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6.xml" ContentType="application/vnd.openxmlformats-officedocument.spreadsheetml.comments+xml"/>
  <Override PartName="/xl/threadedComments/threadedComment2.xml" ContentType="application/vnd.ms-excel.threaded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threadedComments/threadedComment3.xml" ContentType="application/vnd.ms-excel.threadedcomments+xml"/>
  <Override PartName="/xl/comments10.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EHS/"/>
    </mc:Choice>
  </mc:AlternateContent>
  <xr:revisionPtr revIDLastSave="0" documentId="8_{8F780D0D-E0B3-4FD8-8D22-1DA6F096E02D}" xr6:coauthVersionLast="47" xr6:coauthVersionMax="47" xr10:uidLastSave="{00000000-0000-0000-0000-000000000000}"/>
  <bookViews>
    <workbookView xWindow="1520" yWindow="1520" windowWidth="14400" windowHeight="7350" tabRatio="857" firstSheet="2" activeTab="3" xr2:uid="{00000000-000D-0000-FFFF-FFFF00000000}"/>
  </bookViews>
  <sheets>
    <sheet name="CAF Fall 2020" sheetId="5" state="hidden" r:id="rId1"/>
    <sheet name="M2023 BLS SALARY CHART (53rd)" sheetId="68" r:id="rId2"/>
    <sheet name="FALL 24 CAF" sheetId="69" r:id="rId3"/>
    <sheet name="Rate Chart" sheetId="67" r:id="rId4"/>
    <sheet name="%change with med spec" sheetId="66" state="hidden" r:id="rId5"/>
    <sheet name="M2021 BLS  53%ile" sheetId="33" state="hidden" r:id="rId6"/>
    <sheet name="RRS  (FOIA)" sheetId="48" state="hidden" r:id="rId7"/>
    <sheet name="OTPs" sheetId="72" r:id="rId8"/>
    <sheet name="OBOTS FQHC" sheetId="71" r:id="rId9"/>
    <sheet name=" 2nd OFFENDER- 3401" sheetId="15" r:id="rId10"/>
    <sheet name=" TEA Models 3389" sheetId="21" r:id="rId11"/>
    <sheet name="TEA Add on Rates " sheetId="22" r:id="rId12"/>
    <sheet name="RRS 3386" sheetId="6" r:id="rId13"/>
    <sheet name="P&amp;P Enhancements  (FOIA)" sheetId="49" state="hidden" r:id="rId14"/>
    <sheet name="ATS  3395 (FOIA)" sheetId="50" state="hidden" r:id="rId15"/>
    <sheet name="ATS  3395 " sheetId="7" r:id="rId16"/>
    <sheet name="FY21 UFR BTL ATS" sheetId="37" state="hidden" r:id="rId17"/>
    <sheet name="CSS 4931 (FOIA)" sheetId="51" state="hidden" r:id="rId18"/>
    <sheet name="CSS 4931" sheetId="8" r:id="rId19"/>
    <sheet name="FY21 UFR BTL CSS" sheetId="38" state="hidden" r:id="rId20"/>
    <sheet name="TSS - 3434 (FOIA)" sheetId="53" state="hidden" r:id="rId21"/>
    <sheet name="TSS - 3434" sheetId="12" r:id="rId22"/>
    <sheet name="FY21 UFR BTL TSS" sheetId="39" state="hidden" r:id="rId23"/>
    <sheet name=" 2nd OFFENDER- 3401 (FOIA)" sheetId="52" state="hidden" r:id="rId24"/>
    <sheet name="P&amp;P Enhancements " sheetId="3" r:id="rId25"/>
    <sheet name="FY21 UFR BTL 3401" sheetId="46" state="hidden" r:id="rId26"/>
    <sheet name="FY21 UFR BTL RRS" sheetId="35" state="hidden" r:id="rId27"/>
    <sheet name="FAM SUPP HOUSING 4919 (FOIA)" sheetId="54" state="hidden" r:id="rId28"/>
    <sheet name="FY21 UFR BTL 4919" sheetId="36" state="hidden" r:id="rId29"/>
    <sheet name=" FAMILY RESI - 3380 (FOIA)" sheetId="55" state="hidden" r:id="rId30"/>
    <sheet name=" JAIL DIVERSION - 4958 (FOIA)" sheetId="56" state="hidden" r:id="rId31"/>
    <sheet name=" JAIL DIVERSION - 4958 " sheetId="18" r:id="rId32"/>
    <sheet name=" FAMILY RESI - 3380 " sheetId="20" r:id="rId33"/>
    <sheet name="FAMILY SUPP. HOUSING 4919 " sheetId="16" r:id="rId34"/>
    <sheet name="FY21 UFR BTL 3380" sheetId="40" state="hidden" r:id="rId35"/>
    <sheet name=" TEA Models 3389  (FOIA)" sheetId="57" state="hidden" r:id="rId36"/>
    <sheet name="TEA Add on Rates (FOIA)" sheetId="58" state="hidden" r:id="rId37"/>
    <sheet name="SCM 4956 HSS" sheetId="25" r:id="rId38"/>
    <sheet name="SCM 4956 Low Thresh" sheetId="26" r:id="rId39"/>
    <sheet name="SCM Outreach &amp; Staffing Supp " sheetId="27" r:id="rId40"/>
    <sheet name="SCM School-based Prevent 4936" sheetId="28" r:id="rId41"/>
    <sheet name="TEA Engagement staffing" sheetId="23" state="hidden" r:id="rId42"/>
    <sheet name="FY21 UFR BTL 3389" sheetId="41" state="hidden" r:id="rId43"/>
    <sheet name="SCM 4956 Perm" sheetId="24" state="hidden" r:id="rId44"/>
    <sheet name="SCM 4956 Trans (FOIA)" sheetId="62" state="hidden" r:id="rId45"/>
    <sheet name="SCM 4956 Low Thresh (FOIA)" sheetId="59" state="hidden" r:id="rId46"/>
    <sheet name="FY21 UFR BTL 4956" sheetId="42" state="hidden" r:id="rId47"/>
    <sheet name="SCM Outreach &amp; Staff Sup FOIA" sheetId="60" state="hidden" r:id="rId48"/>
    <sheet name="SCM School-based Prevent FOIA" sheetId="61" state="hidden" r:id="rId49"/>
    <sheet name="FY21 UFR BTL SCM OUTREACH" sheetId="44" state="hidden" r:id="rId50"/>
    <sheet name="FY21 UFR BTL 4936" sheetId="43" state="hidden" r:id="rId51"/>
    <sheet name="4929 OBOTS FQHC w Add-on" sheetId="29" state="hidden" r:id="rId52"/>
    <sheet name="4929 OBOTS Outpatient Clinic" sheetId="30" state="hidden" r:id="rId53"/>
    <sheet name="4929 OBOTS Hospital w Add-on" sheetId="31" state="hidden" r:id="rId54"/>
    <sheet name="OBOTS 25 HOS Add-on" sheetId="34" state="hidden" r:id="rId55"/>
    <sheet name="4929 OBOTS FQHC Start-Up" sheetId="32" state="hidden" r:id="rId56"/>
    <sheet name="FALL CAF 2022" sheetId="47" state="hidden" r:id="rId57"/>
    <sheet name="FY21 UFR BTL 4929" sheetId="45" state="hidden" r:id="rId58"/>
  </sheets>
  <externalReferences>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s>
  <definedNames>
    <definedName name="_Hlk126230770" localSheetId="3">'Rate Chart'!$C$97</definedName>
    <definedName name="_Hlk126230845" localSheetId="3">'Rate Chart'!$C$103</definedName>
    <definedName name="_Hlk47622185" localSheetId="3">'Rate Chart'!$D$45</definedName>
    <definedName name="_Key1" localSheetId="7" hidden="1">#REF!</definedName>
    <definedName name="_Key1" hidden="1">#REF!</definedName>
    <definedName name="_Sort" localSheetId="7" hidden="1">#REF!</definedName>
    <definedName name="_Sort" hidden="1">#REF!</definedName>
    <definedName name="alldata" localSheetId="1">#REF!</definedName>
    <definedName name="alldata" localSheetId="54">#REF!</definedName>
    <definedName name="alldata" localSheetId="8">#REF!</definedName>
    <definedName name="alldata" localSheetId="7">#REF!</definedName>
    <definedName name="alldata">#REF!</definedName>
    <definedName name="alled" localSheetId="1">#REF!</definedName>
    <definedName name="alled" localSheetId="54">#REF!</definedName>
    <definedName name="alled" localSheetId="8">#REF!</definedName>
    <definedName name="alled" localSheetId="7">#REF!</definedName>
    <definedName name="alled">#REF!</definedName>
    <definedName name="allstem" localSheetId="1">#REF!</definedName>
    <definedName name="allstem" localSheetId="54">#REF!</definedName>
    <definedName name="allstem" localSheetId="8">#REF!</definedName>
    <definedName name="allstem" localSheetId="7">#REF!</definedName>
    <definedName name="allstem">#REF!</definedName>
    <definedName name="Area">[1]Sheet2!$A$2:$A$28</definedName>
    <definedName name="ARENEW">[2]amendA!$B$1:$U$51</definedName>
    <definedName name="asdfasd" localSheetId="9">'[3]Complete UFR List'!#REF!</definedName>
    <definedName name="asdfasd" localSheetId="23">'[3]Complete UFR List'!#REF!</definedName>
    <definedName name="asdfasd" localSheetId="32">'[3]Complete UFR List'!#REF!</definedName>
    <definedName name="asdfasd" localSheetId="29">'[3]Complete UFR List'!#REF!</definedName>
    <definedName name="asdfasd" localSheetId="31">'[3]Complete UFR List'!#REF!</definedName>
    <definedName name="asdfasd" localSheetId="30">'[3]Complete UFR List'!#REF!</definedName>
    <definedName name="asdfasd" localSheetId="8">'[3]Complete UFR List'!#REF!</definedName>
    <definedName name="asdfasd" localSheetId="7">'[3]Complete UFR List'!#REF!</definedName>
    <definedName name="asdfasd">'[3]Complete UFR List'!#REF!</definedName>
    <definedName name="asdfasdf" localSheetId="9">'[3]Complete UFR List'!#REF!</definedName>
    <definedName name="asdfasdf" localSheetId="23">'[3]Complete UFR List'!#REF!</definedName>
    <definedName name="asdfasdf" localSheetId="32">'[3]Complete UFR List'!#REF!</definedName>
    <definedName name="asdfasdf" localSheetId="29">'[3]Complete UFR List'!#REF!</definedName>
    <definedName name="asdfasdf" localSheetId="31">'[3]Complete UFR List'!#REF!</definedName>
    <definedName name="asdfasdf" localSheetId="30">'[3]Complete UFR List'!#REF!</definedName>
    <definedName name="asdfasdf" localSheetId="15">#REF!</definedName>
    <definedName name="asdfasdf" localSheetId="14">#REF!</definedName>
    <definedName name="asdfasdf" localSheetId="0">#REF!</definedName>
    <definedName name="asdfasdf" localSheetId="18">#REF!</definedName>
    <definedName name="asdfasdf" localSheetId="17">#REF!</definedName>
    <definedName name="asdfasdf" localSheetId="5">#REF!</definedName>
    <definedName name="asdfasdf" localSheetId="54">#REF!</definedName>
    <definedName name="asdfasdf" localSheetId="8">'[3]Complete UFR List'!#REF!</definedName>
    <definedName name="asdfasdf" localSheetId="7">'[3]Complete UFR List'!#REF!</definedName>
    <definedName name="asdfasdf" localSheetId="6">#REF!</definedName>
    <definedName name="asdfasdf" localSheetId="12">#REF!</definedName>
    <definedName name="asdfasdf" localSheetId="11">#REF!</definedName>
    <definedName name="asdfasdf" localSheetId="36">#REF!</definedName>
    <definedName name="asdfasdf" localSheetId="21">#REF!</definedName>
    <definedName name="asdfasdf" localSheetId="20">#REF!</definedName>
    <definedName name="asdfasdf">'[3]Complete UFR List'!#REF!</definedName>
    <definedName name="ATTABOY">[2]amendA!$B$2:$S$2</definedName>
    <definedName name="AutoInsurance" localSheetId="7">[4]Universal!$C$19</definedName>
    <definedName name="AutoInsurance">[5]Universal!$C$19</definedName>
    <definedName name="autsupp2">#REF!</definedName>
    <definedName name="Average" localSheetId="9">[6]ALLCleanData!#REF!</definedName>
    <definedName name="Average" localSheetId="23">[6]ALLCleanData!#REF!</definedName>
    <definedName name="Average" localSheetId="32">#REF!</definedName>
    <definedName name="Average" localSheetId="29">#REF!</definedName>
    <definedName name="Average" localSheetId="31">[7]ALLCleanData!#REF!</definedName>
    <definedName name="Average" localSheetId="30">[7]ALLCleanData!#REF!</definedName>
    <definedName name="Average" localSheetId="15">#REF!</definedName>
    <definedName name="Average" localSheetId="14">#REF!</definedName>
    <definedName name="Average" localSheetId="0">#REF!</definedName>
    <definedName name="Average" localSheetId="18">#REF!</definedName>
    <definedName name="Average" localSheetId="17">#REF!</definedName>
    <definedName name="Average" localSheetId="5">#REF!</definedName>
    <definedName name="Average" localSheetId="54">#REF!</definedName>
    <definedName name="Average" localSheetId="8">#REF!</definedName>
    <definedName name="Average" localSheetId="6">#REF!</definedName>
    <definedName name="Average" localSheetId="12">#REF!</definedName>
    <definedName name="Average" localSheetId="11">#REF!</definedName>
    <definedName name="Average" localSheetId="36">#REF!</definedName>
    <definedName name="Average" localSheetId="21">#REF!</definedName>
    <definedName name="Average" localSheetId="20">#REF!</definedName>
    <definedName name="Average">#REF!</definedName>
    <definedName name="BB6_4" localSheetId="7">#REF!</definedName>
    <definedName name="BB6_4">#REF!</definedName>
    <definedName name="CAF_NEW" localSheetId="9">[8]RawDataCalcs!$L$70:$DB$70</definedName>
    <definedName name="CAF_NEW" localSheetId="23">[8]RawDataCalcs!$L$70:$DB$70</definedName>
    <definedName name="CAF_NEW" localSheetId="32">[9]RawDataCalcs!$L$70:$DB$70</definedName>
    <definedName name="CAF_NEW" localSheetId="29">[9]RawDataCalcs!$L$70:$DB$70</definedName>
    <definedName name="CAF_NEW" localSheetId="15">[8]RawDataCalcs!$L$70:$DB$70</definedName>
    <definedName name="CAF_NEW" localSheetId="14">[8]RawDataCalcs!$L$70:$DB$70</definedName>
    <definedName name="CAF_NEW" localSheetId="18">[8]RawDataCalcs!$L$70:$DB$70</definedName>
    <definedName name="CAF_NEW" localSheetId="17">[8]RawDataCalcs!$L$70:$DB$70</definedName>
    <definedName name="CAF_NEW" localSheetId="27">[9]RawDataCalcs!$L$70:$DB$70</definedName>
    <definedName name="CAF_NEW" localSheetId="33">[9]RawDataCalcs!$L$70:$DB$70</definedName>
    <definedName name="CAF_NEW" localSheetId="5">[8]RawDataCalcs!$L$70:$DB$70</definedName>
    <definedName name="CAF_NEW" localSheetId="6">[8]RawDataCalcs!$L$70:$DB$70</definedName>
    <definedName name="CAF_NEW" localSheetId="12">[8]RawDataCalcs!$L$70:$DB$70</definedName>
    <definedName name="CAF_NEW" localSheetId="21">[10]RawDataCalcs!$L$70:$DB$70</definedName>
    <definedName name="CAF_NEW" localSheetId="20">[10]RawDataCalcs!$L$70:$DB$70</definedName>
    <definedName name="CAF_NEW">[11]RawDataCalcs!$L$70:$DB$70</definedName>
    <definedName name="Cap" localSheetId="9">'[12]RawDataCalcs3386&amp;3401'!$L$68:$DB$68</definedName>
    <definedName name="Cap" localSheetId="23">'[12]RawDataCalcs3386&amp;3401'!$L$68:$DB$68</definedName>
    <definedName name="Cap" localSheetId="32">[13]ALLRawDataCalcs!$L$17:$DB$17</definedName>
    <definedName name="Cap" localSheetId="29">[13]ALLRawDataCalcs!$L$17:$DB$17</definedName>
    <definedName name="Cap" localSheetId="31">[14]RawDataCalcs!$L$9:$DB$9</definedName>
    <definedName name="Cap" localSheetId="30">[14]RawDataCalcs!$L$9:$DB$9</definedName>
    <definedName name="Cap" localSheetId="15">'[15]RawDataCalcs3386&amp;3401'!$L$66:$DB$66</definedName>
    <definedName name="Cap" localSheetId="14">'[15]RawDataCalcs3386&amp;3401'!$L$66:$DB$66</definedName>
    <definedName name="Cap" localSheetId="0">[16]RawDataCalcs!$L$70:$DB$70</definedName>
    <definedName name="Cap" localSheetId="18">'[15]RawDataCalcs3386&amp;3401'!$L$66:$DB$66</definedName>
    <definedName name="Cap" localSheetId="17">'[15]RawDataCalcs3386&amp;3401'!$L$66:$DB$66</definedName>
    <definedName name="Cap" localSheetId="27">[17]ALLRawDataCalcs!$L$17:$DB$17</definedName>
    <definedName name="Cap" localSheetId="33">[17]ALLRawDataCalcs!$L$17:$DB$17</definedName>
    <definedName name="Cap" localSheetId="5">[18]RawDataCalcs!$L$35:$DB$35</definedName>
    <definedName name="Cap" localSheetId="1">[18]RawDataCalcs!$L$35:$DB$35</definedName>
    <definedName name="Cap" localSheetId="54">[16]RawDataCalcs!$L$70:$DB$70</definedName>
    <definedName name="Cap" localSheetId="7">[19]RawDataCalcs_Dosing!$L$17:$DB$17</definedName>
    <definedName name="Cap" localSheetId="24">[20]RawDataCalcs!$L$59:$DB$59</definedName>
    <definedName name="Cap" localSheetId="13">[20]RawDataCalcs!$L$59:$DB$59</definedName>
    <definedName name="Cap" localSheetId="6">[20]RawDataCalcs!$L$59:$DB$59</definedName>
    <definedName name="Cap" localSheetId="12">[20]RawDataCalcs!$L$59:$DB$59</definedName>
    <definedName name="Cap" localSheetId="11">[21]RawDataCalcs!$L$70:$DB$70</definedName>
    <definedName name="Cap" localSheetId="36">[21]RawDataCalcs!$L$70:$DB$70</definedName>
    <definedName name="Cap" localSheetId="21">'[22]RawDataCalcs3386&amp;3401'!$L$66:$DB$66</definedName>
    <definedName name="Cap" localSheetId="20">'[22]RawDataCalcs3386&amp;3401'!$L$66:$DB$66</definedName>
    <definedName name="Cap">'[23]RawDataCalcs3386&amp;3401'!$L$66:$DB$66</definedName>
    <definedName name="capa" localSheetId="7">[24]RawDataCalcs!$L$17:$DB$17</definedName>
    <definedName name="capa">[25]RawDataCalcs!$L$17:$DB$17</definedName>
    <definedName name="COLA" localSheetId="7">[4]Universal!$C$12</definedName>
    <definedName name="COLA">[5]Universal!$C$12</definedName>
    <definedName name="Data" localSheetId="9">#REF!</definedName>
    <definedName name="Data" localSheetId="23">#REF!</definedName>
    <definedName name="Data" localSheetId="32">#REF!</definedName>
    <definedName name="Data" localSheetId="29">#REF!</definedName>
    <definedName name="Data" localSheetId="15">#REF!</definedName>
    <definedName name="Data" localSheetId="14">#REF!</definedName>
    <definedName name="Data" localSheetId="0">#REF!</definedName>
    <definedName name="Data" localSheetId="18">#REF!</definedName>
    <definedName name="Data" localSheetId="17">#REF!</definedName>
    <definedName name="Data" localSheetId="27">#REF!</definedName>
    <definedName name="Data" localSheetId="33">#REF!</definedName>
    <definedName name="Data" localSheetId="5">#REF!</definedName>
    <definedName name="Data" localSheetId="54">#REF!</definedName>
    <definedName name="Data" localSheetId="8">#REF!</definedName>
    <definedName name="data" localSheetId="7">'[26]6 Raw Data '!$A$6:$HL$105</definedName>
    <definedName name="Data" localSheetId="6">#REF!</definedName>
    <definedName name="Data" localSheetId="12">#REF!</definedName>
    <definedName name="Data" localSheetId="11">#REF!</definedName>
    <definedName name="Data" localSheetId="36">#REF!</definedName>
    <definedName name="Data" localSheetId="21">#REF!</definedName>
    <definedName name="Data" localSheetId="20">#REF!</definedName>
    <definedName name="Data">#REF!</definedName>
    <definedName name="Electricity" localSheetId="7">[4]Universal!$C$21</definedName>
    <definedName name="Electricity">[5]Universal!$C$21</definedName>
    <definedName name="Fisc" localSheetId="9">'[3]Complete UFR List'!#REF!</definedName>
    <definedName name="Fisc" localSheetId="23">'[3]Complete UFR List'!#REF!</definedName>
    <definedName name="Fisc" localSheetId="32">'[3]Complete UFR List'!#REF!</definedName>
    <definedName name="Fisc" localSheetId="29">'[3]Complete UFR List'!#REF!</definedName>
    <definedName name="Fisc" localSheetId="8">'[3]Complete UFR List'!#REF!</definedName>
    <definedName name="Fisc" localSheetId="7">'[3]Complete UFR List'!#REF!</definedName>
    <definedName name="Fisc">'[3]Complete UFR List'!#REF!</definedName>
    <definedName name="FiveDay" localSheetId="7">[4]Universal!$C$17</definedName>
    <definedName name="FiveDay">[5]Universal!$C$17</definedName>
    <definedName name="Floor" localSheetId="9">'[12]RawDataCalcs3386&amp;3401'!$L$67:$DB$67</definedName>
    <definedName name="Floor" localSheetId="23">'[12]RawDataCalcs3386&amp;3401'!$L$67:$DB$67</definedName>
    <definedName name="Floor" localSheetId="32">[13]ALLRawDataCalcs!$L$16:$DB$16</definedName>
    <definedName name="Floor" localSheetId="29">[13]ALLRawDataCalcs!$L$16:$DB$16</definedName>
    <definedName name="Floor" localSheetId="31">[14]RawDataCalcs!$L$8:$DB$8</definedName>
    <definedName name="Floor" localSheetId="30">[14]RawDataCalcs!$L$8:$DB$8</definedName>
    <definedName name="Floor" localSheetId="15">'[15]RawDataCalcs3386&amp;3401'!$L$65:$DB$65</definedName>
    <definedName name="Floor" localSheetId="14">'[15]RawDataCalcs3386&amp;3401'!$L$65:$DB$65</definedName>
    <definedName name="Floor" localSheetId="0">[16]RawDataCalcs!$L$69:$DB$69</definedName>
    <definedName name="Floor" localSheetId="18">'[15]RawDataCalcs3386&amp;3401'!$L$65:$DB$65</definedName>
    <definedName name="Floor" localSheetId="17">'[15]RawDataCalcs3386&amp;3401'!$L$65:$DB$65</definedName>
    <definedName name="Floor" localSheetId="27">[17]ALLRawDataCalcs!$L$16:$DB$16</definedName>
    <definedName name="Floor" localSheetId="33">[17]ALLRawDataCalcs!$L$16:$DB$16</definedName>
    <definedName name="Floor" localSheetId="5">[18]RawDataCalcs!$L$34:$DB$34</definedName>
    <definedName name="Floor" localSheetId="1">[18]RawDataCalcs!$L$34:$DB$34</definedName>
    <definedName name="Floor" localSheetId="54">[16]RawDataCalcs!$L$69:$DB$69</definedName>
    <definedName name="Floor" localSheetId="7">[19]RawDataCalcs_Dosing!$L$16:$DB$16</definedName>
    <definedName name="Floor" localSheetId="24">[20]RawDataCalcs!$L$58:$DB$58</definedName>
    <definedName name="Floor" localSheetId="13">[20]RawDataCalcs!$L$58:$DB$58</definedName>
    <definedName name="Floor" localSheetId="6">[20]RawDataCalcs!$L$58:$DB$58</definedName>
    <definedName name="Floor" localSheetId="12">[20]RawDataCalcs!$L$58:$DB$58</definedName>
    <definedName name="Floor" localSheetId="11">[21]RawDataCalcs!$L$69:$DB$69</definedName>
    <definedName name="Floor" localSheetId="36">[21]RawDataCalcs!$L$69:$DB$69</definedName>
    <definedName name="Floor" localSheetId="21">'[22]RawDataCalcs3386&amp;3401'!$L$65:$DB$65</definedName>
    <definedName name="Floor" localSheetId="20">'[22]RawDataCalcs3386&amp;3401'!$L$65:$DB$65</definedName>
    <definedName name="Floor">'[23]RawDataCalcs3386&amp;3401'!$L$65:$DB$65</definedName>
    <definedName name="Fringe" localSheetId="7">[4]Universal!$C$8</definedName>
    <definedName name="Fringe">[5]Universal!$C$8</definedName>
    <definedName name="FROM">[2]amendA!$G$7</definedName>
    <definedName name="Funds" localSheetId="9">'[27]RawDataCalcs3386&amp;3401'!$L$68:$DB$68</definedName>
    <definedName name="Funds" localSheetId="23">'[27]RawDataCalcs3386&amp;3401'!$L$68:$DB$68</definedName>
    <definedName name="Funds" localSheetId="31">'[27]RawDataCalcs3386&amp;3401'!$L$68:$DB$68</definedName>
    <definedName name="Funds" localSheetId="30">'[27]RawDataCalcs3386&amp;3401'!$L$68:$DB$68</definedName>
    <definedName name="Funds" localSheetId="15">'[28]RawDataCalcs3386&amp;3401'!$L$68:$DB$68</definedName>
    <definedName name="Funds" localSheetId="14">'[28]RawDataCalcs3386&amp;3401'!$L$68:$DB$68</definedName>
    <definedName name="Funds" localSheetId="18">'[28]RawDataCalcs3386&amp;3401'!$L$68:$DB$68</definedName>
    <definedName name="Funds" localSheetId="17">'[28]RawDataCalcs3386&amp;3401'!$L$68:$DB$68</definedName>
    <definedName name="Funds" localSheetId="5">'[28]RawDataCalcs3386&amp;3401'!$L$68:$DB$68</definedName>
    <definedName name="Funds" localSheetId="6">'[28]RawDataCalcs3386&amp;3401'!$L$68:$DB$68</definedName>
    <definedName name="Funds" localSheetId="12">'[28]RawDataCalcs3386&amp;3401'!$L$68:$DB$68</definedName>
    <definedName name="Funds" localSheetId="21">'[29]RawDataCalcs3386&amp;3401'!$L$68:$DB$68</definedName>
    <definedName name="Funds" localSheetId="20">'[29]RawDataCalcs3386&amp;3401'!$L$68:$DB$68</definedName>
    <definedName name="Funds">'[30]RawDataCalcs3386&amp;3401'!$L$68:$DB$68</definedName>
    <definedName name="GA" localSheetId="7">[4]Universal!$C$13</definedName>
    <definedName name="GA">[5]Universal!$C$13</definedName>
    <definedName name="Gas" localSheetId="7">[4]Universal!$C$22</definedName>
    <definedName name="Gas">[5]Universal!$C$22</definedName>
    <definedName name="gk" localSheetId="9">#REF!</definedName>
    <definedName name="gk" localSheetId="23">#REF!</definedName>
    <definedName name="gk" localSheetId="32">#REF!</definedName>
    <definedName name="gk" localSheetId="29">#REF!</definedName>
    <definedName name="gk" localSheetId="31">#REF!</definedName>
    <definedName name="gk" localSheetId="30">#REF!</definedName>
    <definedName name="gk" localSheetId="15">#REF!</definedName>
    <definedName name="gk" localSheetId="14">#REF!</definedName>
    <definedName name="gk" localSheetId="0">#REF!</definedName>
    <definedName name="gk" localSheetId="18">#REF!</definedName>
    <definedName name="gk" localSheetId="17">#REF!</definedName>
    <definedName name="gk" localSheetId="27">#REF!</definedName>
    <definedName name="gk" localSheetId="33">#REF!</definedName>
    <definedName name="gk" localSheetId="5">#REF!</definedName>
    <definedName name="gk" localSheetId="54">#REF!</definedName>
    <definedName name="gk" localSheetId="8">#REF!</definedName>
    <definedName name="gk" localSheetId="7">#REF!</definedName>
    <definedName name="gk" localSheetId="24">#REF!</definedName>
    <definedName name="gk" localSheetId="13">#REF!</definedName>
    <definedName name="gk" localSheetId="6">#REF!</definedName>
    <definedName name="gk" localSheetId="12">#REF!</definedName>
    <definedName name="gk" localSheetId="11">#REF!</definedName>
    <definedName name="gk" localSheetId="36">#REF!</definedName>
    <definedName name="gk" localSheetId="21">#REF!</definedName>
    <definedName name="gk" localSheetId="20">#REF!</definedName>
    <definedName name="gk">#REF!</definedName>
    <definedName name="hhh" localSheetId="9">#REF!</definedName>
    <definedName name="hhh" localSheetId="23">#REF!</definedName>
    <definedName name="hhh" localSheetId="15">#REF!</definedName>
    <definedName name="hhh" localSheetId="14">#REF!</definedName>
    <definedName name="hhh" localSheetId="18">#REF!</definedName>
    <definedName name="hhh" localSheetId="17">#REF!</definedName>
    <definedName name="hhh" localSheetId="5">#REF!</definedName>
    <definedName name="hhh" localSheetId="54">#REF!</definedName>
    <definedName name="hhh" localSheetId="8">#REF!</definedName>
    <definedName name="hhh" localSheetId="7">#REF!</definedName>
    <definedName name="hhh" localSheetId="6">#REF!</definedName>
    <definedName name="hhh" localSheetId="12">#REF!</definedName>
    <definedName name="hhh" localSheetId="11">#REF!</definedName>
    <definedName name="hhh" localSheetId="36">#REF!</definedName>
    <definedName name="hhh" localSheetId="21">#REF!</definedName>
    <definedName name="hhh" localSheetId="20">#REF!</definedName>
    <definedName name="hhh">#REF!</definedName>
    <definedName name="Holidays" localSheetId="7">[4]Universal!$C$49:$C$59</definedName>
    <definedName name="Holidays">[5]Universal!$C$49:$C$59</definedName>
    <definedName name="JailDAverage" localSheetId="9">#REF!</definedName>
    <definedName name="JailDAverage" localSheetId="23">#REF!</definedName>
    <definedName name="JailDAverage" localSheetId="32">#REF!</definedName>
    <definedName name="JailDAverage" localSheetId="29">#REF!</definedName>
    <definedName name="JailDAverage" localSheetId="15">#REF!</definedName>
    <definedName name="JailDAverage" localSheetId="14">#REF!</definedName>
    <definedName name="JailDAverage" localSheetId="0">#REF!</definedName>
    <definedName name="JailDAverage" localSheetId="18">#REF!</definedName>
    <definedName name="JailDAverage" localSheetId="17">#REF!</definedName>
    <definedName name="JailDAverage" localSheetId="27">#REF!</definedName>
    <definedName name="JailDAverage" localSheetId="33">#REF!</definedName>
    <definedName name="JailDAverage" localSheetId="5">#REF!</definedName>
    <definedName name="JailDAverage" localSheetId="54">#REF!</definedName>
    <definedName name="JailDAverage" localSheetId="8">#REF!</definedName>
    <definedName name="JailDAverage" localSheetId="7">#REF!</definedName>
    <definedName name="JailDAverage" localSheetId="6">#REF!</definedName>
    <definedName name="JailDAverage" localSheetId="12">#REF!</definedName>
    <definedName name="JailDAverage" localSheetId="11">#REF!</definedName>
    <definedName name="JailDAverage" localSheetId="36">#REF!</definedName>
    <definedName name="JailDAverage" localSheetId="21">#REF!</definedName>
    <definedName name="JailDAverage" localSheetId="20">#REF!</definedName>
    <definedName name="JailDAverage">#REF!</definedName>
    <definedName name="JailDCap" localSheetId="9">[31]ALLRawDataCalcs!$L$80:$DB$80</definedName>
    <definedName name="JailDCap" localSheetId="23">[31]ALLRawDataCalcs!$L$80:$DB$80</definedName>
    <definedName name="JailDCap" localSheetId="15">[31]ALLRawDataCalcs!$L$80:$DB$80</definedName>
    <definedName name="JailDCap" localSheetId="14">[31]ALLRawDataCalcs!$L$80:$DB$80</definedName>
    <definedName name="JailDCap" localSheetId="18">[31]ALLRawDataCalcs!$L$80:$DB$80</definedName>
    <definedName name="JailDCap" localSheetId="17">[31]ALLRawDataCalcs!$L$80:$DB$80</definedName>
    <definedName name="JailDCap" localSheetId="5">[31]ALLRawDataCalcs!$L$80:$DB$80</definedName>
    <definedName name="JailDCap" localSheetId="6">[31]ALLRawDataCalcs!$L$80:$DB$80</definedName>
    <definedName name="JailDCap" localSheetId="12">[31]ALLRawDataCalcs!$L$80:$DB$80</definedName>
    <definedName name="JailDCap" localSheetId="21">[32]ALLRawDataCalcs!$L$80:$DB$80</definedName>
    <definedName name="JailDCap" localSheetId="20">[32]ALLRawDataCalcs!$L$80:$DB$80</definedName>
    <definedName name="JailDCap">[33]ALLRawDataCalcs!$L$80:$DB$80</definedName>
    <definedName name="JailDFloor" localSheetId="9">[31]ALLRawDataCalcs!$L$79:$DB$79</definedName>
    <definedName name="JailDFloor" localSheetId="23">[31]ALLRawDataCalcs!$L$79:$DB$79</definedName>
    <definedName name="JailDFloor" localSheetId="15">[31]ALLRawDataCalcs!$L$79:$DB$79</definedName>
    <definedName name="JailDFloor" localSheetId="14">[31]ALLRawDataCalcs!$L$79:$DB$79</definedName>
    <definedName name="JailDFloor" localSheetId="18">[31]ALLRawDataCalcs!$L$79:$DB$79</definedName>
    <definedName name="JailDFloor" localSheetId="17">[31]ALLRawDataCalcs!$L$79:$DB$79</definedName>
    <definedName name="JailDFloor" localSheetId="5">[31]ALLRawDataCalcs!$L$79:$DB$79</definedName>
    <definedName name="JailDFloor" localSheetId="6">[31]ALLRawDataCalcs!$L$79:$DB$79</definedName>
    <definedName name="JailDFloor" localSheetId="12">[31]ALLRawDataCalcs!$L$79:$DB$79</definedName>
    <definedName name="JailDFloor" localSheetId="21">[32]ALLRawDataCalcs!$L$79:$DB$79</definedName>
    <definedName name="JailDFloor" localSheetId="20">[32]ALLRawDataCalcs!$L$79:$DB$79</definedName>
    <definedName name="JailDFloor">[33]ALLRawDataCalcs!$L$79:$DB$79</definedName>
    <definedName name="JailDgk" localSheetId="9">#REF!</definedName>
    <definedName name="JailDgk" localSheetId="23">#REF!</definedName>
    <definedName name="JailDgk" localSheetId="32">#REF!</definedName>
    <definedName name="JailDgk" localSheetId="29">#REF!</definedName>
    <definedName name="JailDgk" localSheetId="15">#REF!</definedName>
    <definedName name="JailDgk" localSheetId="14">#REF!</definedName>
    <definedName name="JailDgk" localSheetId="0">#REF!</definedName>
    <definedName name="JailDgk" localSheetId="18">#REF!</definedName>
    <definedName name="JailDgk" localSheetId="17">#REF!</definedName>
    <definedName name="JailDgk" localSheetId="27">#REF!</definedName>
    <definedName name="JailDgk" localSheetId="33">#REF!</definedName>
    <definedName name="JailDgk" localSheetId="5">#REF!</definedName>
    <definedName name="JailDgk" localSheetId="54">#REF!</definedName>
    <definedName name="JailDgk" localSheetId="8">#REF!</definedName>
    <definedName name="JailDgk" localSheetId="7">#REF!</definedName>
    <definedName name="JailDgk" localSheetId="6">#REF!</definedName>
    <definedName name="JailDgk" localSheetId="12">#REF!</definedName>
    <definedName name="JailDgk" localSheetId="11">#REF!</definedName>
    <definedName name="JailDgk" localSheetId="36">#REF!</definedName>
    <definedName name="JailDgk" localSheetId="21">#REF!</definedName>
    <definedName name="JailDgk" localSheetId="20">#REF!</definedName>
    <definedName name="JailDgk">#REF!</definedName>
    <definedName name="JailDMax" localSheetId="9">#REF!</definedName>
    <definedName name="JailDMax" localSheetId="23">#REF!</definedName>
    <definedName name="JailDMax" localSheetId="32">#REF!</definedName>
    <definedName name="JailDMax" localSheetId="29">#REF!</definedName>
    <definedName name="JailDMax" localSheetId="15">#REF!</definedName>
    <definedName name="JailDMax" localSheetId="14">#REF!</definedName>
    <definedName name="JailDMax" localSheetId="0">#REF!</definedName>
    <definedName name="JailDMax" localSheetId="18">#REF!</definedName>
    <definedName name="JailDMax" localSheetId="17">#REF!</definedName>
    <definedName name="JailDMax" localSheetId="27">#REF!</definedName>
    <definedName name="JailDMax" localSheetId="33">#REF!</definedName>
    <definedName name="JailDMax" localSheetId="5">#REF!</definedName>
    <definedName name="JailDMax" localSheetId="54">#REF!</definedName>
    <definedName name="JailDMax" localSheetId="8">#REF!</definedName>
    <definedName name="JailDMax" localSheetId="7">#REF!</definedName>
    <definedName name="JailDMax" localSheetId="6">#REF!</definedName>
    <definedName name="JailDMax" localSheetId="12">#REF!</definedName>
    <definedName name="JailDMax" localSheetId="11">#REF!</definedName>
    <definedName name="JailDMax" localSheetId="36">#REF!</definedName>
    <definedName name="JailDMax" localSheetId="21">#REF!</definedName>
    <definedName name="JailDMax" localSheetId="20">#REF!</definedName>
    <definedName name="JailDMax">#REF!</definedName>
    <definedName name="JailDMedian" localSheetId="9">#REF!</definedName>
    <definedName name="JailDMedian" localSheetId="23">#REF!</definedName>
    <definedName name="JailDMedian" localSheetId="32">#REF!</definedName>
    <definedName name="JailDMedian" localSheetId="29">#REF!</definedName>
    <definedName name="JailDMedian" localSheetId="15">#REF!</definedName>
    <definedName name="JailDMedian" localSheetId="14">#REF!</definedName>
    <definedName name="JailDMedian" localSheetId="0">#REF!</definedName>
    <definedName name="JailDMedian" localSheetId="18">#REF!</definedName>
    <definedName name="JailDMedian" localSheetId="17">#REF!</definedName>
    <definedName name="JailDMedian" localSheetId="27">#REF!</definedName>
    <definedName name="JailDMedian" localSheetId="33">#REF!</definedName>
    <definedName name="JailDMedian" localSheetId="5">#REF!</definedName>
    <definedName name="JailDMedian" localSheetId="54">#REF!</definedName>
    <definedName name="JailDMedian" localSheetId="8">#REF!</definedName>
    <definedName name="JailDMedian" localSheetId="7">#REF!</definedName>
    <definedName name="JailDMedian" localSheetId="6">#REF!</definedName>
    <definedName name="JailDMedian" localSheetId="12">#REF!</definedName>
    <definedName name="JailDMedian" localSheetId="11">#REF!</definedName>
    <definedName name="JailDMedian" localSheetId="36">#REF!</definedName>
    <definedName name="JailDMedian" localSheetId="21">#REF!</definedName>
    <definedName name="JailDMedian" localSheetId="20">#REF!</definedName>
    <definedName name="JailDMedian">#REF!</definedName>
    <definedName name="jm" localSheetId="9">'[3]Complete UFR List'!#REF!</definedName>
    <definedName name="jm" localSheetId="23">'[3]Complete UFR List'!#REF!</definedName>
    <definedName name="jm" localSheetId="32">'[3]Complete UFR List'!#REF!</definedName>
    <definedName name="jm" localSheetId="29">'[3]Complete UFR List'!#REF!</definedName>
    <definedName name="jm" localSheetId="8">'[3]Complete UFR List'!#REF!</definedName>
    <definedName name="jm" localSheetId="7">'[3]Complete UFR List'!#REF!</definedName>
    <definedName name="jm">'[3]Complete UFR List'!#REF!</definedName>
    <definedName name="kls" localSheetId="9">#REF!</definedName>
    <definedName name="kls" localSheetId="23">#REF!</definedName>
    <definedName name="kls" localSheetId="32">#REF!</definedName>
    <definedName name="kls" localSheetId="29">#REF!</definedName>
    <definedName name="kls" localSheetId="15">#REF!</definedName>
    <definedName name="kls" localSheetId="14">#REF!</definedName>
    <definedName name="kls" localSheetId="18">#REF!</definedName>
    <definedName name="kls" localSheetId="17">#REF!</definedName>
    <definedName name="kls" localSheetId="5">#REF!</definedName>
    <definedName name="kls" localSheetId="54">#REF!</definedName>
    <definedName name="kls" localSheetId="8">#REF!</definedName>
    <definedName name="kls" localSheetId="7">#REF!</definedName>
    <definedName name="kls" localSheetId="6">#REF!</definedName>
    <definedName name="kls" localSheetId="12">#REF!</definedName>
    <definedName name="kls" localSheetId="11">#REF!</definedName>
    <definedName name="kls" localSheetId="36">#REF!</definedName>
    <definedName name="kls" localSheetId="21">#REF!</definedName>
    <definedName name="kls" localSheetId="20">#REF!</definedName>
    <definedName name="kls">#REF!</definedName>
    <definedName name="ListProviders">'[34]List of Programs'!$A$24:$A$29</definedName>
    <definedName name="Max" localSheetId="9">[6]ALLCleanData!#REF!</definedName>
    <definedName name="Max" localSheetId="23">[6]ALLCleanData!#REF!</definedName>
    <definedName name="Max" localSheetId="32">#REF!</definedName>
    <definedName name="Max" localSheetId="29">#REF!</definedName>
    <definedName name="Max" localSheetId="31">[7]ALLCleanData!#REF!</definedName>
    <definedName name="Max" localSheetId="30">[7]ALLCleanData!#REF!</definedName>
    <definedName name="Max" localSheetId="15">#REF!</definedName>
    <definedName name="Max" localSheetId="14">#REF!</definedName>
    <definedName name="Max" localSheetId="0">#REF!</definedName>
    <definedName name="Max" localSheetId="18">#REF!</definedName>
    <definedName name="Max" localSheetId="17">#REF!</definedName>
    <definedName name="Max" localSheetId="5">#REF!</definedName>
    <definedName name="Max" localSheetId="54">#REF!</definedName>
    <definedName name="Max" localSheetId="8">#REF!</definedName>
    <definedName name="Max" localSheetId="6">#REF!</definedName>
    <definedName name="Max" localSheetId="12">#REF!</definedName>
    <definedName name="Max" localSheetId="11">#REF!</definedName>
    <definedName name="Max" localSheetId="36">#REF!</definedName>
    <definedName name="Max" localSheetId="21">#REF!</definedName>
    <definedName name="Max" localSheetId="20">#REF!</definedName>
    <definedName name="Max">#REF!</definedName>
    <definedName name="Median" localSheetId="9">[6]ALLCleanData!#REF!</definedName>
    <definedName name="Median" localSheetId="23">[6]ALLCleanData!#REF!</definedName>
    <definedName name="Median" localSheetId="31">[7]ALLCleanData!#REF!</definedName>
    <definedName name="Median" localSheetId="30">[7]ALLCleanData!#REF!</definedName>
    <definedName name="Median" localSheetId="15">#REF!</definedName>
    <definedName name="Median" localSheetId="14">#REF!</definedName>
    <definedName name="Median" localSheetId="0">#REF!</definedName>
    <definedName name="Median" localSheetId="18">#REF!</definedName>
    <definedName name="Median" localSheetId="17">#REF!</definedName>
    <definedName name="Median" localSheetId="5">#REF!</definedName>
    <definedName name="Median" localSheetId="54">#REF!</definedName>
    <definedName name="Median" localSheetId="8">#REF!</definedName>
    <definedName name="Median" localSheetId="6">#REF!</definedName>
    <definedName name="Median" localSheetId="12">#REF!</definedName>
    <definedName name="Median" localSheetId="11">#REF!</definedName>
    <definedName name="Median" localSheetId="36">#REF!</definedName>
    <definedName name="Median" localSheetId="21">#REF!</definedName>
    <definedName name="Median" localSheetId="20">#REF!</definedName>
    <definedName name="Median">#REF!</definedName>
    <definedName name="Min" localSheetId="9">[6]ALLCleanData!#REF!</definedName>
    <definedName name="Min" localSheetId="23">[6]ALLCleanData!#REF!</definedName>
    <definedName name="Min" localSheetId="31">[7]ALLCleanData!#REF!</definedName>
    <definedName name="Min" localSheetId="30">[7]ALLCleanData!#REF!</definedName>
    <definedName name="Min" localSheetId="15">#REF!</definedName>
    <definedName name="Min" localSheetId="14">#REF!</definedName>
    <definedName name="Min" localSheetId="0">#REF!</definedName>
    <definedName name="Min" localSheetId="18">#REF!</definedName>
    <definedName name="Min" localSheetId="17">#REF!</definedName>
    <definedName name="Min" localSheetId="5">#REF!</definedName>
    <definedName name="Min" localSheetId="54">#REF!</definedName>
    <definedName name="Min" localSheetId="8">#REF!</definedName>
    <definedName name="Min" localSheetId="6">#REF!</definedName>
    <definedName name="Min" localSheetId="12">#REF!</definedName>
    <definedName name="Min" localSheetId="11">#REF!</definedName>
    <definedName name="Min" localSheetId="36">#REF!</definedName>
    <definedName name="Min" localSheetId="21">#REF!</definedName>
    <definedName name="Min" localSheetId="20">#REF!</definedName>
    <definedName name="Min">#REF!</definedName>
    <definedName name="mr" localSheetId="7">#REF!</definedName>
    <definedName name="mr">#REF!</definedName>
    <definedName name="MT" localSheetId="9">#REF!</definedName>
    <definedName name="MT" localSheetId="23">#REF!</definedName>
    <definedName name="MT" localSheetId="15">#REF!</definedName>
    <definedName name="MT" localSheetId="14">#REF!</definedName>
    <definedName name="MT" localSheetId="0">#REF!</definedName>
    <definedName name="MT" localSheetId="18">#REF!</definedName>
    <definedName name="MT" localSheetId="17">#REF!</definedName>
    <definedName name="MT" localSheetId="5">#REF!</definedName>
    <definedName name="MT" localSheetId="54">#REF!</definedName>
    <definedName name="MT" localSheetId="8">#REF!</definedName>
    <definedName name="MT" localSheetId="7">#REF!</definedName>
    <definedName name="MT" localSheetId="6">#REF!</definedName>
    <definedName name="MT" localSheetId="12">#REF!</definedName>
    <definedName name="MT" localSheetId="11">#REF!</definedName>
    <definedName name="MT" localSheetId="36">#REF!</definedName>
    <definedName name="MT" localSheetId="21">#REF!</definedName>
    <definedName name="MT" localSheetId="20">#REF!</definedName>
    <definedName name="MT">#REF!</definedName>
    <definedName name="new" localSheetId="9">#REF!</definedName>
    <definedName name="new" localSheetId="23">#REF!</definedName>
    <definedName name="new" localSheetId="32">#REF!</definedName>
    <definedName name="new" localSheetId="29">#REF!</definedName>
    <definedName name="new" localSheetId="31">#REF!</definedName>
    <definedName name="new" localSheetId="30">#REF!</definedName>
    <definedName name="new" localSheetId="15">#REF!</definedName>
    <definedName name="new" localSheetId="14">#REF!</definedName>
    <definedName name="new" localSheetId="0">#REF!</definedName>
    <definedName name="new" localSheetId="18">#REF!</definedName>
    <definedName name="new" localSheetId="17">#REF!</definedName>
    <definedName name="new" localSheetId="27">#REF!</definedName>
    <definedName name="new" localSheetId="33">#REF!</definedName>
    <definedName name="new" localSheetId="5">#REF!</definedName>
    <definedName name="new" localSheetId="54">#REF!</definedName>
    <definedName name="new" localSheetId="8">#REF!</definedName>
    <definedName name="new" localSheetId="7">#REF!</definedName>
    <definedName name="new" localSheetId="24">#REF!</definedName>
    <definedName name="new" localSheetId="13">#REF!</definedName>
    <definedName name="new" localSheetId="6">#REF!</definedName>
    <definedName name="new" localSheetId="12">#REF!</definedName>
    <definedName name="new" localSheetId="11">#REF!</definedName>
    <definedName name="new" localSheetId="36">#REF!</definedName>
    <definedName name="new" localSheetId="21">#REF!</definedName>
    <definedName name="new" localSheetId="20">#REF!</definedName>
    <definedName name="new">#REF!</definedName>
    <definedName name="Oil" localSheetId="7">[4]Universal!$C$23</definedName>
    <definedName name="Oil">[5]Universal!$C$23</definedName>
    <definedName name="ok" localSheetId="9">#REF!</definedName>
    <definedName name="ok" localSheetId="23">#REF!</definedName>
    <definedName name="ok" localSheetId="15">#REF!</definedName>
    <definedName name="ok" localSheetId="14">#REF!</definedName>
    <definedName name="ok" localSheetId="18">#REF!</definedName>
    <definedName name="ok" localSheetId="17">#REF!</definedName>
    <definedName name="ok" localSheetId="5">#REF!</definedName>
    <definedName name="ok" localSheetId="54">#REF!</definedName>
    <definedName name="ok" localSheetId="8">#REF!</definedName>
    <definedName name="ok" localSheetId="7">#REF!</definedName>
    <definedName name="ok" localSheetId="6">#REF!</definedName>
    <definedName name="ok" localSheetId="12">#REF!</definedName>
    <definedName name="ok" localSheetId="11">#REF!</definedName>
    <definedName name="ok" localSheetId="36">#REF!</definedName>
    <definedName name="ok" localSheetId="21">#REF!</definedName>
    <definedName name="ok" localSheetId="20">#REF!</definedName>
    <definedName name="ok">#REF!</definedName>
    <definedName name="Paydays" localSheetId="7">[4]Universal!$C$33:$N$33</definedName>
    <definedName name="Paydays">[5]Universal!$C$33:$N$33</definedName>
    <definedName name="Phone" localSheetId="7">[4]Universal!$C$25</definedName>
    <definedName name="Phone">[5]Universal!$C$25</definedName>
    <definedName name="_xlnm.Print_Area" localSheetId="9">' 2nd OFFENDER- 3401'!$B$2:$H$36</definedName>
    <definedName name="_xlnm.Print_Area" localSheetId="23">' 2nd OFFENDER- 3401 (FOIA)'!$B$2:$H$36</definedName>
    <definedName name="_xlnm.Print_Area" localSheetId="32">' FAMILY RESI - 3380 '!$B$2:$O$32,' FAMILY RESI - 3380 '!$Q$2:$AD$32</definedName>
    <definedName name="_xlnm.Print_Area" localSheetId="29">' FAMILY RESI - 3380 (FOIA)'!$B$2:$O$31,' FAMILY RESI - 3380 (FOIA)'!$Q$2:$AD$31</definedName>
    <definedName name="_xlnm.Print_Area" localSheetId="10">' TEA Models 3389'!$A$2:$T$60</definedName>
    <definedName name="_xlnm.Print_Area" localSheetId="35">' TEA Models 3389  (FOIA)'!$A$2:$S$45</definedName>
    <definedName name="_xlnm.Print_Area" localSheetId="53">'4929 OBOTS Hospital w Add-on'!$B$2:$U$52</definedName>
    <definedName name="_xlnm.Print_Area" localSheetId="15">'ATS  3395 '!$B$2:$S$37</definedName>
    <definedName name="_xlnm.Print_Area" localSheetId="14">'ATS  3395 (FOIA)'!$B$2:$S$37</definedName>
    <definedName name="_xlnm.Print_Area" localSheetId="18">'CSS 4931'!$B$2:$U$46</definedName>
    <definedName name="_xlnm.Print_Area" localSheetId="17">'CSS 4931 (FOIA)'!$B$2:$T$46</definedName>
    <definedName name="_xlnm.Print_Area" localSheetId="27">'FAM SUPP HOUSING 4919 (FOIA)'!$A$2:$F$38</definedName>
    <definedName name="_xlnm.Print_Area" localSheetId="33">'FAMILY SUPP. HOUSING 4919 '!$A$2:$F$38</definedName>
    <definedName name="_xlnm.Print_Area" localSheetId="5">'M2021 BLS  53%ile'!$B$1:$H$41</definedName>
    <definedName name="_xlnm.Print_Area" localSheetId="1">'M2023 BLS SALARY CHART (53rd)'!$B$1:$E$48</definedName>
    <definedName name="_xlnm.Print_Area" localSheetId="37">'SCM 4956 HSS'!$H$3:$V$25</definedName>
    <definedName name="_xlnm.Print_Area" localSheetId="38">'SCM 4956 Low Thresh'!$H$3:$K$25</definedName>
    <definedName name="_xlnm.Print_Area" localSheetId="45">'SCM 4956 Low Thresh (FOIA)'!$H$3:$J$24</definedName>
    <definedName name="_xlnm.Print_Area" localSheetId="43">'SCM 4956 Perm'!$H$3:$V$27</definedName>
    <definedName name="_xlnm.Print_Area" localSheetId="44">'SCM 4956 Trans (FOIA)'!$H$3:$S$25</definedName>
    <definedName name="_xlnm.Print_Area" localSheetId="47">'SCM Outreach &amp; Staff Sup FOIA'!$B$2:$J$30</definedName>
    <definedName name="_xlnm.Print_Area" localSheetId="39">'SCM Outreach &amp; Staffing Supp '!$B$2:$K$30</definedName>
    <definedName name="_xlnm.Print_Area" localSheetId="40">'SCM School-based Prevent 4936'!$B$2:$L$26</definedName>
    <definedName name="_xlnm.Print_Area" localSheetId="48">'SCM School-based Prevent FOIA'!$B$2:$K$26</definedName>
    <definedName name="_xlnm.Print_Area" localSheetId="11">'TEA Add on Rates '!$B$15:$N$37</definedName>
    <definedName name="_xlnm.Print_Area" localSheetId="36">'TEA Add on Rates (FOIA)'!$B$15:$N$37</definedName>
    <definedName name="_xlnm.Print_Area" localSheetId="41">'TEA Engagement staffing'!$A$1:$J$33</definedName>
    <definedName name="_xlnm.Print_Area" localSheetId="21">'TSS - 3434'!$A$2:$I$29</definedName>
    <definedName name="_xlnm.Print_Area" localSheetId="20">'TSS - 3434 (FOIA)'!$A$2:$I$29</definedName>
    <definedName name="_xlnm.Print_Titles" localSheetId="0">'CAF Fall 2020'!$A:$A</definedName>
    <definedName name="_xlnm.Print_Titles" localSheetId="2">'FALL 24 CAF'!$A:$A</definedName>
    <definedName name="_xlnm.Print_Titles" localSheetId="56">'FALL CAF 2022'!$A:$A</definedName>
    <definedName name="Program_File" localSheetId="9">#REF!</definedName>
    <definedName name="Program_File" localSheetId="23">#REF!</definedName>
    <definedName name="Program_File" localSheetId="32">#REF!</definedName>
    <definedName name="Program_File" localSheetId="29">#REF!</definedName>
    <definedName name="Program_File" localSheetId="15">#REF!</definedName>
    <definedName name="Program_File" localSheetId="14">#REF!</definedName>
    <definedName name="Program_File" localSheetId="0">#REF!</definedName>
    <definedName name="Program_File" localSheetId="18">#REF!</definedName>
    <definedName name="Program_File" localSheetId="17">#REF!</definedName>
    <definedName name="Program_File" localSheetId="5">#REF!</definedName>
    <definedName name="Program_File" localSheetId="54">#REF!</definedName>
    <definedName name="Program_File" localSheetId="8">#REF!</definedName>
    <definedName name="Program_File" localSheetId="7">#REF!</definedName>
    <definedName name="Program_File" localSheetId="6">#REF!</definedName>
    <definedName name="Program_File" localSheetId="12">#REF!</definedName>
    <definedName name="Program_File" localSheetId="11">#REF!</definedName>
    <definedName name="Program_File" localSheetId="36">#REF!</definedName>
    <definedName name="Program_File" localSheetId="21">#REF!</definedName>
    <definedName name="Program_File" localSheetId="20">#REF!</definedName>
    <definedName name="Program_File">#REF!</definedName>
    <definedName name="Programs">'[34]List of Programs'!$B$3:$B$19</definedName>
    <definedName name="PropInsurance" localSheetId="7">[4]Universal!$C$20</definedName>
    <definedName name="PropInsurance">[5]Universal!$C$20</definedName>
    <definedName name="ProvFTE" localSheetId="9">'[35]FTE Data'!$A$3:$AW$56</definedName>
    <definedName name="ProvFTE" localSheetId="23">'[35]FTE Data'!$A$3:$AW$56</definedName>
    <definedName name="ProvFTE" localSheetId="15">'[35]FTE Data'!$A$3:$AW$56</definedName>
    <definedName name="ProvFTE" localSheetId="14">'[35]FTE Data'!$A$3:$AW$56</definedName>
    <definedName name="ProvFTE" localSheetId="0">'[35]FTE Data'!$A$3:$AW$56</definedName>
    <definedName name="ProvFTE" localSheetId="18">'[35]FTE Data'!$A$3:$AW$56</definedName>
    <definedName name="ProvFTE" localSheetId="17">'[35]FTE Data'!$A$3:$AW$56</definedName>
    <definedName name="ProvFTE" localSheetId="5">'[35]FTE Data'!$A$3:$AW$56</definedName>
    <definedName name="ProvFTE" localSheetId="54">'[36]FTE Data'!$A$3:$AW$56</definedName>
    <definedName name="ProvFTE" localSheetId="6">'[37]FTE Data'!$A$3:$AW$56</definedName>
    <definedName name="ProvFTE" localSheetId="12">'[37]FTE Data'!$A$3:$AW$56</definedName>
    <definedName name="ProvFTE" localSheetId="11">'[37]FTE Data'!$A$3:$AW$56</definedName>
    <definedName name="ProvFTE" localSheetId="36">'[37]FTE Data'!$A$3:$AW$56</definedName>
    <definedName name="ProvFTE">'[37]FTE Data'!$A$3:$AW$56</definedName>
    <definedName name="PTO_Hours" localSheetId="7">[4]Universal!$F$72:$F$78</definedName>
    <definedName name="PTO_Hours">[5]Universal!$F$72:$F$78</definedName>
    <definedName name="PTO_Years" localSheetId="7">[4]Universal!$B$72:$B$78</definedName>
    <definedName name="PTO_Years">[5]Universal!$B$72:$B$78</definedName>
    <definedName name="PurchasedBy" localSheetId="9">'[35]FTE Data'!$C$263:$AZ$657</definedName>
    <definedName name="PurchasedBy" localSheetId="23">'[35]FTE Data'!$C$263:$AZ$657</definedName>
    <definedName name="PurchasedBy" localSheetId="15">'[35]FTE Data'!$C$263:$AZ$657</definedName>
    <definedName name="PurchasedBy" localSheetId="14">'[35]FTE Data'!$C$263:$AZ$657</definedName>
    <definedName name="PurchasedBy" localSheetId="0">'[35]FTE Data'!$C$263:$AZ$657</definedName>
    <definedName name="PurchasedBy" localSheetId="18">'[35]FTE Data'!$C$263:$AZ$657</definedName>
    <definedName name="PurchasedBy" localSheetId="17">'[35]FTE Data'!$C$263:$AZ$657</definedName>
    <definedName name="PurchasedBy" localSheetId="5">'[35]FTE Data'!$C$263:$AZ$657</definedName>
    <definedName name="PurchasedBy" localSheetId="54">'[36]FTE Data'!$C$263:$AZ$657</definedName>
    <definedName name="PurchasedBy" localSheetId="6">'[37]FTE Data'!$C$263:$AZ$657</definedName>
    <definedName name="PurchasedBy" localSheetId="12">'[37]FTE Data'!$C$263:$AZ$657</definedName>
    <definedName name="PurchasedBy" localSheetId="11">'[37]FTE Data'!$C$263:$AZ$657</definedName>
    <definedName name="PurchasedBy" localSheetId="36">'[37]FTE Data'!$C$263:$AZ$657</definedName>
    <definedName name="PurchasedBy">'[37]FTE Data'!$C$263:$AZ$657</definedName>
    <definedName name="REGION">[1]Sheet2!$B$1:$B$5</definedName>
    <definedName name="Relief" localSheetId="7">[4]Universal!$C$14</definedName>
    <definedName name="Relief">[5]Universal!$C$14</definedName>
    <definedName name="resmay2007" localSheetId="9">#REF!</definedName>
    <definedName name="resmay2007" localSheetId="23">#REF!</definedName>
    <definedName name="resmay2007" localSheetId="32">#REF!</definedName>
    <definedName name="resmay2007" localSheetId="29">#REF!</definedName>
    <definedName name="resmay2007" localSheetId="31">#REF!</definedName>
    <definedName name="resmay2007" localSheetId="30">#REF!</definedName>
    <definedName name="resmay2007" localSheetId="15">#REF!</definedName>
    <definedName name="resmay2007" localSheetId="14">#REF!</definedName>
    <definedName name="resmay2007" localSheetId="0">#REF!</definedName>
    <definedName name="resmay2007" localSheetId="18">#REF!</definedName>
    <definedName name="resmay2007" localSheetId="17">#REF!</definedName>
    <definedName name="resmay2007" localSheetId="27">#REF!</definedName>
    <definedName name="resmay2007" localSheetId="33">#REF!</definedName>
    <definedName name="resmay2007" localSheetId="5">#REF!</definedName>
    <definedName name="resmay2007" localSheetId="54">#REF!</definedName>
    <definedName name="resmay2007" localSheetId="8">#REF!</definedName>
    <definedName name="resmay2007" localSheetId="7">#REF!</definedName>
    <definedName name="resmay2007" localSheetId="24">#REF!</definedName>
    <definedName name="resmay2007" localSheetId="13">#REF!</definedName>
    <definedName name="resmay2007" localSheetId="6">#REF!</definedName>
    <definedName name="resmay2007" localSheetId="12">#REF!</definedName>
    <definedName name="resmay2007" localSheetId="11">#REF!</definedName>
    <definedName name="resmay2007" localSheetId="36">#REF!</definedName>
    <definedName name="resmay2007" localSheetId="21">#REF!</definedName>
    <definedName name="resmay2007" localSheetId="20">#REF!</definedName>
    <definedName name="resmay2007">#REF!</definedName>
    <definedName name="SevenDay" localSheetId="7">[4]Universal!$C$18</definedName>
    <definedName name="SevenDay">[5]Universal!$C$18</definedName>
    <definedName name="sheet1" localSheetId="1">#REF!</definedName>
    <definedName name="sheet1" localSheetId="54">#REF!</definedName>
    <definedName name="sheet1" localSheetId="8">#REF!</definedName>
    <definedName name="sheet1" localSheetId="7">#REF!</definedName>
    <definedName name="sheet1">#REF!</definedName>
    <definedName name="Site_list" localSheetId="9">[35]Lists!$A$2:$A$53</definedName>
    <definedName name="Site_list" localSheetId="23">[35]Lists!$A$2:$A$53</definedName>
    <definedName name="Site_list" localSheetId="15">[35]Lists!$A$2:$A$53</definedName>
    <definedName name="Site_list" localSheetId="14">[35]Lists!$A$2:$A$53</definedName>
    <definedName name="Site_list" localSheetId="0">[35]Lists!$A$2:$A$53</definedName>
    <definedName name="Site_list" localSheetId="18">[35]Lists!$A$2:$A$53</definedName>
    <definedName name="Site_list" localSheetId="17">[35]Lists!$A$2:$A$53</definedName>
    <definedName name="Site_list" localSheetId="5">[35]Lists!$A$2:$A$53</definedName>
    <definedName name="Site_list" localSheetId="54">[36]Lists!$A$2:$A$53</definedName>
    <definedName name="Site_list" localSheetId="6">[37]Lists!$A$2:$A$53</definedName>
    <definedName name="Site_list" localSheetId="12">[37]Lists!$A$2:$A$53</definedName>
    <definedName name="Site_list" localSheetId="11">[37]Lists!$A$2:$A$53</definedName>
    <definedName name="Site_list" localSheetId="36">[37]Lists!$A$2:$A$53</definedName>
    <definedName name="Site_list">[37]Lists!$A$2:$A$53</definedName>
    <definedName name="Source" localSheetId="9">#REF!</definedName>
    <definedName name="Source" localSheetId="23">#REF!</definedName>
    <definedName name="Source" localSheetId="32">#REF!</definedName>
    <definedName name="Source" localSheetId="29">#REF!</definedName>
    <definedName name="Source" localSheetId="31">#REF!</definedName>
    <definedName name="Source" localSheetId="30">#REF!</definedName>
    <definedName name="Source" localSheetId="15">#REF!</definedName>
    <definedName name="Source" localSheetId="14">#REF!</definedName>
    <definedName name="Source" localSheetId="0">#REF!</definedName>
    <definedName name="Source" localSheetId="18">#REF!</definedName>
    <definedName name="Source" localSheetId="17">#REF!</definedName>
    <definedName name="Source" localSheetId="27">#REF!</definedName>
    <definedName name="Source" localSheetId="33">#REF!</definedName>
    <definedName name="Source" localSheetId="5">#REF!</definedName>
    <definedName name="Source" localSheetId="54">#REF!</definedName>
    <definedName name="Source" localSheetId="8">#REF!</definedName>
    <definedName name="Source" localSheetId="24">#REF!</definedName>
    <definedName name="Source" localSheetId="13">#REF!</definedName>
    <definedName name="Source" localSheetId="6">#REF!</definedName>
    <definedName name="Source" localSheetId="12">#REF!</definedName>
    <definedName name="Source" localSheetId="11">#REF!</definedName>
    <definedName name="Source" localSheetId="36">#REF!</definedName>
    <definedName name="Source" localSheetId="21">#REF!</definedName>
    <definedName name="Source" localSheetId="20">#REF!</definedName>
    <definedName name="Source">#REF!</definedName>
    <definedName name="Source_2" localSheetId="9">#REF!</definedName>
    <definedName name="Source_2" localSheetId="23">#REF!</definedName>
    <definedName name="Source_2" localSheetId="32">#REF!</definedName>
    <definedName name="Source_2" localSheetId="29">#REF!</definedName>
    <definedName name="Source_2" localSheetId="31">#REF!</definedName>
    <definedName name="Source_2" localSheetId="30">#REF!</definedName>
    <definedName name="Source_2" localSheetId="15">#REF!</definedName>
    <definedName name="Source_2" localSheetId="14">#REF!</definedName>
    <definedName name="Source_2" localSheetId="0">#REF!</definedName>
    <definedName name="Source_2" localSheetId="18">#REF!</definedName>
    <definedName name="Source_2" localSheetId="17">#REF!</definedName>
    <definedName name="Source_2" localSheetId="27">#REF!</definedName>
    <definedName name="Source_2" localSheetId="33">#REF!</definedName>
    <definedName name="Source_2" localSheetId="5">#REF!</definedName>
    <definedName name="Source_2" localSheetId="54">#REF!</definedName>
    <definedName name="Source_2" localSheetId="8">#REF!</definedName>
    <definedName name="Source_2" localSheetId="7">#REF!</definedName>
    <definedName name="Source_2" localSheetId="24">#REF!</definedName>
    <definedName name="Source_2" localSheetId="13">#REF!</definedName>
    <definedName name="Source_2" localSheetId="6">#REF!</definedName>
    <definedName name="Source_2" localSheetId="12">#REF!</definedName>
    <definedName name="Source_2" localSheetId="11">#REF!</definedName>
    <definedName name="Source_2" localSheetId="36">#REF!</definedName>
    <definedName name="Source_2" localSheetId="21">#REF!</definedName>
    <definedName name="Source_2" localSheetId="20">#REF!</definedName>
    <definedName name="Source_2">#REF!</definedName>
    <definedName name="SourcePathAndFileName" localSheetId="9">#REF!</definedName>
    <definedName name="SourcePathAndFileName" localSheetId="23">#REF!</definedName>
    <definedName name="SourcePathAndFileName" localSheetId="15">#REF!</definedName>
    <definedName name="SourcePathAndFileName" localSheetId="14">#REF!</definedName>
    <definedName name="SourcePathAndFileName" localSheetId="0">#REF!</definedName>
    <definedName name="SourcePathAndFileName" localSheetId="18">#REF!</definedName>
    <definedName name="SourcePathAndFileName" localSheetId="17">#REF!</definedName>
    <definedName name="SourcePathAndFileName" localSheetId="5">#REF!</definedName>
    <definedName name="SourcePathAndFileName" localSheetId="54">#REF!</definedName>
    <definedName name="SourcePathAndFileName" localSheetId="8">#REF!</definedName>
    <definedName name="SourcePathAndFileName" localSheetId="7">#REF!</definedName>
    <definedName name="SourcePathAndFileName" localSheetId="6">#REF!</definedName>
    <definedName name="SourcePathAndFileName" localSheetId="12">#REF!</definedName>
    <definedName name="SourcePathAndFileName" localSheetId="11">#REF!</definedName>
    <definedName name="SourcePathAndFileName" localSheetId="36">#REF!</definedName>
    <definedName name="SourcePathAndFileName" localSheetId="21">#REF!</definedName>
    <definedName name="SourcePathAndFileName" localSheetId="20">#REF!</definedName>
    <definedName name="SourcePathAndFileName">#REF!</definedName>
    <definedName name="StaffApp" localSheetId="7">[4]Universal!$C$11</definedName>
    <definedName name="StaffApp">[5]Universal!$C$11</definedName>
    <definedName name="Tax" localSheetId="7">[4]Universal!$C$7</definedName>
    <definedName name="Tax">[5]Universal!$C$7</definedName>
    <definedName name="TO">[2]amendA!$K$7:$O$7</definedName>
    <definedName name="Total_UFR" localSheetId="9">#REF!</definedName>
    <definedName name="Total_UFR" localSheetId="23">#REF!</definedName>
    <definedName name="Total_UFR" localSheetId="15">#REF!</definedName>
    <definedName name="Total_UFR" localSheetId="14">#REF!</definedName>
    <definedName name="Total_UFR" localSheetId="0">#REF!</definedName>
    <definedName name="Total_UFR" localSheetId="18">#REF!</definedName>
    <definedName name="Total_UFR" localSheetId="17">#REF!</definedName>
    <definedName name="Total_UFR" localSheetId="5">#REF!</definedName>
    <definedName name="Total_UFR" localSheetId="54">#REF!</definedName>
    <definedName name="Total_UFR" localSheetId="8">#REF!</definedName>
    <definedName name="Total_UFR" localSheetId="7">#REF!</definedName>
    <definedName name="Total_UFR" localSheetId="6">#REF!</definedName>
    <definedName name="Total_UFR" localSheetId="12">#REF!</definedName>
    <definedName name="Total_UFR" localSheetId="11">#REF!</definedName>
    <definedName name="Total_UFR" localSheetId="36">#REF!</definedName>
    <definedName name="Total_UFR" localSheetId="21">#REF!</definedName>
    <definedName name="Total_UFR" localSheetId="20">#REF!</definedName>
    <definedName name="Total_UFR">#REF!</definedName>
    <definedName name="Total_UFRs" localSheetId="9">#REF!</definedName>
    <definedName name="Total_UFRs" localSheetId="23">#REF!</definedName>
    <definedName name="Total_UFRs" localSheetId="15">#REF!</definedName>
    <definedName name="Total_UFRs" localSheetId="14">#REF!</definedName>
    <definedName name="Total_UFRs" localSheetId="18">#REF!</definedName>
    <definedName name="Total_UFRs" localSheetId="17">#REF!</definedName>
    <definedName name="Total_UFRs" localSheetId="5">#REF!</definedName>
    <definedName name="Total_UFRs" localSheetId="54">#REF!</definedName>
    <definedName name="Total_UFRs" localSheetId="8">#REF!</definedName>
    <definedName name="Total_UFRs" localSheetId="7">#REF!</definedName>
    <definedName name="Total_UFRs" localSheetId="6">#REF!</definedName>
    <definedName name="Total_UFRs" localSheetId="12">#REF!</definedName>
    <definedName name="Total_UFRs" localSheetId="11">#REF!</definedName>
    <definedName name="Total_UFRs" localSheetId="36">#REF!</definedName>
    <definedName name="Total_UFRs" localSheetId="21">#REF!</definedName>
    <definedName name="Total_UFRs" localSheetId="20">#REF!</definedName>
    <definedName name="Total_UFRs">#REF!</definedName>
    <definedName name="Total_UFRs_" localSheetId="9">#REF!</definedName>
    <definedName name="Total_UFRs_" localSheetId="23">#REF!</definedName>
    <definedName name="Total_UFRs_" localSheetId="15">#REF!</definedName>
    <definedName name="Total_UFRs_" localSheetId="14">#REF!</definedName>
    <definedName name="Total_UFRs_" localSheetId="18">#REF!</definedName>
    <definedName name="Total_UFRs_" localSheetId="17">#REF!</definedName>
    <definedName name="Total_UFRs_" localSheetId="5">#REF!</definedName>
    <definedName name="Total_UFRs_" localSheetId="54">#REF!</definedName>
    <definedName name="Total_UFRs_" localSheetId="8">#REF!</definedName>
    <definedName name="Total_UFRs_" localSheetId="7">#REF!</definedName>
    <definedName name="Total_UFRs_" localSheetId="6">#REF!</definedName>
    <definedName name="Total_UFRs_" localSheetId="12">#REF!</definedName>
    <definedName name="Total_UFRs_" localSheetId="11">#REF!</definedName>
    <definedName name="Total_UFRs_" localSheetId="36">#REF!</definedName>
    <definedName name="Total_UFRs_" localSheetId="21">#REF!</definedName>
    <definedName name="Total_UFRs_" localSheetId="20">#REF!</definedName>
    <definedName name="Total_UFRs_">#REF!</definedName>
    <definedName name="TotalDays" localSheetId="7">[4]Universal!$C$30:$N$30</definedName>
    <definedName name="TotalDays">[5]Universal!$C$30:$N$30</definedName>
    <definedName name="UFR" localSheetId="9">'[3]Complete UFR List'!#REF!</definedName>
    <definedName name="UFR" localSheetId="23">'[3]Complete UFR List'!#REF!</definedName>
    <definedName name="UFR" localSheetId="32">'[3]Complete UFR List'!#REF!</definedName>
    <definedName name="UFR" localSheetId="29">'[3]Complete UFR List'!#REF!</definedName>
    <definedName name="UFR" localSheetId="15">'[3]Complete UFR List'!#REF!</definedName>
    <definedName name="UFR" localSheetId="14">'[3]Complete UFR List'!#REF!</definedName>
    <definedName name="UFR" localSheetId="0">'[3]Complete UFR List'!#REF!</definedName>
    <definedName name="UFR" localSheetId="18">'[3]Complete UFR List'!#REF!</definedName>
    <definedName name="UFR" localSheetId="17">'[3]Complete UFR List'!#REF!</definedName>
    <definedName name="UFR" localSheetId="8">'[3]Complete UFR List'!#REF!</definedName>
    <definedName name="UFR" localSheetId="7">'[3]Complete UFR List'!#REF!</definedName>
    <definedName name="UFR" localSheetId="6">'[3]Complete UFR List'!#REF!</definedName>
    <definedName name="UFR" localSheetId="12">'[3]Complete UFR List'!#REF!</definedName>
    <definedName name="UFR" localSheetId="11">'[3]Complete UFR List'!#REF!</definedName>
    <definedName name="UFR" localSheetId="36">'[3]Complete UFR List'!#REF!</definedName>
    <definedName name="UFR">'[3]Complete UFR List'!#REF!</definedName>
    <definedName name="UFRS" localSheetId="9">'[3]Complete UFR List'!#REF!</definedName>
    <definedName name="UFRS" localSheetId="23">'[3]Complete UFR List'!#REF!</definedName>
    <definedName name="UFRS" localSheetId="32">'[3]Complete UFR List'!#REF!</definedName>
    <definedName name="UFRS" localSheetId="29">'[3]Complete UFR List'!#REF!</definedName>
    <definedName name="UFRS" localSheetId="15">'[3]Complete UFR List'!#REF!</definedName>
    <definedName name="UFRS" localSheetId="14">'[3]Complete UFR List'!#REF!</definedName>
    <definedName name="UFRS" localSheetId="0">'[3]Complete UFR List'!#REF!</definedName>
    <definedName name="UFRS" localSheetId="18">'[3]Complete UFR List'!#REF!</definedName>
    <definedName name="UFRS" localSheetId="17">'[3]Complete UFR List'!#REF!</definedName>
    <definedName name="UFRS" localSheetId="8">'[3]Complete UFR List'!#REF!</definedName>
    <definedName name="UFRS" localSheetId="7">'[3]Complete UFR List'!#REF!</definedName>
    <definedName name="UFRS" localSheetId="6">'[3]Complete UFR List'!#REF!</definedName>
    <definedName name="UFRS" localSheetId="12">'[3]Complete UFR List'!#REF!</definedName>
    <definedName name="UFRS" localSheetId="11">'[3]Complete UFR List'!#REF!</definedName>
    <definedName name="UFRS" localSheetId="36">'[3]Complete UFR List'!#REF!</definedName>
    <definedName name="UFRS">'[3]Complete UFR List'!#REF!</definedName>
    <definedName name="UPDATE" localSheetId="8">'[3]Complete UFR List'!#REF!</definedName>
    <definedName name="UPDATE" localSheetId="7">'[3]Complete UFR List'!#REF!</definedName>
    <definedName name="UPDATE">'[3]Complete UFR List'!#REF!</definedName>
    <definedName name="VacAccr" localSheetId="7">[4]Universal!$C$9</definedName>
    <definedName name="VacAccr">[5]Universal!$C$9</definedName>
    <definedName name="VBB" localSheetId="7">[4]Universal!$C$10</definedName>
    <definedName name="VBB">[5]Universal!$C$10</definedName>
    <definedName name="VBBDist" localSheetId="7">[4]Universal!$B$35:$N$35</definedName>
    <definedName name="VBBDist">[5]Universal!$B$35:$N$35</definedName>
    <definedName name="VBBLines" localSheetId="7">[4]Universal!$B$85:$B$97</definedName>
    <definedName name="VBBLines">[5]Universal!$B$85:$B$97</definedName>
    <definedName name="Wages5" localSheetId="7">[4]Universal!$C$37:$N$37</definedName>
    <definedName name="Wages5">[5]Universal!$C$37:$N$37</definedName>
    <definedName name="Wages7" localSheetId="7">[4]Universal!$C$38:$N$38</definedName>
    <definedName name="Wages7">[5]Universal!$C$38:$N$38</definedName>
    <definedName name="Water" localSheetId="7">[4]Universal!$C$24</definedName>
    <definedName name="Water">[5]Universal!$C$24</definedName>
    <definedName name="Weekdays" localSheetId="7">[4]Universal!$C$31:$N$31</definedName>
    <definedName name="Weekdays">[5]Universal!$C$31:$N$31</definedName>
    <definedName name="wefqwerqwe" localSheetId="8">'[3]Complete UFR List'!#REF!</definedName>
    <definedName name="wefqwerqwe" localSheetId="7">'[3]Complete UFR List'!#REF!</definedName>
    <definedName name="wefqwerqwe">'[3]Complete UFR List'!#REF!</definedName>
    <definedName name="yes" localSheetId="7">'[3]Complete UFR List'!#REF!</definedName>
    <definedName name="yes">'[3]Complete UFR List'!#REF!</definedName>
    <definedName name="Z_0E99B8F5_2809_4D97_8227_3422E522E04C_.wvu.Cols" localSheetId="9" hidden="1">' 2nd OFFENDER- 3401'!#REF!</definedName>
    <definedName name="Z_0E99B8F5_2809_4D97_8227_3422E522E04C_.wvu.Cols" localSheetId="23" hidden="1">' 2nd OFFENDER- 3401 (FOIA)'!#REF!</definedName>
    <definedName name="Z_0E99B8F5_2809_4D97_8227_3422E522E04C_.wvu.Cols" localSheetId="32" hidden="1">' FAMILY RESI - 3380 '!#REF!</definedName>
    <definedName name="Z_0E99B8F5_2809_4D97_8227_3422E522E04C_.wvu.Cols" localSheetId="29" hidden="1">' FAMILY RESI - 3380 (FOIA)'!#REF!</definedName>
    <definedName name="Z_0E99B8F5_2809_4D97_8227_3422E522E04C_.wvu.PrintArea" localSheetId="9" hidden="1">' 2nd OFFENDER- 3401'!$B$2:$H$36</definedName>
    <definedName name="Z_0E99B8F5_2809_4D97_8227_3422E522E04C_.wvu.PrintArea" localSheetId="23" hidden="1">' 2nd OFFENDER- 3401 (FOIA)'!$B$2:$H$36</definedName>
    <definedName name="Z_0E99B8F5_2809_4D97_8227_3422E522E04C_.wvu.PrintArea" localSheetId="32" hidden="1">' FAMILY RESI - 3380 '!$B$2:$O$32,' FAMILY RESI - 3380 '!$Q$2:$AD$32</definedName>
    <definedName name="Z_0E99B8F5_2809_4D97_8227_3422E522E04C_.wvu.PrintArea" localSheetId="29" hidden="1">' FAMILY RESI - 3380 (FOIA)'!$B$2:$O$31,' FAMILY RESI - 3380 (FOIA)'!$Q$2:$AD$31</definedName>
    <definedName name="Z_0E99B8F5_2809_4D97_8227_3422E522E04C_.wvu.PrintArea" localSheetId="27" hidden="1">'FAM SUPP HOUSING 4919 (FOIA)'!$B$2:$H$29</definedName>
    <definedName name="Z_0E99B8F5_2809_4D97_8227_3422E522E04C_.wvu.PrintArea" localSheetId="33" hidden="1">'FAMILY SUPP. HOUSING 4919 '!$B$2:$H$29</definedName>
    <definedName name="Z_B5837528_F556_4927_BE56_326C83C78B54_.wvu.Cols" localSheetId="9" hidden="1">' 2nd OFFENDER- 3401'!#REF!</definedName>
    <definedName name="Z_B5837528_F556_4927_BE56_326C83C78B54_.wvu.Cols" localSheetId="23" hidden="1">' 2nd OFFENDER- 3401 (FOIA)'!#REF!</definedName>
    <definedName name="Z_B5837528_F556_4927_BE56_326C83C78B54_.wvu.Cols" localSheetId="32" hidden="1">' FAMILY RESI - 3380 '!#REF!</definedName>
    <definedName name="Z_B5837528_F556_4927_BE56_326C83C78B54_.wvu.Cols" localSheetId="29" hidden="1">' FAMILY RESI - 3380 (FOIA)'!#REF!</definedName>
    <definedName name="Z_B5837528_F556_4927_BE56_326C83C78B54_.wvu.PrintArea" localSheetId="9" hidden="1">' 2nd OFFENDER- 3401'!$B$2:$H$36</definedName>
    <definedName name="Z_B5837528_F556_4927_BE56_326C83C78B54_.wvu.PrintArea" localSheetId="23" hidden="1">' 2nd OFFENDER- 3401 (FOIA)'!$B$2:$H$36</definedName>
    <definedName name="Z_B5837528_F556_4927_BE56_326C83C78B54_.wvu.PrintArea" localSheetId="32" hidden="1">' FAMILY RESI - 3380 '!$B$2:$O$32,' FAMILY RESI - 3380 '!$Q$2:$AD$32</definedName>
    <definedName name="Z_B5837528_F556_4927_BE56_326C83C78B54_.wvu.PrintArea" localSheetId="29" hidden="1">' FAMILY RESI - 3380 (FOIA)'!$B$2:$O$31,' FAMILY RESI - 3380 (FOIA)'!$Q$2:$AD$31</definedName>
    <definedName name="Z_B5837528_F556_4927_BE56_326C83C78B54_.wvu.PrintArea" localSheetId="27" hidden="1">'FAM SUPP HOUSING 4919 (FOIA)'!$B$2:$H$29</definedName>
    <definedName name="Z_B5837528_F556_4927_BE56_326C83C78B54_.wvu.PrintArea" localSheetId="33" hidden="1">'FAMILY SUPP. HOUSING 4919 '!$B$2:$H$29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7" i="67" l="1"/>
  <c r="G126" i="67"/>
  <c r="G125" i="67"/>
  <c r="G124" i="67"/>
  <c r="G123" i="67"/>
  <c r="G122" i="67"/>
  <c r="G121" i="67"/>
  <c r="T30" i="72" l="1"/>
  <c r="O30" i="72"/>
  <c r="E30" i="72"/>
  <c r="O2" i="72"/>
  <c r="J2" i="72"/>
  <c r="J45" i="21" l="1"/>
  <c r="L36" i="71"/>
  <c r="C51" i="72"/>
  <c r="O19" i="72"/>
  <c r="M54" i="72"/>
  <c r="C54" i="72"/>
  <c r="O47" i="72"/>
  <c r="H13" i="3"/>
  <c r="I4" i="12"/>
  <c r="M4" i="8"/>
  <c r="J9" i="8" l="1"/>
  <c r="C57" i="68"/>
  <c r="P51" i="68" l="1"/>
  <c r="P47" i="68"/>
  <c r="P52" i="68" s="1"/>
  <c r="P48" i="68"/>
  <c r="C27" i="8" l="1"/>
  <c r="C29" i="7"/>
  <c r="R47" i="72" l="1"/>
  <c r="T47" i="72" s="1"/>
  <c r="R46" i="72"/>
  <c r="R45" i="72"/>
  <c r="S42" i="72"/>
  <c r="T41" i="72"/>
  <c r="T38" i="72"/>
  <c r="T37" i="72"/>
  <c r="T36" i="72"/>
  <c r="T35" i="72"/>
  <c r="T34" i="72"/>
  <c r="T33" i="72"/>
  <c r="T32" i="72"/>
  <c r="M18" i="72"/>
  <c r="M17" i="72"/>
  <c r="N42" i="72"/>
  <c r="O46" i="72" s="1"/>
  <c r="O41" i="72"/>
  <c r="N14" i="72"/>
  <c r="O13" i="72"/>
  <c r="O38" i="72"/>
  <c r="O37" i="72"/>
  <c r="O10" i="72"/>
  <c r="O36" i="72"/>
  <c r="O9" i="72"/>
  <c r="O35" i="72"/>
  <c r="O8" i="72"/>
  <c r="O34" i="72"/>
  <c r="O7" i="72"/>
  <c r="O33" i="72"/>
  <c r="O6" i="72"/>
  <c r="O32" i="72"/>
  <c r="O5" i="72"/>
  <c r="O4" i="72"/>
  <c r="C47" i="72"/>
  <c r="E47" i="72" s="1"/>
  <c r="E46" i="72"/>
  <c r="E45" i="72"/>
  <c r="I42" i="72"/>
  <c r="J46" i="72" s="1"/>
  <c r="J41" i="72"/>
  <c r="E41" i="72"/>
  <c r="J38" i="72"/>
  <c r="E38" i="72"/>
  <c r="J37" i="72"/>
  <c r="E37" i="72"/>
  <c r="J36" i="72"/>
  <c r="E36" i="72"/>
  <c r="J35" i="72"/>
  <c r="E35" i="72"/>
  <c r="J34" i="72"/>
  <c r="E34" i="72"/>
  <c r="J33" i="72"/>
  <c r="E33" i="72"/>
  <c r="J32" i="72"/>
  <c r="E32" i="72"/>
  <c r="H19" i="72"/>
  <c r="J19" i="72" s="1"/>
  <c r="C19" i="72"/>
  <c r="E19" i="72" s="1"/>
  <c r="H18" i="72"/>
  <c r="C18" i="72"/>
  <c r="H17" i="72"/>
  <c r="C17" i="72"/>
  <c r="I14" i="72"/>
  <c r="D14" i="72"/>
  <c r="J13" i="72"/>
  <c r="E13" i="72"/>
  <c r="J10" i="72"/>
  <c r="E10" i="72"/>
  <c r="J9" i="72"/>
  <c r="E9" i="72"/>
  <c r="J8" i="72"/>
  <c r="E8" i="72"/>
  <c r="J7" i="72"/>
  <c r="E7" i="72"/>
  <c r="J6" i="72"/>
  <c r="E6" i="72"/>
  <c r="J5" i="72"/>
  <c r="E5" i="72"/>
  <c r="J4" i="72"/>
  <c r="E4" i="72"/>
  <c r="AG7" i="72"/>
  <c r="AG6" i="72"/>
  <c r="E17" i="72" l="1"/>
  <c r="O17" i="72"/>
  <c r="O18" i="72"/>
  <c r="J18" i="72"/>
  <c r="J17" i="72"/>
  <c r="E18" i="72"/>
  <c r="J45" i="72"/>
  <c r="J48" i="72" s="1"/>
  <c r="T45" i="72"/>
  <c r="T46" i="72"/>
  <c r="H11" i="72"/>
  <c r="J11" i="72" s="1"/>
  <c r="C11" i="72"/>
  <c r="E11" i="72" s="1"/>
  <c r="H39" i="72"/>
  <c r="J39" i="72" s="1"/>
  <c r="J42" i="72" s="1"/>
  <c r="J43" i="72" s="1"/>
  <c r="J44" i="72" s="1"/>
  <c r="C39" i="72"/>
  <c r="E48" i="72"/>
  <c r="O45" i="72"/>
  <c r="O48" i="72" s="1"/>
  <c r="O20" i="72" l="1"/>
  <c r="E20" i="72"/>
  <c r="J20" i="72"/>
  <c r="J49" i="72"/>
  <c r="T48" i="72"/>
  <c r="M11" i="72"/>
  <c r="E39" i="72"/>
  <c r="J51" i="72" l="1"/>
  <c r="J53" i="72" s="1"/>
  <c r="J54" i="72"/>
  <c r="R39" i="72"/>
  <c r="T39" i="72" s="1"/>
  <c r="M39" i="72"/>
  <c r="O39" i="72" s="1"/>
  <c r="O11" i="72"/>
  <c r="J55" i="72" l="1"/>
  <c r="J56" i="72" s="1"/>
  <c r="D18" i="28" l="1"/>
  <c r="D17" i="28"/>
  <c r="D22" i="27"/>
  <c r="D21" i="27"/>
  <c r="D20" i="27"/>
  <c r="D19" i="27"/>
  <c r="D19" i="26"/>
  <c r="D18" i="26"/>
  <c r="D17" i="26"/>
  <c r="D16" i="26"/>
  <c r="D15" i="26"/>
  <c r="D23" i="25"/>
  <c r="D22" i="25"/>
  <c r="D21" i="25"/>
  <c r="D20" i="25"/>
  <c r="D19" i="25"/>
  <c r="D18" i="25"/>
  <c r="D17" i="25"/>
  <c r="D16" i="25"/>
  <c r="C22" i="16"/>
  <c r="C21" i="16"/>
  <c r="C20" i="16"/>
  <c r="C18" i="16"/>
  <c r="C19" i="16"/>
  <c r="C20" i="20"/>
  <c r="C19" i="20"/>
  <c r="H15" i="18"/>
  <c r="C24" i="18"/>
  <c r="C23" i="18"/>
  <c r="C21" i="18" l="1"/>
  <c r="C23" i="12" l="1"/>
  <c r="C24" i="6"/>
  <c r="C23" i="6"/>
  <c r="K20" i="21"/>
  <c r="K19" i="21"/>
  <c r="C24" i="15"/>
  <c r="C23" i="15"/>
  <c r="F19" i="71"/>
  <c r="F18" i="71"/>
  <c r="F17" i="71"/>
  <c r="F21" i="71" l="1"/>
  <c r="F16" i="71"/>
  <c r="L11" i="71" s="1"/>
  <c r="U43" i="71"/>
  <c r="R43" i="71"/>
  <c r="P43" i="71"/>
  <c r="U42" i="71"/>
  <c r="P42" i="71"/>
  <c r="K42" i="71"/>
  <c r="P41" i="71"/>
  <c r="M41" i="71"/>
  <c r="N41" i="71" s="1"/>
  <c r="K41" i="71"/>
  <c r="K40" i="71"/>
  <c r="W36" i="71"/>
  <c r="U36" i="71"/>
  <c r="W35" i="71"/>
  <c r="U35" i="71"/>
  <c r="R35" i="71"/>
  <c r="R36" i="71" s="1"/>
  <c r="P35" i="71"/>
  <c r="W34" i="71"/>
  <c r="U34" i="71"/>
  <c r="R34" i="71"/>
  <c r="P34" i="71"/>
  <c r="M34" i="71"/>
  <c r="K34" i="71"/>
  <c r="W33" i="71"/>
  <c r="U33" i="71"/>
  <c r="R33" i="71"/>
  <c r="P33" i="71"/>
  <c r="M33" i="71"/>
  <c r="K33" i="71"/>
  <c r="W32" i="71"/>
  <c r="U32" i="71"/>
  <c r="R32" i="71"/>
  <c r="M32" i="71"/>
  <c r="M35" i="71" s="1"/>
  <c r="K32" i="71"/>
  <c r="P32" i="71" s="1"/>
  <c r="H20" i="71"/>
  <c r="F20" i="71"/>
  <c r="V46" i="71" s="1"/>
  <c r="P19" i="71"/>
  <c r="M42" i="71"/>
  <c r="M16" i="71"/>
  <c r="N16" i="71" s="1"/>
  <c r="R17" i="71"/>
  <c r="P17" i="71"/>
  <c r="M17" i="71"/>
  <c r="N17" i="71" s="1"/>
  <c r="K17" i="71"/>
  <c r="M40" i="71"/>
  <c r="R16" i="71"/>
  <c r="S16" i="71" s="1"/>
  <c r="P16" i="71"/>
  <c r="K16" i="71"/>
  <c r="H16" i="71"/>
  <c r="R15" i="71"/>
  <c r="P15" i="71"/>
  <c r="M15" i="71"/>
  <c r="N15" i="71" s="1"/>
  <c r="K15" i="71"/>
  <c r="B14" i="71"/>
  <c r="B13" i="71"/>
  <c r="B12" i="71"/>
  <c r="B11" i="71"/>
  <c r="B10" i="71"/>
  <c r="R9" i="71"/>
  <c r="P9" i="71"/>
  <c r="M9" i="71"/>
  <c r="K9" i="71"/>
  <c r="R8" i="71"/>
  <c r="R10" i="71" s="1"/>
  <c r="P8" i="71"/>
  <c r="M8" i="71"/>
  <c r="K8" i="71"/>
  <c r="R7" i="71"/>
  <c r="P7" i="71"/>
  <c r="M7" i="71"/>
  <c r="K7" i="71"/>
  <c r="R6" i="71"/>
  <c r="P6" i="71"/>
  <c r="M6" i="71"/>
  <c r="M10" i="71" s="1"/>
  <c r="K6" i="71"/>
  <c r="L20" i="71" l="1"/>
  <c r="L21" i="71"/>
  <c r="Q21" i="71" s="1"/>
  <c r="L46" i="71"/>
  <c r="Q47" i="71" s="1"/>
  <c r="Q11" i="71"/>
  <c r="V38" i="71"/>
  <c r="Q37" i="71"/>
  <c r="S15" i="71"/>
  <c r="S43" i="71"/>
  <c r="S17" i="71"/>
  <c r="N42" i="71"/>
  <c r="N40" i="71"/>
  <c r="W37" i="71"/>
  <c r="R42" i="71"/>
  <c r="S42" i="71" s="1"/>
  <c r="Q20" i="71"/>
  <c r="W43" i="71"/>
  <c r="V47" i="71"/>
  <c r="R41" i="71"/>
  <c r="S41" i="71" s="1"/>
  <c r="Q46" i="71"/>
  <c r="W42" i="71"/>
  <c r="X42" i="71" s="1"/>
  <c r="L45" i="71"/>
  <c r="X43" i="71" l="1"/>
  <c r="D21" i="28" l="1"/>
  <c r="D13" i="28"/>
  <c r="D25" i="27"/>
  <c r="D14" i="27"/>
  <c r="D21" i="26"/>
  <c r="D12" i="26"/>
  <c r="D26" i="25"/>
  <c r="D13" i="25"/>
  <c r="C17" i="22"/>
  <c r="H17" i="22" s="1"/>
  <c r="J24" i="21"/>
  <c r="J16" i="21"/>
  <c r="C29" i="18"/>
  <c r="C18" i="18"/>
  <c r="C23" i="20"/>
  <c r="C16" i="20"/>
  <c r="G19" i="67"/>
  <c r="G20" i="67"/>
  <c r="C25" i="16"/>
  <c r="C14" i="16"/>
  <c r="C27" i="15"/>
  <c r="C19" i="15"/>
  <c r="C26" i="12"/>
  <c r="C22" i="12"/>
  <c r="C30" i="8"/>
  <c r="C26" i="8"/>
  <c r="G6" i="67"/>
  <c r="C32" i="7"/>
  <c r="C28" i="7"/>
  <c r="C14" i="3"/>
  <c r="C22" i="3"/>
  <c r="C27" i="6"/>
  <c r="CN36" i="69"/>
  <c r="CM36" i="69"/>
  <c r="CL36" i="69"/>
  <c r="CK36" i="69"/>
  <c r="CJ36" i="69"/>
  <c r="CI36" i="69"/>
  <c r="CH36" i="69"/>
  <c r="CG36" i="69"/>
  <c r="CP36" i="69" s="1"/>
  <c r="CP38" i="69" s="1"/>
  <c r="CN34" i="69"/>
  <c r="CK34" i="69"/>
  <c r="CI34" i="69"/>
  <c r="CH34" i="69"/>
  <c r="CP31" i="69"/>
  <c r="CG31" i="69"/>
  <c r="CN21" i="69"/>
  <c r="CM21" i="69"/>
  <c r="CL21" i="69"/>
  <c r="CP21" i="69" s="1"/>
  <c r="CP23" i="69" s="1"/>
  <c r="CK21" i="69"/>
  <c r="CJ21" i="69"/>
  <c r="CI21" i="69"/>
  <c r="CH21" i="69"/>
  <c r="CG21" i="69"/>
  <c r="CN19" i="69"/>
  <c r="CM19" i="69"/>
  <c r="CM34" i="69" s="1"/>
  <c r="CL19" i="69"/>
  <c r="CL34" i="69" s="1"/>
  <c r="CK19" i="69"/>
  <c r="CJ19" i="69"/>
  <c r="CJ34" i="69" s="1"/>
  <c r="CI19" i="69"/>
  <c r="CH19" i="69"/>
  <c r="CG19" i="69"/>
  <c r="CG34" i="69" s="1"/>
  <c r="CG16" i="69"/>
  <c r="CP16" i="69" s="1"/>
  <c r="C22" i="6" l="1"/>
  <c r="C54" i="68"/>
  <c r="J54" i="68" s="1"/>
  <c r="C53" i="68"/>
  <c r="J53" i="68" s="1"/>
  <c r="C52" i="68"/>
  <c r="J52" i="68" s="1"/>
  <c r="J47" i="68"/>
  <c r="J46" i="68"/>
  <c r="C33" i="68"/>
  <c r="C34" i="68" s="1"/>
  <c r="C31" i="68"/>
  <c r="J31" i="68" s="1"/>
  <c r="K31" i="68" s="1"/>
  <c r="C29" i="68"/>
  <c r="C30" i="68" s="1"/>
  <c r="J30" i="68" s="1"/>
  <c r="K30" i="68" s="1"/>
  <c r="C27" i="68"/>
  <c r="C28" i="68" s="1"/>
  <c r="C10" i="7" s="1"/>
  <c r="H9" i="7" s="1"/>
  <c r="C25" i="68"/>
  <c r="C26" i="68" s="1"/>
  <c r="J26" i="68" s="1"/>
  <c r="K26" i="68" s="1"/>
  <c r="C23" i="68"/>
  <c r="J23" i="68" s="1"/>
  <c r="K23" i="68" s="1"/>
  <c r="C21" i="68"/>
  <c r="J21" i="68" s="1"/>
  <c r="K21" i="68" s="1"/>
  <c r="C19" i="68"/>
  <c r="J19" i="68" s="1"/>
  <c r="K19" i="68" s="1"/>
  <c r="C17" i="68"/>
  <c r="C18" i="68" s="1"/>
  <c r="C15" i="68"/>
  <c r="J15" i="68" s="1"/>
  <c r="K15" i="68" s="1"/>
  <c r="C13" i="68"/>
  <c r="C14" i="68" s="1"/>
  <c r="C11" i="68"/>
  <c r="J11" i="68" s="1"/>
  <c r="K11" i="68" s="1"/>
  <c r="C10" i="68"/>
  <c r="J10" i="68" s="1"/>
  <c r="K10" i="68" s="1"/>
  <c r="C9" i="68"/>
  <c r="J9" i="68" s="1"/>
  <c r="K9" i="68" s="1"/>
  <c r="C7" i="68"/>
  <c r="J7" i="68" s="1"/>
  <c r="K7" i="68" s="1"/>
  <c r="C5" i="68"/>
  <c r="J5" i="68" s="1"/>
  <c r="K5" i="68" s="1"/>
  <c r="J18" i="68" l="1"/>
  <c r="K18" i="68" s="1"/>
  <c r="C7" i="7"/>
  <c r="F6" i="71"/>
  <c r="V34" i="71" s="1"/>
  <c r="X34" i="71" s="1"/>
  <c r="J28" i="68"/>
  <c r="K28" i="68" s="1"/>
  <c r="C9" i="18"/>
  <c r="D7" i="20"/>
  <c r="C7" i="12"/>
  <c r="C8" i="15"/>
  <c r="C7" i="8"/>
  <c r="J14" i="68"/>
  <c r="K14" i="68" s="1"/>
  <c r="D9" i="28"/>
  <c r="D8" i="20"/>
  <c r="C11" i="15"/>
  <c r="J6" i="21"/>
  <c r="H16" i="22"/>
  <c r="C8" i="16"/>
  <c r="C6" i="68"/>
  <c r="C6" i="6"/>
  <c r="J13" i="68"/>
  <c r="K13" i="68" s="1"/>
  <c r="C22" i="68"/>
  <c r="F4" i="71" s="1"/>
  <c r="C24" i="68"/>
  <c r="J24" i="68" s="1"/>
  <c r="K24" i="68" s="1"/>
  <c r="C16" i="68"/>
  <c r="J29" i="68"/>
  <c r="K29" i="68" s="1"/>
  <c r="C32" i="68"/>
  <c r="C8" i="68"/>
  <c r="C12" i="72" s="1"/>
  <c r="J34" i="68"/>
  <c r="K34" i="68" s="1"/>
  <c r="J27" i="68"/>
  <c r="K27" i="68" s="1"/>
  <c r="C12" i="68"/>
  <c r="J17" i="68"/>
  <c r="K17" i="68" s="1"/>
  <c r="C20" i="68"/>
  <c r="J20" i="68" s="1"/>
  <c r="K20" i="68" s="1"/>
  <c r="J25" i="68"/>
  <c r="K25" i="68" s="1"/>
  <c r="J33" i="68"/>
  <c r="K33" i="68" s="1"/>
  <c r="E12" i="72" l="1"/>
  <c r="E14" i="72" s="1"/>
  <c r="E15" i="72" s="1"/>
  <c r="E16" i="72" s="1"/>
  <c r="E21" i="72" s="1"/>
  <c r="C40" i="72"/>
  <c r="H12" i="72"/>
  <c r="J12" i="72" s="1"/>
  <c r="M12" i="72"/>
  <c r="O12" i="72" s="1"/>
  <c r="F8" i="71"/>
  <c r="Q9" i="71" s="1"/>
  <c r="S9" i="71" s="1"/>
  <c r="C38" i="68"/>
  <c r="C58" i="68"/>
  <c r="C9" i="7" s="1"/>
  <c r="F7" i="71"/>
  <c r="Q8" i="71" s="1"/>
  <c r="S8" i="71" s="1"/>
  <c r="C37" i="68"/>
  <c r="F5" i="71"/>
  <c r="Q33" i="71" s="1"/>
  <c r="S33" i="71" s="1"/>
  <c r="C8" i="7"/>
  <c r="H10" i="7" s="1"/>
  <c r="J10" i="7" s="1"/>
  <c r="C10" i="3"/>
  <c r="C12" i="3"/>
  <c r="C36" i="68"/>
  <c r="J22" i="68"/>
  <c r="K22" i="68" s="1"/>
  <c r="C5" i="7"/>
  <c r="C49" i="68"/>
  <c r="J49" i="68" s="1"/>
  <c r="C11" i="6"/>
  <c r="L32" i="71"/>
  <c r="N32" i="71" s="1"/>
  <c r="L6" i="71"/>
  <c r="N6" i="71" s="1"/>
  <c r="V32" i="71"/>
  <c r="X32" i="71" s="1"/>
  <c r="Q6" i="71"/>
  <c r="S6" i="71" s="1"/>
  <c r="Q32" i="71"/>
  <c r="S32" i="71" s="1"/>
  <c r="J6" i="68"/>
  <c r="K6" i="68" s="1"/>
  <c r="C10" i="6"/>
  <c r="C11" i="12"/>
  <c r="C12" i="8"/>
  <c r="D13" i="20"/>
  <c r="D8" i="27"/>
  <c r="J8" i="21"/>
  <c r="J38" i="21" s="1"/>
  <c r="C16" i="18"/>
  <c r="D10" i="20"/>
  <c r="C10" i="12"/>
  <c r="J11" i="21"/>
  <c r="C15" i="18"/>
  <c r="C9" i="12"/>
  <c r="C13" i="8"/>
  <c r="C14" i="18"/>
  <c r="C12" i="16"/>
  <c r="C11" i="16"/>
  <c r="C17" i="15"/>
  <c r="C14" i="7"/>
  <c r="D14" i="20"/>
  <c r="C10" i="16"/>
  <c r="C16" i="15"/>
  <c r="C15" i="15"/>
  <c r="C16" i="22"/>
  <c r="J10" i="21"/>
  <c r="D12" i="20"/>
  <c r="J16" i="68"/>
  <c r="K16" i="68" s="1"/>
  <c r="J32" i="68"/>
  <c r="K32" i="68" s="1"/>
  <c r="C9" i="15"/>
  <c r="C59" i="68"/>
  <c r="C10" i="18" s="1"/>
  <c r="C50" i="68"/>
  <c r="J50" i="68" s="1"/>
  <c r="D9" i="27"/>
  <c r="D9" i="25"/>
  <c r="J9" i="21"/>
  <c r="C13" i="15"/>
  <c r="C8" i="12"/>
  <c r="J7" i="21"/>
  <c r="C11" i="18"/>
  <c r="C14" i="15"/>
  <c r="J12" i="68"/>
  <c r="K12" i="68" s="1"/>
  <c r="D11" i="20"/>
  <c r="D8" i="25"/>
  <c r="C12" i="15"/>
  <c r="C9" i="8"/>
  <c r="C10" i="15"/>
  <c r="C9" i="16"/>
  <c r="D8" i="28"/>
  <c r="D8" i="26"/>
  <c r="C13" i="18"/>
  <c r="C5" i="6"/>
  <c r="C7" i="16"/>
  <c r="C8" i="18"/>
  <c r="D7" i="25"/>
  <c r="D7" i="28"/>
  <c r="J5" i="21"/>
  <c r="D6" i="20"/>
  <c r="C7" i="15"/>
  <c r="D7" i="26"/>
  <c r="D10" i="27"/>
  <c r="C51" i="68"/>
  <c r="J51" i="68" s="1"/>
  <c r="J48" i="68"/>
  <c r="C56" i="68"/>
  <c r="C6" i="7" s="1"/>
  <c r="J8" i="68"/>
  <c r="K8" i="68" s="1"/>
  <c r="C9" i="6"/>
  <c r="C8" i="6"/>
  <c r="C7" i="6"/>
  <c r="O14" i="72" l="1"/>
  <c r="O15" i="72" s="1"/>
  <c r="O16" i="72" s="1"/>
  <c r="O21" i="72" s="1"/>
  <c r="O23" i="72" s="1"/>
  <c r="O25" i="72" s="1"/>
  <c r="L9" i="71"/>
  <c r="N9" i="71" s="1"/>
  <c r="J14" i="72"/>
  <c r="J15" i="72" s="1"/>
  <c r="J16" i="72" s="1"/>
  <c r="J21" i="72" s="1"/>
  <c r="J26" i="72" s="1"/>
  <c r="V36" i="71"/>
  <c r="X36" i="71" s="1"/>
  <c r="Q34" i="71"/>
  <c r="S34" i="71" s="1"/>
  <c r="L33" i="71"/>
  <c r="N33" i="71" s="1"/>
  <c r="L8" i="71"/>
  <c r="N8" i="71" s="1"/>
  <c r="E40" i="72"/>
  <c r="E42" i="72" s="1"/>
  <c r="E43" i="72" s="1"/>
  <c r="E44" i="72" s="1"/>
  <c r="E49" i="72" s="1"/>
  <c r="R40" i="72"/>
  <c r="T40" i="72" s="1"/>
  <c r="T42" i="72" s="1"/>
  <c r="T43" i="72" s="1"/>
  <c r="T44" i="72" s="1"/>
  <c r="T49" i="72" s="1"/>
  <c r="M40" i="72"/>
  <c r="O40" i="72" s="1"/>
  <c r="O42" i="72" s="1"/>
  <c r="O43" i="72" s="1"/>
  <c r="O44" i="72" s="1"/>
  <c r="O49" i="72" s="1"/>
  <c r="H40" i="72"/>
  <c r="E26" i="72"/>
  <c r="E23" i="72"/>
  <c r="E25" i="72" s="1"/>
  <c r="E27" i="72" s="1"/>
  <c r="E28" i="72" s="1"/>
  <c r="L34" i="71"/>
  <c r="N34" i="71" s="1"/>
  <c r="N35" i="71" s="1"/>
  <c r="N36" i="71" s="1"/>
  <c r="N38" i="71" s="1"/>
  <c r="Q35" i="71"/>
  <c r="S35" i="71" s="1"/>
  <c r="C11" i="7"/>
  <c r="C10" i="8"/>
  <c r="C12" i="7"/>
  <c r="C11" i="8"/>
  <c r="V33" i="71"/>
  <c r="X33" i="71" s="1"/>
  <c r="Q7" i="71"/>
  <c r="S7" i="71" s="1"/>
  <c r="S10" i="71" s="1"/>
  <c r="S11" i="71" s="1"/>
  <c r="V35" i="71"/>
  <c r="X35" i="71" s="1"/>
  <c r="L7" i="71"/>
  <c r="N7" i="71" s="1"/>
  <c r="K35" i="68"/>
  <c r="J14" i="21"/>
  <c r="J13" i="21"/>
  <c r="J12" i="21"/>
  <c r="N10" i="71" l="1"/>
  <c r="N11" i="71" s="1"/>
  <c r="N13" i="71" s="1"/>
  <c r="N21" i="71" s="1"/>
  <c r="S36" i="71"/>
  <c r="S37" i="71" s="1"/>
  <c r="S39" i="71" s="1"/>
  <c r="S45" i="71" s="1"/>
  <c r="S46" i="71" s="1"/>
  <c r="O26" i="72"/>
  <c r="J23" i="72"/>
  <c r="J25" i="72" s="1"/>
  <c r="J27" i="72" s="1"/>
  <c r="J28" i="72" s="1"/>
  <c r="O54" i="72"/>
  <c r="O51" i="72"/>
  <c r="O53" i="72" s="1"/>
  <c r="T51" i="72"/>
  <c r="T53" i="72" s="1"/>
  <c r="T54" i="72"/>
  <c r="E51" i="72"/>
  <c r="E53" i="72" s="1"/>
  <c r="E54" i="72"/>
  <c r="O27" i="72"/>
  <c r="O28" i="72" s="1"/>
  <c r="X37" i="71"/>
  <c r="X38" i="71" s="1"/>
  <c r="X40" i="71" s="1"/>
  <c r="X45" i="71" s="1"/>
  <c r="X46" i="71" s="1"/>
  <c r="N44" i="71"/>
  <c r="N45" i="71" s="1"/>
  <c r="N46" i="71"/>
  <c r="S13" i="71"/>
  <c r="S47" i="71" l="1"/>
  <c r="N19" i="71"/>
  <c r="N20" i="71" s="1"/>
  <c r="N22" i="71" s="1"/>
  <c r="N23" i="71" s="1"/>
  <c r="X47" i="71"/>
  <c r="X48" i="71" s="1"/>
  <c r="X49" i="71" s="1"/>
  <c r="O55" i="72"/>
  <c r="O56" i="72" s="1"/>
  <c r="T55" i="72"/>
  <c r="T56" i="72" s="1"/>
  <c r="E55" i="72"/>
  <c r="E56" i="72" s="1"/>
  <c r="S19" i="71"/>
  <c r="S20" i="71" s="1"/>
  <c r="S21" i="71"/>
  <c r="N47" i="71"/>
  <c r="S48" i="71"/>
  <c r="N25" i="71"/>
  <c r="G104" i="67"/>
  <c r="H104" i="67" s="1"/>
  <c r="G10" i="66"/>
  <c r="G11" i="66"/>
  <c r="H14" i="66"/>
  <c r="I14" i="66"/>
  <c r="G14" i="66"/>
  <c r="X50" i="71" l="1"/>
  <c r="X52" i="71" s="1"/>
  <c r="S22" i="71"/>
  <c r="S23" i="71" s="1"/>
  <c r="G105" i="67" s="1"/>
  <c r="H105" i="67" s="1"/>
  <c r="G101" i="67"/>
  <c r="H101" i="67" s="1"/>
  <c r="N48" i="71"/>
  <c r="N49" i="71"/>
  <c r="S50" i="71"/>
  <c r="S49" i="71"/>
  <c r="I11" i="66"/>
  <c r="I16" i="66" s="1"/>
  <c r="I15" i="66" s="1"/>
  <c r="I19" i="66" s="1"/>
  <c r="I10" i="66"/>
  <c r="S25" i="71" l="1"/>
  <c r="G98" i="67"/>
  <c r="N51" i="71"/>
  <c r="G99" i="67"/>
  <c r="S52" i="71"/>
  <c r="I18" i="66"/>
  <c r="G10" i="12"/>
  <c r="H10" i="12"/>
  <c r="H11" i="66"/>
  <c r="H16" i="66" s="1"/>
  <c r="H10" i="66"/>
  <c r="H99" i="67" l="1"/>
  <c r="H98" i="67"/>
  <c r="H15" i="66"/>
  <c r="H19" i="66" s="1"/>
  <c r="H18" i="66"/>
  <c r="K23" i="18"/>
  <c r="I33" i="62" l="1"/>
  <c r="J36" i="62"/>
  <c r="P26" i="62"/>
  <c r="L26" i="62"/>
  <c r="L25" i="62"/>
  <c r="P25" i="62" s="1"/>
  <c r="H24" i="62"/>
  <c r="L24" i="62" s="1"/>
  <c r="P24" i="62" s="1"/>
  <c r="F25" i="62"/>
  <c r="D25" i="62"/>
  <c r="I22" i="62" s="1"/>
  <c r="I35" i="62" s="1"/>
  <c r="D23" i="62"/>
  <c r="R19" i="62" s="1"/>
  <c r="D22" i="62"/>
  <c r="M18" i="62" s="1"/>
  <c r="D21" i="62"/>
  <c r="I18" i="62" s="1"/>
  <c r="D20" i="62"/>
  <c r="I17" i="62" s="1"/>
  <c r="D19" i="62"/>
  <c r="J16" i="62" s="1"/>
  <c r="S17" i="62" s="1"/>
  <c r="D18" i="62"/>
  <c r="J15" i="62" s="1"/>
  <c r="N15" i="62" s="1"/>
  <c r="S16" i="62" s="1"/>
  <c r="R17" i="62"/>
  <c r="M16" i="62"/>
  <c r="D17" i="62"/>
  <c r="M14" i="62" s="1"/>
  <c r="R16" i="62"/>
  <c r="M15" i="62"/>
  <c r="D16" i="62"/>
  <c r="R14" i="62" s="1"/>
  <c r="S14" i="62" s="1"/>
  <c r="D9" i="62"/>
  <c r="H8" i="62"/>
  <c r="L8" i="62" s="1"/>
  <c r="D8" i="62"/>
  <c r="C8" i="62"/>
  <c r="D7" i="62"/>
  <c r="C7" i="62"/>
  <c r="C22" i="7"/>
  <c r="C20" i="7"/>
  <c r="I11" i="7" s="1"/>
  <c r="C9" i="62" l="1"/>
  <c r="R15" i="62"/>
  <c r="R18" i="62"/>
  <c r="M17" i="62"/>
  <c r="I14" i="62"/>
  <c r="N16" i="62"/>
  <c r="P8" i="62"/>
  <c r="M22" i="62"/>
  <c r="Q22" i="62"/>
  <c r="C22" i="20"/>
  <c r="F10" i="12"/>
  <c r="J22" i="8"/>
  <c r="I10" i="12" l="1"/>
  <c r="D20" i="61"/>
  <c r="I17" i="61" s="1"/>
  <c r="D9" i="61"/>
  <c r="D8" i="61"/>
  <c r="D7" i="61"/>
  <c r="C7" i="61"/>
  <c r="D24" i="60"/>
  <c r="I21" i="60" s="1"/>
  <c r="D21" i="60"/>
  <c r="I17" i="60" s="1"/>
  <c r="D10" i="60"/>
  <c r="D9" i="60"/>
  <c r="D8" i="60"/>
  <c r="D29" i="59"/>
  <c r="D30" i="59" s="1"/>
  <c r="E27" i="59"/>
  <c r="E26" i="59"/>
  <c r="E25" i="59"/>
  <c r="E24" i="59"/>
  <c r="D19" i="59"/>
  <c r="I22" i="59" s="1"/>
  <c r="D18" i="59"/>
  <c r="I19" i="59" s="1"/>
  <c r="D17" i="59"/>
  <c r="I18" i="59" s="1"/>
  <c r="D16" i="59"/>
  <c r="J17" i="59" s="1"/>
  <c r="D15" i="59"/>
  <c r="J16" i="59" s="1"/>
  <c r="D8" i="59"/>
  <c r="C8" i="59"/>
  <c r="D7" i="59"/>
  <c r="C7" i="59"/>
  <c r="J15" i="57"/>
  <c r="J37" i="57" s="1"/>
  <c r="I28" i="57"/>
  <c r="N32" i="58"/>
  <c r="E32" i="58"/>
  <c r="N31" i="58"/>
  <c r="E31" i="58"/>
  <c r="M27" i="58"/>
  <c r="L27" i="58"/>
  <c r="K27" i="58"/>
  <c r="J27" i="58"/>
  <c r="I27" i="58"/>
  <c r="H27" i="58"/>
  <c r="F27" i="58"/>
  <c r="E27" i="58"/>
  <c r="D27" i="58"/>
  <c r="C27" i="58"/>
  <c r="G17" i="58"/>
  <c r="G18" i="58" s="1"/>
  <c r="G19" i="58" s="1"/>
  <c r="G20" i="58" s="1"/>
  <c r="F17" i="58"/>
  <c r="F18" i="58" s="1"/>
  <c r="F19" i="58" s="1"/>
  <c r="F20" i="58" s="1"/>
  <c r="E17" i="58"/>
  <c r="E18" i="58" s="1"/>
  <c r="E19" i="58" s="1"/>
  <c r="E20" i="58" s="1"/>
  <c r="D17" i="58"/>
  <c r="L16" i="58"/>
  <c r="J16" i="58"/>
  <c r="I16" i="58"/>
  <c r="D16" i="58"/>
  <c r="M8" i="58"/>
  <c r="G8" i="58"/>
  <c r="G9" i="58" s="1"/>
  <c r="F8" i="58"/>
  <c r="F9" i="58" s="1"/>
  <c r="E8" i="58"/>
  <c r="E9" i="58" s="1"/>
  <c r="G5" i="58"/>
  <c r="G6" i="58" s="1"/>
  <c r="G7" i="58" s="1"/>
  <c r="F5" i="58"/>
  <c r="F6" i="58" s="1"/>
  <c r="F7" i="58" s="1"/>
  <c r="E5" i="58"/>
  <c r="E6" i="58" s="1"/>
  <c r="E7" i="58" s="1"/>
  <c r="D5" i="58"/>
  <c r="L4" i="58"/>
  <c r="J4" i="58"/>
  <c r="I4" i="58"/>
  <c r="H4" i="58"/>
  <c r="D4" i="58"/>
  <c r="D8" i="58" s="1"/>
  <c r="D9" i="58" s="1"/>
  <c r="C4" i="58"/>
  <c r="I38" i="57"/>
  <c r="I35" i="57"/>
  <c r="D29" i="57"/>
  <c r="C29" i="57"/>
  <c r="B29" i="57"/>
  <c r="E28" i="57"/>
  <c r="F28" i="57" s="1"/>
  <c r="E27" i="57"/>
  <c r="F27" i="57" s="1"/>
  <c r="E26" i="57"/>
  <c r="G26" i="57" s="1"/>
  <c r="E6" i="57"/>
  <c r="F6" i="57" s="1"/>
  <c r="Q5" i="57"/>
  <c r="E5" i="57"/>
  <c r="G5" i="57" s="1"/>
  <c r="E4" i="57"/>
  <c r="G4" i="57" s="1"/>
  <c r="E33" i="58" l="1"/>
  <c r="E34" i="58" s="1"/>
  <c r="N33" i="58"/>
  <c r="N34" i="58" s="1"/>
  <c r="D18" i="58"/>
  <c r="D19" i="58" s="1"/>
  <c r="D20" i="58" s="1"/>
  <c r="E29" i="59"/>
  <c r="G27" i="57"/>
  <c r="F5" i="57"/>
  <c r="G28" i="57"/>
  <c r="F4" i="57"/>
  <c r="G6" i="57"/>
  <c r="F26" i="57"/>
  <c r="G10" i="58"/>
  <c r="G12" i="58"/>
  <c r="G11" i="58"/>
  <c r="F10" i="58"/>
  <c r="F12" i="58"/>
  <c r="F11" i="58"/>
  <c r="E11" i="58"/>
  <c r="E10" i="58"/>
  <c r="E12" i="58"/>
  <c r="C21" i="58"/>
  <c r="D21" i="58"/>
  <c r="E21" i="58"/>
  <c r="E22" i="58" s="1"/>
  <c r="D11" i="58"/>
  <c r="D12" i="58"/>
  <c r="D10" i="58"/>
  <c r="J21" i="58"/>
  <c r="L21" i="58"/>
  <c r="I21" i="58"/>
  <c r="F21" i="58"/>
  <c r="F22" i="58" s="1"/>
  <c r="H21" i="58"/>
  <c r="N21" i="58"/>
  <c r="M21" i="58"/>
  <c r="K21" i="58"/>
  <c r="G21" i="58"/>
  <c r="G22" i="58" s="1"/>
  <c r="D6" i="58"/>
  <c r="D7" i="58" s="1"/>
  <c r="E16" i="54"/>
  <c r="G41" i="56"/>
  <c r="G40" i="56"/>
  <c r="G39" i="56"/>
  <c r="G37" i="56"/>
  <c r="G35" i="56"/>
  <c r="G30" i="56"/>
  <c r="C23" i="56"/>
  <c r="G18" i="56" s="1"/>
  <c r="C21" i="56"/>
  <c r="D21" i="56" s="1"/>
  <c r="C19" i="56"/>
  <c r="D19" i="56" s="1"/>
  <c r="C18" i="56"/>
  <c r="D18" i="56" s="1"/>
  <c r="D17" i="56"/>
  <c r="C16" i="56"/>
  <c r="D16" i="56" s="1"/>
  <c r="G14" i="56"/>
  <c r="H14" i="56" s="1"/>
  <c r="F7" i="56"/>
  <c r="D22" i="58" l="1"/>
  <c r="G42" i="56"/>
  <c r="G43" i="56" s="1"/>
  <c r="G22" i="55"/>
  <c r="L22" i="55" s="1"/>
  <c r="Q22" i="55" s="1"/>
  <c r="V22" i="55" s="1"/>
  <c r="AA22" i="55" s="1"/>
  <c r="C16" i="55"/>
  <c r="M21" i="55" s="1"/>
  <c r="R21" i="55" s="1"/>
  <c r="W21" i="55" s="1"/>
  <c r="AB21" i="55" s="1"/>
  <c r="AB16" i="55"/>
  <c r="AA16" i="55"/>
  <c r="W16" i="55"/>
  <c r="V16" i="55"/>
  <c r="R16" i="55"/>
  <c r="Q16" i="55"/>
  <c r="M16" i="55"/>
  <c r="L16" i="55"/>
  <c r="H16" i="55"/>
  <c r="G16" i="55"/>
  <c r="AB14" i="55"/>
  <c r="W14" i="55"/>
  <c r="R14" i="55"/>
  <c r="M14" i="55"/>
  <c r="I14" i="55"/>
  <c r="N14" i="55" s="1"/>
  <c r="H14" i="55"/>
  <c r="AB13" i="55"/>
  <c r="W13" i="55"/>
  <c r="R13" i="55"/>
  <c r="M13" i="55"/>
  <c r="H13" i="55"/>
  <c r="I13" i="55"/>
  <c r="AB12" i="55"/>
  <c r="W12" i="55"/>
  <c r="R12" i="55"/>
  <c r="M12" i="55"/>
  <c r="I12" i="55"/>
  <c r="N12" i="55" s="1"/>
  <c r="H12" i="55"/>
  <c r="AB11" i="55"/>
  <c r="W11" i="55"/>
  <c r="R11" i="55"/>
  <c r="M11" i="55"/>
  <c r="H11" i="55"/>
  <c r="I11" i="55"/>
  <c r="AB10" i="55"/>
  <c r="W10" i="55"/>
  <c r="R10" i="55"/>
  <c r="M10" i="55"/>
  <c r="H10" i="55"/>
  <c r="I10" i="55"/>
  <c r="AB8" i="55"/>
  <c r="W8" i="55"/>
  <c r="R8" i="55"/>
  <c r="M8" i="55"/>
  <c r="I8" i="55"/>
  <c r="H8" i="55"/>
  <c r="AB6" i="55"/>
  <c r="W6" i="55"/>
  <c r="R6" i="55"/>
  <c r="M6" i="55"/>
  <c r="I6" i="55"/>
  <c r="H6" i="55"/>
  <c r="G6" i="55"/>
  <c r="L6" i="55" s="1"/>
  <c r="Q6" i="55" s="1"/>
  <c r="V6" i="55" s="1"/>
  <c r="AA6" i="55" s="1"/>
  <c r="C21" i="54"/>
  <c r="K8" i="52"/>
  <c r="K9" i="52"/>
  <c r="G20" i="53"/>
  <c r="C23" i="53"/>
  <c r="G16" i="53" s="1"/>
  <c r="D21" i="53"/>
  <c r="D10" i="53"/>
  <c r="D9" i="53"/>
  <c r="C9" i="53"/>
  <c r="C8" i="53"/>
  <c r="D7" i="53"/>
  <c r="C7" i="53"/>
  <c r="I20" i="52"/>
  <c r="I19" i="52"/>
  <c r="I18" i="52"/>
  <c r="I17" i="52"/>
  <c r="C18" i="52"/>
  <c r="H9" i="52"/>
  <c r="H20" i="52" s="1"/>
  <c r="H21" i="52" s="1"/>
  <c r="D30" i="51"/>
  <c r="J20" i="51"/>
  <c r="I20" i="51"/>
  <c r="C22" i="51"/>
  <c r="J16" i="51"/>
  <c r="I14" i="51"/>
  <c r="C12" i="51"/>
  <c r="C11" i="51"/>
  <c r="C10" i="51"/>
  <c r="C9" i="51"/>
  <c r="D8" i="51"/>
  <c r="C7" i="51"/>
  <c r="D6" i="51"/>
  <c r="D5" i="51"/>
  <c r="H20" i="50"/>
  <c r="C11" i="48"/>
  <c r="C10" i="48"/>
  <c r="C18" i="50"/>
  <c r="C20" i="50"/>
  <c r="M32" i="50"/>
  <c r="L32" i="50"/>
  <c r="M29" i="50"/>
  <c r="L29" i="50"/>
  <c r="L28" i="50"/>
  <c r="C27" i="50"/>
  <c r="H16" i="50" s="1"/>
  <c r="M26" i="50"/>
  <c r="M25" i="50"/>
  <c r="N23" i="50"/>
  <c r="N22" i="50"/>
  <c r="B22" i="50"/>
  <c r="N21" i="50"/>
  <c r="N20" i="50"/>
  <c r="B20" i="50"/>
  <c r="N19" i="50"/>
  <c r="B19" i="50"/>
  <c r="B18" i="50"/>
  <c r="B16" i="50"/>
  <c r="B15" i="50"/>
  <c r="B14" i="50"/>
  <c r="N13" i="50"/>
  <c r="N12" i="50"/>
  <c r="L12" i="50"/>
  <c r="C12" i="50"/>
  <c r="M13" i="50" s="1"/>
  <c r="N11" i="50"/>
  <c r="N10" i="50"/>
  <c r="C10" i="50"/>
  <c r="C11" i="50" s="1"/>
  <c r="N9" i="50"/>
  <c r="C9" i="50"/>
  <c r="N8" i="50"/>
  <c r="L8" i="50"/>
  <c r="C8" i="50"/>
  <c r="M9" i="50" s="1"/>
  <c r="N7" i="50"/>
  <c r="L7" i="50"/>
  <c r="C7" i="50"/>
  <c r="M8" i="50" s="1"/>
  <c r="N6" i="50"/>
  <c r="C6" i="50"/>
  <c r="M7" i="50" s="1"/>
  <c r="C5" i="50"/>
  <c r="M6" i="50" s="1"/>
  <c r="O4" i="50"/>
  <c r="J4" i="50"/>
  <c r="F18" i="49"/>
  <c r="C18" i="49"/>
  <c r="G17" i="49" s="1"/>
  <c r="F15" i="49"/>
  <c r="F14" i="49"/>
  <c r="G18" i="48"/>
  <c r="B17" i="48"/>
  <c r="B16" i="48"/>
  <c r="C9" i="48"/>
  <c r="C8" i="48"/>
  <c r="C7" i="48"/>
  <c r="C6" i="48"/>
  <c r="C5" i="48"/>
  <c r="H21" i="55" l="1"/>
  <c r="J6" i="55"/>
  <c r="R15" i="55"/>
  <c r="H15" i="55"/>
  <c r="J8" i="55"/>
  <c r="M15" i="55"/>
  <c r="J11" i="55"/>
  <c r="N11" i="55"/>
  <c r="N10" i="55"/>
  <c r="J10" i="55"/>
  <c r="S12" i="55"/>
  <c r="O12" i="55"/>
  <c r="N13" i="55"/>
  <c r="J13" i="55"/>
  <c r="O14" i="55"/>
  <c r="S14" i="55"/>
  <c r="J12" i="55"/>
  <c r="AB15" i="55"/>
  <c r="N6" i="55"/>
  <c r="J14" i="55"/>
  <c r="N8" i="55"/>
  <c r="W15" i="55"/>
  <c r="O13" i="50"/>
  <c r="M11" i="50"/>
  <c r="O11" i="50" s="1"/>
  <c r="O22" i="50"/>
  <c r="O7" i="50"/>
  <c r="O21" i="50"/>
  <c r="O26" i="50"/>
  <c r="O23" i="50"/>
  <c r="O20" i="50"/>
  <c r="O9" i="50"/>
  <c r="O6" i="50"/>
  <c r="N14" i="50"/>
  <c r="O8" i="50"/>
  <c r="M12" i="50"/>
  <c r="O12" i="50" s="1"/>
  <c r="M10" i="50"/>
  <c r="O10" i="50" s="1"/>
  <c r="O19" i="50"/>
  <c r="H9" i="6"/>
  <c r="J15" i="55" l="1"/>
  <c r="S11" i="55"/>
  <c r="O11" i="55"/>
  <c r="O13" i="55"/>
  <c r="S13" i="55"/>
  <c r="X14" i="55"/>
  <c r="T14" i="55"/>
  <c r="T12" i="55"/>
  <c r="X12" i="55"/>
  <c r="S8" i="55"/>
  <c r="O8" i="55"/>
  <c r="O10" i="55"/>
  <c r="S10" i="55"/>
  <c r="O6" i="55"/>
  <c r="S6" i="55"/>
  <c r="O14" i="50"/>
  <c r="C6" i="31"/>
  <c r="J16" i="55" l="1"/>
  <c r="J18" i="55" s="1"/>
  <c r="J23" i="55" s="1"/>
  <c r="O15" i="55"/>
  <c r="O16" i="55" s="1"/>
  <c r="O18" i="55" s="1"/>
  <c r="T6" i="55"/>
  <c r="X6" i="55"/>
  <c r="AC14" i="55"/>
  <c r="AD14" i="55" s="1"/>
  <c r="Y14" i="55"/>
  <c r="X10" i="55"/>
  <c r="T10" i="55"/>
  <c r="X13" i="55"/>
  <c r="T13" i="55"/>
  <c r="X11" i="55"/>
  <c r="T11" i="55"/>
  <c r="T8" i="55"/>
  <c r="X8" i="55"/>
  <c r="AC12" i="55"/>
  <c r="AD12" i="55" s="1"/>
  <c r="Y12" i="55"/>
  <c r="C7" i="32"/>
  <c r="C5" i="29"/>
  <c r="C6" i="30" s="1"/>
  <c r="I14" i="8"/>
  <c r="I12" i="8"/>
  <c r="G9" i="3"/>
  <c r="G8" i="3"/>
  <c r="H9" i="12"/>
  <c r="F9" i="12"/>
  <c r="G9" i="12"/>
  <c r="C13" i="7"/>
  <c r="S42" i="33"/>
  <c r="S41" i="33"/>
  <c r="S40" i="33"/>
  <c r="S39" i="33"/>
  <c r="S43" i="33" l="1"/>
  <c r="S44" i="33" s="1"/>
  <c r="C19" i="6"/>
  <c r="C19" i="48"/>
  <c r="C20" i="48" s="1"/>
  <c r="C19" i="53"/>
  <c r="C21" i="50"/>
  <c r="C23" i="50" s="1"/>
  <c r="C24" i="51"/>
  <c r="J21" i="55"/>
  <c r="T15" i="55"/>
  <c r="T16" i="55" s="1"/>
  <c r="O21" i="55"/>
  <c r="AC6" i="55"/>
  <c r="AD6" i="55" s="1"/>
  <c r="Y6" i="55"/>
  <c r="Y11" i="55"/>
  <c r="AC11" i="55"/>
  <c r="AD11" i="55" s="1"/>
  <c r="AC13" i="55"/>
  <c r="AD13" i="55" s="1"/>
  <c r="Y13" i="55"/>
  <c r="AC10" i="55"/>
  <c r="AD10" i="55" s="1"/>
  <c r="Y10" i="55"/>
  <c r="AC8" i="55"/>
  <c r="AD8" i="55" s="1"/>
  <c r="Y8" i="55"/>
  <c r="I11" i="3"/>
  <c r="I9" i="12"/>
  <c r="C20" i="12"/>
  <c r="T18" i="55" l="1"/>
  <c r="O23" i="55"/>
  <c r="AD15" i="55"/>
  <c r="T21" i="55"/>
  <c r="Y15" i="55"/>
  <c r="D38" i="33"/>
  <c r="D13" i="62" s="1"/>
  <c r="I11" i="62" s="1"/>
  <c r="I34" i="62" l="1"/>
  <c r="M11" i="62"/>
  <c r="Q11" i="62"/>
  <c r="I5" i="58"/>
  <c r="D11" i="59"/>
  <c r="I10" i="59" s="1"/>
  <c r="C17" i="58"/>
  <c r="J8" i="57"/>
  <c r="J30" i="57" s="1"/>
  <c r="D14" i="60"/>
  <c r="I11" i="60" s="1"/>
  <c r="H5" i="58"/>
  <c r="H6" i="58" s="1"/>
  <c r="H7" i="58" s="1"/>
  <c r="H8" i="58" s="1"/>
  <c r="H9" i="58" s="1"/>
  <c r="H17" i="58"/>
  <c r="I17" i="58" s="1"/>
  <c r="C5" i="58"/>
  <c r="C6" i="58" s="1"/>
  <c r="C7" i="58" s="1"/>
  <c r="D13" i="61"/>
  <c r="I10" i="61" s="1"/>
  <c r="C12" i="56"/>
  <c r="G10" i="56" s="1"/>
  <c r="C26" i="51"/>
  <c r="J10" i="51" s="1"/>
  <c r="C21" i="53"/>
  <c r="G10" i="53" s="1"/>
  <c r="C11" i="54"/>
  <c r="C11" i="52"/>
  <c r="C25" i="50"/>
  <c r="D10" i="55"/>
  <c r="Y16" i="55"/>
  <c r="Y18" i="55" s="1"/>
  <c r="AD16" i="55"/>
  <c r="AD18" i="55" s="1"/>
  <c r="C11" i="49"/>
  <c r="G10" i="49"/>
  <c r="C22" i="48"/>
  <c r="G11" i="48" s="1"/>
  <c r="H16" i="58"/>
  <c r="C16" i="58"/>
  <c r="C18" i="58" s="1"/>
  <c r="C19" i="58" s="1"/>
  <c r="CG22" i="47"/>
  <c r="CF22" i="47"/>
  <c r="CE22" i="47"/>
  <c r="CD22" i="47"/>
  <c r="CC22" i="47"/>
  <c r="CB22" i="47"/>
  <c r="CA22" i="47"/>
  <c r="BZ22" i="47"/>
  <c r="CI22" i="47" s="1"/>
  <c r="CI24" i="47" s="1"/>
  <c r="D26" i="62" s="1"/>
  <c r="CG21" i="47"/>
  <c r="CF21" i="47"/>
  <c r="CE21" i="47"/>
  <c r="CD21" i="47"/>
  <c r="CC21" i="47"/>
  <c r="CB21" i="47"/>
  <c r="CA21" i="47"/>
  <c r="BZ21" i="47"/>
  <c r="BZ18" i="47"/>
  <c r="CI18" i="47" s="1"/>
  <c r="BZ17" i="47"/>
  <c r="C8" i="23"/>
  <c r="E2" i="23"/>
  <c r="D2" i="23"/>
  <c r="C20" i="23"/>
  <c r="C16" i="23"/>
  <c r="C12" i="23"/>
  <c r="C4" i="23"/>
  <c r="I24" i="62" l="1"/>
  <c r="I39" i="62"/>
  <c r="D20" i="59"/>
  <c r="J9" i="57"/>
  <c r="D25" i="60"/>
  <c r="I12" i="60" s="1"/>
  <c r="I22" i="60" s="1"/>
  <c r="D21" i="61"/>
  <c r="C24" i="56"/>
  <c r="C25" i="53"/>
  <c r="C11" i="55"/>
  <c r="C30" i="51"/>
  <c r="C17" i="55"/>
  <c r="C12" i="54"/>
  <c r="C22" i="54"/>
  <c r="C12" i="52"/>
  <c r="C29" i="50"/>
  <c r="C19" i="52"/>
  <c r="J5" i="58"/>
  <c r="I6" i="58"/>
  <c r="I7" i="58" s="1"/>
  <c r="M16" i="50"/>
  <c r="O16" i="50" s="1"/>
  <c r="O17" i="50" s="1"/>
  <c r="O24" i="50" s="1"/>
  <c r="H10" i="50"/>
  <c r="C8" i="58"/>
  <c r="C9" i="58" s="1"/>
  <c r="I18" i="58"/>
  <c r="I19" i="58" s="1"/>
  <c r="J17" i="58"/>
  <c r="H18" i="58"/>
  <c r="H19" i="58" s="1"/>
  <c r="H10" i="58"/>
  <c r="H11" i="58"/>
  <c r="H12" i="58"/>
  <c r="AD21" i="55"/>
  <c r="Y21" i="55"/>
  <c r="C20" i="32"/>
  <c r="C12" i="49"/>
  <c r="C27" i="48"/>
  <c r="C19" i="49"/>
  <c r="G18" i="49" s="1"/>
  <c r="G11" i="49"/>
  <c r="J53" i="21"/>
  <c r="D24" i="24"/>
  <c r="J24" i="24" s="1"/>
  <c r="J23" i="8"/>
  <c r="C17" i="29"/>
  <c r="F2" i="23"/>
  <c r="C8" i="32"/>
  <c r="C5" i="32"/>
  <c r="C6" i="32"/>
  <c r="E19" i="32"/>
  <c r="E15" i="32"/>
  <c r="C19" i="32"/>
  <c r="C15" i="32"/>
  <c r="C17" i="31"/>
  <c r="C17" i="30"/>
  <c r="C15" i="29"/>
  <c r="C18" i="31"/>
  <c r="AJ29" i="45"/>
  <c r="C8" i="31"/>
  <c r="C7" i="31"/>
  <c r="C4" i="31"/>
  <c r="C18" i="30"/>
  <c r="C14" i="30"/>
  <c r="C7" i="30"/>
  <c r="C5" i="30"/>
  <c r="C4" i="30"/>
  <c r="Q24" i="62" l="1"/>
  <c r="M24" i="62"/>
  <c r="J16" i="57"/>
  <c r="J38" i="57" s="1"/>
  <c r="J31" i="57"/>
  <c r="O27" i="50"/>
  <c r="O25" i="50"/>
  <c r="H22" i="55"/>
  <c r="I8" i="58"/>
  <c r="I9" i="58" s="1"/>
  <c r="J17" i="51"/>
  <c r="J11" i="51"/>
  <c r="J6" i="58"/>
  <c r="J7" i="58" s="1"/>
  <c r="K5" i="58"/>
  <c r="H17" i="55"/>
  <c r="AD17" i="55"/>
  <c r="Y17" i="55"/>
  <c r="J18" i="58"/>
  <c r="J19" i="58" s="1"/>
  <c r="K17" i="58"/>
  <c r="G17" i="53"/>
  <c r="G11" i="53"/>
  <c r="I20" i="58"/>
  <c r="I22" i="58" s="1"/>
  <c r="M28" i="50"/>
  <c r="O29" i="50" s="1"/>
  <c r="H17" i="50"/>
  <c r="H11" i="50"/>
  <c r="G19" i="56"/>
  <c r="H19" i="56" s="1"/>
  <c r="D24" i="56"/>
  <c r="G11" i="56"/>
  <c r="C13" i="56"/>
  <c r="I18" i="61"/>
  <c r="I11" i="61"/>
  <c r="C11" i="58"/>
  <c r="C12" i="58"/>
  <c r="C10" i="58"/>
  <c r="C20" i="58"/>
  <c r="H20" i="58"/>
  <c r="H22" i="58" s="1"/>
  <c r="H62" i="58" s="1"/>
  <c r="G19" i="48"/>
  <c r="G12" i="48"/>
  <c r="B29" i="45"/>
  <c r="AJ30" i="45" s="1"/>
  <c r="C16" i="29"/>
  <c r="C12" i="29"/>
  <c r="C6" i="29"/>
  <c r="I11" i="58" l="1"/>
  <c r="I12" i="58"/>
  <c r="I10" i="58"/>
  <c r="M22" i="55"/>
  <c r="J22" i="55"/>
  <c r="J20" i="58"/>
  <c r="J22" i="58" s="1"/>
  <c r="M17" i="55"/>
  <c r="J17" i="55"/>
  <c r="L5" i="58"/>
  <c r="L6" i="58" s="1"/>
  <c r="L7" i="58" s="1"/>
  <c r="K6" i="58"/>
  <c r="K7" i="58" s="1"/>
  <c r="J8" i="58"/>
  <c r="J9" i="58" s="1"/>
  <c r="O28" i="50"/>
  <c r="O30" i="50" s="1"/>
  <c r="O31" i="50" s="1"/>
  <c r="O32" i="50" s="1"/>
  <c r="L17" i="58"/>
  <c r="K18" i="58"/>
  <c r="K19" i="58" s="1"/>
  <c r="K20" i="58" s="1"/>
  <c r="K22" i="58" s="1"/>
  <c r="C23" i="58"/>
  <c r="C22" i="58"/>
  <c r="C62" i="58" s="1"/>
  <c r="C4" i="29"/>
  <c r="D20" i="28"/>
  <c r="I12" i="28"/>
  <c r="D24" i="27"/>
  <c r="P16" i="44"/>
  <c r="R16" i="44"/>
  <c r="R17" i="44" s="1"/>
  <c r="T16" i="44"/>
  <c r="T17" i="44" s="1"/>
  <c r="V16" i="44"/>
  <c r="X16" i="44"/>
  <c r="X17" i="44" s="1"/>
  <c r="Z16" i="44"/>
  <c r="AB16" i="44"/>
  <c r="AD16" i="44"/>
  <c r="AF16" i="44"/>
  <c r="AH16" i="44"/>
  <c r="AJ16" i="44"/>
  <c r="N16" i="44"/>
  <c r="D16" i="44"/>
  <c r="B16" i="44"/>
  <c r="J12" i="27"/>
  <c r="J11" i="26"/>
  <c r="D20" i="26"/>
  <c r="K37" i="25"/>
  <c r="F25" i="25"/>
  <c r="F19" i="59" s="1"/>
  <c r="D25" i="25"/>
  <c r="I34" i="25"/>
  <c r="D17" i="24"/>
  <c r="D21" i="24"/>
  <c r="D20" i="24"/>
  <c r="D19" i="24"/>
  <c r="D17" i="44" l="1"/>
  <c r="N17" i="44"/>
  <c r="O17" i="44" s="1"/>
  <c r="AJ17" i="44"/>
  <c r="AK17" i="44" s="1"/>
  <c r="F20" i="26"/>
  <c r="F24" i="27" s="1"/>
  <c r="F20" i="28" s="1"/>
  <c r="D16" i="29" s="1"/>
  <c r="D18" i="30" s="1"/>
  <c r="R17" i="55"/>
  <c r="O17" i="55"/>
  <c r="V17" i="44"/>
  <c r="W17" i="44" s="1"/>
  <c r="L18" i="58"/>
  <c r="L19" i="58" s="1"/>
  <c r="L20" i="58" s="1"/>
  <c r="L22" i="58" s="1"/>
  <c r="M17" i="58"/>
  <c r="J12" i="58"/>
  <c r="J11" i="58"/>
  <c r="J10" i="58"/>
  <c r="P17" i="44"/>
  <c r="Q17" i="44" s="1"/>
  <c r="R22" i="55"/>
  <c r="O22" i="55"/>
  <c r="AD17" i="44"/>
  <c r="K8" i="58"/>
  <c r="K9" i="58" s="1"/>
  <c r="L8" i="58"/>
  <c r="L9" i="58" s="1"/>
  <c r="F24" i="60"/>
  <c r="C26" i="58"/>
  <c r="C25" i="58"/>
  <c r="C24" i="58"/>
  <c r="Z17" i="44"/>
  <c r="AH17" i="44"/>
  <c r="AB17" i="44"/>
  <c r="AF17" i="44"/>
  <c r="D18" i="24"/>
  <c r="N39" i="42"/>
  <c r="F20" i="61" l="1"/>
  <c r="L10" i="58"/>
  <c r="L11" i="58"/>
  <c r="L12" i="58"/>
  <c r="K11" i="58"/>
  <c r="K12" i="58"/>
  <c r="K10" i="58"/>
  <c r="M18" i="58"/>
  <c r="M19" i="58" s="1"/>
  <c r="M20" i="58" s="1"/>
  <c r="M22" i="58" s="1"/>
  <c r="N17" i="58"/>
  <c r="N18" i="58" s="1"/>
  <c r="N19" i="58" s="1"/>
  <c r="N20" i="58" s="1"/>
  <c r="N22" i="58" s="1"/>
  <c r="W22" i="55"/>
  <c r="T22" i="55"/>
  <c r="T23" i="55" s="1"/>
  <c r="W17" i="55"/>
  <c r="AB17" i="55" s="1"/>
  <c r="T17" i="55"/>
  <c r="X40" i="42"/>
  <c r="T40" i="42"/>
  <c r="P40" i="42"/>
  <c r="AB22" i="55" l="1"/>
  <c r="AD22" i="55" s="1"/>
  <c r="AD23" i="55" s="1"/>
  <c r="Y22" i="55"/>
  <c r="Y23" i="55" s="1"/>
  <c r="B38" i="42"/>
  <c r="D15" i="24"/>
  <c r="N40" i="42" l="1"/>
  <c r="P41" i="42"/>
  <c r="X41" i="42"/>
  <c r="T41" i="42"/>
  <c r="F12" i="24"/>
  <c r="D8" i="24"/>
  <c r="F13" i="25" l="1"/>
  <c r="F12" i="26" s="1"/>
  <c r="F13" i="62"/>
  <c r="P43" i="42"/>
  <c r="D14" i="59" s="1"/>
  <c r="I15" i="59" s="1"/>
  <c r="D7" i="24"/>
  <c r="D23" i="24"/>
  <c r="D12" i="24"/>
  <c r="I17" i="22"/>
  <c r="J17" i="22" s="1"/>
  <c r="K17" i="22" s="1"/>
  <c r="L17" i="22" s="1"/>
  <c r="M17" i="22" s="1"/>
  <c r="N17" i="22" s="1"/>
  <c r="C18" i="22"/>
  <c r="C19" i="22" s="1"/>
  <c r="I5" i="22"/>
  <c r="J5" i="22" s="1"/>
  <c r="K5" i="22" s="1"/>
  <c r="L5" i="22" s="1"/>
  <c r="H5" i="22"/>
  <c r="C5" i="22"/>
  <c r="H4" i="22"/>
  <c r="C4" i="22"/>
  <c r="B16" i="41"/>
  <c r="AP17" i="41"/>
  <c r="AP18" i="41" s="1"/>
  <c r="AP19" i="41" s="1"/>
  <c r="I53" i="21"/>
  <c r="F14" i="60" l="1"/>
  <c r="F14" i="27"/>
  <c r="F13" i="28" s="1"/>
  <c r="D12" i="29" s="1"/>
  <c r="D14" i="30" s="1"/>
  <c r="F11" i="59"/>
  <c r="F13" i="61"/>
  <c r="J13" i="57"/>
  <c r="J35" i="57" s="1"/>
  <c r="C20" i="22"/>
  <c r="D16" i="24"/>
  <c r="AP20" i="40"/>
  <c r="AP21" i="40" s="1"/>
  <c r="AP22" i="40" s="1"/>
  <c r="D19" i="40"/>
  <c r="D20" i="40" s="1"/>
  <c r="D22" i="40" s="1"/>
  <c r="C14" i="55" l="1"/>
  <c r="C13" i="55"/>
  <c r="C26" i="18"/>
  <c r="C28" i="18"/>
  <c r="H11" i="18"/>
  <c r="AD20" i="55" l="1"/>
  <c r="H20" i="55"/>
  <c r="Y20" i="55"/>
  <c r="E14" i="55"/>
  <c r="Y19" i="55"/>
  <c r="AD19" i="55"/>
  <c r="H19" i="55"/>
  <c r="E13" i="55"/>
  <c r="E17" i="55" s="1"/>
  <c r="J19" i="55" l="1"/>
  <c r="M19" i="55"/>
  <c r="J20" i="55"/>
  <c r="M20" i="55"/>
  <c r="AJ17" i="36"/>
  <c r="AJ18" i="36" s="1"/>
  <c r="AB17" i="36"/>
  <c r="AB18" i="36" s="1"/>
  <c r="V17" i="36"/>
  <c r="V18" i="36" s="1"/>
  <c r="R16" i="36"/>
  <c r="R17" i="36" s="1"/>
  <c r="D16" i="36"/>
  <c r="D17" i="36" s="1"/>
  <c r="D20" i="36" s="1"/>
  <c r="C24" i="16"/>
  <c r="AP14" i="46"/>
  <c r="D14" i="46"/>
  <c r="D15" i="46" s="1"/>
  <c r="C18" i="54" l="1"/>
  <c r="E18" i="54" s="1"/>
  <c r="R20" i="55"/>
  <c r="O20" i="55"/>
  <c r="C17" i="54"/>
  <c r="E17" i="54" s="1"/>
  <c r="C15" i="52"/>
  <c r="E15" i="52" s="1"/>
  <c r="E19" i="52" s="1"/>
  <c r="C19" i="54"/>
  <c r="E19" i="54" s="1"/>
  <c r="R19" i="55"/>
  <c r="O19" i="55"/>
  <c r="C16" i="52"/>
  <c r="E16" i="52" s="1"/>
  <c r="D18" i="36"/>
  <c r="G22" i="6"/>
  <c r="G23" i="6"/>
  <c r="F23" i="6"/>
  <c r="AQ300" i="46"/>
  <c r="AO300" i="46"/>
  <c r="AM300" i="46"/>
  <c r="AK300" i="46"/>
  <c r="AI300" i="46"/>
  <c r="AG300" i="46"/>
  <c r="AE300" i="46"/>
  <c r="AC300" i="46"/>
  <c r="AA300" i="46"/>
  <c r="Y300" i="46"/>
  <c r="W300" i="46"/>
  <c r="U300" i="46"/>
  <c r="S300" i="46"/>
  <c r="Q300" i="46"/>
  <c r="O300" i="46"/>
  <c r="M300" i="46"/>
  <c r="K300" i="46"/>
  <c r="I300" i="46"/>
  <c r="G300" i="46"/>
  <c r="E300" i="46"/>
  <c r="AQ299" i="46"/>
  <c r="AO299" i="46"/>
  <c r="AM299" i="46"/>
  <c r="AK299" i="46"/>
  <c r="AI299" i="46"/>
  <c r="AG299" i="46"/>
  <c r="AE299" i="46"/>
  <c r="AC299" i="46"/>
  <c r="AA299" i="46"/>
  <c r="Y299" i="46"/>
  <c r="W299" i="46"/>
  <c r="U299" i="46"/>
  <c r="S299" i="46"/>
  <c r="Q299" i="46"/>
  <c r="O299" i="46"/>
  <c r="M299" i="46"/>
  <c r="K299" i="46"/>
  <c r="I299" i="46"/>
  <c r="G299" i="46"/>
  <c r="E299" i="46"/>
  <c r="AQ298" i="46"/>
  <c r="AO298" i="46"/>
  <c r="AM298" i="46"/>
  <c r="AK298" i="46"/>
  <c r="AI298" i="46"/>
  <c r="AG298" i="46"/>
  <c r="AE298" i="46"/>
  <c r="AC298" i="46"/>
  <c r="AA298" i="46"/>
  <c r="Y298" i="46"/>
  <c r="W298" i="46"/>
  <c r="U298" i="46"/>
  <c r="S298" i="46"/>
  <c r="Q298" i="46"/>
  <c r="O298" i="46"/>
  <c r="M298" i="46"/>
  <c r="K298" i="46"/>
  <c r="I298" i="46"/>
  <c r="G298" i="46"/>
  <c r="E298" i="46"/>
  <c r="AQ297" i="46"/>
  <c r="AO297" i="46"/>
  <c r="AM297" i="46"/>
  <c r="AK297" i="46"/>
  <c r="AI297" i="46"/>
  <c r="AG297" i="46"/>
  <c r="AE297" i="46"/>
  <c r="AC297" i="46"/>
  <c r="AA297" i="46"/>
  <c r="Y297" i="46"/>
  <c r="W297" i="46"/>
  <c r="U297" i="46"/>
  <c r="S297" i="46"/>
  <c r="Q297" i="46"/>
  <c r="O297" i="46"/>
  <c r="M297" i="46"/>
  <c r="K297" i="46"/>
  <c r="I297" i="46"/>
  <c r="G297" i="46"/>
  <c r="E297" i="46"/>
  <c r="AQ296" i="46"/>
  <c r="AO296" i="46"/>
  <c r="AM296" i="46"/>
  <c r="AK296" i="46"/>
  <c r="AI296" i="46"/>
  <c r="AG296" i="46"/>
  <c r="AE296" i="46"/>
  <c r="AC296" i="46"/>
  <c r="AA296" i="46"/>
  <c r="Y296" i="46"/>
  <c r="W296" i="46"/>
  <c r="U296" i="46"/>
  <c r="S296" i="46"/>
  <c r="Q296" i="46"/>
  <c r="O296" i="46"/>
  <c r="M296" i="46"/>
  <c r="K296" i="46"/>
  <c r="I296" i="46"/>
  <c r="G296" i="46"/>
  <c r="E296" i="46"/>
  <c r="AQ295" i="46"/>
  <c r="AO295" i="46"/>
  <c r="AM295" i="46"/>
  <c r="AK295" i="46"/>
  <c r="AI295" i="46"/>
  <c r="AG295" i="46"/>
  <c r="AE295" i="46"/>
  <c r="AC295" i="46"/>
  <c r="AA295" i="46"/>
  <c r="Y295" i="46"/>
  <c r="W295" i="46"/>
  <c r="U295" i="46"/>
  <c r="S295" i="46"/>
  <c r="Q295" i="46"/>
  <c r="O295" i="46"/>
  <c r="M295" i="46"/>
  <c r="K295" i="46"/>
  <c r="I295" i="46"/>
  <c r="G295" i="46"/>
  <c r="E295" i="46"/>
  <c r="AQ294" i="46"/>
  <c r="AO294" i="46"/>
  <c r="AM294" i="46"/>
  <c r="AK294" i="46"/>
  <c r="AI294" i="46"/>
  <c r="AG294" i="46"/>
  <c r="AE294" i="46"/>
  <c r="AC294" i="46"/>
  <c r="AA294" i="46"/>
  <c r="Y294" i="46"/>
  <c r="W294" i="46"/>
  <c r="U294" i="46"/>
  <c r="S294" i="46"/>
  <c r="Q294" i="46"/>
  <c r="O294" i="46"/>
  <c r="M294" i="46"/>
  <c r="K294" i="46"/>
  <c r="I294" i="46"/>
  <c r="G294" i="46"/>
  <c r="E294" i="46"/>
  <c r="AQ293" i="46"/>
  <c r="AO293" i="46"/>
  <c r="AM293" i="46"/>
  <c r="AK293" i="46"/>
  <c r="AI293" i="46"/>
  <c r="AG293" i="46"/>
  <c r="AE293" i="46"/>
  <c r="AC293" i="46"/>
  <c r="AA293" i="46"/>
  <c r="Y293" i="46"/>
  <c r="W293" i="46"/>
  <c r="U293" i="46"/>
  <c r="S293" i="46"/>
  <c r="Q293" i="46"/>
  <c r="O293" i="46"/>
  <c r="M293" i="46"/>
  <c r="K293" i="46"/>
  <c r="I293" i="46"/>
  <c r="G293" i="46"/>
  <c r="E293" i="46"/>
  <c r="AQ292" i="46"/>
  <c r="AO292" i="46"/>
  <c r="AM292" i="46"/>
  <c r="AK292" i="46"/>
  <c r="AI292" i="46"/>
  <c r="AG292" i="46"/>
  <c r="AE292" i="46"/>
  <c r="AC292" i="46"/>
  <c r="AA292" i="46"/>
  <c r="Y292" i="46"/>
  <c r="W292" i="46"/>
  <c r="U292" i="46"/>
  <c r="S292" i="46"/>
  <c r="Q292" i="46"/>
  <c r="O292" i="46"/>
  <c r="M292" i="46"/>
  <c r="K292" i="46"/>
  <c r="I292" i="46"/>
  <c r="G292" i="46"/>
  <c r="E292" i="46"/>
  <c r="AQ291" i="46"/>
  <c r="AO291" i="46"/>
  <c r="AM291" i="46"/>
  <c r="AK291" i="46"/>
  <c r="AI291" i="46"/>
  <c r="AG291" i="46"/>
  <c r="AE291" i="46"/>
  <c r="AC291" i="46"/>
  <c r="AA291" i="46"/>
  <c r="Y291" i="46"/>
  <c r="W291" i="46"/>
  <c r="U291" i="46"/>
  <c r="S291" i="46"/>
  <c r="Q291" i="46"/>
  <c r="O291" i="46"/>
  <c r="M291" i="46"/>
  <c r="K291" i="46"/>
  <c r="I291" i="46"/>
  <c r="G291" i="46"/>
  <c r="E291" i="46"/>
  <c r="AQ290" i="46"/>
  <c r="AO290" i="46"/>
  <c r="AM290" i="46"/>
  <c r="AK290" i="46"/>
  <c r="AI290" i="46"/>
  <c r="AG290" i="46"/>
  <c r="AE290" i="46"/>
  <c r="AC290" i="46"/>
  <c r="AA290" i="46"/>
  <c r="Y290" i="46"/>
  <c r="W290" i="46"/>
  <c r="U290" i="46"/>
  <c r="S290" i="46"/>
  <c r="Q290" i="46"/>
  <c r="O290" i="46"/>
  <c r="M290" i="46"/>
  <c r="K290" i="46"/>
  <c r="I290" i="46"/>
  <c r="G290" i="46"/>
  <c r="E290" i="46"/>
  <c r="AQ289" i="46"/>
  <c r="AO289" i="46"/>
  <c r="AM289" i="46"/>
  <c r="AK289" i="46"/>
  <c r="AI289" i="46"/>
  <c r="AG289" i="46"/>
  <c r="AE289" i="46"/>
  <c r="AC289" i="46"/>
  <c r="AA289" i="46"/>
  <c r="Y289" i="46"/>
  <c r="W289" i="46"/>
  <c r="U289" i="46"/>
  <c r="S289" i="46"/>
  <c r="Q289" i="46"/>
  <c r="O289" i="46"/>
  <c r="M289" i="46"/>
  <c r="K289" i="46"/>
  <c r="I289" i="46"/>
  <c r="G289" i="46"/>
  <c r="E289" i="46"/>
  <c r="AQ288" i="46"/>
  <c r="AO288" i="46"/>
  <c r="AM288" i="46"/>
  <c r="AK288" i="46"/>
  <c r="AI288" i="46"/>
  <c r="AG288" i="46"/>
  <c r="AE288" i="46"/>
  <c r="AC288" i="46"/>
  <c r="AA288" i="46"/>
  <c r="Y288" i="46"/>
  <c r="W288" i="46"/>
  <c r="U288" i="46"/>
  <c r="S288" i="46"/>
  <c r="Q288" i="46"/>
  <c r="O288" i="46"/>
  <c r="M288" i="46"/>
  <c r="K288" i="46"/>
  <c r="I288" i="46"/>
  <c r="G288" i="46"/>
  <c r="E288" i="46"/>
  <c r="AQ287" i="46"/>
  <c r="AO287" i="46"/>
  <c r="AM287" i="46"/>
  <c r="AK287" i="46"/>
  <c r="AI287" i="46"/>
  <c r="AG287" i="46"/>
  <c r="AE287" i="46"/>
  <c r="AC287" i="46"/>
  <c r="AA287" i="46"/>
  <c r="Y287" i="46"/>
  <c r="W287" i="46"/>
  <c r="U287" i="46"/>
  <c r="S287" i="46"/>
  <c r="Q287" i="46"/>
  <c r="O287" i="46"/>
  <c r="M287" i="46"/>
  <c r="K287" i="46"/>
  <c r="I287" i="46"/>
  <c r="G287" i="46"/>
  <c r="E287" i="46"/>
  <c r="AQ286" i="46"/>
  <c r="AO286" i="46"/>
  <c r="AM286" i="46"/>
  <c r="AK286" i="46"/>
  <c r="AI286" i="46"/>
  <c r="AG286" i="46"/>
  <c r="AE286" i="46"/>
  <c r="AC286" i="46"/>
  <c r="AA286" i="46"/>
  <c r="Y286" i="46"/>
  <c r="W286" i="46"/>
  <c r="U286" i="46"/>
  <c r="S286" i="46"/>
  <c r="Q286" i="46"/>
  <c r="O286" i="46"/>
  <c r="M286" i="46"/>
  <c r="K286" i="46"/>
  <c r="I286" i="46"/>
  <c r="G286" i="46"/>
  <c r="E286" i="46"/>
  <c r="AQ285" i="46"/>
  <c r="AO285" i="46"/>
  <c r="AM285" i="46"/>
  <c r="AK285" i="46"/>
  <c r="AI285" i="46"/>
  <c r="AG285" i="46"/>
  <c r="AE285" i="46"/>
  <c r="AC285" i="46"/>
  <c r="AA285" i="46"/>
  <c r="Y285" i="46"/>
  <c r="W285" i="46"/>
  <c r="U285" i="46"/>
  <c r="S285" i="46"/>
  <c r="Q285" i="46"/>
  <c r="O285" i="46"/>
  <c r="M285" i="46"/>
  <c r="K285" i="46"/>
  <c r="I285" i="46"/>
  <c r="G285" i="46"/>
  <c r="E285" i="46"/>
  <c r="AQ284" i="46"/>
  <c r="AO284" i="46"/>
  <c r="AM284" i="46"/>
  <c r="AK284" i="46"/>
  <c r="AI284" i="46"/>
  <c r="AG284" i="46"/>
  <c r="AE284" i="46"/>
  <c r="AC284" i="46"/>
  <c r="AA284" i="46"/>
  <c r="Y284" i="46"/>
  <c r="W284" i="46"/>
  <c r="U284" i="46"/>
  <c r="S284" i="46"/>
  <c r="Q284" i="46"/>
  <c r="O284" i="46"/>
  <c r="M284" i="46"/>
  <c r="K284" i="46"/>
  <c r="I284" i="46"/>
  <c r="G284" i="46"/>
  <c r="E284" i="46"/>
  <c r="AQ283" i="46"/>
  <c r="AO283" i="46"/>
  <c r="AM283" i="46"/>
  <c r="AK283" i="46"/>
  <c r="AI283" i="46"/>
  <c r="AG283" i="46"/>
  <c r="AE283" i="46"/>
  <c r="AC283" i="46"/>
  <c r="AA283" i="46"/>
  <c r="Y283" i="46"/>
  <c r="W283" i="46"/>
  <c r="U283" i="46"/>
  <c r="S283" i="46"/>
  <c r="Q283" i="46"/>
  <c r="O283" i="46"/>
  <c r="M283" i="46"/>
  <c r="K283" i="46"/>
  <c r="I283" i="46"/>
  <c r="G283" i="46"/>
  <c r="E283" i="46"/>
  <c r="AQ282" i="46"/>
  <c r="AO282" i="46"/>
  <c r="AM282" i="46"/>
  <c r="AK282" i="46"/>
  <c r="AI282" i="46"/>
  <c r="AG282" i="46"/>
  <c r="AE282" i="46"/>
  <c r="AC282" i="46"/>
  <c r="AA282" i="46"/>
  <c r="Y282" i="46"/>
  <c r="W282" i="46"/>
  <c r="U282" i="46"/>
  <c r="S282" i="46"/>
  <c r="Q282" i="46"/>
  <c r="O282" i="46"/>
  <c r="M282" i="46"/>
  <c r="K282" i="46"/>
  <c r="I282" i="46"/>
  <c r="G282" i="46"/>
  <c r="E282" i="46"/>
  <c r="AQ281" i="46"/>
  <c r="AO281" i="46"/>
  <c r="AM281" i="46"/>
  <c r="AK281" i="46"/>
  <c r="AI281" i="46"/>
  <c r="AG281" i="46"/>
  <c r="AE281" i="46"/>
  <c r="AC281" i="46"/>
  <c r="AA281" i="46"/>
  <c r="Y281" i="46"/>
  <c r="W281" i="46"/>
  <c r="U281" i="46"/>
  <c r="S281" i="46"/>
  <c r="Q281" i="46"/>
  <c r="O281" i="46"/>
  <c r="M281" i="46"/>
  <c r="K281" i="46"/>
  <c r="I281" i="46"/>
  <c r="G281" i="46"/>
  <c r="E281" i="46"/>
  <c r="AQ280" i="46"/>
  <c r="AO280" i="46"/>
  <c r="AM280" i="46"/>
  <c r="AK280" i="46"/>
  <c r="AI280" i="46"/>
  <c r="AG280" i="46"/>
  <c r="AE280" i="46"/>
  <c r="AC280" i="46"/>
  <c r="AA280" i="46"/>
  <c r="Y280" i="46"/>
  <c r="W280" i="46"/>
  <c r="U280" i="46"/>
  <c r="S280" i="46"/>
  <c r="Q280" i="46"/>
  <c r="O280" i="46"/>
  <c r="M280" i="46"/>
  <c r="K280" i="46"/>
  <c r="I280" i="46"/>
  <c r="G280" i="46"/>
  <c r="E280" i="46"/>
  <c r="AQ279" i="46"/>
  <c r="AO279" i="46"/>
  <c r="AM279" i="46"/>
  <c r="AK279" i="46"/>
  <c r="AI279" i="46"/>
  <c r="AG279" i="46"/>
  <c r="AE279" i="46"/>
  <c r="AC279" i="46"/>
  <c r="AA279" i="46"/>
  <c r="Y279" i="46"/>
  <c r="W279" i="46"/>
  <c r="U279" i="46"/>
  <c r="S279" i="46"/>
  <c r="Q279" i="46"/>
  <c r="O279" i="46"/>
  <c r="M279" i="46"/>
  <c r="K279" i="46"/>
  <c r="I279" i="46"/>
  <c r="G279" i="46"/>
  <c r="E279" i="46"/>
  <c r="AQ278" i="46"/>
  <c r="AO278" i="46"/>
  <c r="AM278" i="46"/>
  <c r="AK278" i="46"/>
  <c r="AI278" i="46"/>
  <c r="AG278" i="46"/>
  <c r="AE278" i="46"/>
  <c r="AC278" i="46"/>
  <c r="AA278" i="46"/>
  <c r="Y278" i="46"/>
  <c r="W278" i="46"/>
  <c r="U278" i="46"/>
  <c r="S278" i="46"/>
  <c r="Q278" i="46"/>
  <c r="O278" i="46"/>
  <c r="M278" i="46"/>
  <c r="K278" i="46"/>
  <c r="I278" i="46"/>
  <c r="G278" i="46"/>
  <c r="E278" i="46"/>
  <c r="AQ277" i="46"/>
  <c r="AO277" i="46"/>
  <c r="AM277" i="46"/>
  <c r="AK277" i="46"/>
  <c r="AI277" i="46"/>
  <c r="AG277" i="46"/>
  <c r="AE277" i="46"/>
  <c r="AC277" i="46"/>
  <c r="AA277" i="46"/>
  <c r="Y277" i="46"/>
  <c r="W277" i="46"/>
  <c r="U277" i="46"/>
  <c r="S277" i="46"/>
  <c r="Q277" i="46"/>
  <c r="O277" i="46"/>
  <c r="M277" i="46"/>
  <c r="K277" i="46"/>
  <c r="I277" i="46"/>
  <c r="G277" i="46"/>
  <c r="E277" i="46"/>
  <c r="AQ276" i="46"/>
  <c r="AO276" i="46"/>
  <c r="AM276" i="46"/>
  <c r="AK276" i="46"/>
  <c r="AI276" i="46"/>
  <c r="AG276" i="46"/>
  <c r="AE276" i="46"/>
  <c r="AC276" i="46"/>
  <c r="AA276" i="46"/>
  <c r="Y276" i="46"/>
  <c r="W276" i="46"/>
  <c r="U276" i="46"/>
  <c r="S276" i="46"/>
  <c r="Q276" i="46"/>
  <c r="O276" i="46"/>
  <c r="M276" i="46"/>
  <c r="K276" i="46"/>
  <c r="I276" i="46"/>
  <c r="G276" i="46"/>
  <c r="E276" i="46"/>
  <c r="AQ275" i="46"/>
  <c r="AO275" i="46"/>
  <c r="AM275" i="46"/>
  <c r="AK275" i="46"/>
  <c r="AI275" i="46"/>
  <c r="AG275" i="46"/>
  <c r="AE275" i="46"/>
  <c r="AC275" i="46"/>
  <c r="AA275" i="46"/>
  <c r="Y275" i="46"/>
  <c r="W275" i="46"/>
  <c r="U275" i="46"/>
  <c r="S275" i="46"/>
  <c r="Q275" i="46"/>
  <c r="O275" i="46"/>
  <c r="M275" i="46"/>
  <c r="K275" i="46"/>
  <c r="I275" i="46"/>
  <c r="G275" i="46"/>
  <c r="E275" i="46"/>
  <c r="AQ274" i="46"/>
  <c r="AO274" i="46"/>
  <c r="AM274" i="46"/>
  <c r="AK274" i="46"/>
  <c r="AI274" i="46"/>
  <c r="AG274" i="46"/>
  <c r="AE274" i="46"/>
  <c r="AC274" i="46"/>
  <c r="AA274" i="46"/>
  <c r="Y274" i="46"/>
  <c r="W274" i="46"/>
  <c r="U274" i="46"/>
  <c r="S274" i="46"/>
  <c r="Q274" i="46"/>
  <c r="O274" i="46"/>
  <c r="M274" i="46"/>
  <c r="K274" i="46"/>
  <c r="I274" i="46"/>
  <c r="G274" i="46"/>
  <c r="E274" i="46"/>
  <c r="AQ273" i="46"/>
  <c r="AO273" i="46"/>
  <c r="AM273" i="46"/>
  <c r="AK273" i="46"/>
  <c r="AI273" i="46"/>
  <c r="AG273" i="46"/>
  <c r="AE273" i="46"/>
  <c r="AC273" i="46"/>
  <c r="AA273" i="46"/>
  <c r="Y273" i="46"/>
  <c r="W273" i="46"/>
  <c r="U273" i="46"/>
  <c r="S273" i="46"/>
  <c r="Q273" i="46"/>
  <c r="O273" i="46"/>
  <c r="M273" i="46"/>
  <c r="K273" i="46"/>
  <c r="I273" i="46"/>
  <c r="G273" i="46"/>
  <c r="E273" i="46"/>
  <c r="AQ272" i="46"/>
  <c r="AO272" i="46"/>
  <c r="AM272" i="46"/>
  <c r="AK272" i="46"/>
  <c r="AI272" i="46"/>
  <c r="AG272" i="46"/>
  <c r="AE272" i="46"/>
  <c r="AC272" i="46"/>
  <c r="AA272" i="46"/>
  <c r="Y272" i="46"/>
  <c r="W272" i="46"/>
  <c r="U272" i="46"/>
  <c r="S272" i="46"/>
  <c r="Q272" i="46"/>
  <c r="O272" i="46"/>
  <c r="M272" i="46"/>
  <c r="K272" i="46"/>
  <c r="I272" i="46"/>
  <c r="G272" i="46"/>
  <c r="E272" i="46"/>
  <c r="AQ271" i="46"/>
  <c r="AO271" i="46"/>
  <c r="AM271" i="46"/>
  <c r="AK271" i="46"/>
  <c r="AI271" i="46"/>
  <c r="AG271" i="46"/>
  <c r="AE271" i="46"/>
  <c r="AC271" i="46"/>
  <c r="AA271" i="46"/>
  <c r="Y271" i="46"/>
  <c r="W271" i="46"/>
  <c r="U271" i="46"/>
  <c r="S271" i="46"/>
  <c r="Q271" i="46"/>
  <c r="O271" i="46"/>
  <c r="M271" i="46"/>
  <c r="K271" i="46"/>
  <c r="I271" i="46"/>
  <c r="G271" i="46"/>
  <c r="E271" i="46"/>
  <c r="AQ270" i="46"/>
  <c r="AO270" i="46"/>
  <c r="AM270" i="46"/>
  <c r="AK270" i="46"/>
  <c r="AI270" i="46"/>
  <c r="AG270" i="46"/>
  <c r="AE270" i="46"/>
  <c r="AC270" i="46"/>
  <c r="AA270" i="46"/>
  <c r="Y270" i="46"/>
  <c r="W270" i="46"/>
  <c r="U270" i="46"/>
  <c r="S270" i="46"/>
  <c r="Q270" i="46"/>
  <c r="O270" i="46"/>
  <c r="M270" i="46"/>
  <c r="K270" i="46"/>
  <c r="I270" i="46"/>
  <c r="G270" i="46"/>
  <c r="E270" i="46"/>
  <c r="AQ269" i="46"/>
  <c r="AO269" i="46"/>
  <c r="AM269" i="46"/>
  <c r="AK269" i="46"/>
  <c r="AI269" i="46"/>
  <c r="AG269" i="46"/>
  <c r="AE269" i="46"/>
  <c r="AC269" i="46"/>
  <c r="AA269" i="46"/>
  <c r="Y269" i="46"/>
  <c r="W269" i="46"/>
  <c r="U269" i="46"/>
  <c r="S269" i="46"/>
  <c r="Q269" i="46"/>
  <c r="O269" i="46"/>
  <c r="M269" i="46"/>
  <c r="K269" i="46"/>
  <c r="I269" i="46"/>
  <c r="G269" i="46"/>
  <c r="E269" i="46"/>
  <c r="AQ268" i="46"/>
  <c r="AO268" i="46"/>
  <c r="AM268" i="46"/>
  <c r="AK268" i="46"/>
  <c r="AI268" i="46"/>
  <c r="AG268" i="46"/>
  <c r="AE268" i="46"/>
  <c r="AC268" i="46"/>
  <c r="AA268" i="46"/>
  <c r="Y268" i="46"/>
  <c r="W268" i="46"/>
  <c r="U268" i="46"/>
  <c r="S268" i="46"/>
  <c r="Q268" i="46"/>
  <c r="O268" i="46"/>
  <c r="M268" i="46"/>
  <c r="K268" i="46"/>
  <c r="I268" i="46"/>
  <c r="G268" i="46"/>
  <c r="E268" i="46"/>
  <c r="AQ267" i="46"/>
  <c r="AO267" i="46"/>
  <c r="AM267" i="46"/>
  <c r="AK267" i="46"/>
  <c r="AI267" i="46"/>
  <c r="AG267" i="46"/>
  <c r="AE267" i="46"/>
  <c r="AC267" i="46"/>
  <c r="AA267" i="46"/>
  <c r="Y267" i="46"/>
  <c r="W267" i="46"/>
  <c r="U267" i="46"/>
  <c r="S267" i="46"/>
  <c r="Q267" i="46"/>
  <c r="O267" i="46"/>
  <c r="M267" i="46"/>
  <c r="K267" i="46"/>
  <c r="I267" i="46"/>
  <c r="G267" i="46"/>
  <c r="E267" i="46"/>
  <c r="AQ266" i="46"/>
  <c r="AO266" i="46"/>
  <c r="AM266" i="46"/>
  <c r="AK266" i="46"/>
  <c r="AI266" i="46"/>
  <c r="AG266" i="46"/>
  <c r="AE266" i="46"/>
  <c r="AC266" i="46"/>
  <c r="AA266" i="46"/>
  <c r="Y266" i="46"/>
  <c r="W266" i="46"/>
  <c r="U266" i="46"/>
  <c r="S266" i="46"/>
  <c r="Q266" i="46"/>
  <c r="O266" i="46"/>
  <c r="M266" i="46"/>
  <c r="K266" i="46"/>
  <c r="I266" i="46"/>
  <c r="G266" i="46"/>
  <c r="E266" i="46"/>
  <c r="AQ265" i="46"/>
  <c r="AO265" i="46"/>
  <c r="AM265" i="46"/>
  <c r="AK265" i="46"/>
  <c r="AI265" i="46"/>
  <c r="AG265" i="46"/>
  <c r="AE265" i="46"/>
  <c r="AC265" i="46"/>
  <c r="AA265" i="46"/>
  <c r="Y265" i="46"/>
  <c r="W265" i="46"/>
  <c r="U265" i="46"/>
  <c r="S265" i="46"/>
  <c r="Q265" i="46"/>
  <c r="O265" i="46"/>
  <c r="M265" i="46"/>
  <c r="K265" i="46"/>
  <c r="I265" i="46"/>
  <c r="G265" i="46"/>
  <c r="E265" i="46"/>
  <c r="AQ264" i="46"/>
  <c r="AO264" i="46"/>
  <c r="AM264" i="46"/>
  <c r="AK264" i="46"/>
  <c r="AI264" i="46"/>
  <c r="AG264" i="46"/>
  <c r="AE264" i="46"/>
  <c r="AC264" i="46"/>
  <c r="AA264" i="46"/>
  <c r="Y264" i="46"/>
  <c r="W264" i="46"/>
  <c r="U264" i="46"/>
  <c r="S264" i="46"/>
  <c r="Q264" i="46"/>
  <c r="O264" i="46"/>
  <c r="M264" i="46"/>
  <c r="K264" i="46"/>
  <c r="I264" i="46"/>
  <c r="G264" i="46"/>
  <c r="E264" i="46"/>
  <c r="AQ263" i="46"/>
  <c r="AO263" i="46"/>
  <c r="AM263" i="46"/>
  <c r="AK263" i="46"/>
  <c r="AI263" i="46"/>
  <c r="AG263" i="46"/>
  <c r="AE263" i="46"/>
  <c r="AC263" i="46"/>
  <c r="AA263" i="46"/>
  <c r="Y263" i="46"/>
  <c r="W263" i="46"/>
  <c r="U263" i="46"/>
  <c r="S263" i="46"/>
  <c r="Q263" i="46"/>
  <c r="O263" i="46"/>
  <c r="M263" i="46"/>
  <c r="K263" i="46"/>
  <c r="I263" i="46"/>
  <c r="G263" i="46"/>
  <c r="E263" i="46"/>
  <c r="AQ262" i="46"/>
  <c r="AO262" i="46"/>
  <c r="AM262" i="46"/>
  <c r="AK262" i="46"/>
  <c r="AI262" i="46"/>
  <c r="AG262" i="46"/>
  <c r="AE262" i="46"/>
  <c r="AC262" i="46"/>
  <c r="AA262" i="46"/>
  <c r="Y262" i="46"/>
  <c r="W262" i="46"/>
  <c r="U262" i="46"/>
  <c r="S262" i="46"/>
  <c r="Q262" i="46"/>
  <c r="O262" i="46"/>
  <c r="M262" i="46"/>
  <c r="K262" i="46"/>
  <c r="I262" i="46"/>
  <c r="G262" i="46"/>
  <c r="E262" i="46"/>
  <c r="AQ261" i="46"/>
  <c r="AO261" i="46"/>
  <c r="AM261" i="46"/>
  <c r="AK261" i="46"/>
  <c r="AI261" i="46"/>
  <c r="AG261" i="46"/>
  <c r="AE261" i="46"/>
  <c r="AC261" i="46"/>
  <c r="AA261" i="46"/>
  <c r="Y261" i="46"/>
  <c r="W261" i="46"/>
  <c r="U261" i="46"/>
  <c r="S261" i="46"/>
  <c r="Q261" i="46"/>
  <c r="O261" i="46"/>
  <c r="M261" i="46"/>
  <c r="K261" i="46"/>
  <c r="I261" i="46"/>
  <c r="G261" i="46"/>
  <c r="E261" i="46"/>
  <c r="AQ260" i="46"/>
  <c r="AO260" i="46"/>
  <c r="AM260" i="46"/>
  <c r="AK260" i="46"/>
  <c r="AI260" i="46"/>
  <c r="AG260" i="46"/>
  <c r="AE260" i="46"/>
  <c r="AC260" i="46"/>
  <c r="AA260" i="46"/>
  <c r="Y260" i="46"/>
  <c r="W260" i="46"/>
  <c r="U260" i="46"/>
  <c r="S260" i="46"/>
  <c r="Q260" i="46"/>
  <c r="O260" i="46"/>
  <c r="M260" i="46"/>
  <c r="K260" i="46"/>
  <c r="I260" i="46"/>
  <c r="G260" i="46"/>
  <c r="E260" i="46"/>
  <c r="AQ259" i="46"/>
  <c r="AO259" i="46"/>
  <c r="AM259" i="46"/>
  <c r="AK259" i="46"/>
  <c r="AI259" i="46"/>
  <c r="AG259" i="46"/>
  <c r="AE259" i="46"/>
  <c r="AC259" i="46"/>
  <c r="AA259" i="46"/>
  <c r="Y259" i="46"/>
  <c r="W259" i="46"/>
  <c r="U259" i="46"/>
  <c r="S259" i="46"/>
  <c r="Q259" i="46"/>
  <c r="O259" i="46"/>
  <c r="M259" i="46"/>
  <c r="K259" i="46"/>
  <c r="I259" i="46"/>
  <c r="G259" i="46"/>
  <c r="E259" i="46"/>
  <c r="AQ258" i="46"/>
  <c r="AO258" i="46"/>
  <c r="AM258" i="46"/>
  <c r="AK258" i="46"/>
  <c r="AI258" i="46"/>
  <c r="AG258" i="46"/>
  <c r="AE258" i="46"/>
  <c r="AC258" i="46"/>
  <c r="AA258" i="46"/>
  <c r="Y258" i="46"/>
  <c r="W258" i="46"/>
  <c r="U258" i="46"/>
  <c r="S258" i="46"/>
  <c r="Q258" i="46"/>
  <c r="O258" i="46"/>
  <c r="M258" i="46"/>
  <c r="K258" i="46"/>
  <c r="I258" i="46"/>
  <c r="G258" i="46"/>
  <c r="E258" i="46"/>
  <c r="AQ257" i="46"/>
  <c r="AO257" i="46"/>
  <c r="AM257" i="46"/>
  <c r="AK257" i="46"/>
  <c r="AI257" i="46"/>
  <c r="AG257" i="46"/>
  <c r="AE257" i="46"/>
  <c r="AC257" i="46"/>
  <c r="AA257" i="46"/>
  <c r="Y257" i="46"/>
  <c r="W257" i="46"/>
  <c r="U257" i="46"/>
  <c r="S257" i="46"/>
  <c r="Q257" i="46"/>
  <c r="O257" i="46"/>
  <c r="M257" i="46"/>
  <c r="K257" i="46"/>
  <c r="I257" i="46"/>
  <c r="G257" i="46"/>
  <c r="E257" i="46"/>
  <c r="AQ256" i="46"/>
  <c r="AO256" i="46"/>
  <c r="AM256" i="46"/>
  <c r="AK256" i="46"/>
  <c r="AI256" i="46"/>
  <c r="AG256" i="46"/>
  <c r="AE256" i="46"/>
  <c r="AC256" i="46"/>
  <c r="AA256" i="46"/>
  <c r="Y256" i="46"/>
  <c r="W256" i="46"/>
  <c r="U256" i="46"/>
  <c r="S256" i="46"/>
  <c r="Q256" i="46"/>
  <c r="O256" i="46"/>
  <c r="M256" i="46"/>
  <c r="K256" i="46"/>
  <c r="I256" i="46"/>
  <c r="G256" i="46"/>
  <c r="E256" i="46"/>
  <c r="AQ255" i="46"/>
  <c r="AO255" i="46"/>
  <c r="AM255" i="46"/>
  <c r="AK255" i="46"/>
  <c r="AI255" i="46"/>
  <c r="AG255" i="46"/>
  <c r="AE255" i="46"/>
  <c r="AC255" i="46"/>
  <c r="AA255" i="46"/>
  <c r="Y255" i="46"/>
  <c r="W255" i="46"/>
  <c r="U255" i="46"/>
  <c r="S255" i="46"/>
  <c r="Q255" i="46"/>
  <c r="O255" i="46"/>
  <c r="M255" i="46"/>
  <c r="K255" i="46"/>
  <c r="I255" i="46"/>
  <c r="G255" i="46"/>
  <c r="E255" i="46"/>
  <c r="AQ254" i="46"/>
  <c r="AO254" i="46"/>
  <c r="AM254" i="46"/>
  <c r="AK254" i="46"/>
  <c r="AI254" i="46"/>
  <c r="AG254" i="46"/>
  <c r="AE254" i="46"/>
  <c r="AC254" i="46"/>
  <c r="AA254" i="46"/>
  <c r="Y254" i="46"/>
  <c r="W254" i="46"/>
  <c r="U254" i="46"/>
  <c r="S254" i="46"/>
  <c r="Q254" i="46"/>
  <c r="O254" i="46"/>
  <c r="M254" i="46"/>
  <c r="K254" i="46"/>
  <c r="I254" i="46"/>
  <c r="G254" i="46"/>
  <c r="E254" i="46"/>
  <c r="AQ253" i="46"/>
  <c r="AO253" i="46"/>
  <c r="AM253" i="46"/>
  <c r="AK253" i="46"/>
  <c r="AI253" i="46"/>
  <c r="AG253" i="46"/>
  <c r="AE253" i="46"/>
  <c r="AC253" i="46"/>
  <c r="AA253" i="46"/>
  <c r="Y253" i="46"/>
  <c r="W253" i="46"/>
  <c r="U253" i="46"/>
  <c r="S253" i="46"/>
  <c r="Q253" i="46"/>
  <c r="O253" i="46"/>
  <c r="M253" i="46"/>
  <c r="K253" i="46"/>
  <c r="I253" i="46"/>
  <c r="G253" i="46"/>
  <c r="E253" i="46"/>
  <c r="AQ252" i="46"/>
  <c r="AO252" i="46"/>
  <c r="AM252" i="46"/>
  <c r="AK252" i="46"/>
  <c r="AI252" i="46"/>
  <c r="AG252" i="46"/>
  <c r="AE252" i="46"/>
  <c r="AC252" i="46"/>
  <c r="AA252" i="46"/>
  <c r="Y252" i="46"/>
  <c r="W252" i="46"/>
  <c r="U252" i="46"/>
  <c r="S252" i="46"/>
  <c r="Q252" i="46"/>
  <c r="O252" i="46"/>
  <c r="M252" i="46"/>
  <c r="K252" i="46"/>
  <c r="I252" i="46"/>
  <c r="G252" i="46"/>
  <c r="E252" i="46"/>
  <c r="AQ251" i="46"/>
  <c r="AO251" i="46"/>
  <c r="AM251" i="46"/>
  <c r="AK251" i="46"/>
  <c r="AI251" i="46"/>
  <c r="AG251" i="46"/>
  <c r="AE251" i="46"/>
  <c r="AC251" i="46"/>
  <c r="AA251" i="46"/>
  <c r="Y251" i="46"/>
  <c r="W251" i="46"/>
  <c r="U251" i="46"/>
  <c r="S251" i="46"/>
  <c r="Q251" i="46"/>
  <c r="O251" i="46"/>
  <c r="M251" i="46"/>
  <c r="K251" i="46"/>
  <c r="I251" i="46"/>
  <c r="G251" i="46"/>
  <c r="E251" i="46"/>
  <c r="AQ250" i="46"/>
  <c r="AO250" i="46"/>
  <c r="AM250" i="46"/>
  <c r="AK250" i="46"/>
  <c r="AI250" i="46"/>
  <c r="AG250" i="46"/>
  <c r="AE250" i="46"/>
  <c r="AC250" i="46"/>
  <c r="AA250" i="46"/>
  <c r="Y250" i="46"/>
  <c r="W250" i="46"/>
  <c r="U250" i="46"/>
  <c r="S250" i="46"/>
  <c r="Q250" i="46"/>
  <c r="O250" i="46"/>
  <c r="M250" i="46"/>
  <c r="K250" i="46"/>
  <c r="I250" i="46"/>
  <c r="G250" i="46"/>
  <c r="E250" i="46"/>
  <c r="AQ249" i="46"/>
  <c r="AO249" i="46"/>
  <c r="AM249" i="46"/>
  <c r="AK249" i="46"/>
  <c r="AI249" i="46"/>
  <c r="AG249" i="46"/>
  <c r="AE249" i="46"/>
  <c r="AC249" i="46"/>
  <c r="AA249" i="46"/>
  <c r="Y249" i="46"/>
  <c r="W249" i="46"/>
  <c r="U249" i="46"/>
  <c r="S249" i="46"/>
  <c r="Q249" i="46"/>
  <c r="O249" i="46"/>
  <c r="M249" i="46"/>
  <c r="K249" i="46"/>
  <c r="I249" i="46"/>
  <c r="G249" i="46"/>
  <c r="E249" i="46"/>
  <c r="AQ248" i="46"/>
  <c r="AO248" i="46"/>
  <c r="AM248" i="46"/>
  <c r="AK248" i="46"/>
  <c r="AI248" i="46"/>
  <c r="AG248" i="46"/>
  <c r="AE248" i="46"/>
  <c r="AC248" i="46"/>
  <c r="AA248" i="46"/>
  <c r="Y248" i="46"/>
  <c r="W248" i="46"/>
  <c r="U248" i="46"/>
  <c r="S248" i="46"/>
  <c r="Q248" i="46"/>
  <c r="O248" i="46"/>
  <c r="M248" i="46"/>
  <c r="K248" i="46"/>
  <c r="I248" i="46"/>
  <c r="G248" i="46"/>
  <c r="E248" i="46"/>
  <c r="AQ247" i="46"/>
  <c r="AO247" i="46"/>
  <c r="AM247" i="46"/>
  <c r="AK247" i="46"/>
  <c r="AI247" i="46"/>
  <c r="AG247" i="46"/>
  <c r="AE247" i="46"/>
  <c r="AC247" i="46"/>
  <c r="AA247" i="46"/>
  <c r="Y247" i="46"/>
  <c r="W247" i="46"/>
  <c r="U247" i="46"/>
  <c r="S247" i="46"/>
  <c r="Q247" i="46"/>
  <c r="O247" i="46"/>
  <c r="M247" i="46"/>
  <c r="K247" i="46"/>
  <c r="I247" i="46"/>
  <c r="G247" i="46"/>
  <c r="E247" i="46"/>
  <c r="AQ246" i="46"/>
  <c r="AO246" i="46"/>
  <c r="AM246" i="46"/>
  <c r="AK246" i="46"/>
  <c r="AI246" i="46"/>
  <c r="AG246" i="46"/>
  <c r="AE246" i="46"/>
  <c r="AC246" i="46"/>
  <c r="AA246" i="46"/>
  <c r="Y246" i="46"/>
  <c r="W246" i="46"/>
  <c r="U246" i="46"/>
  <c r="S246" i="46"/>
  <c r="Q246" i="46"/>
  <c r="O246" i="46"/>
  <c r="M246" i="46"/>
  <c r="K246" i="46"/>
  <c r="I246" i="46"/>
  <c r="G246" i="46"/>
  <c r="E246" i="46"/>
  <c r="AQ245" i="46"/>
  <c r="AO245" i="46"/>
  <c r="AM245" i="46"/>
  <c r="AK245" i="46"/>
  <c r="AI245" i="46"/>
  <c r="AG245" i="46"/>
  <c r="AE245" i="46"/>
  <c r="AC245" i="46"/>
  <c r="AA245" i="46"/>
  <c r="Y245" i="46"/>
  <c r="W245" i="46"/>
  <c r="U245" i="46"/>
  <c r="S245" i="46"/>
  <c r="Q245" i="46"/>
  <c r="O245" i="46"/>
  <c r="M245" i="46"/>
  <c r="K245" i="46"/>
  <c r="I245" i="46"/>
  <c r="G245" i="46"/>
  <c r="E245" i="46"/>
  <c r="AQ244" i="46"/>
  <c r="AO244" i="46"/>
  <c r="AM244" i="46"/>
  <c r="AK244" i="46"/>
  <c r="AI244" i="46"/>
  <c r="AG244" i="46"/>
  <c r="AE244" i="46"/>
  <c r="AC244" i="46"/>
  <c r="AA244" i="46"/>
  <c r="Y244" i="46"/>
  <c r="W244" i="46"/>
  <c r="U244" i="46"/>
  <c r="S244" i="46"/>
  <c r="Q244" i="46"/>
  <c r="O244" i="46"/>
  <c r="M244" i="46"/>
  <c r="K244" i="46"/>
  <c r="I244" i="46"/>
  <c r="G244" i="46"/>
  <c r="E244" i="46"/>
  <c r="AQ243" i="46"/>
  <c r="AO243" i="46"/>
  <c r="AM243" i="46"/>
  <c r="AK243" i="46"/>
  <c r="AI243" i="46"/>
  <c r="AG243" i="46"/>
  <c r="AE243" i="46"/>
  <c r="AC243" i="46"/>
  <c r="AA243" i="46"/>
  <c r="Y243" i="46"/>
  <c r="W243" i="46"/>
  <c r="U243" i="46"/>
  <c r="S243" i="46"/>
  <c r="Q243" i="46"/>
  <c r="O243" i="46"/>
  <c r="M243" i="46"/>
  <c r="K243" i="46"/>
  <c r="I243" i="46"/>
  <c r="G243" i="46"/>
  <c r="E243" i="46"/>
  <c r="AQ242" i="46"/>
  <c r="AO242" i="46"/>
  <c r="AM242" i="46"/>
  <c r="AK242" i="46"/>
  <c r="AI242" i="46"/>
  <c r="AG242" i="46"/>
  <c r="AE242" i="46"/>
  <c r="AC242" i="46"/>
  <c r="AA242" i="46"/>
  <c r="Y242" i="46"/>
  <c r="W242" i="46"/>
  <c r="U242" i="46"/>
  <c r="S242" i="46"/>
  <c r="Q242" i="46"/>
  <c r="O242" i="46"/>
  <c r="M242" i="46"/>
  <c r="K242" i="46"/>
  <c r="I242" i="46"/>
  <c r="G242" i="46"/>
  <c r="E242" i="46"/>
  <c r="AQ241" i="46"/>
  <c r="AO241" i="46"/>
  <c r="AM241" i="46"/>
  <c r="AK241" i="46"/>
  <c r="AI241" i="46"/>
  <c r="AG241" i="46"/>
  <c r="AE241" i="46"/>
  <c r="AC241" i="46"/>
  <c r="AA241" i="46"/>
  <c r="Y241" i="46"/>
  <c r="W241" i="46"/>
  <c r="U241" i="46"/>
  <c r="S241" i="46"/>
  <c r="Q241" i="46"/>
  <c r="O241" i="46"/>
  <c r="M241" i="46"/>
  <c r="K241" i="46"/>
  <c r="I241" i="46"/>
  <c r="G241" i="46"/>
  <c r="E241" i="46"/>
  <c r="AQ240" i="46"/>
  <c r="AO240" i="46"/>
  <c r="AM240" i="46"/>
  <c r="AK240" i="46"/>
  <c r="AI240" i="46"/>
  <c r="AG240" i="46"/>
  <c r="AE240" i="46"/>
  <c r="AC240" i="46"/>
  <c r="AA240" i="46"/>
  <c r="Y240" i="46"/>
  <c r="W240" i="46"/>
  <c r="U240" i="46"/>
  <c r="S240" i="46"/>
  <c r="Q240" i="46"/>
  <c r="O240" i="46"/>
  <c r="M240" i="46"/>
  <c r="K240" i="46"/>
  <c r="I240" i="46"/>
  <c r="G240" i="46"/>
  <c r="E240" i="46"/>
  <c r="AQ239" i="46"/>
  <c r="AO239" i="46"/>
  <c r="AM239" i="46"/>
  <c r="AK239" i="46"/>
  <c r="AI239" i="46"/>
  <c r="AG239" i="46"/>
  <c r="AE239" i="46"/>
  <c r="AC239" i="46"/>
  <c r="AA239" i="46"/>
  <c r="Y239" i="46"/>
  <c r="W239" i="46"/>
  <c r="U239" i="46"/>
  <c r="S239" i="46"/>
  <c r="Q239" i="46"/>
  <c r="O239" i="46"/>
  <c r="M239" i="46"/>
  <c r="K239" i="46"/>
  <c r="I239" i="46"/>
  <c r="G239" i="46"/>
  <c r="E239" i="46"/>
  <c r="AQ238" i="46"/>
  <c r="AO238" i="46"/>
  <c r="AM238" i="46"/>
  <c r="AK238" i="46"/>
  <c r="AI238" i="46"/>
  <c r="AG238" i="46"/>
  <c r="AE238" i="46"/>
  <c r="AC238" i="46"/>
  <c r="AA238" i="46"/>
  <c r="Y238" i="46"/>
  <c r="W238" i="46"/>
  <c r="U238" i="46"/>
  <c r="S238" i="46"/>
  <c r="Q238" i="46"/>
  <c r="O238" i="46"/>
  <c r="M238" i="46"/>
  <c r="K238" i="46"/>
  <c r="I238" i="46"/>
  <c r="G238" i="46"/>
  <c r="E238" i="46"/>
  <c r="AQ237" i="46"/>
  <c r="AO237" i="46"/>
  <c r="AM237" i="46"/>
  <c r="AK237" i="46"/>
  <c r="AI237" i="46"/>
  <c r="AG237" i="46"/>
  <c r="AE237" i="46"/>
  <c r="AC237" i="46"/>
  <c r="AA237" i="46"/>
  <c r="Y237" i="46"/>
  <c r="W237" i="46"/>
  <c r="U237" i="46"/>
  <c r="S237" i="46"/>
  <c r="Q237" i="46"/>
  <c r="O237" i="46"/>
  <c r="M237" i="46"/>
  <c r="K237" i="46"/>
  <c r="I237" i="46"/>
  <c r="G237" i="46"/>
  <c r="E237" i="46"/>
  <c r="AQ236" i="46"/>
  <c r="AO236" i="46"/>
  <c r="AM236" i="46"/>
  <c r="AK236" i="46"/>
  <c r="AI236" i="46"/>
  <c r="AG236" i="46"/>
  <c r="AE236" i="46"/>
  <c r="AC236" i="46"/>
  <c r="AA236" i="46"/>
  <c r="Y236" i="46"/>
  <c r="W236" i="46"/>
  <c r="U236" i="46"/>
  <c r="S236" i="46"/>
  <c r="Q236" i="46"/>
  <c r="O236" i="46"/>
  <c r="M236" i="46"/>
  <c r="K236" i="46"/>
  <c r="I236" i="46"/>
  <c r="G236" i="46"/>
  <c r="E236" i="46"/>
  <c r="AQ235" i="46"/>
  <c r="AO235" i="46"/>
  <c r="AM235" i="46"/>
  <c r="AK235" i="46"/>
  <c r="AI235" i="46"/>
  <c r="AG235" i="46"/>
  <c r="AE235" i="46"/>
  <c r="AC235" i="46"/>
  <c r="AA235" i="46"/>
  <c r="Y235" i="46"/>
  <c r="W235" i="46"/>
  <c r="U235" i="46"/>
  <c r="S235" i="46"/>
  <c r="Q235" i="46"/>
  <c r="O235" i="46"/>
  <c r="M235" i="46"/>
  <c r="K235" i="46"/>
  <c r="I235" i="46"/>
  <c r="G235" i="46"/>
  <c r="E235" i="46"/>
  <c r="AQ234" i="46"/>
  <c r="AO234" i="46"/>
  <c r="AM234" i="46"/>
  <c r="AK234" i="46"/>
  <c r="AI234" i="46"/>
  <c r="AG234" i="46"/>
  <c r="AE234" i="46"/>
  <c r="AC234" i="46"/>
  <c r="AA234" i="46"/>
  <c r="Y234" i="46"/>
  <c r="W234" i="46"/>
  <c r="U234" i="46"/>
  <c r="S234" i="46"/>
  <c r="Q234" i="46"/>
  <c r="O234" i="46"/>
  <c r="M234" i="46"/>
  <c r="K234" i="46"/>
  <c r="I234" i="46"/>
  <c r="G234" i="46"/>
  <c r="E234" i="46"/>
  <c r="AQ233" i="46"/>
  <c r="AO233" i="46"/>
  <c r="AM233" i="46"/>
  <c r="AK233" i="46"/>
  <c r="AI233" i="46"/>
  <c r="AG233" i="46"/>
  <c r="AE233" i="46"/>
  <c r="AC233" i="46"/>
  <c r="AA233" i="46"/>
  <c r="Y233" i="46"/>
  <c r="W233" i="46"/>
  <c r="U233" i="46"/>
  <c r="S233" i="46"/>
  <c r="Q233" i="46"/>
  <c r="O233" i="46"/>
  <c r="M233" i="46"/>
  <c r="K233" i="46"/>
  <c r="I233" i="46"/>
  <c r="G233" i="46"/>
  <c r="E233" i="46"/>
  <c r="AQ232" i="46"/>
  <c r="AO232" i="46"/>
  <c r="AM232" i="46"/>
  <c r="AK232" i="46"/>
  <c r="AI232" i="46"/>
  <c r="AG232" i="46"/>
  <c r="AE232" i="46"/>
  <c r="AC232" i="46"/>
  <c r="AA232" i="46"/>
  <c r="Y232" i="46"/>
  <c r="W232" i="46"/>
  <c r="U232" i="46"/>
  <c r="S232" i="46"/>
  <c r="Q232" i="46"/>
  <c r="O232" i="46"/>
  <c r="M232" i="46"/>
  <c r="K232" i="46"/>
  <c r="I232" i="46"/>
  <c r="G232" i="46"/>
  <c r="E232" i="46"/>
  <c r="AQ231" i="46"/>
  <c r="AO231" i="46"/>
  <c r="AM231" i="46"/>
  <c r="AK231" i="46"/>
  <c r="AI231" i="46"/>
  <c r="AG231" i="46"/>
  <c r="AE231" i="46"/>
  <c r="AC231" i="46"/>
  <c r="AA231" i="46"/>
  <c r="Y231" i="46"/>
  <c r="W231" i="46"/>
  <c r="U231" i="46"/>
  <c r="S231" i="46"/>
  <c r="Q231" i="46"/>
  <c r="O231" i="46"/>
  <c r="M231" i="46"/>
  <c r="K231" i="46"/>
  <c r="I231" i="46"/>
  <c r="G231" i="46"/>
  <c r="E231" i="46"/>
  <c r="AQ230" i="46"/>
  <c r="AO230" i="46"/>
  <c r="AM230" i="46"/>
  <c r="AK230" i="46"/>
  <c r="AI230" i="46"/>
  <c r="AG230" i="46"/>
  <c r="AE230" i="46"/>
  <c r="AC230" i="46"/>
  <c r="AA230" i="46"/>
  <c r="Y230" i="46"/>
  <c r="W230" i="46"/>
  <c r="U230" i="46"/>
  <c r="S230" i="46"/>
  <c r="Q230" i="46"/>
  <c r="O230" i="46"/>
  <c r="M230" i="46"/>
  <c r="K230" i="46"/>
  <c r="I230" i="46"/>
  <c r="G230" i="46"/>
  <c r="E230" i="46"/>
  <c r="AQ229" i="46"/>
  <c r="AO229" i="46"/>
  <c r="AM229" i="46"/>
  <c r="AK229" i="46"/>
  <c r="AI229" i="46"/>
  <c r="AG229" i="46"/>
  <c r="AE229" i="46"/>
  <c r="AC229" i="46"/>
  <c r="AA229" i="46"/>
  <c r="Y229" i="46"/>
  <c r="W229" i="46"/>
  <c r="U229" i="46"/>
  <c r="S229" i="46"/>
  <c r="Q229" i="46"/>
  <c r="O229" i="46"/>
  <c r="M229" i="46"/>
  <c r="K229" i="46"/>
  <c r="I229" i="46"/>
  <c r="G229" i="46"/>
  <c r="E229" i="46"/>
  <c r="AQ228" i="46"/>
  <c r="AO228" i="46"/>
  <c r="AM228" i="46"/>
  <c r="AK228" i="46"/>
  <c r="AI228" i="46"/>
  <c r="AG228" i="46"/>
  <c r="AE228" i="46"/>
  <c r="AC228" i="46"/>
  <c r="AA228" i="46"/>
  <c r="Y228" i="46"/>
  <c r="W228" i="46"/>
  <c r="U228" i="46"/>
  <c r="S228" i="46"/>
  <c r="Q228" i="46"/>
  <c r="O228" i="46"/>
  <c r="M228" i="46"/>
  <c r="K228" i="46"/>
  <c r="I228" i="46"/>
  <c r="G228" i="46"/>
  <c r="E228" i="46"/>
  <c r="AQ227" i="46"/>
  <c r="AO227" i="46"/>
  <c r="AM227" i="46"/>
  <c r="AK227" i="46"/>
  <c r="AI227" i="46"/>
  <c r="AG227" i="46"/>
  <c r="AE227" i="46"/>
  <c r="AC227" i="46"/>
  <c r="AA227" i="46"/>
  <c r="Y227" i="46"/>
  <c r="W227" i="46"/>
  <c r="U227" i="46"/>
  <c r="S227" i="46"/>
  <c r="Q227" i="46"/>
  <c r="O227" i="46"/>
  <c r="M227" i="46"/>
  <c r="K227" i="46"/>
  <c r="I227" i="46"/>
  <c r="G227" i="46"/>
  <c r="E227" i="46"/>
  <c r="AQ226" i="46"/>
  <c r="AO226" i="46"/>
  <c r="AM226" i="46"/>
  <c r="AK226" i="46"/>
  <c r="AI226" i="46"/>
  <c r="AG226" i="46"/>
  <c r="AE226" i="46"/>
  <c r="AC226" i="46"/>
  <c r="AA226" i="46"/>
  <c r="Y226" i="46"/>
  <c r="W226" i="46"/>
  <c r="U226" i="46"/>
  <c r="S226" i="46"/>
  <c r="Q226" i="46"/>
  <c r="O226" i="46"/>
  <c r="M226" i="46"/>
  <c r="K226" i="46"/>
  <c r="I226" i="46"/>
  <c r="G226" i="46"/>
  <c r="E226" i="46"/>
  <c r="AQ225" i="46"/>
  <c r="AO225" i="46"/>
  <c r="AM225" i="46"/>
  <c r="AK225" i="46"/>
  <c r="AI225" i="46"/>
  <c r="AG225" i="46"/>
  <c r="AE225" i="46"/>
  <c r="AC225" i="46"/>
  <c r="AA225" i="46"/>
  <c r="Y225" i="46"/>
  <c r="W225" i="46"/>
  <c r="U225" i="46"/>
  <c r="S225" i="46"/>
  <c r="Q225" i="46"/>
  <c r="O225" i="46"/>
  <c r="M225" i="46"/>
  <c r="K225" i="46"/>
  <c r="I225" i="46"/>
  <c r="G225" i="46"/>
  <c r="E225" i="46"/>
  <c r="AQ224" i="46"/>
  <c r="AO224" i="46"/>
  <c r="AM224" i="46"/>
  <c r="AK224" i="46"/>
  <c r="AI224" i="46"/>
  <c r="AG224" i="46"/>
  <c r="AE224" i="46"/>
  <c r="AC224" i="46"/>
  <c r="AA224" i="46"/>
  <c r="Y224" i="46"/>
  <c r="W224" i="46"/>
  <c r="U224" i="46"/>
  <c r="S224" i="46"/>
  <c r="Q224" i="46"/>
  <c r="O224" i="46"/>
  <c r="M224" i="46"/>
  <c r="K224" i="46"/>
  <c r="I224" i="46"/>
  <c r="G224" i="46"/>
  <c r="E224" i="46"/>
  <c r="AQ223" i="46"/>
  <c r="AO223" i="46"/>
  <c r="AM223" i="46"/>
  <c r="AK223" i="46"/>
  <c r="AI223" i="46"/>
  <c r="AG223" i="46"/>
  <c r="AE223" i="46"/>
  <c r="AC223" i="46"/>
  <c r="AA223" i="46"/>
  <c r="Y223" i="46"/>
  <c r="W223" i="46"/>
  <c r="U223" i="46"/>
  <c r="S223" i="46"/>
  <c r="Q223" i="46"/>
  <c r="O223" i="46"/>
  <c r="M223" i="46"/>
  <c r="K223" i="46"/>
  <c r="I223" i="46"/>
  <c r="G223" i="46"/>
  <c r="E223" i="46"/>
  <c r="AQ222" i="46"/>
  <c r="AO222" i="46"/>
  <c r="AM222" i="46"/>
  <c r="AK222" i="46"/>
  <c r="AI222" i="46"/>
  <c r="AG222" i="46"/>
  <c r="AE222" i="46"/>
  <c r="AC222" i="46"/>
  <c r="AA222" i="46"/>
  <c r="Y222" i="46"/>
  <c r="W222" i="46"/>
  <c r="U222" i="46"/>
  <c r="S222" i="46"/>
  <c r="Q222" i="46"/>
  <c r="O222" i="46"/>
  <c r="M222" i="46"/>
  <c r="K222" i="46"/>
  <c r="I222" i="46"/>
  <c r="G222" i="46"/>
  <c r="E222" i="46"/>
  <c r="AQ221" i="46"/>
  <c r="AO221" i="46"/>
  <c r="AM221" i="46"/>
  <c r="AK221" i="46"/>
  <c r="AI221" i="46"/>
  <c r="AG221" i="46"/>
  <c r="AE221" i="46"/>
  <c r="AC221" i="46"/>
  <c r="AA221" i="46"/>
  <c r="Y221" i="46"/>
  <c r="W221" i="46"/>
  <c r="U221" i="46"/>
  <c r="S221" i="46"/>
  <c r="Q221" i="46"/>
  <c r="O221" i="46"/>
  <c r="M221" i="46"/>
  <c r="K221" i="46"/>
  <c r="I221" i="46"/>
  <c r="G221" i="46"/>
  <c r="E221" i="46"/>
  <c r="AQ220" i="46"/>
  <c r="AO220" i="46"/>
  <c r="AM220" i="46"/>
  <c r="AK220" i="46"/>
  <c r="AI220" i="46"/>
  <c r="AG220" i="46"/>
  <c r="AE220" i="46"/>
  <c r="AC220" i="46"/>
  <c r="AA220" i="46"/>
  <c r="Y220" i="46"/>
  <c r="W220" i="46"/>
  <c r="U220" i="46"/>
  <c r="S220" i="46"/>
  <c r="Q220" i="46"/>
  <c r="O220" i="46"/>
  <c r="M220" i="46"/>
  <c r="K220" i="46"/>
  <c r="I220" i="46"/>
  <c r="G220" i="46"/>
  <c r="E220" i="46"/>
  <c r="AQ219" i="46"/>
  <c r="AO219" i="46"/>
  <c r="AM219" i="46"/>
  <c r="AK219" i="46"/>
  <c r="AI219" i="46"/>
  <c r="AG219" i="46"/>
  <c r="AE219" i="46"/>
  <c r="AC219" i="46"/>
  <c r="AA219" i="46"/>
  <c r="Y219" i="46"/>
  <c r="W219" i="46"/>
  <c r="U219" i="46"/>
  <c r="S219" i="46"/>
  <c r="Q219" i="46"/>
  <c r="O219" i="46"/>
  <c r="M219" i="46"/>
  <c r="K219" i="46"/>
  <c r="I219" i="46"/>
  <c r="G219" i="46"/>
  <c r="E219" i="46"/>
  <c r="AQ218" i="46"/>
  <c r="AO218" i="46"/>
  <c r="AM218" i="46"/>
  <c r="AK218" i="46"/>
  <c r="AI218" i="46"/>
  <c r="AG218" i="46"/>
  <c r="AE218" i="46"/>
  <c r="AC218" i="46"/>
  <c r="AA218" i="46"/>
  <c r="Y218" i="46"/>
  <c r="W218" i="46"/>
  <c r="U218" i="46"/>
  <c r="S218" i="46"/>
  <c r="Q218" i="46"/>
  <c r="O218" i="46"/>
  <c r="M218" i="46"/>
  <c r="K218" i="46"/>
  <c r="I218" i="46"/>
  <c r="G218" i="46"/>
  <c r="E218" i="46"/>
  <c r="AQ217" i="46"/>
  <c r="AO217" i="46"/>
  <c r="AM217" i="46"/>
  <c r="AK217" i="46"/>
  <c r="AI217" i="46"/>
  <c r="AG217" i="46"/>
  <c r="AE217" i="46"/>
  <c r="AC217" i="46"/>
  <c r="AA217" i="46"/>
  <c r="Y217" i="46"/>
  <c r="W217" i="46"/>
  <c r="U217" i="46"/>
  <c r="S217" i="46"/>
  <c r="Q217" i="46"/>
  <c r="O217" i="46"/>
  <c r="M217" i="46"/>
  <c r="K217" i="46"/>
  <c r="I217" i="46"/>
  <c r="G217" i="46"/>
  <c r="E217" i="46"/>
  <c r="AQ216" i="46"/>
  <c r="AO216" i="46"/>
  <c r="AM216" i="46"/>
  <c r="AK216" i="46"/>
  <c r="AI216" i="46"/>
  <c r="AG216" i="46"/>
  <c r="AE216" i="46"/>
  <c r="AC216" i="46"/>
  <c r="AA216" i="46"/>
  <c r="Y216" i="46"/>
  <c r="W216" i="46"/>
  <c r="U216" i="46"/>
  <c r="S216" i="46"/>
  <c r="Q216" i="46"/>
  <c r="O216" i="46"/>
  <c r="M216" i="46"/>
  <c r="K216" i="46"/>
  <c r="I216" i="46"/>
  <c r="G216" i="46"/>
  <c r="E216" i="46"/>
  <c r="AQ215" i="46"/>
  <c r="AO215" i="46"/>
  <c r="AM215" i="46"/>
  <c r="AK215" i="46"/>
  <c r="AI215" i="46"/>
  <c r="AG215" i="46"/>
  <c r="AE215" i="46"/>
  <c r="AC215" i="46"/>
  <c r="AA215" i="46"/>
  <c r="Y215" i="46"/>
  <c r="W215" i="46"/>
  <c r="U215" i="46"/>
  <c r="S215" i="46"/>
  <c r="Q215" i="46"/>
  <c r="O215" i="46"/>
  <c r="M215" i="46"/>
  <c r="K215" i="46"/>
  <c r="I215" i="46"/>
  <c r="G215" i="46"/>
  <c r="E215" i="46"/>
  <c r="AQ214" i="46"/>
  <c r="AO214" i="46"/>
  <c r="AM214" i="46"/>
  <c r="AK214" i="46"/>
  <c r="AI214" i="46"/>
  <c r="AG214" i="46"/>
  <c r="AE214" i="46"/>
  <c r="AC214" i="46"/>
  <c r="AA214" i="46"/>
  <c r="Y214" i="46"/>
  <c r="W214" i="46"/>
  <c r="U214" i="46"/>
  <c r="S214" i="46"/>
  <c r="Q214" i="46"/>
  <c r="O214" i="46"/>
  <c r="M214" i="46"/>
  <c r="K214" i="46"/>
  <c r="I214" i="46"/>
  <c r="G214" i="46"/>
  <c r="E214" i="46"/>
  <c r="AQ213" i="46"/>
  <c r="AO213" i="46"/>
  <c r="AM213" i="46"/>
  <c r="AK213" i="46"/>
  <c r="AI213" i="46"/>
  <c r="AG213" i="46"/>
  <c r="AE213" i="46"/>
  <c r="AC213" i="46"/>
  <c r="AA213" i="46"/>
  <c r="Y213" i="46"/>
  <c r="W213" i="46"/>
  <c r="U213" i="46"/>
  <c r="S213" i="46"/>
  <c r="Q213" i="46"/>
  <c r="O213" i="46"/>
  <c r="M213" i="46"/>
  <c r="K213" i="46"/>
  <c r="I213" i="46"/>
  <c r="G213" i="46"/>
  <c r="E213" i="46"/>
  <c r="AQ212" i="46"/>
  <c r="AO212" i="46"/>
  <c r="AM212" i="46"/>
  <c r="AK212" i="46"/>
  <c r="AI212" i="46"/>
  <c r="AG212" i="46"/>
  <c r="AE212" i="46"/>
  <c r="AC212" i="46"/>
  <c r="AA212" i="46"/>
  <c r="Y212" i="46"/>
  <c r="W212" i="46"/>
  <c r="U212" i="46"/>
  <c r="S212" i="46"/>
  <c r="Q212" i="46"/>
  <c r="O212" i="46"/>
  <c r="M212" i="46"/>
  <c r="K212" i="46"/>
  <c r="I212" i="46"/>
  <c r="G212" i="46"/>
  <c r="E212" i="46"/>
  <c r="AQ211" i="46"/>
  <c r="AO211" i="46"/>
  <c r="AM211" i="46"/>
  <c r="AK211" i="46"/>
  <c r="AI211" i="46"/>
  <c r="AG211" i="46"/>
  <c r="AE211" i="46"/>
  <c r="AC211" i="46"/>
  <c r="AA211" i="46"/>
  <c r="Y211" i="46"/>
  <c r="W211" i="46"/>
  <c r="U211" i="46"/>
  <c r="S211" i="46"/>
  <c r="Q211" i="46"/>
  <c r="O211" i="46"/>
  <c r="M211" i="46"/>
  <c r="K211" i="46"/>
  <c r="I211" i="46"/>
  <c r="G211" i="46"/>
  <c r="E211" i="46"/>
  <c r="AQ210" i="46"/>
  <c r="AO210" i="46"/>
  <c r="AM210" i="46"/>
  <c r="AK210" i="46"/>
  <c r="AI210" i="46"/>
  <c r="AG210" i="46"/>
  <c r="AE210" i="46"/>
  <c r="AC210" i="46"/>
  <c r="AA210" i="46"/>
  <c r="Y210" i="46"/>
  <c r="W210" i="46"/>
  <c r="U210" i="46"/>
  <c r="S210" i="46"/>
  <c r="Q210" i="46"/>
  <c r="O210" i="46"/>
  <c r="M210" i="46"/>
  <c r="K210" i="46"/>
  <c r="I210" i="46"/>
  <c r="G210" i="46"/>
  <c r="E210" i="46"/>
  <c r="AQ209" i="46"/>
  <c r="AO209" i="46"/>
  <c r="AM209" i="46"/>
  <c r="AK209" i="46"/>
  <c r="AI209" i="46"/>
  <c r="AG209" i="46"/>
  <c r="AE209" i="46"/>
  <c r="AC209" i="46"/>
  <c r="AA209" i="46"/>
  <c r="Y209" i="46"/>
  <c r="W209" i="46"/>
  <c r="U209" i="46"/>
  <c r="S209" i="46"/>
  <c r="Q209" i="46"/>
  <c r="O209" i="46"/>
  <c r="M209" i="46"/>
  <c r="K209" i="46"/>
  <c r="I209" i="46"/>
  <c r="G209" i="46"/>
  <c r="E209" i="46"/>
  <c r="AQ208" i="46"/>
  <c r="AO208" i="46"/>
  <c r="AM208" i="46"/>
  <c r="AK208" i="46"/>
  <c r="AI208" i="46"/>
  <c r="AG208" i="46"/>
  <c r="AE208" i="46"/>
  <c r="AC208" i="46"/>
  <c r="AA208" i="46"/>
  <c r="Y208" i="46"/>
  <c r="W208" i="46"/>
  <c r="U208" i="46"/>
  <c r="S208" i="46"/>
  <c r="Q208" i="46"/>
  <c r="O208" i="46"/>
  <c r="M208" i="46"/>
  <c r="K208" i="46"/>
  <c r="I208" i="46"/>
  <c r="G208" i="46"/>
  <c r="E208" i="46"/>
  <c r="AQ207" i="46"/>
  <c r="AO207" i="46"/>
  <c r="AM207" i="46"/>
  <c r="AK207" i="46"/>
  <c r="AI207" i="46"/>
  <c r="AG207" i="46"/>
  <c r="AE207" i="46"/>
  <c r="AC207" i="46"/>
  <c r="AA207" i="46"/>
  <c r="Y207" i="46"/>
  <c r="W207" i="46"/>
  <c r="U207" i="46"/>
  <c r="S207" i="46"/>
  <c r="Q207" i="46"/>
  <c r="O207" i="46"/>
  <c r="M207" i="46"/>
  <c r="K207" i="46"/>
  <c r="I207" i="46"/>
  <c r="G207" i="46"/>
  <c r="E207" i="46"/>
  <c r="AQ206" i="46"/>
  <c r="AO206" i="46"/>
  <c r="AM206" i="46"/>
  <c r="AK206" i="46"/>
  <c r="AI206" i="46"/>
  <c r="AG206" i="46"/>
  <c r="AE206" i="46"/>
  <c r="AC206" i="46"/>
  <c r="AA206" i="46"/>
  <c r="Y206" i="46"/>
  <c r="W206" i="46"/>
  <c r="U206" i="46"/>
  <c r="S206" i="46"/>
  <c r="Q206" i="46"/>
  <c r="O206" i="46"/>
  <c r="M206" i="46"/>
  <c r="K206" i="46"/>
  <c r="I206" i="46"/>
  <c r="G206" i="46"/>
  <c r="E206" i="46"/>
  <c r="AQ205" i="46"/>
  <c r="AO205" i="46"/>
  <c r="AM205" i="46"/>
  <c r="AK205" i="46"/>
  <c r="AI205" i="46"/>
  <c r="AG205" i="46"/>
  <c r="AE205" i="46"/>
  <c r="AC205" i="46"/>
  <c r="AA205" i="46"/>
  <c r="Y205" i="46"/>
  <c r="W205" i="46"/>
  <c r="U205" i="46"/>
  <c r="S205" i="46"/>
  <c r="Q205" i="46"/>
  <c r="O205" i="46"/>
  <c r="M205" i="46"/>
  <c r="K205" i="46"/>
  <c r="I205" i="46"/>
  <c r="G205" i="46"/>
  <c r="E205" i="46"/>
  <c r="AQ204" i="46"/>
  <c r="AO204" i="46"/>
  <c r="AM204" i="46"/>
  <c r="AK204" i="46"/>
  <c r="AI204" i="46"/>
  <c r="AG204" i="46"/>
  <c r="AE204" i="46"/>
  <c r="AC204" i="46"/>
  <c r="AA204" i="46"/>
  <c r="Y204" i="46"/>
  <c r="W204" i="46"/>
  <c r="U204" i="46"/>
  <c r="S204" i="46"/>
  <c r="Q204" i="46"/>
  <c r="O204" i="46"/>
  <c r="M204" i="46"/>
  <c r="K204" i="46"/>
  <c r="I204" i="46"/>
  <c r="G204" i="46"/>
  <c r="E204" i="46"/>
  <c r="AQ203" i="46"/>
  <c r="AO203" i="46"/>
  <c r="AM203" i="46"/>
  <c r="AK203" i="46"/>
  <c r="AI203" i="46"/>
  <c r="AG203" i="46"/>
  <c r="AE203" i="46"/>
  <c r="AC203" i="46"/>
  <c r="AA203" i="46"/>
  <c r="Y203" i="46"/>
  <c r="W203" i="46"/>
  <c r="U203" i="46"/>
  <c r="S203" i="46"/>
  <c r="Q203" i="46"/>
  <c r="O203" i="46"/>
  <c r="M203" i="46"/>
  <c r="K203" i="46"/>
  <c r="I203" i="46"/>
  <c r="G203" i="46"/>
  <c r="E203" i="46"/>
  <c r="AQ202" i="46"/>
  <c r="AO202" i="46"/>
  <c r="AM202" i="46"/>
  <c r="AK202" i="46"/>
  <c r="AI202" i="46"/>
  <c r="AG202" i="46"/>
  <c r="AE202" i="46"/>
  <c r="AC202" i="46"/>
  <c r="AA202" i="46"/>
  <c r="Y202" i="46"/>
  <c r="W202" i="46"/>
  <c r="U202" i="46"/>
  <c r="S202" i="46"/>
  <c r="Q202" i="46"/>
  <c r="O202" i="46"/>
  <c r="M202" i="46"/>
  <c r="K202" i="46"/>
  <c r="I202" i="46"/>
  <c r="G202" i="46"/>
  <c r="E202" i="46"/>
  <c r="AQ201" i="46"/>
  <c r="AO201" i="46"/>
  <c r="AM201" i="46"/>
  <c r="AK201" i="46"/>
  <c r="AI201" i="46"/>
  <c r="AG201" i="46"/>
  <c r="AE201" i="46"/>
  <c r="AC201" i="46"/>
  <c r="AA201" i="46"/>
  <c r="Y201" i="46"/>
  <c r="W201" i="46"/>
  <c r="U201" i="46"/>
  <c r="S201" i="46"/>
  <c r="Q201" i="46"/>
  <c r="O201" i="46"/>
  <c r="M201" i="46"/>
  <c r="K201" i="46"/>
  <c r="I201" i="46"/>
  <c r="G201" i="46"/>
  <c r="E201" i="46"/>
  <c r="AQ200" i="46"/>
  <c r="AO200" i="46"/>
  <c r="AM200" i="46"/>
  <c r="AK200" i="46"/>
  <c r="AI200" i="46"/>
  <c r="AG200" i="46"/>
  <c r="AE200" i="46"/>
  <c r="AC200" i="46"/>
  <c r="AA200" i="46"/>
  <c r="Y200" i="46"/>
  <c r="W200" i="46"/>
  <c r="U200" i="46"/>
  <c r="S200" i="46"/>
  <c r="Q200" i="46"/>
  <c r="O200" i="46"/>
  <c r="M200" i="46"/>
  <c r="K200" i="46"/>
  <c r="I200" i="46"/>
  <c r="G200" i="46"/>
  <c r="E200" i="46"/>
  <c r="AQ199" i="46"/>
  <c r="AO199" i="46"/>
  <c r="AM199" i="46"/>
  <c r="AK199" i="46"/>
  <c r="AI199" i="46"/>
  <c r="AG199" i="46"/>
  <c r="AE199" i="46"/>
  <c r="AC199" i="46"/>
  <c r="AA199" i="46"/>
  <c r="Y199" i="46"/>
  <c r="W199" i="46"/>
  <c r="U199" i="46"/>
  <c r="S199" i="46"/>
  <c r="Q199" i="46"/>
  <c r="O199" i="46"/>
  <c r="M199" i="46"/>
  <c r="K199" i="46"/>
  <c r="I199" i="46"/>
  <c r="G199" i="46"/>
  <c r="E199" i="46"/>
  <c r="AQ198" i="46"/>
  <c r="AO198" i="46"/>
  <c r="AM198" i="46"/>
  <c r="AK198" i="46"/>
  <c r="AI198" i="46"/>
  <c r="AG198" i="46"/>
  <c r="AE198" i="46"/>
  <c r="AC198" i="46"/>
  <c r="AA198" i="46"/>
  <c r="Y198" i="46"/>
  <c r="W198" i="46"/>
  <c r="U198" i="46"/>
  <c r="S198" i="46"/>
  <c r="Q198" i="46"/>
  <c r="O198" i="46"/>
  <c r="M198" i="46"/>
  <c r="K198" i="46"/>
  <c r="I198" i="46"/>
  <c r="G198" i="46"/>
  <c r="E198" i="46"/>
  <c r="AQ197" i="46"/>
  <c r="AO197" i="46"/>
  <c r="AM197" i="46"/>
  <c r="AK197" i="46"/>
  <c r="AI197" i="46"/>
  <c r="AG197" i="46"/>
  <c r="AE197" i="46"/>
  <c r="AC197" i="46"/>
  <c r="AA197" i="46"/>
  <c r="Y197" i="46"/>
  <c r="W197" i="46"/>
  <c r="U197" i="46"/>
  <c r="S197" i="46"/>
  <c r="Q197" i="46"/>
  <c r="O197" i="46"/>
  <c r="M197" i="46"/>
  <c r="K197" i="46"/>
  <c r="I197" i="46"/>
  <c r="G197" i="46"/>
  <c r="E197" i="46"/>
  <c r="AQ196" i="46"/>
  <c r="AO196" i="46"/>
  <c r="AM196" i="46"/>
  <c r="AK196" i="46"/>
  <c r="AI196" i="46"/>
  <c r="AG196" i="46"/>
  <c r="AE196" i="46"/>
  <c r="AC196" i="46"/>
  <c r="AA196" i="46"/>
  <c r="Y196" i="46"/>
  <c r="W196" i="46"/>
  <c r="U196" i="46"/>
  <c r="S196" i="46"/>
  <c r="Q196" i="46"/>
  <c r="O196" i="46"/>
  <c r="M196" i="46"/>
  <c r="K196" i="46"/>
  <c r="I196" i="46"/>
  <c r="G196" i="46"/>
  <c r="E196" i="46"/>
  <c r="AQ195" i="46"/>
  <c r="AO195" i="46"/>
  <c r="AM195" i="46"/>
  <c r="AK195" i="46"/>
  <c r="AI195" i="46"/>
  <c r="AG195" i="46"/>
  <c r="AE195" i="46"/>
  <c r="AC195" i="46"/>
  <c r="AA195" i="46"/>
  <c r="Y195" i="46"/>
  <c r="W195" i="46"/>
  <c r="U195" i="46"/>
  <c r="S195" i="46"/>
  <c r="Q195" i="46"/>
  <c r="O195" i="46"/>
  <c r="M195" i="46"/>
  <c r="K195" i="46"/>
  <c r="I195" i="46"/>
  <c r="G195" i="46"/>
  <c r="E195" i="46"/>
  <c r="AQ194" i="46"/>
  <c r="AO194" i="46"/>
  <c r="AM194" i="46"/>
  <c r="AK194" i="46"/>
  <c r="AI194" i="46"/>
  <c r="AG194" i="46"/>
  <c r="AE194" i="46"/>
  <c r="AC194" i="46"/>
  <c r="AA194" i="46"/>
  <c r="Y194" i="46"/>
  <c r="W194" i="46"/>
  <c r="U194" i="46"/>
  <c r="S194" i="46"/>
  <c r="Q194" i="46"/>
  <c r="O194" i="46"/>
  <c r="M194" i="46"/>
  <c r="K194" i="46"/>
  <c r="I194" i="46"/>
  <c r="G194" i="46"/>
  <c r="E194" i="46"/>
  <c r="AQ193" i="46"/>
  <c r="AO193" i="46"/>
  <c r="AM193" i="46"/>
  <c r="AK193" i="46"/>
  <c r="AI193" i="46"/>
  <c r="AG193" i="46"/>
  <c r="AE193" i="46"/>
  <c r="AC193" i="46"/>
  <c r="AA193" i="46"/>
  <c r="Y193" i="46"/>
  <c r="W193" i="46"/>
  <c r="U193" i="46"/>
  <c r="S193" i="46"/>
  <c r="Q193" i="46"/>
  <c r="O193" i="46"/>
  <c r="M193" i="46"/>
  <c r="K193" i="46"/>
  <c r="I193" i="46"/>
  <c r="G193" i="46"/>
  <c r="E193" i="46"/>
  <c r="AQ192" i="46"/>
  <c r="AO192" i="46"/>
  <c r="AM192" i="46"/>
  <c r="AK192" i="46"/>
  <c r="AI192" i="46"/>
  <c r="AG192" i="46"/>
  <c r="AE192" i="46"/>
  <c r="AC192" i="46"/>
  <c r="AA192" i="46"/>
  <c r="Y192" i="46"/>
  <c r="W192" i="46"/>
  <c r="U192" i="46"/>
  <c r="S192" i="46"/>
  <c r="Q192" i="46"/>
  <c r="O192" i="46"/>
  <c r="M192" i="46"/>
  <c r="K192" i="46"/>
  <c r="I192" i="46"/>
  <c r="G192" i="46"/>
  <c r="E192" i="46"/>
  <c r="AQ191" i="46"/>
  <c r="AO191" i="46"/>
  <c r="AM191" i="46"/>
  <c r="AK191" i="46"/>
  <c r="AI191" i="46"/>
  <c r="AG191" i="46"/>
  <c r="AE191" i="46"/>
  <c r="AC191" i="46"/>
  <c r="AA191" i="46"/>
  <c r="Y191" i="46"/>
  <c r="W191" i="46"/>
  <c r="U191" i="46"/>
  <c r="S191" i="46"/>
  <c r="Q191" i="46"/>
  <c r="O191" i="46"/>
  <c r="M191" i="46"/>
  <c r="K191" i="46"/>
  <c r="I191" i="46"/>
  <c r="G191" i="46"/>
  <c r="E191" i="46"/>
  <c r="AQ190" i="46"/>
  <c r="AO190" i="46"/>
  <c r="AM190" i="46"/>
  <c r="AK190" i="46"/>
  <c r="AI190" i="46"/>
  <c r="AG190" i="46"/>
  <c r="AE190" i="46"/>
  <c r="AC190" i="46"/>
  <c r="AA190" i="46"/>
  <c r="Y190" i="46"/>
  <c r="W190" i="46"/>
  <c r="U190" i="46"/>
  <c r="S190" i="46"/>
  <c r="Q190" i="46"/>
  <c r="O190" i="46"/>
  <c r="M190" i="46"/>
  <c r="K190" i="46"/>
  <c r="I190" i="46"/>
  <c r="G190" i="46"/>
  <c r="E190" i="46"/>
  <c r="AQ189" i="46"/>
  <c r="AO189" i="46"/>
  <c r="AM189" i="46"/>
  <c r="AK189" i="46"/>
  <c r="AI189" i="46"/>
  <c r="AG189" i="46"/>
  <c r="AE189" i="46"/>
  <c r="AC189" i="46"/>
  <c r="AA189" i="46"/>
  <c r="Y189" i="46"/>
  <c r="W189" i="46"/>
  <c r="U189" i="46"/>
  <c r="S189" i="46"/>
  <c r="Q189" i="46"/>
  <c r="O189" i="46"/>
  <c r="M189" i="46"/>
  <c r="K189" i="46"/>
  <c r="I189" i="46"/>
  <c r="G189" i="46"/>
  <c r="E189" i="46"/>
  <c r="AQ188" i="46"/>
  <c r="AO188" i="46"/>
  <c r="AM188" i="46"/>
  <c r="AK188" i="46"/>
  <c r="AI188" i="46"/>
  <c r="AG188" i="46"/>
  <c r="AE188" i="46"/>
  <c r="AC188" i="46"/>
  <c r="AA188" i="46"/>
  <c r="Y188" i="46"/>
  <c r="W188" i="46"/>
  <c r="U188" i="46"/>
  <c r="S188" i="46"/>
  <c r="Q188" i="46"/>
  <c r="O188" i="46"/>
  <c r="M188" i="46"/>
  <c r="K188" i="46"/>
  <c r="I188" i="46"/>
  <c r="G188" i="46"/>
  <c r="E188" i="46"/>
  <c r="AQ187" i="46"/>
  <c r="AO187" i="46"/>
  <c r="AM187" i="46"/>
  <c r="AK187" i="46"/>
  <c r="AI187" i="46"/>
  <c r="AG187" i="46"/>
  <c r="AE187" i="46"/>
  <c r="AC187" i="46"/>
  <c r="AA187" i="46"/>
  <c r="Y187" i="46"/>
  <c r="W187" i="46"/>
  <c r="U187" i="46"/>
  <c r="S187" i="46"/>
  <c r="Q187" i="46"/>
  <c r="O187" i="46"/>
  <c r="M187" i="46"/>
  <c r="K187" i="46"/>
  <c r="I187" i="46"/>
  <c r="G187" i="46"/>
  <c r="E187" i="46"/>
  <c r="AQ186" i="46"/>
  <c r="AO186" i="46"/>
  <c r="AM186" i="46"/>
  <c r="AK186" i="46"/>
  <c r="AI186" i="46"/>
  <c r="AG186" i="46"/>
  <c r="AE186" i="46"/>
  <c r="AC186" i="46"/>
  <c r="AA186" i="46"/>
  <c r="Y186" i="46"/>
  <c r="W186" i="46"/>
  <c r="U186" i="46"/>
  <c r="S186" i="46"/>
  <c r="Q186" i="46"/>
  <c r="O186" i="46"/>
  <c r="M186" i="46"/>
  <c r="K186" i="46"/>
  <c r="I186" i="46"/>
  <c r="G186" i="46"/>
  <c r="E186" i="46"/>
  <c r="AQ185" i="46"/>
  <c r="AO185" i="46"/>
  <c r="AM185" i="46"/>
  <c r="AK185" i="46"/>
  <c r="AI185" i="46"/>
  <c r="AG185" i="46"/>
  <c r="AE185" i="46"/>
  <c r="AC185" i="46"/>
  <c r="AA185" i="46"/>
  <c r="Y185" i="46"/>
  <c r="W185" i="46"/>
  <c r="U185" i="46"/>
  <c r="S185" i="46"/>
  <c r="Q185" i="46"/>
  <c r="O185" i="46"/>
  <c r="M185" i="46"/>
  <c r="K185" i="46"/>
  <c r="I185" i="46"/>
  <c r="G185" i="46"/>
  <c r="E185" i="46"/>
  <c r="AQ184" i="46"/>
  <c r="AO184" i="46"/>
  <c r="AM184" i="46"/>
  <c r="AK184" i="46"/>
  <c r="AI184" i="46"/>
  <c r="AG184" i="46"/>
  <c r="AE184" i="46"/>
  <c r="AC184" i="46"/>
  <c r="AA184" i="46"/>
  <c r="Y184" i="46"/>
  <c r="W184" i="46"/>
  <c r="U184" i="46"/>
  <c r="S184" i="46"/>
  <c r="Q184" i="46"/>
  <c r="O184" i="46"/>
  <c r="M184" i="46"/>
  <c r="K184" i="46"/>
  <c r="I184" i="46"/>
  <c r="G184" i="46"/>
  <c r="E184" i="46"/>
  <c r="AQ183" i="46"/>
  <c r="AO183" i="46"/>
  <c r="AM183" i="46"/>
  <c r="AK183" i="46"/>
  <c r="AI183" i="46"/>
  <c r="AG183" i="46"/>
  <c r="AE183" i="46"/>
  <c r="AC183" i="46"/>
  <c r="AA183" i="46"/>
  <c r="Y183" i="46"/>
  <c r="W183" i="46"/>
  <c r="U183" i="46"/>
  <c r="S183" i="46"/>
  <c r="Q183" i="46"/>
  <c r="O183" i="46"/>
  <c r="M183" i="46"/>
  <c r="K183" i="46"/>
  <c r="I183" i="46"/>
  <c r="G183" i="46"/>
  <c r="E183" i="46"/>
  <c r="AQ182" i="46"/>
  <c r="AO182" i="46"/>
  <c r="AM182" i="46"/>
  <c r="AK182" i="46"/>
  <c r="AI182" i="46"/>
  <c r="AG182" i="46"/>
  <c r="AE182" i="46"/>
  <c r="AC182" i="46"/>
  <c r="AA182" i="46"/>
  <c r="Y182" i="46"/>
  <c r="W182" i="46"/>
  <c r="U182" i="46"/>
  <c r="S182" i="46"/>
  <c r="Q182" i="46"/>
  <c r="O182" i="46"/>
  <c r="M182" i="46"/>
  <c r="K182" i="46"/>
  <c r="I182" i="46"/>
  <c r="G182" i="46"/>
  <c r="E182" i="46"/>
  <c r="AQ181" i="46"/>
  <c r="AO181" i="46"/>
  <c r="AM181" i="46"/>
  <c r="AK181" i="46"/>
  <c r="AI181" i="46"/>
  <c r="AG181" i="46"/>
  <c r="AE181" i="46"/>
  <c r="AC181" i="46"/>
  <c r="AA181" i="46"/>
  <c r="Y181" i="46"/>
  <c r="W181" i="46"/>
  <c r="U181" i="46"/>
  <c r="S181" i="46"/>
  <c r="Q181" i="46"/>
  <c r="O181" i="46"/>
  <c r="M181" i="46"/>
  <c r="K181" i="46"/>
  <c r="I181" i="46"/>
  <c r="G181" i="46"/>
  <c r="E181" i="46"/>
  <c r="AQ180" i="46"/>
  <c r="AO180" i="46"/>
  <c r="AM180" i="46"/>
  <c r="AK180" i="46"/>
  <c r="AI180" i="46"/>
  <c r="AG180" i="46"/>
  <c r="AE180" i="46"/>
  <c r="AC180" i="46"/>
  <c r="AA180" i="46"/>
  <c r="Y180" i="46"/>
  <c r="W180" i="46"/>
  <c r="U180" i="46"/>
  <c r="S180" i="46"/>
  <c r="Q180" i="46"/>
  <c r="O180" i="46"/>
  <c r="M180" i="46"/>
  <c r="K180" i="46"/>
  <c r="I180" i="46"/>
  <c r="G180" i="46"/>
  <c r="E180" i="46"/>
  <c r="AQ179" i="46"/>
  <c r="AO179" i="46"/>
  <c r="AM179" i="46"/>
  <c r="AK179" i="46"/>
  <c r="AI179" i="46"/>
  <c r="AG179" i="46"/>
  <c r="AE179" i="46"/>
  <c r="AC179" i="46"/>
  <c r="AA179" i="46"/>
  <c r="Y179" i="46"/>
  <c r="W179" i="46"/>
  <c r="U179" i="46"/>
  <c r="S179" i="46"/>
  <c r="Q179" i="46"/>
  <c r="O179" i="46"/>
  <c r="M179" i="46"/>
  <c r="K179" i="46"/>
  <c r="I179" i="46"/>
  <c r="G179" i="46"/>
  <c r="E179" i="46"/>
  <c r="AQ178" i="46"/>
  <c r="AO178" i="46"/>
  <c r="AM178" i="46"/>
  <c r="AK178" i="46"/>
  <c r="AI178" i="46"/>
  <c r="AG178" i="46"/>
  <c r="AE178" i="46"/>
  <c r="AC178" i="46"/>
  <c r="AA178" i="46"/>
  <c r="Y178" i="46"/>
  <c r="W178" i="46"/>
  <c r="U178" i="46"/>
  <c r="S178" i="46"/>
  <c r="Q178" i="46"/>
  <c r="O178" i="46"/>
  <c r="M178" i="46"/>
  <c r="K178" i="46"/>
  <c r="I178" i="46"/>
  <c r="G178" i="46"/>
  <c r="E178" i="46"/>
  <c r="AQ177" i="46"/>
  <c r="AO177" i="46"/>
  <c r="AM177" i="46"/>
  <c r="AK177" i="46"/>
  <c r="AI177" i="46"/>
  <c r="AG177" i="46"/>
  <c r="AE177" i="46"/>
  <c r="AC177" i="46"/>
  <c r="AA177" i="46"/>
  <c r="Y177" i="46"/>
  <c r="W177" i="46"/>
  <c r="U177" i="46"/>
  <c r="S177" i="46"/>
  <c r="Q177" i="46"/>
  <c r="O177" i="46"/>
  <c r="M177" i="46"/>
  <c r="K177" i="46"/>
  <c r="I177" i="46"/>
  <c r="G177" i="46"/>
  <c r="E177" i="46"/>
  <c r="AQ176" i="46"/>
  <c r="AO176" i="46"/>
  <c r="AM176" i="46"/>
  <c r="AK176" i="46"/>
  <c r="AI176" i="46"/>
  <c r="AG176" i="46"/>
  <c r="AE176" i="46"/>
  <c r="AC176" i="46"/>
  <c r="AA176" i="46"/>
  <c r="Y176" i="46"/>
  <c r="W176" i="46"/>
  <c r="U176" i="46"/>
  <c r="S176" i="46"/>
  <c r="Q176" i="46"/>
  <c r="O176" i="46"/>
  <c r="M176" i="46"/>
  <c r="K176" i="46"/>
  <c r="I176" i="46"/>
  <c r="G176" i="46"/>
  <c r="E176" i="46"/>
  <c r="AQ175" i="46"/>
  <c r="AO175" i="46"/>
  <c r="AM175" i="46"/>
  <c r="AK175" i="46"/>
  <c r="AI175" i="46"/>
  <c r="AG175" i="46"/>
  <c r="AE175" i="46"/>
  <c r="AC175" i="46"/>
  <c r="AA175" i="46"/>
  <c r="Y175" i="46"/>
  <c r="W175" i="46"/>
  <c r="U175" i="46"/>
  <c r="S175" i="46"/>
  <c r="Q175" i="46"/>
  <c r="O175" i="46"/>
  <c r="M175" i="46"/>
  <c r="K175" i="46"/>
  <c r="I175" i="46"/>
  <c r="G175" i="46"/>
  <c r="E175" i="46"/>
  <c r="AQ174" i="46"/>
  <c r="AO174" i="46"/>
  <c r="AM174" i="46"/>
  <c r="AK174" i="46"/>
  <c r="AI174" i="46"/>
  <c r="AG174" i="46"/>
  <c r="AE174" i="46"/>
  <c r="AC174" i="46"/>
  <c r="AA174" i="46"/>
  <c r="Y174" i="46"/>
  <c r="W174" i="46"/>
  <c r="U174" i="46"/>
  <c r="S174" i="46"/>
  <c r="Q174" i="46"/>
  <c r="O174" i="46"/>
  <c r="M174" i="46"/>
  <c r="K174" i="46"/>
  <c r="I174" i="46"/>
  <c r="G174" i="46"/>
  <c r="E174" i="46"/>
  <c r="AQ173" i="46"/>
  <c r="AO173" i="46"/>
  <c r="AM173" i="46"/>
  <c r="AK173" i="46"/>
  <c r="AI173" i="46"/>
  <c r="AG173" i="46"/>
  <c r="AE173" i="46"/>
  <c r="AC173" i="46"/>
  <c r="AA173" i="46"/>
  <c r="Y173" i="46"/>
  <c r="W173" i="46"/>
  <c r="U173" i="46"/>
  <c r="S173" i="46"/>
  <c r="Q173" i="46"/>
  <c r="O173" i="46"/>
  <c r="M173" i="46"/>
  <c r="K173" i="46"/>
  <c r="I173" i="46"/>
  <c r="G173" i="46"/>
  <c r="E173" i="46"/>
  <c r="AQ172" i="46"/>
  <c r="AO172" i="46"/>
  <c r="AM172" i="46"/>
  <c r="AK172" i="46"/>
  <c r="AI172" i="46"/>
  <c r="AG172" i="46"/>
  <c r="AE172" i="46"/>
  <c r="AC172" i="46"/>
  <c r="AA172" i="46"/>
  <c r="Y172" i="46"/>
  <c r="W172" i="46"/>
  <c r="U172" i="46"/>
  <c r="S172" i="46"/>
  <c r="Q172" i="46"/>
  <c r="O172" i="46"/>
  <c r="M172" i="46"/>
  <c r="K172" i="46"/>
  <c r="I172" i="46"/>
  <c r="G172" i="46"/>
  <c r="E172" i="46"/>
  <c r="AQ171" i="46"/>
  <c r="AO171" i="46"/>
  <c r="AM171" i="46"/>
  <c r="AK171" i="46"/>
  <c r="AI171" i="46"/>
  <c r="AG171" i="46"/>
  <c r="AE171" i="46"/>
  <c r="AC171" i="46"/>
  <c r="AA171" i="46"/>
  <c r="Y171" i="46"/>
  <c r="W171" i="46"/>
  <c r="U171" i="46"/>
  <c r="S171" i="46"/>
  <c r="Q171" i="46"/>
  <c r="O171" i="46"/>
  <c r="M171" i="46"/>
  <c r="K171" i="46"/>
  <c r="I171" i="46"/>
  <c r="G171" i="46"/>
  <c r="E171" i="46"/>
  <c r="AQ170" i="46"/>
  <c r="AO170" i="46"/>
  <c r="AM170" i="46"/>
  <c r="AK170" i="46"/>
  <c r="AI170" i="46"/>
  <c r="AG170" i="46"/>
  <c r="AE170" i="46"/>
  <c r="AC170" i="46"/>
  <c r="AA170" i="46"/>
  <c r="Y170" i="46"/>
  <c r="W170" i="46"/>
  <c r="U170" i="46"/>
  <c r="S170" i="46"/>
  <c r="Q170" i="46"/>
  <c r="O170" i="46"/>
  <c r="M170" i="46"/>
  <c r="K170" i="46"/>
  <c r="I170" i="46"/>
  <c r="G170" i="46"/>
  <c r="E170" i="46"/>
  <c r="AQ169" i="46"/>
  <c r="AO169" i="46"/>
  <c r="AM169" i="46"/>
  <c r="AK169" i="46"/>
  <c r="AI169" i="46"/>
  <c r="AG169" i="46"/>
  <c r="AE169" i="46"/>
  <c r="AC169" i="46"/>
  <c r="AA169" i="46"/>
  <c r="Y169" i="46"/>
  <c r="W169" i="46"/>
  <c r="U169" i="46"/>
  <c r="S169" i="46"/>
  <c r="Q169" i="46"/>
  <c r="O169" i="46"/>
  <c r="M169" i="46"/>
  <c r="K169" i="46"/>
  <c r="I169" i="46"/>
  <c r="G169" i="46"/>
  <c r="E169" i="46"/>
  <c r="AQ168" i="46"/>
  <c r="AO168" i="46"/>
  <c r="AM168" i="46"/>
  <c r="AK168" i="46"/>
  <c r="AI168" i="46"/>
  <c r="AG168" i="46"/>
  <c r="AE168" i="46"/>
  <c r="AC168" i="46"/>
  <c r="AA168" i="46"/>
  <c r="Y168" i="46"/>
  <c r="W168" i="46"/>
  <c r="U168" i="46"/>
  <c r="S168" i="46"/>
  <c r="Q168" i="46"/>
  <c r="O168" i="46"/>
  <c r="M168" i="46"/>
  <c r="K168" i="46"/>
  <c r="I168" i="46"/>
  <c r="G168" i="46"/>
  <c r="E168" i="46"/>
  <c r="AQ167" i="46"/>
  <c r="AO167" i="46"/>
  <c r="AM167" i="46"/>
  <c r="AK167" i="46"/>
  <c r="AI167" i="46"/>
  <c r="AG167" i="46"/>
  <c r="AE167" i="46"/>
  <c r="AC167" i="46"/>
  <c r="AA167" i="46"/>
  <c r="Y167" i="46"/>
  <c r="W167" i="46"/>
  <c r="U167" i="46"/>
  <c r="S167" i="46"/>
  <c r="Q167" i="46"/>
  <c r="O167" i="46"/>
  <c r="M167" i="46"/>
  <c r="K167" i="46"/>
  <c r="I167" i="46"/>
  <c r="G167" i="46"/>
  <c r="E167" i="46"/>
  <c r="AQ166" i="46"/>
  <c r="AO166" i="46"/>
  <c r="AM166" i="46"/>
  <c r="AK166" i="46"/>
  <c r="AI166" i="46"/>
  <c r="AG166" i="46"/>
  <c r="AE166" i="46"/>
  <c r="AC166" i="46"/>
  <c r="AA166" i="46"/>
  <c r="Y166" i="46"/>
  <c r="W166" i="46"/>
  <c r="U166" i="46"/>
  <c r="S166" i="46"/>
  <c r="Q166" i="46"/>
  <c r="O166" i="46"/>
  <c r="M166" i="46"/>
  <c r="K166" i="46"/>
  <c r="I166" i="46"/>
  <c r="G166" i="46"/>
  <c r="E166" i="46"/>
  <c r="AQ165" i="46"/>
  <c r="AO165" i="46"/>
  <c r="AM165" i="46"/>
  <c r="AK165" i="46"/>
  <c r="AI165" i="46"/>
  <c r="AG165" i="46"/>
  <c r="AE165" i="46"/>
  <c r="AC165" i="46"/>
  <c r="AA165" i="46"/>
  <c r="Y165" i="46"/>
  <c r="W165" i="46"/>
  <c r="U165" i="46"/>
  <c r="S165" i="46"/>
  <c r="Q165" i="46"/>
  <c r="O165" i="46"/>
  <c r="M165" i="46"/>
  <c r="K165" i="46"/>
  <c r="I165" i="46"/>
  <c r="G165" i="46"/>
  <c r="E165" i="46"/>
  <c r="AQ164" i="46"/>
  <c r="AO164" i="46"/>
  <c r="AM164" i="46"/>
  <c r="AK164" i="46"/>
  <c r="AI164" i="46"/>
  <c r="AG164" i="46"/>
  <c r="AE164" i="46"/>
  <c r="AC164" i="46"/>
  <c r="AA164" i="46"/>
  <c r="Y164" i="46"/>
  <c r="W164" i="46"/>
  <c r="U164" i="46"/>
  <c r="S164" i="46"/>
  <c r="Q164" i="46"/>
  <c r="O164" i="46"/>
  <c r="M164" i="46"/>
  <c r="K164" i="46"/>
  <c r="I164" i="46"/>
  <c r="G164" i="46"/>
  <c r="E164" i="46"/>
  <c r="AQ163" i="46"/>
  <c r="AO163" i="46"/>
  <c r="AM163" i="46"/>
  <c r="AK163" i="46"/>
  <c r="AI163" i="46"/>
  <c r="AG163" i="46"/>
  <c r="AE163" i="46"/>
  <c r="AC163" i="46"/>
  <c r="AA163" i="46"/>
  <c r="Y163" i="46"/>
  <c r="W163" i="46"/>
  <c r="U163" i="46"/>
  <c r="S163" i="46"/>
  <c r="Q163" i="46"/>
  <c r="O163" i="46"/>
  <c r="M163" i="46"/>
  <c r="K163" i="46"/>
  <c r="I163" i="46"/>
  <c r="G163" i="46"/>
  <c r="E163" i="46"/>
  <c r="AQ162" i="46"/>
  <c r="AO162" i="46"/>
  <c r="AM162" i="46"/>
  <c r="AK162" i="46"/>
  <c r="AI162" i="46"/>
  <c r="AG162" i="46"/>
  <c r="AE162" i="46"/>
  <c r="AC162" i="46"/>
  <c r="AA162" i="46"/>
  <c r="Y162" i="46"/>
  <c r="W162" i="46"/>
  <c r="U162" i="46"/>
  <c r="S162" i="46"/>
  <c r="Q162" i="46"/>
  <c r="O162" i="46"/>
  <c r="M162" i="46"/>
  <c r="K162" i="46"/>
  <c r="I162" i="46"/>
  <c r="G162" i="46"/>
  <c r="E162" i="46"/>
  <c r="AQ161" i="46"/>
  <c r="AO161" i="46"/>
  <c r="AM161" i="46"/>
  <c r="AK161" i="46"/>
  <c r="AI161" i="46"/>
  <c r="AG161" i="46"/>
  <c r="AE161" i="46"/>
  <c r="AC161" i="46"/>
  <c r="AA161" i="46"/>
  <c r="Y161" i="46"/>
  <c r="W161" i="46"/>
  <c r="U161" i="46"/>
  <c r="S161" i="46"/>
  <c r="Q161" i="46"/>
  <c r="O161" i="46"/>
  <c r="M161" i="46"/>
  <c r="K161" i="46"/>
  <c r="I161" i="46"/>
  <c r="G161" i="46"/>
  <c r="E161" i="46"/>
  <c r="AQ160" i="46"/>
  <c r="AO160" i="46"/>
  <c r="AM160" i="46"/>
  <c r="AK160" i="46"/>
  <c r="AI160" i="46"/>
  <c r="AG160" i="46"/>
  <c r="AE160" i="46"/>
  <c r="AC160" i="46"/>
  <c r="AA160" i="46"/>
  <c r="Y160" i="46"/>
  <c r="W160" i="46"/>
  <c r="U160" i="46"/>
  <c r="S160" i="46"/>
  <c r="Q160" i="46"/>
  <c r="O160" i="46"/>
  <c r="M160" i="46"/>
  <c r="K160" i="46"/>
  <c r="I160" i="46"/>
  <c r="G160" i="46"/>
  <c r="E160" i="46"/>
  <c r="AQ159" i="46"/>
  <c r="AO159" i="46"/>
  <c r="AM159" i="46"/>
  <c r="AK159" i="46"/>
  <c r="AI159" i="46"/>
  <c r="AG159" i="46"/>
  <c r="AE159" i="46"/>
  <c r="AC159" i="46"/>
  <c r="AA159" i="46"/>
  <c r="Y159" i="46"/>
  <c r="W159" i="46"/>
  <c r="U159" i="46"/>
  <c r="S159" i="46"/>
  <c r="Q159" i="46"/>
  <c r="O159" i="46"/>
  <c r="M159" i="46"/>
  <c r="K159" i="46"/>
  <c r="I159" i="46"/>
  <c r="G159" i="46"/>
  <c r="E159" i="46"/>
  <c r="AQ158" i="46"/>
  <c r="AO158" i="46"/>
  <c r="AM158" i="46"/>
  <c r="AK158" i="46"/>
  <c r="AI158" i="46"/>
  <c r="AG158" i="46"/>
  <c r="AE158" i="46"/>
  <c r="AC158" i="46"/>
  <c r="AA158" i="46"/>
  <c r="Y158" i="46"/>
  <c r="W158" i="46"/>
  <c r="U158" i="46"/>
  <c r="S158" i="46"/>
  <c r="Q158" i="46"/>
  <c r="O158" i="46"/>
  <c r="M158" i="46"/>
  <c r="K158" i="46"/>
  <c r="I158" i="46"/>
  <c r="G158" i="46"/>
  <c r="E158" i="46"/>
  <c r="AQ157" i="46"/>
  <c r="AO157" i="46"/>
  <c r="AM157" i="46"/>
  <c r="AK157" i="46"/>
  <c r="AI157" i="46"/>
  <c r="AG157" i="46"/>
  <c r="AE157" i="46"/>
  <c r="AC157" i="46"/>
  <c r="AA157" i="46"/>
  <c r="Y157" i="46"/>
  <c r="W157" i="46"/>
  <c r="U157" i="46"/>
  <c r="S157" i="46"/>
  <c r="Q157" i="46"/>
  <c r="O157" i="46"/>
  <c r="M157" i="46"/>
  <c r="K157" i="46"/>
  <c r="I157" i="46"/>
  <c r="G157" i="46"/>
  <c r="E157" i="46"/>
  <c r="AQ156" i="46"/>
  <c r="AO156" i="46"/>
  <c r="AM156" i="46"/>
  <c r="AK156" i="46"/>
  <c r="AI156" i="46"/>
  <c r="AG156" i="46"/>
  <c r="AE156" i="46"/>
  <c r="AC156" i="46"/>
  <c r="AA156" i="46"/>
  <c r="Y156" i="46"/>
  <c r="W156" i="46"/>
  <c r="U156" i="46"/>
  <c r="S156" i="46"/>
  <c r="Q156" i="46"/>
  <c r="O156" i="46"/>
  <c r="M156" i="46"/>
  <c r="K156" i="46"/>
  <c r="I156" i="46"/>
  <c r="G156" i="46"/>
  <c r="E156" i="46"/>
  <c r="AQ155" i="46"/>
  <c r="AO155" i="46"/>
  <c r="AM155" i="46"/>
  <c r="AK155" i="46"/>
  <c r="AI155" i="46"/>
  <c r="AG155" i="46"/>
  <c r="AE155" i="46"/>
  <c r="AC155" i="46"/>
  <c r="AA155" i="46"/>
  <c r="Y155" i="46"/>
  <c r="W155" i="46"/>
  <c r="U155" i="46"/>
  <c r="S155" i="46"/>
  <c r="Q155" i="46"/>
  <c r="O155" i="46"/>
  <c r="M155" i="46"/>
  <c r="K155" i="46"/>
  <c r="I155" i="46"/>
  <c r="G155" i="46"/>
  <c r="E155" i="46"/>
  <c r="AQ154" i="46"/>
  <c r="AO154" i="46"/>
  <c r="AM154" i="46"/>
  <c r="AK154" i="46"/>
  <c r="AI154" i="46"/>
  <c r="AG154" i="46"/>
  <c r="AE154" i="46"/>
  <c r="AC154" i="46"/>
  <c r="AA154" i="46"/>
  <c r="Y154" i="46"/>
  <c r="W154" i="46"/>
  <c r="U154" i="46"/>
  <c r="S154" i="46"/>
  <c r="Q154" i="46"/>
  <c r="O154" i="46"/>
  <c r="M154" i="46"/>
  <c r="K154" i="46"/>
  <c r="I154" i="46"/>
  <c r="G154" i="46"/>
  <c r="E154" i="46"/>
  <c r="AQ153" i="46"/>
  <c r="AO153" i="46"/>
  <c r="AM153" i="46"/>
  <c r="AK153" i="46"/>
  <c r="AI153" i="46"/>
  <c r="AG153" i="46"/>
  <c r="AE153" i="46"/>
  <c r="AC153" i="46"/>
  <c r="AA153" i="46"/>
  <c r="Y153" i="46"/>
  <c r="W153" i="46"/>
  <c r="U153" i="46"/>
  <c r="S153" i="46"/>
  <c r="Q153" i="46"/>
  <c r="O153" i="46"/>
  <c r="M153" i="46"/>
  <c r="K153" i="46"/>
  <c r="I153" i="46"/>
  <c r="G153" i="46"/>
  <c r="E153" i="46"/>
  <c r="AQ152" i="46"/>
  <c r="AO152" i="46"/>
  <c r="AM152" i="46"/>
  <c r="AK152" i="46"/>
  <c r="AI152" i="46"/>
  <c r="AG152" i="46"/>
  <c r="AE152" i="46"/>
  <c r="AC152" i="46"/>
  <c r="AA152" i="46"/>
  <c r="Y152" i="46"/>
  <c r="W152" i="46"/>
  <c r="U152" i="46"/>
  <c r="S152" i="46"/>
  <c r="Q152" i="46"/>
  <c r="O152" i="46"/>
  <c r="M152" i="46"/>
  <c r="K152" i="46"/>
  <c r="I152" i="46"/>
  <c r="G152" i="46"/>
  <c r="E152" i="46"/>
  <c r="AQ151" i="46"/>
  <c r="AO151" i="46"/>
  <c r="AM151" i="46"/>
  <c r="AK151" i="46"/>
  <c r="AI151" i="46"/>
  <c r="AG151" i="46"/>
  <c r="AE151" i="46"/>
  <c r="AC151" i="46"/>
  <c r="AA151" i="46"/>
  <c r="Y151" i="46"/>
  <c r="W151" i="46"/>
  <c r="U151" i="46"/>
  <c r="S151" i="46"/>
  <c r="Q151" i="46"/>
  <c r="O151" i="46"/>
  <c r="M151" i="46"/>
  <c r="K151" i="46"/>
  <c r="I151" i="46"/>
  <c r="G151" i="46"/>
  <c r="E151" i="46"/>
  <c r="AQ150" i="46"/>
  <c r="AO150" i="46"/>
  <c r="AM150" i="46"/>
  <c r="AK150" i="46"/>
  <c r="AI150" i="46"/>
  <c r="AG150" i="46"/>
  <c r="AE150" i="46"/>
  <c r="AC150" i="46"/>
  <c r="AA150" i="46"/>
  <c r="Y150" i="46"/>
  <c r="W150" i="46"/>
  <c r="U150" i="46"/>
  <c r="S150" i="46"/>
  <c r="Q150" i="46"/>
  <c r="O150" i="46"/>
  <c r="M150" i="46"/>
  <c r="K150" i="46"/>
  <c r="I150" i="46"/>
  <c r="G150" i="46"/>
  <c r="E150" i="46"/>
  <c r="AQ149" i="46"/>
  <c r="AO149" i="46"/>
  <c r="AM149" i="46"/>
  <c r="AK149" i="46"/>
  <c r="AI149" i="46"/>
  <c r="AG149" i="46"/>
  <c r="AE149" i="46"/>
  <c r="AC149" i="46"/>
  <c r="AA149" i="46"/>
  <c r="Y149" i="46"/>
  <c r="W149" i="46"/>
  <c r="U149" i="46"/>
  <c r="S149" i="46"/>
  <c r="Q149" i="46"/>
  <c r="O149" i="46"/>
  <c r="M149" i="46"/>
  <c r="K149" i="46"/>
  <c r="I149" i="46"/>
  <c r="G149" i="46"/>
  <c r="E149" i="46"/>
  <c r="AQ148" i="46"/>
  <c r="AO148" i="46"/>
  <c r="AM148" i="46"/>
  <c r="AK148" i="46"/>
  <c r="AI148" i="46"/>
  <c r="AG148" i="46"/>
  <c r="AE148" i="46"/>
  <c r="AC148" i="46"/>
  <c r="AA148" i="46"/>
  <c r="Y148" i="46"/>
  <c r="W148" i="46"/>
  <c r="U148" i="46"/>
  <c r="S148" i="46"/>
  <c r="Q148" i="46"/>
  <c r="O148" i="46"/>
  <c r="M148" i="46"/>
  <c r="K148" i="46"/>
  <c r="I148" i="46"/>
  <c r="G148" i="46"/>
  <c r="E148" i="46"/>
  <c r="AQ147" i="46"/>
  <c r="AO147" i="46"/>
  <c r="AM147" i="46"/>
  <c r="AK147" i="46"/>
  <c r="AI147" i="46"/>
  <c r="AG147" i="46"/>
  <c r="AE147" i="46"/>
  <c r="AC147" i="46"/>
  <c r="AA147" i="46"/>
  <c r="Y147" i="46"/>
  <c r="W147" i="46"/>
  <c r="U147" i="46"/>
  <c r="S147" i="46"/>
  <c r="Q147" i="46"/>
  <c r="O147" i="46"/>
  <c r="M147" i="46"/>
  <c r="K147" i="46"/>
  <c r="I147" i="46"/>
  <c r="G147" i="46"/>
  <c r="E147" i="46"/>
  <c r="AQ146" i="46"/>
  <c r="AO146" i="46"/>
  <c r="AM146" i="46"/>
  <c r="AK146" i="46"/>
  <c r="AI146" i="46"/>
  <c r="AG146" i="46"/>
  <c r="AE146" i="46"/>
  <c r="AC146" i="46"/>
  <c r="AA146" i="46"/>
  <c r="Y146" i="46"/>
  <c r="W146" i="46"/>
  <c r="U146" i="46"/>
  <c r="S146" i="46"/>
  <c r="Q146" i="46"/>
  <c r="O146" i="46"/>
  <c r="M146" i="46"/>
  <c r="K146" i="46"/>
  <c r="I146" i="46"/>
  <c r="G146" i="46"/>
  <c r="E146" i="46"/>
  <c r="AQ145" i="46"/>
  <c r="AO145" i="46"/>
  <c r="AM145" i="46"/>
  <c r="AK145" i="46"/>
  <c r="AI145" i="46"/>
  <c r="AG145" i="46"/>
  <c r="AE145" i="46"/>
  <c r="AC145" i="46"/>
  <c r="AA145" i="46"/>
  <c r="Y145" i="46"/>
  <c r="W145" i="46"/>
  <c r="U145" i="46"/>
  <c r="S145" i="46"/>
  <c r="Q145" i="46"/>
  <c r="O145" i="46"/>
  <c r="M145" i="46"/>
  <c r="K145" i="46"/>
  <c r="I145" i="46"/>
  <c r="G145" i="46"/>
  <c r="E145" i="46"/>
  <c r="AQ144" i="46"/>
  <c r="AO144" i="46"/>
  <c r="AM144" i="46"/>
  <c r="AK144" i="46"/>
  <c r="AI144" i="46"/>
  <c r="AG144" i="46"/>
  <c r="AE144" i="46"/>
  <c r="AC144" i="46"/>
  <c r="AA144" i="46"/>
  <c r="Y144" i="46"/>
  <c r="W144" i="46"/>
  <c r="U144" i="46"/>
  <c r="S144" i="46"/>
  <c r="Q144" i="46"/>
  <c r="O144" i="46"/>
  <c r="M144" i="46"/>
  <c r="K144" i="46"/>
  <c r="I144" i="46"/>
  <c r="G144" i="46"/>
  <c r="E144" i="46"/>
  <c r="AQ143" i="46"/>
  <c r="AO143" i="46"/>
  <c r="AM143" i="46"/>
  <c r="AK143" i="46"/>
  <c r="AI143" i="46"/>
  <c r="AG143" i="46"/>
  <c r="AE143" i="46"/>
  <c r="AC143" i="46"/>
  <c r="AA143" i="46"/>
  <c r="Y143" i="46"/>
  <c r="W143" i="46"/>
  <c r="U143" i="46"/>
  <c r="S143" i="46"/>
  <c r="Q143" i="46"/>
  <c r="O143" i="46"/>
  <c r="M143" i="46"/>
  <c r="K143" i="46"/>
  <c r="I143" i="46"/>
  <c r="G143" i="46"/>
  <c r="E143" i="46"/>
  <c r="AQ142" i="46"/>
  <c r="AO142" i="46"/>
  <c r="AM142" i="46"/>
  <c r="AK142" i="46"/>
  <c r="AI142" i="46"/>
  <c r="AG142" i="46"/>
  <c r="AE142" i="46"/>
  <c r="AC142" i="46"/>
  <c r="AA142" i="46"/>
  <c r="Y142" i="46"/>
  <c r="W142" i="46"/>
  <c r="U142" i="46"/>
  <c r="S142" i="46"/>
  <c r="Q142" i="46"/>
  <c r="O142" i="46"/>
  <c r="M142" i="46"/>
  <c r="K142" i="46"/>
  <c r="I142" i="46"/>
  <c r="G142" i="46"/>
  <c r="E142" i="46"/>
  <c r="AQ141" i="46"/>
  <c r="AO141" i="46"/>
  <c r="AM141" i="46"/>
  <c r="AK141" i="46"/>
  <c r="AI141" i="46"/>
  <c r="AG141" i="46"/>
  <c r="AE141" i="46"/>
  <c r="AC141" i="46"/>
  <c r="AA141" i="46"/>
  <c r="Y141" i="46"/>
  <c r="W141" i="46"/>
  <c r="U141" i="46"/>
  <c r="S141" i="46"/>
  <c r="Q141" i="46"/>
  <c r="O141" i="46"/>
  <c r="M141" i="46"/>
  <c r="K141" i="46"/>
  <c r="I141" i="46"/>
  <c r="G141" i="46"/>
  <c r="E141" i="46"/>
  <c r="AQ140" i="46"/>
  <c r="AO140" i="46"/>
  <c r="AM140" i="46"/>
  <c r="AK140" i="46"/>
  <c r="AI140" i="46"/>
  <c r="AG140" i="46"/>
  <c r="AE140" i="46"/>
  <c r="AC140" i="46"/>
  <c r="AA140" i="46"/>
  <c r="Y140" i="46"/>
  <c r="W140" i="46"/>
  <c r="U140" i="46"/>
  <c r="S140" i="46"/>
  <c r="Q140" i="46"/>
  <c r="O140" i="46"/>
  <c r="M140" i="46"/>
  <c r="K140" i="46"/>
  <c r="I140" i="46"/>
  <c r="G140" i="46"/>
  <c r="E140" i="46"/>
  <c r="AQ139" i="46"/>
  <c r="AO139" i="46"/>
  <c r="AM139" i="46"/>
  <c r="AK139" i="46"/>
  <c r="AI139" i="46"/>
  <c r="AG139" i="46"/>
  <c r="AE139" i="46"/>
  <c r="AC139" i="46"/>
  <c r="AA139" i="46"/>
  <c r="Y139" i="46"/>
  <c r="W139" i="46"/>
  <c r="U139" i="46"/>
  <c r="S139" i="46"/>
  <c r="Q139" i="46"/>
  <c r="O139" i="46"/>
  <c r="M139" i="46"/>
  <c r="K139" i="46"/>
  <c r="I139" i="46"/>
  <c r="G139" i="46"/>
  <c r="E139" i="46"/>
  <c r="AQ138" i="46"/>
  <c r="AO138" i="46"/>
  <c r="AM138" i="46"/>
  <c r="AK138" i="46"/>
  <c r="AI138" i="46"/>
  <c r="AG138" i="46"/>
  <c r="AE138" i="46"/>
  <c r="AC138" i="46"/>
  <c r="AA138" i="46"/>
  <c r="Y138" i="46"/>
  <c r="W138" i="46"/>
  <c r="U138" i="46"/>
  <c r="S138" i="46"/>
  <c r="Q138" i="46"/>
  <c r="O138" i="46"/>
  <c r="M138" i="46"/>
  <c r="K138" i="46"/>
  <c r="I138" i="46"/>
  <c r="G138" i="46"/>
  <c r="E138" i="46"/>
  <c r="AQ137" i="46"/>
  <c r="AO137" i="46"/>
  <c r="AM137" i="46"/>
  <c r="AK137" i="46"/>
  <c r="AI137" i="46"/>
  <c r="AG137" i="46"/>
  <c r="AE137" i="46"/>
  <c r="AC137" i="46"/>
  <c r="AA137" i="46"/>
  <c r="Y137" i="46"/>
  <c r="W137" i="46"/>
  <c r="U137" i="46"/>
  <c r="S137" i="46"/>
  <c r="Q137" i="46"/>
  <c r="O137" i="46"/>
  <c r="M137" i="46"/>
  <c r="K137" i="46"/>
  <c r="I137" i="46"/>
  <c r="G137" i="46"/>
  <c r="E137" i="46"/>
  <c r="AQ136" i="46"/>
  <c r="AO136" i="46"/>
  <c r="AM136" i="46"/>
  <c r="AK136" i="46"/>
  <c r="AI136" i="46"/>
  <c r="AG136" i="46"/>
  <c r="AE136" i="46"/>
  <c r="AC136" i="46"/>
  <c r="AA136" i="46"/>
  <c r="Y136" i="46"/>
  <c r="W136" i="46"/>
  <c r="U136" i="46"/>
  <c r="S136" i="46"/>
  <c r="Q136" i="46"/>
  <c r="O136" i="46"/>
  <c r="M136" i="46"/>
  <c r="K136" i="46"/>
  <c r="I136" i="46"/>
  <c r="G136" i="46"/>
  <c r="E136" i="46"/>
  <c r="AQ135" i="46"/>
  <c r="AO135" i="46"/>
  <c r="AM135" i="46"/>
  <c r="AK135" i="46"/>
  <c r="AI135" i="46"/>
  <c r="AG135" i="46"/>
  <c r="AE135" i="46"/>
  <c r="AC135" i="46"/>
  <c r="AA135" i="46"/>
  <c r="Y135" i="46"/>
  <c r="W135" i="46"/>
  <c r="U135" i="46"/>
  <c r="S135" i="46"/>
  <c r="Q135" i="46"/>
  <c r="O135" i="46"/>
  <c r="M135" i="46"/>
  <c r="K135" i="46"/>
  <c r="I135" i="46"/>
  <c r="G135" i="46"/>
  <c r="E135" i="46"/>
  <c r="AQ134" i="46"/>
  <c r="AO134" i="46"/>
  <c r="AM134" i="46"/>
  <c r="AK134" i="46"/>
  <c r="AI134" i="46"/>
  <c r="AG134" i="46"/>
  <c r="AE134" i="46"/>
  <c r="AC134" i="46"/>
  <c r="AA134" i="46"/>
  <c r="Y134" i="46"/>
  <c r="W134" i="46"/>
  <c r="U134" i="46"/>
  <c r="S134" i="46"/>
  <c r="Q134" i="46"/>
  <c r="O134" i="46"/>
  <c r="M134" i="46"/>
  <c r="K134" i="46"/>
  <c r="I134" i="46"/>
  <c r="G134" i="46"/>
  <c r="E134" i="46"/>
  <c r="AQ133" i="46"/>
  <c r="AO133" i="46"/>
  <c r="AM133" i="46"/>
  <c r="AK133" i="46"/>
  <c r="AI133" i="46"/>
  <c r="AG133" i="46"/>
  <c r="AE133" i="46"/>
  <c r="AC133" i="46"/>
  <c r="AA133" i="46"/>
  <c r="Y133" i="46"/>
  <c r="W133" i="46"/>
  <c r="U133" i="46"/>
  <c r="S133" i="46"/>
  <c r="Q133" i="46"/>
  <c r="O133" i="46"/>
  <c r="M133" i="46"/>
  <c r="K133" i="46"/>
  <c r="I133" i="46"/>
  <c r="G133" i="46"/>
  <c r="E133" i="46"/>
  <c r="AQ132" i="46"/>
  <c r="AO132" i="46"/>
  <c r="AM132" i="46"/>
  <c r="AK132" i="46"/>
  <c r="AI132" i="46"/>
  <c r="AG132" i="46"/>
  <c r="AE132" i="46"/>
  <c r="AC132" i="46"/>
  <c r="AA132" i="46"/>
  <c r="Y132" i="46"/>
  <c r="W132" i="46"/>
  <c r="U132" i="46"/>
  <c r="S132" i="46"/>
  <c r="Q132" i="46"/>
  <c r="O132" i="46"/>
  <c r="M132" i="46"/>
  <c r="K132" i="46"/>
  <c r="I132" i="46"/>
  <c r="G132" i="46"/>
  <c r="E132" i="46"/>
  <c r="AQ131" i="46"/>
  <c r="AO131" i="46"/>
  <c r="AM131" i="46"/>
  <c r="AK131" i="46"/>
  <c r="AI131" i="46"/>
  <c r="AG131" i="46"/>
  <c r="AE131" i="46"/>
  <c r="AC131" i="46"/>
  <c r="AA131" i="46"/>
  <c r="Y131" i="46"/>
  <c r="W131" i="46"/>
  <c r="U131" i="46"/>
  <c r="S131" i="46"/>
  <c r="Q131" i="46"/>
  <c r="O131" i="46"/>
  <c r="M131" i="46"/>
  <c r="K131" i="46"/>
  <c r="I131" i="46"/>
  <c r="G131" i="46"/>
  <c r="E131" i="46"/>
  <c r="AQ130" i="46"/>
  <c r="AO130" i="46"/>
  <c r="AM130" i="46"/>
  <c r="AK130" i="46"/>
  <c r="AI130" i="46"/>
  <c r="AG130" i="46"/>
  <c r="AE130" i="46"/>
  <c r="AC130" i="46"/>
  <c r="AA130" i="46"/>
  <c r="Y130" i="46"/>
  <c r="W130" i="46"/>
  <c r="U130" i="46"/>
  <c r="S130" i="46"/>
  <c r="Q130" i="46"/>
  <c r="O130" i="46"/>
  <c r="M130" i="46"/>
  <c r="K130" i="46"/>
  <c r="I130" i="46"/>
  <c r="G130" i="46"/>
  <c r="E130" i="46"/>
  <c r="AQ129" i="46"/>
  <c r="AO129" i="46"/>
  <c r="AM129" i="46"/>
  <c r="AK129" i="46"/>
  <c r="AI129" i="46"/>
  <c r="AG129" i="46"/>
  <c r="AE129" i="46"/>
  <c r="AC129" i="46"/>
  <c r="AA129" i="46"/>
  <c r="Y129" i="46"/>
  <c r="W129" i="46"/>
  <c r="U129" i="46"/>
  <c r="S129" i="46"/>
  <c r="Q129" i="46"/>
  <c r="O129" i="46"/>
  <c r="M129" i="46"/>
  <c r="K129" i="46"/>
  <c r="I129" i="46"/>
  <c r="G129" i="46"/>
  <c r="E129" i="46"/>
  <c r="AQ128" i="46"/>
  <c r="AO128" i="46"/>
  <c r="AM128" i="46"/>
  <c r="AK128" i="46"/>
  <c r="AI128" i="46"/>
  <c r="AG128" i="46"/>
  <c r="AE128" i="46"/>
  <c r="AC128" i="46"/>
  <c r="AA128" i="46"/>
  <c r="Y128" i="46"/>
  <c r="W128" i="46"/>
  <c r="U128" i="46"/>
  <c r="S128" i="46"/>
  <c r="Q128" i="46"/>
  <c r="O128" i="46"/>
  <c r="M128" i="46"/>
  <c r="K128" i="46"/>
  <c r="I128" i="46"/>
  <c r="G128" i="46"/>
  <c r="E128" i="46"/>
  <c r="AQ127" i="46"/>
  <c r="AO127" i="46"/>
  <c r="AM127" i="46"/>
  <c r="AK127" i="46"/>
  <c r="AI127" i="46"/>
  <c r="AG127" i="46"/>
  <c r="AE127" i="46"/>
  <c r="AC127" i="46"/>
  <c r="AA127" i="46"/>
  <c r="Y127" i="46"/>
  <c r="W127" i="46"/>
  <c r="U127" i="46"/>
  <c r="S127" i="46"/>
  <c r="Q127" i="46"/>
  <c r="O127" i="46"/>
  <c r="M127" i="46"/>
  <c r="K127" i="46"/>
  <c r="I127" i="46"/>
  <c r="G127" i="46"/>
  <c r="E127" i="46"/>
  <c r="AQ126" i="46"/>
  <c r="AO126" i="46"/>
  <c r="AM126" i="46"/>
  <c r="AK126" i="46"/>
  <c r="AI126" i="46"/>
  <c r="AG126" i="46"/>
  <c r="AE126" i="46"/>
  <c r="AC126" i="46"/>
  <c r="AA126" i="46"/>
  <c r="Y126" i="46"/>
  <c r="W126" i="46"/>
  <c r="U126" i="46"/>
  <c r="S126" i="46"/>
  <c r="Q126" i="46"/>
  <c r="O126" i="46"/>
  <c r="M126" i="46"/>
  <c r="K126" i="46"/>
  <c r="I126" i="46"/>
  <c r="G126" i="46"/>
  <c r="E126" i="46"/>
  <c r="AQ125" i="46"/>
  <c r="AO125" i="46"/>
  <c r="AM125" i="46"/>
  <c r="AK125" i="46"/>
  <c r="AI125" i="46"/>
  <c r="AG125" i="46"/>
  <c r="AE125" i="46"/>
  <c r="AC125" i="46"/>
  <c r="AA125" i="46"/>
  <c r="Y125" i="46"/>
  <c r="W125" i="46"/>
  <c r="U125" i="46"/>
  <c r="S125" i="46"/>
  <c r="Q125" i="46"/>
  <c r="O125" i="46"/>
  <c r="M125" i="46"/>
  <c r="K125" i="46"/>
  <c r="I125" i="46"/>
  <c r="G125" i="46"/>
  <c r="E125" i="46"/>
  <c r="AQ124" i="46"/>
  <c r="AO124" i="46"/>
  <c r="AM124" i="46"/>
  <c r="AK124" i="46"/>
  <c r="AI124" i="46"/>
  <c r="AG124" i="46"/>
  <c r="AE124" i="46"/>
  <c r="AC124" i="46"/>
  <c r="AA124" i="46"/>
  <c r="Y124" i="46"/>
  <c r="W124" i="46"/>
  <c r="U124" i="46"/>
  <c r="S124" i="46"/>
  <c r="Q124" i="46"/>
  <c r="O124" i="46"/>
  <c r="M124" i="46"/>
  <c r="K124" i="46"/>
  <c r="I124" i="46"/>
  <c r="G124" i="46"/>
  <c r="E124" i="46"/>
  <c r="AQ123" i="46"/>
  <c r="AO123" i="46"/>
  <c r="AM123" i="46"/>
  <c r="AK123" i="46"/>
  <c r="AI123" i="46"/>
  <c r="AG123" i="46"/>
  <c r="AE123" i="46"/>
  <c r="AC123" i="46"/>
  <c r="AA123" i="46"/>
  <c r="Y123" i="46"/>
  <c r="W123" i="46"/>
  <c r="U123" i="46"/>
  <c r="S123" i="46"/>
  <c r="Q123" i="46"/>
  <c r="O123" i="46"/>
  <c r="M123" i="46"/>
  <c r="K123" i="46"/>
  <c r="I123" i="46"/>
  <c r="G123" i="46"/>
  <c r="E123" i="46"/>
  <c r="AQ122" i="46"/>
  <c r="AO122" i="46"/>
  <c r="AM122" i="46"/>
  <c r="AK122" i="46"/>
  <c r="AI122" i="46"/>
  <c r="AG122" i="46"/>
  <c r="AE122" i="46"/>
  <c r="AC122" i="46"/>
  <c r="AA122" i="46"/>
  <c r="Y122" i="46"/>
  <c r="W122" i="46"/>
  <c r="U122" i="46"/>
  <c r="S122" i="46"/>
  <c r="Q122" i="46"/>
  <c r="O122" i="46"/>
  <c r="M122" i="46"/>
  <c r="K122" i="46"/>
  <c r="I122" i="46"/>
  <c r="G122" i="46"/>
  <c r="E122" i="46"/>
  <c r="AQ121" i="46"/>
  <c r="AO121" i="46"/>
  <c r="AM121" i="46"/>
  <c r="AK121" i="46"/>
  <c r="AI121" i="46"/>
  <c r="AG121" i="46"/>
  <c r="AE121" i="46"/>
  <c r="AC121" i="46"/>
  <c r="AA121" i="46"/>
  <c r="Y121" i="46"/>
  <c r="W121" i="46"/>
  <c r="U121" i="46"/>
  <c r="S121" i="46"/>
  <c r="Q121" i="46"/>
  <c r="O121" i="46"/>
  <c r="M121" i="46"/>
  <c r="K121" i="46"/>
  <c r="I121" i="46"/>
  <c r="G121" i="46"/>
  <c r="E121" i="46"/>
  <c r="AQ120" i="46"/>
  <c r="AO120" i="46"/>
  <c r="AM120" i="46"/>
  <c r="AK120" i="46"/>
  <c r="AI120" i="46"/>
  <c r="AG120" i="46"/>
  <c r="AE120" i="46"/>
  <c r="AC120" i="46"/>
  <c r="AA120" i="46"/>
  <c r="Y120" i="46"/>
  <c r="W120" i="46"/>
  <c r="U120" i="46"/>
  <c r="S120" i="46"/>
  <c r="Q120" i="46"/>
  <c r="O120" i="46"/>
  <c r="M120" i="46"/>
  <c r="K120" i="46"/>
  <c r="I120" i="46"/>
  <c r="G120" i="46"/>
  <c r="E120" i="46"/>
  <c r="AQ119" i="46"/>
  <c r="AO119" i="46"/>
  <c r="AM119" i="46"/>
  <c r="AK119" i="46"/>
  <c r="AI119" i="46"/>
  <c r="AG119" i="46"/>
  <c r="AE119" i="46"/>
  <c r="AC119" i="46"/>
  <c r="AA119" i="46"/>
  <c r="Y119" i="46"/>
  <c r="W119" i="46"/>
  <c r="U119" i="46"/>
  <c r="S119" i="46"/>
  <c r="Q119" i="46"/>
  <c r="O119" i="46"/>
  <c r="M119" i="46"/>
  <c r="K119" i="46"/>
  <c r="I119" i="46"/>
  <c r="G119" i="46"/>
  <c r="E119" i="46"/>
  <c r="AQ118" i="46"/>
  <c r="AO118" i="46"/>
  <c r="AM118" i="46"/>
  <c r="AK118" i="46"/>
  <c r="AI118" i="46"/>
  <c r="AG118" i="46"/>
  <c r="AE118" i="46"/>
  <c r="AC118" i="46"/>
  <c r="AA118" i="46"/>
  <c r="Y118" i="46"/>
  <c r="W118" i="46"/>
  <c r="U118" i="46"/>
  <c r="S118" i="46"/>
  <c r="Q118" i="46"/>
  <c r="O118" i="46"/>
  <c r="M118" i="46"/>
  <c r="K118" i="46"/>
  <c r="I118" i="46"/>
  <c r="G118" i="46"/>
  <c r="E118" i="46"/>
  <c r="AQ117" i="46"/>
  <c r="AO117" i="46"/>
  <c r="AM117" i="46"/>
  <c r="AK117" i="46"/>
  <c r="AI117" i="46"/>
  <c r="AG117" i="46"/>
  <c r="AE117" i="46"/>
  <c r="AC117" i="46"/>
  <c r="AA117" i="46"/>
  <c r="Y117" i="46"/>
  <c r="W117" i="46"/>
  <c r="U117" i="46"/>
  <c r="S117" i="46"/>
  <c r="Q117" i="46"/>
  <c r="O117" i="46"/>
  <c r="M117" i="46"/>
  <c r="K117" i="46"/>
  <c r="I117" i="46"/>
  <c r="G117" i="46"/>
  <c r="E117" i="46"/>
  <c r="AQ116" i="46"/>
  <c r="AO116" i="46"/>
  <c r="AM116" i="46"/>
  <c r="AK116" i="46"/>
  <c r="AI116" i="46"/>
  <c r="AG116" i="46"/>
  <c r="AE116" i="46"/>
  <c r="AC116" i="46"/>
  <c r="AA116" i="46"/>
  <c r="Y116" i="46"/>
  <c r="W116" i="46"/>
  <c r="U116" i="46"/>
  <c r="S116" i="46"/>
  <c r="Q116" i="46"/>
  <c r="O116" i="46"/>
  <c r="M116" i="46"/>
  <c r="K116" i="46"/>
  <c r="I116" i="46"/>
  <c r="G116" i="46"/>
  <c r="E116" i="46"/>
  <c r="AQ115" i="46"/>
  <c r="AO115" i="46"/>
  <c r="AM115" i="46"/>
  <c r="AK115" i="46"/>
  <c r="AI115" i="46"/>
  <c r="AG115" i="46"/>
  <c r="AE115" i="46"/>
  <c r="AC115" i="46"/>
  <c r="AA115" i="46"/>
  <c r="Y115" i="46"/>
  <c r="W115" i="46"/>
  <c r="U115" i="46"/>
  <c r="S115" i="46"/>
  <c r="Q115" i="46"/>
  <c r="O115" i="46"/>
  <c r="M115" i="46"/>
  <c r="K115" i="46"/>
  <c r="I115" i="46"/>
  <c r="G115" i="46"/>
  <c r="E115" i="46"/>
  <c r="AQ114" i="46"/>
  <c r="AO114" i="46"/>
  <c r="AM114" i="46"/>
  <c r="AK114" i="46"/>
  <c r="AI114" i="46"/>
  <c r="AG114" i="46"/>
  <c r="AE114" i="46"/>
  <c r="AC114" i="46"/>
  <c r="AA114" i="46"/>
  <c r="Y114" i="46"/>
  <c r="W114" i="46"/>
  <c r="U114" i="46"/>
  <c r="S114" i="46"/>
  <c r="Q114" i="46"/>
  <c r="O114" i="46"/>
  <c r="M114" i="46"/>
  <c r="K114" i="46"/>
  <c r="I114" i="46"/>
  <c r="G114" i="46"/>
  <c r="E114" i="46"/>
  <c r="AQ113" i="46"/>
  <c r="AO113" i="46"/>
  <c r="AM113" i="46"/>
  <c r="AK113" i="46"/>
  <c r="AI113" i="46"/>
  <c r="AG113" i="46"/>
  <c r="AE113" i="46"/>
  <c r="AC113" i="46"/>
  <c r="AA113" i="46"/>
  <c r="Y113" i="46"/>
  <c r="W113" i="46"/>
  <c r="U113" i="46"/>
  <c r="S113" i="46"/>
  <c r="Q113" i="46"/>
  <c r="O113" i="46"/>
  <c r="M113" i="46"/>
  <c r="K113" i="46"/>
  <c r="I113" i="46"/>
  <c r="G113" i="46"/>
  <c r="E113" i="46"/>
  <c r="AQ112" i="46"/>
  <c r="AO112" i="46"/>
  <c r="AM112" i="46"/>
  <c r="AK112" i="46"/>
  <c r="AI112" i="46"/>
  <c r="AG112" i="46"/>
  <c r="AE112" i="46"/>
  <c r="AC112" i="46"/>
  <c r="AA112" i="46"/>
  <c r="Y112" i="46"/>
  <c r="W112" i="46"/>
  <c r="U112" i="46"/>
  <c r="S112" i="46"/>
  <c r="Q112" i="46"/>
  <c r="O112" i="46"/>
  <c r="M112" i="46"/>
  <c r="K112" i="46"/>
  <c r="I112" i="46"/>
  <c r="G112" i="46"/>
  <c r="E112" i="46"/>
  <c r="AQ111" i="46"/>
  <c r="AO111" i="46"/>
  <c r="AM111" i="46"/>
  <c r="AK111" i="46"/>
  <c r="AI111" i="46"/>
  <c r="AG111" i="46"/>
  <c r="AE111" i="46"/>
  <c r="AC111" i="46"/>
  <c r="AA111" i="46"/>
  <c r="Y111" i="46"/>
  <c r="W111" i="46"/>
  <c r="U111" i="46"/>
  <c r="S111" i="46"/>
  <c r="Q111" i="46"/>
  <c r="O111" i="46"/>
  <c r="M111" i="46"/>
  <c r="K111" i="46"/>
  <c r="I111" i="46"/>
  <c r="G111" i="46"/>
  <c r="E111" i="46"/>
  <c r="AQ110" i="46"/>
  <c r="AO110" i="46"/>
  <c r="AM110" i="46"/>
  <c r="AK110" i="46"/>
  <c r="AI110" i="46"/>
  <c r="AG110" i="46"/>
  <c r="AE110" i="46"/>
  <c r="AC110" i="46"/>
  <c r="AA110" i="46"/>
  <c r="Y110" i="46"/>
  <c r="W110" i="46"/>
  <c r="U110" i="46"/>
  <c r="S110" i="46"/>
  <c r="Q110" i="46"/>
  <c r="O110" i="46"/>
  <c r="M110" i="46"/>
  <c r="K110" i="46"/>
  <c r="I110" i="46"/>
  <c r="G110" i="46"/>
  <c r="E110" i="46"/>
  <c r="AQ109" i="46"/>
  <c r="AO109" i="46"/>
  <c r="AM109" i="46"/>
  <c r="AK109" i="46"/>
  <c r="AI109" i="46"/>
  <c r="AG109" i="46"/>
  <c r="AE109" i="46"/>
  <c r="AC109" i="46"/>
  <c r="AA109" i="46"/>
  <c r="Y109" i="46"/>
  <c r="W109" i="46"/>
  <c r="U109" i="46"/>
  <c r="S109" i="46"/>
  <c r="Q109" i="46"/>
  <c r="O109" i="46"/>
  <c r="M109" i="46"/>
  <c r="K109" i="46"/>
  <c r="I109" i="46"/>
  <c r="G109" i="46"/>
  <c r="E109" i="46"/>
  <c r="AQ108" i="46"/>
  <c r="AO108" i="46"/>
  <c r="AM108" i="46"/>
  <c r="AK108" i="46"/>
  <c r="AI108" i="46"/>
  <c r="AG108" i="46"/>
  <c r="AE108" i="46"/>
  <c r="AC108" i="46"/>
  <c r="AA108" i="46"/>
  <c r="Y108" i="46"/>
  <c r="W108" i="46"/>
  <c r="U108" i="46"/>
  <c r="S108" i="46"/>
  <c r="Q108" i="46"/>
  <c r="O108" i="46"/>
  <c r="M108" i="46"/>
  <c r="K108" i="46"/>
  <c r="I108" i="46"/>
  <c r="G108" i="46"/>
  <c r="E108" i="46"/>
  <c r="AQ107" i="46"/>
  <c r="AO107" i="46"/>
  <c r="AM107" i="46"/>
  <c r="AK107" i="46"/>
  <c r="AI107" i="46"/>
  <c r="AG107" i="46"/>
  <c r="AE107" i="46"/>
  <c r="AC107" i="46"/>
  <c r="AA107" i="46"/>
  <c r="Y107" i="46"/>
  <c r="W107" i="46"/>
  <c r="U107" i="46"/>
  <c r="S107" i="46"/>
  <c r="Q107" i="46"/>
  <c r="O107" i="46"/>
  <c r="M107" i="46"/>
  <c r="K107" i="46"/>
  <c r="I107" i="46"/>
  <c r="G107" i="46"/>
  <c r="E107" i="46"/>
  <c r="AQ106" i="46"/>
  <c r="AO106" i="46"/>
  <c r="AM106" i="46"/>
  <c r="AK106" i="46"/>
  <c r="AI106" i="46"/>
  <c r="AG106" i="46"/>
  <c r="AE106" i="46"/>
  <c r="AC106" i="46"/>
  <c r="AA106" i="46"/>
  <c r="Y106" i="46"/>
  <c r="W106" i="46"/>
  <c r="U106" i="46"/>
  <c r="S106" i="46"/>
  <c r="Q106" i="46"/>
  <c r="O106" i="46"/>
  <c r="M106" i="46"/>
  <c r="K106" i="46"/>
  <c r="I106" i="46"/>
  <c r="G106" i="46"/>
  <c r="E106" i="46"/>
  <c r="AQ105" i="46"/>
  <c r="AO105" i="46"/>
  <c r="AM105" i="46"/>
  <c r="AK105" i="46"/>
  <c r="AI105" i="46"/>
  <c r="AG105" i="46"/>
  <c r="AE105" i="46"/>
  <c r="AC105" i="46"/>
  <c r="AA105" i="46"/>
  <c r="Y105" i="46"/>
  <c r="W105" i="46"/>
  <c r="U105" i="46"/>
  <c r="S105" i="46"/>
  <c r="Q105" i="46"/>
  <c r="O105" i="46"/>
  <c r="M105" i="46"/>
  <c r="K105" i="46"/>
  <c r="I105" i="46"/>
  <c r="G105" i="46"/>
  <c r="E105" i="46"/>
  <c r="AQ104" i="46"/>
  <c r="AO104" i="46"/>
  <c r="AM104" i="46"/>
  <c r="AK104" i="46"/>
  <c r="AI104" i="46"/>
  <c r="AG104" i="46"/>
  <c r="AE104" i="46"/>
  <c r="AC104" i="46"/>
  <c r="AA104" i="46"/>
  <c r="Y104" i="46"/>
  <c r="W104" i="46"/>
  <c r="U104" i="46"/>
  <c r="S104" i="46"/>
  <c r="Q104" i="46"/>
  <c r="O104" i="46"/>
  <c r="M104" i="46"/>
  <c r="K104" i="46"/>
  <c r="I104" i="46"/>
  <c r="G104" i="46"/>
  <c r="E104" i="46"/>
  <c r="AQ103" i="46"/>
  <c r="AO103" i="46"/>
  <c r="AM103" i="46"/>
  <c r="AK103" i="46"/>
  <c r="AI103" i="46"/>
  <c r="AG103" i="46"/>
  <c r="AE103" i="46"/>
  <c r="AC103" i="46"/>
  <c r="AA103" i="46"/>
  <c r="Y103" i="46"/>
  <c r="W103" i="46"/>
  <c r="U103" i="46"/>
  <c r="S103" i="46"/>
  <c r="Q103" i="46"/>
  <c r="O103" i="46"/>
  <c r="M103" i="46"/>
  <c r="K103" i="46"/>
  <c r="I103" i="46"/>
  <c r="G103" i="46"/>
  <c r="E103" i="46"/>
  <c r="AQ102" i="46"/>
  <c r="AO102" i="46"/>
  <c r="AM102" i="46"/>
  <c r="AK102" i="46"/>
  <c r="AI102" i="46"/>
  <c r="AG102" i="46"/>
  <c r="AE102" i="46"/>
  <c r="AC102" i="46"/>
  <c r="AA102" i="46"/>
  <c r="Y102" i="46"/>
  <c r="W102" i="46"/>
  <c r="U102" i="46"/>
  <c r="S102" i="46"/>
  <c r="Q102" i="46"/>
  <c r="O102" i="46"/>
  <c r="M102" i="46"/>
  <c r="K102" i="46"/>
  <c r="I102" i="46"/>
  <c r="G102" i="46"/>
  <c r="E102" i="46"/>
  <c r="AQ101" i="46"/>
  <c r="AO101" i="46"/>
  <c r="AM101" i="46"/>
  <c r="AK101" i="46"/>
  <c r="AI101" i="46"/>
  <c r="AG101" i="46"/>
  <c r="AE101" i="46"/>
  <c r="AC101" i="46"/>
  <c r="AA101" i="46"/>
  <c r="Y101" i="46"/>
  <c r="W101" i="46"/>
  <c r="U101" i="46"/>
  <c r="S101" i="46"/>
  <c r="Q101" i="46"/>
  <c r="O101" i="46"/>
  <c r="M101" i="46"/>
  <c r="K101" i="46"/>
  <c r="I101" i="46"/>
  <c r="G101" i="46"/>
  <c r="E101" i="46"/>
  <c r="AQ100" i="46"/>
  <c r="AO100" i="46"/>
  <c r="AM100" i="46"/>
  <c r="AK100" i="46"/>
  <c r="AI100" i="46"/>
  <c r="AG100" i="46"/>
  <c r="AE100" i="46"/>
  <c r="AC100" i="46"/>
  <c r="AA100" i="46"/>
  <c r="Y100" i="46"/>
  <c r="W100" i="46"/>
  <c r="U100" i="46"/>
  <c r="S100" i="46"/>
  <c r="Q100" i="46"/>
  <c r="O100" i="46"/>
  <c r="M100" i="46"/>
  <c r="K100" i="46"/>
  <c r="I100" i="46"/>
  <c r="G100" i="46"/>
  <c r="E100" i="46"/>
  <c r="AQ99" i="46"/>
  <c r="AO99" i="46"/>
  <c r="AM99" i="46"/>
  <c r="AK99" i="46"/>
  <c r="AI99" i="46"/>
  <c r="AG99" i="46"/>
  <c r="AE99" i="46"/>
  <c r="AC99" i="46"/>
  <c r="AA99" i="46"/>
  <c r="Y99" i="46"/>
  <c r="W99" i="46"/>
  <c r="U99" i="46"/>
  <c r="S99" i="46"/>
  <c r="Q99" i="46"/>
  <c r="O99" i="46"/>
  <c r="M99" i="46"/>
  <c r="K99" i="46"/>
  <c r="I99" i="46"/>
  <c r="G99" i="46"/>
  <c r="E99" i="46"/>
  <c r="AQ98" i="46"/>
  <c r="AO98" i="46"/>
  <c r="AM98" i="46"/>
  <c r="AK98" i="46"/>
  <c r="AI98" i="46"/>
  <c r="AG98" i="46"/>
  <c r="AE98" i="46"/>
  <c r="AC98" i="46"/>
  <c r="AA98" i="46"/>
  <c r="Y98" i="46"/>
  <c r="W98" i="46"/>
  <c r="U98" i="46"/>
  <c r="S98" i="46"/>
  <c r="Q98" i="46"/>
  <c r="O98" i="46"/>
  <c r="M98" i="46"/>
  <c r="K98" i="46"/>
  <c r="I98" i="46"/>
  <c r="G98" i="46"/>
  <c r="E98" i="46"/>
  <c r="AQ97" i="46"/>
  <c r="AO97" i="46"/>
  <c r="AM97" i="46"/>
  <c r="AK97" i="46"/>
  <c r="AI97" i="46"/>
  <c r="AG97" i="46"/>
  <c r="AE97" i="46"/>
  <c r="AC97" i="46"/>
  <c r="AA97" i="46"/>
  <c r="Y97" i="46"/>
  <c r="W97" i="46"/>
  <c r="U97" i="46"/>
  <c r="S97" i="46"/>
  <c r="Q97" i="46"/>
  <c r="O97" i="46"/>
  <c r="M97" i="46"/>
  <c r="K97" i="46"/>
  <c r="I97" i="46"/>
  <c r="G97" i="46"/>
  <c r="E97" i="46"/>
  <c r="AQ96" i="46"/>
  <c r="AO96" i="46"/>
  <c r="AM96" i="46"/>
  <c r="AK96" i="46"/>
  <c r="AI96" i="46"/>
  <c r="AG96" i="46"/>
  <c r="AE96" i="46"/>
  <c r="AC96" i="46"/>
  <c r="AA96" i="46"/>
  <c r="Y96" i="46"/>
  <c r="W96" i="46"/>
  <c r="U96" i="46"/>
  <c r="S96" i="46"/>
  <c r="Q96" i="46"/>
  <c r="O96" i="46"/>
  <c r="M96" i="46"/>
  <c r="K96" i="46"/>
  <c r="I96" i="46"/>
  <c r="G96" i="46"/>
  <c r="E96" i="46"/>
  <c r="AQ95" i="46"/>
  <c r="AO95" i="46"/>
  <c r="AM95" i="46"/>
  <c r="AK95" i="46"/>
  <c r="AI95" i="46"/>
  <c r="AG95" i="46"/>
  <c r="AE95" i="46"/>
  <c r="AC95" i="46"/>
  <c r="AA95" i="46"/>
  <c r="Y95" i="46"/>
  <c r="W95" i="46"/>
  <c r="U95" i="46"/>
  <c r="S95" i="46"/>
  <c r="Q95" i="46"/>
  <c r="O95" i="46"/>
  <c r="M95" i="46"/>
  <c r="K95" i="46"/>
  <c r="I95" i="46"/>
  <c r="G95" i="46"/>
  <c r="E95" i="46"/>
  <c r="AQ94" i="46"/>
  <c r="AO94" i="46"/>
  <c r="AM94" i="46"/>
  <c r="AK94" i="46"/>
  <c r="AI94" i="46"/>
  <c r="AG94" i="46"/>
  <c r="AE94" i="46"/>
  <c r="AC94" i="46"/>
  <c r="AA94" i="46"/>
  <c r="Y94" i="46"/>
  <c r="W94" i="46"/>
  <c r="U94" i="46"/>
  <c r="S94" i="46"/>
  <c r="Q94" i="46"/>
  <c r="O94" i="46"/>
  <c r="M94" i="46"/>
  <c r="K94" i="46"/>
  <c r="I94" i="46"/>
  <c r="G94" i="46"/>
  <c r="E94" i="46"/>
  <c r="AQ93" i="46"/>
  <c r="AO93" i="46"/>
  <c r="AM93" i="46"/>
  <c r="AK93" i="46"/>
  <c r="AI93" i="46"/>
  <c r="AG93" i="46"/>
  <c r="AE93" i="46"/>
  <c r="AC93" i="46"/>
  <c r="AA93" i="46"/>
  <c r="Y93" i="46"/>
  <c r="W93" i="46"/>
  <c r="U93" i="46"/>
  <c r="S93" i="46"/>
  <c r="Q93" i="46"/>
  <c r="O93" i="46"/>
  <c r="M93" i="46"/>
  <c r="K93" i="46"/>
  <c r="I93" i="46"/>
  <c r="G93" i="46"/>
  <c r="E93" i="46"/>
  <c r="AQ92" i="46"/>
  <c r="AO92" i="46"/>
  <c r="AM92" i="46"/>
  <c r="AK92" i="46"/>
  <c r="AI92" i="46"/>
  <c r="AG92" i="46"/>
  <c r="AE92" i="46"/>
  <c r="AC92" i="46"/>
  <c r="AA92" i="46"/>
  <c r="Y92" i="46"/>
  <c r="W92" i="46"/>
  <c r="U92" i="46"/>
  <c r="S92" i="46"/>
  <c r="Q92" i="46"/>
  <c r="O92" i="46"/>
  <c r="M92" i="46"/>
  <c r="K92" i="46"/>
  <c r="I92" i="46"/>
  <c r="G92" i="46"/>
  <c r="E92" i="46"/>
  <c r="AQ91" i="46"/>
  <c r="AO91" i="46"/>
  <c r="AM91" i="46"/>
  <c r="AK91" i="46"/>
  <c r="AI91" i="46"/>
  <c r="AG91" i="46"/>
  <c r="AE91" i="46"/>
  <c r="AC91" i="46"/>
  <c r="AA91" i="46"/>
  <c r="Y91" i="46"/>
  <c r="W91" i="46"/>
  <c r="U91" i="46"/>
  <c r="S91" i="46"/>
  <c r="Q91" i="46"/>
  <c r="O91" i="46"/>
  <c r="M91" i="46"/>
  <c r="K91" i="46"/>
  <c r="I91" i="46"/>
  <c r="G91" i="46"/>
  <c r="E91" i="46"/>
  <c r="AQ90" i="46"/>
  <c r="AO90" i="46"/>
  <c r="AM90" i="46"/>
  <c r="AK90" i="46"/>
  <c r="AI90" i="46"/>
  <c r="AG90" i="46"/>
  <c r="AE90" i="46"/>
  <c r="AC90" i="46"/>
  <c r="AA90" i="46"/>
  <c r="Y90" i="46"/>
  <c r="W90" i="46"/>
  <c r="U90" i="46"/>
  <c r="S90" i="46"/>
  <c r="Q90" i="46"/>
  <c r="O90" i="46"/>
  <c r="M90" i="46"/>
  <c r="K90" i="46"/>
  <c r="I90" i="46"/>
  <c r="G90" i="46"/>
  <c r="E90" i="46"/>
  <c r="AQ89" i="46"/>
  <c r="AO89" i="46"/>
  <c r="AM89" i="46"/>
  <c r="AK89" i="46"/>
  <c r="AI89" i="46"/>
  <c r="AG89" i="46"/>
  <c r="AE89" i="46"/>
  <c r="AC89" i="46"/>
  <c r="AA89" i="46"/>
  <c r="Y89" i="46"/>
  <c r="W89" i="46"/>
  <c r="U89" i="46"/>
  <c r="S89" i="46"/>
  <c r="Q89" i="46"/>
  <c r="O89" i="46"/>
  <c r="M89" i="46"/>
  <c r="K89" i="46"/>
  <c r="I89" i="46"/>
  <c r="G89" i="46"/>
  <c r="E89" i="46"/>
  <c r="AQ88" i="46"/>
  <c r="AO88" i="46"/>
  <c r="AM88" i="46"/>
  <c r="AK88" i="46"/>
  <c r="AI88" i="46"/>
  <c r="AG88" i="46"/>
  <c r="AE88" i="46"/>
  <c r="AC88" i="46"/>
  <c r="AA88" i="46"/>
  <c r="Y88" i="46"/>
  <c r="W88" i="46"/>
  <c r="U88" i="46"/>
  <c r="S88" i="46"/>
  <c r="Q88" i="46"/>
  <c r="O88" i="46"/>
  <c r="M88" i="46"/>
  <c r="K88" i="46"/>
  <c r="I88" i="46"/>
  <c r="G88" i="46"/>
  <c r="E88" i="46"/>
  <c r="AQ87" i="46"/>
  <c r="AO87" i="46"/>
  <c r="AM87" i="46"/>
  <c r="AK87" i="46"/>
  <c r="AI87" i="46"/>
  <c r="AG87" i="46"/>
  <c r="AE87" i="46"/>
  <c r="AC87" i="46"/>
  <c r="AA87" i="46"/>
  <c r="Y87" i="46"/>
  <c r="W87" i="46"/>
  <c r="U87" i="46"/>
  <c r="S87" i="46"/>
  <c r="Q87" i="46"/>
  <c r="O87" i="46"/>
  <c r="M87" i="46"/>
  <c r="K87" i="46"/>
  <c r="I87" i="46"/>
  <c r="G87" i="46"/>
  <c r="E87" i="46"/>
  <c r="AQ86" i="46"/>
  <c r="AO86" i="46"/>
  <c r="AM86" i="46"/>
  <c r="AK86" i="46"/>
  <c r="AI86" i="46"/>
  <c r="AG86" i="46"/>
  <c r="AE86" i="46"/>
  <c r="AC86" i="46"/>
  <c r="AA86" i="46"/>
  <c r="Y86" i="46"/>
  <c r="W86" i="46"/>
  <c r="U86" i="46"/>
  <c r="S86" i="46"/>
  <c r="Q86" i="46"/>
  <c r="O86" i="46"/>
  <c r="M86" i="46"/>
  <c r="K86" i="46"/>
  <c r="I86" i="46"/>
  <c r="G86" i="46"/>
  <c r="E86" i="46"/>
  <c r="AQ85" i="46"/>
  <c r="AO85" i="46"/>
  <c r="AM85" i="46"/>
  <c r="AK85" i="46"/>
  <c r="AI85" i="46"/>
  <c r="AG85" i="46"/>
  <c r="AE85" i="46"/>
  <c r="AC85" i="46"/>
  <c r="AA85" i="46"/>
  <c r="Y85" i="46"/>
  <c r="W85" i="46"/>
  <c r="U85" i="46"/>
  <c r="S85" i="46"/>
  <c r="Q85" i="46"/>
  <c r="O85" i="46"/>
  <c r="M85" i="46"/>
  <c r="K85" i="46"/>
  <c r="I85" i="46"/>
  <c r="G85" i="46"/>
  <c r="E85" i="46"/>
  <c r="AQ84" i="46"/>
  <c r="AO84" i="46"/>
  <c r="AM84" i="46"/>
  <c r="AK84" i="46"/>
  <c r="AI84" i="46"/>
  <c r="AG84" i="46"/>
  <c r="AE84" i="46"/>
  <c r="AC84" i="46"/>
  <c r="AA84" i="46"/>
  <c r="Y84" i="46"/>
  <c r="W84" i="46"/>
  <c r="U84" i="46"/>
  <c r="S84" i="46"/>
  <c r="Q84" i="46"/>
  <c r="O84" i="46"/>
  <c r="M84" i="46"/>
  <c r="K84" i="46"/>
  <c r="I84" i="46"/>
  <c r="G84" i="46"/>
  <c r="E84" i="46"/>
  <c r="AQ83" i="46"/>
  <c r="AO83" i="46"/>
  <c r="AM83" i="46"/>
  <c r="AK83" i="46"/>
  <c r="AI83" i="46"/>
  <c r="AG83" i="46"/>
  <c r="AE83" i="46"/>
  <c r="AC83" i="46"/>
  <c r="AA83" i="46"/>
  <c r="Y83" i="46"/>
  <c r="W83" i="46"/>
  <c r="U83" i="46"/>
  <c r="S83" i="46"/>
  <c r="Q83" i="46"/>
  <c r="O83" i="46"/>
  <c r="M83" i="46"/>
  <c r="K83" i="46"/>
  <c r="I83" i="46"/>
  <c r="G83" i="46"/>
  <c r="E83" i="46"/>
  <c r="AQ82" i="46"/>
  <c r="AO82" i="46"/>
  <c r="AM82" i="46"/>
  <c r="AK82" i="46"/>
  <c r="AI82" i="46"/>
  <c r="AG82" i="46"/>
  <c r="AE82" i="46"/>
  <c r="AC82" i="46"/>
  <c r="AA82" i="46"/>
  <c r="Y82" i="46"/>
  <c r="W82" i="46"/>
  <c r="U82" i="46"/>
  <c r="S82" i="46"/>
  <c r="Q82" i="46"/>
  <c r="O82" i="46"/>
  <c r="M82" i="46"/>
  <c r="K82" i="46"/>
  <c r="I82" i="46"/>
  <c r="G82" i="46"/>
  <c r="E82" i="46"/>
  <c r="AQ81" i="46"/>
  <c r="AO81" i="46"/>
  <c r="AM81" i="46"/>
  <c r="AK81" i="46"/>
  <c r="AI81" i="46"/>
  <c r="AG81" i="46"/>
  <c r="AE81" i="46"/>
  <c r="AC81" i="46"/>
  <c r="AA81" i="46"/>
  <c r="Y81" i="46"/>
  <c r="W81" i="46"/>
  <c r="U81" i="46"/>
  <c r="S81" i="46"/>
  <c r="Q81" i="46"/>
  <c r="O81" i="46"/>
  <c r="M81" i="46"/>
  <c r="K81" i="46"/>
  <c r="I81" i="46"/>
  <c r="G81" i="46"/>
  <c r="E81" i="46"/>
  <c r="AQ80" i="46"/>
  <c r="AO80" i="46"/>
  <c r="AM80" i="46"/>
  <c r="AK80" i="46"/>
  <c r="AI80" i="46"/>
  <c r="AG80" i="46"/>
  <c r="AE80" i="46"/>
  <c r="AC80" i="46"/>
  <c r="AA80" i="46"/>
  <c r="Y80" i="46"/>
  <c r="W80" i="46"/>
  <c r="U80" i="46"/>
  <c r="S80" i="46"/>
  <c r="Q80" i="46"/>
  <c r="O80" i="46"/>
  <c r="M80" i="46"/>
  <c r="K80" i="46"/>
  <c r="I80" i="46"/>
  <c r="G80" i="46"/>
  <c r="E80" i="46"/>
  <c r="AQ79" i="46"/>
  <c r="AO79" i="46"/>
  <c r="AM79" i="46"/>
  <c r="AK79" i="46"/>
  <c r="AI79" i="46"/>
  <c r="AG79" i="46"/>
  <c r="AE79" i="46"/>
  <c r="AC79" i="46"/>
  <c r="AA79" i="46"/>
  <c r="Y79" i="46"/>
  <c r="W79" i="46"/>
  <c r="U79" i="46"/>
  <c r="S79" i="46"/>
  <c r="Q79" i="46"/>
  <c r="O79" i="46"/>
  <c r="M79" i="46"/>
  <c r="K79" i="46"/>
  <c r="I79" i="46"/>
  <c r="G79" i="46"/>
  <c r="E79" i="46"/>
  <c r="AQ78" i="46"/>
  <c r="AO78" i="46"/>
  <c r="AM78" i="46"/>
  <c r="AK78" i="46"/>
  <c r="AI78" i="46"/>
  <c r="AG78" i="46"/>
  <c r="AE78" i="46"/>
  <c r="AC78" i="46"/>
  <c r="AA78" i="46"/>
  <c r="Y78" i="46"/>
  <c r="W78" i="46"/>
  <c r="U78" i="46"/>
  <c r="S78" i="46"/>
  <c r="Q78" i="46"/>
  <c r="O78" i="46"/>
  <c r="M78" i="46"/>
  <c r="K78" i="46"/>
  <c r="I78" i="46"/>
  <c r="G78" i="46"/>
  <c r="E78" i="46"/>
  <c r="AQ77" i="46"/>
  <c r="AO77" i="46"/>
  <c r="AM77" i="46"/>
  <c r="AK77" i="46"/>
  <c r="AI77" i="46"/>
  <c r="AG77" i="46"/>
  <c r="AE77" i="46"/>
  <c r="AC77" i="46"/>
  <c r="AA77" i="46"/>
  <c r="Y77" i="46"/>
  <c r="W77" i="46"/>
  <c r="U77" i="46"/>
  <c r="S77" i="46"/>
  <c r="Q77" i="46"/>
  <c r="O77" i="46"/>
  <c r="M77" i="46"/>
  <c r="K77" i="46"/>
  <c r="I77" i="46"/>
  <c r="G77" i="46"/>
  <c r="E77" i="46"/>
  <c r="AQ76" i="46"/>
  <c r="AO76" i="46"/>
  <c r="AM76" i="46"/>
  <c r="AK76" i="46"/>
  <c r="AI76" i="46"/>
  <c r="AG76" i="46"/>
  <c r="AE76" i="46"/>
  <c r="AC76" i="46"/>
  <c r="AA76" i="46"/>
  <c r="Y76" i="46"/>
  <c r="W76" i="46"/>
  <c r="U76" i="46"/>
  <c r="S76" i="46"/>
  <c r="Q76" i="46"/>
  <c r="O76" i="46"/>
  <c r="M76" i="46"/>
  <c r="K76" i="46"/>
  <c r="I76" i="46"/>
  <c r="G76" i="46"/>
  <c r="E76" i="46"/>
  <c r="AQ75" i="46"/>
  <c r="AO75" i="46"/>
  <c r="AM75" i="46"/>
  <c r="AK75" i="46"/>
  <c r="AI75" i="46"/>
  <c r="AG75" i="46"/>
  <c r="AE75" i="46"/>
  <c r="AC75" i="46"/>
  <c r="AA75" i="46"/>
  <c r="Y75" i="46"/>
  <c r="W75" i="46"/>
  <c r="U75" i="46"/>
  <c r="S75" i="46"/>
  <c r="Q75" i="46"/>
  <c r="O75" i="46"/>
  <c r="M75" i="46"/>
  <c r="K75" i="46"/>
  <c r="I75" i="46"/>
  <c r="G75" i="46"/>
  <c r="E75" i="46"/>
  <c r="AQ74" i="46"/>
  <c r="AO74" i="46"/>
  <c r="AM74" i="46"/>
  <c r="AK74" i="46"/>
  <c r="AI74" i="46"/>
  <c r="AG74" i="46"/>
  <c r="AE74" i="46"/>
  <c r="AC74" i="46"/>
  <c r="AA74" i="46"/>
  <c r="Y74" i="46"/>
  <c r="W74" i="46"/>
  <c r="U74" i="46"/>
  <c r="S74" i="46"/>
  <c r="Q74" i="46"/>
  <c r="O74" i="46"/>
  <c r="M74" i="46"/>
  <c r="K74" i="46"/>
  <c r="I74" i="46"/>
  <c r="G74" i="46"/>
  <c r="E74" i="46"/>
  <c r="AQ73" i="46"/>
  <c r="AO73" i="46"/>
  <c r="AM73" i="46"/>
  <c r="AK73" i="46"/>
  <c r="AI73" i="46"/>
  <c r="AG73" i="46"/>
  <c r="AE73" i="46"/>
  <c r="AC73" i="46"/>
  <c r="AA73" i="46"/>
  <c r="Y73" i="46"/>
  <c r="W73" i="46"/>
  <c r="U73" i="46"/>
  <c r="S73" i="46"/>
  <c r="Q73" i="46"/>
  <c r="O73" i="46"/>
  <c r="M73" i="46"/>
  <c r="K73" i="46"/>
  <c r="I73" i="46"/>
  <c r="G73" i="46"/>
  <c r="E73" i="46"/>
  <c r="AQ72" i="46"/>
  <c r="AO72" i="46"/>
  <c r="AM72" i="46"/>
  <c r="AK72" i="46"/>
  <c r="AI72" i="46"/>
  <c r="AG72" i="46"/>
  <c r="AE72" i="46"/>
  <c r="AC72" i="46"/>
  <c r="AA72" i="46"/>
  <c r="Y72" i="46"/>
  <c r="W72" i="46"/>
  <c r="U72" i="46"/>
  <c r="S72" i="46"/>
  <c r="Q72" i="46"/>
  <c r="O72" i="46"/>
  <c r="M72" i="46"/>
  <c r="K72" i="46"/>
  <c r="I72" i="46"/>
  <c r="G72" i="46"/>
  <c r="E72" i="46"/>
  <c r="AQ71" i="46"/>
  <c r="AO71" i="46"/>
  <c r="AM71" i="46"/>
  <c r="AK71" i="46"/>
  <c r="AI71" i="46"/>
  <c r="AG71" i="46"/>
  <c r="AE71" i="46"/>
  <c r="AC71" i="46"/>
  <c r="AA71" i="46"/>
  <c r="Y71" i="46"/>
  <c r="W71" i="46"/>
  <c r="U71" i="46"/>
  <c r="S71" i="46"/>
  <c r="Q71" i="46"/>
  <c r="O71" i="46"/>
  <c r="M71" i="46"/>
  <c r="K71" i="46"/>
  <c r="I71" i="46"/>
  <c r="G71" i="46"/>
  <c r="E71" i="46"/>
  <c r="AQ70" i="46"/>
  <c r="AO70" i="46"/>
  <c r="AM70" i="46"/>
  <c r="AK70" i="46"/>
  <c r="AI70" i="46"/>
  <c r="AG70" i="46"/>
  <c r="AE70" i="46"/>
  <c r="AC70" i="46"/>
  <c r="AA70" i="46"/>
  <c r="Y70" i="46"/>
  <c r="W70" i="46"/>
  <c r="U70" i="46"/>
  <c r="S70" i="46"/>
  <c r="Q70" i="46"/>
  <c r="O70" i="46"/>
  <c r="M70" i="46"/>
  <c r="K70" i="46"/>
  <c r="I70" i="46"/>
  <c r="G70" i="46"/>
  <c r="E70" i="46"/>
  <c r="AQ69" i="46"/>
  <c r="AO69" i="46"/>
  <c r="AM69" i="46"/>
  <c r="AK69" i="46"/>
  <c r="AI69" i="46"/>
  <c r="AG69" i="46"/>
  <c r="AE69" i="46"/>
  <c r="AC69" i="46"/>
  <c r="AA69" i="46"/>
  <c r="Y69" i="46"/>
  <c r="W69" i="46"/>
  <c r="U69" i="46"/>
  <c r="S69" i="46"/>
  <c r="Q69" i="46"/>
  <c r="O69" i="46"/>
  <c r="M69" i="46"/>
  <c r="K69" i="46"/>
  <c r="I69" i="46"/>
  <c r="G69" i="46"/>
  <c r="E69" i="46"/>
  <c r="AQ68" i="46"/>
  <c r="AO68" i="46"/>
  <c r="AM68" i="46"/>
  <c r="AK68" i="46"/>
  <c r="AI68" i="46"/>
  <c r="AG68" i="46"/>
  <c r="AE68" i="46"/>
  <c r="AC68" i="46"/>
  <c r="AA68" i="46"/>
  <c r="Y68" i="46"/>
  <c r="W68" i="46"/>
  <c r="U68" i="46"/>
  <c r="S68" i="46"/>
  <c r="Q68" i="46"/>
  <c r="O68" i="46"/>
  <c r="M68" i="46"/>
  <c r="K68" i="46"/>
  <c r="I68" i="46"/>
  <c r="G68" i="46"/>
  <c r="E68" i="46"/>
  <c r="AQ67" i="46"/>
  <c r="AO67" i="46"/>
  <c r="AM67" i="46"/>
  <c r="AK67" i="46"/>
  <c r="AI67" i="46"/>
  <c r="AG67" i="46"/>
  <c r="AE67" i="46"/>
  <c r="AC67" i="46"/>
  <c r="AA67" i="46"/>
  <c r="Y67" i="46"/>
  <c r="W67" i="46"/>
  <c r="U67" i="46"/>
  <c r="S67" i="46"/>
  <c r="Q67" i="46"/>
  <c r="O67" i="46"/>
  <c r="M67" i="46"/>
  <c r="K67" i="46"/>
  <c r="I67" i="46"/>
  <c r="G67" i="46"/>
  <c r="E67" i="46"/>
  <c r="AQ66" i="46"/>
  <c r="AO66" i="46"/>
  <c r="AM66" i="46"/>
  <c r="AK66" i="46"/>
  <c r="AI66" i="46"/>
  <c r="AG66" i="46"/>
  <c r="AE66" i="46"/>
  <c r="AC66" i="46"/>
  <c r="AA66" i="46"/>
  <c r="Y66" i="46"/>
  <c r="W66" i="46"/>
  <c r="U66" i="46"/>
  <c r="S66" i="46"/>
  <c r="Q66" i="46"/>
  <c r="O66" i="46"/>
  <c r="M66" i="46"/>
  <c r="K66" i="46"/>
  <c r="I66" i="46"/>
  <c r="G66" i="46"/>
  <c r="E66" i="46"/>
  <c r="AQ65" i="46"/>
  <c r="AO65" i="46"/>
  <c r="AM65" i="46"/>
  <c r="AK65" i="46"/>
  <c r="AI65" i="46"/>
  <c r="AG65" i="46"/>
  <c r="AE65" i="46"/>
  <c r="AC65" i="46"/>
  <c r="AA65" i="46"/>
  <c r="Y65" i="46"/>
  <c r="W65" i="46"/>
  <c r="U65" i="46"/>
  <c r="S65" i="46"/>
  <c r="Q65" i="46"/>
  <c r="O65" i="46"/>
  <c r="M65" i="46"/>
  <c r="K65" i="46"/>
  <c r="I65" i="46"/>
  <c r="G65" i="46"/>
  <c r="E65" i="46"/>
  <c r="AQ64" i="46"/>
  <c r="AO64" i="46"/>
  <c r="AM64" i="46"/>
  <c r="AK64" i="46"/>
  <c r="AI64" i="46"/>
  <c r="AG64" i="46"/>
  <c r="AE64" i="46"/>
  <c r="AC64" i="46"/>
  <c r="AA64" i="46"/>
  <c r="Y64" i="46"/>
  <c r="W64" i="46"/>
  <c r="U64" i="46"/>
  <c r="S64" i="46"/>
  <c r="Q64" i="46"/>
  <c r="O64" i="46"/>
  <c r="M64" i="46"/>
  <c r="K64" i="46"/>
  <c r="I64" i="46"/>
  <c r="G64" i="46"/>
  <c r="E64" i="46"/>
  <c r="AQ63" i="46"/>
  <c r="AO63" i="46"/>
  <c r="AM63" i="46"/>
  <c r="AK63" i="46"/>
  <c r="AI63" i="46"/>
  <c r="AG63" i="46"/>
  <c r="AE63" i="46"/>
  <c r="AC63" i="46"/>
  <c r="AA63" i="46"/>
  <c r="Y63" i="46"/>
  <c r="W63" i="46"/>
  <c r="U63" i="46"/>
  <c r="S63" i="46"/>
  <c r="Q63" i="46"/>
  <c r="O63" i="46"/>
  <c r="M63" i="46"/>
  <c r="K63" i="46"/>
  <c r="I63" i="46"/>
  <c r="G63" i="46"/>
  <c r="E63" i="46"/>
  <c r="AQ62" i="46"/>
  <c r="AO62" i="46"/>
  <c r="AM62" i="46"/>
  <c r="AK62" i="46"/>
  <c r="AI62" i="46"/>
  <c r="AG62" i="46"/>
  <c r="AE62" i="46"/>
  <c r="AC62" i="46"/>
  <c r="AA62" i="46"/>
  <c r="Y62" i="46"/>
  <c r="W62" i="46"/>
  <c r="U62" i="46"/>
  <c r="S62" i="46"/>
  <c r="Q62" i="46"/>
  <c r="O62" i="46"/>
  <c r="M62" i="46"/>
  <c r="K62" i="46"/>
  <c r="I62" i="46"/>
  <c r="G62" i="46"/>
  <c r="E62" i="46"/>
  <c r="AQ61" i="46"/>
  <c r="AO61" i="46"/>
  <c r="AM61" i="46"/>
  <c r="AK61" i="46"/>
  <c r="AI61" i="46"/>
  <c r="AG61" i="46"/>
  <c r="AE61" i="46"/>
  <c r="AC61" i="46"/>
  <c r="AA61" i="46"/>
  <c r="Y61" i="46"/>
  <c r="W61" i="46"/>
  <c r="U61" i="46"/>
  <c r="S61" i="46"/>
  <c r="Q61" i="46"/>
  <c r="O61" i="46"/>
  <c r="M61" i="46"/>
  <c r="K61" i="46"/>
  <c r="I61" i="46"/>
  <c r="G61" i="46"/>
  <c r="E61" i="46"/>
  <c r="AQ60" i="46"/>
  <c r="AO60" i="46"/>
  <c r="AM60" i="46"/>
  <c r="AK60" i="46"/>
  <c r="AI60" i="46"/>
  <c r="AG60" i="46"/>
  <c r="AE60" i="46"/>
  <c r="AC60" i="46"/>
  <c r="AA60" i="46"/>
  <c r="Y60" i="46"/>
  <c r="W60" i="46"/>
  <c r="U60" i="46"/>
  <c r="S60" i="46"/>
  <c r="Q60" i="46"/>
  <c r="O60" i="46"/>
  <c r="M60" i="46"/>
  <c r="K60" i="46"/>
  <c r="I60" i="46"/>
  <c r="G60" i="46"/>
  <c r="E60" i="46"/>
  <c r="AQ59" i="46"/>
  <c r="AO59" i="46"/>
  <c r="AM59" i="46"/>
  <c r="AK59" i="46"/>
  <c r="AI59" i="46"/>
  <c r="AG59" i="46"/>
  <c r="AE59" i="46"/>
  <c r="AC59" i="46"/>
  <c r="AA59" i="46"/>
  <c r="Y59" i="46"/>
  <c r="W59" i="46"/>
  <c r="U59" i="46"/>
  <c r="S59" i="46"/>
  <c r="Q59" i="46"/>
  <c r="O59" i="46"/>
  <c r="M59" i="46"/>
  <c r="K59" i="46"/>
  <c r="I59" i="46"/>
  <c r="G59" i="46"/>
  <c r="E59" i="46"/>
  <c r="AQ58" i="46"/>
  <c r="AO58" i="46"/>
  <c r="AM58" i="46"/>
  <c r="AK58" i="46"/>
  <c r="AI58" i="46"/>
  <c r="AG58" i="46"/>
  <c r="AE58" i="46"/>
  <c r="AC58" i="46"/>
  <c r="AA58" i="46"/>
  <c r="Y58" i="46"/>
  <c r="W58" i="46"/>
  <c r="U58" i="46"/>
  <c r="S58" i="46"/>
  <c r="Q58" i="46"/>
  <c r="O58" i="46"/>
  <c r="M58" i="46"/>
  <c r="K58" i="46"/>
  <c r="I58" i="46"/>
  <c r="G58" i="46"/>
  <c r="E58" i="46"/>
  <c r="AQ57" i="46"/>
  <c r="AO57" i="46"/>
  <c r="AM57" i="46"/>
  <c r="AK57" i="46"/>
  <c r="AI57" i="46"/>
  <c r="AG57" i="46"/>
  <c r="AE57" i="46"/>
  <c r="AC57" i="46"/>
  <c r="AA57" i="46"/>
  <c r="Y57" i="46"/>
  <c r="W57" i="46"/>
  <c r="U57" i="46"/>
  <c r="S57" i="46"/>
  <c r="Q57" i="46"/>
  <c r="O57" i="46"/>
  <c r="M57" i="46"/>
  <c r="K57" i="46"/>
  <c r="I57" i="46"/>
  <c r="G57" i="46"/>
  <c r="E57" i="46"/>
  <c r="AQ56" i="46"/>
  <c r="AO56" i="46"/>
  <c r="AM56" i="46"/>
  <c r="AK56" i="46"/>
  <c r="AI56" i="46"/>
  <c r="AG56" i="46"/>
  <c r="AE56" i="46"/>
  <c r="AC56" i="46"/>
  <c r="AA56" i="46"/>
  <c r="Y56" i="46"/>
  <c r="W56" i="46"/>
  <c r="U56" i="46"/>
  <c r="S56" i="46"/>
  <c r="Q56" i="46"/>
  <c r="O56" i="46"/>
  <c r="M56" i="46"/>
  <c r="K56" i="46"/>
  <c r="I56" i="46"/>
  <c r="G56" i="46"/>
  <c r="E56" i="46"/>
  <c r="AQ55" i="46"/>
  <c r="AO55" i="46"/>
  <c r="AM55" i="46"/>
  <c r="AK55" i="46"/>
  <c r="AI55" i="46"/>
  <c r="AG55" i="46"/>
  <c r="AE55" i="46"/>
  <c r="AC55" i="46"/>
  <c r="AA55" i="46"/>
  <c r="Y55" i="46"/>
  <c r="W55" i="46"/>
  <c r="U55" i="46"/>
  <c r="S55" i="46"/>
  <c r="Q55" i="46"/>
  <c r="O55" i="46"/>
  <c r="M55" i="46"/>
  <c r="K55" i="46"/>
  <c r="I55" i="46"/>
  <c r="G55" i="46"/>
  <c r="E55" i="46"/>
  <c r="AQ54" i="46"/>
  <c r="AO54" i="46"/>
  <c r="AM54" i="46"/>
  <c r="AK54" i="46"/>
  <c r="AI54" i="46"/>
  <c r="AG54" i="46"/>
  <c r="AE54" i="46"/>
  <c r="AC54" i="46"/>
  <c r="AA54" i="46"/>
  <c r="Y54" i="46"/>
  <c r="W54" i="46"/>
  <c r="U54" i="46"/>
  <c r="S54" i="46"/>
  <c r="Q54" i="46"/>
  <c r="O54" i="46"/>
  <c r="M54" i="46"/>
  <c r="K54" i="46"/>
  <c r="I54" i="46"/>
  <c r="G54" i="46"/>
  <c r="E54" i="46"/>
  <c r="AQ53" i="46"/>
  <c r="AO53" i="46"/>
  <c r="AM53" i="46"/>
  <c r="AK53" i="46"/>
  <c r="AI53" i="46"/>
  <c r="AG53" i="46"/>
  <c r="AE53" i="46"/>
  <c r="AC53" i="46"/>
  <c r="AA53" i="46"/>
  <c r="Y53" i="46"/>
  <c r="W53" i="46"/>
  <c r="U53" i="46"/>
  <c r="S53" i="46"/>
  <c r="Q53" i="46"/>
  <c r="O53" i="46"/>
  <c r="M53" i="46"/>
  <c r="K53" i="46"/>
  <c r="I53" i="46"/>
  <c r="G53" i="46"/>
  <c r="E53" i="46"/>
  <c r="AQ52" i="46"/>
  <c r="AO52" i="46"/>
  <c r="AM52" i="46"/>
  <c r="AK52" i="46"/>
  <c r="AI52" i="46"/>
  <c r="AG52" i="46"/>
  <c r="AE52" i="46"/>
  <c r="AC52" i="46"/>
  <c r="AA52" i="46"/>
  <c r="Y52" i="46"/>
  <c r="W52" i="46"/>
  <c r="U52" i="46"/>
  <c r="S52" i="46"/>
  <c r="Q52" i="46"/>
  <c r="O52" i="46"/>
  <c r="M52" i="46"/>
  <c r="K52" i="46"/>
  <c r="I52" i="46"/>
  <c r="G52" i="46"/>
  <c r="E52" i="46"/>
  <c r="AQ51" i="46"/>
  <c r="AO51" i="46"/>
  <c r="AM51" i="46"/>
  <c r="AK51" i="46"/>
  <c r="AI51" i="46"/>
  <c r="AG51" i="46"/>
  <c r="AE51" i="46"/>
  <c r="AC51" i="46"/>
  <c r="AA51" i="46"/>
  <c r="Y51" i="46"/>
  <c r="W51" i="46"/>
  <c r="U51" i="46"/>
  <c r="S51" i="46"/>
  <c r="Q51" i="46"/>
  <c r="O51" i="46"/>
  <c r="M51" i="46"/>
  <c r="K51" i="46"/>
  <c r="I51" i="46"/>
  <c r="G51" i="46"/>
  <c r="E51" i="46"/>
  <c r="AQ50" i="46"/>
  <c r="AO50" i="46"/>
  <c r="AM50" i="46"/>
  <c r="AK50" i="46"/>
  <c r="AI50" i="46"/>
  <c r="AG50" i="46"/>
  <c r="AE50" i="46"/>
  <c r="AC50" i="46"/>
  <c r="AA50" i="46"/>
  <c r="Y50" i="46"/>
  <c r="W50" i="46"/>
  <c r="U50" i="46"/>
  <c r="S50" i="46"/>
  <c r="Q50" i="46"/>
  <c r="O50" i="46"/>
  <c r="M50" i="46"/>
  <c r="K50" i="46"/>
  <c r="I50" i="46"/>
  <c r="G50" i="46"/>
  <c r="E50" i="46"/>
  <c r="AQ49" i="46"/>
  <c r="AO49" i="46"/>
  <c r="AM49" i="46"/>
  <c r="AK49" i="46"/>
  <c r="AI49" i="46"/>
  <c r="AG49" i="46"/>
  <c r="AE49" i="46"/>
  <c r="AC49" i="46"/>
  <c r="AA49" i="46"/>
  <c r="Y49" i="46"/>
  <c r="W49" i="46"/>
  <c r="U49" i="46"/>
  <c r="S49" i="46"/>
  <c r="Q49" i="46"/>
  <c r="O49" i="46"/>
  <c r="M49" i="46"/>
  <c r="K49" i="46"/>
  <c r="I49" i="46"/>
  <c r="G49" i="46"/>
  <c r="E49" i="46"/>
  <c r="AQ48" i="46"/>
  <c r="AO48" i="46"/>
  <c r="AM48" i="46"/>
  <c r="AK48" i="46"/>
  <c r="AI48" i="46"/>
  <c r="AG48" i="46"/>
  <c r="AE48" i="46"/>
  <c r="AC48" i="46"/>
  <c r="AA48" i="46"/>
  <c r="Y48" i="46"/>
  <c r="W48" i="46"/>
  <c r="U48" i="46"/>
  <c r="S48" i="46"/>
  <c r="Q48" i="46"/>
  <c r="O48" i="46"/>
  <c r="M48" i="46"/>
  <c r="K48" i="46"/>
  <c r="I48" i="46"/>
  <c r="G48" i="46"/>
  <c r="E48" i="46"/>
  <c r="AQ47" i="46"/>
  <c r="AO47" i="46"/>
  <c r="AM47" i="46"/>
  <c r="AK47" i="46"/>
  <c r="AI47" i="46"/>
  <c r="AG47" i="46"/>
  <c r="AE47" i="46"/>
  <c r="AC47" i="46"/>
  <c r="AA47" i="46"/>
  <c r="Y47" i="46"/>
  <c r="W47" i="46"/>
  <c r="U47" i="46"/>
  <c r="S47" i="46"/>
  <c r="Q47" i="46"/>
  <c r="O47" i="46"/>
  <c r="M47" i="46"/>
  <c r="K47" i="46"/>
  <c r="I47" i="46"/>
  <c r="G47" i="46"/>
  <c r="E47" i="46"/>
  <c r="AQ46" i="46"/>
  <c r="AO46" i="46"/>
  <c r="AM46" i="46"/>
  <c r="AK46" i="46"/>
  <c r="AI46" i="46"/>
  <c r="AG46" i="46"/>
  <c r="AE46" i="46"/>
  <c r="AC46" i="46"/>
  <c r="AA46" i="46"/>
  <c r="Y46" i="46"/>
  <c r="W46" i="46"/>
  <c r="U46" i="46"/>
  <c r="S46" i="46"/>
  <c r="Q46" i="46"/>
  <c r="O46" i="46"/>
  <c r="M46" i="46"/>
  <c r="K46" i="46"/>
  <c r="I46" i="46"/>
  <c r="G46" i="46"/>
  <c r="E46" i="46"/>
  <c r="AQ45" i="46"/>
  <c r="AO45" i="46"/>
  <c r="AM45" i="46"/>
  <c r="AK45" i="46"/>
  <c r="AI45" i="46"/>
  <c r="AG45" i="46"/>
  <c r="AE45" i="46"/>
  <c r="AC45" i="46"/>
  <c r="AA45" i="46"/>
  <c r="Y45" i="46"/>
  <c r="W45" i="46"/>
  <c r="U45" i="46"/>
  <c r="S45" i="46"/>
  <c r="Q45" i="46"/>
  <c r="O45" i="46"/>
  <c r="M45" i="46"/>
  <c r="K45" i="46"/>
  <c r="I45" i="46"/>
  <c r="G45" i="46"/>
  <c r="E45" i="46"/>
  <c r="AQ44" i="46"/>
  <c r="AO44" i="46"/>
  <c r="AM44" i="46"/>
  <c r="AK44" i="46"/>
  <c r="AI44" i="46"/>
  <c r="AG44" i="46"/>
  <c r="AE44" i="46"/>
  <c r="AC44" i="46"/>
  <c r="AA44" i="46"/>
  <c r="Y44" i="46"/>
  <c r="W44" i="46"/>
  <c r="U44" i="46"/>
  <c r="S44" i="46"/>
  <c r="Q44" i="46"/>
  <c r="O44" i="46"/>
  <c r="M44" i="46"/>
  <c r="K44" i="46"/>
  <c r="I44" i="46"/>
  <c r="G44" i="46"/>
  <c r="E44" i="46"/>
  <c r="AQ43" i="46"/>
  <c r="AO43" i="46"/>
  <c r="AM43" i="46"/>
  <c r="AK43" i="46"/>
  <c r="AI43" i="46"/>
  <c r="AG43" i="46"/>
  <c r="AE43" i="46"/>
  <c r="AC43" i="46"/>
  <c r="AA43" i="46"/>
  <c r="Y43" i="46"/>
  <c r="W43" i="46"/>
  <c r="U43" i="46"/>
  <c r="S43" i="46"/>
  <c r="Q43" i="46"/>
  <c r="O43" i="46"/>
  <c r="M43" i="46"/>
  <c r="K43" i="46"/>
  <c r="I43" i="46"/>
  <c r="G43" i="46"/>
  <c r="E43" i="46"/>
  <c r="AQ42" i="46"/>
  <c r="AO42" i="46"/>
  <c r="AM42" i="46"/>
  <c r="AK42" i="46"/>
  <c r="AI42" i="46"/>
  <c r="AG42" i="46"/>
  <c r="AE42" i="46"/>
  <c r="AC42" i="46"/>
  <c r="AA42" i="46"/>
  <c r="Y42" i="46"/>
  <c r="W42" i="46"/>
  <c r="U42" i="46"/>
  <c r="S42" i="46"/>
  <c r="Q42" i="46"/>
  <c r="O42" i="46"/>
  <c r="M42" i="46"/>
  <c r="K42" i="46"/>
  <c r="I42" i="46"/>
  <c r="G42" i="46"/>
  <c r="E42" i="46"/>
  <c r="AQ41" i="46"/>
  <c r="AO41" i="46"/>
  <c r="AM41" i="46"/>
  <c r="AK41" i="46"/>
  <c r="AI41" i="46"/>
  <c r="AG41" i="46"/>
  <c r="AE41" i="46"/>
  <c r="AC41" i="46"/>
  <c r="AA41" i="46"/>
  <c r="Y41" i="46"/>
  <c r="W41" i="46"/>
  <c r="U41" i="46"/>
  <c r="S41" i="46"/>
  <c r="Q41" i="46"/>
  <c r="O41" i="46"/>
  <c r="M41" i="46"/>
  <c r="K41" i="46"/>
  <c r="I41" i="46"/>
  <c r="G41" i="46"/>
  <c r="E41" i="46"/>
  <c r="AQ40" i="46"/>
  <c r="AO40" i="46"/>
  <c r="AM40" i="46"/>
  <c r="AK40" i="46"/>
  <c r="AI40" i="46"/>
  <c r="AG40" i="46"/>
  <c r="AE40" i="46"/>
  <c r="AC40" i="46"/>
  <c r="AA40" i="46"/>
  <c r="Y40" i="46"/>
  <c r="W40" i="46"/>
  <c r="U40" i="46"/>
  <c r="S40" i="46"/>
  <c r="Q40" i="46"/>
  <c r="O40" i="46"/>
  <c r="M40" i="46"/>
  <c r="K40" i="46"/>
  <c r="I40" i="46"/>
  <c r="G40" i="46"/>
  <c r="E40" i="46"/>
  <c r="AQ39" i="46"/>
  <c r="AO39" i="46"/>
  <c r="AM39" i="46"/>
  <c r="AK39" i="46"/>
  <c r="AI39" i="46"/>
  <c r="AG39" i="46"/>
  <c r="AE39" i="46"/>
  <c r="AC39" i="46"/>
  <c r="AA39" i="46"/>
  <c r="Y39" i="46"/>
  <c r="W39" i="46"/>
  <c r="U39" i="46"/>
  <c r="S39" i="46"/>
  <c r="Q39" i="46"/>
  <c r="O39" i="46"/>
  <c r="M39" i="46"/>
  <c r="K39" i="46"/>
  <c r="I39" i="46"/>
  <c r="G39" i="46"/>
  <c r="E39" i="46"/>
  <c r="AQ38" i="46"/>
  <c r="AO38" i="46"/>
  <c r="AM38" i="46"/>
  <c r="AK38" i="46"/>
  <c r="AI38" i="46"/>
  <c r="AG38" i="46"/>
  <c r="AE38" i="46"/>
  <c r="AC38" i="46"/>
  <c r="AA38" i="46"/>
  <c r="Y38" i="46"/>
  <c r="W38" i="46"/>
  <c r="U38" i="46"/>
  <c r="S38" i="46"/>
  <c r="Q38" i="46"/>
  <c r="O38" i="46"/>
  <c r="M38" i="46"/>
  <c r="K38" i="46"/>
  <c r="I38" i="46"/>
  <c r="G38" i="46"/>
  <c r="E38" i="46"/>
  <c r="AQ37" i="46"/>
  <c r="AO37" i="46"/>
  <c r="AM37" i="46"/>
  <c r="AK37" i="46"/>
  <c r="AI37" i="46"/>
  <c r="AG37" i="46"/>
  <c r="AE37" i="46"/>
  <c r="AC37" i="46"/>
  <c r="AA37" i="46"/>
  <c r="Y37" i="46"/>
  <c r="W37" i="46"/>
  <c r="U37" i="46"/>
  <c r="S37" i="46"/>
  <c r="Q37" i="46"/>
  <c r="O37" i="46"/>
  <c r="M37" i="46"/>
  <c r="K37" i="46"/>
  <c r="I37" i="46"/>
  <c r="G37" i="46"/>
  <c r="E37" i="46"/>
  <c r="AQ36" i="46"/>
  <c r="AO36" i="46"/>
  <c r="AM36" i="46"/>
  <c r="AK36" i="46"/>
  <c r="AI36" i="46"/>
  <c r="AG36" i="46"/>
  <c r="AE36" i="46"/>
  <c r="AC36" i="46"/>
  <c r="AA36" i="46"/>
  <c r="Y36" i="46"/>
  <c r="W36" i="46"/>
  <c r="U36" i="46"/>
  <c r="S36" i="46"/>
  <c r="Q36" i="46"/>
  <c r="O36" i="46"/>
  <c r="M36" i="46"/>
  <c r="K36" i="46"/>
  <c r="I36" i="46"/>
  <c r="G36" i="46"/>
  <c r="E36" i="46"/>
  <c r="AQ35" i="46"/>
  <c r="AO35" i="46"/>
  <c r="AM35" i="46"/>
  <c r="AK35" i="46"/>
  <c r="AI35" i="46"/>
  <c r="AG35" i="46"/>
  <c r="AE35" i="46"/>
  <c r="AC35" i="46"/>
  <c r="AA35" i="46"/>
  <c r="Y35" i="46"/>
  <c r="W35" i="46"/>
  <c r="U35" i="46"/>
  <c r="S35" i="46"/>
  <c r="Q35" i="46"/>
  <c r="O35" i="46"/>
  <c r="M35" i="46"/>
  <c r="K35" i="46"/>
  <c r="I35" i="46"/>
  <c r="G35" i="46"/>
  <c r="E35" i="46"/>
  <c r="AQ34" i="46"/>
  <c r="AO34" i="46"/>
  <c r="AM34" i="46"/>
  <c r="AK34" i="46"/>
  <c r="AI34" i="46"/>
  <c r="AG34" i="46"/>
  <c r="AE34" i="46"/>
  <c r="AC34" i="46"/>
  <c r="AA34" i="46"/>
  <c r="Y34" i="46"/>
  <c r="W34" i="46"/>
  <c r="U34" i="46"/>
  <c r="S34" i="46"/>
  <c r="Q34" i="46"/>
  <c r="O34" i="46"/>
  <c r="M34" i="46"/>
  <c r="K34" i="46"/>
  <c r="I34" i="46"/>
  <c r="G34" i="46"/>
  <c r="E34" i="46"/>
  <c r="AQ33" i="46"/>
  <c r="AO33" i="46"/>
  <c r="AM33" i="46"/>
  <c r="AK33" i="46"/>
  <c r="AI33" i="46"/>
  <c r="AG33" i="46"/>
  <c r="AE33" i="46"/>
  <c r="AC33" i="46"/>
  <c r="AA33" i="46"/>
  <c r="Y33" i="46"/>
  <c r="W33" i="46"/>
  <c r="U33" i="46"/>
  <c r="S33" i="46"/>
  <c r="Q33" i="46"/>
  <c r="O33" i="46"/>
  <c r="M33" i="46"/>
  <c r="K33" i="46"/>
  <c r="I33" i="46"/>
  <c r="G33" i="46"/>
  <c r="E33" i="46"/>
  <c r="AQ32" i="46"/>
  <c r="AO32" i="46"/>
  <c r="AM32" i="46"/>
  <c r="AK32" i="46"/>
  <c r="AI32" i="46"/>
  <c r="AG32" i="46"/>
  <c r="AE32" i="46"/>
  <c r="AC32" i="46"/>
  <c r="AA32" i="46"/>
  <c r="Y32" i="46"/>
  <c r="W32" i="46"/>
  <c r="U32" i="46"/>
  <c r="S32" i="46"/>
  <c r="Q32" i="46"/>
  <c r="O32" i="46"/>
  <c r="M32" i="46"/>
  <c r="K32" i="46"/>
  <c r="I32" i="46"/>
  <c r="G32" i="46"/>
  <c r="E32" i="46"/>
  <c r="AQ31" i="46"/>
  <c r="AO31" i="46"/>
  <c r="AM31" i="46"/>
  <c r="AK31" i="46"/>
  <c r="AI31" i="46"/>
  <c r="AG31" i="46"/>
  <c r="AE31" i="46"/>
  <c r="AC31" i="46"/>
  <c r="AA31" i="46"/>
  <c r="Y31" i="46"/>
  <c r="W31" i="46"/>
  <c r="U31" i="46"/>
  <c r="S31" i="46"/>
  <c r="Q31" i="46"/>
  <c r="O31" i="46"/>
  <c r="M31" i="46"/>
  <c r="K31" i="46"/>
  <c r="I31" i="46"/>
  <c r="G31" i="46"/>
  <c r="E31" i="46"/>
  <c r="AQ30" i="46"/>
  <c r="AO30" i="46"/>
  <c r="AM30" i="46"/>
  <c r="AK30" i="46"/>
  <c r="AI30" i="46"/>
  <c r="AG30" i="46"/>
  <c r="AE30" i="46"/>
  <c r="AC30" i="46"/>
  <c r="AA30" i="46"/>
  <c r="Y30" i="46"/>
  <c r="W30" i="46"/>
  <c r="U30" i="46"/>
  <c r="S30" i="46"/>
  <c r="Q30" i="46"/>
  <c r="O30" i="46"/>
  <c r="M30" i="46"/>
  <c r="K30" i="46"/>
  <c r="I30" i="46"/>
  <c r="G30" i="46"/>
  <c r="E30" i="46"/>
  <c r="AQ29" i="46"/>
  <c r="AO29" i="46"/>
  <c r="AM29" i="46"/>
  <c r="AK29" i="46"/>
  <c r="AI29" i="46"/>
  <c r="AG29" i="46"/>
  <c r="AE29" i="46"/>
  <c r="AC29" i="46"/>
  <c r="AA29" i="46"/>
  <c r="Y29" i="46"/>
  <c r="W29" i="46"/>
  <c r="U29" i="46"/>
  <c r="S29" i="46"/>
  <c r="Q29" i="46"/>
  <c r="O29" i="46"/>
  <c r="M29" i="46"/>
  <c r="K29" i="46"/>
  <c r="I29" i="46"/>
  <c r="G29" i="46"/>
  <c r="E29" i="46"/>
  <c r="AQ28" i="46"/>
  <c r="AO28" i="46"/>
  <c r="AM28" i="46"/>
  <c r="AK28" i="46"/>
  <c r="AI28" i="46"/>
  <c r="AG28" i="46"/>
  <c r="AE28" i="46"/>
  <c r="AC28" i="46"/>
  <c r="AA28" i="46"/>
  <c r="Y28" i="46"/>
  <c r="W28" i="46"/>
  <c r="U28" i="46"/>
  <c r="S28" i="46"/>
  <c r="Q28" i="46"/>
  <c r="O28" i="46"/>
  <c r="M28" i="46"/>
  <c r="K28" i="46"/>
  <c r="I28" i="46"/>
  <c r="G28" i="46"/>
  <c r="E28" i="46"/>
  <c r="AQ27" i="46"/>
  <c r="AO27" i="46"/>
  <c r="AM27" i="46"/>
  <c r="AK27" i="46"/>
  <c r="AI27" i="46"/>
  <c r="AG27" i="46"/>
  <c r="AE27" i="46"/>
  <c r="AC27" i="46"/>
  <c r="AA27" i="46"/>
  <c r="Y27" i="46"/>
  <c r="W27" i="46"/>
  <c r="U27" i="46"/>
  <c r="S27" i="46"/>
  <c r="Q27" i="46"/>
  <c r="O27" i="46"/>
  <c r="M27" i="46"/>
  <c r="K27" i="46"/>
  <c r="I27" i="46"/>
  <c r="G27" i="46"/>
  <c r="E27" i="46"/>
  <c r="AQ26" i="46"/>
  <c r="AO26" i="46"/>
  <c r="AM26" i="46"/>
  <c r="AK26" i="46"/>
  <c r="AI26" i="46"/>
  <c r="AG26" i="46"/>
  <c r="AE26" i="46"/>
  <c r="AC26" i="46"/>
  <c r="AA26" i="46"/>
  <c r="Y26" i="46"/>
  <c r="W26" i="46"/>
  <c r="U26" i="46"/>
  <c r="S26" i="46"/>
  <c r="Q26" i="46"/>
  <c r="O26" i="46"/>
  <c r="M26" i="46"/>
  <c r="K26" i="46"/>
  <c r="I26" i="46"/>
  <c r="G26" i="46"/>
  <c r="E26" i="46"/>
  <c r="AQ25" i="46"/>
  <c r="AO25" i="46"/>
  <c r="AM25" i="46"/>
  <c r="AK25" i="46"/>
  <c r="AI25" i="46"/>
  <c r="AG25" i="46"/>
  <c r="AE25" i="46"/>
  <c r="AC25" i="46"/>
  <c r="AA25" i="46"/>
  <c r="Y25" i="46"/>
  <c r="W25" i="46"/>
  <c r="U25" i="46"/>
  <c r="S25" i="46"/>
  <c r="Q25" i="46"/>
  <c r="O25" i="46"/>
  <c r="M25" i="46"/>
  <c r="K25" i="46"/>
  <c r="I25" i="46"/>
  <c r="G25" i="46"/>
  <c r="E25" i="46"/>
  <c r="AQ24" i="46"/>
  <c r="AO24" i="46"/>
  <c r="AM24" i="46"/>
  <c r="AK24" i="46"/>
  <c r="AI24" i="46"/>
  <c r="AG24" i="46"/>
  <c r="AE24" i="46"/>
  <c r="AC24" i="46"/>
  <c r="AA24" i="46"/>
  <c r="Y24" i="46"/>
  <c r="W24" i="46"/>
  <c r="U24" i="46"/>
  <c r="S24" i="46"/>
  <c r="Q24" i="46"/>
  <c r="O24" i="46"/>
  <c r="M24" i="46"/>
  <c r="K24" i="46"/>
  <c r="I24" i="46"/>
  <c r="G24" i="46"/>
  <c r="E24" i="46"/>
  <c r="AQ23" i="46"/>
  <c r="AO23" i="46"/>
  <c r="AM23" i="46"/>
  <c r="AK23" i="46"/>
  <c r="AI23" i="46"/>
  <c r="AG23" i="46"/>
  <c r="AE23" i="46"/>
  <c r="AC23" i="46"/>
  <c r="AA23" i="46"/>
  <c r="Y23" i="46"/>
  <c r="W23" i="46"/>
  <c r="U23" i="46"/>
  <c r="S23" i="46"/>
  <c r="Q23" i="46"/>
  <c r="O23" i="46"/>
  <c r="M23" i="46"/>
  <c r="K23" i="46"/>
  <c r="I23" i="46"/>
  <c r="G23" i="46"/>
  <c r="E23" i="46"/>
  <c r="AQ22" i="46"/>
  <c r="AO22" i="46"/>
  <c r="AM22" i="46"/>
  <c r="AK22" i="46"/>
  <c r="AI22" i="46"/>
  <c r="AG22" i="46"/>
  <c r="AE22" i="46"/>
  <c r="AC22" i="46"/>
  <c r="AA22" i="46"/>
  <c r="Y22" i="46"/>
  <c r="W22" i="46"/>
  <c r="U22" i="46"/>
  <c r="S22" i="46"/>
  <c r="Q22" i="46"/>
  <c r="O22" i="46"/>
  <c r="M22" i="46"/>
  <c r="K22" i="46"/>
  <c r="I22" i="46"/>
  <c r="G22" i="46"/>
  <c r="E22" i="46"/>
  <c r="AQ21" i="46"/>
  <c r="AO21" i="46"/>
  <c r="AM21" i="46"/>
  <c r="AK21" i="46"/>
  <c r="AI21" i="46"/>
  <c r="AG21" i="46"/>
  <c r="AE21" i="46"/>
  <c r="AC21" i="46"/>
  <c r="AA21" i="46"/>
  <c r="Y21" i="46"/>
  <c r="W21" i="46"/>
  <c r="U21" i="46"/>
  <c r="S21" i="46"/>
  <c r="Q21" i="46"/>
  <c r="O21" i="46"/>
  <c r="M21" i="46"/>
  <c r="K21" i="46"/>
  <c r="I21" i="46"/>
  <c r="G21" i="46"/>
  <c r="E21" i="46"/>
  <c r="AQ20" i="46"/>
  <c r="AO20" i="46"/>
  <c r="AM20" i="46"/>
  <c r="AK20" i="46"/>
  <c r="AI20" i="46"/>
  <c r="AG20" i="46"/>
  <c r="AE20" i="46"/>
  <c r="AC20" i="46"/>
  <c r="AA20" i="46"/>
  <c r="Y20" i="46"/>
  <c r="W20" i="46"/>
  <c r="U20" i="46"/>
  <c r="S20" i="46"/>
  <c r="Q20" i="46"/>
  <c r="O20" i="46"/>
  <c r="M20" i="46"/>
  <c r="K20" i="46"/>
  <c r="I20" i="46"/>
  <c r="G20" i="46"/>
  <c r="E20" i="46"/>
  <c r="AQ19" i="46"/>
  <c r="AO19" i="46"/>
  <c r="AM19" i="46"/>
  <c r="AK19" i="46"/>
  <c r="AI19" i="46"/>
  <c r="AG19" i="46"/>
  <c r="AE19" i="46"/>
  <c r="AC19" i="46"/>
  <c r="AA19" i="46"/>
  <c r="Y19" i="46"/>
  <c r="W19" i="46"/>
  <c r="U19" i="46"/>
  <c r="S19" i="46"/>
  <c r="Q19" i="46"/>
  <c r="O19" i="46"/>
  <c r="M19" i="46"/>
  <c r="K19" i="46"/>
  <c r="I19" i="46"/>
  <c r="G19" i="46"/>
  <c r="E19" i="46"/>
  <c r="AQ18" i="46"/>
  <c r="AO18" i="46"/>
  <c r="AM18" i="46"/>
  <c r="AK18" i="46"/>
  <c r="AI18" i="46"/>
  <c r="AG18" i="46"/>
  <c r="AE18" i="46"/>
  <c r="AC18" i="46"/>
  <c r="AA18" i="46"/>
  <c r="Y18" i="46"/>
  <c r="W18" i="46"/>
  <c r="U18" i="46"/>
  <c r="S18" i="46"/>
  <c r="Q18" i="46"/>
  <c r="O18" i="46"/>
  <c r="M18" i="46"/>
  <c r="K18" i="46"/>
  <c r="I18" i="46"/>
  <c r="G18" i="46"/>
  <c r="E18" i="46"/>
  <c r="AQ17" i="46"/>
  <c r="AO17" i="46"/>
  <c r="AM17" i="46"/>
  <c r="AK17" i="46"/>
  <c r="AI17" i="46"/>
  <c r="AG17" i="46"/>
  <c r="AE17" i="46"/>
  <c r="AC17" i="46"/>
  <c r="AA17" i="46"/>
  <c r="Y17" i="46"/>
  <c r="W17" i="46"/>
  <c r="U17" i="46"/>
  <c r="S17" i="46"/>
  <c r="Q17" i="46"/>
  <c r="O17" i="46"/>
  <c r="M17" i="46"/>
  <c r="K17" i="46"/>
  <c r="I17" i="46"/>
  <c r="G17" i="46"/>
  <c r="E17" i="46"/>
  <c r="AQ16" i="46"/>
  <c r="AO16" i="46"/>
  <c r="AM16" i="46"/>
  <c r="AK16" i="46"/>
  <c r="AI16" i="46"/>
  <c r="AG16" i="46"/>
  <c r="AE16" i="46"/>
  <c r="AC16" i="46"/>
  <c r="AA16" i="46"/>
  <c r="Y16" i="46"/>
  <c r="W16" i="46"/>
  <c r="U16" i="46"/>
  <c r="S16" i="46"/>
  <c r="Q16" i="46"/>
  <c r="O16" i="46"/>
  <c r="M16" i="46"/>
  <c r="K16" i="46"/>
  <c r="I16" i="46"/>
  <c r="G16" i="46"/>
  <c r="E16" i="46"/>
  <c r="AQ15" i="46"/>
  <c r="AO15" i="46"/>
  <c r="AM15" i="46"/>
  <c r="AK15" i="46"/>
  <c r="AI15" i="46"/>
  <c r="AG15" i="46"/>
  <c r="AE15" i="46"/>
  <c r="AC15" i="46"/>
  <c r="AA15" i="46"/>
  <c r="Y15" i="46"/>
  <c r="W15" i="46"/>
  <c r="U15" i="46"/>
  <c r="S15" i="46"/>
  <c r="Q15" i="46"/>
  <c r="O15" i="46"/>
  <c r="M15" i="46"/>
  <c r="K15" i="46"/>
  <c r="I15" i="46"/>
  <c r="G15" i="46"/>
  <c r="E15" i="46"/>
  <c r="AQ14" i="46"/>
  <c r="AO14" i="46"/>
  <c r="AM14" i="46"/>
  <c r="AK14" i="46"/>
  <c r="AI14" i="46"/>
  <c r="AG14" i="46"/>
  <c r="AE14" i="46"/>
  <c r="AC14" i="46"/>
  <c r="AA14" i="46"/>
  <c r="Y14" i="46"/>
  <c r="W14" i="46"/>
  <c r="U14" i="46"/>
  <c r="S14" i="46"/>
  <c r="Q14" i="46"/>
  <c r="O14" i="46"/>
  <c r="M14" i="46"/>
  <c r="K14" i="46"/>
  <c r="I14" i="46"/>
  <c r="G14" i="46"/>
  <c r="E14" i="46"/>
  <c r="AQ13" i="46"/>
  <c r="AO13" i="46"/>
  <c r="AM13" i="46"/>
  <c r="AK13" i="46"/>
  <c r="AI13" i="46"/>
  <c r="AG13" i="46"/>
  <c r="AE13" i="46"/>
  <c r="AE6" i="46" s="1"/>
  <c r="AC13" i="46"/>
  <c r="AC6" i="46" s="1"/>
  <c r="AA13" i="46"/>
  <c r="Y13" i="46"/>
  <c r="W13" i="46"/>
  <c r="U13" i="46"/>
  <c r="S13" i="46"/>
  <c r="Q13" i="46"/>
  <c r="O13" i="46"/>
  <c r="O1" i="46" s="1"/>
  <c r="O3" i="46" s="1"/>
  <c r="M13" i="46"/>
  <c r="M2" i="46" s="1"/>
  <c r="K13" i="46"/>
  <c r="K1" i="46" s="1"/>
  <c r="I13" i="46"/>
  <c r="G13" i="46"/>
  <c r="E13" i="46"/>
  <c r="AQ12" i="46"/>
  <c r="AO12" i="46"/>
  <c r="AM12" i="46"/>
  <c r="AM3" i="46" s="1"/>
  <c r="AK12" i="46"/>
  <c r="AK1" i="46" s="1"/>
  <c r="AK3" i="46" s="1"/>
  <c r="AI12" i="46"/>
  <c r="AI4" i="46" s="1"/>
  <c r="AG12" i="46"/>
  <c r="AE12" i="46"/>
  <c r="AC12" i="46"/>
  <c r="AA12" i="46"/>
  <c r="Y12" i="46"/>
  <c r="W12" i="46"/>
  <c r="W5" i="46" s="1"/>
  <c r="U12" i="46"/>
  <c r="U1" i="46" s="1"/>
  <c r="U3" i="46" s="1"/>
  <c r="S12" i="46"/>
  <c r="Q12" i="46"/>
  <c r="O12" i="46"/>
  <c r="M12" i="46"/>
  <c r="K12" i="46"/>
  <c r="I12" i="46"/>
  <c r="G12" i="46"/>
  <c r="E12" i="46"/>
  <c r="E1" i="46" s="1"/>
  <c r="E3" i="46" s="1"/>
  <c r="AQ10" i="46"/>
  <c r="AO10" i="46"/>
  <c r="AM10" i="46"/>
  <c r="AK10" i="46"/>
  <c r="AI10" i="46"/>
  <c r="AG10" i="46"/>
  <c r="AE10" i="46"/>
  <c r="AC10" i="46"/>
  <c r="AA10" i="46"/>
  <c r="Y10" i="46"/>
  <c r="W10" i="46"/>
  <c r="U10" i="46"/>
  <c r="S10" i="46"/>
  <c r="Q10" i="46"/>
  <c r="O10" i="46"/>
  <c r="M10" i="46"/>
  <c r="K10" i="46"/>
  <c r="I10" i="46"/>
  <c r="G10" i="46"/>
  <c r="E10" i="46"/>
  <c r="AE2" i="46"/>
  <c r="AM2" i="46" l="1"/>
  <c r="AE4" i="46"/>
  <c r="AM5" i="46"/>
  <c r="G6" i="46"/>
  <c r="W6" i="46"/>
  <c r="AE1" i="46"/>
  <c r="AG1" i="46"/>
  <c r="AG4" i="46"/>
  <c r="K4" i="46"/>
  <c r="AA6" i="46"/>
  <c r="AQ1" i="46"/>
  <c r="AQ2" i="46" s="1"/>
  <c r="S1" i="46"/>
  <c r="AI2" i="46"/>
  <c r="I3" i="46"/>
  <c r="AO1" i="46"/>
  <c r="AO2" i="46" s="1"/>
  <c r="Y2" i="46"/>
  <c r="Q6" i="46"/>
  <c r="AC2" i="46"/>
  <c r="Y6" i="46"/>
  <c r="M4" i="46"/>
  <c r="I1" i="46"/>
  <c r="G4" i="46"/>
  <c r="AG5" i="46"/>
  <c r="C15" i="54"/>
  <c r="E15" i="54" s="1"/>
  <c r="E22" i="54" s="1"/>
  <c r="AG2" i="46"/>
  <c r="Y4" i="46"/>
  <c r="AM1" i="46"/>
  <c r="AA3" i="46"/>
  <c r="W19" i="55"/>
  <c r="AB19" i="55" s="1"/>
  <c r="T19" i="55"/>
  <c r="T20" i="55"/>
  <c r="W20" i="55"/>
  <c r="AB20" i="55" s="1"/>
  <c r="Q3" i="46"/>
  <c r="AM6" i="46"/>
  <c r="G2" i="46"/>
  <c r="AE3" i="46"/>
  <c r="Y5" i="46"/>
  <c r="Q2" i="46"/>
  <c r="AE5" i="46"/>
  <c r="Q1" i="46"/>
  <c r="I2" i="46"/>
  <c r="G3" i="46"/>
  <c r="I4" i="46"/>
  <c r="G5" i="46"/>
  <c r="M6" i="46"/>
  <c r="AM4" i="46"/>
  <c r="I5" i="46"/>
  <c r="G1" i="46"/>
  <c r="W1" i="46"/>
  <c r="S2" i="46"/>
  <c r="W3" i="46"/>
  <c r="Q4" i="46"/>
  <c r="Q5" i="46"/>
  <c r="AG6" i="46"/>
  <c r="I6" i="46"/>
  <c r="W2" i="46"/>
  <c r="Y3" i="46"/>
  <c r="W4" i="46"/>
  <c r="S6" i="46"/>
  <c r="S5" i="46"/>
  <c r="AI5" i="46"/>
  <c r="K6" i="46"/>
  <c r="Y1" i="46"/>
  <c r="AG3" i="46"/>
  <c r="S4" i="46"/>
  <c r="AA5" i="46"/>
  <c r="AA1" i="46"/>
  <c r="AA2" i="46"/>
  <c r="K3" i="46"/>
  <c r="AI3" i="46"/>
  <c r="AI6" i="46"/>
  <c r="K2" i="46"/>
  <c r="S3" i="46"/>
  <c r="AA4" i="46"/>
  <c r="K5" i="46"/>
  <c r="M5" i="46"/>
  <c r="AC5" i="46"/>
  <c r="AI1" i="46"/>
  <c r="AC4" i="46"/>
  <c r="O2" i="46"/>
  <c r="M1" i="46"/>
  <c r="AC1" i="46"/>
  <c r="E2" i="46"/>
  <c r="E5" i="46" s="1"/>
  <c r="U2" i="46"/>
  <c r="U5" i="46" s="1"/>
  <c r="AK2" i="46"/>
  <c r="AK5" i="46" s="1"/>
  <c r="M3" i="46"/>
  <c r="AC3" i="46"/>
  <c r="AQ3" i="46" l="1"/>
  <c r="AQ4" i="46" s="1"/>
  <c r="AO3" i="46"/>
  <c r="AO6" i="46" s="1"/>
  <c r="U4" i="46"/>
  <c r="U6" i="46"/>
  <c r="AK4" i="46"/>
  <c r="E4" i="46"/>
  <c r="AK6" i="46"/>
  <c r="O5" i="46"/>
  <c r="O6" i="46"/>
  <c r="O4" i="46"/>
  <c r="E6" i="46"/>
  <c r="X23" i="39"/>
  <c r="X24" i="39" s="1"/>
  <c r="Z23" i="39"/>
  <c r="Z24" i="39" s="1"/>
  <c r="AB23" i="39"/>
  <c r="AB24" i="39" s="1"/>
  <c r="AD23" i="39"/>
  <c r="AD24" i="39" s="1"/>
  <c r="AF23" i="39"/>
  <c r="AF24" i="39" s="1"/>
  <c r="AH23" i="39"/>
  <c r="AH24" i="39" s="1"/>
  <c r="AJ23" i="39"/>
  <c r="AJ24" i="39" s="1"/>
  <c r="F23" i="39"/>
  <c r="F24" i="39" s="1"/>
  <c r="H23" i="39"/>
  <c r="H24" i="39" s="1"/>
  <c r="J23" i="39"/>
  <c r="J24" i="39" s="1"/>
  <c r="L23" i="39"/>
  <c r="L24" i="39" s="1"/>
  <c r="N23" i="39"/>
  <c r="N24" i="39" s="1"/>
  <c r="P23" i="39"/>
  <c r="P24" i="39" s="1"/>
  <c r="R23" i="39"/>
  <c r="R24" i="39" s="1"/>
  <c r="T23" i="39"/>
  <c r="T24" i="39" s="1"/>
  <c r="V23" i="39"/>
  <c r="V24" i="39" s="1"/>
  <c r="D23" i="39"/>
  <c r="D24" i="39" s="1"/>
  <c r="D22" i="12"/>
  <c r="C24" i="12"/>
  <c r="AJ24" i="38"/>
  <c r="Z23" i="38"/>
  <c r="Z24" i="38" s="1"/>
  <c r="AB23" i="38"/>
  <c r="AB24" i="38" s="1"/>
  <c r="AD23" i="38"/>
  <c r="AD24" i="38" s="1"/>
  <c r="AF23" i="38"/>
  <c r="AF24" i="38" s="1"/>
  <c r="AH23" i="38"/>
  <c r="AH24" i="38" s="1"/>
  <c r="AJ23" i="38"/>
  <c r="X23" i="38"/>
  <c r="X24" i="38" s="1"/>
  <c r="P23" i="38"/>
  <c r="P24" i="38" s="1"/>
  <c r="R23" i="38"/>
  <c r="R24" i="38" s="1"/>
  <c r="T23" i="38"/>
  <c r="T24" i="38" s="1"/>
  <c r="V23" i="38"/>
  <c r="V24" i="38" s="1"/>
  <c r="N23" i="38"/>
  <c r="N24" i="38" s="1"/>
  <c r="D23" i="38"/>
  <c r="D24" i="38" s="1"/>
  <c r="C8" i="51"/>
  <c r="Z31" i="37"/>
  <c r="Z32" i="37" s="1"/>
  <c r="X31" i="37"/>
  <c r="X32" i="37" s="1"/>
  <c r="V31" i="37"/>
  <c r="V32" i="37" s="1"/>
  <c r="T30" i="37"/>
  <c r="T31" i="37" s="1"/>
  <c r="P30" i="37"/>
  <c r="P31" i="37" s="1"/>
  <c r="N30" i="37"/>
  <c r="N31" i="37" s="1"/>
  <c r="D29" i="37"/>
  <c r="D30" i="37" s="1"/>
  <c r="C30" i="7"/>
  <c r="H23" i="7" s="1"/>
  <c r="H17" i="7"/>
  <c r="H12" i="7"/>
  <c r="C21" i="3"/>
  <c r="G21" i="3"/>
  <c r="AD64" i="35"/>
  <c r="AD65" i="35" s="1"/>
  <c r="AD66" i="35" s="1"/>
  <c r="AD67" i="35" s="1"/>
  <c r="AB64" i="35"/>
  <c r="AB65" i="35" s="1"/>
  <c r="AB66" i="35" s="1"/>
  <c r="AB67" i="35" s="1"/>
  <c r="Z61" i="35"/>
  <c r="Z62" i="35" s="1"/>
  <c r="Z63" i="35" s="1"/>
  <c r="Z64" i="35" s="1"/>
  <c r="X62" i="35"/>
  <c r="V62" i="35"/>
  <c r="T59" i="35"/>
  <c r="R61" i="35"/>
  <c r="R62" i="35" s="1"/>
  <c r="R63" i="35" s="1"/>
  <c r="R64" i="35" s="1"/>
  <c r="P61" i="35"/>
  <c r="N61" i="35"/>
  <c r="N62" i="35" s="1"/>
  <c r="N63" i="35" s="1"/>
  <c r="N64" i="35" s="1"/>
  <c r="D61" i="35"/>
  <c r="D62" i="35" s="1"/>
  <c r="D63" i="35" s="1"/>
  <c r="D64" i="35" s="1"/>
  <c r="B61" i="35"/>
  <c r="G15" i="6"/>
  <c r="H13" i="6"/>
  <c r="H12" i="6"/>
  <c r="H11" i="6"/>
  <c r="H10" i="6"/>
  <c r="H8" i="6"/>
  <c r="H7" i="6"/>
  <c r="G13" i="6"/>
  <c r="G12" i="6"/>
  <c r="G11" i="6"/>
  <c r="AQ5" i="46" l="1"/>
  <c r="AQ6" i="46"/>
  <c r="AO4" i="46"/>
  <c r="AO5" i="46"/>
  <c r="C27" i="51"/>
  <c r="J14" i="51" s="1"/>
  <c r="L14" i="51" s="1"/>
  <c r="L17" i="51" s="1"/>
  <c r="C23" i="48"/>
  <c r="G15" i="48" s="1"/>
  <c r="H15" i="48" s="1"/>
  <c r="C22" i="53"/>
  <c r="G14" i="53" s="1"/>
  <c r="I14" i="53" s="1"/>
  <c r="I17" i="53" s="1"/>
  <c r="C26" i="50"/>
  <c r="H14" i="50" s="1"/>
  <c r="J14" i="50" s="1"/>
  <c r="J17" i="50" s="1"/>
  <c r="H7" i="7"/>
  <c r="C6" i="51"/>
  <c r="P63" i="35"/>
  <c r="P64" i="35" s="1"/>
  <c r="G19" i="6"/>
  <c r="C11" i="3"/>
  <c r="G8" i="6"/>
  <c r="G7" i="6"/>
  <c r="C5" i="51" s="1"/>
  <c r="AQ300" i="45"/>
  <c r="AO300" i="45"/>
  <c r="AM300" i="45"/>
  <c r="AK300" i="45"/>
  <c r="AI300" i="45"/>
  <c r="AG300" i="45"/>
  <c r="AE300" i="45"/>
  <c r="AC300" i="45"/>
  <c r="AA300" i="45"/>
  <c r="Y300" i="45"/>
  <c r="W300" i="45"/>
  <c r="U300" i="45"/>
  <c r="S300" i="45"/>
  <c r="Q300" i="45"/>
  <c r="O300" i="45"/>
  <c r="M300" i="45"/>
  <c r="K300" i="45"/>
  <c r="I300" i="45"/>
  <c r="G300" i="45"/>
  <c r="E300" i="45"/>
  <c r="AQ299" i="45"/>
  <c r="AO299" i="45"/>
  <c r="AM299" i="45"/>
  <c r="AK299" i="45"/>
  <c r="AI299" i="45"/>
  <c r="AG299" i="45"/>
  <c r="AE299" i="45"/>
  <c r="AC299" i="45"/>
  <c r="AA299" i="45"/>
  <c r="Y299" i="45"/>
  <c r="W299" i="45"/>
  <c r="U299" i="45"/>
  <c r="S299" i="45"/>
  <c r="Q299" i="45"/>
  <c r="O299" i="45"/>
  <c r="M299" i="45"/>
  <c r="K299" i="45"/>
  <c r="I299" i="45"/>
  <c r="G299" i="45"/>
  <c r="E299" i="45"/>
  <c r="AQ298" i="45"/>
  <c r="AO298" i="45"/>
  <c r="AM298" i="45"/>
  <c r="AK298" i="45"/>
  <c r="AI298" i="45"/>
  <c r="AG298" i="45"/>
  <c r="AE298" i="45"/>
  <c r="AC298" i="45"/>
  <c r="AA298" i="45"/>
  <c r="Y298" i="45"/>
  <c r="W298" i="45"/>
  <c r="U298" i="45"/>
  <c r="S298" i="45"/>
  <c r="Q298" i="45"/>
  <c r="O298" i="45"/>
  <c r="M298" i="45"/>
  <c r="K298" i="45"/>
  <c r="I298" i="45"/>
  <c r="G298" i="45"/>
  <c r="E298" i="45"/>
  <c r="AQ297" i="45"/>
  <c r="AO297" i="45"/>
  <c r="AM297" i="45"/>
  <c r="AK297" i="45"/>
  <c r="AI297" i="45"/>
  <c r="AG297" i="45"/>
  <c r="AE297" i="45"/>
  <c r="AC297" i="45"/>
  <c r="AA297" i="45"/>
  <c r="Y297" i="45"/>
  <c r="W297" i="45"/>
  <c r="U297" i="45"/>
  <c r="S297" i="45"/>
  <c r="Q297" i="45"/>
  <c r="O297" i="45"/>
  <c r="M297" i="45"/>
  <c r="K297" i="45"/>
  <c r="I297" i="45"/>
  <c r="G297" i="45"/>
  <c r="E297" i="45"/>
  <c r="AQ296" i="45"/>
  <c r="AO296" i="45"/>
  <c r="AM296" i="45"/>
  <c r="AK296" i="45"/>
  <c r="AI296" i="45"/>
  <c r="AG296" i="45"/>
  <c r="AE296" i="45"/>
  <c r="AC296" i="45"/>
  <c r="AA296" i="45"/>
  <c r="Y296" i="45"/>
  <c r="W296" i="45"/>
  <c r="U296" i="45"/>
  <c r="S296" i="45"/>
  <c r="Q296" i="45"/>
  <c r="O296" i="45"/>
  <c r="M296" i="45"/>
  <c r="K296" i="45"/>
  <c r="I296" i="45"/>
  <c r="G296" i="45"/>
  <c r="E296" i="45"/>
  <c r="AQ295" i="45"/>
  <c r="AO295" i="45"/>
  <c r="AM295" i="45"/>
  <c r="AK295" i="45"/>
  <c r="AI295" i="45"/>
  <c r="AG295" i="45"/>
  <c r="AE295" i="45"/>
  <c r="AC295" i="45"/>
  <c r="AA295" i="45"/>
  <c r="Y295" i="45"/>
  <c r="W295" i="45"/>
  <c r="U295" i="45"/>
  <c r="S295" i="45"/>
  <c r="Q295" i="45"/>
  <c r="O295" i="45"/>
  <c r="M295" i="45"/>
  <c r="K295" i="45"/>
  <c r="I295" i="45"/>
  <c r="G295" i="45"/>
  <c r="E295" i="45"/>
  <c r="AQ294" i="45"/>
  <c r="AO294" i="45"/>
  <c r="AM294" i="45"/>
  <c r="AK294" i="45"/>
  <c r="AI294" i="45"/>
  <c r="AG294" i="45"/>
  <c r="AE294" i="45"/>
  <c r="AC294" i="45"/>
  <c r="AA294" i="45"/>
  <c r="Y294" i="45"/>
  <c r="W294" i="45"/>
  <c r="U294" i="45"/>
  <c r="S294" i="45"/>
  <c r="Q294" i="45"/>
  <c r="O294" i="45"/>
  <c r="M294" i="45"/>
  <c r="K294" i="45"/>
  <c r="I294" i="45"/>
  <c r="G294" i="45"/>
  <c r="E294" i="45"/>
  <c r="AQ293" i="45"/>
  <c r="AO293" i="45"/>
  <c r="AM293" i="45"/>
  <c r="AK293" i="45"/>
  <c r="AI293" i="45"/>
  <c r="AG293" i="45"/>
  <c r="AE293" i="45"/>
  <c r="AC293" i="45"/>
  <c r="AA293" i="45"/>
  <c r="Y293" i="45"/>
  <c r="W293" i="45"/>
  <c r="U293" i="45"/>
  <c r="S293" i="45"/>
  <c r="Q293" i="45"/>
  <c r="O293" i="45"/>
  <c r="M293" i="45"/>
  <c r="K293" i="45"/>
  <c r="I293" i="45"/>
  <c r="G293" i="45"/>
  <c r="E293" i="45"/>
  <c r="AQ292" i="45"/>
  <c r="AO292" i="45"/>
  <c r="AM292" i="45"/>
  <c r="AK292" i="45"/>
  <c r="AI292" i="45"/>
  <c r="AG292" i="45"/>
  <c r="AE292" i="45"/>
  <c r="AC292" i="45"/>
  <c r="AA292" i="45"/>
  <c r="Y292" i="45"/>
  <c r="W292" i="45"/>
  <c r="U292" i="45"/>
  <c r="S292" i="45"/>
  <c r="Q292" i="45"/>
  <c r="O292" i="45"/>
  <c r="M292" i="45"/>
  <c r="K292" i="45"/>
  <c r="I292" i="45"/>
  <c r="G292" i="45"/>
  <c r="E292" i="45"/>
  <c r="AQ291" i="45"/>
  <c r="AO291" i="45"/>
  <c r="AM291" i="45"/>
  <c r="AK291" i="45"/>
  <c r="AI291" i="45"/>
  <c r="AG291" i="45"/>
  <c r="AE291" i="45"/>
  <c r="AC291" i="45"/>
  <c r="AA291" i="45"/>
  <c r="Y291" i="45"/>
  <c r="W291" i="45"/>
  <c r="U291" i="45"/>
  <c r="S291" i="45"/>
  <c r="Q291" i="45"/>
  <c r="O291" i="45"/>
  <c r="M291" i="45"/>
  <c r="K291" i="45"/>
  <c r="I291" i="45"/>
  <c r="G291" i="45"/>
  <c r="E291" i="45"/>
  <c r="AQ290" i="45"/>
  <c r="AO290" i="45"/>
  <c r="AM290" i="45"/>
  <c r="AK290" i="45"/>
  <c r="AI290" i="45"/>
  <c r="AG290" i="45"/>
  <c r="AE290" i="45"/>
  <c r="AC290" i="45"/>
  <c r="AA290" i="45"/>
  <c r="Y290" i="45"/>
  <c r="W290" i="45"/>
  <c r="U290" i="45"/>
  <c r="S290" i="45"/>
  <c r="Q290" i="45"/>
  <c r="O290" i="45"/>
  <c r="M290" i="45"/>
  <c r="K290" i="45"/>
  <c r="I290" i="45"/>
  <c r="G290" i="45"/>
  <c r="E290" i="45"/>
  <c r="AQ289" i="45"/>
  <c r="AO289" i="45"/>
  <c r="AM289" i="45"/>
  <c r="AK289" i="45"/>
  <c r="AI289" i="45"/>
  <c r="AG289" i="45"/>
  <c r="AE289" i="45"/>
  <c r="AC289" i="45"/>
  <c r="AA289" i="45"/>
  <c r="Y289" i="45"/>
  <c r="W289" i="45"/>
  <c r="U289" i="45"/>
  <c r="S289" i="45"/>
  <c r="Q289" i="45"/>
  <c r="O289" i="45"/>
  <c r="M289" i="45"/>
  <c r="K289" i="45"/>
  <c r="I289" i="45"/>
  <c r="G289" i="45"/>
  <c r="E289" i="45"/>
  <c r="AQ288" i="45"/>
  <c r="AO288" i="45"/>
  <c r="AM288" i="45"/>
  <c r="AK288" i="45"/>
  <c r="AI288" i="45"/>
  <c r="AG288" i="45"/>
  <c r="AE288" i="45"/>
  <c r="AC288" i="45"/>
  <c r="AA288" i="45"/>
  <c r="Y288" i="45"/>
  <c r="W288" i="45"/>
  <c r="U288" i="45"/>
  <c r="S288" i="45"/>
  <c r="Q288" i="45"/>
  <c r="O288" i="45"/>
  <c r="M288" i="45"/>
  <c r="K288" i="45"/>
  <c r="I288" i="45"/>
  <c r="G288" i="45"/>
  <c r="E288" i="45"/>
  <c r="AQ287" i="45"/>
  <c r="AO287" i="45"/>
  <c r="AM287" i="45"/>
  <c r="AK287" i="45"/>
  <c r="AI287" i="45"/>
  <c r="AG287" i="45"/>
  <c r="AE287" i="45"/>
  <c r="AC287" i="45"/>
  <c r="AA287" i="45"/>
  <c r="Y287" i="45"/>
  <c r="W287" i="45"/>
  <c r="U287" i="45"/>
  <c r="S287" i="45"/>
  <c r="Q287" i="45"/>
  <c r="O287" i="45"/>
  <c r="M287" i="45"/>
  <c r="K287" i="45"/>
  <c r="I287" i="45"/>
  <c r="G287" i="45"/>
  <c r="E287" i="45"/>
  <c r="AQ286" i="45"/>
  <c r="AO286" i="45"/>
  <c r="AM286" i="45"/>
  <c r="AK286" i="45"/>
  <c r="AI286" i="45"/>
  <c r="AG286" i="45"/>
  <c r="AE286" i="45"/>
  <c r="AC286" i="45"/>
  <c r="AA286" i="45"/>
  <c r="Y286" i="45"/>
  <c r="W286" i="45"/>
  <c r="U286" i="45"/>
  <c r="S286" i="45"/>
  <c r="Q286" i="45"/>
  <c r="O286" i="45"/>
  <c r="M286" i="45"/>
  <c r="K286" i="45"/>
  <c r="I286" i="45"/>
  <c r="G286" i="45"/>
  <c r="E286" i="45"/>
  <c r="AQ285" i="45"/>
  <c r="AO285" i="45"/>
  <c r="AM285" i="45"/>
  <c r="AK285" i="45"/>
  <c r="AI285" i="45"/>
  <c r="AG285" i="45"/>
  <c r="AE285" i="45"/>
  <c r="AC285" i="45"/>
  <c r="AA285" i="45"/>
  <c r="Y285" i="45"/>
  <c r="W285" i="45"/>
  <c r="U285" i="45"/>
  <c r="S285" i="45"/>
  <c r="Q285" i="45"/>
  <c r="O285" i="45"/>
  <c r="M285" i="45"/>
  <c r="K285" i="45"/>
  <c r="I285" i="45"/>
  <c r="G285" i="45"/>
  <c r="E285" i="45"/>
  <c r="AQ284" i="45"/>
  <c r="AO284" i="45"/>
  <c r="AM284" i="45"/>
  <c r="AK284" i="45"/>
  <c r="AI284" i="45"/>
  <c r="AG284" i="45"/>
  <c r="AE284" i="45"/>
  <c r="AC284" i="45"/>
  <c r="AA284" i="45"/>
  <c r="Y284" i="45"/>
  <c r="W284" i="45"/>
  <c r="U284" i="45"/>
  <c r="S284" i="45"/>
  <c r="Q284" i="45"/>
  <c r="O284" i="45"/>
  <c r="M284" i="45"/>
  <c r="K284" i="45"/>
  <c r="I284" i="45"/>
  <c r="G284" i="45"/>
  <c r="E284" i="45"/>
  <c r="AQ283" i="45"/>
  <c r="AO283" i="45"/>
  <c r="AM283" i="45"/>
  <c r="AK283" i="45"/>
  <c r="AI283" i="45"/>
  <c r="AG283" i="45"/>
  <c r="AE283" i="45"/>
  <c r="AC283" i="45"/>
  <c r="AA283" i="45"/>
  <c r="Y283" i="45"/>
  <c r="W283" i="45"/>
  <c r="U283" i="45"/>
  <c r="S283" i="45"/>
  <c r="Q283" i="45"/>
  <c r="O283" i="45"/>
  <c r="M283" i="45"/>
  <c r="K283" i="45"/>
  <c r="I283" i="45"/>
  <c r="G283" i="45"/>
  <c r="E283" i="45"/>
  <c r="AQ282" i="45"/>
  <c r="AO282" i="45"/>
  <c r="AM282" i="45"/>
  <c r="AK282" i="45"/>
  <c r="AI282" i="45"/>
  <c r="AG282" i="45"/>
  <c r="AE282" i="45"/>
  <c r="AC282" i="45"/>
  <c r="AA282" i="45"/>
  <c r="Y282" i="45"/>
  <c r="W282" i="45"/>
  <c r="U282" i="45"/>
  <c r="S282" i="45"/>
  <c r="Q282" i="45"/>
  <c r="O282" i="45"/>
  <c r="M282" i="45"/>
  <c r="K282" i="45"/>
  <c r="I282" i="45"/>
  <c r="G282" i="45"/>
  <c r="E282" i="45"/>
  <c r="AQ281" i="45"/>
  <c r="AO281" i="45"/>
  <c r="AM281" i="45"/>
  <c r="AK281" i="45"/>
  <c r="AI281" i="45"/>
  <c r="AG281" i="45"/>
  <c r="AE281" i="45"/>
  <c r="AC281" i="45"/>
  <c r="AA281" i="45"/>
  <c r="Y281" i="45"/>
  <c r="W281" i="45"/>
  <c r="U281" i="45"/>
  <c r="S281" i="45"/>
  <c r="Q281" i="45"/>
  <c r="O281" i="45"/>
  <c r="M281" i="45"/>
  <c r="K281" i="45"/>
  <c r="I281" i="45"/>
  <c r="G281" i="45"/>
  <c r="E281" i="45"/>
  <c r="AQ280" i="45"/>
  <c r="AO280" i="45"/>
  <c r="AM280" i="45"/>
  <c r="AK280" i="45"/>
  <c r="AI280" i="45"/>
  <c r="AG280" i="45"/>
  <c r="AE280" i="45"/>
  <c r="AC280" i="45"/>
  <c r="AA280" i="45"/>
  <c r="Y280" i="45"/>
  <c r="W280" i="45"/>
  <c r="U280" i="45"/>
  <c r="S280" i="45"/>
  <c r="Q280" i="45"/>
  <c r="O280" i="45"/>
  <c r="M280" i="45"/>
  <c r="K280" i="45"/>
  <c r="I280" i="45"/>
  <c r="G280" i="45"/>
  <c r="E280" i="45"/>
  <c r="AQ279" i="45"/>
  <c r="AO279" i="45"/>
  <c r="AM279" i="45"/>
  <c r="AK279" i="45"/>
  <c r="AI279" i="45"/>
  <c r="AG279" i="45"/>
  <c r="AE279" i="45"/>
  <c r="AC279" i="45"/>
  <c r="AA279" i="45"/>
  <c r="Y279" i="45"/>
  <c r="W279" i="45"/>
  <c r="U279" i="45"/>
  <c r="S279" i="45"/>
  <c r="Q279" i="45"/>
  <c r="O279" i="45"/>
  <c r="M279" i="45"/>
  <c r="K279" i="45"/>
  <c r="I279" i="45"/>
  <c r="G279" i="45"/>
  <c r="E279" i="45"/>
  <c r="AQ278" i="45"/>
  <c r="AO278" i="45"/>
  <c r="AM278" i="45"/>
  <c r="AK278" i="45"/>
  <c r="AI278" i="45"/>
  <c r="AG278" i="45"/>
  <c r="AE278" i="45"/>
  <c r="AC278" i="45"/>
  <c r="AA278" i="45"/>
  <c r="Y278" i="45"/>
  <c r="W278" i="45"/>
  <c r="U278" i="45"/>
  <c r="S278" i="45"/>
  <c r="Q278" i="45"/>
  <c r="O278" i="45"/>
  <c r="M278" i="45"/>
  <c r="K278" i="45"/>
  <c r="I278" i="45"/>
  <c r="G278" i="45"/>
  <c r="E278" i="45"/>
  <c r="AQ277" i="45"/>
  <c r="AO277" i="45"/>
  <c r="AM277" i="45"/>
  <c r="AK277" i="45"/>
  <c r="AI277" i="45"/>
  <c r="AG277" i="45"/>
  <c r="AE277" i="45"/>
  <c r="AC277" i="45"/>
  <c r="AA277" i="45"/>
  <c r="Y277" i="45"/>
  <c r="W277" i="45"/>
  <c r="U277" i="45"/>
  <c r="S277" i="45"/>
  <c r="Q277" i="45"/>
  <c r="O277" i="45"/>
  <c r="M277" i="45"/>
  <c r="K277" i="45"/>
  <c r="I277" i="45"/>
  <c r="G277" i="45"/>
  <c r="E277" i="45"/>
  <c r="AQ276" i="45"/>
  <c r="AO276" i="45"/>
  <c r="AM276" i="45"/>
  <c r="AK276" i="45"/>
  <c r="AI276" i="45"/>
  <c r="AG276" i="45"/>
  <c r="AE276" i="45"/>
  <c r="AC276" i="45"/>
  <c r="AA276" i="45"/>
  <c r="Y276" i="45"/>
  <c r="W276" i="45"/>
  <c r="U276" i="45"/>
  <c r="S276" i="45"/>
  <c r="Q276" i="45"/>
  <c r="O276" i="45"/>
  <c r="M276" i="45"/>
  <c r="K276" i="45"/>
  <c r="I276" i="45"/>
  <c r="G276" i="45"/>
  <c r="E276" i="45"/>
  <c r="AQ275" i="45"/>
  <c r="AO275" i="45"/>
  <c r="AM275" i="45"/>
  <c r="AK275" i="45"/>
  <c r="AI275" i="45"/>
  <c r="AG275" i="45"/>
  <c r="AE275" i="45"/>
  <c r="AC275" i="45"/>
  <c r="AA275" i="45"/>
  <c r="Y275" i="45"/>
  <c r="W275" i="45"/>
  <c r="U275" i="45"/>
  <c r="S275" i="45"/>
  <c r="Q275" i="45"/>
  <c r="O275" i="45"/>
  <c r="M275" i="45"/>
  <c r="K275" i="45"/>
  <c r="I275" i="45"/>
  <c r="G275" i="45"/>
  <c r="E275" i="45"/>
  <c r="AQ274" i="45"/>
  <c r="AO274" i="45"/>
  <c r="AM274" i="45"/>
  <c r="AK274" i="45"/>
  <c r="AI274" i="45"/>
  <c r="AG274" i="45"/>
  <c r="AE274" i="45"/>
  <c r="AC274" i="45"/>
  <c r="AA274" i="45"/>
  <c r="Y274" i="45"/>
  <c r="W274" i="45"/>
  <c r="U274" i="45"/>
  <c r="S274" i="45"/>
  <c r="Q274" i="45"/>
  <c r="O274" i="45"/>
  <c r="M274" i="45"/>
  <c r="K274" i="45"/>
  <c r="I274" i="45"/>
  <c r="G274" i="45"/>
  <c r="E274" i="45"/>
  <c r="AQ273" i="45"/>
  <c r="AO273" i="45"/>
  <c r="AM273" i="45"/>
  <c r="AK273" i="45"/>
  <c r="AI273" i="45"/>
  <c r="AG273" i="45"/>
  <c r="AE273" i="45"/>
  <c r="AC273" i="45"/>
  <c r="AA273" i="45"/>
  <c r="Y273" i="45"/>
  <c r="W273" i="45"/>
  <c r="U273" i="45"/>
  <c r="S273" i="45"/>
  <c r="Q273" i="45"/>
  <c r="O273" i="45"/>
  <c r="M273" i="45"/>
  <c r="K273" i="45"/>
  <c r="I273" i="45"/>
  <c r="G273" i="45"/>
  <c r="E273" i="45"/>
  <c r="AQ272" i="45"/>
  <c r="AO272" i="45"/>
  <c r="AM272" i="45"/>
  <c r="AK272" i="45"/>
  <c r="AI272" i="45"/>
  <c r="AG272" i="45"/>
  <c r="AE272" i="45"/>
  <c r="AC272" i="45"/>
  <c r="AA272" i="45"/>
  <c r="Y272" i="45"/>
  <c r="W272" i="45"/>
  <c r="U272" i="45"/>
  <c r="S272" i="45"/>
  <c r="Q272" i="45"/>
  <c r="O272" i="45"/>
  <c r="M272" i="45"/>
  <c r="K272" i="45"/>
  <c r="I272" i="45"/>
  <c r="G272" i="45"/>
  <c r="E272" i="45"/>
  <c r="AQ271" i="45"/>
  <c r="AO271" i="45"/>
  <c r="AM271" i="45"/>
  <c r="AK271" i="45"/>
  <c r="AI271" i="45"/>
  <c r="AG271" i="45"/>
  <c r="AE271" i="45"/>
  <c r="AC271" i="45"/>
  <c r="AA271" i="45"/>
  <c r="Y271" i="45"/>
  <c r="W271" i="45"/>
  <c r="U271" i="45"/>
  <c r="S271" i="45"/>
  <c r="Q271" i="45"/>
  <c r="O271" i="45"/>
  <c r="M271" i="45"/>
  <c r="K271" i="45"/>
  <c r="I271" i="45"/>
  <c r="G271" i="45"/>
  <c r="E271" i="45"/>
  <c r="AQ270" i="45"/>
  <c r="AO270" i="45"/>
  <c r="AM270" i="45"/>
  <c r="AK270" i="45"/>
  <c r="AI270" i="45"/>
  <c r="AG270" i="45"/>
  <c r="AE270" i="45"/>
  <c r="AC270" i="45"/>
  <c r="AA270" i="45"/>
  <c r="Y270" i="45"/>
  <c r="W270" i="45"/>
  <c r="U270" i="45"/>
  <c r="S270" i="45"/>
  <c r="Q270" i="45"/>
  <c r="O270" i="45"/>
  <c r="M270" i="45"/>
  <c r="K270" i="45"/>
  <c r="I270" i="45"/>
  <c r="G270" i="45"/>
  <c r="E270" i="45"/>
  <c r="AQ269" i="45"/>
  <c r="AO269" i="45"/>
  <c r="AM269" i="45"/>
  <c r="AK269" i="45"/>
  <c r="AI269" i="45"/>
  <c r="AG269" i="45"/>
  <c r="AE269" i="45"/>
  <c r="AC269" i="45"/>
  <c r="AA269" i="45"/>
  <c r="Y269" i="45"/>
  <c r="W269" i="45"/>
  <c r="U269" i="45"/>
  <c r="S269" i="45"/>
  <c r="Q269" i="45"/>
  <c r="O269" i="45"/>
  <c r="M269" i="45"/>
  <c r="K269" i="45"/>
  <c r="I269" i="45"/>
  <c r="G269" i="45"/>
  <c r="E269" i="45"/>
  <c r="AQ268" i="45"/>
  <c r="AO268" i="45"/>
  <c r="AM268" i="45"/>
  <c r="AK268" i="45"/>
  <c r="AI268" i="45"/>
  <c r="AG268" i="45"/>
  <c r="AE268" i="45"/>
  <c r="AC268" i="45"/>
  <c r="AA268" i="45"/>
  <c r="Y268" i="45"/>
  <c r="W268" i="45"/>
  <c r="U268" i="45"/>
  <c r="S268" i="45"/>
  <c r="Q268" i="45"/>
  <c r="O268" i="45"/>
  <c r="M268" i="45"/>
  <c r="K268" i="45"/>
  <c r="I268" i="45"/>
  <c r="G268" i="45"/>
  <c r="E268" i="45"/>
  <c r="AQ267" i="45"/>
  <c r="AO267" i="45"/>
  <c r="AM267" i="45"/>
  <c r="AK267" i="45"/>
  <c r="AI267" i="45"/>
  <c r="AG267" i="45"/>
  <c r="AE267" i="45"/>
  <c r="AC267" i="45"/>
  <c r="AA267" i="45"/>
  <c r="Y267" i="45"/>
  <c r="W267" i="45"/>
  <c r="U267" i="45"/>
  <c r="S267" i="45"/>
  <c r="Q267" i="45"/>
  <c r="O267" i="45"/>
  <c r="M267" i="45"/>
  <c r="K267" i="45"/>
  <c r="I267" i="45"/>
  <c r="G267" i="45"/>
  <c r="E267" i="45"/>
  <c r="AQ266" i="45"/>
  <c r="AO266" i="45"/>
  <c r="AM266" i="45"/>
  <c r="AK266" i="45"/>
  <c r="AI266" i="45"/>
  <c r="AG266" i="45"/>
  <c r="AE266" i="45"/>
  <c r="AC266" i="45"/>
  <c r="AA266" i="45"/>
  <c r="Y266" i="45"/>
  <c r="W266" i="45"/>
  <c r="U266" i="45"/>
  <c r="S266" i="45"/>
  <c r="Q266" i="45"/>
  <c r="O266" i="45"/>
  <c r="M266" i="45"/>
  <c r="K266" i="45"/>
  <c r="I266" i="45"/>
  <c r="G266" i="45"/>
  <c r="E266" i="45"/>
  <c r="AQ265" i="45"/>
  <c r="AO265" i="45"/>
  <c r="AM265" i="45"/>
  <c r="AK265" i="45"/>
  <c r="AI265" i="45"/>
  <c r="AG265" i="45"/>
  <c r="AE265" i="45"/>
  <c r="AC265" i="45"/>
  <c r="AA265" i="45"/>
  <c r="Y265" i="45"/>
  <c r="W265" i="45"/>
  <c r="U265" i="45"/>
  <c r="S265" i="45"/>
  <c r="Q265" i="45"/>
  <c r="O265" i="45"/>
  <c r="M265" i="45"/>
  <c r="K265" i="45"/>
  <c r="I265" i="45"/>
  <c r="G265" i="45"/>
  <c r="E265" i="45"/>
  <c r="AQ264" i="45"/>
  <c r="AO264" i="45"/>
  <c r="AM264" i="45"/>
  <c r="AK264" i="45"/>
  <c r="AI264" i="45"/>
  <c r="AG264" i="45"/>
  <c r="AE264" i="45"/>
  <c r="AC264" i="45"/>
  <c r="AA264" i="45"/>
  <c r="Y264" i="45"/>
  <c r="W264" i="45"/>
  <c r="U264" i="45"/>
  <c r="S264" i="45"/>
  <c r="Q264" i="45"/>
  <c r="O264" i="45"/>
  <c r="M264" i="45"/>
  <c r="K264" i="45"/>
  <c r="I264" i="45"/>
  <c r="G264" i="45"/>
  <c r="E264" i="45"/>
  <c r="AQ263" i="45"/>
  <c r="AO263" i="45"/>
  <c r="AM263" i="45"/>
  <c r="AK263" i="45"/>
  <c r="AI263" i="45"/>
  <c r="AG263" i="45"/>
  <c r="AE263" i="45"/>
  <c r="AC263" i="45"/>
  <c r="AA263" i="45"/>
  <c r="Y263" i="45"/>
  <c r="W263" i="45"/>
  <c r="U263" i="45"/>
  <c r="S263" i="45"/>
  <c r="Q263" i="45"/>
  <c r="O263" i="45"/>
  <c r="M263" i="45"/>
  <c r="K263" i="45"/>
  <c r="I263" i="45"/>
  <c r="G263" i="45"/>
  <c r="E263" i="45"/>
  <c r="AQ262" i="45"/>
  <c r="AO262" i="45"/>
  <c r="AM262" i="45"/>
  <c r="AK262" i="45"/>
  <c r="AI262" i="45"/>
  <c r="AG262" i="45"/>
  <c r="AE262" i="45"/>
  <c r="AC262" i="45"/>
  <c r="AA262" i="45"/>
  <c r="Y262" i="45"/>
  <c r="W262" i="45"/>
  <c r="U262" i="45"/>
  <c r="S262" i="45"/>
  <c r="Q262" i="45"/>
  <c r="O262" i="45"/>
  <c r="M262" i="45"/>
  <c r="K262" i="45"/>
  <c r="I262" i="45"/>
  <c r="G262" i="45"/>
  <c r="E262" i="45"/>
  <c r="AQ261" i="45"/>
  <c r="AO261" i="45"/>
  <c r="AM261" i="45"/>
  <c r="AK261" i="45"/>
  <c r="AI261" i="45"/>
  <c r="AG261" i="45"/>
  <c r="AE261" i="45"/>
  <c r="AC261" i="45"/>
  <c r="AA261" i="45"/>
  <c r="Y261" i="45"/>
  <c r="W261" i="45"/>
  <c r="U261" i="45"/>
  <c r="S261" i="45"/>
  <c r="Q261" i="45"/>
  <c r="O261" i="45"/>
  <c r="M261" i="45"/>
  <c r="K261" i="45"/>
  <c r="I261" i="45"/>
  <c r="G261" i="45"/>
  <c r="E261" i="45"/>
  <c r="AQ260" i="45"/>
  <c r="AO260" i="45"/>
  <c r="AM260" i="45"/>
  <c r="AK260" i="45"/>
  <c r="AI260" i="45"/>
  <c r="AG260" i="45"/>
  <c r="AE260" i="45"/>
  <c r="AC260" i="45"/>
  <c r="AA260" i="45"/>
  <c r="Y260" i="45"/>
  <c r="W260" i="45"/>
  <c r="U260" i="45"/>
  <c r="S260" i="45"/>
  <c r="Q260" i="45"/>
  <c r="O260" i="45"/>
  <c r="M260" i="45"/>
  <c r="K260" i="45"/>
  <c r="I260" i="45"/>
  <c r="G260" i="45"/>
  <c r="E260" i="45"/>
  <c r="AQ259" i="45"/>
  <c r="AO259" i="45"/>
  <c r="AM259" i="45"/>
  <c r="AK259" i="45"/>
  <c r="AI259" i="45"/>
  <c r="AG259" i="45"/>
  <c r="AE259" i="45"/>
  <c r="AC259" i="45"/>
  <c r="AA259" i="45"/>
  <c r="Y259" i="45"/>
  <c r="W259" i="45"/>
  <c r="U259" i="45"/>
  <c r="S259" i="45"/>
  <c r="Q259" i="45"/>
  <c r="O259" i="45"/>
  <c r="M259" i="45"/>
  <c r="K259" i="45"/>
  <c r="I259" i="45"/>
  <c r="G259" i="45"/>
  <c r="E259" i="45"/>
  <c r="AQ258" i="45"/>
  <c r="AO258" i="45"/>
  <c r="AM258" i="45"/>
  <c r="AK258" i="45"/>
  <c r="AI258" i="45"/>
  <c r="AG258" i="45"/>
  <c r="AE258" i="45"/>
  <c r="AC258" i="45"/>
  <c r="AA258" i="45"/>
  <c r="Y258" i="45"/>
  <c r="W258" i="45"/>
  <c r="U258" i="45"/>
  <c r="S258" i="45"/>
  <c r="Q258" i="45"/>
  <c r="O258" i="45"/>
  <c r="M258" i="45"/>
  <c r="K258" i="45"/>
  <c r="I258" i="45"/>
  <c r="G258" i="45"/>
  <c r="E258" i="45"/>
  <c r="AQ257" i="45"/>
  <c r="AO257" i="45"/>
  <c r="AM257" i="45"/>
  <c r="AK257" i="45"/>
  <c r="AI257" i="45"/>
  <c r="AG257" i="45"/>
  <c r="AE257" i="45"/>
  <c r="AC257" i="45"/>
  <c r="AA257" i="45"/>
  <c r="Y257" i="45"/>
  <c r="W257" i="45"/>
  <c r="U257" i="45"/>
  <c r="S257" i="45"/>
  <c r="Q257" i="45"/>
  <c r="O257" i="45"/>
  <c r="M257" i="45"/>
  <c r="K257" i="45"/>
  <c r="I257" i="45"/>
  <c r="G257" i="45"/>
  <c r="E257" i="45"/>
  <c r="AQ256" i="45"/>
  <c r="AO256" i="45"/>
  <c r="AM256" i="45"/>
  <c r="AK256" i="45"/>
  <c r="AI256" i="45"/>
  <c r="AG256" i="45"/>
  <c r="AE256" i="45"/>
  <c r="AC256" i="45"/>
  <c r="AA256" i="45"/>
  <c r="Y256" i="45"/>
  <c r="W256" i="45"/>
  <c r="U256" i="45"/>
  <c r="S256" i="45"/>
  <c r="Q256" i="45"/>
  <c r="O256" i="45"/>
  <c r="M256" i="45"/>
  <c r="K256" i="45"/>
  <c r="I256" i="45"/>
  <c r="G256" i="45"/>
  <c r="E256" i="45"/>
  <c r="AQ255" i="45"/>
  <c r="AO255" i="45"/>
  <c r="AM255" i="45"/>
  <c r="AK255" i="45"/>
  <c r="AI255" i="45"/>
  <c r="AG255" i="45"/>
  <c r="AE255" i="45"/>
  <c r="AC255" i="45"/>
  <c r="AA255" i="45"/>
  <c r="Y255" i="45"/>
  <c r="W255" i="45"/>
  <c r="U255" i="45"/>
  <c r="S255" i="45"/>
  <c r="Q255" i="45"/>
  <c r="O255" i="45"/>
  <c r="M255" i="45"/>
  <c r="K255" i="45"/>
  <c r="I255" i="45"/>
  <c r="G255" i="45"/>
  <c r="E255" i="45"/>
  <c r="AQ254" i="45"/>
  <c r="AO254" i="45"/>
  <c r="AM254" i="45"/>
  <c r="AK254" i="45"/>
  <c r="AI254" i="45"/>
  <c r="AG254" i="45"/>
  <c r="AE254" i="45"/>
  <c r="AC254" i="45"/>
  <c r="AA254" i="45"/>
  <c r="Y254" i="45"/>
  <c r="W254" i="45"/>
  <c r="U254" i="45"/>
  <c r="S254" i="45"/>
  <c r="Q254" i="45"/>
  <c r="O254" i="45"/>
  <c r="M254" i="45"/>
  <c r="K254" i="45"/>
  <c r="I254" i="45"/>
  <c r="G254" i="45"/>
  <c r="E254" i="45"/>
  <c r="AQ253" i="45"/>
  <c r="AO253" i="45"/>
  <c r="AM253" i="45"/>
  <c r="AK253" i="45"/>
  <c r="AI253" i="45"/>
  <c r="AG253" i="45"/>
  <c r="AE253" i="45"/>
  <c r="AC253" i="45"/>
  <c r="AA253" i="45"/>
  <c r="Y253" i="45"/>
  <c r="W253" i="45"/>
  <c r="U253" i="45"/>
  <c r="S253" i="45"/>
  <c r="Q253" i="45"/>
  <c r="O253" i="45"/>
  <c r="M253" i="45"/>
  <c r="K253" i="45"/>
  <c r="I253" i="45"/>
  <c r="G253" i="45"/>
  <c r="E253" i="45"/>
  <c r="AQ252" i="45"/>
  <c r="AO252" i="45"/>
  <c r="AM252" i="45"/>
  <c r="AK252" i="45"/>
  <c r="AI252" i="45"/>
  <c r="AG252" i="45"/>
  <c r="AE252" i="45"/>
  <c r="AC252" i="45"/>
  <c r="AA252" i="45"/>
  <c r="Y252" i="45"/>
  <c r="W252" i="45"/>
  <c r="U252" i="45"/>
  <c r="S252" i="45"/>
  <c r="Q252" i="45"/>
  <c r="O252" i="45"/>
  <c r="M252" i="45"/>
  <c r="K252" i="45"/>
  <c r="I252" i="45"/>
  <c r="G252" i="45"/>
  <c r="E252" i="45"/>
  <c r="AQ251" i="45"/>
  <c r="AO251" i="45"/>
  <c r="AM251" i="45"/>
  <c r="AK251" i="45"/>
  <c r="AI251" i="45"/>
  <c r="AG251" i="45"/>
  <c r="AE251" i="45"/>
  <c r="AC251" i="45"/>
  <c r="AA251" i="45"/>
  <c r="Y251" i="45"/>
  <c r="W251" i="45"/>
  <c r="U251" i="45"/>
  <c r="S251" i="45"/>
  <c r="Q251" i="45"/>
  <c r="O251" i="45"/>
  <c r="M251" i="45"/>
  <c r="K251" i="45"/>
  <c r="I251" i="45"/>
  <c r="G251" i="45"/>
  <c r="E251" i="45"/>
  <c r="AQ250" i="45"/>
  <c r="AO250" i="45"/>
  <c r="AM250" i="45"/>
  <c r="AK250" i="45"/>
  <c r="AI250" i="45"/>
  <c r="AG250" i="45"/>
  <c r="AE250" i="45"/>
  <c r="AC250" i="45"/>
  <c r="AA250" i="45"/>
  <c r="Y250" i="45"/>
  <c r="W250" i="45"/>
  <c r="U250" i="45"/>
  <c r="S250" i="45"/>
  <c r="Q250" i="45"/>
  <c r="O250" i="45"/>
  <c r="M250" i="45"/>
  <c r="K250" i="45"/>
  <c r="I250" i="45"/>
  <c r="G250" i="45"/>
  <c r="E250" i="45"/>
  <c r="AQ249" i="45"/>
  <c r="AO249" i="45"/>
  <c r="AM249" i="45"/>
  <c r="AK249" i="45"/>
  <c r="AI249" i="45"/>
  <c r="AG249" i="45"/>
  <c r="AE249" i="45"/>
  <c r="AC249" i="45"/>
  <c r="AA249" i="45"/>
  <c r="Y249" i="45"/>
  <c r="W249" i="45"/>
  <c r="U249" i="45"/>
  <c r="S249" i="45"/>
  <c r="Q249" i="45"/>
  <c r="O249" i="45"/>
  <c r="M249" i="45"/>
  <c r="K249" i="45"/>
  <c r="I249" i="45"/>
  <c r="G249" i="45"/>
  <c r="E249" i="45"/>
  <c r="AQ248" i="45"/>
  <c r="AO248" i="45"/>
  <c r="AM248" i="45"/>
  <c r="AK248" i="45"/>
  <c r="AI248" i="45"/>
  <c r="AG248" i="45"/>
  <c r="AE248" i="45"/>
  <c r="AC248" i="45"/>
  <c r="AA248" i="45"/>
  <c r="Y248" i="45"/>
  <c r="W248" i="45"/>
  <c r="U248" i="45"/>
  <c r="S248" i="45"/>
  <c r="Q248" i="45"/>
  <c r="O248" i="45"/>
  <c r="M248" i="45"/>
  <c r="K248" i="45"/>
  <c r="I248" i="45"/>
  <c r="G248" i="45"/>
  <c r="E248" i="45"/>
  <c r="AQ247" i="45"/>
  <c r="AO247" i="45"/>
  <c r="AM247" i="45"/>
  <c r="AK247" i="45"/>
  <c r="AI247" i="45"/>
  <c r="AG247" i="45"/>
  <c r="AE247" i="45"/>
  <c r="AC247" i="45"/>
  <c r="AA247" i="45"/>
  <c r="Y247" i="45"/>
  <c r="W247" i="45"/>
  <c r="U247" i="45"/>
  <c r="S247" i="45"/>
  <c r="Q247" i="45"/>
  <c r="O247" i="45"/>
  <c r="M247" i="45"/>
  <c r="K247" i="45"/>
  <c r="I247" i="45"/>
  <c r="G247" i="45"/>
  <c r="E247" i="45"/>
  <c r="AQ246" i="45"/>
  <c r="AO246" i="45"/>
  <c r="AM246" i="45"/>
  <c r="AK246" i="45"/>
  <c r="AI246" i="45"/>
  <c r="AG246" i="45"/>
  <c r="AE246" i="45"/>
  <c r="AC246" i="45"/>
  <c r="AA246" i="45"/>
  <c r="Y246" i="45"/>
  <c r="W246" i="45"/>
  <c r="U246" i="45"/>
  <c r="S246" i="45"/>
  <c r="Q246" i="45"/>
  <c r="O246" i="45"/>
  <c r="M246" i="45"/>
  <c r="K246" i="45"/>
  <c r="I246" i="45"/>
  <c r="G246" i="45"/>
  <c r="E246" i="45"/>
  <c r="AQ245" i="45"/>
  <c r="AO245" i="45"/>
  <c r="AM245" i="45"/>
  <c r="AK245" i="45"/>
  <c r="AI245" i="45"/>
  <c r="AG245" i="45"/>
  <c r="AE245" i="45"/>
  <c r="AC245" i="45"/>
  <c r="AA245" i="45"/>
  <c r="Y245" i="45"/>
  <c r="W245" i="45"/>
  <c r="U245" i="45"/>
  <c r="S245" i="45"/>
  <c r="Q245" i="45"/>
  <c r="O245" i="45"/>
  <c r="M245" i="45"/>
  <c r="K245" i="45"/>
  <c r="I245" i="45"/>
  <c r="G245" i="45"/>
  <c r="E245" i="45"/>
  <c r="AQ244" i="45"/>
  <c r="AO244" i="45"/>
  <c r="AM244" i="45"/>
  <c r="AK244" i="45"/>
  <c r="AI244" i="45"/>
  <c r="AG244" i="45"/>
  <c r="AE244" i="45"/>
  <c r="AC244" i="45"/>
  <c r="AA244" i="45"/>
  <c r="Y244" i="45"/>
  <c r="W244" i="45"/>
  <c r="U244" i="45"/>
  <c r="S244" i="45"/>
  <c r="Q244" i="45"/>
  <c r="O244" i="45"/>
  <c r="M244" i="45"/>
  <c r="K244" i="45"/>
  <c r="I244" i="45"/>
  <c r="G244" i="45"/>
  <c r="E244" i="45"/>
  <c r="AQ243" i="45"/>
  <c r="AO243" i="45"/>
  <c r="AM243" i="45"/>
  <c r="AK243" i="45"/>
  <c r="AI243" i="45"/>
  <c r="AG243" i="45"/>
  <c r="AE243" i="45"/>
  <c r="AC243" i="45"/>
  <c r="AA243" i="45"/>
  <c r="Y243" i="45"/>
  <c r="W243" i="45"/>
  <c r="U243" i="45"/>
  <c r="S243" i="45"/>
  <c r="Q243" i="45"/>
  <c r="O243" i="45"/>
  <c r="M243" i="45"/>
  <c r="K243" i="45"/>
  <c r="I243" i="45"/>
  <c r="G243" i="45"/>
  <c r="E243" i="45"/>
  <c r="AQ242" i="45"/>
  <c r="AO242" i="45"/>
  <c r="AM242" i="45"/>
  <c r="AK242" i="45"/>
  <c r="AI242" i="45"/>
  <c r="AG242" i="45"/>
  <c r="AE242" i="45"/>
  <c r="AC242" i="45"/>
  <c r="AA242" i="45"/>
  <c r="Y242" i="45"/>
  <c r="W242" i="45"/>
  <c r="U242" i="45"/>
  <c r="S242" i="45"/>
  <c r="Q242" i="45"/>
  <c r="O242" i="45"/>
  <c r="M242" i="45"/>
  <c r="K242" i="45"/>
  <c r="I242" i="45"/>
  <c r="G242" i="45"/>
  <c r="E242" i="45"/>
  <c r="AQ241" i="45"/>
  <c r="AO241" i="45"/>
  <c r="AM241" i="45"/>
  <c r="AK241" i="45"/>
  <c r="AI241" i="45"/>
  <c r="AG241" i="45"/>
  <c r="AE241" i="45"/>
  <c r="AC241" i="45"/>
  <c r="AA241" i="45"/>
  <c r="Y241" i="45"/>
  <c r="W241" i="45"/>
  <c r="U241" i="45"/>
  <c r="S241" i="45"/>
  <c r="Q241" i="45"/>
  <c r="O241" i="45"/>
  <c r="M241" i="45"/>
  <c r="K241" i="45"/>
  <c r="I241" i="45"/>
  <c r="G241" i="45"/>
  <c r="E241" i="45"/>
  <c r="AQ240" i="45"/>
  <c r="AO240" i="45"/>
  <c r="AM240" i="45"/>
  <c r="AK240" i="45"/>
  <c r="AI240" i="45"/>
  <c r="AG240" i="45"/>
  <c r="AE240" i="45"/>
  <c r="AC240" i="45"/>
  <c r="AA240" i="45"/>
  <c r="Y240" i="45"/>
  <c r="W240" i="45"/>
  <c r="U240" i="45"/>
  <c r="S240" i="45"/>
  <c r="Q240" i="45"/>
  <c r="O240" i="45"/>
  <c r="M240" i="45"/>
  <c r="K240" i="45"/>
  <c r="I240" i="45"/>
  <c r="G240" i="45"/>
  <c r="E240" i="45"/>
  <c r="AQ239" i="45"/>
  <c r="AO239" i="45"/>
  <c r="AM239" i="45"/>
  <c r="AK239" i="45"/>
  <c r="AI239" i="45"/>
  <c r="AG239" i="45"/>
  <c r="AE239" i="45"/>
  <c r="AC239" i="45"/>
  <c r="AA239" i="45"/>
  <c r="Y239" i="45"/>
  <c r="W239" i="45"/>
  <c r="U239" i="45"/>
  <c r="S239" i="45"/>
  <c r="Q239" i="45"/>
  <c r="O239" i="45"/>
  <c r="M239" i="45"/>
  <c r="K239" i="45"/>
  <c r="I239" i="45"/>
  <c r="G239" i="45"/>
  <c r="E239" i="45"/>
  <c r="AQ238" i="45"/>
  <c r="AO238" i="45"/>
  <c r="AM238" i="45"/>
  <c r="AK238" i="45"/>
  <c r="AI238" i="45"/>
  <c r="AG238" i="45"/>
  <c r="AE238" i="45"/>
  <c r="AC238" i="45"/>
  <c r="AA238" i="45"/>
  <c r="Y238" i="45"/>
  <c r="W238" i="45"/>
  <c r="U238" i="45"/>
  <c r="S238" i="45"/>
  <c r="Q238" i="45"/>
  <c r="O238" i="45"/>
  <c r="M238" i="45"/>
  <c r="K238" i="45"/>
  <c r="I238" i="45"/>
  <c r="G238" i="45"/>
  <c r="E238" i="45"/>
  <c r="AQ237" i="45"/>
  <c r="AO237" i="45"/>
  <c r="AM237" i="45"/>
  <c r="AK237" i="45"/>
  <c r="AI237" i="45"/>
  <c r="AG237" i="45"/>
  <c r="AE237" i="45"/>
  <c r="AC237" i="45"/>
  <c r="AA237" i="45"/>
  <c r="Y237" i="45"/>
  <c r="W237" i="45"/>
  <c r="U237" i="45"/>
  <c r="S237" i="45"/>
  <c r="Q237" i="45"/>
  <c r="O237" i="45"/>
  <c r="M237" i="45"/>
  <c r="K237" i="45"/>
  <c r="I237" i="45"/>
  <c r="G237" i="45"/>
  <c r="E237" i="45"/>
  <c r="AQ236" i="45"/>
  <c r="AO236" i="45"/>
  <c r="AM236" i="45"/>
  <c r="AK236" i="45"/>
  <c r="AI236" i="45"/>
  <c r="AG236" i="45"/>
  <c r="AE236" i="45"/>
  <c r="AC236" i="45"/>
  <c r="AA236" i="45"/>
  <c r="Y236" i="45"/>
  <c r="W236" i="45"/>
  <c r="U236" i="45"/>
  <c r="S236" i="45"/>
  <c r="Q236" i="45"/>
  <c r="O236" i="45"/>
  <c r="M236" i="45"/>
  <c r="K236" i="45"/>
  <c r="I236" i="45"/>
  <c r="G236" i="45"/>
  <c r="E236" i="45"/>
  <c r="AQ235" i="45"/>
  <c r="AO235" i="45"/>
  <c r="AM235" i="45"/>
  <c r="AK235" i="45"/>
  <c r="AI235" i="45"/>
  <c r="AG235" i="45"/>
  <c r="AE235" i="45"/>
  <c r="AC235" i="45"/>
  <c r="AA235" i="45"/>
  <c r="Y235" i="45"/>
  <c r="W235" i="45"/>
  <c r="U235" i="45"/>
  <c r="S235" i="45"/>
  <c r="Q235" i="45"/>
  <c r="O235" i="45"/>
  <c r="M235" i="45"/>
  <c r="K235" i="45"/>
  <c r="I235" i="45"/>
  <c r="G235" i="45"/>
  <c r="E235" i="45"/>
  <c r="AQ234" i="45"/>
  <c r="AO234" i="45"/>
  <c r="AM234" i="45"/>
  <c r="AK234" i="45"/>
  <c r="AI234" i="45"/>
  <c r="AG234" i="45"/>
  <c r="AE234" i="45"/>
  <c r="AC234" i="45"/>
  <c r="AA234" i="45"/>
  <c r="Y234" i="45"/>
  <c r="W234" i="45"/>
  <c r="U234" i="45"/>
  <c r="S234" i="45"/>
  <c r="Q234" i="45"/>
  <c r="O234" i="45"/>
  <c r="M234" i="45"/>
  <c r="K234" i="45"/>
  <c r="I234" i="45"/>
  <c r="G234" i="45"/>
  <c r="E234" i="45"/>
  <c r="AQ233" i="45"/>
  <c r="AO233" i="45"/>
  <c r="AM233" i="45"/>
  <c r="AK233" i="45"/>
  <c r="AI233" i="45"/>
  <c r="AG233" i="45"/>
  <c r="AE233" i="45"/>
  <c r="AC233" i="45"/>
  <c r="AA233" i="45"/>
  <c r="Y233" i="45"/>
  <c r="W233" i="45"/>
  <c r="U233" i="45"/>
  <c r="S233" i="45"/>
  <c r="Q233" i="45"/>
  <c r="O233" i="45"/>
  <c r="M233" i="45"/>
  <c r="K233" i="45"/>
  <c r="I233" i="45"/>
  <c r="G233" i="45"/>
  <c r="E233" i="45"/>
  <c r="AQ232" i="45"/>
  <c r="AO232" i="45"/>
  <c r="AM232" i="45"/>
  <c r="AK232" i="45"/>
  <c r="AI232" i="45"/>
  <c r="AG232" i="45"/>
  <c r="AE232" i="45"/>
  <c r="AC232" i="45"/>
  <c r="AA232" i="45"/>
  <c r="Y232" i="45"/>
  <c r="W232" i="45"/>
  <c r="U232" i="45"/>
  <c r="S232" i="45"/>
  <c r="Q232" i="45"/>
  <c r="O232" i="45"/>
  <c r="M232" i="45"/>
  <c r="K232" i="45"/>
  <c r="I232" i="45"/>
  <c r="G232" i="45"/>
  <c r="E232" i="45"/>
  <c r="AQ231" i="45"/>
  <c r="AO231" i="45"/>
  <c r="AM231" i="45"/>
  <c r="AK231" i="45"/>
  <c r="AI231" i="45"/>
  <c r="AG231" i="45"/>
  <c r="AE231" i="45"/>
  <c r="AC231" i="45"/>
  <c r="AA231" i="45"/>
  <c r="Y231" i="45"/>
  <c r="W231" i="45"/>
  <c r="U231" i="45"/>
  <c r="S231" i="45"/>
  <c r="Q231" i="45"/>
  <c r="O231" i="45"/>
  <c r="M231" i="45"/>
  <c r="K231" i="45"/>
  <c r="I231" i="45"/>
  <c r="G231" i="45"/>
  <c r="E231" i="45"/>
  <c r="AQ230" i="45"/>
  <c r="AO230" i="45"/>
  <c r="AM230" i="45"/>
  <c r="AK230" i="45"/>
  <c r="AI230" i="45"/>
  <c r="AG230" i="45"/>
  <c r="AE230" i="45"/>
  <c r="AC230" i="45"/>
  <c r="AA230" i="45"/>
  <c r="Y230" i="45"/>
  <c r="W230" i="45"/>
  <c r="U230" i="45"/>
  <c r="S230" i="45"/>
  <c r="Q230" i="45"/>
  <c r="O230" i="45"/>
  <c r="M230" i="45"/>
  <c r="K230" i="45"/>
  <c r="I230" i="45"/>
  <c r="G230" i="45"/>
  <c r="E230" i="45"/>
  <c r="AQ229" i="45"/>
  <c r="AO229" i="45"/>
  <c r="AM229" i="45"/>
  <c r="AK229" i="45"/>
  <c r="AI229" i="45"/>
  <c r="AG229" i="45"/>
  <c r="AE229" i="45"/>
  <c r="AC229" i="45"/>
  <c r="AA229" i="45"/>
  <c r="Y229" i="45"/>
  <c r="W229" i="45"/>
  <c r="U229" i="45"/>
  <c r="S229" i="45"/>
  <c r="Q229" i="45"/>
  <c r="O229" i="45"/>
  <c r="M229" i="45"/>
  <c r="K229" i="45"/>
  <c r="I229" i="45"/>
  <c r="G229" i="45"/>
  <c r="E229" i="45"/>
  <c r="AQ228" i="45"/>
  <c r="AO228" i="45"/>
  <c r="AM228" i="45"/>
  <c r="AK228" i="45"/>
  <c r="AI228" i="45"/>
  <c r="AG228" i="45"/>
  <c r="AE228" i="45"/>
  <c r="AC228" i="45"/>
  <c r="AA228" i="45"/>
  <c r="Y228" i="45"/>
  <c r="W228" i="45"/>
  <c r="U228" i="45"/>
  <c r="S228" i="45"/>
  <c r="Q228" i="45"/>
  <c r="O228" i="45"/>
  <c r="M228" i="45"/>
  <c r="K228" i="45"/>
  <c r="I228" i="45"/>
  <c r="G228" i="45"/>
  <c r="E228" i="45"/>
  <c r="AQ227" i="45"/>
  <c r="AO227" i="45"/>
  <c r="AM227" i="45"/>
  <c r="AK227" i="45"/>
  <c r="AI227" i="45"/>
  <c r="AG227" i="45"/>
  <c r="AE227" i="45"/>
  <c r="AC227" i="45"/>
  <c r="AA227" i="45"/>
  <c r="Y227" i="45"/>
  <c r="W227" i="45"/>
  <c r="U227" i="45"/>
  <c r="S227" i="45"/>
  <c r="Q227" i="45"/>
  <c r="O227" i="45"/>
  <c r="M227" i="45"/>
  <c r="K227" i="45"/>
  <c r="I227" i="45"/>
  <c r="G227" i="45"/>
  <c r="E227" i="45"/>
  <c r="AQ226" i="45"/>
  <c r="AO226" i="45"/>
  <c r="AM226" i="45"/>
  <c r="AK226" i="45"/>
  <c r="AI226" i="45"/>
  <c r="AG226" i="45"/>
  <c r="AE226" i="45"/>
  <c r="AC226" i="45"/>
  <c r="AA226" i="45"/>
  <c r="Y226" i="45"/>
  <c r="W226" i="45"/>
  <c r="U226" i="45"/>
  <c r="S226" i="45"/>
  <c r="Q226" i="45"/>
  <c r="O226" i="45"/>
  <c r="M226" i="45"/>
  <c r="K226" i="45"/>
  <c r="I226" i="45"/>
  <c r="G226" i="45"/>
  <c r="E226" i="45"/>
  <c r="AQ225" i="45"/>
  <c r="AO225" i="45"/>
  <c r="AM225" i="45"/>
  <c r="AK225" i="45"/>
  <c r="AI225" i="45"/>
  <c r="AG225" i="45"/>
  <c r="AE225" i="45"/>
  <c r="AC225" i="45"/>
  <c r="AA225" i="45"/>
  <c r="Y225" i="45"/>
  <c r="W225" i="45"/>
  <c r="U225" i="45"/>
  <c r="S225" i="45"/>
  <c r="Q225" i="45"/>
  <c r="O225" i="45"/>
  <c r="M225" i="45"/>
  <c r="K225" i="45"/>
  <c r="I225" i="45"/>
  <c r="G225" i="45"/>
  <c r="E225" i="45"/>
  <c r="AQ224" i="45"/>
  <c r="AO224" i="45"/>
  <c r="AM224" i="45"/>
  <c r="AK224" i="45"/>
  <c r="AI224" i="45"/>
  <c r="AG224" i="45"/>
  <c r="AE224" i="45"/>
  <c r="AC224" i="45"/>
  <c r="AA224" i="45"/>
  <c r="Y224" i="45"/>
  <c r="W224" i="45"/>
  <c r="U224" i="45"/>
  <c r="S224" i="45"/>
  <c r="Q224" i="45"/>
  <c r="O224" i="45"/>
  <c r="M224" i="45"/>
  <c r="K224" i="45"/>
  <c r="I224" i="45"/>
  <c r="G224" i="45"/>
  <c r="E224" i="45"/>
  <c r="AQ223" i="45"/>
  <c r="AO223" i="45"/>
  <c r="AM223" i="45"/>
  <c r="AK223" i="45"/>
  <c r="AI223" i="45"/>
  <c r="AG223" i="45"/>
  <c r="AE223" i="45"/>
  <c r="AC223" i="45"/>
  <c r="AA223" i="45"/>
  <c r="Y223" i="45"/>
  <c r="W223" i="45"/>
  <c r="U223" i="45"/>
  <c r="S223" i="45"/>
  <c r="Q223" i="45"/>
  <c r="O223" i="45"/>
  <c r="M223" i="45"/>
  <c r="K223" i="45"/>
  <c r="I223" i="45"/>
  <c r="G223" i="45"/>
  <c r="E223" i="45"/>
  <c r="AQ222" i="45"/>
  <c r="AO222" i="45"/>
  <c r="AM222" i="45"/>
  <c r="AK222" i="45"/>
  <c r="AI222" i="45"/>
  <c r="AG222" i="45"/>
  <c r="AE222" i="45"/>
  <c r="AC222" i="45"/>
  <c r="AA222" i="45"/>
  <c r="Y222" i="45"/>
  <c r="W222" i="45"/>
  <c r="U222" i="45"/>
  <c r="S222" i="45"/>
  <c r="Q222" i="45"/>
  <c r="O222" i="45"/>
  <c r="M222" i="45"/>
  <c r="K222" i="45"/>
  <c r="I222" i="45"/>
  <c r="G222" i="45"/>
  <c r="E222" i="45"/>
  <c r="AQ221" i="45"/>
  <c r="AO221" i="45"/>
  <c r="AM221" i="45"/>
  <c r="AK221" i="45"/>
  <c r="AI221" i="45"/>
  <c r="AG221" i="45"/>
  <c r="AE221" i="45"/>
  <c r="AC221" i="45"/>
  <c r="AA221" i="45"/>
  <c r="Y221" i="45"/>
  <c r="W221" i="45"/>
  <c r="U221" i="45"/>
  <c r="S221" i="45"/>
  <c r="Q221" i="45"/>
  <c r="O221" i="45"/>
  <c r="M221" i="45"/>
  <c r="K221" i="45"/>
  <c r="I221" i="45"/>
  <c r="G221" i="45"/>
  <c r="E221" i="45"/>
  <c r="AQ220" i="45"/>
  <c r="AO220" i="45"/>
  <c r="AM220" i="45"/>
  <c r="AK220" i="45"/>
  <c r="AI220" i="45"/>
  <c r="AG220" i="45"/>
  <c r="AE220" i="45"/>
  <c r="AC220" i="45"/>
  <c r="AA220" i="45"/>
  <c r="Y220" i="45"/>
  <c r="W220" i="45"/>
  <c r="U220" i="45"/>
  <c r="S220" i="45"/>
  <c r="Q220" i="45"/>
  <c r="O220" i="45"/>
  <c r="M220" i="45"/>
  <c r="K220" i="45"/>
  <c r="I220" i="45"/>
  <c r="G220" i="45"/>
  <c r="E220" i="45"/>
  <c r="AQ219" i="45"/>
  <c r="AO219" i="45"/>
  <c r="AM219" i="45"/>
  <c r="AK219" i="45"/>
  <c r="AI219" i="45"/>
  <c r="AG219" i="45"/>
  <c r="AE219" i="45"/>
  <c r="AC219" i="45"/>
  <c r="AA219" i="45"/>
  <c r="Y219" i="45"/>
  <c r="W219" i="45"/>
  <c r="U219" i="45"/>
  <c r="S219" i="45"/>
  <c r="Q219" i="45"/>
  <c r="O219" i="45"/>
  <c r="M219" i="45"/>
  <c r="K219" i="45"/>
  <c r="I219" i="45"/>
  <c r="G219" i="45"/>
  <c r="E219" i="45"/>
  <c r="AQ218" i="45"/>
  <c r="AO218" i="45"/>
  <c r="AM218" i="45"/>
  <c r="AK218" i="45"/>
  <c r="AI218" i="45"/>
  <c r="AG218" i="45"/>
  <c r="AE218" i="45"/>
  <c r="AC218" i="45"/>
  <c r="AA218" i="45"/>
  <c r="Y218" i="45"/>
  <c r="W218" i="45"/>
  <c r="U218" i="45"/>
  <c r="S218" i="45"/>
  <c r="Q218" i="45"/>
  <c r="O218" i="45"/>
  <c r="M218" i="45"/>
  <c r="K218" i="45"/>
  <c r="I218" i="45"/>
  <c r="G218" i="45"/>
  <c r="E218" i="45"/>
  <c r="AQ217" i="45"/>
  <c r="AO217" i="45"/>
  <c r="AM217" i="45"/>
  <c r="AK217" i="45"/>
  <c r="AI217" i="45"/>
  <c r="AG217" i="45"/>
  <c r="AE217" i="45"/>
  <c r="AC217" i="45"/>
  <c r="AA217" i="45"/>
  <c r="Y217" i="45"/>
  <c r="W217" i="45"/>
  <c r="U217" i="45"/>
  <c r="S217" i="45"/>
  <c r="Q217" i="45"/>
  <c r="O217" i="45"/>
  <c r="M217" i="45"/>
  <c r="K217" i="45"/>
  <c r="I217" i="45"/>
  <c r="G217" i="45"/>
  <c r="E217" i="45"/>
  <c r="AQ216" i="45"/>
  <c r="AO216" i="45"/>
  <c r="AM216" i="45"/>
  <c r="AK216" i="45"/>
  <c r="AI216" i="45"/>
  <c r="AG216" i="45"/>
  <c r="AE216" i="45"/>
  <c r="AC216" i="45"/>
  <c r="AA216" i="45"/>
  <c r="Y216" i="45"/>
  <c r="W216" i="45"/>
  <c r="U216" i="45"/>
  <c r="S216" i="45"/>
  <c r="Q216" i="45"/>
  <c r="O216" i="45"/>
  <c r="M216" i="45"/>
  <c r="K216" i="45"/>
  <c r="I216" i="45"/>
  <c r="G216" i="45"/>
  <c r="E216" i="45"/>
  <c r="AQ215" i="45"/>
  <c r="AO215" i="45"/>
  <c r="AM215" i="45"/>
  <c r="AK215" i="45"/>
  <c r="AI215" i="45"/>
  <c r="AG215" i="45"/>
  <c r="AE215" i="45"/>
  <c r="AC215" i="45"/>
  <c r="AA215" i="45"/>
  <c r="Y215" i="45"/>
  <c r="W215" i="45"/>
  <c r="U215" i="45"/>
  <c r="S215" i="45"/>
  <c r="Q215" i="45"/>
  <c r="O215" i="45"/>
  <c r="M215" i="45"/>
  <c r="K215" i="45"/>
  <c r="I215" i="45"/>
  <c r="G215" i="45"/>
  <c r="E215" i="45"/>
  <c r="AQ214" i="45"/>
  <c r="AO214" i="45"/>
  <c r="AM214" i="45"/>
  <c r="AK214" i="45"/>
  <c r="AI214" i="45"/>
  <c r="AG214" i="45"/>
  <c r="AE214" i="45"/>
  <c r="AC214" i="45"/>
  <c r="AA214" i="45"/>
  <c r="Y214" i="45"/>
  <c r="W214" i="45"/>
  <c r="U214" i="45"/>
  <c r="S214" i="45"/>
  <c r="Q214" i="45"/>
  <c r="O214" i="45"/>
  <c r="M214" i="45"/>
  <c r="K214" i="45"/>
  <c r="I214" i="45"/>
  <c r="G214" i="45"/>
  <c r="E214" i="45"/>
  <c r="AQ213" i="45"/>
  <c r="AO213" i="45"/>
  <c r="AM213" i="45"/>
  <c r="AK213" i="45"/>
  <c r="AI213" i="45"/>
  <c r="AG213" i="45"/>
  <c r="AE213" i="45"/>
  <c r="AC213" i="45"/>
  <c r="AA213" i="45"/>
  <c r="Y213" i="45"/>
  <c r="W213" i="45"/>
  <c r="U213" i="45"/>
  <c r="S213" i="45"/>
  <c r="Q213" i="45"/>
  <c r="O213" i="45"/>
  <c r="M213" i="45"/>
  <c r="K213" i="45"/>
  <c r="I213" i="45"/>
  <c r="G213" i="45"/>
  <c r="E213" i="45"/>
  <c r="AQ212" i="45"/>
  <c r="AO212" i="45"/>
  <c r="AM212" i="45"/>
  <c r="AK212" i="45"/>
  <c r="AI212" i="45"/>
  <c r="AG212" i="45"/>
  <c r="AE212" i="45"/>
  <c r="AC212" i="45"/>
  <c r="AA212" i="45"/>
  <c r="Y212" i="45"/>
  <c r="W212" i="45"/>
  <c r="U212" i="45"/>
  <c r="S212" i="45"/>
  <c r="Q212" i="45"/>
  <c r="O212" i="45"/>
  <c r="M212" i="45"/>
  <c r="K212" i="45"/>
  <c r="I212" i="45"/>
  <c r="G212" i="45"/>
  <c r="E212" i="45"/>
  <c r="AQ211" i="45"/>
  <c r="AO211" i="45"/>
  <c r="AM211" i="45"/>
  <c r="AK211" i="45"/>
  <c r="AI211" i="45"/>
  <c r="AG211" i="45"/>
  <c r="AE211" i="45"/>
  <c r="AC211" i="45"/>
  <c r="AA211" i="45"/>
  <c r="Y211" i="45"/>
  <c r="W211" i="45"/>
  <c r="U211" i="45"/>
  <c r="S211" i="45"/>
  <c r="Q211" i="45"/>
  <c r="O211" i="45"/>
  <c r="M211" i="45"/>
  <c r="K211" i="45"/>
  <c r="I211" i="45"/>
  <c r="G211" i="45"/>
  <c r="E211" i="45"/>
  <c r="AQ210" i="45"/>
  <c r="AO210" i="45"/>
  <c r="AM210" i="45"/>
  <c r="AK210" i="45"/>
  <c r="AI210" i="45"/>
  <c r="AG210" i="45"/>
  <c r="AE210" i="45"/>
  <c r="AC210" i="45"/>
  <c r="AA210" i="45"/>
  <c r="Y210" i="45"/>
  <c r="W210" i="45"/>
  <c r="U210" i="45"/>
  <c r="S210" i="45"/>
  <c r="Q210" i="45"/>
  <c r="O210" i="45"/>
  <c r="M210" i="45"/>
  <c r="K210" i="45"/>
  <c r="I210" i="45"/>
  <c r="G210" i="45"/>
  <c r="E210" i="45"/>
  <c r="AQ209" i="45"/>
  <c r="AO209" i="45"/>
  <c r="AM209" i="45"/>
  <c r="AK209" i="45"/>
  <c r="AI209" i="45"/>
  <c r="AG209" i="45"/>
  <c r="AE209" i="45"/>
  <c r="AC209" i="45"/>
  <c r="AA209" i="45"/>
  <c r="Y209" i="45"/>
  <c r="W209" i="45"/>
  <c r="U209" i="45"/>
  <c r="S209" i="45"/>
  <c r="Q209" i="45"/>
  <c r="O209" i="45"/>
  <c r="M209" i="45"/>
  <c r="K209" i="45"/>
  <c r="I209" i="45"/>
  <c r="G209" i="45"/>
  <c r="E209" i="45"/>
  <c r="AQ208" i="45"/>
  <c r="AO208" i="45"/>
  <c r="AM208" i="45"/>
  <c r="AK208" i="45"/>
  <c r="AI208" i="45"/>
  <c r="AG208" i="45"/>
  <c r="AE208" i="45"/>
  <c r="AC208" i="45"/>
  <c r="AA208" i="45"/>
  <c r="Y208" i="45"/>
  <c r="W208" i="45"/>
  <c r="U208" i="45"/>
  <c r="S208" i="45"/>
  <c r="Q208" i="45"/>
  <c r="O208" i="45"/>
  <c r="M208" i="45"/>
  <c r="K208" i="45"/>
  <c r="I208" i="45"/>
  <c r="G208" i="45"/>
  <c r="E208" i="45"/>
  <c r="AQ207" i="45"/>
  <c r="AO207" i="45"/>
  <c r="AM207" i="45"/>
  <c r="AK207" i="45"/>
  <c r="AI207" i="45"/>
  <c r="AG207" i="45"/>
  <c r="AE207" i="45"/>
  <c r="AC207" i="45"/>
  <c r="AA207" i="45"/>
  <c r="Y207" i="45"/>
  <c r="W207" i="45"/>
  <c r="U207" i="45"/>
  <c r="S207" i="45"/>
  <c r="Q207" i="45"/>
  <c r="O207" i="45"/>
  <c r="M207" i="45"/>
  <c r="K207" i="45"/>
  <c r="I207" i="45"/>
  <c r="G207" i="45"/>
  <c r="E207" i="45"/>
  <c r="AQ206" i="45"/>
  <c r="AO206" i="45"/>
  <c r="AM206" i="45"/>
  <c r="AK206" i="45"/>
  <c r="AI206" i="45"/>
  <c r="AG206" i="45"/>
  <c r="AE206" i="45"/>
  <c r="AC206" i="45"/>
  <c r="AA206" i="45"/>
  <c r="Y206" i="45"/>
  <c r="W206" i="45"/>
  <c r="U206" i="45"/>
  <c r="S206" i="45"/>
  <c r="Q206" i="45"/>
  <c r="O206" i="45"/>
  <c r="M206" i="45"/>
  <c r="K206" i="45"/>
  <c r="I206" i="45"/>
  <c r="G206" i="45"/>
  <c r="E206" i="45"/>
  <c r="AQ205" i="45"/>
  <c r="AO205" i="45"/>
  <c r="AM205" i="45"/>
  <c r="AK205" i="45"/>
  <c r="AI205" i="45"/>
  <c r="AG205" i="45"/>
  <c r="AE205" i="45"/>
  <c r="AC205" i="45"/>
  <c r="AA205" i="45"/>
  <c r="Y205" i="45"/>
  <c r="W205" i="45"/>
  <c r="U205" i="45"/>
  <c r="S205" i="45"/>
  <c r="Q205" i="45"/>
  <c r="O205" i="45"/>
  <c r="M205" i="45"/>
  <c r="K205" i="45"/>
  <c r="I205" i="45"/>
  <c r="G205" i="45"/>
  <c r="E205" i="45"/>
  <c r="AQ204" i="45"/>
  <c r="AO204" i="45"/>
  <c r="AM204" i="45"/>
  <c r="AK204" i="45"/>
  <c r="AI204" i="45"/>
  <c r="AG204" i="45"/>
  <c r="AE204" i="45"/>
  <c r="AC204" i="45"/>
  <c r="AA204" i="45"/>
  <c r="Y204" i="45"/>
  <c r="W204" i="45"/>
  <c r="U204" i="45"/>
  <c r="S204" i="45"/>
  <c r="Q204" i="45"/>
  <c r="O204" i="45"/>
  <c r="M204" i="45"/>
  <c r="K204" i="45"/>
  <c r="I204" i="45"/>
  <c r="G204" i="45"/>
  <c r="E204" i="45"/>
  <c r="AQ203" i="45"/>
  <c r="AO203" i="45"/>
  <c r="AM203" i="45"/>
  <c r="AK203" i="45"/>
  <c r="AI203" i="45"/>
  <c r="AG203" i="45"/>
  <c r="AE203" i="45"/>
  <c r="AC203" i="45"/>
  <c r="AA203" i="45"/>
  <c r="Y203" i="45"/>
  <c r="W203" i="45"/>
  <c r="U203" i="45"/>
  <c r="S203" i="45"/>
  <c r="Q203" i="45"/>
  <c r="O203" i="45"/>
  <c r="M203" i="45"/>
  <c r="K203" i="45"/>
  <c r="I203" i="45"/>
  <c r="G203" i="45"/>
  <c r="E203" i="45"/>
  <c r="AQ202" i="45"/>
  <c r="AO202" i="45"/>
  <c r="AM202" i="45"/>
  <c r="AK202" i="45"/>
  <c r="AI202" i="45"/>
  <c r="AG202" i="45"/>
  <c r="AE202" i="45"/>
  <c r="AC202" i="45"/>
  <c r="AA202" i="45"/>
  <c r="Y202" i="45"/>
  <c r="W202" i="45"/>
  <c r="U202" i="45"/>
  <c r="S202" i="45"/>
  <c r="Q202" i="45"/>
  <c r="O202" i="45"/>
  <c r="M202" i="45"/>
  <c r="K202" i="45"/>
  <c r="I202" i="45"/>
  <c r="G202" i="45"/>
  <c r="E202" i="45"/>
  <c r="AQ201" i="45"/>
  <c r="AO201" i="45"/>
  <c r="AM201" i="45"/>
  <c r="AK201" i="45"/>
  <c r="AI201" i="45"/>
  <c r="AG201" i="45"/>
  <c r="AE201" i="45"/>
  <c r="AC201" i="45"/>
  <c r="AA201" i="45"/>
  <c r="Y201" i="45"/>
  <c r="W201" i="45"/>
  <c r="U201" i="45"/>
  <c r="S201" i="45"/>
  <c r="Q201" i="45"/>
  <c r="O201" i="45"/>
  <c r="M201" i="45"/>
  <c r="K201" i="45"/>
  <c r="I201" i="45"/>
  <c r="G201" i="45"/>
  <c r="E201" i="45"/>
  <c r="AQ200" i="45"/>
  <c r="AO200" i="45"/>
  <c r="AM200" i="45"/>
  <c r="AK200" i="45"/>
  <c r="AI200" i="45"/>
  <c r="AG200" i="45"/>
  <c r="AE200" i="45"/>
  <c r="AC200" i="45"/>
  <c r="AA200" i="45"/>
  <c r="Y200" i="45"/>
  <c r="W200" i="45"/>
  <c r="U200" i="45"/>
  <c r="S200" i="45"/>
  <c r="Q200" i="45"/>
  <c r="O200" i="45"/>
  <c r="M200" i="45"/>
  <c r="K200" i="45"/>
  <c r="I200" i="45"/>
  <c r="G200" i="45"/>
  <c r="E200" i="45"/>
  <c r="AQ199" i="45"/>
  <c r="AO199" i="45"/>
  <c r="AM199" i="45"/>
  <c r="AK199" i="45"/>
  <c r="AI199" i="45"/>
  <c r="AG199" i="45"/>
  <c r="AE199" i="45"/>
  <c r="AC199" i="45"/>
  <c r="AA199" i="45"/>
  <c r="Y199" i="45"/>
  <c r="W199" i="45"/>
  <c r="U199" i="45"/>
  <c r="S199" i="45"/>
  <c r="Q199" i="45"/>
  <c r="O199" i="45"/>
  <c r="M199" i="45"/>
  <c r="K199" i="45"/>
  <c r="I199" i="45"/>
  <c r="G199" i="45"/>
  <c r="E199" i="45"/>
  <c r="AQ198" i="45"/>
  <c r="AO198" i="45"/>
  <c r="AM198" i="45"/>
  <c r="AK198" i="45"/>
  <c r="AI198" i="45"/>
  <c r="AG198" i="45"/>
  <c r="AE198" i="45"/>
  <c r="AC198" i="45"/>
  <c r="AA198" i="45"/>
  <c r="Y198" i="45"/>
  <c r="W198" i="45"/>
  <c r="U198" i="45"/>
  <c r="S198" i="45"/>
  <c r="Q198" i="45"/>
  <c r="O198" i="45"/>
  <c r="M198" i="45"/>
  <c r="K198" i="45"/>
  <c r="I198" i="45"/>
  <c r="G198" i="45"/>
  <c r="E198" i="45"/>
  <c r="AQ197" i="45"/>
  <c r="AO197" i="45"/>
  <c r="AM197" i="45"/>
  <c r="AK197" i="45"/>
  <c r="AI197" i="45"/>
  <c r="AG197" i="45"/>
  <c r="AE197" i="45"/>
  <c r="AC197" i="45"/>
  <c r="AA197" i="45"/>
  <c r="Y197" i="45"/>
  <c r="W197" i="45"/>
  <c r="U197" i="45"/>
  <c r="S197" i="45"/>
  <c r="Q197" i="45"/>
  <c r="O197" i="45"/>
  <c r="M197" i="45"/>
  <c r="K197" i="45"/>
  <c r="I197" i="45"/>
  <c r="G197" i="45"/>
  <c r="E197" i="45"/>
  <c r="AQ196" i="45"/>
  <c r="AO196" i="45"/>
  <c r="AM196" i="45"/>
  <c r="AK196" i="45"/>
  <c r="AI196" i="45"/>
  <c r="AG196" i="45"/>
  <c r="AE196" i="45"/>
  <c r="AC196" i="45"/>
  <c r="AA196" i="45"/>
  <c r="Y196" i="45"/>
  <c r="W196" i="45"/>
  <c r="U196" i="45"/>
  <c r="S196" i="45"/>
  <c r="Q196" i="45"/>
  <c r="O196" i="45"/>
  <c r="M196" i="45"/>
  <c r="K196" i="45"/>
  <c r="I196" i="45"/>
  <c r="G196" i="45"/>
  <c r="E196" i="45"/>
  <c r="AQ195" i="45"/>
  <c r="AO195" i="45"/>
  <c r="AM195" i="45"/>
  <c r="AK195" i="45"/>
  <c r="AI195" i="45"/>
  <c r="AG195" i="45"/>
  <c r="AE195" i="45"/>
  <c r="AC195" i="45"/>
  <c r="AA195" i="45"/>
  <c r="Y195" i="45"/>
  <c r="W195" i="45"/>
  <c r="U195" i="45"/>
  <c r="S195" i="45"/>
  <c r="Q195" i="45"/>
  <c r="O195" i="45"/>
  <c r="M195" i="45"/>
  <c r="K195" i="45"/>
  <c r="I195" i="45"/>
  <c r="G195" i="45"/>
  <c r="E195" i="45"/>
  <c r="AQ194" i="45"/>
  <c r="AO194" i="45"/>
  <c r="AM194" i="45"/>
  <c r="AK194" i="45"/>
  <c r="AI194" i="45"/>
  <c r="AG194" i="45"/>
  <c r="AE194" i="45"/>
  <c r="AC194" i="45"/>
  <c r="AA194" i="45"/>
  <c r="Y194" i="45"/>
  <c r="W194" i="45"/>
  <c r="U194" i="45"/>
  <c r="S194" i="45"/>
  <c r="Q194" i="45"/>
  <c r="O194" i="45"/>
  <c r="M194" i="45"/>
  <c r="K194" i="45"/>
  <c r="I194" i="45"/>
  <c r="G194" i="45"/>
  <c r="E194" i="45"/>
  <c r="AQ193" i="45"/>
  <c r="AO193" i="45"/>
  <c r="AM193" i="45"/>
  <c r="AK193" i="45"/>
  <c r="AI193" i="45"/>
  <c r="AG193" i="45"/>
  <c r="AE193" i="45"/>
  <c r="AC193" i="45"/>
  <c r="AA193" i="45"/>
  <c r="Y193" i="45"/>
  <c r="W193" i="45"/>
  <c r="U193" i="45"/>
  <c r="S193" i="45"/>
  <c r="Q193" i="45"/>
  <c r="O193" i="45"/>
  <c r="M193" i="45"/>
  <c r="K193" i="45"/>
  <c r="I193" i="45"/>
  <c r="G193" i="45"/>
  <c r="E193" i="45"/>
  <c r="AQ192" i="45"/>
  <c r="AO192" i="45"/>
  <c r="AM192" i="45"/>
  <c r="AK192" i="45"/>
  <c r="AI192" i="45"/>
  <c r="AG192" i="45"/>
  <c r="AE192" i="45"/>
  <c r="AC192" i="45"/>
  <c r="AA192" i="45"/>
  <c r="Y192" i="45"/>
  <c r="W192" i="45"/>
  <c r="U192" i="45"/>
  <c r="S192" i="45"/>
  <c r="Q192" i="45"/>
  <c r="O192" i="45"/>
  <c r="M192" i="45"/>
  <c r="K192" i="45"/>
  <c r="I192" i="45"/>
  <c r="G192" i="45"/>
  <c r="E192" i="45"/>
  <c r="AQ191" i="45"/>
  <c r="AO191" i="45"/>
  <c r="AM191" i="45"/>
  <c r="AK191" i="45"/>
  <c r="AI191" i="45"/>
  <c r="AG191" i="45"/>
  <c r="AE191" i="45"/>
  <c r="AC191" i="45"/>
  <c r="AA191" i="45"/>
  <c r="Y191" i="45"/>
  <c r="W191" i="45"/>
  <c r="U191" i="45"/>
  <c r="S191" i="45"/>
  <c r="Q191" i="45"/>
  <c r="O191" i="45"/>
  <c r="M191" i="45"/>
  <c r="K191" i="45"/>
  <c r="I191" i="45"/>
  <c r="G191" i="45"/>
  <c r="E191" i="45"/>
  <c r="AQ190" i="45"/>
  <c r="AO190" i="45"/>
  <c r="AM190" i="45"/>
  <c r="AK190" i="45"/>
  <c r="AI190" i="45"/>
  <c r="AG190" i="45"/>
  <c r="AE190" i="45"/>
  <c r="AC190" i="45"/>
  <c r="AA190" i="45"/>
  <c r="Y190" i="45"/>
  <c r="W190" i="45"/>
  <c r="U190" i="45"/>
  <c r="S190" i="45"/>
  <c r="Q190" i="45"/>
  <c r="O190" i="45"/>
  <c r="M190" i="45"/>
  <c r="K190" i="45"/>
  <c r="I190" i="45"/>
  <c r="G190" i="45"/>
  <c r="E190" i="45"/>
  <c r="AQ189" i="45"/>
  <c r="AO189" i="45"/>
  <c r="AM189" i="45"/>
  <c r="AK189" i="45"/>
  <c r="AI189" i="45"/>
  <c r="AG189" i="45"/>
  <c r="AE189" i="45"/>
  <c r="AC189" i="45"/>
  <c r="AA189" i="45"/>
  <c r="Y189" i="45"/>
  <c r="W189" i="45"/>
  <c r="U189" i="45"/>
  <c r="S189" i="45"/>
  <c r="Q189" i="45"/>
  <c r="O189" i="45"/>
  <c r="M189" i="45"/>
  <c r="K189" i="45"/>
  <c r="I189" i="45"/>
  <c r="G189" i="45"/>
  <c r="E189" i="45"/>
  <c r="AQ188" i="45"/>
  <c r="AO188" i="45"/>
  <c r="AM188" i="45"/>
  <c r="AK188" i="45"/>
  <c r="AI188" i="45"/>
  <c r="AG188" i="45"/>
  <c r="AE188" i="45"/>
  <c r="AC188" i="45"/>
  <c r="AA188" i="45"/>
  <c r="Y188" i="45"/>
  <c r="W188" i="45"/>
  <c r="U188" i="45"/>
  <c r="S188" i="45"/>
  <c r="Q188" i="45"/>
  <c r="O188" i="45"/>
  <c r="M188" i="45"/>
  <c r="K188" i="45"/>
  <c r="I188" i="45"/>
  <c r="G188" i="45"/>
  <c r="E188" i="45"/>
  <c r="AQ187" i="45"/>
  <c r="AO187" i="45"/>
  <c r="AM187" i="45"/>
  <c r="AK187" i="45"/>
  <c r="AI187" i="45"/>
  <c r="AG187" i="45"/>
  <c r="AE187" i="45"/>
  <c r="AC187" i="45"/>
  <c r="AA187" i="45"/>
  <c r="Y187" i="45"/>
  <c r="W187" i="45"/>
  <c r="U187" i="45"/>
  <c r="S187" i="45"/>
  <c r="Q187" i="45"/>
  <c r="O187" i="45"/>
  <c r="M187" i="45"/>
  <c r="K187" i="45"/>
  <c r="I187" i="45"/>
  <c r="G187" i="45"/>
  <c r="E187" i="45"/>
  <c r="AQ186" i="45"/>
  <c r="AO186" i="45"/>
  <c r="AM186" i="45"/>
  <c r="AK186" i="45"/>
  <c r="AI186" i="45"/>
  <c r="AG186" i="45"/>
  <c r="AE186" i="45"/>
  <c r="AC186" i="45"/>
  <c r="AA186" i="45"/>
  <c r="Y186" i="45"/>
  <c r="W186" i="45"/>
  <c r="U186" i="45"/>
  <c r="S186" i="45"/>
  <c r="Q186" i="45"/>
  <c r="O186" i="45"/>
  <c r="M186" i="45"/>
  <c r="K186" i="45"/>
  <c r="I186" i="45"/>
  <c r="G186" i="45"/>
  <c r="E186" i="45"/>
  <c r="AQ185" i="45"/>
  <c r="AO185" i="45"/>
  <c r="AM185" i="45"/>
  <c r="AK185" i="45"/>
  <c r="AI185" i="45"/>
  <c r="AG185" i="45"/>
  <c r="AE185" i="45"/>
  <c r="AC185" i="45"/>
  <c r="AA185" i="45"/>
  <c r="Y185" i="45"/>
  <c r="W185" i="45"/>
  <c r="U185" i="45"/>
  <c r="S185" i="45"/>
  <c r="Q185" i="45"/>
  <c r="O185" i="45"/>
  <c r="M185" i="45"/>
  <c r="K185" i="45"/>
  <c r="I185" i="45"/>
  <c r="G185" i="45"/>
  <c r="E185" i="45"/>
  <c r="AQ184" i="45"/>
  <c r="AO184" i="45"/>
  <c r="AM184" i="45"/>
  <c r="AK184" i="45"/>
  <c r="AI184" i="45"/>
  <c r="AG184" i="45"/>
  <c r="AE184" i="45"/>
  <c r="AC184" i="45"/>
  <c r="AA184" i="45"/>
  <c r="Y184" i="45"/>
  <c r="W184" i="45"/>
  <c r="U184" i="45"/>
  <c r="S184" i="45"/>
  <c r="Q184" i="45"/>
  <c r="O184" i="45"/>
  <c r="M184" i="45"/>
  <c r="K184" i="45"/>
  <c r="I184" i="45"/>
  <c r="G184" i="45"/>
  <c r="E184" i="45"/>
  <c r="AQ183" i="45"/>
  <c r="AO183" i="45"/>
  <c r="AM183" i="45"/>
  <c r="AK183" i="45"/>
  <c r="AI183" i="45"/>
  <c r="AG183" i="45"/>
  <c r="AE183" i="45"/>
  <c r="AC183" i="45"/>
  <c r="AA183" i="45"/>
  <c r="Y183" i="45"/>
  <c r="W183" i="45"/>
  <c r="U183" i="45"/>
  <c r="S183" i="45"/>
  <c r="Q183" i="45"/>
  <c r="O183" i="45"/>
  <c r="M183" i="45"/>
  <c r="K183" i="45"/>
  <c r="I183" i="45"/>
  <c r="G183" i="45"/>
  <c r="E183" i="45"/>
  <c r="AQ182" i="45"/>
  <c r="AO182" i="45"/>
  <c r="AM182" i="45"/>
  <c r="AK182" i="45"/>
  <c r="AI182" i="45"/>
  <c r="AG182" i="45"/>
  <c r="AE182" i="45"/>
  <c r="AC182" i="45"/>
  <c r="AA182" i="45"/>
  <c r="Y182" i="45"/>
  <c r="W182" i="45"/>
  <c r="U182" i="45"/>
  <c r="S182" i="45"/>
  <c r="Q182" i="45"/>
  <c r="O182" i="45"/>
  <c r="M182" i="45"/>
  <c r="K182" i="45"/>
  <c r="I182" i="45"/>
  <c r="G182" i="45"/>
  <c r="E182" i="45"/>
  <c r="AQ181" i="45"/>
  <c r="AO181" i="45"/>
  <c r="AM181" i="45"/>
  <c r="AK181" i="45"/>
  <c r="AI181" i="45"/>
  <c r="AG181" i="45"/>
  <c r="AE181" i="45"/>
  <c r="AC181" i="45"/>
  <c r="AA181" i="45"/>
  <c r="Y181" i="45"/>
  <c r="W181" i="45"/>
  <c r="U181" i="45"/>
  <c r="S181" i="45"/>
  <c r="Q181" i="45"/>
  <c r="O181" i="45"/>
  <c r="M181" i="45"/>
  <c r="K181" i="45"/>
  <c r="I181" i="45"/>
  <c r="G181" i="45"/>
  <c r="E181" i="45"/>
  <c r="AQ180" i="45"/>
  <c r="AO180" i="45"/>
  <c r="AM180" i="45"/>
  <c r="AK180" i="45"/>
  <c r="AI180" i="45"/>
  <c r="AG180" i="45"/>
  <c r="AE180" i="45"/>
  <c r="AC180" i="45"/>
  <c r="AA180" i="45"/>
  <c r="Y180" i="45"/>
  <c r="W180" i="45"/>
  <c r="U180" i="45"/>
  <c r="S180" i="45"/>
  <c r="Q180" i="45"/>
  <c r="O180" i="45"/>
  <c r="M180" i="45"/>
  <c r="K180" i="45"/>
  <c r="I180" i="45"/>
  <c r="G180" i="45"/>
  <c r="E180" i="45"/>
  <c r="AQ179" i="45"/>
  <c r="AO179" i="45"/>
  <c r="AM179" i="45"/>
  <c r="AK179" i="45"/>
  <c r="AI179" i="45"/>
  <c r="AG179" i="45"/>
  <c r="AE179" i="45"/>
  <c r="AC179" i="45"/>
  <c r="AA179" i="45"/>
  <c r="Y179" i="45"/>
  <c r="W179" i="45"/>
  <c r="U179" i="45"/>
  <c r="S179" i="45"/>
  <c r="Q179" i="45"/>
  <c r="O179" i="45"/>
  <c r="M179" i="45"/>
  <c r="K179" i="45"/>
  <c r="I179" i="45"/>
  <c r="G179" i="45"/>
  <c r="E179" i="45"/>
  <c r="AQ178" i="45"/>
  <c r="AO178" i="45"/>
  <c r="AM178" i="45"/>
  <c r="AK178" i="45"/>
  <c r="AI178" i="45"/>
  <c r="AG178" i="45"/>
  <c r="AE178" i="45"/>
  <c r="AC178" i="45"/>
  <c r="AA178" i="45"/>
  <c r="Y178" i="45"/>
  <c r="W178" i="45"/>
  <c r="U178" i="45"/>
  <c r="S178" i="45"/>
  <c r="Q178" i="45"/>
  <c r="O178" i="45"/>
  <c r="M178" i="45"/>
  <c r="K178" i="45"/>
  <c r="I178" i="45"/>
  <c r="G178" i="45"/>
  <c r="E178" i="45"/>
  <c r="AQ177" i="45"/>
  <c r="AO177" i="45"/>
  <c r="AM177" i="45"/>
  <c r="AK177" i="45"/>
  <c r="AI177" i="45"/>
  <c r="AG177" i="45"/>
  <c r="AE177" i="45"/>
  <c r="AC177" i="45"/>
  <c r="AA177" i="45"/>
  <c r="Y177" i="45"/>
  <c r="W177" i="45"/>
  <c r="U177" i="45"/>
  <c r="S177" i="45"/>
  <c r="Q177" i="45"/>
  <c r="O177" i="45"/>
  <c r="M177" i="45"/>
  <c r="K177" i="45"/>
  <c r="I177" i="45"/>
  <c r="G177" i="45"/>
  <c r="E177" i="45"/>
  <c r="AQ176" i="45"/>
  <c r="AO176" i="45"/>
  <c r="AM176" i="45"/>
  <c r="AK176" i="45"/>
  <c r="AI176" i="45"/>
  <c r="AG176" i="45"/>
  <c r="AE176" i="45"/>
  <c r="AC176" i="45"/>
  <c r="AA176" i="45"/>
  <c r="Y176" i="45"/>
  <c r="W176" i="45"/>
  <c r="U176" i="45"/>
  <c r="S176" i="45"/>
  <c r="Q176" i="45"/>
  <c r="O176" i="45"/>
  <c r="M176" i="45"/>
  <c r="K176" i="45"/>
  <c r="I176" i="45"/>
  <c r="G176" i="45"/>
  <c r="E176" i="45"/>
  <c r="AQ175" i="45"/>
  <c r="AO175" i="45"/>
  <c r="AM175" i="45"/>
  <c r="AK175" i="45"/>
  <c r="AI175" i="45"/>
  <c r="AG175" i="45"/>
  <c r="AE175" i="45"/>
  <c r="AC175" i="45"/>
  <c r="AA175" i="45"/>
  <c r="Y175" i="45"/>
  <c r="W175" i="45"/>
  <c r="U175" i="45"/>
  <c r="S175" i="45"/>
  <c r="Q175" i="45"/>
  <c r="O175" i="45"/>
  <c r="M175" i="45"/>
  <c r="K175" i="45"/>
  <c r="I175" i="45"/>
  <c r="G175" i="45"/>
  <c r="E175" i="45"/>
  <c r="AQ174" i="45"/>
  <c r="AO174" i="45"/>
  <c r="AM174" i="45"/>
  <c r="AK174" i="45"/>
  <c r="AI174" i="45"/>
  <c r="AG174" i="45"/>
  <c r="AE174" i="45"/>
  <c r="AC174" i="45"/>
  <c r="AA174" i="45"/>
  <c r="Y174" i="45"/>
  <c r="W174" i="45"/>
  <c r="U174" i="45"/>
  <c r="S174" i="45"/>
  <c r="Q174" i="45"/>
  <c r="O174" i="45"/>
  <c r="M174" i="45"/>
  <c r="K174" i="45"/>
  <c r="I174" i="45"/>
  <c r="G174" i="45"/>
  <c r="E174" i="45"/>
  <c r="AQ173" i="45"/>
  <c r="AO173" i="45"/>
  <c r="AM173" i="45"/>
  <c r="AK173" i="45"/>
  <c r="AI173" i="45"/>
  <c r="AG173" i="45"/>
  <c r="AE173" i="45"/>
  <c r="AC173" i="45"/>
  <c r="AA173" i="45"/>
  <c r="Y173" i="45"/>
  <c r="W173" i="45"/>
  <c r="U173" i="45"/>
  <c r="S173" i="45"/>
  <c r="Q173" i="45"/>
  <c r="O173" i="45"/>
  <c r="M173" i="45"/>
  <c r="K173" i="45"/>
  <c r="I173" i="45"/>
  <c r="G173" i="45"/>
  <c r="E173" i="45"/>
  <c r="AQ172" i="45"/>
  <c r="AO172" i="45"/>
  <c r="AM172" i="45"/>
  <c r="AK172" i="45"/>
  <c r="AI172" i="45"/>
  <c r="AG172" i="45"/>
  <c r="AE172" i="45"/>
  <c r="AC172" i="45"/>
  <c r="AA172" i="45"/>
  <c r="Y172" i="45"/>
  <c r="W172" i="45"/>
  <c r="U172" i="45"/>
  <c r="S172" i="45"/>
  <c r="Q172" i="45"/>
  <c r="O172" i="45"/>
  <c r="M172" i="45"/>
  <c r="K172" i="45"/>
  <c r="I172" i="45"/>
  <c r="G172" i="45"/>
  <c r="E172" i="45"/>
  <c r="AQ171" i="45"/>
  <c r="AO171" i="45"/>
  <c r="AM171" i="45"/>
  <c r="AK171" i="45"/>
  <c r="AI171" i="45"/>
  <c r="AG171" i="45"/>
  <c r="AE171" i="45"/>
  <c r="AC171" i="45"/>
  <c r="AA171" i="45"/>
  <c r="Y171" i="45"/>
  <c r="W171" i="45"/>
  <c r="U171" i="45"/>
  <c r="S171" i="45"/>
  <c r="Q171" i="45"/>
  <c r="O171" i="45"/>
  <c r="M171" i="45"/>
  <c r="K171" i="45"/>
  <c r="I171" i="45"/>
  <c r="G171" i="45"/>
  <c r="E171" i="45"/>
  <c r="AQ170" i="45"/>
  <c r="AO170" i="45"/>
  <c r="AM170" i="45"/>
  <c r="AK170" i="45"/>
  <c r="AI170" i="45"/>
  <c r="AG170" i="45"/>
  <c r="AE170" i="45"/>
  <c r="AC170" i="45"/>
  <c r="AA170" i="45"/>
  <c r="Y170" i="45"/>
  <c r="W170" i="45"/>
  <c r="U170" i="45"/>
  <c r="S170" i="45"/>
  <c r="Q170" i="45"/>
  <c r="O170" i="45"/>
  <c r="M170" i="45"/>
  <c r="K170" i="45"/>
  <c r="I170" i="45"/>
  <c r="G170" i="45"/>
  <c r="E170" i="45"/>
  <c r="AQ169" i="45"/>
  <c r="AO169" i="45"/>
  <c r="AM169" i="45"/>
  <c r="AK169" i="45"/>
  <c r="AI169" i="45"/>
  <c r="AG169" i="45"/>
  <c r="AE169" i="45"/>
  <c r="AC169" i="45"/>
  <c r="AA169" i="45"/>
  <c r="Y169" i="45"/>
  <c r="W169" i="45"/>
  <c r="U169" i="45"/>
  <c r="S169" i="45"/>
  <c r="Q169" i="45"/>
  <c r="O169" i="45"/>
  <c r="M169" i="45"/>
  <c r="K169" i="45"/>
  <c r="I169" i="45"/>
  <c r="G169" i="45"/>
  <c r="E169" i="45"/>
  <c r="AQ168" i="45"/>
  <c r="AO168" i="45"/>
  <c r="AM168" i="45"/>
  <c r="AK168" i="45"/>
  <c r="AI168" i="45"/>
  <c r="AG168" i="45"/>
  <c r="AE168" i="45"/>
  <c r="AC168" i="45"/>
  <c r="AA168" i="45"/>
  <c r="Y168" i="45"/>
  <c r="W168" i="45"/>
  <c r="U168" i="45"/>
  <c r="S168" i="45"/>
  <c r="Q168" i="45"/>
  <c r="O168" i="45"/>
  <c r="M168" i="45"/>
  <c r="K168" i="45"/>
  <c r="I168" i="45"/>
  <c r="G168" i="45"/>
  <c r="E168" i="45"/>
  <c r="AQ167" i="45"/>
  <c r="AO167" i="45"/>
  <c r="AM167" i="45"/>
  <c r="AK167" i="45"/>
  <c r="AI167" i="45"/>
  <c r="AG167" i="45"/>
  <c r="AE167" i="45"/>
  <c r="AC167" i="45"/>
  <c r="AA167" i="45"/>
  <c r="Y167" i="45"/>
  <c r="W167" i="45"/>
  <c r="U167" i="45"/>
  <c r="S167" i="45"/>
  <c r="Q167" i="45"/>
  <c r="O167" i="45"/>
  <c r="M167" i="45"/>
  <c r="K167" i="45"/>
  <c r="I167" i="45"/>
  <c r="G167" i="45"/>
  <c r="E167" i="45"/>
  <c r="AQ166" i="45"/>
  <c r="AO166" i="45"/>
  <c r="AM166" i="45"/>
  <c r="AK166" i="45"/>
  <c r="AI166" i="45"/>
  <c r="AG166" i="45"/>
  <c r="AE166" i="45"/>
  <c r="AC166" i="45"/>
  <c r="AA166" i="45"/>
  <c r="Y166" i="45"/>
  <c r="W166" i="45"/>
  <c r="U166" i="45"/>
  <c r="S166" i="45"/>
  <c r="Q166" i="45"/>
  <c r="O166" i="45"/>
  <c r="M166" i="45"/>
  <c r="K166" i="45"/>
  <c r="I166" i="45"/>
  <c r="G166" i="45"/>
  <c r="E166" i="45"/>
  <c r="AQ165" i="45"/>
  <c r="AO165" i="45"/>
  <c r="AM165" i="45"/>
  <c r="AK165" i="45"/>
  <c r="AI165" i="45"/>
  <c r="AG165" i="45"/>
  <c r="AE165" i="45"/>
  <c r="AC165" i="45"/>
  <c r="AA165" i="45"/>
  <c r="Y165" i="45"/>
  <c r="W165" i="45"/>
  <c r="U165" i="45"/>
  <c r="S165" i="45"/>
  <c r="Q165" i="45"/>
  <c r="O165" i="45"/>
  <c r="M165" i="45"/>
  <c r="K165" i="45"/>
  <c r="I165" i="45"/>
  <c r="G165" i="45"/>
  <c r="E165" i="45"/>
  <c r="AQ164" i="45"/>
  <c r="AO164" i="45"/>
  <c r="AM164" i="45"/>
  <c r="AK164" i="45"/>
  <c r="AI164" i="45"/>
  <c r="AG164" i="45"/>
  <c r="AE164" i="45"/>
  <c r="AC164" i="45"/>
  <c r="AA164" i="45"/>
  <c r="Y164" i="45"/>
  <c r="W164" i="45"/>
  <c r="U164" i="45"/>
  <c r="S164" i="45"/>
  <c r="Q164" i="45"/>
  <c r="O164" i="45"/>
  <c r="M164" i="45"/>
  <c r="K164" i="45"/>
  <c r="I164" i="45"/>
  <c r="G164" i="45"/>
  <c r="E164" i="45"/>
  <c r="AQ163" i="45"/>
  <c r="AO163" i="45"/>
  <c r="AM163" i="45"/>
  <c r="AK163" i="45"/>
  <c r="AI163" i="45"/>
  <c r="AG163" i="45"/>
  <c r="AE163" i="45"/>
  <c r="AC163" i="45"/>
  <c r="AA163" i="45"/>
  <c r="Y163" i="45"/>
  <c r="W163" i="45"/>
  <c r="U163" i="45"/>
  <c r="S163" i="45"/>
  <c r="Q163" i="45"/>
  <c r="O163" i="45"/>
  <c r="M163" i="45"/>
  <c r="K163" i="45"/>
  <c r="I163" i="45"/>
  <c r="G163" i="45"/>
  <c r="E163" i="45"/>
  <c r="AQ162" i="45"/>
  <c r="AO162" i="45"/>
  <c r="AM162" i="45"/>
  <c r="AK162" i="45"/>
  <c r="AI162" i="45"/>
  <c r="AG162" i="45"/>
  <c r="AE162" i="45"/>
  <c r="AC162" i="45"/>
  <c r="AA162" i="45"/>
  <c r="Y162" i="45"/>
  <c r="W162" i="45"/>
  <c r="U162" i="45"/>
  <c r="S162" i="45"/>
  <c r="Q162" i="45"/>
  <c r="O162" i="45"/>
  <c r="M162" i="45"/>
  <c r="K162" i="45"/>
  <c r="I162" i="45"/>
  <c r="G162" i="45"/>
  <c r="E162" i="45"/>
  <c r="AQ161" i="45"/>
  <c r="AO161" i="45"/>
  <c r="AM161" i="45"/>
  <c r="AK161" i="45"/>
  <c r="AI161" i="45"/>
  <c r="AG161" i="45"/>
  <c r="AE161" i="45"/>
  <c r="AC161" i="45"/>
  <c r="AA161" i="45"/>
  <c r="Y161" i="45"/>
  <c r="W161" i="45"/>
  <c r="U161" i="45"/>
  <c r="S161" i="45"/>
  <c r="Q161" i="45"/>
  <c r="O161" i="45"/>
  <c r="M161" i="45"/>
  <c r="K161" i="45"/>
  <c r="I161" i="45"/>
  <c r="G161" i="45"/>
  <c r="E161" i="45"/>
  <c r="AQ160" i="45"/>
  <c r="AO160" i="45"/>
  <c r="AM160" i="45"/>
  <c r="AK160" i="45"/>
  <c r="AI160" i="45"/>
  <c r="AG160" i="45"/>
  <c r="AE160" i="45"/>
  <c r="AC160" i="45"/>
  <c r="AA160" i="45"/>
  <c r="Y160" i="45"/>
  <c r="W160" i="45"/>
  <c r="U160" i="45"/>
  <c r="S160" i="45"/>
  <c r="Q160" i="45"/>
  <c r="O160" i="45"/>
  <c r="M160" i="45"/>
  <c r="K160" i="45"/>
  <c r="I160" i="45"/>
  <c r="G160" i="45"/>
  <c r="E160" i="45"/>
  <c r="AQ159" i="45"/>
  <c r="AO159" i="45"/>
  <c r="AM159" i="45"/>
  <c r="AK159" i="45"/>
  <c r="AI159" i="45"/>
  <c r="AG159" i="45"/>
  <c r="AE159" i="45"/>
  <c r="AC159" i="45"/>
  <c r="AA159" i="45"/>
  <c r="Y159" i="45"/>
  <c r="W159" i="45"/>
  <c r="U159" i="45"/>
  <c r="S159" i="45"/>
  <c r="Q159" i="45"/>
  <c r="O159" i="45"/>
  <c r="M159" i="45"/>
  <c r="K159" i="45"/>
  <c r="I159" i="45"/>
  <c r="G159" i="45"/>
  <c r="E159" i="45"/>
  <c r="AQ158" i="45"/>
  <c r="AO158" i="45"/>
  <c r="AM158" i="45"/>
  <c r="AK158" i="45"/>
  <c r="AI158" i="45"/>
  <c r="AG158" i="45"/>
  <c r="AE158" i="45"/>
  <c r="AC158" i="45"/>
  <c r="AA158" i="45"/>
  <c r="Y158" i="45"/>
  <c r="W158" i="45"/>
  <c r="U158" i="45"/>
  <c r="S158" i="45"/>
  <c r="Q158" i="45"/>
  <c r="O158" i="45"/>
  <c r="M158" i="45"/>
  <c r="K158" i="45"/>
  <c r="I158" i="45"/>
  <c r="G158" i="45"/>
  <c r="E158" i="45"/>
  <c r="AQ157" i="45"/>
  <c r="AO157" i="45"/>
  <c r="AM157" i="45"/>
  <c r="AK157" i="45"/>
  <c r="AI157" i="45"/>
  <c r="AG157" i="45"/>
  <c r="AE157" i="45"/>
  <c r="AC157" i="45"/>
  <c r="AA157" i="45"/>
  <c r="Y157" i="45"/>
  <c r="W157" i="45"/>
  <c r="U157" i="45"/>
  <c r="S157" i="45"/>
  <c r="Q157" i="45"/>
  <c r="O157" i="45"/>
  <c r="M157" i="45"/>
  <c r="K157" i="45"/>
  <c r="I157" i="45"/>
  <c r="G157" i="45"/>
  <c r="E157" i="45"/>
  <c r="AQ156" i="45"/>
  <c r="AO156" i="45"/>
  <c r="AM156" i="45"/>
  <c r="AK156" i="45"/>
  <c r="AI156" i="45"/>
  <c r="AG156" i="45"/>
  <c r="AE156" i="45"/>
  <c r="AC156" i="45"/>
  <c r="AA156" i="45"/>
  <c r="Y156" i="45"/>
  <c r="W156" i="45"/>
  <c r="U156" i="45"/>
  <c r="S156" i="45"/>
  <c r="Q156" i="45"/>
  <c r="O156" i="45"/>
  <c r="M156" i="45"/>
  <c r="K156" i="45"/>
  <c r="I156" i="45"/>
  <c r="G156" i="45"/>
  <c r="E156" i="45"/>
  <c r="AQ155" i="45"/>
  <c r="AO155" i="45"/>
  <c r="AM155" i="45"/>
  <c r="AK155" i="45"/>
  <c r="AI155" i="45"/>
  <c r="AG155" i="45"/>
  <c r="AE155" i="45"/>
  <c r="AC155" i="45"/>
  <c r="AA155" i="45"/>
  <c r="Y155" i="45"/>
  <c r="W155" i="45"/>
  <c r="U155" i="45"/>
  <c r="S155" i="45"/>
  <c r="Q155" i="45"/>
  <c r="O155" i="45"/>
  <c r="M155" i="45"/>
  <c r="K155" i="45"/>
  <c r="I155" i="45"/>
  <c r="G155" i="45"/>
  <c r="E155" i="45"/>
  <c r="AQ154" i="45"/>
  <c r="AO154" i="45"/>
  <c r="AM154" i="45"/>
  <c r="AK154" i="45"/>
  <c r="AI154" i="45"/>
  <c r="AG154" i="45"/>
  <c r="AE154" i="45"/>
  <c r="AC154" i="45"/>
  <c r="AA154" i="45"/>
  <c r="Y154" i="45"/>
  <c r="W154" i="45"/>
  <c r="U154" i="45"/>
  <c r="S154" i="45"/>
  <c r="Q154" i="45"/>
  <c r="O154" i="45"/>
  <c r="M154" i="45"/>
  <c r="K154" i="45"/>
  <c r="I154" i="45"/>
  <c r="G154" i="45"/>
  <c r="E154" i="45"/>
  <c r="AQ153" i="45"/>
  <c r="AO153" i="45"/>
  <c r="AM153" i="45"/>
  <c r="AK153" i="45"/>
  <c r="AI153" i="45"/>
  <c r="AG153" i="45"/>
  <c r="AE153" i="45"/>
  <c r="AC153" i="45"/>
  <c r="AA153" i="45"/>
  <c r="Y153" i="45"/>
  <c r="W153" i="45"/>
  <c r="U153" i="45"/>
  <c r="S153" i="45"/>
  <c r="Q153" i="45"/>
  <c r="O153" i="45"/>
  <c r="M153" i="45"/>
  <c r="K153" i="45"/>
  <c r="I153" i="45"/>
  <c r="G153" i="45"/>
  <c r="E153" i="45"/>
  <c r="AQ152" i="45"/>
  <c r="AO152" i="45"/>
  <c r="AM152" i="45"/>
  <c r="AK152" i="45"/>
  <c r="AI152" i="45"/>
  <c r="AG152" i="45"/>
  <c r="AE152" i="45"/>
  <c r="AC152" i="45"/>
  <c r="AA152" i="45"/>
  <c r="Y152" i="45"/>
  <c r="W152" i="45"/>
  <c r="U152" i="45"/>
  <c r="S152" i="45"/>
  <c r="Q152" i="45"/>
  <c r="O152" i="45"/>
  <c r="M152" i="45"/>
  <c r="K152" i="45"/>
  <c r="I152" i="45"/>
  <c r="G152" i="45"/>
  <c r="E152" i="45"/>
  <c r="AQ151" i="45"/>
  <c r="AO151" i="45"/>
  <c r="AM151" i="45"/>
  <c r="AK151" i="45"/>
  <c r="AI151" i="45"/>
  <c r="AG151" i="45"/>
  <c r="AE151" i="45"/>
  <c r="AC151" i="45"/>
  <c r="AA151" i="45"/>
  <c r="Y151" i="45"/>
  <c r="W151" i="45"/>
  <c r="U151" i="45"/>
  <c r="S151" i="45"/>
  <c r="Q151" i="45"/>
  <c r="O151" i="45"/>
  <c r="M151" i="45"/>
  <c r="K151" i="45"/>
  <c r="I151" i="45"/>
  <c r="G151" i="45"/>
  <c r="E151" i="45"/>
  <c r="AQ150" i="45"/>
  <c r="AO150" i="45"/>
  <c r="AM150" i="45"/>
  <c r="AK150" i="45"/>
  <c r="AI150" i="45"/>
  <c r="AG150" i="45"/>
  <c r="AE150" i="45"/>
  <c r="AC150" i="45"/>
  <c r="AA150" i="45"/>
  <c r="Y150" i="45"/>
  <c r="W150" i="45"/>
  <c r="U150" i="45"/>
  <c r="S150" i="45"/>
  <c r="Q150" i="45"/>
  <c r="O150" i="45"/>
  <c r="M150" i="45"/>
  <c r="K150" i="45"/>
  <c r="I150" i="45"/>
  <c r="G150" i="45"/>
  <c r="E150" i="45"/>
  <c r="AQ149" i="45"/>
  <c r="AO149" i="45"/>
  <c r="AM149" i="45"/>
  <c r="AK149" i="45"/>
  <c r="AI149" i="45"/>
  <c r="AG149" i="45"/>
  <c r="AE149" i="45"/>
  <c r="AC149" i="45"/>
  <c r="AA149" i="45"/>
  <c r="Y149" i="45"/>
  <c r="W149" i="45"/>
  <c r="U149" i="45"/>
  <c r="S149" i="45"/>
  <c r="Q149" i="45"/>
  <c r="O149" i="45"/>
  <c r="M149" i="45"/>
  <c r="K149" i="45"/>
  <c r="I149" i="45"/>
  <c r="G149" i="45"/>
  <c r="E149" i="45"/>
  <c r="AQ148" i="45"/>
  <c r="AO148" i="45"/>
  <c r="AM148" i="45"/>
  <c r="AK148" i="45"/>
  <c r="AI148" i="45"/>
  <c r="AG148" i="45"/>
  <c r="AE148" i="45"/>
  <c r="AC148" i="45"/>
  <c r="AA148" i="45"/>
  <c r="Y148" i="45"/>
  <c r="W148" i="45"/>
  <c r="U148" i="45"/>
  <c r="S148" i="45"/>
  <c r="Q148" i="45"/>
  <c r="O148" i="45"/>
  <c r="M148" i="45"/>
  <c r="K148" i="45"/>
  <c r="I148" i="45"/>
  <c r="G148" i="45"/>
  <c r="E148" i="45"/>
  <c r="AQ147" i="45"/>
  <c r="AO147" i="45"/>
  <c r="AM147" i="45"/>
  <c r="AK147" i="45"/>
  <c r="AI147" i="45"/>
  <c r="AG147" i="45"/>
  <c r="AE147" i="45"/>
  <c r="AC147" i="45"/>
  <c r="AA147" i="45"/>
  <c r="Y147" i="45"/>
  <c r="W147" i="45"/>
  <c r="U147" i="45"/>
  <c r="S147" i="45"/>
  <c r="Q147" i="45"/>
  <c r="O147" i="45"/>
  <c r="M147" i="45"/>
  <c r="K147" i="45"/>
  <c r="I147" i="45"/>
  <c r="G147" i="45"/>
  <c r="E147" i="45"/>
  <c r="AQ146" i="45"/>
  <c r="AO146" i="45"/>
  <c r="AM146" i="45"/>
  <c r="AK146" i="45"/>
  <c r="AI146" i="45"/>
  <c r="AG146" i="45"/>
  <c r="AE146" i="45"/>
  <c r="AC146" i="45"/>
  <c r="AA146" i="45"/>
  <c r="Y146" i="45"/>
  <c r="W146" i="45"/>
  <c r="U146" i="45"/>
  <c r="S146" i="45"/>
  <c r="Q146" i="45"/>
  <c r="O146" i="45"/>
  <c r="M146" i="45"/>
  <c r="K146" i="45"/>
  <c r="I146" i="45"/>
  <c r="G146" i="45"/>
  <c r="E146" i="45"/>
  <c r="AQ145" i="45"/>
  <c r="AO145" i="45"/>
  <c r="AM145" i="45"/>
  <c r="AK145" i="45"/>
  <c r="AI145" i="45"/>
  <c r="AG145" i="45"/>
  <c r="AE145" i="45"/>
  <c r="AC145" i="45"/>
  <c r="AA145" i="45"/>
  <c r="Y145" i="45"/>
  <c r="W145" i="45"/>
  <c r="U145" i="45"/>
  <c r="S145" i="45"/>
  <c r="Q145" i="45"/>
  <c r="O145" i="45"/>
  <c r="M145" i="45"/>
  <c r="K145" i="45"/>
  <c r="I145" i="45"/>
  <c r="G145" i="45"/>
  <c r="E145" i="45"/>
  <c r="AQ144" i="45"/>
  <c r="AO144" i="45"/>
  <c r="AM144" i="45"/>
  <c r="AK144" i="45"/>
  <c r="AI144" i="45"/>
  <c r="AG144" i="45"/>
  <c r="AE144" i="45"/>
  <c r="AC144" i="45"/>
  <c r="AA144" i="45"/>
  <c r="Y144" i="45"/>
  <c r="W144" i="45"/>
  <c r="U144" i="45"/>
  <c r="S144" i="45"/>
  <c r="Q144" i="45"/>
  <c r="O144" i="45"/>
  <c r="M144" i="45"/>
  <c r="K144" i="45"/>
  <c r="I144" i="45"/>
  <c r="G144" i="45"/>
  <c r="E144" i="45"/>
  <c r="AQ143" i="45"/>
  <c r="AO143" i="45"/>
  <c r="AM143" i="45"/>
  <c r="AK143" i="45"/>
  <c r="AI143" i="45"/>
  <c r="AG143" i="45"/>
  <c r="AE143" i="45"/>
  <c r="AC143" i="45"/>
  <c r="AA143" i="45"/>
  <c r="Y143" i="45"/>
  <c r="W143" i="45"/>
  <c r="U143" i="45"/>
  <c r="S143" i="45"/>
  <c r="Q143" i="45"/>
  <c r="O143" i="45"/>
  <c r="M143" i="45"/>
  <c r="K143" i="45"/>
  <c r="I143" i="45"/>
  <c r="G143" i="45"/>
  <c r="E143" i="45"/>
  <c r="AQ142" i="45"/>
  <c r="AO142" i="45"/>
  <c r="AM142" i="45"/>
  <c r="AK142" i="45"/>
  <c r="AI142" i="45"/>
  <c r="AG142" i="45"/>
  <c r="AE142" i="45"/>
  <c r="AC142" i="45"/>
  <c r="AA142" i="45"/>
  <c r="Y142" i="45"/>
  <c r="W142" i="45"/>
  <c r="U142" i="45"/>
  <c r="S142" i="45"/>
  <c r="Q142" i="45"/>
  <c r="O142" i="45"/>
  <c r="M142" i="45"/>
  <c r="K142" i="45"/>
  <c r="I142" i="45"/>
  <c r="G142" i="45"/>
  <c r="E142" i="45"/>
  <c r="AQ141" i="45"/>
  <c r="AO141" i="45"/>
  <c r="AM141" i="45"/>
  <c r="AK141" i="45"/>
  <c r="AI141" i="45"/>
  <c r="AG141" i="45"/>
  <c r="AE141" i="45"/>
  <c r="AC141" i="45"/>
  <c r="AA141" i="45"/>
  <c r="Y141" i="45"/>
  <c r="W141" i="45"/>
  <c r="U141" i="45"/>
  <c r="S141" i="45"/>
  <c r="Q141" i="45"/>
  <c r="O141" i="45"/>
  <c r="M141" i="45"/>
  <c r="K141" i="45"/>
  <c r="I141" i="45"/>
  <c r="G141" i="45"/>
  <c r="E141" i="45"/>
  <c r="AQ140" i="45"/>
  <c r="AO140" i="45"/>
  <c r="AM140" i="45"/>
  <c r="AK140" i="45"/>
  <c r="AI140" i="45"/>
  <c r="AG140" i="45"/>
  <c r="AE140" i="45"/>
  <c r="AC140" i="45"/>
  <c r="AA140" i="45"/>
  <c r="Y140" i="45"/>
  <c r="W140" i="45"/>
  <c r="U140" i="45"/>
  <c r="S140" i="45"/>
  <c r="Q140" i="45"/>
  <c r="O140" i="45"/>
  <c r="M140" i="45"/>
  <c r="K140" i="45"/>
  <c r="I140" i="45"/>
  <c r="G140" i="45"/>
  <c r="E140" i="45"/>
  <c r="AQ139" i="45"/>
  <c r="AO139" i="45"/>
  <c r="AM139" i="45"/>
  <c r="AK139" i="45"/>
  <c r="AI139" i="45"/>
  <c r="AG139" i="45"/>
  <c r="AE139" i="45"/>
  <c r="AC139" i="45"/>
  <c r="AA139" i="45"/>
  <c r="Y139" i="45"/>
  <c r="W139" i="45"/>
  <c r="U139" i="45"/>
  <c r="S139" i="45"/>
  <c r="Q139" i="45"/>
  <c r="O139" i="45"/>
  <c r="M139" i="45"/>
  <c r="K139" i="45"/>
  <c r="I139" i="45"/>
  <c r="G139" i="45"/>
  <c r="E139" i="45"/>
  <c r="AQ138" i="45"/>
  <c r="AO138" i="45"/>
  <c r="AM138" i="45"/>
  <c r="AK138" i="45"/>
  <c r="AI138" i="45"/>
  <c r="AG138" i="45"/>
  <c r="AE138" i="45"/>
  <c r="AC138" i="45"/>
  <c r="AA138" i="45"/>
  <c r="Y138" i="45"/>
  <c r="W138" i="45"/>
  <c r="U138" i="45"/>
  <c r="S138" i="45"/>
  <c r="Q138" i="45"/>
  <c r="O138" i="45"/>
  <c r="M138" i="45"/>
  <c r="K138" i="45"/>
  <c r="I138" i="45"/>
  <c r="G138" i="45"/>
  <c r="E138" i="45"/>
  <c r="AQ137" i="45"/>
  <c r="AO137" i="45"/>
  <c r="AM137" i="45"/>
  <c r="AK137" i="45"/>
  <c r="AI137" i="45"/>
  <c r="AG137" i="45"/>
  <c r="AE137" i="45"/>
  <c r="AC137" i="45"/>
  <c r="AA137" i="45"/>
  <c r="Y137" i="45"/>
  <c r="W137" i="45"/>
  <c r="U137" i="45"/>
  <c r="S137" i="45"/>
  <c r="Q137" i="45"/>
  <c r="O137" i="45"/>
  <c r="M137" i="45"/>
  <c r="K137" i="45"/>
  <c r="I137" i="45"/>
  <c r="G137" i="45"/>
  <c r="E137" i="45"/>
  <c r="AQ136" i="45"/>
  <c r="AO136" i="45"/>
  <c r="AM136" i="45"/>
  <c r="AK136" i="45"/>
  <c r="AI136" i="45"/>
  <c r="AG136" i="45"/>
  <c r="AE136" i="45"/>
  <c r="AC136" i="45"/>
  <c r="AA136" i="45"/>
  <c r="Y136" i="45"/>
  <c r="W136" i="45"/>
  <c r="U136" i="45"/>
  <c r="S136" i="45"/>
  <c r="Q136" i="45"/>
  <c r="O136" i="45"/>
  <c r="M136" i="45"/>
  <c r="K136" i="45"/>
  <c r="I136" i="45"/>
  <c r="G136" i="45"/>
  <c r="E136" i="45"/>
  <c r="AQ135" i="45"/>
  <c r="AO135" i="45"/>
  <c r="AM135" i="45"/>
  <c r="AK135" i="45"/>
  <c r="AI135" i="45"/>
  <c r="AG135" i="45"/>
  <c r="AE135" i="45"/>
  <c r="AC135" i="45"/>
  <c r="AA135" i="45"/>
  <c r="Y135" i="45"/>
  <c r="W135" i="45"/>
  <c r="U135" i="45"/>
  <c r="S135" i="45"/>
  <c r="Q135" i="45"/>
  <c r="O135" i="45"/>
  <c r="M135" i="45"/>
  <c r="K135" i="45"/>
  <c r="I135" i="45"/>
  <c r="G135" i="45"/>
  <c r="E135" i="45"/>
  <c r="AQ134" i="45"/>
  <c r="AO134" i="45"/>
  <c r="AM134" i="45"/>
  <c r="AK134" i="45"/>
  <c r="AI134" i="45"/>
  <c r="AG134" i="45"/>
  <c r="AE134" i="45"/>
  <c r="AC134" i="45"/>
  <c r="AA134" i="45"/>
  <c r="Y134" i="45"/>
  <c r="W134" i="45"/>
  <c r="U134" i="45"/>
  <c r="S134" i="45"/>
  <c r="Q134" i="45"/>
  <c r="O134" i="45"/>
  <c r="M134" i="45"/>
  <c r="K134" i="45"/>
  <c r="I134" i="45"/>
  <c r="G134" i="45"/>
  <c r="E134" i="45"/>
  <c r="AQ133" i="45"/>
  <c r="AO133" i="45"/>
  <c r="AM133" i="45"/>
  <c r="AK133" i="45"/>
  <c r="AI133" i="45"/>
  <c r="AG133" i="45"/>
  <c r="AE133" i="45"/>
  <c r="AC133" i="45"/>
  <c r="AA133" i="45"/>
  <c r="Y133" i="45"/>
  <c r="W133" i="45"/>
  <c r="U133" i="45"/>
  <c r="S133" i="45"/>
  <c r="Q133" i="45"/>
  <c r="O133" i="45"/>
  <c r="M133" i="45"/>
  <c r="K133" i="45"/>
  <c r="I133" i="45"/>
  <c r="G133" i="45"/>
  <c r="E133" i="45"/>
  <c r="AQ132" i="45"/>
  <c r="AO132" i="45"/>
  <c r="AM132" i="45"/>
  <c r="AK132" i="45"/>
  <c r="AI132" i="45"/>
  <c r="AG132" i="45"/>
  <c r="AE132" i="45"/>
  <c r="AC132" i="45"/>
  <c r="AA132" i="45"/>
  <c r="Y132" i="45"/>
  <c r="W132" i="45"/>
  <c r="U132" i="45"/>
  <c r="S132" i="45"/>
  <c r="Q132" i="45"/>
  <c r="O132" i="45"/>
  <c r="M132" i="45"/>
  <c r="K132" i="45"/>
  <c r="I132" i="45"/>
  <c r="G132" i="45"/>
  <c r="E132" i="45"/>
  <c r="AQ131" i="45"/>
  <c r="AO131" i="45"/>
  <c r="AM131" i="45"/>
  <c r="AK131" i="45"/>
  <c r="AI131" i="45"/>
  <c r="AG131" i="45"/>
  <c r="AE131" i="45"/>
  <c r="AC131" i="45"/>
  <c r="AA131" i="45"/>
  <c r="Y131" i="45"/>
  <c r="W131" i="45"/>
  <c r="U131" i="45"/>
  <c r="S131" i="45"/>
  <c r="Q131" i="45"/>
  <c r="O131" i="45"/>
  <c r="M131" i="45"/>
  <c r="K131" i="45"/>
  <c r="I131" i="45"/>
  <c r="G131" i="45"/>
  <c r="E131" i="45"/>
  <c r="AQ130" i="45"/>
  <c r="AO130" i="45"/>
  <c r="AM130" i="45"/>
  <c r="AK130" i="45"/>
  <c r="AI130" i="45"/>
  <c r="AG130" i="45"/>
  <c r="AE130" i="45"/>
  <c r="AC130" i="45"/>
  <c r="AA130" i="45"/>
  <c r="Y130" i="45"/>
  <c r="W130" i="45"/>
  <c r="U130" i="45"/>
  <c r="S130" i="45"/>
  <c r="Q130" i="45"/>
  <c r="O130" i="45"/>
  <c r="M130" i="45"/>
  <c r="K130" i="45"/>
  <c r="I130" i="45"/>
  <c r="G130" i="45"/>
  <c r="E130" i="45"/>
  <c r="AQ129" i="45"/>
  <c r="AO129" i="45"/>
  <c r="AM129" i="45"/>
  <c r="AK129" i="45"/>
  <c r="AI129" i="45"/>
  <c r="AG129" i="45"/>
  <c r="AE129" i="45"/>
  <c r="AC129" i="45"/>
  <c r="AA129" i="45"/>
  <c r="Y129" i="45"/>
  <c r="W129" i="45"/>
  <c r="U129" i="45"/>
  <c r="S129" i="45"/>
  <c r="Q129" i="45"/>
  <c r="O129" i="45"/>
  <c r="M129" i="45"/>
  <c r="K129" i="45"/>
  <c r="I129" i="45"/>
  <c r="G129" i="45"/>
  <c r="E129" i="45"/>
  <c r="AQ128" i="45"/>
  <c r="AO128" i="45"/>
  <c r="AM128" i="45"/>
  <c r="AK128" i="45"/>
  <c r="AI128" i="45"/>
  <c r="AG128" i="45"/>
  <c r="AE128" i="45"/>
  <c r="AC128" i="45"/>
  <c r="AA128" i="45"/>
  <c r="Y128" i="45"/>
  <c r="W128" i="45"/>
  <c r="U128" i="45"/>
  <c r="S128" i="45"/>
  <c r="Q128" i="45"/>
  <c r="O128" i="45"/>
  <c r="M128" i="45"/>
  <c r="K128" i="45"/>
  <c r="I128" i="45"/>
  <c r="G128" i="45"/>
  <c r="E128" i="45"/>
  <c r="AQ127" i="45"/>
  <c r="AO127" i="45"/>
  <c r="AM127" i="45"/>
  <c r="AK127" i="45"/>
  <c r="AI127" i="45"/>
  <c r="AG127" i="45"/>
  <c r="AE127" i="45"/>
  <c r="AC127" i="45"/>
  <c r="AA127" i="45"/>
  <c r="Y127" i="45"/>
  <c r="W127" i="45"/>
  <c r="U127" i="45"/>
  <c r="S127" i="45"/>
  <c r="Q127" i="45"/>
  <c r="O127" i="45"/>
  <c r="M127" i="45"/>
  <c r="K127" i="45"/>
  <c r="I127" i="45"/>
  <c r="G127" i="45"/>
  <c r="E127" i="45"/>
  <c r="AQ126" i="45"/>
  <c r="AO126" i="45"/>
  <c r="AM126" i="45"/>
  <c r="AK126" i="45"/>
  <c r="AI126" i="45"/>
  <c r="AG126" i="45"/>
  <c r="AE126" i="45"/>
  <c r="AC126" i="45"/>
  <c r="AA126" i="45"/>
  <c r="Y126" i="45"/>
  <c r="W126" i="45"/>
  <c r="U126" i="45"/>
  <c r="S126" i="45"/>
  <c r="Q126" i="45"/>
  <c r="O126" i="45"/>
  <c r="M126" i="45"/>
  <c r="K126" i="45"/>
  <c r="I126" i="45"/>
  <c r="G126" i="45"/>
  <c r="E126" i="45"/>
  <c r="AQ125" i="45"/>
  <c r="AO125" i="45"/>
  <c r="AM125" i="45"/>
  <c r="AK125" i="45"/>
  <c r="AI125" i="45"/>
  <c r="AG125" i="45"/>
  <c r="AE125" i="45"/>
  <c r="AC125" i="45"/>
  <c r="AA125" i="45"/>
  <c r="Y125" i="45"/>
  <c r="W125" i="45"/>
  <c r="U125" i="45"/>
  <c r="S125" i="45"/>
  <c r="Q125" i="45"/>
  <c r="O125" i="45"/>
  <c r="M125" i="45"/>
  <c r="K125" i="45"/>
  <c r="I125" i="45"/>
  <c r="G125" i="45"/>
  <c r="E125" i="45"/>
  <c r="AQ124" i="45"/>
  <c r="AO124" i="45"/>
  <c r="AM124" i="45"/>
  <c r="AK124" i="45"/>
  <c r="AI124" i="45"/>
  <c r="AG124" i="45"/>
  <c r="AE124" i="45"/>
  <c r="AC124" i="45"/>
  <c r="AA124" i="45"/>
  <c r="Y124" i="45"/>
  <c r="W124" i="45"/>
  <c r="U124" i="45"/>
  <c r="S124" i="45"/>
  <c r="Q124" i="45"/>
  <c r="O124" i="45"/>
  <c r="M124" i="45"/>
  <c r="K124" i="45"/>
  <c r="I124" i="45"/>
  <c r="G124" i="45"/>
  <c r="E124" i="45"/>
  <c r="AQ123" i="45"/>
  <c r="AO123" i="45"/>
  <c r="AM123" i="45"/>
  <c r="AK123" i="45"/>
  <c r="AI123" i="45"/>
  <c r="AG123" i="45"/>
  <c r="AE123" i="45"/>
  <c r="AC123" i="45"/>
  <c r="AA123" i="45"/>
  <c r="Y123" i="45"/>
  <c r="W123" i="45"/>
  <c r="U123" i="45"/>
  <c r="S123" i="45"/>
  <c r="Q123" i="45"/>
  <c r="O123" i="45"/>
  <c r="M123" i="45"/>
  <c r="K123" i="45"/>
  <c r="I123" i="45"/>
  <c r="G123" i="45"/>
  <c r="E123" i="45"/>
  <c r="AQ122" i="45"/>
  <c r="AO122" i="45"/>
  <c r="AM122" i="45"/>
  <c r="AK122" i="45"/>
  <c r="AI122" i="45"/>
  <c r="AG122" i="45"/>
  <c r="AE122" i="45"/>
  <c r="AC122" i="45"/>
  <c r="AA122" i="45"/>
  <c r="Y122" i="45"/>
  <c r="W122" i="45"/>
  <c r="U122" i="45"/>
  <c r="S122" i="45"/>
  <c r="Q122" i="45"/>
  <c r="O122" i="45"/>
  <c r="M122" i="45"/>
  <c r="K122" i="45"/>
  <c r="I122" i="45"/>
  <c r="G122" i="45"/>
  <c r="E122" i="45"/>
  <c r="AQ121" i="45"/>
  <c r="AO121" i="45"/>
  <c r="AM121" i="45"/>
  <c r="AK121" i="45"/>
  <c r="AI121" i="45"/>
  <c r="AG121" i="45"/>
  <c r="AE121" i="45"/>
  <c r="AC121" i="45"/>
  <c r="AA121" i="45"/>
  <c r="Y121" i="45"/>
  <c r="W121" i="45"/>
  <c r="U121" i="45"/>
  <c r="S121" i="45"/>
  <c r="Q121" i="45"/>
  <c r="O121" i="45"/>
  <c r="M121" i="45"/>
  <c r="K121" i="45"/>
  <c r="I121" i="45"/>
  <c r="G121" i="45"/>
  <c r="E121" i="45"/>
  <c r="AQ120" i="45"/>
  <c r="AO120" i="45"/>
  <c r="AM120" i="45"/>
  <c r="AK120" i="45"/>
  <c r="AI120" i="45"/>
  <c r="AG120" i="45"/>
  <c r="AE120" i="45"/>
  <c r="AC120" i="45"/>
  <c r="AA120" i="45"/>
  <c r="Y120" i="45"/>
  <c r="W120" i="45"/>
  <c r="U120" i="45"/>
  <c r="S120" i="45"/>
  <c r="Q120" i="45"/>
  <c r="O120" i="45"/>
  <c r="M120" i="45"/>
  <c r="K120" i="45"/>
  <c r="I120" i="45"/>
  <c r="G120" i="45"/>
  <c r="E120" i="45"/>
  <c r="AQ119" i="45"/>
  <c r="AO119" i="45"/>
  <c r="AM119" i="45"/>
  <c r="AK119" i="45"/>
  <c r="AI119" i="45"/>
  <c r="AG119" i="45"/>
  <c r="AE119" i="45"/>
  <c r="AC119" i="45"/>
  <c r="AA119" i="45"/>
  <c r="Y119" i="45"/>
  <c r="W119" i="45"/>
  <c r="U119" i="45"/>
  <c r="S119" i="45"/>
  <c r="Q119" i="45"/>
  <c r="O119" i="45"/>
  <c r="M119" i="45"/>
  <c r="K119" i="45"/>
  <c r="I119" i="45"/>
  <c r="G119" i="45"/>
  <c r="E119" i="45"/>
  <c r="AQ118" i="45"/>
  <c r="AO118" i="45"/>
  <c r="AM118" i="45"/>
  <c r="AK118" i="45"/>
  <c r="AI118" i="45"/>
  <c r="AG118" i="45"/>
  <c r="AE118" i="45"/>
  <c r="AC118" i="45"/>
  <c r="AA118" i="45"/>
  <c r="Y118" i="45"/>
  <c r="W118" i="45"/>
  <c r="U118" i="45"/>
  <c r="S118" i="45"/>
  <c r="Q118" i="45"/>
  <c r="O118" i="45"/>
  <c r="M118" i="45"/>
  <c r="K118" i="45"/>
  <c r="I118" i="45"/>
  <c r="G118" i="45"/>
  <c r="E118" i="45"/>
  <c r="AQ117" i="45"/>
  <c r="AO117" i="45"/>
  <c r="AM117" i="45"/>
  <c r="AK117" i="45"/>
  <c r="AI117" i="45"/>
  <c r="AG117" i="45"/>
  <c r="AE117" i="45"/>
  <c r="AC117" i="45"/>
  <c r="AA117" i="45"/>
  <c r="Y117" i="45"/>
  <c r="W117" i="45"/>
  <c r="U117" i="45"/>
  <c r="S117" i="45"/>
  <c r="Q117" i="45"/>
  <c r="O117" i="45"/>
  <c r="M117" i="45"/>
  <c r="K117" i="45"/>
  <c r="I117" i="45"/>
  <c r="G117" i="45"/>
  <c r="E117" i="45"/>
  <c r="AQ116" i="45"/>
  <c r="AO116" i="45"/>
  <c r="AM116" i="45"/>
  <c r="AK116" i="45"/>
  <c r="AI116" i="45"/>
  <c r="AG116" i="45"/>
  <c r="AE116" i="45"/>
  <c r="AC116" i="45"/>
  <c r="AA116" i="45"/>
  <c r="Y116" i="45"/>
  <c r="W116" i="45"/>
  <c r="U116" i="45"/>
  <c r="S116" i="45"/>
  <c r="Q116" i="45"/>
  <c r="O116" i="45"/>
  <c r="M116" i="45"/>
  <c r="K116" i="45"/>
  <c r="I116" i="45"/>
  <c r="G116" i="45"/>
  <c r="E116" i="45"/>
  <c r="AQ115" i="45"/>
  <c r="AO115" i="45"/>
  <c r="AM115" i="45"/>
  <c r="AK115" i="45"/>
  <c r="AI115" i="45"/>
  <c r="AG115" i="45"/>
  <c r="AE115" i="45"/>
  <c r="AC115" i="45"/>
  <c r="AA115" i="45"/>
  <c r="Y115" i="45"/>
  <c r="W115" i="45"/>
  <c r="U115" i="45"/>
  <c r="S115" i="45"/>
  <c r="Q115" i="45"/>
  <c r="O115" i="45"/>
  <c r="M115" i="45"/>
  <c r="K115" i="45"/>
  <c r="I115" i="45"/>
  <c r="G115" i="45"/>
  <c r="E115" i="45"/>
  <c r="AQ114" i="45"/>
  <c r="AO114" i="45"/>
  <c r="AM114" i="45"/>
  <c r="AK114" i="45"/>
  <c r="AI114" i="45"/>
  <c r="AG114" i="45"/>
  <c r="AE114" i="45"/>
  <c r="AC114" i="45"/>
  <c r="AA114" i="45"/>
  <c r="Y114" i="45"/>
  <c r="W114" i="45"/>
  <c r="U114" i="45"/>
  <c r="S114" i="45"/>
  <c r="Q114" i="45"/>
  <c r="O114" i="45"/>
  <c r="M114" i="45"/>
  <c r="K114" i="45"/>
  <c r="I114" i="45"/>
  <c r="G114" i="45"/>
  <c r="E114" i="45"/>
  <c r="AQ113" i="45"/>
  <c r="AO113" i="45"/>
  <c r="AM113" i="45"/>
  <c r="AK113" i="45"/>
  <c r="AI113" i="45"/>
  <c r="AG113" i="45"/>
  <c r="AE113" i="45"/>
  <c r="AC113" i="45"/>
  <c r="AA113" i="45"/>
  <c r="Y113" i="45"/>
  <c r="W113" i="45"/>
  <c r="U113" i="45"/>
  <c r="S113" i="45"/>
  <c r="Q113" i="45"/>
  <c r="O113" i="45"/>
  <c r="M113" i="45"/>
  <c r="K113" i="45"/>
  <c r="I113" i="45"/>
  <c r="G113" i="45"/>
  <c r="E113" i="45"/>
  <c r="AQ112" i="45"/>
  <c r="AO112" i="45"/>
  <c r="AM112" i="45"/>
  <c r="AK112" i="45"/>
  <c r="AI112" i="45"/>
  <c r="AG112" i="45"/>
  <c r="AE112" i="45"/>
  <c r="AC112" i="45"/>
  <c r="AA112" i="45"/>
  <c r="Y112" i="45"/>
  <c r="W112" i="45"/>
  <c r="U112" i="45"/>
  <c r="S112" i="45"/>
  <c r="Q112" i="45"/>
  <c r="O112" i="45"/>
  <c r="M112" i="45"/>
  <c r="K112" i="45"/>
  <c r="I112" i="45"/>
  <c r="G112" i="45"/>
  <c r="E112" i="45"/>
  <c r="AQ111" i="45"/>
  <c r="AO111" i="45"/>
  <c r="AM111" i="45"/>
  <c r="AK111" i="45"/>
  <c r="AI111" i="45"/>
  <c r="AG111" i="45"/>
  <c r="AE111" i="45"/>
  <c r="AC111" i="45"/>
  <c r="AA111" i="45"/>
  <c r="Y111" i="45"/>
  <c r="W111" i="45"/>
  <c r="U111" i="45"/>
  <c r="S111" i="45"/>
  <c r="Q111" i="45"/>
  <c r="O111" i="45"/>
  <c r="M111" i="45"/>
  <c r="K111" i="45"/>
  <c r="I111" i="45"/>
  <c r="G111" i="45"/>
  <c r="E111" i="45"/>
  <c r="AQ110" i="45"/>
  <c r="AO110" i="45"/>
  <c r="AM110" i="45"/>
  <c r="AK110" i="45"/>
  <c r="AI110" i="45"/>
  <c r="AG110" i="45"/>
  <c r="AE110" i="45"/>
  <c r="AC110" i="45"/>
  <c r="AA110" i="45"/>
  <c r="Y110" i="45"/>
  <c r="W110" i="45"/>
  <c r="U110" i="45"/>
  <c r="S110" i="45"/>
  <c r="Q110" i="45"/>
  <c r="O110" i="45"/>
  <c r="M110" i="45"/>
  <c r="K110" i="45"/>
  <c r="I110" i="45"/>
  <c r="G110" i="45"/>
  <c r="E110" i="45"/>
  <c r="AQ109" i="45"/>
  <c r="AO109" i="45"/>
  <c r="AM109" i="45"/>
  <c r="AK109" i="45"/>
  <c r="AI109" i="45"/>
  <c r="AG109" i="45"/>
  <c r="AE109" i="45"/>
  <c r="AC109" i="45"/>
  <c r="AA109" i="45"/>
  <c r="Y109" i="45"/>
  <c r="W109" i="45"/>
  <c r="U109" i="45"/>
  <c r="S109" i="45"/>
  <c r="Q109" i="45"/>
  <c r="O109" i="45"/>
  <c r="M109" i="45"/>
  <c r="K109" i="45"/>
  <c r="I109" i="45"/>
  <c r="G109" i="45"/>
  <c r="E109" i="45"/>
  <c r="AQ108" i="45"/>
  <c r="AO108" i="45"/>
  <c r="AM108" i="45"/>
  <c r="AK108" i="45"/>
  <c r="AI108" i="45"/>
  <c r="AG108" i="45"/>
  <c r="AE108" i="45"/>
  <c r="AC108" i="45"/>
  <c r="AA108" i="45"/>
  <c r="Y108" i="45"/>
  <c r="W108" i="45"/>
  <c r="U108" i="45"/>
  <c r="S108" i="45"/>
  <c r="Q108" i="45"/>
  <c r="O108" i="45"/>
  <c r="M108" i="45"/>
  <c r="K108" i="45"/>
  <c r="I108" i="45"/>
  <c r="G108" i="45"/>
  <c r="E108" i="45"/>
  <c r="AQ107" i="45"/>
  <c r="AO107" i="45"/>
  <c r="AM107" i="45"/>
  <c r="AK107" i="45"/>
  <c r="AI107" i="45"/>
  <c r="AG107" i="45"/>
  <c r="AE107" i="45"/>
  <c r="AC107" i="45"/>
  <c r="AA107" i="45"/>
  <c r="Y107" i="45"/>
  <c r="W107" i="45"/>
  <c r="U107" i="45"/>
  <c r="S107" i="45"/>
  <c r="Q107" i="45"/>
  <c r="O107" i="45"/>
  <c r="M107" i="45"/>
  <c r="K107" i="45"/>
  <c r="I107" i="45"/>
  <c r="G107" i="45"/>
  <c r="E107" i="45"/>
  <c r="AQ106" i="45"/>
  <c r="AO106" i="45"/>
  <c r="AM106" i="45"/>
  <c r="AK106" i="45"/>
  <c r="AI106" i="45"/>
  <c r="AG106" i="45"/>
  <c r="AE106" i="45"/>
  <c r="AC106" i="45"/>
  <c r="AA106" i="45"/>
  <c r="Y106" i="45"/>
  <c r="W106" i="45"/>
  <c r="U106" i="45"/>
  <c r="S106" i="45"/>
  <c r="Q106" i="45"/>
  <c r="O106" i="45"/>
  <c r="M106" i="45"/>
  <c r="K106" i="45"/>
  <c r="I106" i="45"/>
  <c r="G106" i="45"/>
  <c r="E106" i="45"/>
  <c r="AQ105" i="45"/>
  <c r="AO105" i="45"/>
  <c r="AM105" i="45"/>
  <c r="AK105" i="45"/>
  <c r="AI105" i="45"/>
  <c r="AG105" i="45"/>
  <c r="AE105" i="45"/>
  <c r="AC105" i="45"/>
  <c r="AA105" i="45"/>
  <c r="Y105" i="45"/>
  <c r="W105" i="45"/>
  <c r="U105" i="45"/>
  <c r="S105" i="45"/>
  <c r="Q105" i="45"/>
  <c r="O105" i="45"/>
  <c r="M105" i="45"/>
  <c r="K105" i="45"/>
  <c r="I105" i="45"/>
  <c r="G105" i="45"/>
  <c r="E105" i="45"/>
  <c r="AQ104" i="45"/>
  <c r="AO104" i="45"/>
  <c r="AM104" i="45"/>
  <c r="AK104" i="45"/>
  <c r="AI104" i="45"/>
  <c r="AG104" i="45"/>
  <c r="AE104" i="45"/>
  <c r="AC104" i="45"/>
  <c r="AA104" i="45"/>
  <c r="Y104" i="45"/>
  <c r="W104" i="45"/>
  <c r="U104" i="45"/>
  <c r="S104" i="45"/>
  <c r="Q104" i="45"/>
  <c r="O104" i="45"/>
  <c r="M104" i="45"/>
  <c r="K104" i="45"/>
  <c r="I104" i="45"/>
  <c r="G104" i="45"/>
  <c r="E104" i="45"/>
  <c r="AQ103" i="45"/>
  <c r="AO103" i="45"/>
  <c r="AM103" i="45"/>
  <c r="AK103" i="45"/>
  <c r="AI103" i="45"/>
  <c r="AG103" i="45"/>
  <c r="AE103" i="45"/>
  <c r="AC103" i="45"/>
  <c r="AA103" i="45"/>
  <c r="Y103" i="45"/>
  <c r="W103" i="45"/>
  <c r="U103" i="45"/>
  <c r="S103" i="45"/>
  <c r="Q103" i="45"/>
  <c r="O103" i="45"/>
  <c r="M103" i="45"/>
  <c r="K103" i="45"/>
  <c r="I103" i="45"/>
  <c r="G103" i="45"/>
  <c r="E103" i="45"/>
  <c r="AQ102" i="45"/>
  <c r="AO102" i="45"/>
  <c r="AM102" i="45"/>
  <c r="AK102" i="45"/>
  <c r="AI102" i="45"/>
  <c r="AG102" i="45"/>
  <c r="AE102" i="45"/>
  <c r="AC102" i="45"/>
  <c r="AA102" i="45"/>
  <c r="Y102" i="45"/>
  <c r="W102" i="45"/>
  <c r="U102" i="45"/>
  <c r="S102" i="45"/>
  <c r="Q102" i="45"/>
  <c r="O102" i="45"/>
  <c r="M102" i="45"/>
  <c r="K102" i="45"/>
  <c r="I102" i="45"/>
  <c r="G102" i="45"/>
  <c r="E102" i="45"/>
  <c r="AQ101" i="45"/>
  <c r="AO101" i="45"/>
  <c r="AM101" i="45"/>
  <c r="AK101" i="45"/>
  <c r="AI101" i="45"/>
  <c r="AG101" i="45"/>
  <c r="AE101" i="45"/>
  <c r="AC101" i="45"/>
  <c r="AA101" i="45"/>
  <c r="Y101" i="45"/>
  <c r="W101" i="45"/>
  <c r="U101" i="45"/>
  <c r="S101" i="45"/>
  <c r="Q101" i="45"/>
  <c r="O101" i="45"/>
  <c r="M101" i="45"/>
  <c r="K101" i="45"/>
  <c r="I101" i="45"/>
  <c r="G101" i="45"/>
  <c r="E101" i="45"/>
  <c r="AQ100" i="45"/>
  <c r="AO100" i="45"/>
  <c r="AM100" i="45"/>
  <c r="AK100" i="45"/>
  <c r="AI100" i="45"/>
  <c r="AG100" i="45"/>
  <c r="AE100" i="45"/>
  <c r="AC100" i="45"/>
  <c r="AA100" i="45"/>
  <c r="Y100" i="45"/>
  <c r="W100" i="45"/>
  <c r="U100" i="45"/>
  <c r="S100" i="45"/>
  <c r="Q100" i="45"/>
  <c r="O100" i="45"/>
  <c r="M100" i="45"/>
  <c r="K100" i="45"/>
  <c r="I100" i="45"/>
  <c r="G100" i="45"/>
  <c r="E100" i="45"/>
  <c r="AQ99" i="45"/>
  <c r="AO99" i="45"/>
  <c r="AM99" i="45"/>
  <c r="AK99" i="45"/>
  <c r="AI99" i="45"/>
  <c r="AG99" i="45"/>
  <c r="AE99" i="45"/>
  <c r="AC99" i="45"/>
  <c r="AA99" i="45"/>
  <c r="Y99" i="45"/>
  <c r="W99" i="45"/>
  <c r="U99" i="45"/>
  <c r="S99" i="45"/>
  <c r="Q99" i="45"/>
  <c r="O99" i="45"/>
  <c r="M99" i="45"/>
  <c r="K99" i="45"/>
  <c r="I99" i="45"/>
  <c r="G99" i="45"/>
  <c r="E99" i="45"/>
  <c r="AQ98" i="45"/>
  <c r="AO98" i="45"/>
  <c r="AM98" i="45"/>
  <c r="AK98" i="45"/>
  <c r="AI98" i="45"/>
  <c r="AG98" i="45"/>
  <c r="AE98" i="45"/>
  <c r="AC98" i="45"/>
  <c r="AA98" i="45"/>
  <c r="Y98" i="45"/>
  <c r="W98" i="45"/>
  <c r="U98" i="45"/>
  <c r="S98" i="45"/>
  <c r="Q98" i="45"/>
  <c r="O98" i="45"/>
  <c r="M98" i="45"/>
  <c r="K98" i="45"/>
  <c r="I98" i="45"/>
  <c r="G98" i="45"/>
  <c r="E98" i="45"/>
  <c r="AQ97" i="45"/>
  <c r="AO97" i="45"/>
  <c r="AM97" i="45"/>
  <c r="AK97" i="45"/>
  <c r="AI97" i="45"/>
  <c r="AG97" i="45"/>
  <c r="AE97" i="45"/>
  <c r="AC97" i="45"/>
  <c r="AA97" i="45"/>
  <c r="Y97" i="45"/>
  <c r="W97" i="45"/>
  <c r="U97" i="45"/>
  <c r="S97" i="45"/>
  <c r="Q97" i="45"/>
  <c r="O97" i="45"/>
  <c r="M97" i="45"/>
  <c r="K97" i="45"/>
  <c r="I97" i="45"/>
  <c r="G97" i="45"/>
  <c r="E97" i="45"/>
  <c r="AQ96" i="45"/>
  <c r="AO96" i="45"/>
  <c r="AM96" i="45"/>
  <c r="AK96" i="45"/>
  <c r="AI96" i="45"/>
  <c r="AG96" i="45"/>
  <c r="AE96" i="45"/>
  <c r="AC96" i="45"/>
  <c r="AA96" i="45"/>
  <c r="Y96" i="45"/>
  <c r="W96" i="45"/>
  <c r="U96" i="45"/>
  <c r="S96" i="45"/>
  <c r="Q96" i="45"/>
  <c r="O96" i="45"/>
  <c r="M96" i="45"/>
  <c r="K96" i="45"/>
  <c r="I96" i="45"/>
  <c r="G96" i="45"/>
  <c r="E96" i="45"/>
  <c r="AQ95" i="45"/>
  <c r="AO95" i="45"/>
  <c r="AM95" i="45"/>
  <c r="AK95" i="45"/>
  <c r="AI95" i="45"/>
  <c r="AG95" i="45"/>
  <c r="AE95" i="45"/>
  <c r="AC95" i="45"/>
  <c r="AA95" i="45"/>
  <c r="Y95" i="45"/>
  <c r="W95" i="45"/>
  <c r="U95" i="45"/>
  <c r="S95" i="45"/>
  <c r="Q95" i="45"/>
  <c r="O95" i="45"/>
  <c r="M95" i="45"/>
  <c r="K95" i="45"/>
  <c r="I95" i="45"/>
  <c r="G95" i="45"/>
  <c r="E95" i="45"/>
  <c r="AQ94" i="45"/>
  <c r="AO94" i="45"/>
  <c r="AM94" i="45"/>
  <c r="AK94" i="45"/>
  <c r="AI94" i="45"/>
  <c r="AG94" i="45"/>
  <c r="AE94" i="45"/>
  <c r="AC94" i="45"/>
  <c r="AA94" i="45"/>
  <c r="Y94" i="45"/>
  <c r="W94" i="45"/>
  <c r="U94" i="45"/>
  <c r="S94" i="45"/>
  <c r="Q94" i="45"/>
  <c r="O94" i="45"/>
  <c r="M94" i="45"/>
  <c r="K94" i="45"/>
  <c r="I94" i="45"/>
  <c r="G94" i="45"/>
  <c r="E94" i="45"/>
  <c r="AQ93" i="45"/>
  <c r="AO93" i="45"/>
  <c r="AM93" i="45"/>
  <c r="AK93" i="45"/>
  <c r="AI93" i="45"/>
  <c r="AG93" i="45"/>
  <c r="AE93" i="45"/>
  <c r="AC93" i="45"/>
  <c r="AA93" i="45"/>
  <c r="Y93" i="45"/>
  <c r="W93" i="45"/>
  <c r="U93" i="45"/>
  <c r="S93" i="45"/>
  <c r="Q93" i="45"/>
  <c r="O93" i="45"/>
  <c r="M93" i="45"/>
  <c r="K93" i="45"/>
  <c r="I93" i="45"/>
  <c r="G93" i="45"/>
  <c r="E93" i="45"/>
  <c r="AQ92" i="45"/>
  <c r="AO92" i="45"/>
  <c r="AM92" i="45"/>
  <c r="AK92" i="45"/>
  <c r="AI92" i="45"/>
  <c r="AG92" i="45"/>
  <c r="AE92" i="45"/>
  <c r="AC92" i="45"/>
  <c r="AA92" i="45"/>
  <c r="Y92" i="45"/>
  <c r="W92" i="45"/>
  <c r="U92" i="45"/>
  <c r="S92" i="45"/>
  <c r="Q92" i="45"/>
  <c r="O92" i="45"/>
  <c r="M92" i="45"/>
  <c r="K92" i="45"/>
  <c r="I92" i="45"/>
  <c r="G92" i="45"/>
  <c r="E92" i="45"/>
  <c r="AQ91" i="45"/>
  <c r="AO91" i="45"/>
  <c r="AM91" i="45"/>
  <c r="AK91" i="45"/>
  <c r="AI91" i="45"/>
  <c r="AG91" i="45"/>
  <c r="AE91" i="45"/>
  <c r="AC91" i="45"/>
  <c r="AA91" i="45"/>
  <c r="Y91" i="45"/>
  <c r="W91" i="45"/>
  <c r="U91" i="45"/>
  <c r="S91" i="45"/>
  <c r="Q91" i="45"/>
  <c r="O91" i="45"/>
  <c r="M91" i="45"/>
  <c r="K91" i="45"/>
  <c r="I91" i="45"/>
  <c r="G91" i="45"/>
  <c r="E91" i="45"/>
  <c r="AQ90" i="45"/>
  <c r="AO90" i="45"/>
  <c r="AM90" i="45"/>
  <c r="AK90" i="45"/>
  <c r="AI90" i="45"/>
  <c r="AG90" i="45"/>
  <c r="AE90" i="45"/>
  <c r="AC90" i="45"/>
  <c r="AA90" i="45"/>
  <c r="Y90" i="45"/>
  <c r="W90" i="45"/>
  <c r="U90" i="45"/>
  <c r="S90" i="45"/>
  <c r="Q90" i="45"/>
  <c r="O90" i="45"/>
  <c r="M90" i="45"/>
  <c r="K90" i="45"/>
  <c r="I90" i="45"/>
  <c r="G90" i="45"/>
  <c r="E90" i="45"/>
  <c r="AQ89" i="45"/>
  <c r="AO89" i="45"/>
  <c r="AM89" i="45"/>
  <c r="AK89" i="45"/>
  <c r="AI89" i="45"/>
  <c r="AG89" i="45"/>
  <c r="AE89" i="45"/>
  <c r="AC89" i="45"/>
  <c r="AA89" i="45"/>
  <c r="Y89" i="45"/>
  <c r="W89" i="45"/>
  <c r="U89" i="45"/>
  <c r="S89" i="45"/>
  <c r="Q89" i="45"/>
  <c r="O89" i="45"/>
  <c r="M89" i="45"/>
  <c r="K89" i="45"/>
  <c r="I89" i="45"/>
  <c r="G89" i="45"/>
  <c r="E89" i="45"/>
  <c r="AQ88" i="45"/>
  <c r="AO88" i="45"/>
  <c r="AM88" i="45"/>
  <c r="AK88" i="45"/>
  <c r="AI88" i="45"/>
  <c r="AG88" i="45"/>
  <c r="AE88" i="45"/>
  <c r="AC88" i="45"/>
  <c r="AA88" i="45"/>
  <c r="Y88" i="45"/>
  <c r="W88" i="45"/>
  <c r="U88" i="45"/>
  <c r="S88" i="45"/>
  <c r="Q88" i="45"/>
  <c r="O88" i="45"/>
  <c r="M88" i="45"/>
  <c r="K88" i="45"/>
  <c r="I88" i="45"/>
  <c r="G88" i="45"/>
  <c r="E88" i="45"/>
  <c r="AQ87" i="45"/>
  <c r="AO87" i="45"/>
  <c r="AM87" i="45"/>
  <c r="AK87" i="45"/>
  <c r="AI87" i="45"/>
  <c r="AG87" i="45"/>
  <c r="AE87" i="45"/>
  <c r="AC87" i="45"/>
  <c r="AA87" i="45"/>
  <c r="Y87" i="45"/>
  <c r="W87" i="45"/>
  <c r="U87" i="45"/>
  <c r="S87" i="45"/>
  <c r="Q87" i="45"/>
  <c r="O87" i="45"/>
  <c r="M87" i="45"/>
  <c r="K87" i="45"/>
  <c r="I87" i="45"/>
  <c r="G87" i="45"/>
  <c r="E87" i="45"/>
  <c r="AQ86" i="45"/>
  <c r="AO86" i="45"/>
  <c r="AM86" i="45"/>
  <c r="AK86" i="45"/>
  <c r="AI86" i="45"/>
  <c r="AG86" i="45"/>
  <c r="AE86" i="45"/>
  <c r="AC86" i="45"/>
  <c r="AA86" i="45"/>
  <c r="Y86" i="45"/>
  <c r="W86" i="45"/>
  <c r="U86" i="45"/>
  <c r="S86" i="45"/>
  <c r="Q86" i="45"/>
  <c r="O86" i="45"/>
  <c r="M86" i="45"/>
  <c r="K86" i="45"/>
  <c r="I86" i="45"/>
  <c r="G86" i="45"/>
  <c r="E86" i="45"/>
  <c r="AQ85" i="45"/>
  <c r="AO85" i="45"/>
  <c r="AM85" i="45"/>
  <c r="AK85" i="45"/>
  <c r="AI85" i="45"/>
  <c r="AG85" i="45"/>
  <c r="AE85" i="45"/>
  <c r="AC85" i="45"/>
  <c r="AA85" i="45"/>
  <c r="Y85" i="45"/>
  <c r="W85" i="45"/>
  <c r="U85" i="45"/>
  <c r="S85" i="45"/>
  <c r="Q85" i="45"/>
  <c r="O85" i="45"/>
  <c r="M85" i="45"/>
  <c r="K85" i="45"/>
  <c r="I85" i="45"/>
  <c r="G85" i="45"/>
  <c r="E85" i="45"/>
  <c r="AQ84" i="45"/>
  <c r="AO84" i="45"/>
  <c r="AM84" i="45"/>
  <c r="AK84" i="45"/>
  <c r="AI84" i="45"/>
  <c r="AG84" i="45"/>
  <c r="AE84" i="45"/>
  <c r="AC84" i="45"/>
  <c r="AA84" i="45"/>
  <c r="Y84" i="45"/>
  <c r="W84" i="45"/>
  <c r="U84" i="45"/>
  <c r="S84" i="45"/>
  <c r="Q84" i="45"/>
  <c r="O84" i="45"/>
  <c r="M84" i="45"/>
  <c r="K84" i="45"/>
  <c r="I84" i="45"/>
  <c r="G84" i="45"/>
  <c r="E84" i="45"/>
  <c r="AQ83" i="45"/>
  <c r="AO83" i="45"/>
  <c r="AM83" i="45"/>
  <c r="AK83" i="45"/>
  <c r="AI83" i="45"/>
  <c r="AG83" i="45"/>
  <c r="AE83" i="45"/>
  <c r="AC83" i="45"/>
  <c r="AA83" i="45"/>
  <c r="Y83" i="45"/>
  <c r="W83" i="45"/>
  <c r="U83" i="45"/>
  <c r="S83" i="45"/>
  <c r="Q83" i="45"/>
  <c r="O83" i="45"/>
  <c r="M83" i="45"/>
  <c r="K83" i="45"/>
  <c r="I83" i="45"/>
  <c r="G83" i="45"/>
  <c r="E83" i="45"/>
  <c r="AQ82" i="45"/>
  <c r="AO82" i="45"/>
  <c r="AM82" i="45"/>
  <c r="AK82" i="45"/>
  <c r="AI82" i="45"/>
  <c r="AG82" i="45"/>
  <c r="AE82" i="45"/>
  <c r="AC82" i="45"/>
  <c r="AA82" i="45"/>
  <c r="Y82" i="45"/>
  <c r="W82" i="45"/>
  <c r="U82" i="45"/>
  <c r="S82" i="45"/>
  <c r="Q82" i="45"/>
  <c r="O82" i="45"/>
  <c r="M82" i="45"/>
  <c r="K82" i="45"/>
  <c r="I82" i="45"/>
  <c r="G82" i="45"/>
  <c r="E82" i="45"/>
  <c r="AQ81" i="45"/>
  <c r="AO81" i="45"/>
  <c r="AM81" i="45"/>
  <c r="AK81" i="45"/>
  <c r="AI81" i="45"/>
  <c r="AG81" i="45"/>
  <c r="AE81" i="45"/>
  <c r="AC81" i="45"/>
  <c r="AA81" i="45"/>
  <c r="Y81" i="45"/>
  <c r="W81" i="45"/>
  <c r="U81" i="45"/>
  <c r="S81" i="45"/>
  <c r="Q81" i="45"/>
  <c r="O81" i="45"/>
  <c r="M81" i="45"/>
  <c r="K81" i="45"/>
  <c r="I81" i="45"/>
  <c r="G81" i="45"/>
  <c r="E81" i="45"/>
  <c r="AQ80" i="45"/>
  <c r="AO80" i="45"/>
  <c r="AM80" i="45"/>
  <c r="AK80" i="45"/>
  <c r="AI80" i="45"/>
  <c r="AG80" i="45"/>
  <c r="AE80" i="45"/>
  <c r="AC80" i="45"/>
  <c r="AA80" i="45"/>
  <c r="Y80" i="45"/>
  <c r="W80" i="45"/>
  <c r="U80" i="45"/>
  <c r="S80" i="45"/>
  <c r="Q80" i="45"/>
  <c r="O80" i="45"/>
  <c r="M80" i="45"/>
  <c r="K80" i="45"/>
  <c r="I80" i="45"/>
  <c r="G80" i="45"/>
  <c r="E80" i="45"/>
  <c r="AQ79" i="45"/>
  <c r="AO79" i="45"/>
  <c r="AM79" i="45"/>
  <c r="AK79" i="45"/>
  <c r="AI79" i="45"/>
  <c r="AG79" i="45"/>
  <c r="AE79" i="45"/>
  <c r="AC79" i="45"/>
  <c r="AA79" i="45"/>
  <c r="Y79" i="45"/>
  <c r="W79" i="45"/>
  <c r="U79" i="45"/>
  <c r="S79" i="45"/>
  <c r="Q79" i="45"/>
  <c r="O79" i="45"/>
  <c r="M79" i="45"/>
  <c r="K79" i="45"/>
  <c r="I79" i="45"/>
  <c r="G79" i="45"/>
  <c r="E79" i="45"/>
  <c r="AQ78" i="45"/>
  <c r="AO78" i="45"/>
  <c r="AM78" i="45"/>
  <c r="AK78" i="45"/>
  <c r="AI78" i="45"/>
  <c r="AG78" i="45"/>
  <c r="AE78" i="45"/>
  <c r="AC78" i="45"/>
  <c r="AA78" i="45"/>
  <c r="Y78" i="45"/>
  <c r="W78" i="45"/>
  <c r="U78" i="45"/>
  <c r="S78" i="45"/>
  <c r="Q78" i="45"/>
  <c r="O78" i="45"/>
  <c r="M78" i="45"/>
  <c r="K78" i="45"/>
  <c r="I78" i="45"/>
  <c r="G78" i="45"/>
  <c r="E78" i="45"/>
  <c r="AQ77" i="45"/>
  <c r="AO77" i="45"/>
  <c r="AM77" i="45"/>
  <c r="AK77" i="45"/>
  <c r="AI77" i="45"/>
  <c r="AG77" i="45"/>
  <c r="AE77" i="45"/>
  <c r="AC77" i="45"/>
  <c r="AA77" i="45"/>
  <c r="Y77" i="45"/>
  <c r="W77" i="45"/>
  <c r="U77" i="45"/>
  <c r="S77" i="45"/>
  <c r="Q77" i="45"/>
  <c r="O77" i="45"/>
  <c r="M77" i="45"/>
  <c r="K77" i="45"/>
  <c r="I77" i="45"/>
  <c r="G77" i="45"/>
  <c r="E77" i="45"/>
  <c r="AQ76" i="45"/>
  <c r="AO76" i="45"/>
  <c r="AM76" i="45"/>
  <c r="AK76" i="45"/>
  <c r="AI76" i="45"/>
  <c r="AG76" i="45"/>
  <c r="AE76" i="45"/>
  <c r="AC76" i="45"/>
  <c r="AA76" i="45"/>
  <c r="Y76" i="45"/>
  <c r="W76" i="45"/>
  <c r="U76" i="45"/>
  <c r="S76" i="45"/>
  <c r="Q76" i="45"/>
  <c r="O76" i="45"/>
  <c r="M76" i="45"/>
  <c r="K76" i="45"/>
  <c r="I76" i="45"/>
  <c r="G76" i="45"/>
  <c r="E76" i="45"/>
  <c r="AQ75" i="45"/>
  <c r="AO75" i="45"/>
  <c r="AM75" i="45"/>
  <c r="AK75" i="45"/>
  <c r="AI75" i="45"/>
  <c r="AG75" i="45"/>
  <c r="AE75" i="45"/>
  <c r="AC75" i="45"/>
  <c r="AA75" i="45"/>
  <c r="Y75" i="45"/>
  <c r="W75" i="45"/>
  <c r="U75" i="45"/>
  <c r="S75" i="45"/>
  <c r="Q75" i="45"/>
  <c r="O75" i="45"/>
  <c r="M75" i="45"/>
  <c r="K75" i="45"/>
  <c r="I75" i="45"/>
  <c r="G75" i="45"/>
  <c r="E75" i="45"/>
  <c r="AQ74" i="45"/>
  <c r="AO74" i="45"/>
  <c r="AM74" i="45"/>
  <c r="AK74" i="45"/>
  <c r="AI74" i="45"/>
  <c r="AG74" i="45"/>
  <c r="AE74" i="45"/>
  <c r="AC74" i="45"/>
  <c r="AA74" i="45"/>
  <c r="Y74" i="45"/>
  <c r="W74" i="45"/>
  <c r="U74" i="45"/>
  <c r="S74" i="45"/>
  <c r="Q74" i="45"/>
  <c r="O74" i="45"/>
  <c r="M74" i="45"/>
  <c r="K74" i="45"/>
  <c r="I74" i="45"/>
  <c r="G74" i="45"/>
  <c r="E74" i="45"/>
  <c r="AQ73" i="45"/>
  <c r="AO73" i="45"/>
  <c r="AM73" i="45"/>
  <c r="AK73" i="45"/>
  <c r="AI73" i="45"/>
  <c r="AG73" i="45"/>
  <c r="AE73" i="45"/>
  <c r="AC73" i="45"/>
  <c r="AA73" i="45"/>
  <c r="Y73" i="45"/>
  <c r="W73" i="45"/>
  <c r="U73" i="45"/>
  <c r="S73" i="45"/>
  <c r="Q73" i="45"/>
  <c r="O73" i="45"/>
  <c r="M73" i="45"/>
  <c r="K73" i="45"/>
  <c r="I73" i="45"/>
  <c r="G73" i="45"/>
  <c r="E73" i="45"/>
  <c r="AQ72" i="45"/>
  <c r="AO72" i="45"/>
  <c r="AM72" i="45"/>
  <c r="AK72" i="45"/>
  <c r="AI72" i="45"/>
  <c r="AG72" i="45"/>
  <c r="AE72" i="45"/>
  <c r="AC72" i="45"/>
  <c r="AA72" i="45"/>
  <c r="Y72" i="45"/>
  <c r="W72" i="45"/>
  <c r="U72" i="45"/>
  <c r="S72" i="45"/>
  <c r="Q72" i="45"/>
  <c r="O72" i="45"/>
  <c r="M72" i="45"/>
  <c r="K72" i="45"/>
  <c r="I72" i="45"/>
  <c r="G72" i="45"/>
  <c r="E72" i="45"/>
  <c r="AQ71" i="45"/>
  <c r="AO71" i="45"/>
  <c r="AM71" i="45"/>
  <c r="AK71" i="45"/>
  <c r="AI71" i="45"/>
  <c r="AG71" i="45"/>
  <c r="AE71" i="45"/>
  <c r="AC71" i="45"/>
  <c r="AA71" i="45"/>
  <c r="Y71" i="45"/>
  <c r="W71" i="45"/>
  <c r="U71" i="45"/>
  <c r="S71" i="45"/>
  <c r="Q71" i="45"/>
  <c r="O71" i="45"/>
  <c r="M71" i="45"/>
  <c r="K71" i="45"/>
  <c r="I71" i="45"/>
  <c r="G71" i="45"/>
  <c r="E71" i="45"/>
  <c r="AQ70" i="45"/>
  <c r="AO70" i="45"/>
  <c r="AM70" i="45"/>
  <c r="AK70" i="45"/>
  <c r="AI70" i="45"/>
  <c r="AG70" i="45"/>
  <c r="AE70" i="45"/>
  <c r="AC70" i="45"/>
  <c r="AA70" i="45"/>
  <c r="Y70" i="45"/>
  <c r="W70" i="45"/>
  <c r="U70" i="45"/>
  <c r="S70" i="45"/>
  <c r="Q70" i="45"/>
  <c r="O70" i="45"/>
  <c r="M70" i="45"/>
  <c r="K70" i="45"/>
  <c r="I70" i="45"/>
  <c r="G70" i="45"/>
  <c r="E70" i="45"/>
  <c r="AQ69" i="45"/>
  <c r="AO69" i="45"/>
  <c r="AM69" i="45"/>
  <c r="AK69" i="45"/>
  <c r="AI69" i="45"/>
  <c r="AG69" i="45"/>
  <c r="AE69" i="45"/>
  <c r="AC69" i="45"/>
  <c r="AA69" i="45"/>
  <c r="Y69" i="45"/>
  <c r="W69" i="45"/>
  <c r="U69" i="45"/>
  <c r="S69" i="45"/>
  <c r="Q69" i="45"/>
  <c r="O69" i="45"/>
  <c r="M69" i="45"/>
  <c r="K69" i="45"/>
  <c r="I69" i="45"/>
  <c r="G69" i="45"/>
  <c r="E69" i="45"/>
  <c r="AQ68" i="45"/>
  <c r="AO68" i="45"/>
  <c r="AM68" i="45"/>
  <c r="AK68" i="45"/>
  <c r="AI68" i="45"/>
  <c r="AG68" i="45"/>
  <c r="AE68" i="45"/>
  <c r="AC68" i="45"/>
  <c r="AA68" i="45"/>
  <c r="Y68" i="45"/>
  <c r="W68" i="45"/>
  <c r="U68" i="45"/>
  <c r="S68" i="45"/>
  <c r="Q68" i="45"/>
  <c r="O68" i="45"/>
  <c r="M68" i="45"/>
  <c r="K68" i="45"/>
  <c r="I68" i="45"/>
  <c r="G68" i="45"/>
  <c r="E68" i="45"/>
  <c r="AQ67" i="45"/>
  <c r="AO67" i="45"/>
  <c r="AM67" i="45"/>
  <c r="AK67" i="45"/>
  <c r="AI67" i="45"/>
  <c r="AG67" i="45"/>
  <c r="AE67" i="45"/>
  <c r="AC67" i="45"/>
  <c r="AA67" i="45"/>
  <c r="Y67" i="45"/>
  <c r="W67" i="45"/>
  <c r="U67" i="45"/>
  <c r="S67" i="45"/>
  <c r="Q67" i="45"/>
  <c r="O67" i="45"/>
  <c r="M67" i="45"/>
  <c r="K67" i="45"/>
  <c r="I67" i="45"/>
  <c r="G67" i="45"/>
  <c r="E67" i="45"/>
  <c r="AQ66" i="45"/>
  <c r="AO66" i="45"/>
  <c r="AM66" i="45"/>
  <c r="AK66" i="45"/>
  <c r="AI66" i="45"/>
  <c r="AG66" i="45"/>
  <c r="AE66" i="45"/>
  <c r="AC66" i="45"/>
  <c r="AA66" i="45"/>
  <c r="Y66" i="45"/>
  <c r="W66" i="45"/>
  <c r="U66" i="45"/>
  <c r="S66" i="45"/>
  <c r="Q66" i="45"/>
  <c r="O66" i="45"/>
  <c r="M66" i="45"/>
  <c r="K66" i="45"/>
  <c r="I66" i="45"/>
  <c r="G66" i="45"/>
  <c r="E66" i="45"/>
  <c r="AQ65" i="45"/>
  <c r="AO65" i="45"/>
  <c r="AM65" i="45"/>
  <c r="AK65" i="45"/>
  <c r="AI65" i="45"/>
  <c r="AG65" i="45"/>
  <c r="AE65" i="45"/>
  <c r="AC65" i="45"/>
  <c r="AA65" i="45"/>
  <c r="Y65" i="45"/>
  <c r="W65" i="45"/>
  <c r="U65" i="45"/>
  <c r="S65" i="45"/>
  <c r="Q65" i="45"/>
  <c r="O65" i="45"/>
  <c r="M65" i="45"/>
  <c r="K65" i="45"/>
  <c r="I65" i="45"/>
  <c r="G65" i="45"/>
  <c r="E65" i="45"/>
  <c r="AQ64" i="45"/>
  <c r="AO64" i="45"/>
  <c r="AM64" i="45"/>
  <c r="AK64" i="45"/>
  <c r="AI64" i="45"/>
  <c r="AG64" i="45"/>
  <c r="AE64" i="45"/>
  <c r="AC64" i="45"/>
  <c r="AA64" i="45"/>
  <c r="Y64" i="45"/>
  <c r="W64" i="45"/>
  <c r="U64" i="45"/>
  <c r="S64" i="45"/>
  <c r="Q64" i="45"/>
  <c r="O64" i="45"/>
  <c r="M64" i="45"/>
  <c r="K64" i="45"/>
  <c r="I64" i="45"/>
  <c r="G64" i="45"/>
  <c r="E64" i="45"/>
  <c r="AQ63" i="45"/>
  <c r="AO63" i="45"/>
  <c r="AM63" i="45"/>
  <c r="AK63" i="45"/>
  <c r="AI63" i="45"/>
  <c r="AG63" i="45"/>
  <c r="AE63" i="45"/>
  <c r="AC63" i="45"/>
  <c r="AA63" i="45"/>
  <c r="Y63" i="45"/>
  <c r="W63" i="45"/>
  <c r="U63" i="45"/>
  <c r="S63" i="45"/>
  <c r="Q63" i="45"/>
  <c r="O63" i="45"/>
  <c r="M63" i="45"/>
  <c r="K63" i="45"/>
  <c r="I63" i="45"/>
  <c r="G63" i="45"/>
  <c r="E63" i="45"/>
  <c r="AQ62" i="45"/>
  <c r="AO62" i="45"/>
  <c r="AM62" i="45"/>
  <c r="AK62" i="45"/>
  <c r="AI62" i="45"/>
  <c r="AG62" i="45"/>
  <c r="AE62" i="45"/>
  <c r="AC62" i="45"/>
  <c r="AA62" i="45"/>
  <c r="Y62" i="45"/>
  <c r="W62" i="45"/>
  <c r="U62" i="45"/>
  <c r="S62" i="45"/>
  <c r="Q62" i="45"/>
  <c r="O62" i="45"/>
  <c r="M62" i="45"/>
  <c r="K62" i="45"/>
  <c r="I62" i="45"/>
  <c r="G62" i="45"/>
  <c r="E62" i="45"/>
  <c r="AQ61" i="45"/>
  <c r="AO61" i="45"/>
  <c r="AM61" i="45"/>
  <c r="AK61" i="45"/>
  <c r="AI61" i="45"/>
  <c r="AG61" i="45"/>
  <c r="AE61" i="45"/>
  <c r="AC61" i="45"/>
  <c r="AA61" i="45"/>
  <c r="Y61" i="45"/>
  <c r="W61" i="45"/>
  <c r="U61" i="45"/>
  <c r="S61" i="45"/>
  <c r="Q61" i="45"/>
  <c r="O61" i="45"/>
  <c r="M61" i="45"/>
  <c r="K61" i="45"/>
  <c r="I61" i="45"/>
  <c r="G61" i="45"/>
  <c r="E61" i="45"/>
  <c r="AQ60" i="45"/>
  <c r="AO60" i="45"/>
  <c r="AM60" i="45"/>
  <c r="AK60" i="45"/>
  <c r="AI60" i="45"/>
  <c r="AG60" i="45"/>
  <c r="AE60" i="45"/>
  <c r="AC60" i="45"/>
  <c r="AA60" i="45"/>
  <c r="Y60" i="45"/>
  <c r="W60" i="45"/>
  <c r="U60" i="45"/>
  <c r="S60" i="45"/>
  <c r="Q60" i="45"/>
  <c r="O60" i="45"/>
  <c r="M60" i="45"/>
  <c r="K60" i="45"/>
  <c r="I60" i="45"/>
  <c r="G60" i="45"/>
  <c r="E60" i="45"/>
  <c r="AQ59" i="45"/>
  <c r="AO59" i="45"/>
  <c r="AM59" i="45"/>
  <c r="AK59" i="45"/>
  <c r="AI59" i="45"/>
  <c r="AG59" i="45"/>
  <c r="AE59" i="45"/>
  <c r="AC59" i="45"/>
  <c r="AA59" i="45"/>
  <c r="Y59" i="45"/>
  <c r="W59" i="45"/>
  <c r="U59" i="45"/>
  <c r="S59" i="45"/>
  <c r="Q59" i="45"/>
  <c r="O59" i="45"/>
  <c r="M59" i="45"/>
  <c r="K59" i="45"/>
  <c r="I59" i="45"/>
  <c r="G59" i="45"/>
  <c r="E59" i="45"/>
  <c r="AQ58" i="45"/>
  <c r="AO58" i="45"/>
  <c r="AM58" i="45"/>
  <c r="AK58" i="45"/>
  <c r="AI58" i="45"/>
  <c r="AG58" i="45"/>
  <c r="AE58" i="45"/>
  <c r="AC58" i="45"/>
  <c r="AA58" i="45"/>
  <c r="Y58" i="45"/>
  <c r="W58" i="45"/>
  <c r="U58" i="45"/>
  <c r="S58" i="45"/>
  <c r="Q58" i="45"/>
  <c r="O58" i="45"/>
  <c r="M58" i="45"/>
  <c r="K58" i="45"/>
  <c r="I58" i="45"/>
  <c r="G58" i="45"/>
  <c r="E58" i="45"/>
  <c r="AQ57" i="45"/>
  <c r="AO57" i="45"/>
  <c r="AM57" i="45"/>
  <c r="AK57" i="45"/>
  <c r="AI57" i="45"/>
  <c r="AG57" i="45"/>
  <c r="AE57" i="45"/>
  <c r="AC57" i="45"/>
  <c r="AA57" i="45"/>
  <c r="Y57" i="45"/>
  <c r="W57" i="45"/>
  <c r="U57" i="45"/>
  <c r="S57" i="45"/>
  <c r="Q57" i="45"/>
  <c r="O57" i="45"/>
  <c r="M57" i="45"/>
  <c r="K57" i="45"/>
  <c r="I57" i="45"/>
  <c r="G57" i="45"/>
  <c r="E57" i="45"/>
  <c r="AQ56" i="45"/>
  <c r="AO56" i="45"/>
  <c r="AM56" i="45"/>
  <c r="AK56" i="45"/>
  <c r="AI56" i="45"/>
  <c r="AG56" i="45"/>
  <c r="AE56" i="45"/>
  <c r="AC56" i="45"/>
  <c r="AA56" i="45"/>
  <c r="Y56" i="45"/>
  <c r="W56" i="45"/>
  <c r="U56" i="45"/>
  <c r="S56" i="45"/>
  <c r="Q56" i="45"/>
  <c r="O56" i="45"/>
  <c r="M56" i="45"/>
  <c r="K56" i="45"/>
  <c r="I56" i="45"/>
  <c r="G56" i="45"/>
  <c r="E56" i="45"/>
  <c r="AQ55" i="45"/>
  <c r="AO55" i="45"/>
  <c r="AM55" i="45"/>
  <c r="AK55" i="45"/>
  <c r="AI55" i="45"/>
  <c r="AG55" i="45"/>
  <c r="AE55" i="45"/>
  <c r="AC55" i="45"/>
  <c r="AA55" i="45"/>
  <c r="Y55" i="45"/>
  <c r="W55" i="45"/>
  <c r="U55" i="45"/>
  <c r="S55" i="45"/>
  <c r="Q55" i="45"/>
  <c r="O55" i="45"/>
  <c r="M55" i="45"/>
  <c r="K55" i="45"/>
  <c r="I55" i="45"/>
  <c r="G55" i="45"/>
  <c r="E55" i="45"/>
  <c r="AQ54" i="45"/>
  <c r="AO54" i="45"/>
  <c r="AM54" i="45"/>
  <c r="AK54" i="45"/>
  <c r="AI54" i="45"/>
  <c r="AG54" i="45"/>
  <c r="AE54" i="45"/>
  <c r="AC54" i="45"/>
  <c r="AA54" i="45"/>
  <c r="Y54" i="45"/>
  <c r="W54" i="45"/>
  <c r="U54" i="45"/>
  <c r="S54" i="45"/>
  <c r="Q54" i="45"/>
  <c r="O54" i="45"/>
  <c r="M54" i="45"/>
  <c r="K54" i="45"/>
  <c r="I54" i="45"/>
  <c r="G54" i="45"/>
  <c r="E54" i="45"/>
  <c r="AQ53" i="45"/>
  <c r="AO53" i="45"/>
  <c r="AM53" i="45"/>
  <c r="AK53" i="45"/>
  <c r="AI53" i="45"/>
  <c r="AG53" i="45"/>
  <c r="AE53" i="45"/>
  <c r="AC53" i="45"/>
  <c r="AA53" i="45"/>
  <c r="Y53" i="45"/>
  <c r="W53" i="45"/>
  <c r="U53" i="45"/>
  <c r="S53" i="45"/>
  <c r="Q53" i="45"/>
  <c r="O53" i="45"/>
  <c r="M53" i="45"/>
  <c r="K53" i="45"/>
  <c r="I53" i="45"/>
  <c r="G53" i="45"/>
  <c r="E53" i="45"/>
  <c r="AQ52" i="45"/>
  <c r="AO52" i="45"/>
  <c r="AM52" i="45"/>
  <c r="AK52" i="45"/>
  <c r="AI52" i="45"/>
  <c r="AG52" i="45"/>
  <c r="AE52" i="45"/>
  <c r="AC52" i="45"/>
  <c r="AA52" i="45"/>
  <c r="Y52" i="45"/>
  <c r="W52" i="45"/>
  <c r="U52" i="45"/>
  <c r="S52" i="45"/>
  <c r="Q52" i="45"/>
  <c r="O52" i="45"/>
  <c r="M52" i="45"/>
  <c r="K52" i="45"/>
  <c r="I52" i="45"/>
  <c r="G52" i="45"/>
  <c r="E52" i="45"/>
  <c r="AQ51" i="45"/>
  <c r="AO51" i="45"/>
  <c r="AM51" i="45"/>
  <c r="AK51" i="45"/>
  <c r="AI51" i="45"/>
  <c r="AG51" i="45"/>
  <c r="AE51" i="45"/>
  <c r="AC51" i="45"/>
  <c r="AA51" i="45"/>
  <c r="Y51" i="45"/>
  <c r="W51" i="45"/>
  <c r="U51" i="45"/>
  <c r="S51" i="45"/>
  <c r="Q51" i="45"/>
  <c r="O51" i="45"/>
  <c r="M51" i="45"/>
  <c r="K51" i="45"/>
  <c r="I51" i="45"/>
  <c r="G51" i="45"/>
  <c r="E51" i="45"/>
  <c r="AQ50" i="45"/>
  <c r="AO50" i="45"/>
  <c r="AM50" i="45"/>
  <c r="AK50" i="45"/>
  <c r="AI50" i="45"/>
  <c r="AG50" i="45"/>
  <c r="AE50" i="45"/>
  <c r="AC50" i="45"/>
  <c r="AA50" i="45"/>
  <c r="Y50" i="45"/>
  <c r="W50" i="45"/>
  <c r="U50" i="45"/>
  <c r="S50" i="45"/>
  <c r="Q50" i="45"/>
  <c r="O50" i="45"/>
  <c r="M50" i="45"/>
  <c r="K50" i="45"/>
  <c r="I50" i="45"/>
  <c r="G50" i="45"/>
  <c r="E50" i="45"/>
  <c r="AQ49" i="45"/>
  <c r="AO49" i="45"/>
  <c r="AM49" i="45"/>
  <c r="AK49" i="45"/>
  <c r="AI49" i="45"/>
  <c r="AG49" i="45"/>
  <c r="AE49" i="45"/>
  <c r="AC49" i="45"/>
  <c r="AA49" i="45"/>
  <c r="Y49" i="45"/>
  <c r="W49" i="45"/>
  <c r="U49" i="45"/>
  <c r="S49" i="45"/>
  <c r="Q49" i="45"/>
  <c r="O49" i="45"/>
  <c r="M49" i="45"/>
  <c r="K49" i="45"/>
  <c r="I49" i="45"/>
  <c r="G49" i="45"/>
  <c r="E49" i="45"/>
  <c r="AQ48" i="45"/>
  <c r="AO48" i="45"/>
  <c r="AM48" i="45"/>
  <c r="AK48" i="45"/>
  <c r="AI48" i="45"/>
  <c r="AG48" i="45"/>
  <c r="AE48" i="45"/>
  <c r="AC48" i="45"/>
  <c r="AA48" i="45"/>
  <c r="Y48" i="45"/>
  <c r="W48" i="45"/>
  <c r="U48" i="45"/>
  <c r="S48" i="45"/>
  <c r="Q48" i="45"/>
  <c r="O48" i="45"/>
  <c r="M48" i="45"/>
  <c r="K48" i="45"/>
  <c r="I48" i="45"/>
  <c r="G48" i="45"/>
  <c r="E48" i="45"/>
  <c r="AQ47" i="45"/>
  <c r="AO47" i="45"/>
  <c r="AM47" i="45"/>
  <c r="AK47" i="45"/>
  <c r="AI47" i="45"/>
  <c r="AG47" i="45"/>
  <c r="AE47" i="45"/>
  <c r="AC47" i="45"/>
  <c r="AA47" i="45"/>
  <c r="Y47" i="45"/>
  <c r="W47" i="45"/>
  <c r="U47" i="45"/>
  <c r="S47" i="45"/>
  <c r="Q47" i="45"/>
  <c r="O47" i="45"/>
  <c r="M47" i="45"/>
  <c r="K47" i="45"/>
  <c r="I47" i="45"/>
  <c r="G47" i="45"/>
  <c r="E47" i="45"/>
  <c r="AQ46" i="45"/>
  <c r="AO46" i="45"/>
  <c r="AM46" i="45"/>
  <c r="AK46" i="45"/>
  <c r="AI46" i="45"/>
  <c r="AG46" i="45"/>
  <c r="AE46" i="45"/>
  <c r="AC46" i="45"/>
  <c r="AA46" i="45"/>
  <c r="Y46" i="45"/>
  <c r="W46" i="45"/>
  <c r="U46" i="45"/>
  <c r="S46" i="45"/>
  <c r="Q46" i="45"/>
  <c r="O46" i="45"/>
  <c r="M46" i="45"/>
  <c r="K46" i="45"/>
  <c r="I46" i="45"/>
  <c r="G46" i="45"/>
  <c r="E46" i="45"/>
  <c r="AQ45" i="45"/>
  <c r="AO45" i="45"/>
  <c r="AM45" i="45"/>
  <c r="AK45" i="45"/>
  <c r="AI45" i="45"/>
  <c r="AG45" i="45"/>
  <c r="AE45" i="45"/>
  <c r="AC45" i="45"/>
  <c r="AA45" i="45"/>
  <c r="Y45" i="45"/>
  <c r="W45" i="45"/>
  <c r="U45" i="45"/>
  <c r="S45" i="45"/>
  <c r="Q45" i="45"/>
  <c r="O45" i="45"/>
  <c r="M45" i="45"/>
  <c r="K45" i="45"/>
  <c r="I45" i="45"/>
  <c r="G45" i="45"/>
  <c r="E45" i="45"/>
  <c r="AQ44" i="45"/>
  <c r="AO44" i="45"/>
  <c r="AM44" i="45"/>
  <c r="AK44" i="45"/>
  <c r="AI44" i="45"/>
  <c r="AG44" i="45"/>
  <c r="AE44" i="45"/>
  <c r="AC44" i="45"/>
  <c r="AA44" i="45"/>
  <c r="Y44" i="45"/>
  <c r="W44" i="45"/>
  <c r="U44" i="45"/>
  <c r="S44" i="45"/>
  <c r="Q44" i="45"/>
  <c r="O44" i="45"/>
  <c r="M44" i="45"/>
  <c r="K44" i="45"/>
  <c r="I44" i="45"/>
  <c r="G44" i="45"/>
  <c r="E44" i="45"/>
  <c r="AQ43" i="45"/>
  <c r="AO43" i="45"/>
  <c r="AM43" i="45"/>
  <c r="AK43" i="45"/>
  <c r="AI43" i="45"/>
  <c r="AG43" i="45"/>
  <c r="AE43" i="45"/>
  <c r="AC43" i="45"/>
  <c r="AA43" i="45"/>
  <c r="Y43" i="45"/>
  <c r="W43" i="45"/>
  <c r="U43" i="45"/>
  <c r="S43" i="45"/>
  <c r="Q43" i="45"/>
  <c r="O43" i="45"/>
  <c r="M43" i="45"/>
  <c r="K43" i="45"/>
  <c r="I43" i="45"/>
  <c r="G43" i="45"/>
  <c r="E43" i="45"/>
  <c r="AQ42" i="45"/>
  <c r="AO42" i="45"/>
  <c r="AM42" i="45"/>
  <c r="AK42" i="45"/>
  <c r="AI42" i="45"/>
  <c r="AG42" i="45"/>
  <c r="AE42" i="45"/>
  <c r="AC42" i="45"/>
  <c r="AA42" i="45"/>
  <c r="Y42" i="45"/>
  <c r="W42" i="45"/>
  <c r="U42" i="45"/>
  <c r="S42" i="45"/>
  <c r="Q42" i="45"/>
  <c r="O42" i="45"/>
  <c r="M42" i="45"/>
  <c r="K42" i="45"/>
  <c r="I42" i="45"/>
  <c r="G42" i="45"/>
  <c r="E42" i="45"/>
  <c r="AQ41" i="45"/>
  <c r="AO41" i="45"/>
  <c r="AM41" i="45"/>
  <c r="AK41" i="45"/>
  <c r="AI41" i="45"/>
  <c r="AG41" i="45"/>
  <c r="AE41" i="45"/>
  <c r="AC41" i="45"/>
  <c r="AA41" i="45"/>
  <c r="Y41" i="45"/>
  <c r="W41" i="45"/>
  <c r="U41" i="45"/>
  <c r="S41" i="45"/>
  <c r="Q41" i="45"/>
  <c r="O41" i="45"/>
  <c r="M41" i="45"/>
  <c r="K41" i="45"/>
  <c r="I41" i="45"/>
  <c r="G41" i="45"/>
  <c r="E41" i="45"/>
  <c r="AQ40" i="45"/>
  <c r="AO40" i="45"/>
  <c r="AM40" i="45"/>
  <c r="AK40" i="45"/>
  <c r="AI40" i="45"/>
  <c r="AG40" i="45"/>
  <c r="AE40" i="45"/>
  <c r="AC40" i="45"/>
  <c r="AA40" i="45"/>
  <c r="Y40" i="45"/>
  <c r="W40" i="45"/>
  <c r="U40" i="45"/>
  <c r="S40" i="45"/>
  <c r="Q40" i="45"/>
  <c r="O40" i="45"/>
  <c r="M40" i="45"/>
  <c r="K40" i="45"/>
  <c r="I40" i="45"/>
  <c r="G40" i="45"/>
  <c r="E40" i="45"/>
  <c r="AQ39" i="45"/>
  <c r="AO39" i="45"/>
  <c r="AM39" i="45"/>
  <c r="AK39" i="45"/>
  <c r="AI39" i="45"/>
  <c r="AG39" i="45"/>
  <c r="AE39" i="45"/>
  <c r="AC39" i="45"/>
  <c r="AA39" i="45"/>
  <c r="Y39" i="45"/>
  <c r="W39" i="45"/>
  <c r="U39" i="45"/>
  <c r="S39" i="45"/>
  <c r="Q39" i="45"/>
  <c r="O39" i="45"/>
  <c r="M39" i="45"/>
  <c r="K39" i="45"/>
  <c r="I39" i="45"/>
  <c r="G39" i="45"/>
  <c r="E39" i="45"/>
  <c r="AQ38" i="45"/>
  <c r="AO38" i="45"/>
  <c r="AM38" i="45"/>
  <c r="AK38" i="45"/>
  <c r="AI38" i="45"/>
  <c r="AG38" i="45"/>
  <c r="AE38" i="45"/>
  <c r="AC38" i="45"/>
  <c r="AA38" i="45"/>
  <c r="Y38" i="45"/>
  <c r="W38" i="45"/>
  <c r="U38" i="45"/>
  <c r="S38" i="45"/>
  <c r="Q38" i="45"/>
  <c r="O38" i="45"/>
  <c r="M38" i="45"/>
  <c r="K38" i="45"/>
  <c r="I38" i="45"/>
  <c r="G38" i="45"/>
  <c r="E38" i="45"/>
  <c r="AQ37" i="45"/>
  <c r="AO37" i="45"/>
  <c r="AM37" i="45"/>
  <c r="AK37" i="45"/>
  <c r="AI37" i="45"/>
  <c r="AG37" i="45"/>
  <c r="AE37" i="45"/>
  <c r="AC37" i="45"/>
  <c r="AA37" i="45"/>
  <c r="Y37" i="45"/>
  <c r="W37" i="45"/>
  <c r="U37" i="45"/>
  <c r="S37" i="45"/>
  <c r="Q37" i="45"/>
  <c r="O37" i="45"/>
  <c r="M37" i="45"/>
  <c r="K37" i="45"/>
  <c r="I37" i="45"/>
  <c r="G37" i="45"/>
  <c r="E37" i="45"/>
  <c r="AQ36" i="45"/>
  <c r="AO36" i="45"/>
  <c r="AM36" i="45"/>
  <c r="AK36" i="45"/>
  <c r="AI36" i="45"/>
  <c r="AG36" i="45"/>
  <c r="AE36" i="45"/>
  <c r="AC36" i="45"/>
  <c r="AA36" i="45"/>
  <c r="Y36" i="45"/>
  <c r="W36" i="45"/>
  <c r="U36" i="45"/>
  <c r="S36" i="45"/>
  <c r="Q36" i="45"/>
  <c r="O36" i="45"/>
  <c r="M36" i="45"/>
  <c r="K36" i="45"/>
  <c r="I36" i="45"/>
  <c r="G36" i="45"/>
  <c r="E36" i="45"/>
  <c r="AQ35" i="45"/>
  <c r="AO35" i="45"/>
  <c r="AM35" i="45"/>
  <c r="AK35" i="45"/>
  <c r="AI35" i="45"/>
  <c r="AG35" i="45"/>
  <c r="AE35" i="45"/>
  <c r="AC35" i="45"/>
  <c r="AA35" i="45"/>
  <c r="Y35" i="45"/>
  <c r="W35" i="45"/>
  <c r="U35" i="45"/>
  <c r="S35" i="45"/>
  <c r="Q35" i="45"/>
  <c r="O35" i="45"/>
  <c r="M35" i="45"/>
  <c r="K35" i="45"/>
  <c r="I35" i="45"/>
  <c r="G35" i="45"/>
  <c r="E35" i="45"/>
  <c r="AQ34" i="45"/>
  <c r="AO34" i="45"/>
  <c r="AM34" i="45"/>
  <c r="AK34" i="45"/>
  <c r="AI34" i="45"/>
  <c r="AG34" i="45"/>
  <c r="AE34" i="45"/>
  <c r="AC34" i="45"/>
  <c r="AA34" i="45"/>
  <c r="Y34" i="45"/>
  <c r="W34" i="45"/>
  <c r="U34" i="45"/>
  <c r="S34" i="45"/>
  <c r="Q34" i="45"/>
  <c r="O34" i="45"/>
  <c r="M34" i="45"/>
  <c r="K34" i="45"/>
  <c r="I34" i="45"/>
  <c r="G34" i="45"/>
  <c r="E34" i="45"/>
  <c r="AQ33" i="45"/>
  <c r="AO33" i="45"/>
  <c r="AM33" i="45"/>
  <c r="AK33" i="45"/>
  <c r="AI33" i="45"/>
  <c r="AG33" i="45"/>
  <c r="AE33" i="45"/>
  <c r="AC33" i="45"/>
  <c r="AA33" i="45"/>
  <c r="Y33" i="45"/>
  <c r="W33" i="45"/>
  <c r="U33" i="45"/>
  <c r="S33" i="45"/>
  <c r="Q33" i="45"/>
  <c r="O33" i="45"/>
  <c r="M33" i="45"/>
  <c r="K33" i="45"/>
  <c r="I33" i="45"/>
  <c r="G33" i="45"/>
  <c r="E33" i="45"/>
  <c r="AQ32" i="45"/>
  <c r="AO32" i="45"/>
  <c r="AM32" i="45"/>
  <c r="AK32" i="45"/>
  <c r="AI32" i="45"/>
  <c r="AG32" i="45"/>
  <c r="AE32" i="45"/>
  <c r="AC32" i="45"/>
  <c r="AA32" i="45"/>
  <c r="Y32" i="45"/>
  <c r="W32" i="45"/>
  <c r="U32" i="45"/>
  <c r="S32" i="45"/>
  <c r="Q32" i="45"/>
  <c r="O32" i="45"/>
  <c r="M32" i="45"/>
  <c r="K32" i="45"/>
  <c r="I32" i="45"/>
  <c r="G32" i="45"/>
  <c r="E32" i="45"/>
  <c r="AQ31" i="45"/>
  <c r="AO31" i="45"/>
  <c r="AM31" i="45"/>
  <c r="AK31" i="45"/>
  <c r="AI31" i="45"/>
  <c r="AG31" i="45"/>
  <c r="AE31" i="45"/>
  <c r="AC31" i="45"/>
  <c r="AA31" i="45"/>
  <c r="Y31" i="45"/>
  <c r="W31" i="45"/>
  <c r="U31" i="45"/>
  <c r="S31" i="45"/>
  <c r="Q31" i="45"/>
  <c r="O31" i="45"/>
  <c r="M31" i="45"/>
  <c r="K31" i="45"/>
  <c r="I31" i="45"/>
  <c r="G31" i="45"/>
  <c r="E31" i="45"/>
  <c r="AQ30" i="45"/>
  <c r="AO30" i="45"/>
  <c r="AM30" i="45"/>
  <c r="AK30" i="45"/>
  <c r="AI30" i="45"/>
  <c r="AG30" i="45"/>
  <c r="AE30" i="45"/>
  <c r="AC30" i="45"/>
  <c r="AA30" i="45"/>
  <c r="Y30" i="45"/>
  <c r="W30" i="45"/>
  <c r="U30" i="45"/>
  <c r="S30" i="45"/>
  <c r="Q30" i="45"/>
  <c r="O30" i="45"/>
  <c r="M30" i="45"/>
  <c r="K30" i="45"/>
  <c r="I30" i="45"/>
  <c r="G30" i="45"/>
  <c r="E30" i="45"/>
  <c r="AQ29" i="45"/>
  <c r="AO29" i="45"/>
  <c r="AM29" i="45"/>
  <c r="AI29" i="45"/>
  <c r="AG29" i="45"/>
  <c r="AE29" i="45"/>
  <c r="AC29" i="45"/>
  <c r="AA29" i="45"/>
  <c r="Y29" i="45"/>
  <c r="W29" i="45"/>
  <c r="U29" i="45"/>
  <c r="S29" i="45"/>
  <c r="Q29" i="45"/>
  <c r="O29" i="45"/>
  <c r="M29" i="45"/>
  <c r="K29" i="45"/>
  <c r="I29" i="45"/>
  <c r="G29" i="45"/>
  <c r="E29" i="45"/>
  <c r="AQ28" i="45"/>
  <c r="AO28" i="45"/>
  <c r="AM28" i="45"/>
  <c r="AK28" i="45"/>
  <c r="AI28" i="45"/>
  <c r="AG28" i="45"/>
  <c r="AE28" i="45"/>
  <c r="AC28" i="45"/>
  <c r="AA28" i="45"/>
  <c r="Y28" i="45"/>
  <c r="W28" i="45"/>
  <c r="U28" i="45"/>
  <c r="S28" i="45"/>
  <c r="Q28" i="45"/>
  <c r="O28" i="45"/>
  <c r="M28" i="45"/>
  <c r="K28" i="45"/>
  <c r="I28" i="45"/>
  <c r="G28" i="45"/>
  <c r="E28" i="45"/>
  <c r="AQ27" i="45"/>
  <c r="AO27" i="45"/>
  <c r="AM27" i="45"/>
  <c r="AK27" i="45"/>
  <c r="AI27" i="45"/>
  <c r="AG27" i="45"/>
  <c r="AE27" i="45"/>
  <c r="AC27" i="45"/>
  <c r="AA27" i="45"/>
  <c r="Y27" i="45"/>
  <c r="W27" i="45"/>
  <c r="U27" i="45"/>
  <c r="S27" i="45"/>
  <c r="Q27" i="45"/>
  <c r="O27" i="45"/>
  <c r="M27" i="45"/>
  <c r="K27" i="45"/>
  <c r="I27" i="45"/>
  <c r="G27" i="45"/>
  <c r="E27" i="45"/>
  <c r="AQ26" i="45"/>
  <c r="AO26" i="45"/>
  <c r="AM26" i="45"/>
  <c r="AK26" i="45"/>
  <c r="AI26" i="45"/>
  <c r="AG26" i="45"/>
  <c r="AE26" i="45"/>
  <c r="AC26" i="45"/>
  <c r="AA26" i="45"/>
  <c r="Y26" i="45"/>
  <c r="W26" i="45"/>
  <c r="U26" i="45"/>
  <c r="S26" i="45"/>
  <c r="Q26" i="45"/>
  <c r="O26" i="45"/>
  <c r="M26" i="45"/>
  <c r="K26" i="45"/>
  <c r="I26" i="45"/>
  <c r="G26" i="45"/>
  <c r="E26" i="45"/>
  <c r="AQ25" i="45"/>
  <c r="AO25" i="45"/>
  <c r="AM25" i="45"/>
  <c r="AK25" i="45"/>
  <c r="AI25" i="45"/>
  <c r="AG25" i="45"/>
  <c r="AE25" i="45"/>
  <c r="AC25" i="45"/>
  <c r="AA25" i="45"/>
  <c r="Y25" i="45"/>
  <c r="W25" i="45"/>
  <c r="U25" i="45"/>
  <c r="S25" i="45"/>
  <c r="Q25" i="45"/>
  <c r="O25" i="45"/>
  <c r="M25" i="45"/>
  <c r="K25" i="45"/>
  <c r="I25" i="45"/>
  <c r="G25" i="45"/>
  <c r="E25" i="45"/>
  <c r="AQ24" i="45"/>
  <c r="AO24" i="45"/>
  <c r="AM24" i="45"/>
  <c r="AK24" i="45"/>
  <c r="AI24" i="45"/>
  <c r="AG24" i="45"/>
  <c r="AE24" i="45"/>
  <c r="AC24" i="45"/>
  <c r="AA24" i="45"/>
  <c r="Y24" i="45"/>
  <c r="W24" i="45"/>
  <c r="U24" i="45"/>
  <c r="S24" i="45"/>
  <c r="Q24" i="45"/>
  <c r="O24" i="45"/>
  <c r="M24" i="45"/>
  <c r="K24" i="45"/>
  <c r="I24" i="45"/>
  <c r="G24" i="45"/>
  <c r="E24" i="45"/>
  <c r="AQ23" i="45"/>
  <c r="AO23" i="45"/>
  <c r="AM23" i="45"/>
  <c r="AK23" i="45"/>
  <c r="AI23" i="45"/>
  <c r="AG23" i="45"/>
  <c r="AE23" i="45"/>
  <c r="AC23" i="45"/>
  <c r="AA23" i="45"/>
  <c r="Y23" i="45"/>
  <c r="W23" i="45"/>
  <c r="U23" i="45"/>
  <c r="S23" i="45"/>
  <c r="Q23" i="45"/>
  <c r="O23" i="45"/>
  <c r="M23" i="45"/>
  <c r="K23" i="45"/>
  <c r="I23" i="45"/>
  <c r="G23" i="45"/>
  <c r="E23" i="45"/>
  <c r="AQ22" i="45"/>
  <c r="AO22" i="45"/>
  <c r="AM22" i="45"/>
  <c r="AK22" i="45"/>
  <c r="AI22" i="45"/>
  <c r="AG22" i="45"/>
  <c r="AE22" i="45"/>
  <c r="AC22" i="45"/>
  <c r="AA22" i="45"/>
  <c r="Y22" i="45"/>
  <c r="W22" i="45"/>
  <c r="U22" i="45"/>
  <c r="S22" i="45"/>
  <c r="Q22" i="45"/>
  <c r="O22" i="45"/>
  <c r="M22" i="45"/>
  <c r="K22" i="45"/>
  <c r="I22" i="45"/>
  <c r="G22" i="45"/>
  <c r="E22" i="45"/>
  <c r="AQ21" i="45"/>
  <c r="AO21" i="45"/>
  <c r="AM21" i="45"/>
  <c r="AK21" i="45"/>
  <c r="AI21" i="45"/>
  <c r="AG21" i="45"/>
  <c r="AE21" i="45"/>
  <c r="AC21" i="45"/>
  <c r="AA21" i="45"/>
  <c r="Y21" i="45"/>
  <c r="W21" i="45"/>
  <c r="U21" i="45"/>
  <c r="S21" i="45"/>
  <c r="Q21" i="45"/>
  <c r="O21" i="45"/>
  <c r="M21" i="45"/>
  <c r="K21" i="45"/>
  <c r="I21" i="45"/>
  <c r="G21" i="45"/>
  <c r="E21" i="45"/>
  <c r="AQ20" i="45"/>
  <c r="AO20" i="45"/>
  <c r="AM20" i="45"/>
  <c r="AK20" i="45"/>
  <c r="AI20" i="45"/>
  <c r="AG20" i="45"/>
  <c r="AE20" i="45"/>
  <c r="AC20" i="45"/>
  <c r="AA20" i="45"/>
  <c r="Y20" i="45"/>
  <c r="W20" i="45"/>
  <c r="U20" i="45"/>
  <c r="S20" i="45"/>
  <c r="Q20" i="45"/>
  <c r="O20" i="45"/>
  <c r="M20" i="45"/>
  <c r="K20" i="45"/>
  <c r="I20" i="45"/>
  <c r="G20" i="45"/>
  <c r="E20" i="45"/>
  <c r="AQ19" i="45"/>
  <c r="AO19" i="45"/>
  <c r="AM19" i="45"/>
  <c r="AK19" i="45"/>
  <c r="AI19" i="45"/>
  <c r="AG19" i="45"/>
  <c r="AE19" i="45"/>
  <c r="AC19" i="45"/>
  <c r="AA19" i="45"/>
  <c r="Y19" i="45"/>
  <c r="W19" i="45"/>
  <c r="U19" i="45"/>
  <c r="S19" i="45"/>
  <c r="Q19" i="45"/>
  <c r="O19" i="45"/>
  <c r="M19" i="45"/>
  <c r="K19" i="45"/>
  <c r="I19" i="45"/>
  <c r="G19" i="45"/>
  <c r="E19" i="45"/>
  <c r="AQ18" i="45"/>
  <c r="AO18" i="45"/>
  <c r="AM18" i="45"/>
  <c r="AK18" i="45"/>
  <c r="AI18" i="45"/>
  <c r="AG18" i="45"/>
  <c r="AE18" i="45"/>
  <c r="AC18" i="45"/>
  <c r="AA18" i="45"/>
  <c r="Y18" i="45"/>
  <c r="W18" i="45"/>
  <c r="U18" i="45"/>
  <c r="S18" i="45"/>
  <c r="Q18" i="45"/>
  <c r="O18" i="45"/>
  <c r="M18" i="45"/>
  <c r="K18" i="45"/>
  <c r="I18" i="45"/>
  <c r="G18" i="45"/>
  <c r="E18" i="45"/>
  <c r="AQ17" i="45"/>
  <c r="AO17" i="45"/>
  <c r="AM17" i="45"/>
  <c r="AK17" i="45"/>
  <c r="AI17" i="45"/>
  <c r="AG17" i="45"/>
  <c r="AE17" i="45"/>
  <c r="AC17" i="45"/>
  <c r="AA17" i="45"/>
  <c r="Y17" i="45"/>
  <c r="W17" i="45"/>
  <c r="U17" i="45"/>
  <c r="S17" i="45"/>
  <c r="Q17" i="45"/>
  <c r="O17" i="45"/>
  <c r="M17" i="45"/>
  <c r="K17" i="45"/>
  <c r="I17" i="45"/>
  <c r="G17" i="45"/>
  <c r="E17" i="45"/>
  <c r="AQ16" i="45"/>
  <c r="AO16" i="45"/>
  <c r="AM16" i="45"/>
  <c r="AK16" i="45"/>
  <c r="AI16" i="45"/>
  <c r="AG16" i="45"/>
  <c r="AE16" i="45"/>
  <c r="AC16" i="45"/>
  <c r="AA16" i="45"/>
  <c r="Y16" i="45"/>
  <c r="W16" i="45"/>
  <c r="U16" i="45"/>
  <c r="S16" i="45"/>
  <c r="Q16" i="45"/>
  <c r="O16" i="45"/>
  <c r="M16" i="45"/>
  <c r="K16" i="45"/>
  <c r="I16" i="45"/>
  <c r="G16" i="45"/>
  <c r="E16" i="45"/>
  <c r="AQ15" i="45"/>
  <c r="AO15" i="45"/>
  <c r="AM15" i="45"/>
  <c r="AK15" i="45"/>
  <c r="AI15" i="45"/>
  <c r="AG15" i="45"/>
  <c r="AE15" i="45"/>
  <c r="AC15" i="45"/>
  <c r="AA15" i="45"/>
  <c r="Y15" i="45"/>
  <c r="W15" i="45"/>
  <c r="U15" i="45"/>
  <c r="S15" i="45"/>
  <c r="Q15" i="45"/>
  <c r="O15" i="45"/>
  <c r="M15" i="45"/>
  <c r="K15" i="45"/>
  <c r="I15" i="45"/>
  <c r="G15" i="45"/>
  <c r="E15" i="45"/>
  <c r="AQ14" i="45"/>
  <c r="AO14" i="45"/>
  <c r="AM14" i="45"/>
  <c r="AK14" i="45"/>
  <c r="AI14" i="45"/>
  <c r="AG14" i="45"/>
  <c r="AE14" i="45"/>
  <c r="AC14" i="45"/>
  <c r="AA14" i="45"/>
  <c r="Y14" i="45"/>
  <c r="W14" i="45"/>
  <c r="U14" i="45"/>
  <c r="S14" i="45"/>
  <c r="Q14" i="45"/>
  <c r="O14" i="45"/>
  <c r="M14" i="45"/>
  <c r="K14" i="45"/>
  <c r="I14" i="45"/>
  <c r="G14" i="45"/>
  <c r="E14" i="45"/>
  <c r="AQ13" i="45"/>
  <c r="AO13" i="45"/>
  <c r="AM13" i="45"/>
  <c r="AK13" i="45"/>
  <c r="AI13" i="45"/>
  <c r="AG13" i="45"/>
  <c r="AE13" i="45"/>
  <c r="AC13" i="45"/>
  <c r="AA13" i="45"/>
  <c r="Y13" i="45"/>
  <c r="W13" i="45"/>
  <c r="U13" i="45"/>
  <c r="S13" i="45"/>
  <c r="Q13" i="45"/>
  <c r="O13" i="45"/>
  <c r="M13" i="45"/>
  <c r="K13" i="45"/>
  <c r="I13" i="45"/>
  <c r="G13" i="45"/>
  <c r="E13" i="45"/>
  <c r="AQ12" i="45"/>
  <c r="AO12" i="45"/>
  <c r="AM12" i="45"/>
  <c r="AK12" i="45"/>
  <c r="AI12" i="45"/>
  <c r="AG12" i="45"/>
  <c r="AE12" i="45"/>
  <c r="AC12" i="45"/>
  <c r="AA12" i="45"/>
  <c r="Y12" i="45"/>
  <c r="W12" i="45"/>
  <c r="U12" i="45"/>
  <c r="S12" i="45"/>
  <c r="Q12" i="45"/>
  <c r="O12" i="45"/>
  <c r="M12" i="45"/>
  <c r="K12" i="45"/>
  <c r="I12" i="45"/>
  <c r="G12" i="45"/>
  <c r="E12" i="45"/>
  <c r="AQ10" i="45"/>
  <c r="AO10" i="45"/>
  <c r="AM10" i="45"/>
  <c r="AK10" i="45"/>
  <c r="AI10" i="45"/>
  <c r="AG10" i="45"/>
  <c r="AE10" i="45"/>
  <c r="AC10" i="45"/>
  <c r="AA10" i="45"/>
  <c r="Y10" i="45"/>
  <c r="W10" i="45"/>
  <c r="U10" i="45"/>
  <c r="S10" i="45"/>
  <c r="Q10" i="45"/>
  <c r="O10" i="45"/>
  <c r="M10" i="45"/>
  <c r="K10" i="45"/>
  <c r="I10" i="45"/>
  <c r="G10" i="45"/>
  <c r="E10" i="45"/>
  <c r="AQ300" i="44"/>
  <c r="AO300" i="44"/>
  <c r="AM300" i="44"/>
  <c r="AK300" i="44"/>
  <c r="AI300" i="44"/>
  <c r="AG300" i="44"/>
  <c r="AE300" i="44"/>
  <c r="AC300" i="44"/>
  <c r="AA300" i="44"/>
  <c r="Y300" i="44"/>
  <c r="W300" i="44"/>
  <c r="U300" i="44"/>
  <c r="S300" i="44"/>
  <c r="Q300" i="44"/>
  <c r="O300" i="44"/>
  <c r="M300" i="44"/>
  <c r="K300" i="44"/>
  <c r="I300" i="44"/>
  <c r="G300" i="44"/>
  <c r="E300" i="44"/>
  <c r="AQ299" i="44"/>
  <c r="AO299" i="44"/>
  <c r="AM299" i="44"/>
  <c r="AK299" i="44"/>
  <c r="AI299" i="44"/>
  <c r="AG299" i="44"/>
  <c r="AE299" i="44"/>
  <c r="AC299" i="44"/>
  <c r="AA299" i="44"/>
  <c r="Y299" i="44"/>
  <c r="W299" i="44"/>
  <c r="U299" i="44"/>
  <c r="S299" i="44"/>
  <c r="Q299" i="44"/>
  <c r="O299" i="44"/>
  <c r="M299" i="44"/>
  <c r="K299" i="44"/>
  <c r="I299" i="44"/>
  <c r="G299" i="44"/>
  <c r="E299" i="44"/>
  <c r="AQ298" i="44"/>
  <c r="AO298" i="44"/>
  <c r="AM298" i="44"/>
  <c r="AK298" i="44"/>
  <c r="AI298" i="44"/>
  <c r="AG298" i="44"/>
  <c r="AE298" i="44"/>
  <c r="AC298" i="44"/>
  <c r="AA298" i="44"/>
  <c r="Y298" i="44"/>
  <c r="W298" i="44"/>
  <c r="U298" i="44"/>
  <c r="S298" i="44"/>
  <c r="Q298" i="44"/>
  <c r="O298" i="44"/>
  <c r="M298" i="44"/>
  <c r="K298" i="44"/>
  <c r="I298" i="44"/>
  <c r="G298" i="44"/>
  <c r="E298" i="44"/>
  <c r="AQ297" i="44"/>
  <c r="AO297" i="44"/>
  <c r="AM297" i="44"/>
  <c r="AK297" i="44"/>
  <c r="AI297" i="44"/>
  <c r="AG297" i="44"/>
  <c r="AE297" i="44"/>
  <c r="AC297" i="44"/>
  <c r="AA297" i="44"/>
  <c r="Y297" i="44"/>
  <c r="W297" i="44"/>
  <c r="U297" i="44"/>
  <c r="S297" i="44"/>
  <c r="Q297" i="44"/>
  <c r="O297" i="44"/>
  <c r="M297" i="44"/>
  <c r="K297" i="44"/>
  <c r="I297" i="44"/>
  <c r="G297" i="44"/>
  <c r="E297" i="44"/>
  <c r="AQ296" i="44"/>
  <c r="AO296" i="44"/>
  <c r="AM296" i="44"/>
  <c r="AK296" i="44"/>
  <c r="AI296" i="44"/>
  <c r="AG296" i="44"/>
  <c r="AE296" i="44"/>
  <c r="AC296" i="44"/>
  <c r="AA296" i="44"/>
  <c r="Y296" i="44"/>
  <c r="W296" i="44"/>
  <c r="U296" i="44"/>
  <c r="S296" i="44"/>
  <c r="Q296" i="44"/>
  <c r="O296" i="44"/>
  <c r="M296" i="44"/>
  <c r="K296" i="44"/>
  <c r="I296" i="44"/>
  <c r="G296" i="44"/>
  <c r="E296" i="44"/>
  <c r="AQ295" i="44"/>
  <c r="AO295" i="44"/>
  <c r="AM295" i="44"/>
  <c r="AK295" i="44"/>
  <c r="AI295" i="44"/>
  <c r="AG295" i="44"/>
  <c r="AE295" i="44"/>
  <c r="AC295" i="44"/>
  <c r="AA295" i="44"/>
  <c r="Y295" i="44"/>
  <c r="W295" i="44"/>
  <c r="U295" i="44"/>
  <c r="S295" i="44"/>
  <c r="Q295" i="44"/>
  <c r="O295" i="44"/>
  <c r="M295" i="44"/>
  <c r="K295" i="44"/>
  <c r="I295" i="44"/>
  <c r="G295" i="44"/>
  <c r="E295" i="44"/>
  <c r="AQ294" i="44"/>
  <c r="AO294" i="44"/>
  <c r="AM294" i="44"/>
  <c r="AK294" i="44"/>
  <c r="AI294" i="44"/>
  <c r="AG294" i="44"/>
  <c r="AE294" i="44"/>
  <c r="AC294" i="44"/>
  <c r="AA294" i="44"/>
  <c r="Y294" i="44"/>
  <c r="W294" i="44"/>
  <c r="U294" i="44"/>
  <c r="S294" i="44"/>
  <c r="Q294" i="44"/>
  <c r="O294" i="44"/>
  <c r="M294" i="44"/>
  <c r="K294" i="44"/>
  <c r="I294" i="44"/>
  <c r="G294" i="44"/>
  <c r="E294" i="44"/>
  <c r="AQ293" i="44"/>
  <c r="AO293" i="44"/>
  <c r="AM293" i="44"/>
  <c r="AK293" i="44"/>
  <c r="AI293" i="44"/>
  <c r="AG293" i="44"/>
  <c r="AE293" i="44"/>
  <c r="AC293" i="44"/>
  <c r="AA293" i="44"/>
  <c r="Y293" i="44"/>
  <c r="W293" i="44"/>
  <c r="U293" i="44"/>
  <c r="S293" i="44"/>
  <c r="Q293" i="44"/>
  <c r="O293" i="44"/>
  <c r="M293" i="44"/>
  <c r="K293" i="44"/>
  <c r="I293" i="44"/>
  <c r="G293" i="44"/>
  <c r="E293" i="44"/>
  <c r="AQ292" i="44"/>
  <c r="AO292" i="44"/>
  <c r="AM292" i="44"/>
  <c r="AK292" i="44"/>
  <c r="AI292" i="44"/>
  <c r="AG292" i="44"/>
  <c r="AE292" i="44"/>
  <c r="AC292" i="44"/>
  <c r="AA292" i="44"/>
  <c r="Y292" i="44"/>
  <c r="W292" i="44"/>
  <c r="U292" i="44"/>
  <c r="S292" i="44"/>
  <c r="Q292" i="44"/>
  <c r="O292" i="44"/>
  <c r="M292" i="44"/>
  <c r="K292" i="44"/>
  <c r="I292" i="44"/>
  <c r="G292" i="44"/>
  <c r="E292" i="44"/>
  <c r="AQ291" i="44"/>
  <c r="AO291" i="44"/>
  <c r="AM291" i="44"/>
  <c r="AK291" i="44"/>
  <c r="AI291" i="44"/>
  <c r="AG291" i="44"/>
  <c r="AE291" i="44"/>
  <c r="AC291" i="44"/>
  <c r="AA291" i="44"/>
  <c r="Y291" i="44"/>
  <c r="W291" i="44"/>
  <c r="U291" i="44"/>
  <c r="S291" i="44"/>
  <c r="Q291" i="44"/>
  <c r="O291" i="44"/>
  <c r="M291" i="44"/>
  <c r="K291" i="44"/>
  <c r="I291" i="44"/>
  <c r="G291" i="44"/>
  <c r="E291" i="44"/>
  <c r="AQ290" i="44"/>
  <c r="AO290" i="44"/>
  <c r="AM290" i="44"/>
  <c r="AK290" i="44"/>
  <c r="AI290" i="44"/>
  <c r="AG290" i="44"/>
  <c r="AE290" i="44"/>
  <c r="AC290" i="44"/>
  <c r="AA290" i="44"/>
  <c r="Y290" i="44"/>
  <c r="W290" i="44"/>
  <c r="U290" i="44"/>
  <c r="S290" i="44"/>
  <c r="Q290" i="44"/>
  <c r="O290" i="44"/>
  <c r="M290" i="44"/>
  <c r="K290" i="44"/>
  <c r="I290" i="44"/>
  <c r="G290" i="44"/>
  <c r="E290" i="44"/>
  <c r="AQ289" i="44"/>
  <c r="AO289" i="44"/>
  <c r="AM289" i="44"/>
  <c r="AK289" i="44"/>
  <c r="AI289" i="44"/>
  <c r="AG289" i="44"/>
  <c r="AE289" i="44"/>
  <c r="AC289" i="44"/>
  <c r="AA289" i="44"/>
  <c r="Y289" i="44"/>
  <c r="W289" i="44"/>
  <c r="U289" i="44"/>
  <c r="S289" i="44"/>
  <c r="Q289" i="44"/>
  <c r="O289" i="44"/>
  <c r="M289" i="44"/>
  <c r="K289" i="44"/>
  <c r="I289" i="44"/>
  <c r="G289" i="44"/>
  <c r="E289" i="44"/>
  <c r="AQ288" i="44"/>
  <c r="AO288" i="44"/>
  <c r="AM288" i="44"/>
  <c r="AK288" i="44"/>
  <c r="AI288" i="44"/>
  <c r="AG288" i="44"/>
  <c r="AE288" i="44"/>
  <c r="AC288" i="44"/>
  <c r="AA288" i="44"/>
  <c r="Y288" i="44"/>
  <c r="W288" i="44"/>
  <c r="U288" i="44"/>
  <c r="S288" i="44"/>
  <c r="Q288" i="44"/>
  <c r="O288" i="44"/>
  <c r="M288" i="44"/>
  <c r="K288" i="44"/>
  <c r="I288" i="44"/>
  <c r="G288" i="44"/>
  <c r="E288" i="44"/>
  <c r="AQ287" i="44"/>
  <c r="AO287" i="44"/>
  <c r="AM287" i="44"/>
  <c r="AK287" i="44"/>
  <c r="AI287" i="44"/>
  <c r="AG287" i="44"/>
  <c r="AE287" i="44"/>
  <c r="AC287" i="44"/>
  <c r="AA287" i="44"/>
  <c r="Y287" i="44"/>
  <c r="W287" i="44"/>
  <c r="U287" i="44"/>
  <c r="S287" i="44"/>
  <c r="Q287" i="44"/>
  <c r="O287" i="44"/>
  <c r="M287" i="44"/>
  <c r="K287" i="44"/>
  <c r="I287" i="44"/>
  <c r="G287" i="44"/>
  <c r="E287" i="44"/>
  <c r="AQ286" i="44"/>
  <c r="AO286" i="44"/>
  <c r="AM286" i="44"/>
  <c r="AK286" i="44"/>
  <c r="AI286" i="44"/>
  <c r="AG286" i="44"/>
  <c r="AE286" i="44"/>
  <c r="AC286" i="44"/>
  <c r="AA286" i="44"/>
  <c r="Y286" i="44"/>
  <c r="W286" i="44"/>
  <c r="U286" i="44"/>
  <c r="S286" i="44"/>
  <c r="Q286" i="44"/>
  <c r="O286" i="44"/>
  <c r="M286" i="44"/>
  <c r="K286" i="44"/>
  <c r="I286" i="44"/>
  <c r="G286" i="44"/>
  <c r="E286" i="44"/>
  <c r="AQ285" i="44"/>
  <c r="AO285" i="44"/>
  <c r="AM285" i="44"/>
  <c r="AK285" i="44"/>
  <c r="AI285" i="44"/>
  <c r="AG285" i="44"/>
  <c r="AE285" i="44"/>
  <c r="AC285" i="44"/>
  <c r="AA285" i="44"/>
  <c r="Y285" i="44"/>
  <c r="W285" i="44"/>
  <c r="U285" i="44"/>
  <c r="S285" i="44"/>
  <c r="Q285" i="44"/>
  <c r="O285" i="44"/>
  <c r="M285" i="44"/>
  <c r="K285" i="44"/>
  <c r="I285" i="44"/>
  <c r="G285" i="44"/>
  <c r="E285" i="44"/>
  <c r="AQ284" i="44"/>
  <c r="AO284" i="44"/>
  <c r="AM284" i="44"/>
  <c r="AK284" i="44"/>
  <c r="AI284" i="44"/>
  <c r="AG284" i="44"/>
  <c r="AE284" i="44"/>
  <c r="AC284" i="44"/>
  <c r="AA284" i="44"/>
  <c r="Y284" i="44"/>
  <c r="W284" i="44"/>
  <c r="U284" i="44"/>
  <c r="S284" i="44"/>
  <c r="Q284" i="44"/>
  <c r="O284" i="44"/>
  <c r="M284" i="44"/>
  <c r="K284" i="44"/>
  <c r="I284" i="44"/>
  <c r="G284" i="44"/>
  <c r="E284" i="44"/>
  <c r="AQ283" i="44"/>
  <c r="AO283" i="44"/>
  <c r="AM283" i="44"/>
  <c r="AK283" i="44"/>
  <c r="AI283" i="44"/>
  <c r="AG283" i="44"/>
  <c r="AE283" i="44"/>
  <c r="AC283" i="44"/>
  <c r="AA283" i="44"/>
  <c r="Y283" i="44"/>
  <c r="W283" i="44"/>
  <c r="U283" i="44"/>
  <c r="S283" i="44"/>
  <c r="Q283" i="44"/>
  <c r="O283" i="44"/>
  <c r="M283" i="44"/>
  <c r="K283" i="44"/>
  <c r="I283" i="44"/>
  <c r="G283" i="44"/>
  <c r="E283" i="44"/>
  <c r="AQ282" i="44"/>
  <c r="AO282" i="44"/>
  <c r="AM282" i="44"/>
  <c r="AK282" i="44"/>
  <c r="AI282" i="44"/>
  <c r="AG282" i="44"/>
  <c r="AE282" i="44"/>
  <c r="AC282" i="44"/>
  <c r="AA282" i="44"/>
  <c r="Y282" i="44"/>
  <c r="W282" i="44"/>
  <c r="U282" i="44"/>
  <c r="S282" i="44"/>
  <c r="Q282" i="44"/>
  <c r="O282" i="44"/>
  <c r="M282" i="44"/>
  <c r="K282" i="44"/>
  <c r="I282" i="44"/>
  <c r="G282" i="44"/>
  <c r="E282" i="44"/>
  <c r="AQ281" i="44"/>
  <c r="AO281" i="44"/>
  <c r="AM281" i="44"/>
  <c r="AK281" i="44"/>
  <c r="AI281" i="44"/>
  <c r="AG281" i="44"/>
  <c r="AE281" i="44"/>
  <c r="AC281" i="44"/>
  <c r="AA281" i="44"/>
  <c r="Y281" i="44"/>
  <c r="W281" i="44"/>
  <c r="U281" i="44"/>
  <c r="S281" i="44"/>
  <c r="Q281" i="44"/>
  <c r="O281" i="44"/>
  <c r="M281" i="44"/>
  <c r="K281" i="44"/>
  <c r="I281" i="44"/>
  <c r="G281" i="44"/>
  <c r="E281" i="44"/>
  <c r="AQ280" i="44"/>
  <c r="AO280" i="44"/>
  <c r="AM280" i="44"/>
  <c r="AK280" i="44"/>
  <c r="AI280" i="44"/>
  <c r="AG280" i="44"/>
  <c r="AE280" i="44"/>
  <c r="AC280" i="44"/>
  <c r="AA280" i="44"/>
  <c r="Y280" i="44"/>
  <c r="W280" i="44"/>
  <c r="U280" i="44"/>
  <c r="S280" i="44"/>
  <c r="Q280" i="44"/>
  <c r="O280" i="44"/>
  <c r="M280" i="44"/>
  <c r="K280" i="44"/>
  <c r="I280" i="44"/>
  <c r="G280" i="44"/>
  <c r="E280" i="44"/>
  <c r="AQ279" i="44"/>
  <c r="AO279" i="44"/>
  <c r="AM279" i="44"/>
  <c r="AK279" i="44"/>
  <c r="AI279" i="44"/>
  <c r="AG279" i="44"/>
  <c r="AE279" i="44"/>
  <c r="AC279" i="44"/>
  <c r="AA279" i="44"/>
  <c r="Y279" i="44"/>
  <c r="W279" i="44"/>
  <c r="U279" i="44"/>
  <c r="S279" i="44"/>
  <c r="Q279" i="44"/>
  <c r="O279" i="44"/>
  <c r="M279" i="44"/>
  <c r="K279" i="44"/>
  <c r="I279" i="44"/>
  <c r="G279" i="44"/>
  <c r="E279" i="44"/>
  <c r="AQ278" i="44"/>
  <c r="AO278" i="44"/>
  <c r="AM278" i="44"/>
  <c r="AK278" i="44"/>
  <c r="AI278" i="44"/>
  <c r="AG278" i="44"/>
  <c r="AE278" i="44"/>
  <c r="AC278" i="44"/>
  <c r="AA278" i="44"/>
  <c r="Y278" i="44"/>
  <c r="W278" i="44"/>
  <c r="U278" i="44"/>
  <c r="S278" i="44"/>
  <c r="Q278" i="44"/>
  <c r="O278" i="44"/>
  <c r="M278" i="44"/>
  <c r="K278" i="44"/>
  <c r="I278" i="44"/>
  <c r="G278" i="44"/>
  <c r="E278" i="44"/>
  <c r="AQ277" i="44"/>
  <c r="AO277" i="44"/>
  <c r="AM277" i="44"/>
  <c r="AK277" i="44"/>
  <c r="AI277" i="44"/>
  <c r="AG277" i="44"/>
  <c r="AE277" i="44"/>
  <c r="AC277" i="44"/>
  <c r="AA277" i="44"/>
  <c r="Y277" i="44"/>
  <c r="W277" i="44"/>
  <c r="U277" i="44"/>
  <c r="S277" i="44"/>
  <c r="Q277" i="44"/>
  <c r="O277" i="44"/>
  <c r="M277" i="44"/>
  <c r="K277" i="44"/>
  <c r="I277" i="44"/>
  <c r="G277" i="44"/>
  <c r="E277" i="44"/>
  <c r="AQ276" i="44"/>
  <c r="AO276" i="44"/>
  <c r="AM276" i="44"/>
  <c r="AK276" i="44"/>
  <c r="AI276" i="44"/>
  <c r="AG276" i="44"/>
  <c r="AE276" i="44"/>
  <c r="AC276" i="44"/>
  <c r="AA276" i="44"/>
  <c r="Y276" i="44"/>
  <c r="W276" i="44"/>
  <c r="U276" i="44"/>
  <c r="S276" i="44"/>
  <c r="Q276" i="44"/>
  <c r="O276" i="44"/>
  <c r="M276" i="44"/>
  <c r="K276" i="44"/>
  <c r="I276" i="44"/>
  <c r="G276" i="44"/>
  <c r="E276" i="44"/>
  <c r="AQ275" i="44"/>
  <c r="AO275" i="44"/>
  <c r="AM275" i="44"/>
  <c r="AK275" i="44"/>
  <c r="AI275" i="44"/>
  <c r="AG275" i="44"/>
  <c r="AE275" i="44"/>
  <c r="AC275" i="44"/>
  <c r="AA275" i="44"/>
  <c r="Y275" i="44"/>
  <c r="W275" i="44"/>
  <c r="U275" i="44"/>
  <c r="S275" i="44"/>
  <c r="Q275" i="44"/>
  <c r="O275" i="44"/>
  <c r="M275" i="44"/>
  <c r="K275" i="44"/>
  <c r="I275" i="44"/>
  <c r="G275" i="44"/>
  <c r="E275" i="44"/>
  <c r="AQ274" i="44"/>
  <c r="AO274" i="44"/>
  <c r="AM274" i="44"/>
  <c r="AK274" i="44"/>
  <c r="AI274" i="44"/>
  <c r="AG274" i="44"/>
  <c r="AE274" i="44"/>
  <c r="AC274" i="44"/>
  <c r="AA274" i="44"/>
  <c r="Y274" i="44"/>
  <c r="W274" i="44"/>
  <c r="U274" i="44"/>
  <c r="S274" i="44"/>
  <c r="Q274" i="44"/>
  <c r="O274" i="44"/>
  <c r="M274" i="44"/>
  <c r="K274" i="44"/>
  <c r="I274" i="44"/>
  <c r="G274" i="44"/>
  <c r="E274" i="44"/>
  <c r="AQ273" i="44"/>
  <c r="AO273" i="44"/>
  <c r="AM273" i="44"/>
  <c r="AK273" i="44"/>
  <c r="AI273" i="44"/>
  <c r="AG273" i="44"/>
  <c r="AE273" i="44"/>
  <c r="AC273" i="44"/>
  <c r="AA273" i="44"/>
  <c r="Y273" i="44"/>
  <c r="W273" i="44"/>
  <c r="U273" i="44"/>
  <c r="S273" i="44"/>
  <c r="Q273" i="44"/>
  <c r="O273" i="44"/>
  <c r="M273" i="44"/>
  <c r="K273" i="44"/>
  <c r="I273" i="44"/>
  <c r="G273" i="44"/>
  <c r="E273" i="44"/>
  <c r="AQ272" i="44"/>
  <c r="AO272" i="44"/>
  <c r="AM272" i="44"/>
  <c r="AK272" i="44"/>
  <c r="AI272" i="44"/>
  <c r="AG272" i="44"/>
  <c r="AE272" i="44"/>
  <c r="AC272" i="44"/>
  <c r="AA272" i="44"/>
  <c r="Y272" i="44"/>
  <c r="W272" i="44"/>
  <c r="U272" i="44"/>
  <c r="S272" i="44"/>
  <c r="Q272" i="44"/>
  <c r="O272" i="44"/>
  <c r="M272" i="44"/>
  <c r="K272" i="44"/>
  <c r="I272" i="44"/>
  <c r="G272" i="44"/>
  <c r="E272" i="44"/>
  <c r="AQ271" i="44"/>
  <c r="AO271" i="44"/>
  <c r="AM271" i="44"/>
  <c r="AK271" i="44"/>
  <c r="AI271" i="44"/>
  <c r="AG271" i="44"/>
  <c r="AE271" i="44"/>
  <c r="AC271" i="44"/>
  <c r="AA271" i="44"/>
  <c r="Y271" i="44"/>
  <c r="W271" i="44"/>
  <c r="U271" i="44"/>
  <c r="S271" i="44"/>
  <c r="Q271" i="44"/>
  <c r="O271" i="44"/>
  <c r="M271" i="44"/>
  <c r="K271" i="44"/>
  <c r="I271" i="44"/>
  <c r="G271" i="44"/>
  <c r="E271" i="44"/>
  <c r="AQ270" i="44"/>
  <c r="AO270" i="44"/>
  <c r="AM270" i="44"/>
  <c r="AK270" i="44"/>
  <c r="AI270" i="44"/>
  <c r="AG270" i="44"/>
  <c r="AE270" i="44"/>
  <c r="AC270" i="44"/>
  <c r="AA270" i="44"/>
  <c r="Y270" i="44"/>
  <c r="W270" i="44"/>
  <c r="U270" i="44"/>
  <c r="S270" i="44"/>
  <c r="Q270" i="44"/>
  <c r="O270" i="44"/>
  <c r="M270" i="44"/>
  <c r="K270" i="44"/>
  <c r="I270" i="44"/>
  <c r="G270" i="44"/>
  <c r="E270" i="44"/>
  <c r="AQ269" i="44"/>
  <c r="AO269" i="44"/>
  <c r="AM269" i="44"/>
  <c r="AK269" i="44"/>
  <c r="AI269" i="44"/>
  <c r="AG269" i="44"/>
  <c r="AE269" i="44"/>
  <c r="AC269" i="44"/>
  <c r="AA269" i="44"/>
  <c r="Y269" i="44"/>
  <c r="W269" i="44"/>
  <c r="U269" i="44"/>
  <c r="S269" i="44"/>
  <c r="Q269" i="44"/>
  <c r="O269" i="44"/>
  <c r="M269" i="44"/>
  <c r="K269" i="44"/>
  <c r="I269" i="44"/>
  <c r="G269" i="44"/>
  <c r="E269" i="44"/>
  <c r="AQ268" i="44"/>
  <c r="AO268" i="44"/>
  <c r="AM268" i="44"/>
  <c r="AK268" i="44"/>
  <c r="AI268" i="44"/>
  <c r="AG268" i="44"/>
  <c r="AE268" i="44"/>
  <c r="AC268" i="44"/>
  <c r="AA268" i="44"/>
  <c r="Y268" i="44"/>
  <c r="W268" i="44"/>
  <c r="U268" i="44"/>
  <c r="S268" i="44"/>
  <c r="Q268" i="44"/>
  <c r="O268" i="44"/>
  <c r="M268" i="44"/>
  <c r="K268" i="44"/>
  <c r="I268" i="44"/>
  <c r="G268" i="44"/>
  <c r="E268" i="44"/>
  <c r="AQ267" i="44"/>
  <c r="AO267" i="44"/>
  <c r="AM267" i="44"/>
  <c r="AK267" i="44"/>
  <c r="AI267" i="44"/>
  <c r="AG267" i="44"/>
  <c r="AE267" i="44"/>
  <c r="AC267" i="44"/>
  <c r="AA267" i="44"/>
  <c r="Y267" i="44"/>
  <c r="W267" i="44"/>
  <c r="U267" i="44"/>
  <c r="S267" i="44"/>
  <c r="Q267" i="44"/>
  <c r="O267" i="44"/>
  <c r="M267" i="44"/>
  <c r="K267" i="44"/>
  <c r="I267" i="44"/>
  <c r="G267" i="44"/>
  <c r="E267" i="44"/>
  <c r="AQ266" i="44"/>
  <c r="AO266" i="44"/>
  <c r="AM266" i="44"/>
  <c r="AK266" i="44"/>
  <c r="AI266" i="44"/>
  <c r="AG266" i="44"/>
  <c r="AE266" i="44"/>
  <c r="AC266" i="44"/>
  <c r="AA266" i="44"/>
  <c r="Y266" i="44"/>
  <c r="W266" i="44"/>
  <c r="U266" i="44"/>
  <c r="S266" i="44"/>
  <c r="Q266" i="44"/>
  <c r="O266" i="44"/>
  <c r="M266" i="44"/>
  <c r="K266" i="44"/>
  <c r="I266" i="44"/>
  <c r="G266" i="44"/>
  <c r="E266" i="44"/>
  <c r="AQ265" i="44"/>
  <c r="AO265" i="44"/>
  <c r="AM265" i="44"/>
  <c r="AK265" i="44"/>
  <c r="AI265" i="44"/>
  <c r="AG265" i="44"/>
  <c r="AE265" i="44"/>
  <c r="AC265" i="44"/>
  <c r="AA265" i="44"/>
  <c r="Y265" i="44"/>
  <c r="W265" i="44"/>
  <c r="U265" i="44"/>
  <c r="S265" i="44"/>
  <c r="Q265" i="44"/>
  <c r="O265" i="44"/>
  <c r="M265" i="44"/>
  <c r="K265" i="44"/>
  <c r="I265" i="44"/>
  <c r="G265" i="44"/>
  <c r="E265" i="44"/>
  <c r="AQ264" i="44"/>
  <c r="AO264" i="44"/>
  <c r="AM264" i="44"/>
  <c r="AK264" i="44"/>
  <c r="AI264" i="44"/>
  <c r="AG264" i="44"/>
  <c r="AE264" i="44"/>
  <c r="AC264" i="44"/>
  <c r="AA264" i="44"/>
  <c r="Y264" i="44"/>
  <c r="W264" i="44"/>
  <c r="U264" i="44"/>
  <c r="S264" i="44"/>
  <c r="Q264" i="44"/>
  <c r="O264" i="44"/>
  <c r="M264" i="44"/>
  <c r="K264" i="44"/>
  <c r="I264" i="44"/>
  <c r="G264" i="44"/>
  <c r="E264" i="44"/>
  <c r="AQ263" i="44"/>
  <c r="AO263" i="44"/>
  <c r="AM263" i="44"/>
  <c r="AK263" i="44"/>
  <c r="AI263" i="44"/>
  <c r="AG263" i="44"/>
  <c r="AE263" i="44"/>
  <c r="AC263" i="44"/>
  <c r="AA263" i="44"/>
  <c r="Y263" i="44"/>
  <c r="W263" i="44"/>
  <c r="U263" i="44"/>
  <c r="S263" i="44"/>
  <c r="Q263" i="44"/>
  <c r="O263" i="44"/>
  <c r="M263" i="44"/>
  <c r="K263" i="44"/>
  <c r="I263" i="44"/>
  <c r="G263" i="44"/>
  <c r="E263" i="44"/>
  <c r="AQ262" i="44"/>
  <c r="AO262" i="44"/>
  <c r="AM262" i="44"/>
  <c r="AK262" i="44"/>
  <c r="AI262" i="44"/>
  <c r="AG262" i="44"/>
  <c r="AE262" i="44"/>
  <c r="AC262" i="44"/>
  <c r="AA262" i="44"/>
  <c r="Y262" i="44"/>
  <c r="W262" i="44"/>
  <c r="U262" i="44"/>
  <c r="S262" i="44"/>
  <c r="Q262" i="44"/>
  <c r="O262" i="44"/>
  <c r="M262" i="44"/>
  <c r="K262" i="44"/>
  <c r="I262" i="44"/>
  <c r="G262" i="44"/>
  <c r="E262" i="44"/>
  <c r="AQ261" i="44"/>
  <c r="AO261" i="44"/>
  <c r="AM261" i="44"/>
  <c r="AK261" i="44"/>
  <c r="AI261" i="44"/>
  <c r="AG261" i="44"/>
  <c r="AE261" i="44"/>
  <c r="AC261" i="44"/>
  <c r="AA261" i="44"/>
  <c r="Y261" i="44"/>
  <c r="W261" i="44"/>
  <c r="U261" i="44"/>
  <c r="S261" i="44"/>
  <c r="Q261" i="44"/>
  <c r="O261" i="44"/>
  <c r="M261" i="44"/>
  <c r="K261" i="44"/>
  <c r="I261" i="44"/>
  <c r="G261" i="44"/>
  <c r="E261" i="44"/>
  <c r="AQ260" i="44"/>
  <c r="AO260" i="44"/>
  <c r="AM260" i="44"/>
  <c r="AK260" i="44"/>
  <c r="AI260" i="44"/>
  <c r="AG260" i="44"/>
  <c r="AE260" i="44"/>
  <c r="AC260" i="44"/>
  <c r="AA260" i="44"/>
  <c r="Y260" i="44"/>
  <c r="W260" i="44"/>
  <c r="U260" i="44"/>
  <c r="S260" i="44"/>
  <c r="Q260" i="44"/>
  <c r="O260" i="44"/>
  <c r="M260" i="44"/>
  <c r="K260" i="44"/>
  <c r="I260" i="44"/>
  <c r="G260" i="44"/>
  <c r="E260" i="44"/>
  <c r="AQ259" i="44"/>
  <c r="AO259" i="44"/>
  <c r="AM259" i="44"/>
  <c r="AK259" i="44"/>
  <c r="AI259" i="44"/>
  <c r="AG259" i="44"/>
  <c r="AE259" i="44"/>
  <c r="AC259" i="44"/>
  <c r="AA259" i="44"/>
  <c r="Y259" i="44"/>
  <c r="W259" i="44"/>
  <c r="U259" i="44"/>
  <c r="S259" i="44"/>
  <c r="Q259" i="44"/>
  <c r="O259" i="44"/>
  <c r="M259" i="44"/>
  <c r="K259" i="44"/>
  <c r="I259" i="44"/>
  <c r="G259" i="44"/>
  <c r="E259" i="44"/>
  <c r="AQ258" i="44"/>
  <c r="AO258" i="44"/>
  <c r="AM258" i="44"/>
  <c r="AK258" i="44"/>
  <c r="AI258" i="44"/>
  <c r="AG258" i="44"/>
  <c r="AE258" i="44"/>
  <c r="AC258" i="44"/>
  <c r="AA258" i="44"/>
  <c r="Y258" i="44"/>
  <c r="W258" i="44"/>
  <c r="U258" i="44"/>
  <c r="S258" i="44"/>
  <c r="Q258" i="44"/>
  <c r="O258" i="44"/>
  <c r="M258" i="44"/>
  <c r="K258" i="44"/>
  <c r="I258" i="44"/>
  <c r="G258" i="44"/>
  <c r="E258" i="44"/>
  <c r="AQ257" i="44"/>
  <c r="AO257" i="44"/>
  <c r="AM257" i="44"/>
  <c r="AK257" i="44"/>
  <c r="AI257" i="44"/>
  <c r="AG257" i="44"/>
  <c r="AE257" i="44"/>
  <c r="AC257" i="44"/>
  <c r="AA257" i="44"/>
  <c r="Y257" i="44"/>
  <c r="W257" i="44"/>
  <c r="U257" i="44"/>
  <c r="S257" i="44"/>
  <c r="Q257" i="44"/>
  <c r="O257" i="44"/>
  <c r="M257" i="44"/>
  <c r="K257" i="44"/>
  <c r="I257" i="44"/>
  <c r="G257" i="44"/>
  <c r="E257" i="44"/>
  <c r="AQ256" i="44"/>
  <c r="AO256" i="44"/>
  <c r="AM256" i="44"/>
  <c r="AK256" i="44"/>
  <c r="AI256" i="44"/>
  <c r="AG256" i="44"/>
  <c r="AE256" i="44"/>
  <c r="AC256" i="44"/>
  <c r="AA256" i="44"/>
  <c r="Y256" i="44"/>
  <c r="W256" i="44"/>
  <c r="U256" i="44"/>
  <c r="S256" i="44"/>
  <c r="Q256" i="44"/>
  <c r="O256" i="44"/>
  <c r="M256" i="44"/>
  <c r="K256" i="44"/>
  <c r="I256" i="44"/>
  <c r="G256" i="44"/>
  <c r="E256" i="44"/>
  <c r="AQ255" i="44"/>
  <c r="AO255" i="44"/>
  <c r="AM255" i="44"/>
  <c r="AK255" i="44"/>
  <c r="AI255" i="44"/>
  <c r="AG255" i="44"/>
  <c r="AE255" i="44"/>
  <c r="AC255" i="44"/>
  <c r="AA255" i="44"/>
  <c r="Y255" i="44"/>
  <c r="W255" i="44"/>
  <c r="U255" i="44"/>
  <c r="S255" i="44"/>
  <c r="Q255" i="44"/>
  <c r="O255" i="44"/>
  <c r="M255" i="44"/>
  <c r="K255" i="44"/>
  <c r="I255" i="44"/>
  <c r="G255" i="44"/>
  <c r="E255" i="44"/>
  <c r="AQ254" i="44"/>
  <c r="AO254" i="44"/>
  <c r="AM254" i="44"/>
  <c r="AK254" i="44"/>
  <c r="AI254" i="44"/>
  <c r="AG254" i="44"/>
  <c r="AE254" i="44"/>
  <c r="AC254" i="44"/>
  <c r="AA254" i="44"/>
  <c r="Y254" i="44"/>
  <c r="W254" i="44"/>
  <c r="U254" i="44"/>
  <c r="S254" i="44"/>
  <c r="Q254" i="44"/>
  <c r="O254" i="44"/>
  <c r="M254" i="44"/>
  <c r="K254" i="44"/>
  <c r="I254" i="44"/>
  <c r="G254" i="44"/>
  <c r="E254" i="44"/>
  <c r="AQ253" i="44"/>
  <c r="AO253" i="44"/>
  <c r="AM253" i="44"/>
  <c r="AK253" i="44"/>
  <c r="AI253" i="44"/>
  <c r="AG253" i="44"/>
  <c r="AE253" i="44"/>
  <c r="AC253" i="44"/>
  <c r="AA253" i="44"/>
  <c r="Y253" i="44"/>
  <c r="W253" i="44"/>
  <c r="U253" i="44"/>
  <c r="S253" i="44"/>
  <c r="Q253" i="44"/>
  <c r="O253" i="44"/>
  <c r="M253" i="44"/>
  <c r="K253" i="44"/>
  <c r="I253" i="44"/>
  <c r="G253" i="44"/>
  <c r="E253" i="44"/>
  <c r="AQ252" i="44"/>
  <c r="AO252" i="44"/>
  <c r="AM252" i="44"/>
  <c r="AK252" i="44"/>
  <c r="AI252" i="44"/>
  <c r="AG252" i="44"/>
  <c r="AE252" i="44"/>
  <c r="AC252" i="44"/>
  <c r="AA252" i="44"/>
  <c r="Y252" i="44"/>
  <c r="W252" i="44"/>
  <c r="U252" i="44"/>
  <c r="S252" i="44"/>
  <c r="Q252" i="44"/>
  <c r="O252" i="44"/>
  <c r="M252" i="44"/>
  <c r="K252" i="44"/>
  <c r="I252" i="44"/>
  <c r="G252" i="44"/>
  <c r="E252" i="44"/>
  <c r="AQ251" i="44"/>
  <c r="AO251" i="44"/>
  <c r="AM251" i="44"/>
  <c r="AK251" i="44"/>
  <c r="AI251" i="44"/>
  <c r="AG251" i="44"/>
  <c r="AE251" i="44"/>
  <c r="AC251" i="44"/>
  <c r="AA251" i="44"/>
  <c r="Y251" i="44"/>
  <c r="W251" i="44"/>
  <c r="U251" i="44"/>
  <c r="S251" i="44"/>
  <c r="Q251" i="44"/>
  <c r="O251" i="44"/>
  <c r="M251" i="44"/>
  <c r="K251" i="44"/>
  <c r="I251" i="44"/>
  <c r="G251" i="44"/>
  <c r="E251" i="44"/>
  <c r="AQ250" i="44"/>
  <c r="AO250" i="44"/>
  <c r="AM250" i="44"/>
  <c r="AK250" i="44"/>
  <c r="AI250" i="44"/>
  <c r="AG250" i="44"/>
  <c r="AE250" i="44"/>
  <c r="AC250" i="44"/>
  <c r="AA250" i="44"/>
  <c r="Y250" i="44"/>
  <c r="W250" i="44"/>
  <c r="U250" i="44"/>
  <c r="S250" i="44"/>
  <c r="Q250" i="44"/>
  <c r="O250" i="44"/>
  <c r="M250" i="44"/>
  <c r="K250" i="44"/>
  <c r="I250" i="44"/>
  <c r="G250" i="44"/>
  <c r="E250" i="44"/>
  <c r="AQ249" i="44"/>
  <c r="AO249" i="44"/>
  <c r="AM249" i="44"/>
  <c r="AK249" i="44"/>
  <c r="AI249" i="44"/>
  <c r="AG249" i="44"/>
  <c r="AE249" i="44"/>
  <c r="AC249" i="44"/>
  <c r="AA249" i="44"/>
  <c r="Y249" i="44"/>
  <c r="W249" i="44"/>
  <c r="U249" i="44"/>
  <c r="S249" i="44"/>
  <c r="Q249" i="44"/>
  <c r="O249" i="44"/>
  <c r="M249" i="44"/>
  <c r="K249" i="44"/>
  <c r="I249" i="44"/>
  <c r="G249" i="44"/>
  <c r="E249" i="44"/>
  <c r="AQ248" i="44"/>
  <c r="AO248" i="44"/>
  <c r="AM248" i="44"/>
  <c r="AK248" i="44"/>
  <c r="AI248" i="44"/>
  <c r="AG248" i="44"/>
  <c r="AE248" i="44"/>
  <c r="AC248" i="44"/>
  <c r="AA248" i="44"/>
  <c r="Y248" i="44"/>
  <c r="W248" i="44"/>
  <c r="U248" i="44"/>
  <c r="S248" i="44"/>
  <c r="Q248" i="44"/>
  <c r="O248" i="44"/>
  <c r="M248" i="44"/>
  <c r="K248" i="44"/>
  <c r="I248" i="44"/>
  <c r="G248" i="44"/>
  <c r="E248" i="44"/>
  <c r="AQ247" i="44"/>
  <c r="AO247" i="44"/>
  <c r="AM247" i="44"/>
  <c r="AK247" i="44"/>
  <c r="AI247" i="44"/>
  <c r="AG247" i="44"/>
  <c r="AE247" i="44"/>
  <c r="AC247" i="44"/>
  <c r="AA247" i="44"/>
  <c r="Y247" i="44"/>
  <c r="W247" i="44"/>
  <c r="U247" i="44"/>
  <c r="S247" i="44"/>
  <c r="Q247" i="44"/>
  <c r="O247" i="44"/>
  <c r="M247" i="44"/>
  <c r="K247" i="44"/>
  <c r="I247" i="44"/>
  <c r="G247" i="44"/>
  <c r="E247" i="44"/>
  <c r="AQ246" i="44"/>
  <c r="AO246" i="44"/>
  <c r="AM246" i="44"/>
  <c r="AK246" i="44"/>
  <c r="AI246" i="44"/>
  <c r="AG246" i="44"/>
  <c r="AE246" i="44"/>
  <c r="AC246" i="44"/>
  <c r="AA246" i="44"/>
  <c r="Y246" i="44"/>
  <c r="W246" i="44"/>
  <c r="U246" i="44"/>
  <c r="S246" i="44"/>
  <c r="Q246" i="44"/>
  <c r="O246" i="44"/>
  <c r="M246" i="44"/>
  <c r="K246" i="44"/>
  <c r="I246" i="44"/>
  <c r="G246" i="44"/>
  <c r="E246" i="44"/>
  <c r="AQ245" i="44"/>
  <c r="AO245" i="44"/>
  <c r="AM245" i="44"/>
  <c r="AK245" i="44"/>
  <c r="AI245" i="44"/>
  <c r="AG245" i="44"/>
  <c r="AE245" i="44"/>
  <c r="AC245" i="44"/>
  <c r="AA245" i="44"/>
  <c r="Y245" i="44"/>
  <c r="W245" i="44"/>
  <c r="U245" i="44"/>
  <c r="S245" i="44"/>
  <c r="Q245" i="44"/>
  <c r="O245" i="44"/>
  <c r="M245" i="44"/>
  <c r="K245" i="44"/>
  <c r="I245" i="44"/>
  <c r="G245" i="44"/>
  <c r="E245" i="44"/>
  <c r="AQ244" i="44"/>
  <c r="AO244" i="44"/>
  <c r="AM244" i="44"/>
  <c r="AK244" i="44"/>
  <c r="AI244" i="44"/>
  <c r="AG244" i="44"/>
  <c r="AE244" i="44"/>
  <c r="AC244" i="44"/>
  <c r="AA244" i="44"/>
  <c r="Y244" i="44"/>
  <c r="W244" i="44"/>
  <c r="U244" i="44"/>
  <c r="S244" i="44"/>
  <c r="Q244" i="44"/>
  <c r="O244" i="44"/>
  <c r="M244" i="44"/>
  <c r="K244" i="44"/>
  <c r="I244" i="44"/>
  <c r="G244" i="44"/>
  <c r="E244" i="44"/>
  <c r="AQ243" i="44"/>
  <c r="AO243" i="44"/>
  <c r="AM243" i="44"/>
  <c r="AK243" i="44"/>
  <c r="AI243" i="44"/>
  <c r="AG243" i="44"/>
  <c r="AE243" i="44"/>
  <c r="AC243" i="44"/>
  <c r="AA243" i="44"/>
  <c r="Y243" i="44"/>
  <c r="W243" i="44"/>
  <c r="U243" i="44"/>
  <c r="S243" i="44"/>
  <c r="Q243" i="44"/>
  <c r="O243" i="44"/>
  <c r="M243" i="44"/>
  <c r="K243" i="44"/>
  <c r="I243" i="44"/>
  <c r="G243" i="44"/>
  <c r="E243" i="44"/>
  <c r="AQ242" i="44"/>
  <c r="AO242" i="44"/>
  <c r="AM242" i="44"/>
  <c r="AK242" i="44"/>
  <c r="AI242" i="44"/>
  <c r="AG242" i="44"/>
  <c r="AE242" i="44"/>
  <c r="AC242" i="44"/>
  <c r="AA242" i="44"/>
  <c r="Y242" i="44"/>
  <c r="W242" i="44"/>
  <c r="U242" i="44"/>
  <c r="S242" i="44"/>
  <c r="Q242" i="44"/>
  <c r="O242" i="44"/>
  <c r="M242" i="44"/>
  <c r="K242" i="44"/>
  <c r="I242" i="44"/>
  <c r="G242" i="44"/>
  <c r="E242" i="44"/>
  <c r="AQ241" i="44"/>
  <c r="AO241" i="44"/>
  <c r="AM241" i="44"/>
  <c r="AK241" i="44"/>
  <c r="AI241" i="44"/>
  <c r="AG241" i="44"/>
  <c r="AE241" i="44"/>
  <c r="AC241" i="44"/>
  <c r="AA241" i="44"/>
  <c r="Y241" i="44"/>
  <c r="W241" i="44"/>
  <c r="U241" i="44"/>
  <c r="S241" i="44"/>
  <c r="Q241" i="44"/>
  <c r="O241" i="44"/>
  <c r="M241" i="44"/>
  <c r="K241" i="44"/>
  <c r="I241" i="44"/>
  <c r="G241" i="44"/>
  <c r="E241" i="44"/>
  <c r="AQ240" i="44"/>
  <c r="AO240" i="44"/>
  <c r="AM240" i="44"/>
  <c r="AK240" i="44"/>
  <c r="AI240" i="44"/>
  <c r="AG240" i="44"/>
  <c r="AE240" i="44"/>
  <c r="AC240" i="44"/>
  <c r="AA240" i="44"/>
  <c r="Y240" i="44"/>
  <c r="W240" i="44"/>
  <c r="U240" i="44"/>
  <c r="S240" i="44"/>
  <c r="Q240" i="44"/>
  <c r="O240" i="44"/>
  <c r="M240" i="44"/>
  <c r="K240" i="44"/>
  <c r="I240" i="44"/>
  <c r="G240" i="44"/>
  <c r="E240" i="44"/>
  <c r="AQ239" i="44"/>
  <c r="AO239" i="44"/>
  <c r="AM239" i="44"/>
  <c r="AK239" i="44"/>
  <c r="AI239" i="44"/>
  <c r="AG239" i="44"/>
  <c r="AE239" i="44"/>
  <c r="AC239" i="44"/>
  <c r="AA239" i="44"/>
  <c r="Y239" i="44"/>
  <c r="W239" i="44"/>
  <c r="U239" i="44"/>
  <c r="S239" i="44"/>
  <c r="Q239" i="44"/>
  <c r="O239" i="44"/>
  <c r="M239" i="44"/>
  <c r="K239" i="44"/>
  <c r="I239" i="44"/>
  <c r="G239" i="44"/>
  <c r="E239" i="44"/>
  <c r="AQ238" i="44"/>
  <c r="AO238" i="44"/>
  <c r="AM238" i="44"/>
  <c r="AK238" i="44"/>
  <c r="AI238" i="44"/>
  <c r="AG238" i="44"/>
  <c r="AE238" i="44"/>
  <c r="AC238" i="44"/>
  <c r="AA238" i="44"/>
  <c r="Y238" i="44"/>
  <c r="W238" i="44"/>
  <c r="U238" i="44"/>
  <c r="S238" i="44"/>
  <c r="Q238" i="44"/>
  <c r="O238" i="44"/>
  <c r="M238" i="44"/>
  <c r="K238" i="44"/>
  <c r="I238" i="44"/>
  <c r="G238" i="44"/>
  <c r="E238" i="44"/>
  <c r="AQ237" i="44"/>
  <c r="AO237" i="44"/>
  <c r="AM237" i="44"/>
  <c r="AK237" i="44"/>
  <c r="AI237" i="44"/>
  <c r="AG237" i="44"/>
  <c r="AE237" i="44"/>
  <c r="AC237" i="44"/>
  <c r="AA237" i="44"/>
  <c r="Y237" i="44"/>
  <c r="W237" i="44"/>
  <c r="U237" i="44"/>
  <c r="S237" i="44"/>
  <c r="Q237" i="44"/>
  <c r="O237" i="44"/>
  <c r="M237" i="44"/>
  <c r="K237" i="44"/>
  <c r="I237" i="44"/>
  <c r="G237" i="44"/>
  <c r="E237" i="44"/>
  <c r="AQ236" i="44"/>
  <c r="AO236" i="44"/>
  <c r="AM236" i="44"/>
  <c r="AK236" i="44"/>
  <c r="AI236" i="44"/>
  <c r="AG236" i="44"/>
  <c r="AE236" i="44"/>
  <c r="AC236" i="44"/>
  <c r="AA236" i="44"/>
  <c r="Y236" i="44"/>
  <c r="W236" i="44"/>
  <c r="U236" i="44"/>
  <c r="S236" i="44"/>
  <c r="Q236" i="44"/>
  <c r="O236" i="44"/>
  <c r="M236" i="44"/>
  <c r="K236" i="44"/>
  <c r="I236" i="44"/>
  <c r="G236" i="44"/>
  <c r="E236" i="44"/>
  <c r="AQ235" i="44"/>
  <c r="AO235" i="44"/>
  <c r="AM235" i="44"/>
  <c r="AK235" i="44"/>
  <c r="AI235" i="44"/>
  <c r="AG235" i="44"/>
  <c r="AE235" i="44"/>
  <c r="AC235" i="44"/>
  <c r="AA235" i="44"/>
  <c r="Y235" i="44"/>
  <c r="W235" i="44"/>
  <c r="U235" i="44"/>
  <c r="S235" i="44"/>
  <c r="Q235" i="44"/>
  <c r="O235" i="44"/>
  <c r="M235" i="44"/>
  <c r="K235" i="44"/>
  <c r="I235" i="44"/>
  <c r="G235" i="44"/>
  <c r="E235" i="44"/>
  <c r="AQ234" i="44"/>
  <c r="AO234" i="44"/>
  <c r="AM234" i="44"/>
  <c r="AK234" i="44"/>
  <c r="AI234" i="44"/>
  <c r="AG234" i="44"/>
  <c r="AE234" i="44"/>
  <c r="AC234" i="44"/>
  <c r="AA234" i="44"/>
  <c r="Y234" i="44"/>
  <c r="W234" i="44"/>
  <c r="U234" i="44"/>
  <c r="S234" i="44"/>
  <c r="Q234" i="44"/>
  <c r="O234" i="44"/>
  <c r="M234" i="44"/>
  <c r="K234" i="44"/>
  <c r="I234" i="44"/>
  <c r="G234" i="44"/>
  <c r="E234" i="44"/>
  <c r="AQ233" i="44"/>
  <c r="AO233" i="44"/>
  <c r="AM233" i="44"/>
  <c r="AK233" i="44"/>
  <c r="AI233" i="44"/>
  <c r="AG233" i="44"/>
  <c r="AE233" i="44"/>
  <c r="AC233" i="44"/>
  <c r="AA233" i="44"/>
  <c r="Y233" i="44"/>
  <c r="W233" i="44"/>
  <c r="U233" i="44"/>
  <c r="S233" i="44"/>
  <c r="Q233" i="44"/>
  <c r="O233" i="44"/>
  <c r="M233" i="44"/>
  <c r="K233" i="44"/>
  <c r="I233" i="44"/>
  <c r="G233" i="44"/>
  <c r="E233" i="44"/>
  <c r="AQ232" i="44"/>
  <c r="AO232" i="44"/>
  <c r="AM232" i="44"/>
  <c r="AK232" i="44"/>
  <c r="AI232" i="44"/>
  <c r="AG232" i="44"/>
  <c r="AE232" i="44"/>
  <c r="AC232" i="44"/>
  <c r="AA232" i="44"/>
  <c r="Y232" i="44"/>
  <c r="W232" i="44"/>
  <c r="U232" i="44"/>
  <c r="S232" i="44"/>
  <c r="Q232" i="44"/>
  <c r="O232" i="44"/>
  <c r="M232" i="44"/>
  <c r="K232" i="44"/>
  <c r="I232" i="44"/>
  <c r="G232" i="44"/>
  <c r="E232" i="44"/>
  <c r="AQ231" i="44"/>
  <c r="AO231" i="44"/>
  <c r="AM231" i="44"/>
  <c r="AK231" i="44"/>
  <c r="AI231" i="44"/>
  <c r="AG231" i="44"/>
  <c r="AE231" i="44"/>
  <c r="AC231" i="44"/>
  <c r="AA231" i="44"/>
  <c r="Y231" i="44"/>
  <c r="W231" i="44"/>
  <c r="U231" i="44"/>
  <c r="S231" i="44"/>
  <c r="Q231" i="44"/>
  <c r="O231" i="44"/>
  <c r="M231" i="44"/>
  <c r="K231" i="44"/>
  <c r="I231" i="44"/>
  <c r="G231" i="44"/>
  <c r="E231" i="44"/>
  <c r="AQ230" i="44"/>
  <c r="AO230" i="44"/>
  <c r="AM230" i="44"/>
  <c r="AK230" i="44"/>
  <c r="AI230" i="44"/>
  <c r="AG230" i="44"/>
  <c r="AE230" i="44"/>
  <c r="AC230" i="44"/>
  <c r="AA230" i="44"/>
  <c r="Y230" i="44"/>
  <c r="W230" i="44"/>
  <c r="U230" i="44"/>
  <c r="S230" i="44"/>
  <c r="Q230" i="44"/>
  <c r="O230" i="44"/>
  <c r="M230" i="44"/>
  <c r="K230" i="44"/>
  <c r="I230" i="44"/>
  <c r="G230" i="44"/>
  <c r="E230" i="44"/>
  <c r="AQ229" i="44"/>
  <c r="AO229" i="44"/>
  <c r="AM229" i="44"/>
  <c r="AK229" i="44"/>
  <c r="AI229" i="44"/>
  <c r="AG229" i="44"/>
  <c r="AE229" i="44"/>
  <c r="AC229" i="44"/>
  <c r="AA229" i="44"/>
  <c r="Y229" i="44"/>
  <c r="W229" i="44"/>
  <c r="U229" i="44"/>
  <c r="S229" i="44"/>
  <c r="Q229" i="44"/>
  <c r="O229" i="44"/>
  <c r="M229" i="44"/>
  <c r="K229" i="44"/>
  <c r="I229" i="44"/>
  <c r="G229" i="44"/>
  <c r="E229" i="44"/>
  <c r="AQ228" i="44"/>
  <c r="AO228" i="44"/>
  <c r="AM228" i="44"/>
  <c r="AK228" i="44"/>
  <c r="AI228" i="44"/>
  <c r="AG228" i="44"/>
  <c r="AE228" i="44"/>
  <c r="AC228" i="44"/>
  <c r="AA228" i="44"/>
  <c r="Y228" i="44"/>
  <c r="W228" i="44"/>
  <c r="U228" i="44"/>
  <c r="S228" i="44"/>
  <c r="Q228" i="44"/>
  <c r="O228" i="44"/>
  <c r="M228" i="44"/>
  <c r="K228" i="44"/>
  <c r="I228" i="44"/>
  <c r="G228" i="44"/>
  <c r="E228" i="44"/>
  <c r="AQ227" i="44"/>
  <c r="AO227" i="44"/>
  <c r="AM227" i="44"/>
  <c r="AK227" i="44"/>
  <c r="AI227" i="44"/>
  <c r="AG227" i="44"/>
  <c r="AE227" i="44"/>
  <c r="AC227" i="44"/>
  <c r="AA227" i="44"/>
  <c r="Y227" i="44"/>
  <c r="W227" i="44"/>
  <c r="U227" i="44"/>
  <c r="S227" i="44"/>
  <c r="Q227" i="44"/>
  <c r="O227" i="44"/>
  <c r="M227" i="44"/>
  <c r="K227" i="44"/>
  <c r="I227" i="44"/>
  <c r="G227" i="44"/>
  <c r="E227" i="44"/>
  <c r="AQ226" i="44"/>
  <c r="AO226" i="44"/>
  <c r="AM226" i="44"/>
  <c r="AK226" i="44"/>
  <c r="AI226" i="44"/>
  <c r="AG226" i="44"/>
  <c r="AE226" i="44"/>
  <c r="AC226" i="44"/>
  <c r="AA226" i="44"/>
  <c r="Y226" i="44"/>
  <c r="W226" i="44"/>
  <c r="U226" i="44"/>
  <c r="S226" i="44"/>
  <c r="Q226" i="44"/>
  <c r="O226" i="44"/>
  <c r="M226" i="44"/>
  <c r="K226" i="44"/>
  <c r="I226" i="44"/>
  <c r="G226" i="44"/>
  <c r="E226" i="44"/>
  <c r="AQ225" i="44"/>
  <c r="AO225" i="44"/>
  <c r="AM225" i="44"/>
  <c r="AK225" i="44"/>
  <c r="AI225" i="44"/>
  <c r="AG225" i="44"/>
  <c r="AE225" i="44"/>
  <c r="AC225" i="44"/>
  <c r="AA225" i="44"/>
  <c r="Y225" i="44"/>
  <c r="W225" i="44"/>
  <c r="U225" i="44"/>
  <c r="S225" i="44"/>
  <c r="Q225" i="44"/>
  <c r="O225" i="44"/>
  <c r="M225" i="44"/>
  <c r="K225" i="44"/>
  <c r="I225" i="44"/>
  <c r="G225" i="44"/>
  <c r="E225" i="44"/>
  <c r="AQ224" i="44"/>
  <c r="AO224" i="44"/>
  <c r="AM224" i="44"/>
  <c r="AK224" i="44"/>
  <c r="AI224" i="44"/>
  <c r="AG224" i="44"/>
  <c r="AE224" i="44"/>
  <c r="AC224" i="44"/>
  <c r="AA224" i="44"/>
  <c r="Y224" i="44"/>
  <c r="W224" i="44"/>
  <c r="U224" i="44"/>
  <c r="S224" i="44"/>
  <c r="Q224" i="44"/>
  <c r="O224" i="44"/>
  <c r="M224" i="44"/>
  <c r="K224" i="44"/>
  <c r="I224" i="44"/>
  <c r="G224" i="44"/>
  <c r="E224" i="44"/>
  <c r="AQ223" i="44"/>
  <c r="AO223" i="44"/>
  <c r="AM223" i="44"/>
  <c r="AK223" i="44"/>
  <c r="AI223" i="44"/>
  <c r="AG223" i="44"/>
  <c r="AE223" i="44"/>
  <c r="AC223" i="44"/>
  <c r="AA223" i="44"/>
  <c r="Y223" i="44"/>
  <c r="W223" i="44"/>
  <c r="U223" i="44"/>
  <c r="S223" i="44"/>
  <c r="Q223" i="44"/>
  <c r="O223" i="44"/>
  <c r="M223" i="44"/>
  <c r="K223" i="44"/>
  <c r="I223" i="44"/>
  <c r="G223" i="44"/>
  <c r="E223" i="44"/>
  <c r="AQ222" i="44"/>
  <c r="AO222" i="44"/>
  <c r="AM222" i="44"/>
  <c r="AK222" i="44"/>
  <c r="AI222" i="44"/>
  <c r="AG222" i="44"/>
  <c r="AE222" i="44"/>
  <c r="AC222" i="44"/>
  <c r="AA222" i="44"/>
  <c r="Y222" i="44"/>
  <c r="W222" i="44"/>
  <c r="U222" i="44"/>
  <c r="S222" i="44"/>
  <c r="Q222" i="44"/>
  <c r="O222" i="44"/>
  <c r="M222" i="44"/>
  <c r="K222" i="44"/>
  <c r="I222" i="44"/>
  <c r="G222" i="44"/>
  <c r="E222" i="44"/>
  <c r="AQ221" i="44"/>
  <c r="AO221" i="44"/>
  <c r="AM221" i="44"/>
  <c r="AK221" i="44"/>
  <c r="AI221" i="44"/>
  <c r="AG221" i="44"/>
  <c r="AE221" i="44"/>
  <c r="AC221" i="44"/>
  <c r="AA221" i="44"/>
  <c r="Y221" i="44"/>
  <c r="W221" i="44"/>
  <c r="U221" i="44"/>
  <c r="S221" i="44"/>
  <c r="Q221" i="44"/>
  <c r="O221" i="44"/>
  <c r="M221" i="44"/>
  <c r="K221" i="44"/>
  <c r="I221" i="44"/>
  <c r="G221" i="44"/>
  <c r="E221" i="44"/>
  <c r="AQ220" i="44"/>
  <c r="AO220" i="44"/>
  <c r="AM220" i="44"/>
  <c r="AK220" i="44"/>
  <c r="AI220" i="44"/>
  <c r="AG220" i="44"/>
  <c r="AE220" i="44"/>
  <c r="AC220" i="44"/>
  <c r="AA220" i="44"/>
  <c r="Y220" i="44"/>
  <c r="W220" i="44"/>
  <c r="U220" i="44"/>
  <c r="S220" i="44"/>
  <c r="Q220" i="44"/>
  <c r="O220" i="44"/>
  <c r="M220" i="44"/>
  <c r="K220" i="44"/>
  <c r="I220" i="44"/>
  <c r="G220" i="44"/>
  <c r="E220" i="44"/>
  <c r="AQ219" i="44"/>
  <c r="AO219" i="44"/>
  <c r="AM219" i="44"/>
  <c r="AK219" i="44"/>
  <c r="AI219" i="44"/>
  <c r="AG219" i="44"/>
  <c r="AE219" i="44"/>
  <c r="AC219" i="44"/>
  <c r="AA219" i="44"/>
  <c r="Y219" i="44"/>
  <c r="W219" i="44"/>
  <c r="U219" i="44"/>
  <c r="S219" i="44"/>
  <c r="Q219" i="44"/>
  <c r="O219" i="44"/>
  <c r="M219" i="44"/>
  <c r="K219" i="44"/>
  <c r="I219" i="44"/>
  <c r="G219" i="44"/>
  <c r="E219" i="44"/>
  <c r="AQ218" i="44"/>
  <c r="AO218" i="44"/>
  <c r="AM218" i="44"/>
  <c r="AK218" i="44"/>
  <c r="AI218" i="44"/>
  <c r="AG218" i="44"/>
  <c r="AE218" i="44"/>
  <c r="AC218" i="44"/>
  <c r="AA218" i="44"/>
  <c r="Y218" i="44"/>
  <c r="W218" i="44"/>
  <c r="U218" i="44"/>
  <c r="S218" i="44"/>
  <c r="Q218" i="44"/>
  <c r="O218" i="44"/>
  <c r="M218" i="44"/>
  <c r="K218" i="44"/>
  <c r="I218" i="44"/>
  <c r="G218" i="44"/>
  <c r="E218" i="44"/>
  <c r="AQ217" i="44"/>
  <c r="AO217" i="44"/>
  <c r="AM217" i="44"/>
  <c r="AK217" i="44"/>
  <c r="AI217" i="44"/>
  <c r="AG217" i="44"/>
  <c r="AE217" i="44"/>
  <c r="AC217" i="44"/>
  <c r="AA217" i="44"/>
  <c r="Y217" i="44"/>
  <c r="W217" i="44"/>
  <c r="U217" i="44"/>
  <c r="S217" i="44"/>
  <c r="Q217" i="44"/>
  <c r="O217" i="44"/>
  <c r="M217" i="44"/>
  <c r="K217" i="44"/>
  <c r="I217" i="44"/>
  <c r="G217" i="44"/>
  <c r="E217" i="44"/>
  <c r="AQ216" i="44"/>
  <c r="AO216" i="44"/>
  <c r="AM216" i="44"/>
  <c r="AK216" i="44"/>
  <c r="AI216" i="44"/>
  <c r="AG216" i="44"/>
  <c r="AE216" i="44"/>
  <c r="AC216" i="44"/>
  <c r="AA216" i="44"/>
  <c r="Y216" i="44"/>
  <c r="W216" i="44"/>
  <c r="U216" i="44"/>
  <c r="S216" i="44"/>
  <c r="Q216" i="44"/>
  <c r="O216" i="44"/>
  <c r="M216" i="44"/>
  <c r="K216" i="44"/>
  <c r="I216" i="44"/>
  <c r="G216" i="44"/>
  <c r="E216" i="44"/>
  <c r="AQ215" i="44"/>
  <c r="AO215" i="44"/>
  <c r="AM215" i="44"/>
  <c r="AK215" i="44"/>
  <c r="AI215" i="44"/>
  <c r="AG215" i="44"/>
  <c r="AE215" i="44"/>
  <c r="AC215" i="44"/>
  <c r="AA215" i="44"/>
  <c r="Y215" i="44"/>
  <c r="W215" i="44"/>
  <c r="U215" i="44"/>
  <c r="S215" i="44"/>
  <c r="Q215" i="44"/>
  <c r="O215" i="44"/>
  <c r="M215" i="44"/>
  <c r="K215" i="44"/>
  <c r="I215" i="44"/>
  <c r="G215" i="44"/>
  <c r="E215" i="44"/>
  <c r="AQ214" i="44"/>
  <c r="AO214" i="44"/>
  <c r="AM214" i="44"/>
  <c r="AK214" i="44"/>
  <c r="AI214" i="44"/>
  <c r="AG214" i="44"/>
  <c r="AE214" i="44"/>
  <c r="AC214" i="44"/>
  <c r="AA214" i="44"/>
  <c r="Y214" i="44"/>
  <c r="W214" i="44"/>
  <c r="U214" i="44"/>
  <c r="S214" i="44"/>
  <c r="Q214" i="44"/>
  <c r="O214" i="44"/>
  <c r="M214" i="44"/>
  <c r="K214" i="44"/>
  <c r="I214" i="44"/>
  <c r="G214" i="44"/>
  <c r="E214" i="44"/>
  <c r="AQ213" i="44"/>
  <c r="AO213" i="44"/>
  <c r="AM213" i="44"/>
  <c r="AK213" i="44"/>
  <c r="AI213" i="44"/>
  <c r="AG213" i="44"/>
  <c r="AE213" i="44"/>
  <c r="AC213" i="44"/>
  <c r="AA213" i="44"/>
  <c r="Y213" i="44"/>
  <c r="W213" i="44"/>
  <c r="U213" i="44"/>
  <c r="S213" i="44"/>
  <c r="Q213" i="44"/>
  <c r="O213" i="44"/>
  <c r="M213" i="44"/>
  <c r="K213" i="44"/>
  <c r="I213" i="44"/>
  <c r="G213" i="44"/>
  <c r="E213" i="44"/>
  <c r="AQ212" i="44"/>
  <c r="AO212" i="44"/>
  <c r="AM212" i="44"/>
  <c r="AK212" i="44"/>
  <c r="AI212" i="44"/>
  <c r="AG212" i="44"/>
  <c r="AE212" i="44"/>
  <c r="AC212" i="44"/>
  <c r="AA212" i="44"/>
  <c r="Y212" i="44"/>
  <c r="W212" i="44"/>
  <c r="U212" i="44"/>
  <c r="S212" i="44"/>
  <c r="Q212" i="44"/>
  <c r="O212" i="44"/>
  <c r="M212" i="44"/>
  <c r="K212" i="44"/>
  <c r="I212" i="44"/>
  <c r="G212" i="44"/>
  <c r="E212" i="44"/>
  <c r="AQ211" i="44"/>
  <c r="AO211" i="44"/>
  <c r="AM211" i="44"/>
  <c r="AK211" i="44"/>
  <c r="AI211" i="44"/>
  <c r="AG211" i="44"/>
  <c r="AE211" i="44"/>
  <c r="AC211" i="44"/>
  <c r="AA211" i="44"/>
  <c r="Y211" i="44"/>
  <c r="W211" i="44"/>
  <c r="U211" i="44"/>
  <c r="S211" i="44"/>
  <c r="Q211" i="44"/>
  <c r="O211" i="44"/>
  <c r="M211" i="44"/>
  <c r="K211" i="44"/>
  <c r="I211" i="44"/>
  <c r="G211" i="44"/>
  <c r="E211" i="44"/>
  <c r="AQ210" i="44"/>
  <c r="AO210" i="44"/>
  <c r="AM210" i="44"/>
  <c r="AK210" i="44"/>
  <c r="AI210" i="44"/>
  <c r="AG210" i="44"/>
  <c r="AE210" i="44"/>
  <c r="AC210" i="44"/>
  <c r="AA210" i="44"/>
  <c r="Y210" i="44"/>
  <c r="W210" i="44"/>
  <c r="U210" i="44"/>
  <c r="S210" i="44"/>
  <c r="Q210" i="44"/>
  <c r="O210" i="44"/>
  <c r="M210" i="44"/>
  <c r="K210" i="44"/>
  <c r="I210" i="44"/>
  <c r="G210" i="44"/>
  <c r="E210" i="44"/>
  <c r="AQ209" i="44"/>
  <c r="AO209" i="44"/>
  <c r="AM209" i="44"/>
  <c r="AK209" i="44"/>
  <c r="AI209" i="44"/>
  <c r="AG209" i="44"/>
  <c r="AE209" i="44"/>
  <c r="AC209" i="44"/>
  <c r="AA209" i="44"/>
  <c r="Y209" i="44"/>
  <c r="W209" i="44"/>
  <c r="U209" i="44"/>
  <c r="S209" i="44"/>
  <c r="Q209" i="44"/>
  <c r="O209" i="44"/>
  <c r="M209" i="44"/>
  <c r="K209" i="44"/>
  <c r="I209" i="44"/>
  <c r="G209" i="44"/>
  <c r="E209" i="44"/>
  <c r="AQ208" i="44"/>
  <c r="AO208" i="44"/>
  <c r="AM208" i="44"/>
  <c r="AK208" i="44"/>
  <c r="AI208" i="44"/>
  <c r="AG208" i="44"/>
  <c r="AE208" i="44"/>
  <c r="AC208" i="44"/>
  <c r="AA208" i="44"/>
  <c r="Y208" i="44"/>
  <c r="W208" i="44"/>
  <c r="U208" i="44"/>
  <c r="S208" i="44"/>
  <c r="Q208" i="44"/>
  <c r="O208" i="44"/>
  <c r="M208" i="44"/>
  <c r="K208" i="44"/>
  <c r="I208" i="44"/>
  <c r="G208" i="44"/>
  <c r="E208" i="44"/>
  <c r="AQ207" i="44"/>
  <c r="AO207" i="44"/>
  <c r="AM207" i="44"/>
  <c r="AK207" i="44"/>
  <c r="AI207" i="44"/>
  <c r="AG207" i="44"/>
  <c r="AE207" i="44"/>
  <c r="AC207" i="44"/>
  <c r="AA207" i="44"/>
  <c r="Y207" i="44"/>
  <c r="W207" i="44"/>
  <c r="U207" i="44"/>
  <c r="S207" i="44"/>
  <c r="Q207" i="44"/>
  <c r="O207" i="44"/>
  <c r="M207" i="44"/>
  <c r="K207" i="44"/>
  <c r="I207" i="44"/>
  <c r="G207" i="44"/>
  <c r="E207" i="44"/>
  <c r="AQ206" i="44"/>
  <c r="AO206" i="44"/>
  <c r="AM206" i="44"/>
  <c r="AK206" i="44"/>
  <c r="AI206" i="44"/>
  <c r="AG206" i="44"/>
  <c r="AE206" i="44"/>
  <c r="AC206" i="44"/>
  <c r="AA206" i="44"/>
  <c r="Y206" i="44"/>
  <c r="W206" i="44"/>
  <c r="U206" i="44"/>
  <c r="S206" i="44"/>
  <c r="Q206" i="44"/>
  <c r="O206" i="44"/>
  <c r="M206" i="44"/>
  <c r="K206" i="44"/>
  <c r="I206" i="44"/>
  <c r="G206" i="44"/>
  <c r="E206" i="44"/>
  <c r="AQ205" i="44"/>
  <c r="AO205" i="44"/>
  <c r="AM205" i="44"/>
  <c r="AK205" i="44"/>
  <c r="AI205" i="44"/>
  <c r="AG205" i="44"/>
  <c r="AE205" i="44"/>
  <c r="AC205" i="44"/>
  <c r="AA205" i="44"/>
  <c r="Y205" i="44"/>
  <c r="W205" i="44"/>
  <c r="U205" i="44"/>
  <c r="S205" i="44"/>
  <c r="Q205" i="44"/>
  <c r="O205" i="44"/>
  <c r="M205" i="44"/>
  <c r="K205" i="44"/>
  <c r="I205" i="44"/>
  <c r="G205" i="44"/>
  <c r="E205" i="44"/>
  <c r="AQ204" i="44"/>
  <c r="AO204" i="44"/>
  <c r="AM204" i="44"/>
  <c r="AK204" i="44"/>
  <c r="AI204" i="44"/>
  <c r="AG204" i="44"/>
  <c r="AE204" i="44"/>
  <c r="AC204" i="44"/>
  <c r="AA204" i="44"/>
  <c r="Y204" i="44"/>
  <c r="W204" i="44"/>
  <c r="U204" i="44"/>
  <c r="S204" i="44"/>
  <c r="Q204" i="44"/>
  <c r="O204" i="44"/>
  <c r="M204" i="44"/>
  <c r="K204" i="44"/>
  <c r="I204" i="44"/>
  <c r="G204" i="44"/>
  <c r="E204" i="44"/>
  <c r="AQ203" i="44"/>
  <c r="AO203" i="44"/>
  <c r="AM203" i="44"/>
  <c r="AK203" i="44"/>
  <c r="AI203" i="44"/>
  <c r="AG203" i="44"/>
  <c r="AE203" i="44"/>
  <c r="AC203" i="44"/>
  <c r="AA203" i="44"/>
  <c r="Y203" i="44"/>
  <c r="W203" i="44"/>
  <c r="U203" i="44"/>
  <c r="S203" i="44"/>
  <c r="Q203" i="44"/>
  <c r="O203" i="44"/>
  <c r="M203" i="44"/>
  <c r="K203" i="44"/>
  <c r="I203" i="44"/>
  <c r="G203" i="44"/>
  <c r="E203" i="44"/>
  <c r="AQ202" i="44"/>
  <c r="AO202" i="44"/>
  <c r="AM202" i="44"/>
  <c r="AK202" i="44"/>
  <c r="AI202" i="44"/>
  <c r="AG202" i="44"/>
  <c r="AE202" i="44"/>
  <c r="AC202" i="44"/>
  <c r="AA202" i="44"/>
  <c r="Y202" i="44"/>
  <c r="W202" i="44"/>
  <c r="U202" i="44"/>
  <c r="S202" i="44"/>
  <c r="Q202" i="44"/>
  <c r="O202" i="44"/>
  <c r="M202" i="44"/>
  <c r="K202" i="44"/>
  <c r="I202" i="44"/>
  <c r="G202" i="44"/>
  <c r="E202" i="44"/>
  <c r="AQ201" i="44"/>
  <c r="AO201" i="44"/>
  <c r="AM201" i="44"/>
  <c r="AK201" i="44"/>
  <c r="AI201" i="44"/>
  <c r="AG201" i="44"/>
  <c r="AE201" i="44"/>
  <c r="AC201" i="44"/>
  <c r="AA201" i="44"/>
  <c r="Y201" i="44"/>
  <c r="W201" i="44"/>
  <c r="U201" i="44"/>
  <c r="S201" i="44"/>
  <c r="Q201" i="44"/>
  <c r="O201" i="44"/>
  <c r="M201" i="44"/>
  <c r="K201" i="44"/>
  <c r="I201" i="44"/>
  <c r="G201" i="44"/>
  <c r="E201" i="44"/>
  <c r="AQ200" i="44"/>
  <c r="AO200" i="44"/>
  <c r="AM200" i="44"/>
  <c r="AK200" i="44"/>
  <c r="AI200" i="44"/>
  <c r="AG200" i="44"/>
  <c r="AE200" i="44"/>
  <c r="AC200" i="44"/>
  <c r="AA200" i="44"/>
  <c r="Y200" i="44"/>
  <c r="W200" i="44"/>
  <c r="U200" i="44"/>
  <c r="S200" i="44"/>
  <c r="Q200" i="44"/>
  <c r="O200" i="44"/>
  <c r="M200" i="44"/>
  <c r="K200" i="44"/>
  <c r="I200" i="44"/>
  <c r="G200" i="44"/>
  <c r="E200" i="44"/>
  <c r="AQ199" i="44"/>
  <c r="AO199" i="44"/>
  <c r="AM199" i="44"/>
  <c r="AK199" i="44"/>
  <c r="AI199" i="44"/>
  <c r="AG199" i="44"/>
  <c r="AE199" i="44"/>
  <c r="AC199" i="44"/>
  <c r="AA199" i="44"/>
  <c r="Y199" i="44"/>
  <c r="W199" i="44"/>
  <c r="U199" i="44"/>
  <c r="S199" i="44"/>
  <c r="Q199" i="44"/>
  <c r="O199" i="44"/>
  <c r="M199" i="44"/>
  <c r="K199" i="44"/>
  <c r="I199" i="44"/>
  <c r="G199" i="44"/>
  <c r="E199" i="44"/>
  <c r="AQ198" i="44"/>
  <c r="AO198" i="44"/>
  <c r="AM198" i="44"/>
  <c r="AK198" i="44"/>
  <c r="AI198" i="44"/>
  <c r="AG198" i="44"/>
  <c r="AE198" i="44"/>
  <c r="AC198" i="44"/>
  <c r="AA198" i="44"/>
  <c r="Y198" i="44"/>
  <c r="W198" i="44"/>
  <c r="U198" i="44"/>
  <c r="S198" i="44"/>
  <c r="Q198" i="44"/>
  <c r="O198" i="44"/>
  <c r="M198" i="44"/>
  <c r="K198" i="44"/>
  <c r="I198" i="44"/>
  <c r="G198" i="44"/>
  <c r="E198" i="44"/>
  <c r="AQ197" i="44"/>
  <c r="AO197" i="44"/>
  <c r="AM197" i="44"/>
  <c r="AK197" i="44"/>
  <c r="AI197" i="44"/>
  <c r="AG197" i="44"/>
  <c r="AE197" i="44"/>
  <c r="AC197" i="44"/>
  <c r="AA197" i="44"/>
  <c r="Y197" i="44"/>
  <c r="W197" i="44"/>
  <c r="U197" i="44"/>
  <c r="S197" i="44"/>
  <c r="Q197" i="44"/>
  <c r="O197" i="44"/>
  <c r="M197" i="44"/>
  <c r="K197" i="44"/>
  <c r="I197" i="44"/>
  <c r="G197" i="44"/>
  <c r="E197" i="44"/>
  <c r="AQ196" i="44"/>
  <c r="AO196" i="44"/>
  <c r="AM196" i="44"/>
  <c r="AK196" i="44"/>
  <c r="AI196" i="44"/>
  <c r="AG196" i="44"/>
  <c r="AE196" i="44"/>
  <c r="AC196" i="44"/>
  <c r="AA196" i="44"/>
  <c r="Y196" i="44"/>
  <c r="W196" i="44"/>
  <c r="U196" i="44"/>
  <c r="S196" i="44"/>
  <c r="Q196" i="44"/>
  <c r="O196" i="44"/>
  <c r="M196" i="44"/>
  <c r="K196" i="44"/>
  <c r="I196" i="44"/>
  <c r="G196" i="44"/>
  <c r="E196" i="44"/>
  <c r="AQ195" i="44"/>
  <c r="AO195" i="44"/>
  <c r="AM195" i="44"/>
  <c r="AK195" i="44"/>
  <c r="AI195" i="44"/>
  <c r="AG195" i="44"/>
  <c r="AE195" i="44"/>
  <c r="AC195" i="44"/>
  <c r="AA195" i="44"/>
  <c r="Y195" i="44"/>
  <c r="W195" i="44"/>
  <c r="U195" i="44"/>
  <c r="S195" i="44"/>
  <c r="Q195" i="44"/>
  <c r="O195" i="44"/>
  <c r="M195" i="44"/>
  <c r="K195" i="44"/>
  <c r="I195" i="44"/>
  <c r="G195" i="44"/>
  <c r="E195" i="44"/>
  <c r="AQ194" i="44"/>
  <c r="AO194" i="44"/>
  <c r="AM194" i="44"/>
  <c r="AK194" i="44"/>
  <c r="AI194" i="44"/>
  <c r="AG194" i="44"/>
  <c r="AE194" i="44"/>
  <c r="AC194" i="44"/>
  <c r="AA194" i="44"/>
  <c r="Y194" i="44"/>
  <c r="W194" i="44"/>
  <c r="U194" i="44"/>
  <c r="S194" i="44"/>
  <c r="Q194" i="44"/>
  <c r="O194" i="44"/>
  <c r="M194" i="44"/>
  <c r="K194" i="44"/>
  <c r="I194" i="44"/>
  <c r="G194" i="44"/>
  <c r="E194" i="44"/>
  <c r="AQ193" i="44"/>
  <c r="AO193" i="44"/>
  <c r="AM193" i="44"/>
  <c r="AK193" i="44"/>
  <c r="AI193" i="44"/>
  <c r="AG193" i="44"/>
  <c r="AE193" i="44"/>
  <c r="AC193" i="44"/>
  <c r="AA193" i="44"/>
  <c r="Y193" i="44"/>
  <c r="W193" i="44"/>
  <c r="U193" i="44"/>
  <c r="S193" i="44"/>
  <c r="Q193" i="44"/>
  <c r="O193" i="44"/>
  <c r="M193" i="44"/>
  <c r="K193" i="44"/>
  <c r="I193" i="44"/>
  <c r="G193" i="44"/>
  <c r="E193" i="44"/>
  <c r="AQ192" i="44"/>
  <c r="AO192" i="44"/>
  <c r="AM192" i="44"/>
  <c r="AK192" i="44"/>
  <c r="AI192" i="44"/>
  <c r="AG192" i="44"/>
  <c r="AE192" i="44"/>
  <c r="AC192" i="44"/>
  <c r="AA192" i="44"/>
  <c r="Y192" i="44"/>
  <c r="W192" i="44"/>
  <c r="U192" i="44"/>
  <c r="S192" i="44"/>
  <c r="Q192" i="44"/>
  <c r="O192" i="44"/>
  <c r="M192" i="44"/>
  <c r="K192" i="44"/>
  <c r="I192" i="44"/>
  <c r="G192" i="44"/>
  <c r="E192" i="44"/>
  <c r="AQ191" i="44"/>
  <c r="AO191" i="44"/>
  <c r="AM191" i="44"/>
  <c r="AK191" i="44"/>
  <c r="AI191" i="44"/>
  <c r="AG191" i="44"/>
  <c r="AE191" i="44"/>
  <c r="AC191" i="44"/>
  <c r="AA191" i="44"/>
  <c r="Y191" i="44"/>
  <c r="W191" i="44"/>
  <c r="U191" i="44"/>
  <c r="S191" i="44"/>
  <c r="Q191" i="44"/>
  <c r="O191" i="44"/>
  <c r="M191" i="44"/>
  <c r="K191" i="44"/>
  <c r="I191" i="44"/>
  <c r="G191" i="44"/>
  <c r="E191" i="44"/>
  <c r="AQ190" i="44"/>
  <c r="AO190" i="44"/>
  <c r="AM190" i="44"/>
  <c r="AK190" i="44"/>
  <c r="AI190" i="44"/>
  <c r="AG190" i="44"/>
  <c r="AE190" i="44"/>
  <c r="AC190" i="44"/>
  <c r="AA190" i="44"/>
  <c r="Y190" i="44"/>
  <c r="W190" i="44"/>
  <c r="U190" i="44"/>
  <c r="S190" i="44"/>
  <c r="Q190" i="44"/>
  <c r="O190" i="44"/>
  <c r="M190" i="44"/>
  <c r="K190" i="44"/>
  <c r="I190" i="44"/>
  <c r="G190" i="44"/>
  <c r="E190" i="44"/>
  <c r="AQ189" i="44"/>
  <c r="AO189" i="44"/>
  <c r="AM189" i="44"/>
  <c r="AK189" i="44"/>
  <c r="AI189" i="44"/>
  <c r="AG189" i="44"/>
  <c r="AE189" i="44"/>
  <c r="AC189" i="44"/>
  <c r="AA189" i="44"/>
  <c r="Y189" i="44"/>
  <c r="W189" i="44"/>
  <c r="U189" i="44"/>
  <c r="S189" i="44"/>
  <c r="Q189" i="44"/>
  <c r="O189" i="44"/>
  <c r="M189" i="44"/>
  <c r="K189" i="44"/>
  <c r="I189" i="44"/>
  <c r="G189" i="44"/>
  <c r="E189" i="44"/>
  <c r="AQ188" i="44"/>
  <c r="AO188" i="44"/>
  <c r="AM188" i="44"/>
  <c r="AK188" i="44"/>
  <c r="AI188" i="44"/>
  <c r="AG188" i="44"/>
  <c r="AE188" i="44"/>
  <c r="AC188" i="44"/>
  <c r="AA188" i="44"/>
  <c r="Y188" i="44"/>
  <c r="W188" i="44"/>
  <c r="U188" i="44"/>
  <c r="S188" i="44"/>
  <c r="Q188" i="44"/>
  <c r="O188" i="44"/>
  <c r="M188" i="44"/>
  <c r="K188" i="44"/>
  <c r="I188" i="44"/>
  <c r="G188" i="44"/>
  <c r="E188" i="44"/>
  <c r="AQ187" i="44"/>
  <c r="AO187" i="44"/>
  <c r="AM187" i="44"/>
  <c r="AK187" i="44"/>
  <c r="AI187" i="44"/>
  <c r="AG187" i="44"/>
  <c r="AE187" i="44"/>
  <c r="AC187" i="44"/>
  <c r="AA187" i="44"/>
  <c r="Y187" i="44"/>
  <c r="W187" i="44"/>
  <c r="U187" i="44"/>
  <c r="S187" i="44"/>
  <c r="Q187" i="44"/>
  <c r="O187" i="44"/>
  <c r="M187" i="44"/>
  <c r="K187" i="44"/>
  <c r="I187" i="44"/>
  <c r="G187" i="44"/>
  <c r="E187" i="44"/>
  <c r="AQ186" i="44"/>
  <c r="AO186" i="44"/>
  <c r="AM186" i="44"/>
  <c r="AK186" i="44"/>
  <c r="AI186" i="44"/>
  <c r="AG186" i="44"/>
  <c r="AE186" i="44"/>
  <c r="AC186" i="44"/>
  <c r="AA186" i="44"/>
  <c r="Y186" i="44"/>
  <c r="W186" i="44"/>
  <c r="U186" i="44"/>
  <c r="S186" i="44"/>
  <c r="Q186" i="44"/>
  <c r="O186" i="44"/>
  <c r="M186" i="44"/>
  <c r="K186" i="44"/>
  <c r="I186" i="44"/>
  <c r="G186" i="44"/>
  <c r="E186" i="44"/>
  <c r="AQ185" i="44"/>
  <c r="AO185" i="44"/>
  <c r="AM185" i="44"/>
  <c r="AK185" i="44"/>
  <c r="AI185" i="44"/>
  <c r="AG185" i="44"/>
  <c r="AE185" i="44"/>
  <c r="AC185" i="44"/>
  <c r="AA185" i="44"/>
  <c r="Y185" i="44"/>
  <c r="W185" i="44"/>
  <c r="U185" i="44"/>
  <c r="S185" i="44"/>
  <c r="Q185" i="44"/>
  <c r="O185" i="44"/>
  <c r="M185" i="44"/>
  <c r="K185" i="44"/>
  <c r="I185" i="44"/>
  <c r="G185" i="44"/>
  <c r="E185" i="44"/>
  <c r="AQ184" i="44"/>
  <c r="AO184" i="44"/>
  <c r="AM184" i="44"/>
  <c r="AK184" i="44"/>
  <c r="AI184" i="44"/>
  <c r="AG184" i="44"/>
  <c r="AE184" i="44"/>
  <c r="AC184" i="44"/>
  <c r="AA184" i="44"/>
  <c r="Y184" i="44"/>
  <c r="W184" i="44"/>
  <c r="U184" i="44"/>
  <c r="S184" i="44"/>
  <c r="Q184" i="44"/>
  <c r="O184" i="44"/>
  <c r="M184" i="44"/>
  <c r="K184" i="44"/>
  <c r="I184" i="44"/>
  <c r="G184" i="44"/>
  <c r="E184" i="44"/>
  <c r="AQ183" i="44"/>
  <c r="AO183" i="44"/>
  <c r="AM183" i="44"/>
  <c r="AK183" i="44"/>
  <c r="AI183" i="44"/>
  <c r="AG183" i="44"/>
  <c r="AE183" i="44"/>
  <c r="AC183" i="44"/>
  <c r="AA183" i="44"/>
  <c r="Y183" i="44"/>
  <c r="W183" i="44"/>
  <c r="U183" i="44"/>
  <c r="S183" i="44"/>
  <c r="Q183" i="44"/>
  <c r="O183" i="44"/>
  <c r="M183" i="44"/>
  <c r="K183" i="44"/>
  <c r="I183" i="44"/>
  <c r="G183" i="44"/>
  <c r="E183" i="44"/>
  <c r="AQ182" i="44"/>
  <c r="AO182" i="44"/>
  <c r="AM182" i="44"/>
  <c r="AK182" i="44"/>
  <c r="AI182" i="44"/>
  <c r="AG182" i="44"/>
  <c r="AE182" i="44"/>
  <c r="AC182" i="44"/>
  <c r="AA182" i="44"/>
  <c r="Y182" i="44"/>
  <c r="W182" i="44"/>
  <c r="U182" i="44"/>
  <c r="S182" i="44"/>
  <c r="Q182" i="44"/>
  <c r="O182" i="44"/>
  <c r="M182" i="44"/>
  <c r="K182" i="44"/>
  <c r="I182" i="44"/>
  <c r="G182" i="44"/>
  <c r="E182" i="44"/>
  <c r="AQ181" i="44"/>
  <c r="AO181" i="44"/>
  <c r="AM181" i="44"/>
  <c r="AK181" i="44"/>
  <c r="AI181" i="44"/>
  <c r="AG181" i="44"/>
  <c r="AE181" i="44"/>
  <c r="AC181" i="44"/>
  <c r="AA181" i="44"/>
  <c r="Y181" i="44"/>
  <c r="W181" i="44"/>
  <c r="U181" i="44"/>
  <c r="S181" i="44"/>
  <c r="Q181" i="44"/>
  <c r="O181" i="44"/>
  <c r="M181" i="44"/>
  <c r="K181" i="44"/>
  <c r="I181" i="44"/>
  <c r="G181" i="44"/>
  <c r="E181" i="44"/>
  <c r="AQ180" i="44"/>
  <c r="AO180" i="44"/>
  <c r="AM180" i="44"/>
  <c r="AK180" i="44"/>
  <c r="AI180" i="44"/>
  <c r="AG180" i="44"/>
  <c r="AE180" i="44"/>
  <c r="AC180" i="44"/>
  <c r="AA180" i="44"/>
  <c r="Y180" i="44"/>
  <c r="W180" i="44"/>
  <c r="U180" i="44"/>
  <c r="S180" i="44"/>
  <c r="Q180" i="44"/>
  <c r="O180" i="44"/>
  <c r="M180" i="44"/>
  <c r="K180" i="44"/>
  <c r="I180" i="44"/>
  <c r="G180" i="44"/>
  <c r="E180" i="44"/>
  <c r="AQ179" i="44"/>
  <c r="AO179" i="44"/>
  <c r="AM179" i="44"/>
  <c r="AK179" i="44"/>
  <c r="AI179" i="44"/>
  <c r="AG179" i="44"/>
  <c r="AE179" i="44"/>
  <c r="AC179" i="44"/>
  <c r="AA179" i="44"/>
  <c r="Y179" i="44"/>
  <c r="W179" i="44"/>
  <c r="U179" i="44"/>
  <c r="S179" i="44"/>
  <c r="Q179" i="44"/>
  <c r="O179" i="44"/>
  <c r="M179" i="44"/>
  <c r="K179" i="44"/>
  <c r="I179" i="44"/>
  <c r="G179" i="44"/>
  <c r="E179" i="44"/>
  <c r="AQ178" i="44"/>
  <c r="AO178" i="44"/>
  <c r="AM178" i="44"/>
  <c r="AK178" i="44"/>
  <c r="AI178" i="44"/>
  <c r="AG178" i="44"/>
  <c r="AE178" i="44"/>
  <c r="AC178" i="44"/>
  <c r="AA178" i="44"/>
  <c r="Y178" i="44"/>
  <c r="W178" i="44"/>
  <c r="U178" i="44"/>
  <c r="S178" i="44"/>
  <c r="Q178" i="44"/>
  <c r="O178" i="44"/>
  <c r="M178" i="44"/>
  <c r="K178" i="44"/>
  <c r="I178" i="44"/>
  <c r="G178" i="44"/>
  <c r="E178" i="44"/>
  <c r="AQ177" i="44"/>
  <c r="AO177" i="44"/>
  <c r="AM177" i="44"/>
  <c r="AK177" i="44"/>
  <c r="AI177" i="44"/>
  <c r="AG177" i="44"/>
  <c r="AE177" i="44"/>
  <c r="AC177" i="44"/>
  <c r="AA177" i="44"/>
  <c r="Y177" i="44"/>
  <c r="W177" i="44"/>
  <c r="U177" i="44"/>
  <c r="S177" i="44"/>
  <c r="Q177" i="44"/>
  <c r="O177" i="44"/>
  <c r="M177" i="44"/>
  <c r="K177" i="44"/>
  <c r="I177" i="44"/>
  <c r="G177" i="44"/>
  <c r="E177" i="44"/>
  <c r="AQ176" i="44"/>
  <c r="AO176" i="44"/>
  <c r="AM176" i="44"/>
  <c r="AK176" i="44"/>
  <c r="AI176" i="44"/>
  <c r="AG176" i="44"/>
  <c r="AE176" i="44"/>
  <c r="AC176" i="44"/>
  <c r="AA176" i="44"/>
  <c r="Y176" i="44"/>
  <c r="W176" i="44"/>
  <c r="U176" i="44"/>
  <c r="S176" i="44"/>
  <c r="Q176" i="44"/>
  <c r="O176" i="44"/>
  <c r="M176" i="44"/>
  <c r="K176" i="44"/>
  <c r="I176" i="44"/>
  <c r="G176" i="44"/>
  <c r="E176" i="44"/>
  <c r="AQ175" i="44"/>
  <c r="AO175" i="44"/>
  <c r="AM175" i="44"/>
  <c r="AK175" i="44"/>
  <c r="AI175" i="44"/>
  <c r="AG175" i="44"/>
  <c r="AE175" i="44"/>
  <c r="AC175" i="44"/>
  <c r="AA175" i="44"/>
  <c r="Y175" i="44"/>
  <c r="W175" i="44"/>
  <c r="U175" i="44"/>
  <c r="S175" i="44"/>
  <c r="Q175" i="44"/>
  <c r="O175" i="44"/>
  <c r="M175" i="44"/>
  <c r="K175" i="44"/>
  <c r="I175" i="44"/>
  <c r="G175" i="44"/>
  <c r="E175" i="44"/>
  <c r="AQ174" i="44"/>
  <c r="AO174" i="44"/>
  <c r="AM174" i="44"/>
  <c r="AK174" i="44"/>
  <c r="AI174" i="44"/>
  <c r="AG174" i="44"/>
  <c r="AE174" i="44"/>
  <c r="AC174" i="44"/>
  <c r="AA174" i="44"/>
  <c r="Y174" i="44"/>
  <c r="W174" i="44"/>
  <c r="U174" i="44"/>
  <c r="S174" i="44"/>
  <c r="Q174" i="44"/>
  <c r="O174" i="44"/>
  <c r="M174" i="44"/>
  <c r="K174" i="44"/>
  <c r="I174" i="44"/>
  <c r="G174" i="44"/>
  <c r="E174" i="44"/>
  <c r="AQ173" i="44"/>
  <c r="AO173" i="44"/>
  <c r="AM173" i="44"/>
  <c r="AK173" i="44"/>
  <c r="AI173" i="44"/>
  <c r="AG173" i="44"/>
  <c r="AE173" i="44"/>
  <c r="AC173" i="44"/>
  <c r="AA173" i="44"/>
  <c r="Y173" i="44"/>
  <c r="W173" i="44"/>
  <c r="U173" i="44"/>
  <c r="S173" i="44"/>
  <c r="Q173" i="44"/>
  <c r="O173" i="44"/>
  <c r="M173" i="44"/>
  <c r="K173" i="44"/>
  <c r="I173" i="44"/>
  <c r="G173" i="44"/>
  <c r="E173" i="44"/>
  <c r="AQ172" i="44"/>
  <c r="AO172" i="44"/>
  <c r="AM172" i="44"/>
  <c r="AK172" i="44"/>
  <c r="AI172" i="44"/>
  <c r="AG172" i="44"/>
  <c r="AE172" i="44"/>
  <c r="AC172" i="44"/>
  <c r="AA172" i="44"/>
  <c r="Y172" i="44"/>
  <c r="W172" i="44"/>
  <c r="U172" i="44"/>
  <c r="S172" i="44"/>
  <c r="Q172" i="44"/>
  <c r="O172" i="44"/>
  <c r="M172" i="44"/>
  <c r="K172" i="44"/>
  <c r="I172" i="44"/>
  <c r="G172" i="44"/>
  <c r="E172" i="44"/>
  <c r="AQ171" i="44"/>
  <c r="AO171" i="44"/>
  <c r="AM171" i="44"/>
  <c r="AK171" i="44"/>
  <c r="AI171" i="44"/>
  <c r="AG171" i="44"/>
  <c r="AE171" i="44"/>
  <c r="AC171" i="44"/>
  <c r="AA171" i="44"/>
  <c r="Y171" i="44"/>
  <c r="W171" i="44"/>
  <c r="U171" i="44"/>
  <c r="S171" i="44"/>
  <c r="Q171" i="44"/>
  <c r="O171" i="44"/>
  <c r="M171" i="44"/>
  <c r="K171" i="44"/>
  <c r="I171" i="44"/>
  <c r="G171" i="44"/>
  <c r="E171" i="44"/>
  <c r="AQ170" i="44"/>
  <c r="AO170" i="44"/>
  <c r="AM170" i="44"/>
  <c r="AK170" i="44"/>
  <c r="AI170" i="44"/>
  <c r="AG170" i="44"/>
  <c r="AE170" i="44"/>
  <c r="AC170" i="44"/>
  <c r="AA170" i="44"/>
  <c r="Y170" i="44"/>
  <c r="W170" i="44"/>
  <c r="U170" i="44"/>
  <c r="S170" i="44"/>
  <c r="Q170" i="44"/>
  <c r="O170" i="44"/>
  <c r="M170" i="44"/>
  <c r="K170" i="44"/>
  <c r="I170" i="44"/>
  <c r="G170" i="44"/>
  <c r="E170" i="44"/>
  <c r="AQ169" i="44"/>
  <c r="AO169" i="44"/>
  <c r="AM169" i="44"/>
  <c r="AK169" i="44"/>
  <c r="AI169" i="44"/>
  <c r="AG169" i="44"/>
  <c r="AE169" i="44"/>
  <c r="AC169" i="44"/>
  <c r="AA169" i="44"/>
  <c r="Y169" i="44"/>
  <c r="W169" i="44"/>
  <c r="U169" i="44"/>
  <c r="S169" i="44"/>
  <c r="Q169" i="44"/>
  <c r="O169" i="44"/>
  <c r="M169" i="44"/>
  <c r="K169" i="44"/>
  <c r="I169" i="44"/>
  <c r="G169" i="44"/>
  <c r="E169" i="44"/>
  <c r="AQ168" i="44"/>
  <c r="AO168" i="44"/>
  <c r="AM168" i="44"/>
  <c r="AK168" i="44"/>
  <c r="AI168" i="44"/>
  <c r="AG168" i="44"/>
  <c r="AE168" i="44"/>
  <c r="AC168" i="44"/>
  <c r="AA168" i="44"/>
  <c r="Y168" i="44"/>
  <c r="W168" i="44"/>
  <c r="U168" i="44"/>
  <c r="S168" i="44"/>
  <c r="Q168" i="44"/>
  <c r="O168" i="44"/>
  <c r="M168" i="44"/>
  <c r="K168" i="44"/>
  <c r="I168" i="44"/>
  <c r="G168" i="44"/>
  <c r="E168" i="44"/>
  <c r="AQ167" i="44"/>
  <c r="AO167" i="44"/>
  <c r="AM167" i="44"/>
  <c r="AK167" i="44"/>
  <c r="AI167" i="44"/>
  <c r="AG167" i="44"/>
  <c r="AE167" i="44"/>
  <c r="AC167" i="44"/>
  <c r="AA167" i="44"/>
  <c r="Y167" i="44"/>
  <c r="W167" i="44"/>
  <c r="U167" i="44"/>
  <c r="S167" i="44"/>
  <c r="Q167" i="44"/>
  <c r="O167" i="44"/>
  <c r="M167" i="44"/>
  <c r="K167" i="44"/>
  <c r="I167" i="44"/>
  <c r="G167" i="44"/>
  <c r="E167" i="44"/>
  <c r="AQ166" i="44"/>
  <c r="AO166" i="44"/>
  <c r="AM166" i="44"/>
  <c r="AK166" i="44"/>
  <c r="AI166" i="44"/>
  <c r="AG166" i="44"/>
  <c r="AE166" i="44"/>
  <c r="AC166" i="44"/>
  <c r="AA166" i="44"/>
  <c r="Y166" i="44"/>
  <c r="W166" i="44"/>
  <c r="U166" i="44"/>
  <c r="S166" i="44"/>
  <c r="Q166" i="44"/>
  <c r="O166" i="44"/>
  <c r="M166" i="44"/>
  <c r="K166" i="44"/>
  <c r="I166" i="44"/>
  <c r="G166" i="44"/>
  <c r="E166" i="44"/>
  <c r="AQ165" i="44"/>
  <c r="AO165" i="44"/>
  <c r="AM165" i="44"/>
  <c r="AK165" i="44"/>
  <c r="AI165" i="44"/>
  <c r="AG165" i="44"/>
  <c r="AE165" i="44"/>
  <c r="AC165" i="44"/>
  <c r="AA165" i="44"/>
  <c r="Y165" i="44"/>
  <c r="W165" i="44"/>
  <c r="U165" i="44"/>
  <c r="S165" i="44"/>
  <c r="Q165" i="44"/>
  <c r="O165" i="44"/>
  <c r="M165" i="44"/>
  <c r="K165" i="44"/>
  <c r="I165" i="44"/>
  <c r="G165" i="44"/>
  <c r="E165" i="44"/>
  <c r="AQ164" i="44"/>
  <c r="AO164" i="44"/>
  <c r="AM164" i="44"/>
  <c r="AK164" i="44"/>
  <c r="AI164" i="44"/>
  <c r="AG164" i="44"/>
  <c r="AE164" i="44"/>
  <c r="AC164" i="44"/>
  <c r="AA164" i="44"/>
  <c r="Y164" i="44"/>
  <c r="W164" i="44"/>
  <c r="U164" i="44"/>
  <c r="S164" i="44"/>
  <c r="Q164" i="44"/>
  <c r="O164" i="44"/>
  <c r="M164" i="44"/>
  <c r="K164" i="44"/>
  <c r="I164" i="44"/>
  <c r="G164" i="44"/>
  <c r="E164" i="44"/>
  <c r="AQ163" i="44"/>
  <c r="AO163" i="44"/>
  <c r="AM163" i="44"/>
  <c r="AK163" i="44"/>
  <c r="AI163" i="44"/>
  <c r="AG163" i="44"/>
  <c r="AE163" i="44"/>
  <c r="AC163" i="44"/>
  <c r="AA163" i="44"/>
  <c r="Y163" i="44"/>
  <c r="W163" i="44"/>
  <c r="U163" i="44"/>
  <c r="S163" i="44"/>
  <c r="Q163" i="44"/>
  <c r="O163" i="44"/>
  <c r="M163" i="44"/>
  <c r="K163" i="44"/>
  <c r="I163" i="44"/>
  <c r="G163" i="44"/>
  <c r="E163" i="44"/>
  <c r="AQ162" i="44"/>
  <c r="AO162" i="44"/>
  <c r="AM162" i="44"/>
  <c r="AK162" i="44"/>
  <c r="AI162" i="44"/>
  <c r="AG162" i="44"/>
  <c r="AE162" i="44"/>
  <c r="AC162" i="44"/>
  <c r="AA162" i="44"/>
  <c r="Y162" i="44"/>
  <c r="W162" i="44"/>
  <c r="U162" i="44"/>
  <c r="S162" i="44"/>
  <c r="Q162" i="44"/>
  <c r="O162" i="44"/>
  <c r="M162" i="44"/>
  <c r="K162" i="44"/>
  <c r="I162" i="44"/>
  <c r="G162" i="44"/>
  <c r="E162" i="44"/>
  <c r="AQ161" i="44"/>
  <c r="AO161" i="44"/>
  <c r="AM161" i="44"/>
  <c r="AK161" i="44"/>
  <c r="AI161" i="44"/>
  <c r="AG161" i="44"/>
  <c r="AE161" i="44"/>
  <c r="AC161" i="44"/>
  <c r="AA161" i="44"/>
  <c r="Y161" i="44"/>
  <c r="W161" i="44"/>
  <c r="U161" i="44"/>
  <c r="S161" i="44"/>
  <c r="Q161" i="44"/>
  <c r="O161" i="44"/>
  <c r="M161" i="44"/>
  <c r="K161" i="44"/>
  <c r="I161" i="44"/>
  <c r="G161" i="44"/>
  <c r="E161" i="44"/>
  <c r="AQ160" i="44"/>
  <c r="AO160" i="44"/>
  <c r="AM160" i="44"/>
  <c r="AK160" i="44"/>
  <c r="AI160" i="44"/>
  <c r="AG160" i="44"/>
  <c r="AE160" i="44"/>
  <c r="AC160" i="44"/>
  <c r="AA160" i="44"/>
  <c r="Y160" i="44"/>
  <c r="W160" i="44"/>
  <c r="U160" i="44"/>
  <c r="S160" i="44"/>
  <c r="Q160" i="44"/>
  <c r="O160" i="44"/>
  <c r="M160" i="44"/>
  <c r="K160" i="44"/>
  <c r="I160" i="44"/>
  <c r="G160" i="44"/>
  <c r="E160" i="44"/>
  <c r="AQ159" i="44"/>
  <c r="AO159" i="44"/>
  <c r="AM159" i="44"/>
  <c r="AK159" i="44"/>
  <c r="AI159" i="44"/>
  <c r="AG159" i="44"/>
  <c r="AE159" i="44"/>
  <c r="AC159" i="44"/>
  <c r="AA159" i="44"/>
  <c r="Y159" i="44"/>
  <c r="W159" i="44"/>
  <c r="U159" i="44"/>
  <c r="S159" i="44"/>
  <c r="Q159" i="44"/>
  <c r="O159" i="44"/>
  <c r="M159" i="44"/>
  <c r="K159" i="44"/>
  <c r="I159" i="44"/>
  <c r="G159" i="44"/>
  <c r="E159" i="44"/>
  <c r="AQ158" i="44"/>
  <c r="AO158" i="44"/>
  <c r="AM158" i="44"/>
  <c r="AK158" i="44"/>
  <c r="AI158" i="44"/>
  <c r="AG158" i="44"/>
  <c r="AE158" i="44"/>
  <c r="AC158" i="44"/>
  <c r="AA158" i="44"/>
  <c r="Y158" i="44"/>
  <c r="W158" i="44"/>
  <c r="U158" i="44"/>
  <c r="S158" i="44"/>
  <c r="Q158" i="44"/>
  <c r="O158" i="44"/>
  <c r="M158" i="44"/>
  <c r="K158" i="44"/>
  <c r="I158" i="44"/>
  <c r="G158" i="44"/>
  <c r="E158" i="44"/>
  <c r="AQ157" i="44"/>
  <c r="AO157" i="44"/>
  <c r="AM157" i="44"/>
  <c r="AK157" i="44"/>
  <c r="AI157" i="44"/>
  <c r="AG157" i="44"/>
  <c r="AE157" i="44"/>
  <c r="AC157" i="44"/>
  <c r="AA157" i="44"/>
  <c r="Y157" i="44"/>
  <c r="W157" i="44"/>
  <c r="U157" i="44"/>
  <c r="S157" i="44"/>
  <c r="Q157" i="44"/>
  <c r="O157" i="44"/>
  <c r="M157" i="44"/>
  <c r="K157" i="44"/>
  <c r="I157" i="44"/>
  <c r="G157" i="44"/>
  <c r="E157" i="44"/>
  <c r="AQ156" i="44"/>
  <c r="AO156" i="44"/>
  <c r="AM156" i="44"/>
  <c r="AK156" i="44"/>
  <c r="AI156" i="44"/>
  <c r="AG156" i="44"/>
  <c r="AE156" i="44"/>
  <c r="AC156" i="44"/>
  <c r="AA156" i="44"/>
  <c r="Y156" i="44"/>
  <c r="W156" i="44"/>
  <c r="U156" i="44"/>
  <c r="S156" i="44"/>
  <c r="Q156" i="44"/>
  <c r="O156" i="44"/>
  <c r="M156" i="44"/>
  <c r="K156" i="44"/>
  <c r="I156" i="44"/>
  <c r="G156" i="44"/>
  <c r="E156" i="44"/>
  <c r="AQ155" i="44"/>
  <c r="AO155" i="44"/>
  <c r="AM155" i="44"/>
  <c r="AK155" i="44"/>
  <c r="AI155" i="44"/>
  <c r="AG155" i="44"/>
  <c r="AE155" i="44"/>
  <c r="AC155" i="44"/>
  <c r="AA155" i="44"/>
  <c r="Y155" i="44"/>
  <c r="W155" i="44"/>
  <c r="U155" i="44"/>
  <c r="S155" i="44"/>
  <c r="Q155" i="44"/>
  <c r="O155" i="44"/>
  <c r="M155" i="44"/>
  <c r="K155" i="44"/>
  <c r="I155" i="44"/>
  <c r="G155" i="44"/>
  <c r="E155" i="44"/>
  <c r="AQ154" i="44"/>
  <c r="AO154" i="44"/>
  <c r="AM154" i="44"/>
  <c r="AK154" i="44"/>
  <c r="AI154" i="44"/>
  <c r="AG154" i="44"/>
  <c r="AE154" i="44"/>
  <c r="AC154" i="44"/>
  <c r="AA154" i="44"/>
  <c r="Y154" i="44"/>
  <c r="W154" i="44"/>
  <c r="U154" i="44"/>
  <c r="S154" i="44"/>
  <c r="Q154" i="44"/>
  <c r="O154" i="44"/>
  <c r="M154" i="44"/>
  <c r="K154" i="44"/>
  <c r="I154" i="44"/>
  <c r="G154" i="44"/>
  <c r="E154" i="44"/>
  <c r="AQ153" i="44"/>
  <c r="AO153" i="44"/>
  <c r="AM153" i="44"/>
  <c r="AK153" i="44"/>
  <c r="AI153" i="44"/>
  <c r="AG153" i="44"/>
  <c r="AE153" i="44"/>
  <c r="AC153" i="44"/>
  <c r="AA153" i="44"/>
  <c r="Y153" i="44"/>
  <c r="W153" i="44"/>
  <c r="U153" i="44"/>
  <c r="S153" i="44"/>
  <c r="Q153" i="44"/>
  <c r="O153" i="44"/>
  <c r="M153" i="44"/>
  <c r="K153" i="44"/>
  <c r="I153" i="44"/>
  <c r="G153" i="44"/>
  <c r="E153" i="44"/>
  <c r="AQ152" i="44"/>
  <c r="AO152" i="44"/>
  <c r="AM152" i="44"/>
  <c r="AK152" i="44"/>
  <c r="AI152" i="44"/>
  <c r="AG152" i="44"/>
  <c r="AE152" i="44"/>
  <c r="AC152" i="44"/>
  <c r="AA152" i="44"/>
  <c r="Y152" i="44"/>
  <c r="W152" i="44"/>
  <c r="U152" i="44"/>
  <c r="S152" i="44"/>
  <c r="Q152" i="44"/>
  <c r="O152" i="44"/>
  <c r="M152" i="44"/>
  <c r="K152" i="44"/>
  <c r="I152" i="44"/>
  <c r="G152" i="44"/>
  <c r="E152" i="44"/>
  <c r="AQ151" i="44"/>
  <c r="AO151" i="44"/>
  <c r="AM151" i="44"/>
  <c r="AK151" i="44"/>
  <c r="AI151" i="44"/>
  <c r="AG151" i="44"/>
  <c r="AE151" i="44"/>
  <c r="AC151" i="44"/>
  <c r="AA151" i="44"/>
  <c r="Y151" i="44"/>
  <c r="W151" i="44"/>
  <c r="U151" i="44"/>
  <c r="S151" i="44"/>
  <c r="Q151" i="44"/>
  <c r="O151" i="44"/>
  <c r="M151" i="44"/>
  <c r="K151" i="44"/>
  <c r="I151" i="44"/>
  <c r="G151" i="44"/>
  <c r="E151" i="44"/>
  <c r="AQ150" i="44"/>
  <c r="AO150" i="44"/>
  <c r="AM150" i="44"/>
  <c r="AK150" i="44"/>
  <c r="AI150" i="44"/>
  <c r="AG150" i="44"/>
  <c r="AE150" i="44"/>
  <c r="AC150" i="44"/>
  <c r="AA150" i="44"/>
  <c r="Y150" i="44"/>
  <c r="W150" i="44"/>
  <c r="U150" i="44"/>
  <c r="S150" i="44"/>
  <c r="Q150" i="44"/>
  <c r="O150" i="44"/>
  <c r="M150" i="44"/>
  <c r="K150" i="44"/>
  <c r="I150" i="44"/>
  <c r="G150" i="44"/>
  <c r="E150" i="44"/>
  <c r="AQ149" i="44"/>
  <c r="AO149" i="44"/>
  <c r="AM149" i="44"/>
  <c r="AK149" i="44"/>
  <c r="AI149" i="44"/>
  <c r="AG149" i="44"/>
  <c r="AE149" i="44"/>
  <c r="AC149" i="44"/>
  <c r="AA149" i="44"/>
  <c r="Y149" i="44"/>
  <c r="W149" i="44"/>
  <c r="U149" i="44"/>
  <c r="S149" i="44"/>
  <c r="Q149" i="44"/>
  <c r="O149" i="44"/>
  <c r="M149" i="44"/>
  <c r="K149" i="44"/>
  <c r="I149" i="44"/>
  <c r="G149" i="44"/>
  <c r="E149" i="44"/>
  <c r="AQ148" i="44"/>
  <c r="AO148" i="44"/>
  <c r="AM148" i="44"/>
  <c r="AK148" i="44"/>
  <c r="AI148" i="44"/>
  <c r="AG148" i="44"/>
  <c r="AE148" i="44"/>
  <c r="AC148" i="44"/>
  <c r="AA148" i="44"/>
  <c r="Y148" i="44"/>
  <c r="W148" i="44"/>
  <c r="U148" i="44"/>
  <c r="S148" i="44"/>
  <c r="Q148" i="44"/>
  <c r="O148" i="44"/>
  <c r="M148" i="44"/>
  <c r="K148" i="44"/>
  <c r="I148" i="44"/>
  <c r="G148" i="44"/>
  <c r="E148" i="44"/>
  <c r="AQ147" i="44"/>
  <c r="AO147" i="44"/>
  <c r="AM147" i="44"/>
  <c r="AK147" i="44"/>
  <c r="AI147" i="44"/>
  <c r="AG147" i="44"/>
  <c r="AE147" i="44"/>
  <c r="AC147" i="44"/>
  <c r="AA147" i="44"/>
  <c r="Y147" i="44"/>
  <c r="W147" i="44"/>
  <c r="U147" i="44"/>
  <c r="S147" i="44"/>
  <c r="Q147" i="44"/>
  <c r="O147" i="44"/>
  <c r="M147" i="44"/>
  <c r="K147" i="44"/>
  <c r="I147" i="44"/>
  <c r="G147" i="44"/>
  <c r="E147" i="44"/>
  <c r="AQ146" i="44"/>
  <c r="AO146" i="44"/>
  <c r="AM146" i="44"/>
  <c r="AK146" i="44"/>
  <c r="AI146" i="44"/>
  <c r="AG146" i="44"/>
  <c r="AE146" i="44"/>
  <c r="AC146" i="44"/>
  <c r="AA146" i="44"/>
  <c r="Y146" i="44"/>
  <c r="W146" i="44"/>
  <c r="U146" i="44"/>
  <c r="S146" i="44"/>
  <c r="Q146" i="44"/>
  <c r="O146" i="44"/>
  <c r="M146" i="44"/>
  <c r="K146" i="44"/>
  <c r="I146" i="44"/>
  <c r="G146" i="44"/>
  <c r="E146" i="44"/>
  <c r="AQ145" i="44"/>
  <c r="AO145" i="44"/>
  <c r="AM145" i="44"/>
  <c r="AK145" i="44"/>
  <c r="AI145" i="44"/>
  <c r="AG145" i="44"/>
  <c r="AE145" i="44"/>
  <c r="AC145" i="44"/>
  <c r="AA145" i="44"/>
  <c r="Y145" i="44"/>
  <c r="W145" i="44"/>
  <c r="U145" i="44"/>
  <c r="S145" i="44"/>
  <c r="Q145" i="44"/>
  <c r="O145" i="44"/>
  <c r="M145" i="44"/>
  <c r="K145" i="44"/>
  <c r="I145" i="44"/>
  <c r="G145" i="44"/>
  <c r="E145" i="44"/>
  <c r="AQ144" i="44"/>
  <c r="AO144" i="44"/>
  <c r="AM144" i="44"/>
  <c r="AK144" i="44"/>
  <c r="AI144" i="44"/>
  <c r="AG144" i="44"/>
  <c r="AE144" i="44"/>
  <c r="AC144" i="44"/>
  <c r="AA144" i="44"/>
  <c r="Y144" i="44"/>
  <c r="W144" i="44"/>
  <c r="U144" i="44"/>
  <c r="S144" i="44"/>
  <c r="Q144" i="44"/>
  <c r="O144" i="44"/>
  <c r="M144" i="44"/>
  <c r="K144" i="44"/>
  <c r="I144" i="44"/>
  <c r="G144" i="44"/>
  <c r="E144" i="44"/>
  <c r="AQ143" i="44"/>
  <c r="AO143" i="44"/>
  <c r="AM143" i="44"/>
  <c r="AK143" i="44"/>
  <c r="AI143" i="44"/>
  <c r="AG143" i="44"/>
  <c r="AE143" i="44"/>
  <c r="AC143" i="44"/>
  <c r="AA143" i="44"/>
  <c r="Y143" i="44"/>
  <c r="W143" i="44"/>
  <c r="U143" i="44"/>
  <c r="S143" i="44"/>
  <c r="Q143" i="44"/>
  <c r="O143" i="44"/>
  <c r="M143" i="44"/>
  <c r="K143" i="44"/>
  <c r="I143" i="44"/>
  <c r="G143" i="44"/>
  <c r="E143" i="44"/>
  <c r="AQ142" i="44"/>
  <c r="AO142" i="44"/>
  <c r="AM142" i="44"/>
  <c r="AK142" i="44"/>
  <c r="AI142" i="44"/>
  <c r="AG142" i="44"/>
  <c r="AE142" i="44"/>
  <c r="AC142" i="44"/>
  <c r="AA142" i="44"/>
  <c r="Y142" i="44"/>
  <c r="W142" i="44"/>
  <c r="U142" i="44"/>
  <c r="S142" i="44"/>
  <c r="Q142" i="44"/>
  <c r="O142" i="44"/>
  <c r="M142" i="44"/>
  <c r="K142" i="44"/>
  <c r="I142" i="44"/>
  <c r="G142" i="44"/>
  <c r="E142" i="44"/>
  <c r="AQ141" i="44"/>
  <c r="AO141" i="44"/>
  <c r="AM141" i="44"/>
  <c r="AK141" i="44"/>
  <c r="AI141" i="44"/>
  <c r="AG141" i="44"/>
  <c r="AE141" i="44"/>
  <c r="AC141" i="44"/>
  <c r="AA141" i="44"/>
  <c r="Y141" i="44"/>
  <c r="W141" i="44"/>
  <c r="U141" i="44"/>
  <c r="S141" i="44"/>
  <c r="Q141" i="44"/>
  <c r="O141" i="44"/>
  <c r="M141" i="44"/>
  <c r="K141" i="44"/>
  <c r="I141" i="44"/>
  <c r="G141" i="44"/>
  <c r="E141" i="44"/>
  <c r="AQ140" i="44"/>
  <c r="AO140" i="44"/>
  <c r="AM140" i="44"/>
  <c r="AK140" i="44"/>
  <c r="AI140" i="44"/>
  <c r="AG140" i="44"/>
  <c r="AE140" i="44"/>
  <c r="AC140" i="44"/>
  <c r="AA140" i="44"/>
  <c r="Y140" i="44"/>
  <c r="W140" i="44"/>
  <c r="U140" i="44"/>
  <c r="S140" i="44"/>
  <c r="Q140" i="44"/>
  <c r="O140" i="44"/>
  <c r="M140" i="44"/>
  <c r="K140" i="44"/>
  <c r="I140" i="44"/>
  <c r="G140" i="44"/>
  <c r="E140" i="44"/>
  <c r="AQ139" i="44"/>
  <c r="AO139" i="44"/>
  <c r="AM139" i="44"/>
  <c r="AK139" i="44"/>
  <c r="AI139" i="44"/>
  <c r="AG139" i="44"/>
  <c r="AE139" i="44"/>
  <c r="AC139" i="44"/>
  <c r="AA139" i="44"/>
  <c r="Y139" i="44"/>
  <c r="W139" i="44"/>
  <c r="U139" i="44"/>
  <c r="S139" i="44"/>
  <c r="Q139" i="44"/>
  <c r="O139" i="44"/>
  <c r="M139" i="44"/>
  <c r="K139" i="44"/>
  <c r="I139" i="44"/>
  <c r="G139" i="44"/>
  <c r="E139" i="44"/>
  <c r="AQ138" i="44"/>
  <c r="AO138" i="44"/>
  <c r="AM138" i="44"/>
  <c r="AK138" i="44"/>
  <c r="AI138" i="44"/>
  <c r="AG138" i="44"/>
  <c r="AE138" i="44"/>
  <c r="AC138" i="44"/>
  <c r="AA138" i="44"/>
  <c r="Y138" i="44"/>
  <c r="W138" i="44"/>
  <c r="U138" i="44"/>
  <c r="S138" i="44"/>
  <c r="Q138" i="44"/>
  <c r="O138" i="44"/>
  <c r="M138" i="44"/>
  <c r="K138" i="44"/>
  <c r="I138" i="44"/>
  <c r="G138" i="44"/>
  <c r="E138" i="44"/>
  <c r="AQ137" i="44"/>
  <c r="AO137" i="44"/>
  <c r="AM137" i="44"/>
  <c r="AK137" i="44"/>
  <c r="AI137" i="44"/>
  <c r="AG137" i="44"/>
  <c r="AE137" i="44"/>
  <c r="AC137" i="44"/>
  <c r="AA137" i="44"/>
  <c r="Y137" i="44"/>
  <c r="W137" i="44"/>
  <c r="U137" i="44"/>
  <c r="S137" i="44"/>
  <c r="Q137" i="44"/>
  <c r="O137" i="44"/>
  <c r="M137" i="44"/>
  <c r="K137" i="44"/>
  <c r="I137" i="44"/>
  <c r="G137" i="44"/>
  <c r="E137" i="44"/>
  <c r="AQ136" i="44"/>
  <c r="AO136" i="44"/>
  <c r="AM136" i="44"/>
  <c r="AK136" i="44"/>
  <c r="AI136" i="44"/>
  <c r="AG136" i="44"/>
  <c r="AE136" i="44"/>
  <c r="AC136" i="44"/>
  <c r="AA136" i="44"/>
  <c r="Y136" i="44"/>
  <c r="W136" i="44"/>
  <c r="U136" i="44"/>
  <c r="S136" i="44"/>
  <c r="Q136" i="44"/>
  <c r="O136" i="44"/>
  <c r="M136" i="44"/>
  <c r="K136" i="44"/>
  <c r="I136" i="44"/>
  <c r="G136" i="44"/>
  <c r="E136" i="44"/>
  <c r="AQ135" i="44"/>
  <c r="AO135" i="44"/>
  <c r="AM135" i="44"/>
  <c r="AK135" i="44"/>
  <c r="AI135" i="44"/>
  <c r="AG135" i="44"/>
  <c r="AE135" i="44"/>
  <c r="AC135" i="44"/>
  <c r="AA135" i="44"/>
  <c r="Y135" i="44"/>
  <c r="W135" i="44"/>
  <c r="U135" i="44"/>
  <c r="S135" i="44"/>
  <c r="Q135" i="44"/>
  <c r="O135" i="44"/>
  <c r="M135" i="44"/>
  <c r="K135" i="44"/>
  <c r="I135" i="44"/>
  <c r="G135" i="44"/>
  <c r="E135" i="44"/>
  <c r="AQ134" i="44"/>
  <c r="AO134" i="44"/>
  <c r="AM134" i="44"/>
  <c r="AK134" i="44"/>
  <c r="AI134" i="44"/>
  <c r="AG134" i="44"/>
  <c r="AE134" i="44"/>
  <c r="AC134" i="44"/>
  <c r="AA134" i="44"/>
  <c r="Y134" i="44"/>
  <c r="W134" i="44"/>
  <c r="U134" i="44"/>
  <c r="S134" i="44"/>
  <c r="Q134" i="44"/>
  <c r="O134" i="44"/>
  <c r="M134" i="44"/>
  <c r="K134" i="44"/>
  <c r="I134" i="44"/>
  <c r="G134" i="44"/>
  <c r="E134" i="44"/>
  <c r="AQ133" i="44"/>
  <c r="AO133" i="44"/>
  <c r="AM133" i="44"/>
  <c r="AK133" i="44"/>
  <c r="AI133" i="44"/>
  <c r="AG133" i="44"/>
  <c r="AE133" i="44"/>
  <c r="AC133" i="44"/>
  <c r="AA133" i="44"/>
  <c r="Y133" i="44"/>
  <c r="W133" i="44"/>
  <c r="U133" i="44"/>
  <c r="S133" i="44"/>
  <c r="Q133" i="44"/>
  <c r="O133" i="44"/>
  <c r="M133" i="44"/>
  <c r="K133" i="44"/>
  <c r="I133" i="44"/>
  <c r="G133" i="44"/>
  <c r="E133" i="44"/>
  <c r="AQ132" i="44"/>
  <c r="AO132" i="44"/>
  <c r="AM132" i="44"/>
  <c r="AK132" i="44"/>
  <c r="AI132" i="44"/>
  <c r="AG132" i="44"/>
  <c r="AE132" i="44"/>
  <c r="AC132" i="44"/>
  <c r="AA132" i="44"/>
  <c r="Y132" i="44"/>
  <c r="W132" i="44"/>
  <c r="U132" i="44"/>
  <c r="S132" i="44"/>
  <c r="Q132" i="44"/>
  <c r="O132" i="44"/>
  <c r="M132" i="44"/>
  <c r="K132" i="44"/>
  <c r="I132" i="44"/>
  <c r="G132" i="44"/>
  <c r="E132" i="44"/>
  <c r="AQ131" i="44"/>
  <c r="AO131" i="44"/>
  <c r="AM131" i="44"/>
  <c r="AK131" i="44"/>
  <c r="AI131" i="44"/>
  <c r="AG131" i="44"/>
  <c r="AE131" i="44"/>
  <c r="AC131" i="44"/>
  <c r="AA131" i="44"/>
  <c r="Y131" i="44"/>
  <c r="W131" i="44"/>
  <c r="U131" i="44"/>
  <c r="S131" i="44"/>
  <c r="Q131" i="44"/>
  <c r="O131" i="44"/>
  <c r="M131" i="44"/>
  <c r="K131" i="44"/>
  <c r="I131" i="44"/>
  <c r="G131" i="44"/>
  <c r="E131" i="44"/>
  <c r="AQ130" i="44"/>
  <c r="AO130" i="44"/>
  <c r="AM130" i="44"/>
  <c r="AK130" i="44"/>
  <c r="AI130" i="44"/>
  <c r="AG130" i="44"/>
  <c r="AE130" i="44"/>
  <c r="AC130" i="44"/>
  <c r="AA130" i="44"/>
  <c r="Y130" i="44"/>
  <c r="W130" i="44"/>
  <c r="U130" i="44"/>
  <c r="S130" i="44"/>
  <c r="Q130" i="44"/>
  <c r="O130" i="44"/>
  <c r="M130" i="44"/>
  <c r="K130" i="44"/>
  <c r="I130" i="44"/>
  <c r="G130" i="44"/>
  <c r="E130" i="44"/>
  <c r="AQ129" i="44"/>
  <c r="AO129" i="44"/>
  <c r="AM129" i="44"/>
  <c r="AK129" i="44"/>
  <c r="AI129" i="44"/>
  <c r="AG129" i="44"/>
  <c r="AE129" i="44"/>
  <c r="AC129" i="44"/>
  <c r="AA129" i="44"/>
  <c r="Y129" i="44"/>
  <c r="W129" i="44"/>
  <c r="U129" i="44"/>
  <c r="S129" i="44"/>
  <c r="Q129" i="44"/>
  <c r="O129" i="44"/>
  <c r="M129" i="44"/>
  <c r="K129" i="44"/>
  <c r="I129" i="44"/>
  <c r="G129" i="44"/>
  <c r="E129" i="44"/>
  <c r="AQ128" i="44"/>
  <c r="AO128" i="44"/>
  <c r="AM128" i="44"/>
  <c r="AK128" i="44"/>
  <c r="AI128" i="44"/>
  <c r="AG128" i="44"/>
  <c r="AE128" i="44"/>
  <c r="AC128" i="44"/>
  <c r="AA128" i="44"/>
  <c r="Y128" i="44"/>
  <c r="W128" i="44"/>
  <c r="U128" i="44"/>
  <c r="S128" i="44"/>
  <c r="Q128" i="44"/>
  <c r="O128" i="44"/>
  <c r="M128" i="44"/>
  <c r="K128" i="44"/>
  <c r="I128" i="44"/>
  <c r="G128" i="44"/>
  <c r="E128" i="44"/>
  <c r="AQ127" i="44"/>
  <c r="AO127" i="44"/>
  <c r="AM127" i="44"/>
  <c r="AK127" i="44"/>
  <c r="AI127" i="44"/>
  <c r="AG127" i="44"/>
  <c r="AE127" i="44"/>
  <c r="AC127" i="44"/>
  <c r="AA127" i="44"/>
  <c r="Y127" i="44"/>
  <c r="W127" i="44"/>
  <c r="U127" i="44"/>
  <c r="S127" i="44"/>
  <c r="Q127" i="44"/>
  <c r="O127" i="44"/>
  <c r="M127" i="44"/>
  <c r="K127" i="44"/>
  <c r="I127" i="44"/>
  <c r="G127" i="44"/>
  <c r="E127" i="44"/>
  <c r="AQ126" i="44"/>
  <c r="AO126" i="44"/>
  <c r="AM126" i="44"/>
  <c r="AK126" i="44"/>
  <c r="AI126" i="44"/>
  <c r="AG126" i="44"/>
  <c r="AE126" i="44"/>
  <c r="AC126" i="44"/>
  <c r="AA126" i="44"/>
  <c r="Y126" i="44"/>
  <c r="W126" i="44"/>
  <c r="U126" i="44"/>
  <c r="S126" i="44"/>
  <c r="Q126" i="44"/>
  <c r="O126" i="44"/>
  <c r="M126" i="44"/>
  <c r="K126" i="44"/>
  <c r="I126" i="44"/>
  <c r="G126" i="44"/>
  <c r="E126" i="44"/>
  <c r="AQ125" i="44"/>
  <c r="AO125" i="44"/>
  <c r="AM125" i="44"/>
  <c r="AK125" i="44"/>
  <c r="AI125" i="44"/>
  <c r="AG125" i="44"/>
  <c r="AE125" i="44"/>
  <c r="AC125" i="44"/>
  <c r="AA125" i="44"/>
  <c r="Y125" i="44"/>
  <c r="W125" i="44"/>
  <c r="U125" i="44"/>
  <c r="S125" i="44"/>
  <c r="Q125" i="44"/>
  <c r="O125" i="44"/>
  <c r="M125" i="44"/>
  <c r="K125" i="44"/>
  <c r="I125" i="44"/>
  <c r="G125" i="44"/>
  <c r="E125" i="44"/>
  <c r="AQ124" i="44"/>
  <c r="AO124" i="44"/>
  <c r="AM124" i="44"/>
  <c r="AK124" i="44"/>
  <c r="AI124" i="44"/>
  <c r="AG124" i="44"/>
  <c r="AE124" i="44"/>
  <c r="AC124" i="44"/>
  <c r="AA124" i="44"/>
  <c r="Y124" i="44"/>
  <c r="W124" i="44"/>
  <c r="U124" i="44"/>
  <c r="S124" i="44"/>
  <c r="Q124" i="44"/>
  <c r="O124" i="44"/>
  <c r="M124" i="44"/>
  <c r="K124" i="44"/>
  <c r="I124" i="44"/>
  <c r="G124" i="44"/>
  <c r="E124" i="44"/>
  <c r="AQ123" i="44"/>
  <c r="AO123" i="44"/>
  <c r="AM123" i="44"/>
  <c r="AK123" i="44"/>
  <c r="AI123" i="44"/>
  <c r="AG123" i="44"/>
  <c r="AE123" i="44"/>
  <c r="AC123" i="44"/>
  <c r="AA123" i="44"/>
  <c r="Y123" i="44"/>
  <c r="W123" i="44"/>
  <c r="U123" i="44"/>
  <c r="S123" i="44"/>
  <c r="Q123" i="44"/>
  <c r="O123" i="44"/>
  <c r="M123" i="44"/>
  <c r="K123" i="44"/>
  <c r="I123" i="44"/>
  <c r="G123" i="44"/>
  <c r="E123" i="44"/>
  <c r="AQ122" i="44"/>
  <c r="AO122" i="44"/>
  <c r="AM122" i="44"/>
  <c r="AK122" i="44"/>
  <c r="AI122" i="44"/>
  <c r="AG122" i="44"/>
  <c r="AE122" i="44"/>
  <c r="AC122" i="44"/>
  <c r="AA122" i="44"/>
  <c r="Y122" i="44"/>
  <c r="W122" i="44"/>
  <c r="U122" i="44"/>
  <c r="S122" i="44"/>
  <c r="Q122" i="44"/>
  <c r="O122" i="44"/>
  <c r="M122" i="44"/>
  <c r="K122" i="44"/>
  <c r="I122" i="44"/>
  <c r="G122" i="44"/>
  <c r="E122" i="44"/>
  <c r="AQ121" i="44"/>
  <c r="AO121" i="44"/>
  <c r="AM121" i="44"/>
  <c r="AK121" i="44"/>
  <c r="AI121" i="44"/>
  <c r="AG121" i="44"/>
  <c r="AE121" i="44"/>
  <c r="AC121" i="44"/>
  <c r="AA121" i="44"/>
  <c r="Y121" i="44"/>
  <c r="W121" i="44"/>
  <c r="U121" i="44"/>
  <c r="S121" i="44"/>
  <c r="Q121" i="44"/>
  <c r="O121" i="44"/>
  <c r="M121" i="44"/>
  <c r="K121" i="44"/>
  <c r="I121" i="44"/>
  <c r="G121" i="44"/>
  <c r="E121" i="44"/>
  <c r="AQ120" i="44"/>
  <c r="AO120" i="44"/>
  <c r="AM120" i="44"/>
  <c r="AK120" i="44"/>
  <c r="AI120" i="44"/>
  <c r="AG120" i="44"/>
  <c r="AE120" i="44"/>
  <c r="AC120" i="44"/>
  <c r="AA120" i="44"/>
  <c r="Y120" i="44"/>
  <c r="W120" i="44"/>
  <c r="U120" i="44"/>
  <c r="S120" i="44"/>
  <c r="Q120" i="44"/>
  <c r="O120" i="44"/>
  <c r="M120" i="44"/>
  <c r="K120" i="44"/>
  <c r="I120" i="44"/>
  <c r="G120" i="44"/>
  <c r="E120" i="44"/>
  <c r="AQ119" i="44"/>
  <c r="AO119" i="44"/>
  <c r="AM119" i="44"/>
  <c r="AK119" i="44"/>
  <c r="AI119" i="44"/>
  <c r="AG119" i="44"/>
  <c r="AE119" i="44"/>
  <c r="AC119" i="44"/>
  <c r="AA119" i="44"/>
  <c r="Y119" i="44"/>
  <c r="W119" i="44"/>
  <c r="U119" i="44"/>
  <c r="S119" i="44"/>
  <c r="Q119" i="44"/>
  <c r="O119" i="44"/>
  <c r="M119" i="44"/>
  <c r="K119" i="44"/>
  <c r="I119" i="44"/>
  <c r="G119" i="44"/>
  <c r="E119" i="44"/>
  <c r="AQ118" i="44"/>
  <c r="AO118" i="44"/>
  <c r="AM118" i="44"/>
  <c r="AK118" i="44"/>
  <c r="AI118" i="44"/>
  <c r="AG118" i="44"/>
  <c r="AE118" i="44"/>
  <c r="AC118" i="44"/>
  <c r="AA118" i="44"/>
  <c r="Y118" i="44"/>
  <c r="W118" i="44"/>
  <c r="U118" i="44"/>
  <c r="S118" i="44"/>
  <c r="Q118" i="44"/>
  <c r="O118" i="44"/>
  <c r="M118" i="44"/>
  <c r="K118" i="44"/>
  <c r="I118" i="44"/>
  <c r="G118" i="44"/>
  <c r="E118" i="44"/>
  <c r="AQ117" i="44"/>
  <c r="AO117" i="44"/>
  <c r="AM117" i="44"/>
  <c r="AK117" i="44"/>
  <c r="AI117" i="44"/>
  <c r="AG117" i="44"/>
  <c r="AE117" i="44"/>
  <c r="AC117" i="44"/>
  <c r="AA117" i="44"/>
  <c r="Y117" i="44"/>
  <c r="W117" i="44"/>
  <c r="U117" i="44"/>
  <c r="S117" i="44"/>
  <c r="Q117" i="44"/>
  <c r="O117" i="44"/>
  <c r="M117" i="44"/>
  <c r="K117" i="44"/>
  <c r="I117" i="44"/>
  <c r="G117" i="44"/>
  <c r="E117" i="44"/>
  <c r="AQ116" i="44"/>
  <c r="AO116" i="44"/>
  <c r="AM116" i="44"/>
  <c r="AK116" i="44"/>
  <c r="AI116" i="44"/>
  <c r="AG116" i="44"/>
  <c r="AE116" i="44"/>
  <c r="AC116" i="44"/>
  <c r="AA116" i="44"/>
  <c r="Y116" i="44"/>
  <c r="W116" i="44"/>
  <c r="U116" i="44"/>
  <c r="S116" i="44"/>
  <c r="Q116" i="44"/>
  <c r="O116" i="44"/>
  <c r="M116" i="44"/>
  <c r="K116" i="44"/>
  <c r="I116" i="44"/>
  <c r="G116" i="44"/>
  <c r="E116" i="44"/>
  <c r="AQ115" i="44"/>
  <c r="AO115" i="44"/>
  <c r="AM115" i="44"/>
  <c r="AK115" i="44"/>
  <c r="AI115" i="44"/>
  <c r="AG115" i="44"/>
  <c r="AE115" i="44"/>
  <c r="AC115" i="44"/>
  <c r="AA115" i="44"/>
  <c r="Y115" i="44"/>
  <c r="W115" i="44"/>
  <c r="U115" i="44"/>
  <c r="S115" i="44"/>
  <c r="Q115" i="44"/>
  <c r="O115" i="44"/>
  <c r="M115" i="44"/>
  <c r="K115" i="44"/>
  <c r="I115" i="44"/>
  <c r="G115" i="44"/>
  <c r="E115" i="44"/>
  <c r="AQ114" i="44"/>
  <c r="AO114" i="44"/>
  <c r="AM114" i="44"/>
  <c r="AK114" i="44"/>
  <c r="AI114" i="44"/>
  <c r="AG114" i="44"/>
  <c r="AE114" i="44"/>
  <c r="AC114" i="44"/>
  <c r="AA114" i="44"/>
  <c r="Y114" i="44"/>
  <c r="W114" i="44"/>
  <c r="U114" i="44"/>
  <c r="S114" i="44"/>
  <c r="Q114" i="44"/>
  <c r="O114" i="44"/>
  <c r="M114" i="44"/>
  <c r="K114" i="44"/>
  <c r="I114" i="44"/>
  <c r="G114" i="44"/>
  <c r="E114" i="44"/>
  <c r="AQ113" i="44"/>
  <c r="AO113" i="44"/>
  <c r="AM113" i="44"/>
  <c r="AK113" i="44"/>
  <c r="AI113" i="44"/>
  <c r="AG113" i="44"/>
  <c r="AE113" i="44"/>
  <c r="AC113" i="44"/>
  <c r="AA113" i="44"/>
  <c r="Y113" i="44"/>
  <c r="W113" i="44"/>
  <c r="U113" i="44"/>
  <c r="S113" i="44"/>
  <c r="Q113" i="44"/>
  <c r="O113" i="44"/>
  <c r="M113" i="44"/>
  <c r="K113" i="44"/>
  <c r="I113" i="44"/>
  <c r="G113" i="44"/>
  <c r="E113" i="44"/>
  <c r="AQ112" i="44"/>
  <c r="AO112" i="44"/>
  <c r="AM112" i="44"/>
  <c r="AK112" i="44"/>
  <c r="AI112" i="44"/>
  <c r="AG112" i="44"/>
  <c r="AE112" i="44"/>
  <c r="AC112" i="44"/>
  <c r="AA112" i="44"/>
  <c r="Y112" i="44"/>
  <c r="W112" i="44"/>
  <c r="U112" i="44"/>
  <c r="S112" i="44"/>
  <c r="Q112" i="44"/>
  <c r="O112" i="44"/>
  <c r="M112" i="44"/>
  <c r="K112" i="44"/>
  <c r="I112" i="44"/>
  <c r="G112" i="44"/>
  <c r="E112" i="44"/>
  <c r="AQ111" i="44"/>
  <c r="AO111" i="44"/>
  <c r="AM111" i="44"/>
  <c r="AK111" i="44"/>
  <c r="AI111" i="44"/>
  <c r="AG111" i="44"/>
  <c r="AE111" i="44"/>
  <c r="AC111" i="44"/>
  <c r="AA111" i="44"/>
  <c r="Y111" i="44"/>
  <c r="W111" i="44"/>
  <c r="U111" i="44"/>
  <c r="S111" i="44"/>
  <c r="Q111" i="44"/>
  <c r="O111" i="44"/>
  <c r="M111" i="44"/>
  <c r="K111" i="44"/>
  <c r="I111" i="44"/>
  <c r="G111" i="44"/>
  <c r="E111" i="44"/>
  <c r="AQ110" i="44"/>
  <c r="AO110" i="44"/>
  <c r="AM110" i="44"/>
  <c r="AK110" i="44"/>
  <c r="AI110" i="44"/>
  <c r="AG110" i="44"/>
  <c r="AE110" i="44"/>
  <c r="AC110" i="44"/>
  <c r="AA110" i="44"/>
  <c r="Y110" i="44"/>
  <c r="W110" i="44"/>
  <c r="U110" i="44"/>
  <c r="S110" i="44"/>
  <c r="Q110" i="44"/>
  <c r="O110" i="44"/>
  <c r="M110" i="44"/>
  <c r="K110" i="44"/>
  <c r="I110" i="44"/>
  <c r="G110" i="44"/>
  <c r="E110" i="44"/>
  <c r="AQ109" i="44"/>
  <c r="AO109" i="44"/>
  <c r="AM109" i="44"/>
  <c r="AK109" i="44"/>
  <c r="AI109" i="44"/>
  <c r="AG109" i="44"/>
  <c r="AE109" i="44"/>
  <c r="AC109" i="44"/>
  <c r="AA109" i="44"/>
  <c r="Y109" i="44"/>
  <c r="W109" i="44"/>
  <c r="U109" i="44"/>
  <c r="S109" i="44"/>
  <c r="Q109" i="44"/>
  <c r="O109" i="44"/>
  <c r="M109" i="44"/>
  <c r="K109" i="44"/>
  <c r="I109" i="44"/>
  <c r="G109" i="44"/>
  <c r="E109" i="44"/>
  <c r="AQ108" i="44"/>
  <c r="AO108" i="44"/>
  <c r="AM108" i="44"/>
  <c r="AK108" i="44"/>
  <c r="AI108" i="44"/>
  <c r="AG108" i="44"/>
  <c r="AE108" i="44"/>
  <c r="AC108" i="44"/>
  <c r="AA108" i="44"/>
  <c r="Y108" i="44"/>
  <c r="W108" i="44"/>
  <c r="U108" i="44"/>
  <c r="S108" i="44"/>
  <c r="Q108" i="44"/>
  <c r="O108" i="44"/>
  <c r="M108" i="44"/>
  <c r="K108" i="44"/>
  <c r="I108" i="44"/>
  <c r="G108" i="44"/>
  <c r="E108" i="44"/>
  <c r="AQ107" i="44"/>
  <c r="AO107" i="44"/>
  <c r="AM107" i="44"/>
  <c r="AK107" i="44"/>
  <c r="AI107" i="44"/>
  <c r="AG107" i="44"/>
  <c r="AE107" i="44"/>
  <c r="AC107" i="44"/>
  <c r="AA107" i="44"/>
  <c r="Y107" i="44"/>
  <c r="W107" i="44"/>
  <c r="U107" i="44"/>
  <c r="S107" i="44"/>
  <c r="Q107" i="44"/>
  <c r="O107" i="44"/>
  <c r="M107" i="44"/>
  <c r="K107" i="44"/>
  <c r="I107" i="44"/>
  <c r="G107" i="44"/>
  <c r="E107" i="44"/>
  <c r="AQ106" i="44"/>
  <c r="AO106" i="44"/>
  <c r="AM106" i="44"/>
  <c r="AK106" i="44"/>
  <c r="AI106" i="44"/>
  <c r="AG106" i="44"/>
  <c r="AE106" i="44"/>
  <c r="AC106" i="44"/>
  <c r="AA106" i="44"/>
  <c r="Y106" i="44"/>
  <c r="W106" i="44"/>
  <c r="U106" i="44"/>
  <c r="S106" i="44"/>
  <c r="Q106" i="44"/>
  <c r="O106" i="44"/>
  <c r="M106" i="44"/>
  <c r="K106" i="44"/>
  <c r="I106" i="44"/>
  <c r="G106" i="44"/>
  <c r="E106" i="44"/>
  <c r="AQ105" i="44"/>
  <c r="AO105" i="44"/>
  <c r="AM105" i="44"/>
  <c r="AK105" i="44"/>
  <c r="AI105" i="44"/>
  <c r="AG105" i="44"/>
  <c r="AE105" i="44"/>
  <c r="AC105" i="44"/>
  <c r="AA105" i="44"/>
  <c r="Y105" i="44"/>
  <c r="W105" i="44"/>
  <c r="U105" i="44"/>
  <c r="S105" i="44"/>
  <c r="Q105" i="44"/>
  <c r="O105" i="44"/>
  <c r="M105" i="44"/>
  <c r="K105" i="44"/>
  <c r="I105" i="44"/>
  <c r="G105" i="44"/>
  <c r="E105" i="44"/>
  <c r="AQ104" i="44"/>
  <c r="AO104" i="44"/>
  <c r="AM104" i="44"/>
  <c r="AK104" i="44"/>
  <c r="AI104" i="44"/>
  <c r="AG104" i="44"/>
  <c r="AE104" i="44"/>
  <c r="AC104" i="44"/>
  <c r="AA104" i="44"/>
  <c r="Y104" i="44"/>
  <c r="W104" i="44"/>
  <c r="U104" i="44"/>
  <c r="S104" i="44"/>
  <c r="Q104" i="44"/>
  <c r="O104" i="44"/>
  <c r="M104" i="44"/>
  <c r="K104" i="44"/>
  <c r="I104" i="44"/>
  <c r="G104" i="44"/>
  <c r="E104" i="44"/>
  <c r="AQ103" i="44"/>
  <c r="AO103" i="44"/>
  <c r="AM103" i="44"/>
  <c r="AK103" i="44"/>
  <c r="AI103" i="44"/>
  <c r="AG103" i="44"/>
  <c r="AE103" i="44"/>
  <c r="AC103" i="44"/>
  <c r="AA103" i="44"/>
  <c r="Y103" i="44"/>
  <c r="W103" i="44"/>
  <c r="U103" i="44"/>
  <c r="S103" i="44"/>
  <c r="Q103" i="44"/>
  <c r="O103" i="44"/>
  <c r="M103" i="44"/>
  <c r="K103" i="44"/>
  <c r="I103" i="44"/>
  <c r="G103" i="44"/>
  <c r="E103" i="44"/>
  <c r="AQ102" i="44"/>
  <c r="AO102" i="44"/>
  <c r="AM102" i="44"/>
  <c r="AK102" i="44"/>
  <c r="AI102" i="44"/>
  <c r="AG102" i="44"/>
  <c r="AE102" i="44"/>
  <c r="AC102" i="44"/>
  <c r="AA102" i="44"/>
  <c r="Y102" i="44"/>
  <c r="W102" i="44"/>
  <c r="U102" i="44"/>
  <c r="S102" i="44"/>
  <c r="Q102" i="44"/>
  <c r="O102" i="44"/>
  <c r="M102" i="44"/>
  <c r="K102" i="44"/>
  <c r="I102" i="44"/>
  <c r="G102" i="44"/>
  <c r="E102" i="44"/>
  <c r="AQ101" i="44"/>
  <c r="AO101" i="44"/>
  <c r="AM101" i="44"/>
  <c r="AK101" i="44"/>
  <c r="AI101" i="44"/>
  <c r="AG101" i="44"/>
  <c r="AE101" i="44"/>
  <c r="AC101" i="44"/>
  <c r="AA101" i="44"/>
  <c r="Y101" i="44"/>
  <c r="W101" i="44"/>
  <c r="U101" i="44"/>
  <c r="S101" i="44"/>
  <c r="Q101" i="44"/>
  <c r="O101" i="44"/>
  <c r="M101" i="44"/>
  <c r="K101" i="44"/>
  <c r="I101" i="44"/>
  <c r="G101" i="44"/>
  <c r="E101" i="44"/>
  <c r="AQ100" i="44"/>
  <c r="AO100" i="44"/>
  <c r="AM100" i="44"/>
  <c r="AK100" i="44"/>
  <c r="AI100" i="44"/>
  <c r="AG100" i="44"/>
  <c r="AE100" i="44"/>
  <c r="AC100" i="44"/>
  <c r="AA100" i="44"/>
  <c r="Y100" i="44"/>
  <c r="W100" i="44"/>
  <c r="U100" i="44"/>
  <c r="S100" i="44"/>
  <c r="Q100" i="44"/>
  <c r="O100" i="44"/>
  <c r="M100" i="44"/>
  <c r="K100" i="44"/>
  <c r="I100" i="44"/>
  <c r="G100" i="44"/>
  <c r="E100" i="44"/>
  <c r="AQ99" i="44"/>
  <c r="AO99" i="44"/>
  <c r="AM99" i="44"/>
  <c r="AK99" i="44"/>
  <c r="AI99" i="44"/>
  <c r="AG99" i="44"/>
  <c r="AE99" i="44"/>
  <c r="AC99" i="44"/>
  <c r="AA99" i="44"/>
  <c r="Y99" i="44"/>
  <c r="W99" i="44"/>
  <c r="U99" i="44"/>
  <c r="S99" i="44"/>
  <c r="Q99" i="44"/>
  <c r="O99" i="44"/>
  <c r="M99" i="44"/>
  <c r="K99" i="44"/>
  <c r="I99" i="44"/>
  <c r="G99" i="44"/>
  <c r="E99" i="44"/>
  <c r="AQ98" i="44"/>
  <c r="AO98" i="44"/>
  <c r="AM98" i="44"/>
  <c r="AK98" i="44"/>
  <c r="AI98" i="44"/>
  <c r="AG98" i="44"/>
  <c r="AE98" i="44"/>
  <c r="AC98" i="44"/>
  <c r="AA98" i="44"/>
  <c r="Y98" i="44"/>
  <c r="W98" i="44"/>
  <c r="U98" i="44"/>
  <c r="S98" i="44"/>
  <c r="Q98" i="44"/>
  <c r="O98" i="44"/>
  <c r="M98" i="44"/>
  <c r="K98" i="44"/>
  <c r="I98" i="44"/>
  <c r="G98" i="44"/>
  <c r="E98" i="44"/>
  <c r="AQ97" i="44"/>
  <c r="AO97" i="44"/>
  <c r="AM97" i="44"/>
  <c r="AK97" i="44"/>
  <c r="AI97" i="44"/>
  <c r="AG97" i="44"/>
  <c r="AE97" i="44"/>
  <c r="AC97" i="44"/>
  <c r="AA97" i="44"/>
  <c r="Y97" i="44"/>
  <c r="W97" i="44"/>
  <c r="U97" i="44"/>
  <c r="S97" i="44"/>
  <c r="Q97" i="44"/>
  <c r="O97" i="44"/>
  <c r="M97" i="44"/>
  <c r="K97" i="44"/>
  <c r="I97" i="44"/>
  <c r="G97" i="44"/>
  <c r="E97" i="44"/>
  <c r="AQ96" i="44"/>
  <c r="AO96" i="44"/>
  <c r="AM96" i="44"/>
  <c r="AK96" i="44"/>
  <c r="AI96" i="44"/>
  <c r="AG96" i="44"/>
  <c r="AE96" i="44"/>
  <c r="AC96" i="44"/>
  <c r="AA96" i="44"/>
  <c r="Y96" i="44"/>
  <c r="W96" i="44"/>
  <c r="U96" i="44"/>
  <c r="S96" i="44"/>
  <c r="Q96" i="44"/>
  <c r="O96" i="44"/>
  <c r="M96" i="44"/>
  <c r="K96" i="44"/>
  <c r="I96" i="44"/>
  <c r="G96" i="44"/>
  <c r="E96" i="44"/>
  <c r="AQ95" i="44"/>
  <c r="AO95" i="44"/>
  <c r="AM95" i="44"/>
  <c r="AK95" i="44"/>
  <c r="AI95" i="44"/>
  <c r="AG95" i="44"/>
  <c r="AE95" i="44"/>
  <c r="AC95" i="44"/>
  <c r="AA95" i="44"/>
  <c r="Y95" i="44"/>
  <c r="W95" i="44"/>
  <c r="U95" i="44"/>
  <c r="S95" i="44"/>
  <c r="Q95" i="44"/>
  <c r="O95" i="44"/>
  <c r="M95" i="44"/>
  <c r="K95" i="44"/>
  <c r="I95" i="44"/>
  <c r="G95" i="44"/>
  <c r="E95" i="44"/>
  <c r="AQ94" i="44"/>
  <c r="AO94" i="44"/>
  <c r="AM94" i="44"/>
  <c r="AK94" i="44"/>
  <c r="AI94" i="44"/>
  <c r="AG94" i="44"/>
  <c r="AE94" i="44"/>
  <c r="AC94" i="44"/>
  <c r="AA94" i="44"/>
  <c r="Y94" i="44"/>
  <c r="W94" i="44"/>
  <c r="U94" i="44"/>
  <c r="S94" i="44"/>
  <c r="Q94" i="44"/>
  <c r="O94" i="44"/>
  <c r="M94" i="44"/>
  <c r="K94" i="44"/>
  <c r="I94" i="44"/>
  <c r="G94" i="44"/>
  <c r="E94" i="44"/>
  <c r="AQ93" i="44"/>
  <c r="AO93" i="44"/>
  <c r="AM93" i="44"/>
  <c r="AK93" i="44"/>
  <c r="AI93" i="44"/>
  <c r="AG93" i="44"/>
  <c r="AE93" i="44"/>
  <c r="AC93" i="44"/>
  <c r="AA93" i="44"/>
  <c r="Y93" i="44"/>
  <c r="W93" i="44"/>
  <c r="U93" i="44"/>
  <c r="S93" i="44"/>
  <c r="Q93" i="44"/>
  <c r="O93" i="44"/>
  <c r="M93" i="44"/>
  <c r="K93" i="44"/>
  <c r="I93" i="44"/>
  <c r="G93" i="44"/>
  <c r="E93" i="44"/>
  <c r="AQ92" i="44"/>
  <c r="AO92" i="44"/>
  <c r="AM92" i="44"/>
  <c r="AK92" i="44"/>
  <c r="AI92" i="44"/>
  <c r="AG92" i="44"/>
  <c r="AE92" i="44"/>
  <c r="AC92" i="44"/>
  <c r="AA92" i="44"/>
  <c r="Y92" i="44"/>
  <c r="W92" i="44"/>
  <c r="U92" i="44"/>
  <c r="S92" i="44"/>
  <c r="Q92" i="44"/>
  <c r="O92" i="44"/>
  <c r="M92" i="44"/>
  <c r="K92" i="44"/>
  <c r="I92" i="44"/>
  <c r="G92" i="44"/>
  <c r="E92" i="44"/>
  <c r="AQ91" i="44"/>
  <c r="AO91" i="44"/>
  <c r="AM91" i="44"/>
  <c r="AK91" i="44"/>
  <c r="AI91" i="44"/>
  <c r="AG91" i="44"/>
  <c r="AE91" i="44"/>
  <c r="AC91" i="44"/>
  <c r="AA91" i="44"/>
  <c r="Y91" i="44"/>
  <c r="W91" i="44"/>
  <c r="U91" i="44"/>
  <c r="S91" i="44"/>
  <c r="Q91" i="44"/>
  <c r="O91" i="44"/>
  <c r="M91" i="44"/>
  <c r="K91" i="44"/>
  <c r="I91" i="44"/>
  <c r="G91" i="44"/>
  <c r="E91" i="44"/>
  <c r="AQ90" i="44"/>
  <c r="AO90" i="44"/>
  <c r="AM90" i="44"/>
  <c r="AK90" i="44"/>
  <c r="AI90" i="44"/>
  <c r="AG90" i="44"/>
  <c r="AE90" i="44"/>
  <c r="AC90" i="44"/>
  <c r="AA90" i="44"/>
  <c r="Y90" i="44"/>
  <c r="W90" i="44"/>
  <c r="U90" i="44"/>
  <c r="S90" i="44"/>
  <c r="Q90" i="44"/>
  <c r="O90" i="44"/>
  <c r="M90" i="44"/>
  <c r="K90" i="44"/>
  <c r="I90" i="44"/>
  <c r="G90" i="44"/>
  <c r="E90" i="44"/>
  <c r="AQ89" i="44"/>
  <c r="AO89" i="44"/>
  <c r="AM89" i="44"/>
  <c r="AK89" i="44"/>
  <c r="AI89" i="44"/>
  <c r="AG89" i="44"/>
  <c r="AE89" i="44"/>
  <c r="AC89" i="44"/>
  <c r="AA89" i="44"/>
  <c r="Y89" i="44"/>
  <c r="W89" i="44"/>
  <c r="U89" i="44"/>
  <c r="S89" i="44"/>
  <c r="Q89" i="44"/>
  <c r="O89" i="44"/>
  <c r="M89" i="44"/>
  <c r="K89" i="44"/>
  <c r="I89" i="44"/>
  <c r="G89" i="44"/>
  <c r="E89" i="44"/>
  <c r="AQ88" i="44"/>
  <c r="AO88" i="44"/>
  <c r="AM88" i="44"/>
  <c r="AK88" i="44"/>
  <c r="AI88" i="44"/>
  <c r="AG88" i="44"/>
  <c r="AE88" i="44"/>
  <c r="AC88" i="44"/>
  <c r="AA88" i="44"/>
  <c r="Y88" i="44"/>
  <c r="W88" i="44"/>
  <c r="U88" i="44"/>
  <c r="S88" i="44"/>
  <c r="Q88" i="44"/>
  <c r="O88" i="44"/>
  <c r="M88" i="44"/>
  <c r="K88" i="44"/>
  <c r="I88" i="44"/>
  <c r="G88" i="44"/>
  <c r="E88" i="44"/>
  <c r="AQ87" i="44"/>
  <c r="AO87" i="44"/>
  <c r="AM87" i="44"/>
  <c r="AK87" i="44"/>
  <c r="AI87" i="44"/>
  <c r="AG87" i="44"/>
  <c r="AE87" i="44"/>
  <c r="AC87" i="44"/>
  <c r="AA87" i="44"/>
  <c r="Y87" i="44"/>
  <c r="W87" i="44"/>
  <c r="U87" i="44"/>
  <c r="S87" i="44"/>
  <c r="Q87" i="44"/>
  <c r="O87" i="44"/>
  <c r="M87" i="44"/>
  <c r="K87" i="44"/>
  <c r="I87" i="44"/>
  <c r="G87" i="44"/>
  <c r="E87" i="44"/>
  <c r="AQ86" i="44"/>
  <c r="AO86" i="44"/>
  <c r="AM86" i="44"/>
  <c r="AK86" i="44"/>
  <c r="AI86" i="44"/>
  <c r="AG86" i="44"/>
  <c r="AE86" i="44"/>
  <c r="AC86" i="44"/>
  <c r="AA86" i="44"/>
  <c r="Y86" i="44"/>
  <c r="W86" i="44"/>
  <c r="U86" i="44"/>
  <c r="S86" i="44"/>
  <c r="Q86" i="44"/>
  <c r="O86" i="44"/>
  <c r="M86" i="44"/>
  <c r="K86" i="44"/>
  <c r="I86" i="44"/>
  <c r="G86" i="44"/>
  <c r="E86" i="44"/>
  <c r="AQ85" i="44"/>
  <c r="AO85" i="44"/>
  <c r="AM85" i="44"/>
  <c r="AK85" i="44"/>
  <c r="AI85" i="44"/>
  <c r="AG85" i="44"/>
  <c r="AE85" i="44"/>
  <c r="AC85" i="44"/>
  <c r="AA85" i="44"/>
  <c r="Y85" i="44"/>
  <c r="W85" i="44"/>
  <c r="U85" i="44"/>
  <c r="S85" i="44"/>
  <c r="Q85" i="44"/>
  <c r="O85" i="44"/>
  <c r="M85" i="44"/>
  <c r="K85" i="44"/>
  <c r="I85" i="44"/>
  <c r="G85" i="44"/>
  <c r="E85" i="44"/>
  <c r="AQ84" i="44"/>
  <c r="AO84" i="44"/>
  <c r="AM84" i="44"/>
  <c r="AK84" i="44"/>
  <c r="AI84" i="44"/>
  <c r="AG84" i="44"/>
  <c r="AE84" i="44"/>
  <c r="AC84" i="44"/>
  <c r="AA84" i="44"/>
  <c r="Y84" i="44"/>
  <c r="W84" i="44"/>
  <c r="U84" i="44"/>
  <c r="S84" i="44"/>
  <c r="Q84" i="44"/>
  <c r="O84" i="44"/>
  <c r="M84" i="44"/>
  <c r="K84" i="44"/>
  <c r="I84" i="44"/>
  <c r="G84" i="44"/>
  <c r="E84" i="44"/>
  <c r="AQ83" i="44"/>
  <c r="AO83" i="44"/>
  <c r="AM83" i="44"/>
  <c r="AK83" i="44"/>
  <c r="AI83" i="44"/>
  <c r="AG83" i="44"/>
  <c r="AE83" i="44"/>
  <c r="AC83" i="44"/>
  <c r="AA83" i="44"/>
  <c r="Y83" i="44"/>
  <c r="W83" i="44"/>
  <c r="U83" i="44"/>
  <c r="S83" i="44"/>
  <c r="Q83" i="44"/>
  <c r="O83" i="44"/>
  <c r="M83" i="44"/>
  <c r="K83" i="44"/>
  <c r="I83" i="44"/>
  <c r="G83" i="44"/>
  <c r="E83" i="44"/>
  <c r="AQ82" i="44"/>
  <c r="AO82" i="44"/>
  <c r="AM82" i="44"/>
  <c r="AK82" i="44"/>
  <c r="AI82" i="44"/>
  <c r="AG82" i="44"/>
  <c r="AE82" i="44"/>
  <c r="AC82" i="44"/>
  <c r="AA82" i="44"/>
  <c r="Y82" i="44"/>
  <c r="W82" i="44"/>
  <c r="U82" i="44"/>
  <c r="S82" i="44"/>
  <c r="Q82" i="44"/>
  <c r="O82" i="44"/>
  <c r="M82" i="44"/>
  <c r="K82" i="44"/>
  <c r="I82" i="44"/>
  <c r="G82" i="44"/>
  <c r="E82" i="44"/>
  <c r="AQ81" i="44"/>
  <c r="AO81" i="44"/>
  <c r="AM81" i="44"/>
  <c r="AK81" i="44"/>
  <c r="AI81" i="44"/>
  <c r="AG81" i="44"/>
  <c r="AE81" i="44"/>
  <c r="AC81" i="44"/>
  <c r="AA81" i="44"/>
  <c r="Y81" i="44"/>
  <c r="W81" i="44"/>
  <c r="U81" i="44"/>
  <c r="S81" i="44"/>
  <c r="Q81" i="44"/>
  <c r="O81" i="44"/>
  <c r="M81" i="44"/>
  <c r="K81" i="44"/>
  <c r="I81" i="44"/>
  <c r="G81" i="44"/>
  <c r="E81" i="44"/>
  <c r="AQ80" i="44"/>
  <c r="AO80" i="44"/>
  <c r="AM80" i="44"/>
  <c r="AK80" i="44"/>
  <c r="AI80" i="44"/>
  <c r="AG80" i="44"/>
  <c r="AE80" i="44"/>
  <c r="AC80" i="44"/>
  <c r="AA80" i="44"/>
  <c r="Y80" i="44"/>
  <c r="W80" i="44"/>
  <c r="U80" i="44"/>
  <c r="S80" i="44"/>
  <c r="Q80" i="44"/>
  <c r="O80" i="44"/>
  <c r="M80" i="44"/>
  <c r="K80" i="44"/>
  <c r="I80" i="44"/>
  <c r="G80" i="44"/>
  <c r="E80" i="44"/>
  <c r="AQ79" i="44"/>
  <c r="AO79" i="44"/>
  <c r="AM79" i="44"/>
  <c r="AK79" i="44"/>
  <c r="AI79" i="44"/>
  <c r="AG79" i="44"/>
  <c r="AE79" i="44"/>
  <c r="AC79" i="44"/>
  <c r="AA79" i="44"/>
  <c r="Y79" i="44"/>
  <c r="W79" i="44"/>
  <c r="U79" i="44"/>
  <c r="S79" i="44"/>
  <c r="Q79" i="44"/>
  <c r="O79" i="44"/>
  <c r="M79" i="44"/>
  <c r="K79" i="44"/>
  <c r="I79" i="44"/>
  <c r="G79" i="44"/>
  <c r="E79" i="44"/>
  <c r="AQ78" i="44"/>
  <c r="AO78" i="44"/>
  <c r="AM78" i="44"/>
  <c r="AK78" i="44"/>
  <c r="AI78" i="44"/>
  <c r="AG78" i="44"/>
  <c r="AE78" i="44"/>
  <c r="AC78" i="44"/>
  <c r="AA78" i="44"/>
  <c r="Y78" i="44"/>
  <c r="W78" i="44"/>
  <c r="U78" i="44"/>
  <c r="S78" i="44"/>
  <c r="Q78" i="44"/>
  <c r="O78" i="44"/>
  <c r="M78" i="44"/>
  <c r="K78" i="44"/>
  <c r="I78" i="44"/>
  <c r="G78" i="44"/>
  <c r="E78" i="44"/>
  <c r="AQ77" i="44"/>
  <c r="AO77" i="44"/>
  <c r="AM77" i="44"/>
  <c r="AK77" i="44"/>
  <c r="AI77" i="44"/>
  <c r="AG77" i="44"/>
  <c r="AE77" i="44"/>
  <c r="AC77" i="44"/>
  <c r="AA77" i="44"/>
  <c r="Y77" i="44"/>
  <c r="W77" i="44"/>
  <c r="U77" i="44"/>
  <c r="S77" i="44"/>
  <c r="Q77" i="44"/>
  <c r="O77" i="44"/>
  <c r="M77" i="44"/>
  <c r="K77" i="44"/>
  <c r="I77" i="44"/>
  <c r="G77" i="44"/>
  <c r="E77" i="44"/>
  <c r="AQ76" i="44"/>
  <c r="AO76" i="44"/>
  <c r="AM76" i="44"/>
  <c r="AK76" i="44"/>
  <c r="AI76" i="44"/>
  <c r="AG76" i="44"/>
  <c r="AE76" i="44"/>
  <c r="AC76" i="44"/>
  <c r="AA76" i="44"/>
  <c r="Y76" i="44"/>
  <c r="W76" i="44"/>
  <c r="U76" i="44"/>
  <c r="S76" i="44"/>
  <c r="Q76" i="44"/>
  <c r="O76" i="44"/>
  <c r="M76" i="44"/>
  <c r="K76" i="44"/>
  <c r="I76" i="44"/>
  <c r="G76" i="44"/>
  <c r="E76" i="44"/>
  <c r="AQ75" i="44"/>
  <c r="AO75" i="44"/>
  <c r="AM75" i="44"/>
  <c r="AK75" i="44"/>
  <c r="AI75" i="44"/>
  <c r="AG75" i="44"/>
  <c r="AE75" i="44"/>
  <c r="AC75" i="44"/>
  <c r="AA75" i="44"/>
  <c r="Y75" i="44"/>
  <c r="W75" i="44"/>
  <c r="U75" i="44"/>
  <c r="S75" i="44"/>
  <c r="Q75" i="44"/>
  <c r="O75" i="44"/>
  <c r="M75" i="44"/>
  <c r="K75" i="44"/>
  <c r="I75" i="44"/>
  <c r="G75" i="44"/>
  <c r="E75" i="44"/>
  <c r="AQ74" i="44"/>
  <c r="AO74" i="44"/>
  <c r="AM74" i="44"/>
  <c r="AK74" i="44"/>
  <c r="AI74" i="44"/>
  <c r="AG74" i="44"/>
  <c r="AE74" i="44"/>
  <c r="AC74" i="44"/>
  <c r="AA74" i="44"/>
  <c r="Y74" i="44"/>
  <c r="W74" i="44"/>
  <c r="U74" i="44"/>
  <c r="S74" i="44"/>
  <c r="Q74" i="44"/>
  <c r="O74" i="44"/>
  <c r="M74" i="44"/>
  <c r="K74" i="44"/>
  <c r="I74" i="44"/>
  <c r="G74" i="44"/>
  <c r="E74" i="44"/>
  <c r="AQ73" i="44"/>
  <c r="AO73" i="44"/>
  <c r="AM73" i="44"/>
  <c r="AK73" i="44"/>
  <c r="AI73" i="44"/>
  <c r="AG73" i="44"/>
  <c r="AE73" i="44"/>
  <c r="AC73" i="44"/>
  <c r="AA73" i="44"/>
  <c r="Y73" i="44"/>
  <c r="W73" i="44"/>
  <c r="U73" i="44"/>
  <c r="S73" i="44"/>
  <c r="Q73" i="44"/>
  <c r="O73" i="44"/>
  <c r="M73" i="44"/>
  <c r="K73" i="44"/>
  <c r="I73" i="44"/>
  <c r="G73" i="44"/>
  <c r="E73" i="44"/>
  <c r="AQ72" i="44"/>
  <c r="AO72" i="44"/>
  <c r="AM72" i="44"/>
  <c r="AK72" i="44"/>
  <c r="AI72" i="44"/>
  <c r="AG72" i="44"/>
  <c r="AE72" i="44"/>
  <c r="AC72" i="44"/>
  <c r="AA72" i="44"/>
  <c r="Y72" i="44"/>
  <c r="W72" i="44"/>
  <c r="U72" i="44"/>
  <c r="S72" i="44"/>
  <c r="Q72" i="44"/>
  <c r="O72" i="44"/>
  <c r="M72" i="44"/>
  <c r="K72" i="44"/>
  <c r="I72" i="44"/>
  <c r="G72" i="44"/>
  <c r="E72" i="44"/>
  <c r="AQ71" i="44"/>
  <c r="AO71" i="44"/>
  <c r="AM71" i="44"/>
  <c r="AK71" i="44"/>
  <c r="AI71" i="44"/>
  <c r="AG71" i="44"/>
  <c r="AE71" i="44"/>
  <c r="AC71" i="44"/>
  <c r="AA71" i="44"/>
  <c r="Y71" i="44"/>
  <c r="W71" i="44"/>
  <c r="U71" i="44"/>
  <c r="S71" i="44"/>
  <c r="Q71" i="44"/>
  <c r="O71" i="44"/>
  <c r="M71" i="44"/>
  <c r="K71" i="44"/>
  <c r="I71" i="44"/>
  <c r="G71" i="44"/>
  <c r="E71" i="44"/>
  <c r="AQ70" i="44"/>
  <c r="AO70" i="44"/>
  <c r="AM70" i="44"/>
  <c r="AK70" i="44"/>
  <c r="AI70" i="44"/>
  <c r="AG70" i="44"/>
  <c r="AE70" i="44"/>
  <c r="AC70" i="44"/>
  <c r="AA70" i="44"/>
  <c r="Y70" i="44"/>
  <c r="W70" i="44"/>
  <c r="U70" i="44"/>
  <c r="S70" i="44"/>
  <c r="Q70" i="44"/>
  <c r="O70" i="44"/>
  <c r="M70" i="44"/>
  <c r="K70" i="44"/>
  <c r="I70" i="44"/>
  <c r="G70" i="44"/>
  <c r="E70" i="44"/>
  <c r="AQ69" i="44"/>
  <c r="AO69" i="44"/>
  <c r="AM69" i="44"/>
  <c r="AK69" i="44"/>
  <c r="AI69" i="44"/>
  <c r="AG69" i="44"/>
  <c r="AE69" i="44"/>
  <c r="AC69" i="44"/>
  <c r="AA69" i="44"/>
  <c r="Y69" i="44"/>
  <c r="W69" i="44"/>
  <c r="U69" i="44"/>
  <c r="S69" i="44"/>
  <c r="Q69" i="44"/>
  <c r="O69" i="44"/>
  <c r="M69" i="44"/>
  <c r="K69" i="44"/>
  <c r="I69" i="44"/>
  <c r="G69" i="44"/>
  <c r="E69" i="44"/>
  <c r="AQ68" i="44"/>
  <c r="AO68" i="44"/>
  <c r="AM68" i="44"/>
  <c r="AK68" i="44"/>
  <c r="AI68" i="44"/>
  <c r="AG68" i="44"/>
  <c r="AE68" i="44"/>
  <c r="AC68" i="44"/>
  <c r="AA68" i="44"/>
  <c r="Y68" i="44"/>
  <c r="W68" i="44"/>
  <c r="U68" i="44"/>
  <c r="S68" i="44"/>
  <c r="Q68" i="44"/>
  <c r="O68" i="44"/>
  <c r="M68" i="44"/>
  <c r="K68" i="44"/>
  <c r="I68" i="44"/>
  <c r="G68" i="44"/>
  <c r="E68" i="44"/>
  <c r="AQ67" i="44"/>
  <c r="AO67" i="44"/>
  <c r="AM67" i="44"/>
  <c r="AK67" i="44"/>
  <c r="AI67" i="44"/>
  <c r="AG67" i="44"/>
  <c r="AE67" i="44"/>
  <c r="AC67" i="44"/>
  <c r="AA67" i="44"/>
  <c r="Y67" i="44"/>
  <c r="W67" i="44"/>
  <c r="U67" i="44"/>
  <c r="S67" i="44"/>
  <c r="Q67" i="44"/>
  <c r="O67" i="44"/>
  <c r="M67" i="44"/>
  <c r="K67" i="44"/>
  <c r="I67" i="44"/>
  <c r="G67" i="44"/>
  <c r="E67" i="44"/>
  <c r="AQ66" i="44"/>
  <c r="AO66" i="44"/>
  <c r="AM66" i="44"/>
  <c r="AK66" i="44"/>
  <c r="AI66" i="44"/>
  <c r="AG66" i="44"/>
  <c r="AE66" i="44"/>
  <c r="AC66" i="44"/>
  <c r="AA66" i="44"/>
  <c r="Y66" i="44"/>
  <c r="W66" i="44"/>
  <c r="U66" i="44"/>
  <c r="S66" i="44"/>
  <c r="Q66" i="44"/>
  <c r="O66" i="44"/>
  <c r="M66" i="44"/>
  <c r="K66" i="44"/>
  <c r="I66" i="44"/>
  <c r="G66" i="44"/>
  <c r="E66" i="44"/>
  <c r="AQ65" i="44"/>
  <c r="AO65" i="44"/>
  <c r="AM65" i="44"/>
  <c r="AK65" i="44"/>
  <c r="AI65" i="44"/>
  <c r="AG65" i="44"/>
  <c r="AE65" i="44"/>
  <c r="AC65" i="44"/>
  <c r="AA65" i="44"/>
  <c r="Y65" i="44"/>
  <c r="W65" i="44"/>
  <c r="U65" i="44"/>
  <c r="S65" i="44"/>
  <c r="Q65" i="44"/>
  <c r="O65" i="44"/>
  <c r="M65" i="44"/>
  <c r="K65" i="44"/>
  <c r="I65" i="44"/>
  <c r="G65" i="44"/>
  <c r="E65" i="44"/>
  <c r="AQ64" i="44"/>
  <c r="AO64" i="44"/>
  <c r="AM64" i="44"/>
  <c r="AK64" i="44"/>
  <c r="AI64" i="44"/>
  <c r="AG64" i="44"/>
  <c r="AE64" i="44"/>
  <c r="AC64" i="44"/>
  <c r="AA64" i="44"/>
  <c r="Y64" i="44"/>
  <c r="W64" i="44"/>
  <c r="U64" i="44"/>
  <c r="S64" i="44"/>
  <c r="Q64" i="44"/>
  <c r="O64" i="44"/>
  <c r="M64" i="44"/>
  <c r="K64" i="44"/>
  <c r="I64" i="44"/>
  <c r="G64" i="44"/>
  <c r="E64" i="44"/>
  <c r="AQ63" i="44"/>
  <c r="AO63" i="44"/>
  <c r="AM63" i="44"/>
  <c r="AK63" i="44"/>
  <c r="AI63" i="44"/>
  <c r="AG63" i="44"/>
  <c r="AE63" i="44"/>
  <c r="AC63" i="44"/>
  <c r="AA63" i="44"/>
  <c r="Y63" i="44"/>
  <c r="W63" i="44"/>
  <c r="U63" i="44"/>
  <c r="S63" i="44"/>
  <c r="Q63" i="44"/>
  <c r="O63" i="44"/>
  <c r="M63" i="44"/>
  <c r="K63" i="44"/>
  <c r="I63" i="44"/>
  <c r="G63" i="44"/>
  <c r="E63" i="44"/>
  <c r="AQ62" i="44"/>
  <c r="AO62" i="44"/>
  <c r="AM62" i="44"/>
  <c r="AK62" i="44"/>
  <c r="AI62" i="44"/>
  <c r="AG62" i="44"/>
  <c r="AE62" i="44"/>
  <c r="AC62" i="44"/>
  <c r="AA62" i="44"/>
  <c r="Y62" i="44"/>
  <c r="W62" i="44"/>
  <c r="U62" i="44"/>
  <c r="S62" i="44"/>
  <c r="Q62" i="44"/>
  <c r="O62" i="44"/>
  <c r="M62" i="44"/>
  <c r="K62" i="44"/>
  <c r="I62" i="44"/>
  <c r="G62" i="44"/>
  <c r="E62" i="44"/>
  <c r="AQ61" i="44"/>
  <c r="AO61" i="44"/>
  <c r="AM61" i="44"/>
  <c r="AK61" i="44"/>
  <c r="AI61" i="44"/>
  <c r="AG61" i="44"/>
  <c r="AE61" i="44"/>
  <c r="AC61" i="44"/>
  <c r="AA61" i="44"/>
  <c r="Y61" i="44"/>
  <c r="W61" i="44"/>
  <c r="U61" i="44"/>
  <c r="S61" i="44"/>
  <c r="Q61" i="44"/>
  <c r="O61" i="44"/>
  <c r="M61" i="44"/>
  <c r="K61" i="44"/>
  <c r="I61" i="44"/>
  <c r="G61" i="44"/>
  <c r="E61" i="44"/>
  <c r="AQ60" i="44"/>
  <c r="AO60" i="44"/>
  <c r="AM60" i="44"/>
  <c r="AK60" i="44"/>
  <c r="AI60" i="44"/>
  <c r="AG60" i="44"/>
  <c r="AE60" i="44"/>
  <c r="AC60" i="44"/>
  <c r="AA60" i="44"/>
  <c r="Y60" i="44"/>
  <c r="W60" i="44"/>
  <c r="U60" i="44"/>
  <c r="S60" i="44"/>
  <c r="Q60" i="44"/>
  <c r="O60" i="44"/>
  <c r="M60" i="44"/>
  <c r="K60" i="44"/>
  <c r="I60" i="44"/>
  <c r="G60" i="44"/>
  <c r="E60" i="44"/>
  <c r="AQ59" i="44"/>
  <c r="AO59" i="44"/>
  <c r="AM59" i="44"/>
  <c r="AK59" i="44"/>
  <c r="AI59" i="44"/>
  <c r="AG59" i="44"/>
  <c r="AE59" i="44"/>
  <c r="AC59" i="44"/>
  <c r="AA59" i="44"/>
  <c r="Y59" i="44"/>
  <c r="W59" i="44"/>
  <c r="U59" i="44"/>
  <c r="S59" i="44"/>
  <c r="Q59" i="44"/>
  <c r="O59" i="44"/>
  <c r="M59" i="44"/>
  <c r="K59" i="44"/>
  <c r="I59" i="44"/>
  <c r="G59" i="44"/>
  <c r="E59" i="44"/>
  <c r="AQ58" i="44"/>
  <c r="AO58" i="44"/>
  <c r="AM58" i="44"/>
  <c r="AK58" i="44"/>
  <c r="AI58" i="44"/>
  <c r="AG58" i="44"/>
  <c r="AE58" i="44"/>
  <c r="AC58" i="44"/>
  <c r="AA58" i="44"/>
  <c r="Y58" i="44"/>
  <c r="W58" i="44"/>
  <c r="U58" i="44"/>
  <c r="S58" i="44"/>
  <c r="Q58" i="44"/>
  <c r="O58" i="44"/>
  <c r="M58" i="44"/>
  <c r="K58" i="44"/>
  <c r="I58" i="44"/>
  <c r="G58" i="44"/>
  <c r="E58" i="44"/>
  <c r="AQ57" i="44"/>
  <c r="AO57" i="44"/>
  <c r="AM57" i="44"/>
  <c r="AK57" i="44"/>
  <c r="AI57" i="44"/>
  <c r="AG57" i="44"/>
  <c r="AE57" i="44"/>
  <c r="AC57" i="44"/>
  <c r="AA57" i="44"/>
  <c r="Y57" i="44"/>
  <c r="W57" i="44"/>
  <c r="U57" i="44"/>
  <c r="S57" i="44"/>
  <c r="Q57" i="44"/>
  <c r="O57" i="44"/>
  <c r="M57" i="44"/>
  <c r="K57" i="44"/>
  <c r="I57" i="44"/>
  <c r="G57" i="44"/>
  <c r="E57" i="44"/>
  <c r="AQ56" i="44"/>
  <c r="AO56" i="44"/>
  <c r="AM56" i="44"/>
  <c r="AK56" i="44"/>
  <c r="AI56" i="44"/>
  <c r="AG56" i="44"/>
  <c r="AE56" i="44"/>
  <c r="AC56" i="44"/>
  <c r="AA56" i="44"/>
  <c r="Y56" i="44"/>
  <c r="W56" i="44"/>
  <c r="U56" i="44"/>
  <c r="S56" i="44"/>
  <c r="Q56" i="44"/>
  <c r="O56" i="44"/>
  <c r="M56" i="44"/>
  <c r="K56" i="44"/>
  <c r="I56" i="44"/>
  <c r="G56" i="44"/>
  <c r="E56" i="44"/>
  <c r="AQ55" i="44"/>
  <c r="AO55" i="44"/>
  <c r="AM55" i="44"/>
  <c r="AK55" i="44"/>
  <c r="AI55" i="44"/>
  <c r="AG55" i="44"/>
  <c r="AE55" i="44"/>
  <c r="AC55" i="44"/>
  <c r="AA55" i="44"/>
  <c r="Y55" i="44"/>
  <c r="W55" i="44"/>
  <c r="U55" i="44"/>
  <c r="S55" i="44"/>
  <c r="Q55" i="44"/>
  <c r="O55" i="44"/>
  <c r="M55" i="44"/>
  <c r="K55" i="44"/>
  <c r="I55" i="44"/>
  <c r="G55" i="44"/>
  <c r="E55" i="44"/>
  <c r="AQ54" i="44"/>
  <c r="AO54" i="44"/>
  <c r="AM54" i="44"/>
  <c r="AK54" i="44"/>
  <c r="AI54" i="44"/>
  <c r="AG54" i="44"/>
  <c r="AE54" i="44"/>
  <c r="AC54" i="44"/>
  <c r="AA54" i="44"/>
  <c r="Y54" i="44"/>
  <c r="W54" i="44"/>
  <c r="U54" i="44"/>
  <c r="S54" i="44"/>
  <c r="Q54" i="44"/>
  <c r="O54" i="44"/>
  <c r="M54" i="44"/>
  <c r="K54" i="44"/>
  <c r="I54" i="44"/>
  <c r="G54" i="44"/>
  <c r="E54" i="44"/>
  <c r="AQ53" i="44"/>
  <c r="AO53" i="44"/>
  <c r="AM53" i="44"/>
  <c r="AK53" i="44"/>
  <c r="AI53" i="44"/>
  <c r="AG53" i="44"/>
  <c r="AE53" i="44"/>
  <c r="AC53" i="44"/>
  <c r="AA53" i="44"/>
  <c r="Y53" i="44"/>
  <c r="W53" i="44"/>
  <c r="U53" i="44"/>
  <c r="S53" i="44"/>
  <c r="Q53" i="44"/>
  <c r="O53" i="44"/>
  <c r="M53" i="44"/>
  <c r="K53" i="44"/>
  <c r="I53" i="44"/>
  <c r="G53" i="44"/>
  <c r="E53" i="44"/>
  <c r="AQ52" i="44"/>
  <c r="AO52" i="44"/>
  <c r="AM52" i="44"/>
  <c r="AK52" i="44"/>
  <c r="AI52" i="44"/>
  <c r="AG52" i="44"/>
  <c r="AE52" i="44"/>
  <c r="AC52" i="44"/>
  <c r="AA52" i="44"/>
  <c r="Y52" i="44"/>
  <c r="W52" i="44"/>
  <c r="U52" i="44"/>
  <c r="S52" i="44"/>
  <c r="Q52" i="44"/>
  <c r="O52" i="44"/>
  <c r="M52" i="44"/>
  <c r="K52" i="44"/>
  <c r="I52" i="44"/>
  <c r="G52" i="44"/>
  <c r="E52" i="44"/>
  <c r="AQ51" i="44"/>
  <c r="AO51" i="44"/>
  <c r="AM51" i="44"/>
  <c r="AK51" i="44"/>
  <c r="AI51" i="44"/>
  <c r="AG51" i="44"/>
  <c r="AE51" i="44"/>
  <c r="AC51" i="44"/>
  <c r="AA51" i="44"/>
  <c r="Y51" i="44"/>
  <c r="W51" i="44"/>
  <c r="U51" i="44"/>
  <c r="S51" i="44"/>
  <c r="Q51" i="44"/>
  <c r="O51" i="44"/>
  <c r="M51" i="44"/>
  <c r="K51" i="44"/>
  <c r="I51" i="44"/>
  <c r="G51" i="44"/>
  <c r="E51" i="44"/>
  <c r="AQ50" i="44"/>
  <c r="AO50" i="44"/>
  <c r="AM50" i="44"/>
  <c r="AK50" i="44"/>
  <c r="AI50" i="44"/>
  <c r="AG50" i="44"/>
  <c r="AE50" i="44"/>
  <c r="AC50" i="44"/>
  <c r="AA50" i="44"/>
  <c r="Y50" i="44"/>
  <c r="W50" i="44"/>
  <c r="U50" i="44"/>
  <c r="S50" i="44"/>
  <c r="Q50" i="44"/>
  <c r="O50" i="44"/>
  <c r="M50" i="44"/>
  <c r="K50" i="44"/>
  <c r="I50" i="44"/>
  <c r="G50" i="44"/>
  <c r="E50" i="44"/>
  <c r="AQ49" i="44"/>
  <c r="AO49" i="44"/>
  <c r="AM49" i="44"/>
  <c r="AK49" i="44"/>
  <c r="AI49" i="44"/>
  <c r="AG49" i="44"/>
  <c r="AE49" i="44"/>
  <c r="AC49" i="44"/>
  <c r="AA49" i="44"/>
  <c r="Y49" i="44"/>
  <c r="W49" i="44"/>
  <c r="U49" i="44"/>
  <c r="S49" i="44"/>
  <c r="Q49" i="44"/>
  <c r="O49" i="44"/>
  <c r="M49" i="44"/>
  <c r="K49" i="44"/>
  <c r="I49" i="44"/>
  <c r="G49" i="44"/>
  <c r="E49" i="44"/>
  <c r="AQ48" i="44"/>
  <c r="AO48" i="44"/>
  <c r="AM48" i="44"/>
  <c r="AK48" i="44"/>
  <c r="AI48" i="44"/>
  <c r="AG48" i="44"/>
  <c r="AE48" i="44"/>
  <c r="AC48" i="44"/>
  <c r="AA48" i="44"/>
  <c r="Y48" i="44"/>
  <c r="W48" i="44"/>
  <c r="U48" i="44"/>
  <c r="S48" i="44"/>
  <c r="Q48" i="44"/>
  <c r="O48" i="44"/>
  <c r="M48" i="44"/>
  <c r="K48" i="44"/>
  <c r="I48" i="44"/>
  <c r="G48" i="44"/>
  <c r="E48" i="44"/>
  <c r="AQ47" i="44"/>
  <c r="AO47" i="44"/>
  <c r="AM47" i="44"/>
  <c r="AK47" i="44"/>
  <c r="AI47" i="44"/>
  <c r="AG47" i="44"/>
  <c r="AE47" i="44"/>
  <c r="AC47" i="44"/>
  <c r="AA47" i="44"/>
  <c r="Y47" i="44"/>
  <c r="W47" i="44"/>
  <c r="U47" i="44"/>
  <c r="S47" i="44"/>
  <c r="Q47" i="44"/>
  <c r="O47" i="44"/>
  <c r="M47" i="44"/>
  <c r="K47" i="44"/>
  <c r="I47" i="44"/>
  <c r="G47" i="44"/>
  <c r="E47" i="44"/>
  <c r="AQ46" i="44"/>
  <c r="AO46" i="44"/>
  <c r="AM46" i="44"/>
  <c r="AK46" i="44"/>
  <c r="AI46" i="44"/>
  <c r="AG46" i="44"/>
  <c r="AE46" i="44"/>
  <c r="AC46" i="44"/>
  <c r="AA46" i="44"/>
  <c r="Y46" i="44"/>
  <c r="W46" i="44"/>
  <c r="U46" i="44"/>
  <c r="S46" i="44"/>
  <c r="Q46" i="44"/>
  <c r="O46" i="44"/>
  <c r="M46" i="44"/>
  <c r="K46" i="44"/>
  <c r="I46" i="44"/>
  <c r="G46" i="44"/>
  <c r="E46" i="44"/>
  <c r="AQ45" i="44"/>
  <c r="AO45" i="44"/>
  <c r="AM45" i="44"/>
  <c r="AK45" i="44"/>
  <c r="AI45" i="44"/>
  <c r="AG45" i="44"/>
  <c r="AE45" i="44"/>
  <c r="AC45" i="44"/>
  <c r="AA45" i="44"/>
  <c r="Y45" i="44"/>
  <c r="W45" i="44"/>
  <c r="U45" i="44"/>
  <c r="S45" i="44"/>
  <c r="Q45" i="44"/>
  <c r="O45" i="44"/>
  <c r="M45" i="44"/>
  <c r="K45" i="44"/>
  <c r="I45" i="44"/>
  <c r="G45" i="44"/>
  <c r="E45" i="44"/>
  <c r="AQ44" i="44"/>
  <c r="AO44" i="44"/>
  <c r="AM44" i="44"/>
  <c r="AK44" i="44"/>
  <c r="AI44" i="44"/>
  <c r="AG44" i="44"/>
  <c r="AE44" i="44"/>
  <c r="AC44" i="44"/>
  <c r="AA44" i="44"/>
  <c r="Y44" i="44"/>
  <c r="W44" i="44"/>
  <c r="U44" i="44"/>
  <c r="S44" i="44"/>
  <c r="Q44" i="44"/>
  <c r="O44" i="44"/>
  <c r="M44" i="44"/>
  <c r="K44" i="44"/>
  <c r="I44" i="44"/>
  <c r="G44" i="44"/>
  <c r="E44" i="44"/>
  <c r="AQ43" i="44"/>
  <c r="AO43" i="44"/>
  <c r="AM43" i="44"/>
  <c r="AK43" i="44"/>
  <c r="AI43" i="44"/>
  <c r="AG43" i="44"/>
  <c r="AE43" i="44"/>
  <c r="AC43" i="44"/>
  <c r="AA43" i="44"/>
  <c r="Y43" i="44"/>
  <c r="W43" i="44"/>
  <c r="U43" i="44"/>
  <c r="S43" i="44"/>
  <c r="Q43" i="44"/>
  <c r="O43" i="44"/>
  <c r="M43" i="44"/>
  <c r="K43" i="44"/>
  <c r="I43" i="44"/>
  <c r="G43" i="44"/>
  <c r="E43" i="44"/>
  <c r="AQ42" i="44"/>
  <c r="AO42" i="44"/>
  <c r="AM42" i="44"/>
  <c r="AK42" i="44"/>
  <c r="AI42" i="44"/>
  <c r="AG42" i="44"/>
  <c r="AE42" i="44"/>
  <c r="AC42" i="44"/>
  <c r="AA42" i="44"/>
  <c r="Y42" i="44"/>
  <c r="W42" i="44"/>
  <c r="U42" i="44"/>
  <c r="S42" i="44"/>
  <c r="Q42" i="44"/>
  <c r="O42" i="44"/>
  <c r="M42" i="44"/>
  <c r="K42" i="44"/>
  <c r="I42" i="44"/>
  <c r="G42" i="44"/>
  <c r="E42" i="44"/>
  <c r="AQ41" i="44"/>
  <c r="AO41" i="44"/>
  <c r="AM41" i="44"/>
  <c r="AK41" i="44"/>
  <c r="AI41" i="44"/>
  <c r="AG41" i="44"/>
  <c r="AE41" i="44"/>
  <c r="AC41" i="44"/>
  <c r="AA41" i="44"/>
  <c r="Y41" i="44"/>
  <c r="W41" i="44"/>
  <c r="U41" i="44"/>
  <c r="S41" i="44"/>
  <c r="Q41" i="44"/>
  <c r="O41" i="44"/>
  <c r="M41" i="44"/>
  <c r="K41" i="44"/>
  <c r="I41" i="44"/>
  <c r="G41" i="44"/>
  <c r="E41" i="44"/>
  <c r="AQ40" i="44"/>
  <c r="AO40" i="44"/>
  <c r="AM40" i="44"/>
  <c r="AK40" i="44"/>
  <c r="AI40" i="44"/>
  <c r="AG40" i="44"/>
  <c r="AE40" i="44"/>
  <c r="AC40" i="44"/>
  <c r="AA40" i="44"/>
  <c r="Y40" i="44"/>
  <c r="W40" i="44"/>
  <c r="U40" i="44"/>
  <c r="S40" i="44"/>
  <c r="Q40" i="44"/>
  <c r="O40" i="44"/>
  <c r="M40" i="44"/>
  <c r="K40" i="44"/>
  <c r="I40" i="44"/>
  <c r="G40" i="44"/>
  <c r="E40" i="44"/>
  <c r="AQ39" i="44"/>
  <c r="AO39" i="44"/>
  <c r="AM39" i="44"/>
  <c r="AK39" i="44"/>
  <c r="AI39" i="44"/>
  <c r="AG39" i="44"/>
  <c r="AE39" i="44"/>
  <c r="AC39" i="44"/>
  <c r="AA39" i="44"/>
  <c r="Y39" i="44"/>
  <c r="W39" i="44"/>
  <c r="U39" i="44"/>
  <c r="S39" i="44"/>
  <c r="Q39" i="44"/>
  <c r="O39" i="44"/>
  <c r="M39" i="44"/>
  <c r="K39" i="44"/>
  <c r="I39" i="44"/>
  <c r="G39" i="44"/>
  <c r="E39" i="44"/>
  <c r="AQ38" i="44"/>
  <c r="AO38" i="44"/>
  <c r="AM38" i="44"/>
  <c r="AK38" i="44"/>
  <c r="AI38" i="44"/>
  <c r="AG38" i="44"/>
  <c r="AE38" i="44"/>
  <c r="AC38" i="44"/>
  <c r="AA38" i="44"/>
  <c r="Y38" i="44"/>
  <c r="W38" i="44"/>
  <c r="U38" i="44"/>
  <c r="S38" i="44"/>
  <c r="Q38" i="44"/>
  <c r="O38" i="44"/>
  <c r="M38" i="44"/>
  <c r="K38" i="44"/>
  <c r="I38" i="44"/>
  <c r="G38" i="44"/>
  <c r="E38" i="44"/>
  <c r="AQ37" i="44"/>
  <c r="AO37" i="44"/>
  <c r="AM37" i="44"/>
  <c r="AK37" i="44"/>
  <c r="AI37" i="44"/>
  <c r="AG37" i="44"/>
  <c r="AE37" i="44"/>
  <c r="AC37" i="44"/>
  <c r="AA37" i="44"/>
  <c r="Y37" i="44"/>
  <c r="W37" i="44"/>
  <c r="U37" i="44"/>
  <c r="S37" i="44"/>
  <c r="Q37" i="44"/>
  <c r="O37" i="44"/>
  <c r="M37" i="44"/>
  <c r="K37" i="44"/>
  <c r="I37" i="44"/>
  <c r="G37" i="44"/>
  <c r="E37" i="44"/>
  <c r="AQ36" i="44"/>
  <c r="AO36" i="44"/>
  <c r="AM36" i="44"/>
  <c r="AK36" i="44"/>
  <c r="AI36" i="44"/>
  <c r="AG36" i="44"/>
  <c r="AE36" i="44"/>
  <c r="AC36" i="44"/>
  <c r="AA36" i="44"/>
  <c r="Y36" i="44"/>
  <c r="W36" i="44"/>
  <c r="U36" i="44"/>
  <c r="S36" i="44"/>
  <c r="Q36" i="44"/>
  <c r="O36" i="44"/>
  <c r="M36" i="44"/>
  <c r="K36" i="44"/>
  <c r="I36" i="44"/>
  <c r="G36" i="44"/>
  <c r="E36" i="44"/>
  <c r="AQ35" i="44"/>
  <c r="AO35" i="44"/>
  <c r="AM35" i="44"/>
  <c r="AK35" i="44"/>
  <c r="AI35" i="44"/>
  <c r="AG35" i="44"/>
  <c r="AE35" i="44"/>
  <c r="AC35" i="44"/>
  <c r="AA35" i="44"/>
  <c r="Y35" i="44"/>
  <c r="W35" i="44"/>
  <c r="U35" i="44"/>
  <c r="S35" i="44"/>
  <c r="Q35" i="44"/>
  <c r="O35" i="44"/>
  <c r="M35" i="44"/>
  <c r="K35" i="44"/>
  <c r="I35" i="44"/>
  <c r="G35" i="44"/>
  <c r="E35" i="44"/>
  <c r="AQ34" i="44"/>
  <c r="AO34" i="44"/>
  <c r="AM34" i="44"/>
  <c r="AK34" i="44"/>
  <c r="AI34" i="44"/>
  <c r="AG34" i="44"/>
  <c r="AE34" i="44"/>
  <c r="AC34" i="44"/>
  <c r="AA34" i="44"/>
  <c r="Y34" i="44"/>
  <c r="W34" i="44"/>
  <c r="U34" i="44"/>
  <c r="S34" i="44"/>
  <c r="Q34" i="44"/>
  <c r="O34" i="44"/>
  <c r="M34" i="44"/>
  <c r="K34" i="44"/>
  <c r="I34" i="44"/>
  <c r="G34" i="44"/>
  <c r="E34" i="44"/>
  <c r="AQ33" i="44"/>
  <c r="AO33" i="44"/>
  <c r="AM33" i="44"/>
  <c r="AK33" i="44"/>
  <c r="AI33" i="44"/>
  <c r="AG33" i="44"/>
  <c r="AE33" i="44"/>
  <c r="AC33" i="44"/>
  <c r="AA33" i="44"/>
  <c r="Y33" i="44"/>
  <c r="W33" i="44"/>
  <c r="U33" i="44"/>
  <c r="S33" i="44"/>
  <c r="Q33" i="44"/>
  <c r="O33" i="44"/>
  <c r="M33" i="44"/>
  <c r="K33" i="44"/>
  <c r="I33" i="44"/>
  <c r="G33" i="44"/>
  <c r="E33" i="44"/>
  <c r="AQ32" i="44"/>
  <c r="AO32" i="44"/>
  <c r="AM32" i="44"/>
  <c r="AK32" i="44"/>
  <c r="AI32" i="44"/>
  <c r="AG32" i="44"/>
  <c r="AE32" i="44"/>
  <c r="AC32" i="44"/>
  <c r="AA32" i="44"/>
  <c r="Y32" i="44"/>
  <c r="W32" i="44"/>
  <c r="U32" i="44"/>
  <c r="S32" i="44"/>
  <c r="Q32" i="44"/>
  <c r="O32" i="44"/>
  <c r="M32" i="44"/>
  <c r="K32" i="44"/>
  <c r="I32" i="44"/>
  <c r="G32" i="44"/>
  <c r="E32" i="44"/>
  <c r="AQ31" i="44"/>
  <c r="AO31" i="44"/>
  <c r="AM31" i="44"/>
  <c r="AK31" i="44"/>
  <c r="AI31" i="44"/>
  <c r="AG31" i="44"/>
  <c r="AE31" i="44"/>
  <c r="AC31" i="44"/>
  <c r="AA31" i="44"/>
  <c r="Y31" i="44"/>
  <c r="W31" i="44"/>
  <c r="U31" i="44"/>
  <c r="S31" i="44"/>
  <c r="Q31" i="44"/>
  <c r="O31" i="44"/>
  <c r="M31" i="44"/>
  <c r="K31" i="44"/>
  <c r="I31" i="44"/>
  <c r="G31" i="44"/>
  <c r="E31" i="44"/>
  <c r="AQ30" i="44"/>
  <c r="AO30" i="44"/>
  <c r="AM30" i="44"/>
  <c r="AK30" i="44"/>
  <c r="AI30" i="44"/>
  <c r="AG30" i="44"/>
  <c r="AE30" i="44"/>
  <c r="AC30" i="44"/>
  <c r="AA30" i="44"/>
  <c r="Y30" i="44"/>
  <c r="W30" i="44"/>
  <c r="U30" i="44"/>
  <c r="S30" i="44"/>
  <c r="Q30" i="44"/>
  <c r="O30" i="44"/>
  <c r="M30" i="44"/>
  <c r="K30" i="44"/>
  <c r="I30" i="44"/>
  <c r="G30" i="44"/>
  <c r="E30" i="44"/>
  <c r="AQ29" i="44"/>
  <c r="AO29" i="44"/>
  <c r="AM29" i="44"/>
  <c r="AK29" i="44"/>
  <c r="AI29" i="44"/>
  <c r="AG29" i="44"/>
  <c r="AE29" i="44"/>
  <c r="AC29" i="44"/>
  <c r="AA29" i="44"/>
  <c r="Y29" i="44"/>
  <c r="W29" i="44"/>
  <c r="U29" i="44"/>
  <c r="S29" i="44"/>
  <c r="Q29" i="44"/>
  <c r="O29" i="44"/>
  <c r="M29" i="44"/>
  <c r="K29" i="44"/>
  <c r="I29" i="44"/>
  <c r="G29" i="44"/>
  <c r="E29" i="44"/>
  <c r="AQ28" i="44"/>
  <c r="AO28" i="44"/>
  <c r="AM28" i="44"/>
  <c r="AK28" i="44"/>
  <c r="AI28" i="44"/>
  <c r="AG28" i="44"/>
  <c r="AE28" i="44"/>
  <c r="AC28" i="44"/>
  <c r="AA28" i="44"/>
  <c r="Y28" i="44"/>
  <c r="W28" i="44"/>
  <c r="U28" i="44"/>
  <c r="S28" i="44"/>
  <c r="Q28" i="44"/>
  <c r="O28" i="44"/>
  <c r="M28" i="44"/>
  <c r="K28" i="44"/>
  <c r="I28" i="44"/>
  <c r="G28" i="44"/>
  <c r="E28" i="44"/>
  <c r="AQ27" i="44"/>
  <c r="AO27" i="44"/>
  <c r="AM27" i="44"/>
  <c r="AK27" i="44"/>
  <c r="AI27" i="44"/>
  <c r="AG27" i="44"/>
  <c r="AE27" i="44"/>
  <c r="AC27" i="44"/>
  <c r="AA27" i="44"/>
  <c r="Y27" i="44"/>
  <c r="W27" i="44"/>
  <c r="U27" i="44"/>
  <c r="S27" i="44"/>
  <c r="Q27" i="44"/>
  <c r="O27" i="44"/>
  <c r="M27" i="44"/>
  <c r="K27" i="44"/>
  <c r="I27" i="44"/>
  <c r="G27" i="44"/>
  <c r="E27" i="44"/>
  <c r="AQ26" i="44"/>
  <c r="AO26" i="44"/>
  <c r="AM26" i="44"/>
  <c r="AK26" i="44"/>
  <c r="AI26" i="44"/>
  <c r="AG26" i="44"/>
  <c r="AE26" i="44"/>
  <c r="AC26" i="44"/>
  <c r="AA26" i="44"/>
  <c r="Y26" i="44"/>
  <c r="W26" i="44"/>
  <c r="U26" i="44"/>
  <c r="S26" i="44"/>
  <c r="Q26" i="44"/>
  <c r="O26" i="44"/>
  <c r="M26" i="44"/>
  <c r="K26" i="44"/>
  <c r="I26" i="44"/>
  <c r="G26" i="44"/>
  <c r="E26" i="44"/>
  <c r="AQ25" i="44"/>
  <c r="AO25" i="44"/>
  <c r="AM25" i="44"/>
  <c r="AK25" i="44"/>
  <c r="AI25" i="44"/>
  <c r="AG25" i="44"/>
  <c r="AE25" i="44"/>
  <c r="AC25" i="44"/>
  <c r="AA25" i="44"/>
  <c r="Y25" i="44"/>
  <c r="W25" i="44"/>
  <c r="U25" i="44"/>
  <c r="S25" i="44"/>
  <c r="Q25" i="44"/>
  <c r="O25" i="44"/>
  <c r="M25" i="44"/>
  <c r="K25" i="44"/>
  <c r="I25" i="44"/>
  <c r="G25" i="44"/>
  <c r="E25" i="44"/>
  <c r="AQ24" i="44"/>
  <c r="AO24" i="44"/>
  <c r="AM24" i="44"/>
  <c r="AK24" i="44"/>
  <c r="AI24" i="44"/>
  <c r="AG24" i="44"/>
  <c r="AE24" i="44"/>
  <c r="AC24" i="44"/>
  <c r="AA24" i="44"/>
  <c r="Y24" i="44"/>
  <c r="W24" i="44"/>
  <c r="U24" i="44"/>
  <c r="S24" i="44"/>
  <c r="Q24" i="44"/>
  <c r="O24" i="44"/>
  <c r="M24" i="44"/>
  <c r="K24" i="44"/>
  <c r="I24" i="44"/>
  <c r="G24" i="44"/>
  <c r="E24" i="44"/>
  <c r="AQ23" i="44"/>
  <c r="AO23" i="44"/>
  <c r="AM23" i="44"/>
  <c r="AK23" i="44"/>
  <c r="AI23" i="44"/>
  <c r="AG23" i="44"/>
  <c r="AE23" i="44"/>
  <c r="AC23" i="44"/>
  <c r="AA23" i="44"/>
  <c r="Y23" i="44"/>
  <c r="W23" i="44"/>
  <c r="U23" i="44"/>
  <c r="S23" i="44"/>
  <c r="Q23" i="44"/>
  <c r="O23" i="44"/>
  <c r="M23" i="44"/>
  <c r="K23" i="44"/>
  <c r="I23" i="44"/>
  <c r="G23" i="44"/>
  <c r="E23" i="44"/>
  <c r="AQ22" i="44"/>
  <c r="AO22" i="44"/>
  <c r="AM22" i="44"/>
  <c r="AK22" i="44"/>
  <c r="AI22" i="44"/>
  <c r="AG22" i="44"/>
  <c r="AE22" i="44"/>
  <c r="AC22" i="44"/>
  <c r="AA22" i="44"/>
  <c r="Y22" i="44"/>
  <c r="W22" i="44"/>
  <c r="U22" i="44"/>
  <c r="S22" i="44"/>
  <c r="Q22" i="44"/>
  <c r="O22" i="44"/>
  <c r="M22" i="44"/>
  <c r="K22" i="44"/>
  <c r="I22" i="44"/>
  <c r="G22" i="44"/>
  <c r="E22" i="44"/>
  <c r="AQ21" i="44"/>
  <c r="AO21" i="44"/>
  <c r="AM21" i="44"/>
  <c r="AK21" i="44"/>
  <c r="AI21" i="44"/>
  <c r="AG21" i="44"/>
  <c r="AE21" i="44"/>
  <c r="AC21" i="44"/>
  <c r="AA21" i="44"/>
  <c r="Y21" i="44"/>
  <c r="W21" i="44"/>
  <c r="U21" i="44"/>
  <c r="S21" i="44"/>
  <c r="Q21" i="44"/>
  <c r="O21" i="44"/>
  <c r="M21" i="44"/>
  <c r="K21" i="44"/>
  <c r="I21" i="44"/>
  <c r="G21" i="44"/>
  <c r="E21" i="44"/>
  <c r="AQ20" i="44"/>
  <c r="AO20" i="44"/>
  <c r="AM20" i="44"/>
  <c r="AK20" i="44"/>
  <c r="AI20" i="44"/>
  <c r="AG20" i="44"/>
  <c r="AE20" i="44"/>
  <c r="AC20" i="44"/>
  <c r="AA20" i="44"/>
  <c r="Y20" i="44"/>
  <c r="W20" i="44"/>
  <c r="U20" i="44"/>
  <c r="S20" i="44"/>
  <c r="Q20" i="44"/>
  <c r="O20" i="44"/>
  <c r="M20" i="44"/>
  <c r="K20" i="44"/>
  <c r="I20" i="44"/>
  <c r="G20" i="44"/>
  <c r="E20" i="44"/>
  <c r="AQ19" i="44"/>
  <c r="AO19" i="44"/>
  <c r="AM19" i="44"/>
  <c r="AK19" i="44"/>
  <c r="AI19" i="44"/>
  <c r="AG19" i="44"/>
  <c r="AE19" i="44"/>
  <c r="AC19" i="44"/>
  <c r="AA19" i="44"/>
  <c r="Y19" i="44"/>
  <c r="W19" i="44"/>
  <c r="U19" i="44"/>
  <c r="S19" i="44"/>
  <c r="Q19" i="44"/>
  <c r="O19" i="44"/>
  <c r="M19" i="44"/>
  <c r="K19" i="44"/>
  <c r="I19" i="44"/>
  <c r="G19" i="44"/>
  <c r="E19" i="44"/>
  <c r="AQ18" i="44"/>
  <c r="AO18" i="44"/>
  <c r="AM18" i="44"/>
  <c r="AK18" i="44"/>
  <c r="AI18" i="44"/>
  <c r="AG18" i="44"/>
  <c r="AE18" i="44"/>
  <c r="AC18" i="44"/>
  <c r="AA18" i="44"/>
  <c r="Y18" i="44"/>
  <c r="W18" i="44"/>
  <c r="U18" i="44"/>
  <c r="S18" i="44"/>
  <c r="Q18" i="44"/>
  <c r="O18" i="44"/>
  <c r="M18" i="44"/>
  <c r="K18" i="44"/>
  <c r="I18" i="44"/>
  <c r="G18" i="44"/>
  <c r="E18" i="44"/>
  <c r="AQ17" i="44"/>
  <c r="AO17" i="44"/>
  <c r="AM17" i="44"/>
  <c r="M17" i="44"/>
  <c r="K17" i="44"/>
  <c r="I17" i="44"/>
  <c r="G17" i="44"/>
  <c r="E17" i="44"/>
  <c r="AQ16" i="44"/>
  <c r="AO16" i="44"/>
  <c r="AM16" i="44"/>
  <c r="M16" i="44"/>
  <c r="K16" i="44"/>
  <c r="I16" i="44"/>
  <c r="G16" i="44"/>
  <c r="AQ15" i="44"/>
  <c r="AO15" i="44"/>
  <c r="AM15" i="44"/>
  <c r="AK15" i="44"/>
  <c r="AI15" i="44"/>
  <c r="AG15" i="44"/>
  <c r="AE15" i="44"/>
  <c r="AC15" i="44"/>
  <c r="AA15" i="44"/>
  <c r="Y15" i="44"/>
  <c r="W15" i="44"/>
  <c r="U15" i="44"/>
  <c r="S15" i="44"/>
  <c r="Q15" i="44"/>
  <c r="O15" i="44"/>
  <c r="M15" i="44"/>
  <c r="K15" i="44"/>
  <c r="I15" i="44"/>
  <c r="G15" i="44"/>
  <c r="E15" i="44"/>
  <c r="AQ14" i="44"/>
  <c r="AO14" i="44"/>
  <c r="AM14" i="44"/>
  <c r="AK14" i="44"/>
  <c r="AI14" i="44"/>
  <c r="AG14" i="44"/>
  <c r="AE14" i="44"/>
  <c r="AC14" i="44"/>
  <c r="AA14" i="44"/>
  <c r="Y14" i="44"/>
  <c r="W14" i="44"/>
  <c r="U14" i="44"/>
  <c r="S14" i="44"/>
  <c r="Q14" i="44"/>
  <c r="O14" i="44"/>
  <c r="M14" i="44"/>
  <c r="K14" i="44"/>
  <c r="I14" i="44"/>
  <c r="G14" i="44"/>
  <c r="E14" i="44"/>
  <c r="AQ13" i="44"/>
  <c r="AO13" i="44"/>
  <c r="AM13" i="44"/>
  <c r="AK13" i="44"/>
  <c r="AI13" i="44"/>
  <c r="AG13" i="44"/>
  <c r="AE13" i="44"/>
  <c r="AC13" i="44"/>
  <c r="AA13" i="44"/>
  <c r="Y13" i="44"/>
  <c r="W13" i="44"/>
  <c r="U13" i="44"/>
  <c r="S13" i="44"/>
  <c r="Q13" i="44"/>
  <c r="O13" i="44"/>
  <c r="M13" i="44"/>
  <c r="K13" i="44"/>
  <c r="I13" i="44"/>
  <c r="G13" i="44"/>
  <c r="E13" i="44"/>
  <c r="AQ12" i="44"/>
  <c r="AO12" i="44"/>
  <c r="AM12" i="44"/>
  <c r="AK12" i="44"/>
  <c r="AI12" i="44"/>
  <c r="AG12" i="44"/>
  <c r="AE12" i="44"/>
  <c r="AC12" i="44"/>
  <c r="AA12" i="44"/>
  <c r="Y12" i="44"/>
  <c r="W12" i="44"/>
  <c r="U12" i="44"/>
  <c r="S12" i="44"/>
  <c r="Q12" i="44"/>
  <c r="O12" i="44"/>
  <c r="M12" i="44"/>
  <c r="K12" i="44"/>
  <c r="I12" i="44"/>
  <c r="G12" i="44"/>
  <c r="E12" i="44"/>
  <c r="AQ10" i="44"/>
  <c r="AO10" i="44"/>
  <c r="AM10" i="44"/>
  <c r="AK10" i="44"/>
  <c r="AI10" i="44"/>
  <c r="AG10" i="44"/>
  <c r="AE10" i="44"/>
  <c r="AC10" i="44"/>
  <c r="AA10" i="44"/>
  <c r="Y10" i="44"/>
  <c r="W10" i="44"/>
  <c r="U10" i="44"/>
  <c r="S10" i="44"/>
  <c r="Q10" i="44"/>
  <c r="O10" i="44"/>
  <c r="M10" i="44"/>
  <c r="K10" i="44"/>
  <c r="I10" i="44"/>
  <c r="G10" i="44"/>
  <c r="E10" i="44"/>
  <c r="W6" i="45" l="1"/>
  <c r="AM4" i="45"/>
  <c r="AM2" i="44"/>
  <c r="I4" i="45"/>
  <c r="Y5" i="45"/>
  <c r="AO1" i="45"/>
  <c r="AO2" i="45" s="1"/>
  <c r="Y4" i="45"/>
  <c r="Q1" i="45"/>
  <c r="Q3" i="45" s="1"/>
  <c r="AG5" i="45"/>
  <c r="E1" i="44"/>
  <c r="E3" i="44" s="1"/>
  <c r="W1" i="44"/>
  <c r="W2" i="44" s="1"/>
  <c r="Y3" i="45"/>
  <c r="Y16" i="44"/>
  <c r="AO1" i="44"/>
  <c r="AO2" i="44" s="1"/>
  <c r="K2" i="44"/>
  <c r="AM5" i="44"/>
  <c r="AA16" i="44"/>
  <c r="AA17" i="44" s="1"/>
  <c r="I1" i="45"/>
  <c r="I1" i="44"/>
  <c r="I2" i="44" s="1"/>
  <c r="M2" i="44"/>
  <c r="O1" i="44"/>
  <c r="O3" i="44" s="1"/>
  <c r="AM4" i="44"/>
  <c r="Y1" i="45"/>
  <c r="Y2" i="45"/>
  <c r="AI3" i="45"/>
  <c r="I3" i="45"/>
  <c r="AM6" i="44"/>
  <c r="K4" i="44"/>
  <c r="AQ1" i="44"/>
  <c r="AQ2" i="44" s="1"/>
  <c r="O1" i="45"/>
  <c r="O3" i="45" s="1"/>
  <c r="W3" i="45"/>
  <c r="AM1" i="45"/>
  <c r="AG4" i="45"/>
  <c r="I6" i="45"/>
  <c r="Y6" i="45"/>
  <c r="I19" i="6"/>
  <c r="C15" i="49"/>
  <c r="K3" i="44"/>
  <c r="Q1" i="44"/>
  <c r="Q3" i="44" s="1"/>
  <c r="AG16" i="44"/>
  <c r="AG17" i="44" s="1"/>
  <c r="AG1" i="44" s="1"/>
  <c r="AG3" i="44" s="1"/>
  <c r="AG1" i="45"/>
  <c r="E1" i="45"/>
  <c r="E3" i="45" s="1"/>
  <c r="U1" i="45"/>
  <c r="U3" i="45" s="1"/>
  <c r="G1" i="45"/>
  <c r="G2" i="45" s="1"/>
  <c r="W4" i="45"/>
  <c r="AM5" i="45"/>
  <c r="AE1" i="45"/>
  <c r="AE3" i="45" s="1"/>
  <c r="AM3" i="44"/>
  <c r="U16" i="44"/>
  <c r="U17" i="44" s="1"/>
  <c r="U1" i="44" s="1"/>
  <c r="U3" i="44" s="1"/>
  <c r="K1" i="44"/>
  <c r="AK1" i="44"/>
  <c r="AK3" i="44" s="1"/>
  <c r="G1" i="44"/>
  <c r="G2" i="44" s="1"/>
  <c r="K5" i="44"/>
  <c r="AM1" i="44"/>
  <c r="AG2" i="45"/>
  <c r="AI6" i="45"/>
  <c r="G20" i="6"/>
  <c r="C16" i="49" s="1"/>
  <c r="C24" i="48"/>
  <c r="G16" i="48" s="1"/>
  <c r="H16" i="48" s="1"/>
  <c r="H19" i="48" s="1"/>
  <c r="I2" i="45"/>
  <c r="AG3" i="45"/>
  <c r="I5" i="45"/>
  <c r="K6" i="44"/>
  <c r="Y17" i="44"/>
  <c r="Y1" i="44" s="1"/>
  <c r="Y2" i="44" s="1"/>
  <c r="W1" i="45"/>
  <c r="W2" i="45"/>
  <c r="W5" i="45"/>
  <c r="AG6" i="45"/>
  <c r="AM3" i="45"/>
  <c r="AM6" i="45"/>
  <c r="M5" i="44"/>
  <c r="AE16" i="44"/>
  <c r="AM2" i="45"/>
  <c r="AI5" i="45"/>
  <c r="M4" i="44"/>
  <c r="AI1" i="45"/>
  <c r="AC16" i="44"/>
  <c r="AC17" i="44" s="1"/>
  <c r="S16" i="44"/>
  <c r="AI16" i="44"/>
  <c r="AI17" i="44" s="1"/>
  <c r="AK1" i="45"/>
  <c r="AK3" i="45" s="1"/>
  <c r="M6" i="45"/>
  <c r="AC2" i="45"/>
  <c r="G9" i="6"/>
  <c r="C9" i="3"/>
  <c r="H8" i="3" s="1"/>
  <c r="J8" i="3" s="1"/>
  <c r="G10" i="6"/>
  <c r="D9" i="20"/>
  <c r="C12" i="18"/>
  <c r="M4" i="45"/>
  <c r="AC6" i="45"/>
  <c r="M2" i="45"/>
  <c r="AC4" i="45"/>
  <c r="M5" i="45"/>
  <c r="AC5" i="45"/>
  <c r="K1" i="45"/>
  <c r="K2" i="45" s="1"/>
  <c r="AA1" i="45"/>
  <c r="AA2" i="45" s="1"/>
  <c r="AQ1" i="45"/>
  <c r="AQ2" i="45" s="1"/>
  <c r="AI2" i="45"/>
  <c r="AI4" i="45"/>
  <c r="S1" i="45"/>
  <c r="S2" i="45" s="1"/>
  <c r="M1" i="45"/>
  <c r="AC1" i="45"/>
  <c r="M3" i="45"/>
  <c r="AC3" i="45"/>
  <c r="M6" i="44"/>
  <c r="M1" i="44"/>
  <c r="AC1" i="44"/>
  <c r="AC2" i="44" s="1"/>
  <c r="M3" i="44"/>
  <c r="AO3" i="45" l="1"/>
  <c r="AO6" i="45" s="1"/>
  <c r="W3" i="44"/>
  <c r="W4" i="44" s="1"/>
  <c r="E2" i="44"/>
  <c r="E5" i="44" s="1"/>
  <c r="Q2" i="45"/>
  <c r="Q6" i="45" s="1"/>
  <c r="O2" i="44"/>
  <c r="O4" i="44" s="1"/>
  <c r="AO3" i="44"/>
  <c r="AO6" i="44" s="1"/>
  <c r="I3" i="44"/>
  <c r="I6" i="44" s="1"/>
  <c r="AI1" i="44"/>
  <c r="AI2" i="44" s="1"/>
  <c r="AA1" i="44"/>
  <c r="AA2" i="44" s="1"/>
  <c r="AQ3" i="44"/>
  <c r="AQ4" i="44" s="1"/>
  <c r="Q2" i="44"/>
  <c r="Q5" i="44" s="1"/>
  <c r="U2" i="45"/>
  <c r="U5" i="45" s="1"/>
  <c r="AK2" i="44"/>
  <c r="AK5" i="44" s="1"/>
  <c r="AE2" i="45"/>
  <c r="AE4" i="45" s="1"/>
  <c r="G3" i="44"/>
  <c r="G6" i="44" s="1"/>
  <c r="O2" i="45"/>
  <c r="O5" i="45" s="1"/>
  <c r="G3" i="45"/>
  <c r="G6" i="45" s="1"/>
  <c r="G15" i="49"/>
  <c r="H15" i="49" s="1"/>
  <c r="D16" i="49"/>
  <c r="E2" i="45"/>
  <c r="E5" i="45" s="1"/>
  <c r="D15" i="49"/>
  <c r="G14" i="49"/>
  <c r="H14" i="49" s="1"/>
  <c r="U2" i="44"/>
  <c r="U5" i="44" s="1"/>
  <c r="AG2" i="44"/>
  <c r="AG5" i="44" s="1"/>
  <c r="Y3" i="44"/>
  <c r="Y4" i="44" s="1"/>
  <c r="AK2" i="45"/>
  <c r="AK5" i="45" s="1"/>
  <c r="S17" i="44"/>
  <c r="S1" i="44" s="1"/>
  <c r="S3" i="44" s="1"/>
  <c r="AE17" i="44"/>
  <c r="AE1" i="44" s="1"/>
  <c r="AE3" i="44" s="1"/>
  <c r="AC3" i="44"/>
  <c r="AC5" i="44" s="1"/>
  <c r="K3" i="45"/>
  <c r="K5" i="45" s="1"/>
  <c r="AQ3" i="45"/>
  <c r="AQ5" i="45" s="1"/>
  <c r="S3" i="45"/>
  <c r="S6" i="45" s="1"/>
  <c r="AA3" i="45"/>
  <c r="AA6" i="45" s="1"/>
  <c r="AQ300" i="43"/>
  <c r="AO300" i="43"/>
  <c r="AM300" i="43"/>
  <c r="AK300" i="43"/>
  <c r="AI300" i="43"/>
  <c r="AG300" i="43"/>
  <c r="AE300" i="43"/>
  <c r="AC300" i="43"/>
  <c r="AA300" i="43"/>
  <c r="Y300" i="43"/>
  <c r="W300" i="43"/>
  <c r="U300" i="43"/>
  <c r="S300" i="43"/>
  <c r="Q300" i="43"/>
  <c r="O300" i="43"/>
  <c r="M300" i="43"/>
  <c r="K300" i="43"/>
  <c r="I300" i="43"/>
  <c r="G300" i="43"/>
  <c r="E300" i="43"/>
  <c r="AQ299" i="43"/>
  <c r="AO299" i="43"/>
  <c r="AM299" i="43"/>
  <c r="AK299" i="43"/>
  <c r="AI299" i="43"/>
  <c r="AG299" i="43"/>
  <c r="AE299" i="43"/>
  <c r="AC299" i="43"/>
  <c r="AA299" i="43"/>
  <c r="Y299" i="43"/>
  <c r="W299" i="43"/>
  <c r="U299" i="43"/>
  <c r="S299" i="43"/>
  <c r="Q299" i="43"/>
  <c r="O299" i="43"/>
  <c r="M299" i="43"/>
  <c r="K299" i="43"/>
  <c r="I299" i="43"/>
  <c r="G299" i="43"/>
  <c r="E299" i="43"/>
  <c r="AQ298" i="43"/>
  <c r="AO298" i="43"/>
  <c r="AM298" i="43"/>
  <c r="AK298" i="43"/>
  <c r="AI298" i="43"/>
  <c r="AG298" i="43"/>
  <c r="AE298" i="43"/>
  <c r="AC298" i="43"/>
  <c r="AA298" i="43"/>
  <c r="Y298" i="43"/>
  <c r="W298" i="43"/>
  <c r="U298" i="43"/>
  <c r="S298" i="43"/>
  <c r="Q298" i="43"/>
  <c r="O298" i="43"/>
  <c r="M298" i="43"/>
  <c r="K298" i="43"/>
  <c r="I298" i="43"/>
  <c r="G298" i="43"/>
  <c r="E298" i="43"/>
  <c r="AQ297" i="43"/>
  <c r="AO297" i="43"/>
  <c r="AM297" i="43"/>
  <c r="AK297" i="43"/>
  <c r="AI297" i="43"/>
  <c r="AG297" i="43"/>
  <c r="AE297" i="43"/>
  <c r="AC297" i="43"/>
  <c r="AA297" i="43"/>
  <c r="Y297" i="43"/>
  <c r="W297" i="43"/>
  <c r="U297" i="43"/>
  <c r="S297" i="43"/>
  <c r="Q297" i="43"/>
  <c r="O297" i="43"/>
  <c r="M297" i="43"/>
  <c r="K297" i="43"/>
  <c r="I297" i="43"/>
  <c r="G297" i="43"/>
  <c r="E297" i="43"/>
  <c r="AQ296" i="43"/>
  <c r="AO296" i="43"/>
  <c r="AM296" i="43"/>
  <c r="AK296" i="43"/>
  <c r="AI296" i="43"/>
  <c r="AG296" i="43"/>
  <c r="AE296" i="43"/>
  <c r="AC296" i="43"/>
  <c r="AA296" i="43"/>
  <c r="Y296" i="43"/>
  <c r="W296" i="43"/>
  <c r="U296" i="43"/>
  <c r="S296" i="43"/>
  <c r="Q296" i="43"/>
  <c r="O296" i="43"/>
  <c r="M296" i="43"/>
  <c r="K296" i="43"/>
  <c r="I296" i="43"/>
  <c r="G296" i="43"/>
  <c r="E296" i="43"/>
  <c r="AQ295" i="43"/>
  <c r="AO295" i="43"/>
  <c r="AM295" i="43"/>
  <c r="AK295" i="43"/>
  <c r="AI295" i="43"/>
  <c r="AG295" i="43"/>
  <c r="AE295" i="43"/>
  <c r="AC295" i="43"/>
  <c r="AA295" i="43"/>
  <c r="Y295" i="43"/>
  <c r="W295" i="43"/>
  <c r="U295" i="43"/>
  <c r="S295" i="43"/>
  <c r="Q295" i="43"/>
  <c r="O295" i="43"/>
  <c r="M295" i="43"/>
  <c r="K295" i="43"/>
  <c r="I295" i="43"/>
  <c r="G295" i="43"/>
  <c r="E295" i="43"/>
  <c r="AQ294" i="43"/>
  <c r="AO294" i="43"/>
  <c r="AM294" i="43"/>
  <c r="AK294" i="43"/>
  <c r="AI294" i="43"/>
  <c r="AG294" i="43"/>
  <c r="AE294" i="43"/>
  <c r="AC294" i="43"/>
  <c r="AA294" i="43"/>
  <c r="Y294" i="43"/>
  <c r="W294" i="43"/>
  <c r="U294" i="43"/>
  <c r="S294" i="43"/>
  <c r="Q294" i="43"/>
  <c r="O294" i="43"/>
  <c r="M294" i="43"/>
  <c r="K294" i="43"/>
  <c r="I294" i="43"/>
  <c r="G294" i="43"/>
  <c r="E294" i="43"/>
  <c r="AQ293" i="43"/>
  <c r="AO293" i="43"/>
  <c r="AM293" i="43"/>
  <c r="AK293" i="43"/>
  <c r="AI293" i="43"/>
  <c r="AG293" i="43"/>
  <c r="AE293" i="43"/>
  <c r="AC293" i="43"/>
  <c r="AA293" i="43"/>
  <c r="Y293" i="43"/>
  <c r="W293" i="43"/>
  <c r="U293" i="43"/>
  <c r="S293" i="43"/>
  <c r="Q293" i="43"/>
  <c r="O293" i="43"/>
  <c r="M293" i="43"/>
  <c r="K293" i="43"/>
  <c r="I293" i="43"/>
  <c r="G293" i="43"/>
  <c r="E293" i="43"/>
  <c r="AQ292" i="43"/>
  <c r="AO292" i="43"/>
  <c r="AM292" i="43"/>
  <c r="AK292" i="43"/>
  <c r="AI292" i="43"/>
  <c r="AG292" i="43"/>
  <c r="AE292" i="43"/>
  <c r="AC292" i="43"/>
  <c r="AA292" i="43"/>
  <c r="Y292" i="43"/>
  <c r="W292" i="43"/>
  <c r="U292" i="43"/>
  <c r="S292" i="43"/>
  <c r="Q292" i="43"/>
  <c r="O292" i="43"/>
  <c r="M292" i="43"/>
  <c r="K292" i="43"/>
  <c r="I292" i="43"/>
  <c r="G292" i="43"/>
  <c r="E292" i="43"/>
  <c r="AQ291" i="43"/>
  <c r="AO291" i="43"/>
  <c r="AM291" i="43"/>
  <c r="AK291" i="43"/>
  <c r="AI291" i="43"/>
  <c r="AG291" i="43"/>
  <c r="AE291" i="43"/>
  <c r="AC291" i="43"/>
  <c r="AA291" i="43"/>
  <c r="Y291" i="43"/>
  <c r="W291" i="43"/>
  <c r="U291" i="43"/>
  <c r="S291" i="43"/>
  <c r="Q291" i="43"/>
  <c r="O291" i="43"/>
  <c r="M291" i="43"/>
  <c r="K291" i="43"/>
  <c r="I291" i="43"/>
  <c r="G291" i="43"/>
  <c r="E291" i="43"/>
  <c r="AQ290" i="43"/>
  <c r="AO290" i="43"/>
  <c r="AM290" i="43"/>
  <c r="AK290" i="43"/>
  <c r="AI290" i="43"/>
  <c r="AG290" i="43"/>
  <c r="AE290" i="43"/>
  <c r="AC290" i="43"/>
  <c r="AA290" i="43"/>
  <c r="Y290" i="43"/>
  <c r="W290" i="43"/>
  <c r="U290" i="43"/>
  <c r="S290" i="43"/>
  <c r="Q290" i="43"/>
  <c r="O290" i="43"/>
  <c r="M290" i="43"/>
  <c r="K290" i="43"/>
  <c r="I290" i="43"/>
  <c r="G290" i="43"/>
  <c r="E290" i="43"/>
  <c r="AQ289" i="43"/>
  <c r="AO289" i="43"/>
  <c r="AM289" i="43"/>
  <c r="AK289" i="43"/>
  <c r="AI289" i="43"/>
  <c r="AG289" i="43"/>
  <c r="AE289" i="43"/>
  <c r="AC289" i="43"/>
  <c r="AA289" i="43"/>
  <c r="Y289" i="43"/>
  <c r="W289" i="43"/>
  <c r="U289" i="43"/>
  <c r="S289" i="43"/>
  <c r="Q289" i="43"/>
  <c r="O289" i="43"/>
  <c r="M289" i="43"/>
  <c r="K289" i="43"/>
  <c r="I289" i="43"/>
  <c r="G289" i="43"/>
  <c r="E289" i="43"/>
  <c r="AQ288" i="43"/>
  <c r="AO288" i="43"/>
  <c r="AM288" i="43"/>
  <c r="AK288" i="43"/>
  <c r="AI288" i="43"/>
  <c r="AG288" i="43"/>
  <c r="AE288" i="43"/>
  <c r="AC288" i="43"/>
  <c r="AA288" i="43"/>
  <c r="Y288" i="43"/>
  <c r="W288" i="43"/>
  <c r="U288" i="43"/>
  <c r="S288" i="43"/>
  <c r="Q288" i="43"/>
  <c r="O288" i="43"/>
  <c r="M288" i="43"/>
  <c r="K288" i="43"/>
  <c r="I288" i="43"/>
  <c r="G288" i="43"/>
  <c r="E288" i="43"/>
  <c r="AQ287" i="43"/>
  <c r="AO287" i="43"/>
  <c r="AM287" i="43"/>
  <c r="AK287" i="43"/>
  <c r="AI287" i="43"/>
  <c r="AG287" i="43"/>
  <c r="AE287" i="43"/>
  <c r="AC287" i="43"/>
  <c r="AA287" i="43"/>
  <c r="Y287" i="43"/>
  <c r="W287" i="43"/>
  <c r="U287" i="43"/>
  <c r="S287" i="43"/>
  <c r="Q287" i="43"/>
  <c r="O287" i="43"/>
  <c r="M287" i="43"/>
  <c r="K287" i="43"/>
  <c r="I287" i="43"/>
  <c r="G287" i="43"/>
  <c r="E287" i="43"/>
  <c r="AQ286" i="43"/>
  <c r="AO286" i="43"/>
  <c r="AM286" i="43"/>
  <c r="AK286" i="43"/>
  <c r="AI286" i="43"/>
  <c r="AG286" i="43"/>
  <c r="AE286" i="43"/>
  <c r="AC286" i="43"/>
  <c r="AA286" i="43"/>
  <c r="Y286" i="43"/>
  <c r="W286" i="43"/>
  <c r="U286" i="43"/>
  <c r="S286" i="43"/>
  <c r="Q286" i="43"/>
  <c r="O286" i="43"/>
  <c r="M286" i="43"/>
  <c r="K286" i="43"/>
  <c r="I286" i="43"/>
  <c r="G286" i="43"/>
  <c r="E286" i="43"/>
  <c r="AQ285" i="43"/>
  <c r="AO285" i="43"/>
  <c r="AM285" i="43"/>
  <c r="AK285" i="43"/>
  <c r="AI285" i="43"/>
  <c r="AG285" i="43"/>
  <c r="AE285" i="43"/>
  <c r="AC285" i="43"/>
  <c r="AA285" i="43"/>
  <c r="Y285" i="43"/>
  <c r="W285" i="43"/>
  <c r="U285" i="43"/>
  <c r="S285" i="43"/>
  <c r="Q285" i="43"/>
  <c r="O285" i="43"/>
  <c r="M285" i="43"/>
  <c r="K285" i="43"/>
  <c r="I285" i="43"/>
  <c r="G285" i="43"/>
  <c r="E285" i="43"/>
  <c r="AQ284" i="43"/>
  <c r="AO284" i="43"/>
  <c r="AM284" i="43"/>
  <c r="AK284" i="43"/>
  <c r="AI284" i="43"/>
  <c r="AG284" i="43"/>
  <c r="AE284" i="43"/>
  <c r="AC284" i="43"/>
  <c r="AA284" i="43"/>
  <c r="Y284" i="43"/>
  <c r="W284" i="43"/>
  <c r="U284" i="43"/>
  <c r="S284" i="43"/>
  <c r="Q284" i="43"/>
  <c r="O284" i="43"/>
  <c r="M284" i="43"/>
  <c r="K284" i="43"/>
  <c r="I284" i="43"/>
  <c r="G284" i="43"/>
  <c r="E284" i="43"/>
  <c r="AQ283" i="43"/>
  <c r="AO283" i="43"/>
  <c r="AM283" i="43"/>
  <c r="AK283" i="43"/>
  <c r="AI283" i="43"/>
  <c r="AG283" i="43"/>
  <c r="AE283" i="43"/>
  <c r="AC283" i="43"/>
  <c r="AA283" i="43"/>
  <c r="Y283" i="43"/>
  <c r="W283" i="43"/>
  <c r="U283" i="43"/>
  <c r="S283" i="43"/>
  <c r="Q283" i="43"/>
  <c r="O283" i="43"/>
  <c r="M283" i="43"/>
  <c r="K283" i="43"/>
  <c r="I283" i="43"/>
  <c r="G283" i="43"/>
  <c r="E283" i="43"/>
  <c r="AQ282" i="43"/>
  <c r="AO282" i="43"/>
  <c r="AM282" i="43"/>
  <c r="AK282" i="43"/>
  <c r="AI282" i="43"/>
  <c r="AG282" i="43"/>
  <c r="AE282" i="43"/>
  <c r="AC282" i="43"/>
  <c r="AA282" i="43"/>
  <c r="Y282" i="43"/>
  <c r="W282" i="43"/>
  <c r="U282" i="43"/>
  <c r="S282" i="43"/>
  <c r="Q282" i="43"/>
  <c r="O282" i="43"/>
  <c r="M282" i="43"/>
  <c r="K282" i="43"/>
  <c r="I282" i="43"/>
  <c r="G282" i="43"/>
  <c r="E282" i="43"/>
  <c r="AQ281" i="43"/>
  <c r="AO281" i="43"/>
  <c r="AM281" i="43"/>
  <c r="AK281" i="43"/>
  <c r="AI281" i="43"/>
  <c r="AG281" i="43"/>
  <c r="AE281" i="43"/>
  <c r="AC281" i="43"/>
  <c r="AA281" i="43"/>
  <c r="Y281" i="43"/>
  <c r="W281" i="43"/>
  <c r="U281" i="43"/>
  <c r="S281" i="43"/>
  <c r="Q281" i="43"/>
  <c r="O281" i="43"/>
  <c r="M281" i="43"/>
  <c r="K281" i="43"/>
  <c r="I281" i="43"/>
  <c r="G281" i="43"/>
  <c r="E281" i="43"/>
  <c r="AQ280" i="43"/>
  <c r="AO280" i="43"/>
  <c r="AM280" i="43"/>
  <c r="AK280" i="43"/>
  <c r="AI280" i="43"/>
  <c r="AG280" i="43"/>
  <c r="AE280" i="43"/>
  <c r="AC280" i="43"/>
  <c r="AA280" i="43"/>
  <c r="Y280" i="43"/>
  <c r="W280" i="43"/>
  <c r="U280" i="43"/>
  <c r="S280" i="43"/>
  <c r="Q280" i="43"/>
  <c r="O280" i="43"/>
  <c r="M280" i="43"/>
  <c r="K280" i="43"/>
  <c r="I280" i="43"/>
  <c r="G280" i="43"/>
  <c r="E280" i="43"/>
  <c r="AQ279" i="43"/>
  <c r="AO279" i="43"/>
  <c r="AM279" i="43"/>
  <c r="AK279" i="43"/>
  <c r="AI279" i="43"/>
  <c r="AG279" i="43"/>
  <c r="AE279" i="43"/>
  <c r="AC279" i="43"/>
  <c r="AA279" i="43"/>
  <c r="Y279" i="43"/>
  <c r="W279" i="43"/>
  <c r="U279" i="43"/>
  <c r="S279" i="43"/>
  <c r="Q279" i="43"/>
  <c r="O279" i="43"/>
  <c r="M279" i="43"/>
  <c r="K279" i="43"/>
  <c r="I279" i="43"/>
  <c r="G279" i="43"/>
  <c r="E279" i="43"/>
  <c r="AQ278" i="43"/>
  <c r="AO278" i="43"/>
  <c r="AM278" i="43"/>
  <c r="AK278" i="43"/>
  <c r="AI278" i="43"/>
  <c r="AG278" i="43"/>
  <c r="AE278" i="43"/>
  <c r="AC278" i="43"/>
  <c r="AA278" i="43"/>
  <c r="Y278" i="43"/>
  <c r="W278" i="43"/>
  <c r="U278" i="43"/>
  <c r="S278" i="43"/>
  <c r="Q278" i="43"/>
  <c r="O278" i="43"/>
  <c r="M278" i="43"/>
  <c r="K278" i="43"/>
  <c r="I278" i="43"/>
  <c r="G278" i="43"/>
  <c r="E278" i="43"/>
  <c r="AQ277" i="43"/>
  <c r="AO277" i="43"/>
  <c r="AM277" i="43"/>
  <c r="AK277" i="43"/>
  <c r="AI277" i="43"/>
  <c r="AG277" i="43"/>
  <c r="AE277" i="43"/>
  <c r="AC277" i="43"/>
  <c r="AA277" i="43"/>
  <c r="Y277" i="43"/>
  <c r="W277" i="43"/>
  <c r="U277" i="43"/>
  <c r="S277" i="43"/>
  <c r="Q277" i="43"/>
  <c r="O277" i="43"/>
  <c r="M277" i="43"/>
  <c r="K277" i="43"/>
  <c r="I277" i="43"/>
  <c r="G277" i="43"/>
  <c r="E277" i="43"/>
  <c r="AQ276" i="43"/>
  <c r="AO276" i="43"/>
  <c r="AM276" i="43"/>
  <c r="AK276" i="43"/>
  <c r="AI276" i="43"/>
  <c r="AG276" i="43"/>
  <c r="AE276" i="43"/>
  <c r="AC276" i="43"/>
  <c r="AA276" i="43"/>
  <c r="Y276" i="43"/>
  <c r="W276" i="43"/>
  <c r="U276" i="43"/>
  <c r="S276" i="43"/>
  <c r="Q276" i="43"/>
  <c r="O276" i="43"/>
  <c r="M276" i="43"/>
  <c r="K276" i="43"/>
  <c r="I276" i="43"/>
  <c r="G276" i="43"/>
  <c r="E276" i="43"/>
  <c r="AQ275" i="43"/>
  <c r="AO275" i="43"/>
  <c r="AM275" i="43"/>
  <c r="AK275" i="43"/>
  <c r="AI275" i="43"/>
  <c r="AG275" i="43"/>
  <c r="AE275" i="43"/>
  <c r="AC275" i="43"/>
  <c r="AA275" i="43"/>
  <c r="Y275" i="43"/>
  <c r="W275" i="43"/>
  <c r="U275" i="43"/>
  <c r="S275" i="43"/>
  <c r="Q275" i="43"/>
  <c r="O275" i="43"/>
  <c r="M275" i="43"/>
  <c r="K275" i="43"/>
  <c r="I275" i="43"/>
  <c r="G275" i="43"/>
  <c r="E275" i="43"/>
  <c r="AQ274" i="43"/>
  <c r="AO274" i="43"/>
  <c r="AM274" i="43"/>
  <c r="AK274" i="43"/>
  <c r="AI274" i="43"/>
  <c r="AG274" i="43"/>
  <c r="AE274" i="43"/>
  <c r="AC274" i="43"/>
  <c r="AA274" i="43"/>
  <c r="Y274" i="43"/>
  <c r="W274" i="43"/>
  <c r="U274" i="43"/>
  <c r="S274" i="43"/>
  <c r="Q274" i="43"/>
  <c r="O274" i="43"/>
  <c r="M274" i="43"/>
  <c r="K274" i="43"/>
  <c r="I274" i="43"/>
  <c r="G274" i="43"/>
  <c r="E274" i="43"/>
  <c r="AQ273" i="43"/>
  <c r="AO273" i="43"/>
  <c r="AM273" i="43"/>
  <c r="AK273" i="43"/>
  <c r="AI273" i="43"/>
  <c r="AG273" i="43"/>
  <c r="AE273" i="43"/>
  <c r="AC273" i="43"/>
  <c r="AA273" i="43"/>
  <c r="Y273" i="43"/>
  <c r="W273" i="43"/>
  <c r="U273" i="43"/>
  <c r="S273" i="43"/>
  <c r="Q273" i="43"/>
  <c r="O273" i="43"/>
  <c r="M273" i="43"/>
  <c r="K273" i="43"/>
  <c r="I273" i="43"/>
  <c r="G273" i="43"/>
  <c r="E273" i="43"/>
  <c r="AQ272" i="43"/>
  <c r="AO272" i="43"/>
  <c r="AM272" i="43"/>
  <c r="AK272" i="43"/>
  <c r="AI272" i="43"/>
  <c r="AG272" i="43"/>
  <c r="AE272" i="43"/>
  <c r="AC272" i="43"/>
  <c r="AA272" i="43"/>
  <c r="Y272" i="43"/>
  <c r="W272" i="43"/>
  <c r="U272" i="43"/>
  <c r="S272" i="43"/>
  <c r="Q272" i="43"/>
  <c r="O272" i="43"/>
  <c r="M272" i="43"/>
  <c r="K272" i="43"/>
  <c r="I272" i="43"/>
  <c r="G272" i="43"/>
  <c r="E272" i="43"/>
  <c r="AQ271" i="43"/>
  <c r="AO271" i="43"/>
  <c r="AM271" i="43"/>
  <c r="AK271" i="43"/>
  <c r="AI271" i="43"/>
  <c r="AG271" i="43"/>
  <c r="AE271" i="43"/>
  <c r="AC271" i="43"/>
  <c r="AA271" i="43"/>
  <c r="Y271" i="43"/>
  <c r="W271" i="43"/>
  <c r="U271" i="43"/>
  <c r="S271" i="43"/>
  <c r="Q271" i="43"/>
  <c r="O271" i="43"/>
  <c r="M271" i="43"/>
  <c r="K271" i="43"/>
  <c r="I271" i="43"/>
  <c r="G271" i="43"/>
  <c r="E271" i="43"/>
  <c r="AQ270" i="43"/>
  <c r="AO270" i="43"/>
  <c r="AM270" i="43"/>
  <c r="AK270" i="43"/>
  <c r="AI270" i="43"/>
  <c r="AG270" i="43"/>
  <c r="AE270" i="43"/>
  <c r="AC270" i="43"/>
  <c r="AA270" i="43"/>
  <c r="Y270" i="43"/>
  <c r="W270" i="43"/>
  <c r="U270" i="43"/>
  <c r="S270" i="43"/>
  <c r="Q270" i="43"/>
  <c r="O270" i="43"/>
  <c r="M270" i="43"/>
  <c r="K270" i="43"/>
  <c r="I270" i="43"/>
  <c r="G270" i="43"/>
  <c r="E270" i="43"/>
  <c r="AQ269" i="43"/>
  <c r="AO269" i="43"/>
  <c r="AM269" i="43"/>
  <c r="AK269" i="43"/>
  <c r="AI269" i="43"/>
  <c r="AG269" i="43"/>
  <c r="AE269" i="43"/>
  <c r="AC269" i="43"/>
  <c r="AA269" i="43"/>
  <c r="Y269" i="43"/>
  <c r="W269" i="43"/>
  <c r="U269" i="43"/>
  <c r="S269" i="43"/>
  <c r="Q269" i="43"/>
  <c r="O269" i="43"/>
  <c r="M269" i="43"/>
  <c r="K269" i="43"/>
  <c r="I269" i="43"/>
  <c r="G269" i="43"/>
  <c r="E269" i="43"/>
  <c r="AQ268" i="43"/>
  <c r="AO268" i="43"/>
  <c r="AM268" i="43"/>
  <c r="AK268" i="43"/>
  <c r="AI268" i="43"/>
  <c r="AG268" i="43"/>
  <c r="AE268" i="43"/>
  <c r="AC268" i="43"/>
  <c r="AA268" i="43"/>
  <c r="Y268" i="43"/>
  <c r="W268" i="43"/>
  <c r="U268" i="43"/>
  <c r="S268" i="43"/>
  <c r="Q268" i="43"/>
  <c r="O268" i="43"/>
  <c r="M268" i="43"/>
  <c r="K268" i="43"/>
  <c r="I268" i="43"/>
  <c r="G268" i="43"/>
  <c r="E268" i="43"/>
  <c r="AQ267" i="43"/>
  <c r="AO267" i="43"/>
  <c r="AM267" i="43"/>
  <c r="AK267" i="43"/>
  <c r="AI267" i="43"/>
  <c r="AG267" i="43"/>
  <c r="AE267" i="43"/>
  <c r="AC267" i="43"/>
  <c r="AA267" i="43"/>
  <c r="Y267" i="43"/>
  <c r="W267" i="43"/>
  <c r="U267" i="43"/>
  <c r="S267" i="43"/>
  <c r="Q267" i="43"/>
  <c r="O267" i="43"/>
  <c r="M267" i="43"/>
  <c r="K267" i="43"/>
  <c r="I267" i="43"/>
  <c r="G267" i="43"/>
  <c r="E267" i="43"/>
  <c r="AQ266" i="43"/>
  <c r="AO266" i="43"/>
  <c r="AM266" i="43"/>
  <c r="AK266" i="43"/>
  <c r="AI266" i="43"/>
  <c r="AG266" i="43"/>
  <c r="AE266" i="43"/>
  <c r="AC266" i="43"/>
  <c r="AA266" i="43"/>
  <c r="Y266" i="43"/>
  <c r="W266" i="43"/>
  <c r="U266" i="43"/>
  <c r="S266" i="43"/>
  <c r="Q266" i="43"/>
  <c r="O266" i="43"/>
  <c r="M266" i="43"/>
  <c r="K266" i="43"/>
  <c r="I266" i="43"/>
  <c r="G266" i="43"/>
  <c r="E266" i="43"/>
  <c r="AQ265" i="43"/>
  <c r="AO265" i="43"/>
  <c r="AM265" i="43"/>
  <c r="AK265" i="43"/>
  <c r="AI265" i="43"/>
  <c r="AG265" i="43"/>
  <c r="AE265" i="43"/>
  <c r="AC265" i="43"/>
  <c r="AA265" i="43"/>
  <c r="Y265" i="43"/>
  <c r="W265" i="43"/>
  <c r="U265" i="43"/>
  <c r="S265" i="43"/>
  <c r="Q265" i="43"/>
  <c r="O265" i="43"/>
  <c r="M265" i="43"/>
  <c r="K265" i="43"/>
  <c r="I265" i="43"/>
  <c r="G265" i="43"/>
  <c r="E265" i="43"/>
  <c r="AQ264" i="43"/>
  <c r="AO264" i="43"/>
  <c r="AM264" i="43"/>
  <c r="AK264" i="43"/>
  <c r="AI264" i="43"/>
  <c r="AG264" i="43"/>
  <c r="AE264" i="43"/>
  <c r="AC264" i="43"/>
  <c r="AA264" i="43"/>
  <c r="Y264" i="43"/>
  <c r="W264" i="43"/>
  <c r="U264" i="43"/>
  <c r="S264" i="43"/>
  <c r="Q264" i="43"/>
  <c r="O264" i="43"/>
  <c r="M264" i="43"/>
  <c r="K264" i="43"/>
  <c r="I264" i="43"/>
  <c r="G264" i="43"/>
  <c r="E264" i="43"/>
  <c r="AQ263" i="43"/>
  <c r="AO263" i="43"/>
  <c r="AM263" i="43"/>
  <c r="AK263" i="43"/>
  <c r="AI263" i="43"/>
  <c r="AG263" i="43"/>
  <c r="AE263" i="43"/>
  <c r="AC263" i="43"/>
  <c r="AA263" i="43"/>
  <c r="Y263" i="43"/>
  <c r="W263" i="43"/>
  <c r="U263" i="43"/>
  <c r="S263" i="43"/>
  <c r="Q263" i="43"/>
  <c r="O263" i="43"/>
  <c r="M263" i="43"/>
  <c r="K263" i="43"/>
  <c r="I263" i="43"/>
  <c r="G263" i="43"/>
  <c r="E263" i="43"/>
  <c r="AQ262" i="43"/>
  <c r="AO262" i="43"/>
  <c r="AM262" i="43"/>
  <c r="AK262" i="43"/>
  <c r="AI262" i="43"/>
  <c r="AG262" i="43"/>
  <c r="AE262" i="43"/>
  <c r="AC262" i="43"/>
  <c r="AA262" i="43"/>
  <c r="Y262" i="43"/>
  <c r="W262" i="43"/>
  <c r="U262" i="43"/>
  <c r="S262" i="43"/>
  <c r="Q262" i="43"/>
  <c r="O262" i="43"/>
  <c r="M262" i="43"/>
  <c r="K262" i="43"/>
  <c r="I262" i="43"/>
  <c r="G262" i="43"/>
  <c r="E262" i="43"/>
  <c r="AQ261" i="43"/>
  <c r="AO261" i="43"/>
  <c r="AM261" i="43"/>
  <c r="AK261" i="43"/>
  <c r="AI261" i="43"/>
  <c r="AG261" i="43"/>
  <c r="AE261" i="43"/>
  <c r="AC261" i="43"/>
  <c r="AA261" i="43"/>
  <c r="Y261" i="43"/>
  <c r="W261" i="43"/>
  <c r="U261" i="43"/>
  <c r="S261" i="43"/>
  <c r="Q261" i="43"/>
  <c r="O261" i="43"/>
  <c r="M261" i="43"/>
  <c r="K261" i="43"/>
  <c r="I261" i="43"/>
  <c r="G261" i="43"/>
  <c r="E261" i="43"/>
  <c r="AQ260" i="43"/>
  <c r="AO260" i="43"/>
  <c r="AM260" i="43"/>
  <c r="AK260" i="43"/>
  <c r="AI260" i="43"/>
  <c r="AG260" i="43"/>
  <c r="AE260" i="43"/>
  <c r="AC260" i="43"/>
  <c r="AA260" i="43"/>
  <c r="Y260" i="43"/>
  <c r="W260" i="43"/>
  <c r="U260" i="43"/>
  <c r="S260" i="43"/>
  <c r="Q260" i="43"/>
  <c r="O260" i="43"/>
  <c r="M260" i="43"/>
  <c r="K260" i="43"/>
  <c r="I260" i="43"/>
  <c r="G260" i="43"/>
  <c r="E260" i="43"/>
  <c r="AQ259" i="43"/>
  <c r="AO259" i="43"/>
  <c r="AM259" i="43"/>
  <c r="AK259" i="43"/>
  <c r="AI259" i="43"/>
  <c r="AG259" i="43"/>
  <c r="AE259" i="43"/>
  <c r="AC259" i="43"/>
  <c r="AA259" i="43"/>
  <c r="Y259" i="43"/>
  <c r="W259" i="43"/>
  <c r="U259" i="43"/>
  <c r="S259" i="43"/>
  <c r="Q259" i="43"/>
  <c r="O259" i="43"/>
  <c r="M259" i="43"/>
  <c r="K259" i="43"/>
  <c r="I259" i="43"/>
  <c r="G259" i="43"/>
  <c r="E259" i="43"/>
  <c r="AQ258" i="43"/>
  <c r="AO258" i="43"/>
  <c r="AM258" i="43"/>
  <c r="AK258" i="43"/>
  <c r="AI258" i="43"/>
  <c r="AG258" i="43"/>
  <c r="AE258" i="43"/>
  <c r="AC258" i="43"/>
  <c r="AA258" i="43"/>
  <c r="Y258" i="43"/>
  <c r="W258" i="43"/>
  <c r="U258" i="43"/>
  <c r="S258" i="43"/>
  <c r="Q258" i="43"/>
  <c r="O258" i="43"/>
  <c r="M258" i="43"/>
  <c r="K258" i="43"/>
  <c r="I258" i="43"/>
  <c r="G258" i="43"/>
  <c r="E258" i="43"/>
  <c r="AQ257" i="43"/>
  <c r="AO257" i="43"/>
  <c r="AM257" i="43"/>
  <c r="AK257" i="43"/>
  <c r="AI257" i="43"/>
  <c r="AG257" i="43"/>
  <c r="AE257" i="43"/>
  <c r="AC257" i="43"/>
  <c r="AA257" i="43"/>
  <c r="Y257" i="43"/>
  <c r="W257" i="43"/>
  <c r="U257" i="43"/>
  <c r="S257" i="43"/>
  <c r="Q257" i="43"/>
  <c r="O257" i="43"/>
  <c r="M257" i="43"/>
  <c r="K257" i="43"/>
  <c r="I257" i="43"/>
  <c r="G257" i="43"/>
  <c r="E257" i="43"/>
  <c r="AQ256" i="43"/>
  <c r="AO256" i="43"/>
  <c r="AM256" i="43"/>
  <c r="AK256" i="43"/>
  <c r="AI256" i="43"/>
  <c r="AG256" i="43"/>
  <c r="AE256" i="43"/>
  <c r="AC256" i="43"/>
  <c r="AA256" i="43"/>
  <c r="Y256" i="43"/>
  <c r="W256" i="43"/>
  <c r="U256" i="43"/>
  <c r="S256" i="43"/>
  <c r="Q256" i="43"/>
  <c r="O256" i="43"/>
  <c r="M256" i="43"/>
  <c r="K256" i="43"/>
  <c r="I256" i="43"/>
  <c r="G256" i="43"/>
  <c r="E256" i="43"/>
  <c r="AQ255" i="43"/>
  <c r="AO255" i="43"/>
  <c r="AM255" i="43"/>
  <c r="AK255" i="43"/>
  <c r="AI255" i="43"/>
  <c r="AG255" i="43"/>
  <c r="AE255" i="43"/>
  <c r="AC255" i="43"/>
  <c r="AA255" i="43"/>
  <c r="Y255" i="43"/>
  <c r="W255" i="43"/>
  <c r="U255" i="43"/>
  <c r="S255" i="43"/>
  <c r="Q255" i="43"/>
  <c r="O255" i="43"/>
  <c r="M255" i="43"/>
  <c r="K255" i="43"/>
  <c r="I255" i="43"/>
  <c r="G255" i="43"/>
  <c r="E255" i="43"/>
  <c r="AQ254" i="43"/>
  <c r="AO254" i="43"/>
  <c r="AM254" i="43"/>
  <c r="AK254" i="43"/>
  <c r="AI254" i="43"/>
  <c r="AG254" i="43"/>
  <c r="AE254" i="43"/>
  <c r="AC254" i="43"/>
  <c r="AA254" i="43"/>
  <c r="Y254" i="43"/>
  <c r="W254" i="43"/>
  <c r="U254" i="43"/>
  <c r="S254" i="43"/>
  <c r="Q254" i="43"/>
  <c r="O254" i="43"/>
  <c r="M254" i="43"/>
  <c r="K254" i="43"/>
  <c r="I254" i="43"/>
  <c r="G254" i="43"/>
  <c r="E254" i="43"/>
  <c r="AQ253" i="43"/>
  <c r="AO253" i="43"/>
  <c r="AM253" i="43"/>
  <c r="AK253" i="43"/>
  <c r="AI253" i="43"/>
  <c r="AG253" i="43"/>
  <c r="AE253" i="43"/>
  <c r="AC253" i="43"/>
  <c r="AA253" i="43"/>
  <c r="Y253" i="43"/>
  <c r="W253" i="43"/>
  <c r="U253" i="43"/>
  <c r="S253" i="43"/>
  <c r="Q253" i="43"/>
  <c r="O253" i="43"/>
  <c r="M253" i="43"/>
  <c r="K253" i="43"/>
  <c r="I253" i="43"/>
  <c r="G253" i="43"/>
  <c r="E253" i="43"/>
  <c r="AQ252" i="43"/>
  <c r="AO252" i="43"/>
  <c r="AM252" i="43"/>
  <c r="AK252" i="43"/>
  <c r="AI252" i="43"/>
  <c r="AG252" i="43"/>
  <c r="AE252" i="43"/>
  <c r="AC252" i="43"/>
  <c r="AA252" i="43"/>
  <c r="Y252" i="43"/>
  <c r="W252" i="43"/>
  <c r="U252" i="43"/>
  <c r="S252" i="43"/>
  <c r="Q252" i="43"/>
  <c r="O252" i="43"/>
  <c r="M252" i="43"/>
  <c r="K252" i="43"/>
  <c r="I252" i="43"/>
  <c r="G252" i="43"/>
  <c r="E252" i="43"/>
  <c r="AQ251" i="43"/>
  <c r="AO251" i="43"/>
  <c r="AM251" i="43"/>
  <c r="AK251" i="43"/>
  <c r="AI251" i="43"/>
  <c r="AG251" i="43"/>
  <c r="AE251" i="43"/>
  <c r="AC251" i="43"/>
  <c r="AA251" i="43"/>
  <c r="Y251" i="43"/>
  <c r="W251" i="43"/>
  <c r="U251" i="43"/>
  <c r="S251" i="43"/>
  <c r="Q251" i="43"/>
  <c r="O251" i="43"/>
  <c r="M251" i="43"/>
  <c r="K251" i="43"/>
  <c r="I251" i="43"/>
  <c r="G251" i="43"/>
  <c r="E251" i="43"/>
  <c r="AQ250" i="43"/>
  <c r="AO250" i="43"/>
  <c r="AM250" i="43"/>
  <c r="AK250" i="43"/>
  <c r="AI250" i="43"/>
  <c r="AG250" i="43"/>
  <c r="AE250" i="43"/>
  <c r="AC250" i="43"/>
  <c r="AA250" i="43"/>
  <c r="Y250" i="43"/>
  <c r="W250" i="43"/>
  <c r="U250" i="43"/>
  <c r="S250" i="43"/>
  <c r="Q250" i="43"/>
  <c r="O250" i="43"/>
  <c r="M250" i="43"/>
  <c r="K250" i="43"/>
  <c r="I250" i="43"/>
  <c r="G250" i="43"/>
  <c r="E250" i="43"/>
  <c r="AQ249" i="43"/>
  <c r="AO249" i="43"/>
  <c r="AM249" i="43"/>
  <c r="AK249" i="43"/>
  <c r="AI249" i="43"/>
  <c r="AG249" i="43"/>
  <c r="AE249" i="43"/>
  <c r="AC249" i="43"/>
  <c r="AA249" i="43"/>
  <c r="Y249" i="43"/>
  <c r="W249" i="43"/>
  <c r="U249" i="43"/>
  <c r="S249" i="43"/>
  <c r="Q249" i="43"/>
  <c r="O249" i="43"/>
  <c r="M249" i="43"/>
  <c r="K249" i="43"/>
  <c r="I249" i="43"/>
  <c r="G249" i="43"/>
  <c r="E249" i="43"/>
  <c r="AQ248" i="43"/>
  <c r="AO248" i="43"/>
  <c r="AM248" i="43"/>
  <c r="AK248" i="43"/>
  <c r="AI248" i="43"/>
  <c r="AG248" i="43"/>
  <c r="AE248" i="43"/>
  <c r="AC248" i="43"/>
  <c r="AA248" i="43"/>
  <c r="Y248" i="43"/>
  <c r="W248" i="43"/>
  <c r="U248" i="43"/>
  <c r="S248" i="43"/>
  <c r="Q248" i="43"/>
  <c r="O248" i="43"/>
  <c r="M248" i="43"/>
  <c r="K248" i="43"/>
  <c r="I248" i="43"/>
  <c r="G248" i="43"/>
  <c r="E248" i="43"/>
  <c r="AQ247" i="43"/>
  <c r="AO247" i="43"/>
  <c r="AM247" i="43"/>
  <c r="AK247" i="43"/>
  <c r="AI247" i="43"/>
  <c r="AG247" i="43"/>
  <c r="AE247" i="43"/>
  <c r="AC247" i="43"/>
  <c r="AA247" i="43"/>
  <c r="Y247" i="43"/>
  <c r="W247" i="43"/>
  <c r="U247" i="43"/>
  <c r="S247" i="43"/>
  <c r="Q247" i="43"/>
  <c r="O247" i="43"/>
  <c r="M247" i="43"/>
  <c r="K247" i="43"/>
  <c r="I247" i="43"/>
  <c r="G247" i="43"/>
  <c r="E247" i="43"/>
  <c r="AQ246" i="43"/>
  <c r="AO246" i="43"/>
  <c r="AM246" i="43"/>
  <c r="AK246" i="43"/>
  <c r="AI246" i="43"/>
  <c r="AG246" i="43"/>
  <c r="AE246" i="43"/>
  <c r="AC246" i="43"/>
  <c r="AA246" i="43"/>
  <c r="Y246" i="43"/>
  <c r="W246" i="43"/>
  <c r="U246" i="43"/>
  <c r="S246" i="43"/>
  <c r="Q246" i="43"/>
  <c r="O246" i="43"/>
  <c r="M246" i="43"/>
  <c r="K246" i="43"/>
  <c r="I246" i="43"/>
  <c r="G246" i="43"/>
  <c r="E246" i="43"/>
  <c r="AQ245" i="43"/>
  <c r="AO245" i="43"/>
  <c r="AM245" i="43"/>
  <c r="AK245" i="43"/>
  <c r="AI245" i="43"/>
  <c r="AG245" i="43"/>
  <c r="AE245" i="43"/>
  <c r="AC245" i="43"/>
  <c r="AA245" i="43"/>
  <c r="Y245" i="43"/>
  <c r="W245" i="43"/>
  <c r="U245" i="43"/>
  <c r="S245" i="43"/>
  <c r="Q245" i="43"/>
  <c r="O245" i="43"/>
  <c r="M245" i="43"/>
  <c r="K245" i="43"/>
  <c r="I245" i="43"/>
  <c r="G245" i="43"/>
  <c r="E245" i="43"/>
  <c r="AQ244" i="43"/>
  <c r="AO244" i="43"/>
  <c r="AM244" i="43"/>
  <c r="AK244" i="43"/>
  <c r="AI244" i="43"/>
  <c r="AG244" i="43"/>
  <c r="AE244" i="43"/>
  <c r="AC244" i="43"/>
  <c r="AA244" i="43"/>
  <c r="Y244" i="43"/>
  <c r="W244" i="43"/>
  <c r="U244" i="43"/>
  <c r="S244" i="43"/>
  <c r="Q244" i="43"/>
  <c r="O244" i="43"/>
  <c r="M244" i="43"/>
  <c r="K244" i="43"/>
  <c r="I244" i="43"/>
  <c r="G244" i="43"/>
  <c r="E244" i="43"/>
  <c r="AQ243" i="43"/>
  <c r="AO243" i="43"/>
  <c r="AM243" i="43"/>
  <c r="AK243" i="43"/>
  <c r="AI243" i="43"/>
  <c r="AG243" i="43"/>
  <c r="AE243" i="43"/>
  <c r="AC243" i="43"/>
  <c r="AA243" i="43"/>
  <c r="Y243" i="43"/>
  <c r="W243" i="43"/>
  <c r="U243" i="43"/>
  <c r="S243" i="43"/>
  <c r="Q243" i="43"/>
  <c r="O243" i="43"/>
  <c r="M243" i="43"/>
  <c r="K243" i="43"/>
  <c r="I243" i="43"/>
  <c r="G243" i="43"/>
  <c r="E243" i="43"/>
  <c r="AQ242" i="43"/>
  <c r="AO242" i="43"/>
  <c r="AM242" i="43"/>
  <c r="AK242" i="43"/>
  <c r="AI242" i="43"/>
  <c r="AG242" i="43"/>
  <c r="AE242" i="43"/>
  <c r="AC242" i="43"/>
  <c r="AA242" i="43"/>
  <c r="Y242" i="43"/>
  <c r="W242" i="43"/>
  <c r="U242" i="43"/>
  <c r="S242" i="43"/>
  <c r="Q242" i="43"/>
  <c r="O242" i="43"/>
  <c r="M242" i="43"/>
  <c r="K242" i="43"/>
  <c r="I242" i="43"/>
  <c r="G242" i="43"/>
  <c r="E242" i="43"/>
  <c r="AQ241" i="43"/>
  <c r="AO241" i="43"/>
  <c r="AM241" i="43"/>
  <c r="AK241" i="43"/>
  <c r="AI241" i="43"/>
  <c r="AG241" i="43"/>
  <c r="AE241" i="43"/>
  <c r="AC241" i="43"/>
  <c r="AA241" i="43"/>
  <c r="Y241" i="43"/>
  <c r="W241" i="43"/>
  <c r="U241" i="43"/>
  <c r="S241" i="43"/>
  <c r="Q241" i="43"/>
  <c r="O241" i="43"/>
  <c r="M241" i="43"/>
  <c r="K241" i="43"/>
  <c r="I241" i="43"/>
  <c r="G241" i="43"/>
  <c r="E241" i="43"/>
  <c r="AQ240" i="43"/>
  <c r="AO240" i="43"/>
  <c r="AM240" i="43"/>
  <c r="AK240" i="43"/>
  <c r="AI240" i="43"/>
  <c r="AG240" i="43"/>
  <c r="AE240" i="43"/>
  <c r="AC240" i="43"/>
  <c r="AA240" i="43"/>
  <c r="Y240" i="43"/>
  <c r="W240" i="43"/>
  <c r="U240" i="43"/>
  <c r="S240" i="43"/>
  <c r="Q240" i="43"/>
  <c r="O240" i="43"/>
  <c r="M240" i="43"/>
  <c r="K240" i="43"/>
  <c r="I240" i="43"/>
  <c r="G240" i="43"/>
  <c r="E240" i="43"/>
  <c r="AQ239" i="43"/>
  <c r="AO239" i="43"/>
  <c r="AM239" i="43"/>
  <c r="AK239" i="43"/>
  <c r="AI239" i="43"/>
  <c r="AG239" i="43"/>
  <c r="AE239" i="43"/>
  <c r="AC239" i="43"/>
  <c r="AA239" i="43"/>
  <c r="Y239" i="43"/>
  <c r="W239" i="43"/>
  <c r="U239" i="43"/>
  <c r="S239" i="43"/>
  <c r="Q239" i="43"/>
  <c r="O239" i="43"/>
  <c r="M239" i="43"/>
  <c r="K239" i="43"/>
  <c r="I239" i="43"/>
  <c r="G239" i="43"/>
  <c r="E239" i="43"/>
  <c r="AQ238" i="43"/>
  <c r="AO238" i="43"/>
  <c r="AM238" i="43"/>
  <c r="AK238" i="43"/>
  <c r="AI238" i="43"/>
  <c r="AG238" i="43"/>
  <c r="AE238" i="43"/>
  <c r="AC238" i="43"/>
  <c r="AA238" i="43"/>
  <c r="Y238" i="43"/>
  <c r="W238" i="43"/>
  <c r="U238" i="43"/>
  <c r="S238" i="43"/>
  <c r="Q238" i="43"/>
  <c r="O238" i="43"/>
  <c r="M238" i="43"/>
  <c r="K238" i="43"/>
  <c r="I238" i="43"/>
  <c r="G238" i="43"/>
  <c r="E238" i="43"/>
  <c r="AQ237" i="43"/>
  <c r="AO237" i="43"/>
  <c r="AM237" i="43"/>
  <c r="AK237" i="43"/>
  <c r="AI237" i="43"/>
  <c r="AG237" i="43"/>
  <c r="AE237" i="43"/>
  <c r="AC237" i="43"/>
  <c r="AA237" i="43"/>
  <c r="Y237" i="43"/>
  <c r="W237" i="43"/>
  <c r="U237" i="43"/>
  <c r="S237" i="43"/>
  <c r="Q237" i="43"/>
  <c r="O237" i="43"/>
  <c r="M237" i="43"/>
  <c r="K237" i="43"/>
  <c r="I237" i="43"/>
  <c r="G237" i="43"/>
  <c r="E237" i="43"/>
  <c r="AQ236" i="43"/>
  <c r="AO236" i="43"/>
  <c r="AM236" i="43"/>
  <c r="AK236" i="43"/>
  <c r="AI236" i="43"/>
  <c r="AG236" i="43"/>
  <c r="AE236" i="43"/>
  <c r="AC236" i="43"/>
  <c r="AA236" i="43"/>
  <c r="Y236" i="43"/>
  <c r="W236" i="43"/>
  <c r="U236" i="43"/>
  <c r="S236" i="43"/>
  <c r="Q236" i="43"/>
  <c r="O236" i="43"/>
  <c r="M236" i="43"/>
  <c r="K236" i="43"/>
  <c r="I236" i="43"/>
  <c r="G236" i="43"/>
  <c r="E236" i="43"/>
  <c r="AQ235" i="43"/>
  <c r="AO235" i="43"/>
  <c r="AM235" i="43"/>
  <c r="AK235" i="43"/>
  <c r="AI235" i="43"/>
  <c r="AG235" i="43"/>
  <c r="AE235" i="43"/>
  <c r="AC235" i="43"/>
  <c r="AA235" i="43"/>
  <c r="Y235" i="43"/>
  <c r="W235" i="43"/>
  <c r="U235" i="43"/>
  <c r="S235" i="43"/>
  <c r="Q235" i="43"/>
  <c r="O235" i="43"/>
  <c r="M235" i="43"/>
  <c r="K235" i="43"/>
  <c r="I235" i="43"/>
  <c r="G235" i="43"/>
  <c r="E235" i="43"/>
  <c r="AQ234" i="43"/>
  <c r="AO234" i="43"/>
  <c r="AM234" i="43"/>
  <c r="AK234" i="43"/>
  <c r="AI234" i="43"/>
  <c r="AG234" i="43"/>
  <c r="AE234" i="43"/>
  <c r="AC234" i="43"/>
  <c r="AA234" i="43"/>
  <c r="Y234" i="43"/>
  <c r="W234" i="43"/>
  <c r="U234" i="43"/>
  <c r="S234" i="43"/>
  <c r="Q234" i="43"/>
  <c r="O234" i="43"/>
  <c r="M234" i="43"/>
  <c r="K234" i="43"/>
  <c r="I234" i="43"/>
  <c r="G234" i="43"/>
  <c r="E234" i="43"/>
  <c r="AQ233" i="43"/>
  <c r="AO233" i="43"/>
  <c r="AM233" i="43"/>
  <c r="AK233" i="43"/>
  <c r="AI233" i="43"/>
  <c r="AG233" i="43"/>
  <c r="AE233" i="43"/>
  <c r="AC233" i="43"/>
  <c r="AA233" i="43"/>
  <c r="Y233" i="43"/>
  <c r="W233" i="43"/>
  <c r="U233" i="43"/>
  <c r="S233" i="43"/>
  <c r="Q233" i="43"/>
  <c r="O233" i="43"/>
  <c r="M233" i="43"/>
  <c r="K233" i="43"/>
  <c r="I233" i="43"/>
  <c r="G233" i="43"/>
  <c r="E233" i="43"/>
  <c r="AQ232" i="43"/>
  <c r="AO232" i="43"/>
  <c r="AM232" i="43"/>
  <c r="AK232" i="43"/>
  <c r="AI232" i="43"/>
  <c r="AG232" i="43"/>
  <c r="AE232" i="43"/>
  <c r="AC232" i="43"/>
  <c r="AA232" i="43"/>
  <c r="Y232" i="43"/>
  <c r="W232" i="43"/>
  <c r="U232" i="43"/>
  <c r="S232" i="43"/>
  <c r="Q232" i="43"/>
  <c r="O232" i="43"/>
  <c r="M232" i="43"/>
  <c r="K232" i="43"/>
  <c r="I232" i="43"/>
  <c r="G232" i="43"/>
  <c r="E232" i="43"/>
  <c r="AQ231" i="43"/>
  <c r="AO231" i="43"/>
  <c r="AM231" i="43"/>
  <c r="AK231" i="43"/>
  <c r="AI231" i="43"/>
  <c r="AG231" i="43"/>
  <c r="AE231" i="43"/>
  <c r="AC231" i="43"/>
  <c r="AA231" i="43"/>
  <c r="Y231" i="43"/>
  <c r="W231" i="43"/>
  <c r="U231" i="43"/>
  <c r="S231" i="43"/>
  <c r="Q231" i="43"/>
  <c r="O231" i="43"/>
  <c r="M231" i="43"/>
  <c r="K231" i="43"/>
  <c r="I231" i="43"/>
  <c r="G231" i="43"/>
  <c r="E231" i="43"/>
  <c r="AQ230" i="43"/>
  <c r="AO230" i="43"/>
  <c r="AM230" i="43"/>
  <c r="AK230" i="43"/>
  <c r="AI230" i="43"/>
  <c r="AG230" i="43"/>
  <c r="AE230" i="43"/>
  <c r="AC230" i="43"/>
  <c r="AA230" i="43"/>
  <c r="Y230" i="43"/>
  <c r="W230" i="43"/>
  <c r="U230" i="43"/>
  <c r="S230" i="43"/>
  <c r="Q230" i="43"/>
  <c r="O230" i="43"/>
  <c r="M230" i="43"/>
  <c r="K230" i="43"/>
  <c r="I230" i="43"/>
  <c r="G230" i="43"/>
  <c r="E230" i="43"/>
  <c r="AQ229" i="43"/>
  <c r="AO229" i="43"/>
  <c r="AM229" i="43"/>
  <c r="AK229" i="43"/>
  <c r="AI229" i="43"/>
  <c r="AG229" i="43"/>
  <c r="AE229" i="43"/>
  <c r="AC229" i="43"/>
  <c r="AA229" i="43"/>
  <c r="Y229" i="43"/>
  <c r="W229" i="43"/>
  <c r="U229" i="43"/>
  <c r="S229" i="43"/>
  <c r="Q229" i="43"/>
  <c r="O229" i="43"/>
  <c r="M229" i="43"/>
  <c r="K229" i="43"/>
  <c r="I229" i="43"/>
  <c r="G229" i="43"/>
  <c r="E229" i="43"/>
  <c r="AQ228" i="43"/>
  <c r="AO228" i="43"/>
  <c r="AM228" i="43"/>
  <c r="AK228" i="43"/>
  <c r="AI228" i="43"/>
  <c r="AG228" i="43"/>
  <c r="AE228" i="43"/>
  <c r="AC228" i="43"/>
  <c r="AA228" i="43"/>
  <c r="Y228" i="43"/>
  <c r="W228" i="43"/>
  <c r="U228" i="43"/>
  <c r="S228" i="43"/>
  <c r="Q228" i="43"/>
  <c r="O228" i="43"/>
  <c r="M228" i="43"/>
  <c r="K228" i="43"/>
  <c r="I228" i="43"/>
  <c r="G228" i="43"/>
  <c r="E228" i="43"/>
  <c r="AQ227" i="43"/>
  <c r="AO227" i="43"/>
  <c r="AM227" i="43"/>
  <c r="AK227" i="43"/>
  <c r="AI227" i="43"/>
  <c r="AG227" i="43"/>
  <c r="AE227" i="43"/>
  <c r="AC227" i="43"/>
  <c r="AA227" i="43"/>
  <c r="Y227" i="43"/>
  <c r="W227" i="43"/>
  <c r="U227" i="43"/>
  <c r="S227" i="43"/>
  <c r="Q227" i="43"/>
  <c r="O227" i="43"/>
  <c r="M227" i="43"/>
  <c r="K227" i="43"/>
  <c r="I227" i="43"/>
  <c r="G227" i="43"/>
  <c r="E227" i="43"/>
  <c r="AQ226" i="43"/>
  <c r="AO226" i="43"/>
  <c r="AM226" i="43"/>
  <c r="AK226" i="43"/>
  <c r="AI226" i="43"/>
  <c r="AG226" i="43"/>
  <c r="AE226" i="43"/>
  <c r="AC226" i="43"/>
  <c r="AA226" i="43"/>
  <c r="Y226" i="43"/>
  <c r="W226" i="43"/>
  <c r="U226" i="43"/>
  <c r="S226" i="43"/>
  <c r="Q226" i="43"/>
  <c r="O226" i="43"/>
  <c r="M226" i="43"/>
  <c r="K226" i="43"/>
  <c r="I226" i="43"/>
  <c r="G226" i="43"/>
  <c r="E226" i="43"/>
  <c r="AQ225" i="43"/>
  <c r="AO225" i="43"/>
  <c r="AM225" i="43"/>
  <c r="AK225" i="43"/>
  <c r="AI225" i="43"/>
  <c r="AG225" i="43"/>
  <c r="AE225" i="43"/>
  <c r="AC225" i="43"/>
  <c r="AA225" i="43"/>
  <c r="Y225" i="43"/>
  <c r="W225" i="43"/>
  <c r="U225" i="43"/>
  <c r="S225" i="43"/>
  <c r="Q225" i="43"/>
  <c r="O225" i="43"/>
  <c r="M225" i="43"/>
  <c r="K225" i="43"/>
  <c r="I225" i="43"/>
  <c r="G225" i="43"/>
  <c r="E225" i="43"/>
  <c r="AQ224" i="43"/>
  <c r="AO224" i="43"/>
  <c r="AM224" i="43"/>
  <c r="AK224" i="43"/>
  <c r="AI224" i="43"/>
  <c r="AG224" i="43"/>
  <c r="AE224" i="43"/>
  <c r="AC224" i="43"/>
  <c r="AA224" i="43"/>
  <c r="Y224" i="43"/>
  <c r="W224" i="43"/>
  <c r="U224" i="43"/>
  <c r="S224" i="43"/>
  <c r="Q224" i="43"/>
  <c r="O224" i="43"/>
  <c r="M224" i="43"/>
  <c r="K224" i="43"/>
  <c r="I224" i="43"/>
  <c r="G224" i="43"/>
  <c r="E224" i="43"/>
  <c r="AQ223" i="43"/>
  <c r="AO223" i="43"/>
  <c r="AM223" i="43"/>
  <c r="AK223" i="43"/>
  <c r="AI223" i="43"/>
  <c r="AG223" i="43"/>
  <c r="AE223" i="43"/>
  <c r="AC223" i="43"/>
  <c r="AA223" i="43"/>
  <c r="Y223" i="43"/>
  <c r="W223" i="43"/>
  <c r="U223" i="43"/>
  <c r="S223" i="43"/>
  <c r="Q223" i="43"/>
  <c r="O223" i="43"/>
  <c r="M223" i="43"/>
  <c r="K223" i="43"/>
  <c r="I223" i="43"/>
  <c r="G223" i="43"/>
  <c r="E223" i="43"/>
  <c r="AQ222" i="43"/>
  <c r="AO222" i="43"/>
  <c r="AM222" i="43"/>
  <c r="AK222" i="43"/>
  <c r="AI222" i="43"/>
  <c r="AG222" i="43"/>
  <c r="AE222" i="43"/>
  <c r="AC222" i="43"/>
  <c r="AA222" i="43"/>
  <c r="Y222" i="43"/>
  <c r="W222" i="43"/>
  <c r="U222" i="43"/>
  <c r="S222" i="43"/>
  <c r="Q222" i="43"/>
  <c r="O222" i="43"/>
  <c r="M222" i="43"/>
  <c r="K222" i="43"/>
  <c r="I222" i="43"/>
  <c r="G222" i="43"/>
  <c r="E222" i="43"/>
  <c r="AQ221" i="43"/>
  <c r="AO221" i="43"/>
  <c r="AM221" i="43"/>
  <c r="AK221" i="43"/>
  <c r="AI221" i="43"/>
  <c r="AG221" i="43"/>
  <c r="AE221" i="43"/>
  <c r="AC221" i="43"/>
  <c r="AA221" i="43"/>
  <c r="Y221" i="43"/>
  <c r="W221" i="43"/>
  <c r="U221" i="43"/>
  <c r="S221" i="43"/>
  <c r="Q221" i="43"/>
  <c r="O221" i="43"/>
  <c r="M221" i="43"/>
  <c r="K221" i="43"/>
  <c r="I221" i="43"/>
  <c r="G221" i="43"/>
  <c r="E221" i="43"/>
  <c r="AQ220" i="43"/>
  <c r="AO220" i="43"/>
  <c r="AM220" i="43"/>
  <c r="AK220" i="43"/>
  <c r="AI220" i="43"/>
  <c r="AG220" i="43"/>
  <c r="AE220" i="43"/>
  <c r="AC220" i="43"/>
  <c r="AA220" i="43"/>
  <c r="Y220" i="43"/>
  <c r="W220" i="43"/>
  <c r="U220" i="43"/>
  <c r="S220" i="43"/>
  <c r="Q220" i="43"/>
  <c r="O220" i="43"/>
  <c r="M220" i="43"/>
  <c r="K220" i="43"/>
  <c r="I220" i="43"/>
  <c r="G220" i="43"/>
  <c r="E220" i="43"/>
  <c r="AQ219" i="43"/>
  <c r="AO219" i="43"/>
  <c r="AM219" i="43"/>
  <c r="AK219" i="43"/>
  <c r="AI219" i="43"/>
  <c r="AG219" i="43"/>
  <c r="AE219" i="43"/>
  <c r="AC219" i="43"/>
  <c r="AA219" i="43"/>
  <c r="Y219" i="43"/>
  <c r="W219" i="43"/>
  <c r="U219" i="43"/>
  <c r="S219" i="43"/>
  <c r="Q219" i="43"/>
  <c r="O219" i="43"/>
  <c r="M219" i="43"/>
  <c r="K219" i="43"/>
  <c r="I219" i="43"/>
  <c r="G219" i="43"/>
  <c r="E219" i="43"/>
  <c r="AQ218" i="43"/>
  <c r="AO218" i="43"/>
  <c r="AM218" i="43"/>
  <c r="AK218" i="43"/>
  <c r="AI218" i="43"/>
  <c r="AG218" i="43"/>
  <c r="AE218" i="43"/>
  <c r="AC218" i="43"/>
  <c r="AA218" i="43"/>
  <c r="Y218" i="43"/>
  <c r="W218" i="43"/>
  <c r="U218" i="43"/>
  <c r="S218" i="43"/>
  <c r="Q218" i="43"/>
  <c r="O218" i="43"/>
  <c r="M218" i="43"/>
  <c r="K218" i="43"/>
  <c r="I218" i="43"/>
  <c r="G218" i="43"/>
  <c r="E218" i="43"/>
  <c r="AQ217" i="43"/>
  <c r="AO217" i="43"/>
  <c r="AM217" i="43"/>
  <c r="AK217" i="43"/>
  <c r="AI217" i="43"/>
  <c r="AG217" i="43"/>
  <c r="AE217" i="43"/>
  <c r="AC217" i="43"/>
  <c r="AA217" i="43"/>
  <c r="Y217" i="43"/>
  <c r="W217" i="43"/>
  <c r="U217" i="43"/>
  <c r="S217" i="43"/>
  <c r="Q217" i="43"/>
  <c r="O217" i="43"/>
  <c r="M217" i="43"/>
  <c r="K217" i="43"/>
  <c r="I217" i="43"/>
  <c r="G217" i="43"/>
  <c r="E217" i="43"/>
  <c r="AQ216" i="43"/>
  <c r="AO216" i="43"/>
  <c r="AM216" i="43"/>
  <c r="AK216" i="43"/>
  <c r="AI216" i="43"/>
  <c r="AG216" i="43"/>
  <c r="AE216" i="43"/>
  <c r="AC216" i="43"/>
  <c r="AA216" i="43"/>
  <c r="Y216" i="43"/>
  <c r="W216" i="43"/>
  <c r="U216" i="43"/>
  <c r="S216" i="43"/>
  <c r="Q216" i="43"/>
  <c r="O216" i="43"/>
  <c r="M216" i="43"/>
  <c r="K216" i="43"/>
  <c r="I216" i="43"/>
  <c r="G216" i="43"/>
  <c r="E216" i="43"/>
  <c r="AQ215" i="43"/>
  <c r="AO215" i="43"/>
  <c r="AM215" i="43"/>
  <c r="AK215" i="43"/>
  <c r="AI215" i="43"/>
  <c r="AG215" i="43"/>
  <c r="AE215" i="43"/>
  <c r="AC215" i="43"/>
  <c r="AA215" i="43"/>
  <c r="Y215" i="43"/>
  <c r="W215" i="43"/>
  <c r="U215" i="43"/>
  <c r="S215" i="43"/>
  <c r="Q215" i="43"/>
  <c r="O215" i="43"/>
  <c r="M215" i="43"/>
  <c r="K215" i="43"/>
  <c r="I215" i="43"/>
  <c r="G215" i="43"/>
  <c r="E215" i="43"/>
  <c r="AQ214" i="43"/>
  <c r="AO214" i="43"/>
  <c r="AM214" i="43"/>
  <c r="AK214" i="43"/>
  <c r="AI214" i="43"/>
  <c r="AG214" i="43"/>
  <c r="AE214" i="43"/>
  <c r="AC214" i="43"/>
  <c r="AA214" i="43"/>
  <c r="Y214" i="43"/>
  <c r="W214" i="43"/>
  <c r="U214" i="43"/>
  <c r="S214" i="43"/>
  <c r="Q214" i="43"/>
  <c r="O214" i="43"/>
  <c r="M214" i="43"/>
  <c r="K214" i="43"/>
  <c r="I214" i="43"/>
  <c r="G214" i="43"/>
  <c r="E214" i="43"/>
  <c r="AQ213" i="43"/>
  <c r="AO213" i="43"/>
  <c r="AM213" i="43"/>
  <c r="AK213" i="43"/>
  <c r="AI213" i="43"/>
  <c r="AG213" i="43"/>
  <c r="AE213" i="43"/>
  <c r="AC213" i="43"/>
  <c r="AA213" i="43"/>
  <c r="Y213" i="43"/>
  <c r="W213" i="43"/>
  <c r="U213" i="43"/>
  <c r="S213" i="43"/>
  <c r="Q213" i="43"/>
  <c r="O213" i="43"/>
  <c r="M213" i="43"/>
  <c r="K213" i="43"/>
  <c r="I213" i="43"/>
  <c r="G213" i="43"/>
  <c r="E213" i="43"/>
  <c r="AQ212" i="43"/>
  <c r="AO212" i="43"/>
  <c r="AM212" i="43"/>
  <c r="AK212" i="43"/>
  <c r="AI212" i="43"/>
  <c r="AG212" i="43"/>
  <c r="AE212" i="43"/>
  <c r="AC212" i="43"/>
  <c r="AA212" i="43"/>
  <c r="Y212" i="43"/>
  <c r="W212" i="43"/>
  <c r="U212" i="43"/>
  <c r="S212" i="43"/>
  <c r="Q212" i="43"/>
  <c r="O212" i="43"/>
  <c r="M212" i="43"/>
  <c r="K212" i="43"/>
  <c r="I212" i="43"/>
  <c r="G212" i="43"/>
  <c r="E212" i="43"/>
  <c r="AQ211" i="43"/>
  <c r="AO211" i="43"/>
  <c r="AM211" i="43"/>
  <c r="AK211" i="43"/>
  <c r="AI211" i="43"/>
  <c r="AG211" i="43"/>
  <c r="AE211" i="43"/>
  <c r="AC211" i="43"/>
  <c r="AA211" i="43"/>
  <c r="Y211" i="43"/>
  <c r="W211" i="43"/>
  <c r="U211" i="43"/>
  <c r="S211" i="43"/>
  <c r="Q211" i="43"/>
  <c r="O211" i="43"/>
  <c r="M211" i="43"/>
  <c r="K211" i="43"/>
  <c r="I211" i="43"/>
  <c r="G211" i="43"/>
  <c r="E211" i="43"/>
  <c r="AQ210" i="43"/>
  <c r="AO210" i="43"/>
  <c r="AM210" i="43"/>
  <c r="AK210" i="43"/>
  <c r="AI210" i="43"/>
  <c r="AG210" i="43"/>
  <c r="AE210" i="43"/>
  <c r="AC210" i="43"/>
  <c r="AA210" i="43"/>
  <c r="Y210" i="43"/>
  <c r="W210" i="43"/>
  <c r="U210" i="43"/>
  <c r="S210" i="43"/>
  <c r="Q210" i="43"/>
  <c r="O210" i="43"/>
  <c r="M210" i="43"/>
  <c r="K210" i="43"/>
  <c r="I210" i="43"/>
  <c r="G210" i="43"/>
  <c r="E210" i="43"/>
  <c r="AQ209" i="43"/>
  <c r="AO209" i="43"/>
  <c r="AM209" i="43"/>
  <c r="AK209" i="43"/>
  <c r="AI209" i="43"/>
  <c r="AG209" i="43"/>
  <c r="AE209" i="43"/>
  <c r="AC209" i="43"/>
  <c r="AA209" i="43"/>
  <c r="Y209" i="43"/>
  <c r="W209" i="43"/>
  <c r="U209" i="43"/>
  <c r="S209" i="43"/>
  <c r="Q209" i="43"/>
  <c r="O209" i="43"/>
  <c r="M209" i="43"/>
  <c r="K209" i="43"/>
  <c r="I209" i="43"/>
  <c r="G209" i="43"/>
  <c r="E209" i="43"/>
  <c r="AQ208" i="43"/>
  <c r="AO208" i="43"/>
  <c r="AM208" i="43"/>
  <c r="AK208" i="43"/>
  <c r="AI208" i="43"/>
  <c r="AG208" i="43"/>
  <c r="AE208" i="43"/>
  <c r="AC208" i="43"/>
  <c r="AA208" i="43"/>
  <c r="Y208" i="43"/>
  <c r="W208" i="43"/>
  <c r="U208" i="43"/>
  <c r="S208" i="43"/>
  <c r="Q208" i="43"/>
  <c r="O208" i="43"/>
  <c r="M208" i="43"/>
  <c r="K208" i="43"/>
  <c r="I208" i="43"/>
  <c r="G208" i="43"/>
  <c r="E208" i="43"/>
  <c r="AQ207" i="43"/>
  <c r="AO207" i="43"/>
  <c r="AM207" i="43"/>
  <c r="AK207" i="43"/>
  <c r="AI207" i="43"/>
  <c r="AG207" i="43"/>
  <c r="AE207" i="43"/>
  <c r="AC207" i="43"/>
  <c r="AA207" i="43"/>
  <c r="Y207" i="43"/>
  <c r="W207" i="43"/>
  <c r="U207" i="43"/>
  <c r="S207" i="43"/>
  <c r="Q207" i="43"/>
  <c r="O207" i="43"/>
  <c r="M207" i="43"/>
  <c r="K207" i="43"/>
  <c r="I207" i="43"/>
  <c r="G207" i="43"/>
  <c r="E207" i="43"/>
  <c r="AQ206" i="43"/>
  <c r="AO206" i="43"/>
  <c r="AM206" i="43"/>
  <c r="AK206" i="43"/>
  <c r="AI206" i="43"/>
  <c r="AG206" i="43"/>
  <c r="AE206" i="43"/>
  <c r="AC206" i="43"/>
  <c r="AA206" i="43"/>
  <c r="Y206" i="43"/>
  <c r="W206" i="43"/>
  <c r="U206" i="43"/>
  <c r="S206" i="43"/>
  <c r="Q206" i="43"/>
  <c r="O206" i="43"/>
  <c r="M206" i="43"/>
  <c r="K206" i="43"/>
  <c r="I206" i="43"/>
  <c r="G206" i="43"/>
  <c r="E206" i="43"/>
  <c r="AQ205" i="43"/>
  <c r="AO205" i="43"/>
  <c r="AM205" i="43"/>
  <c r="AK205" i="43"/>
  <c r="AI205" i="43"/>
  <c r="AG205" i="43"/>
  <c r="AE205" i="43"/>
  <c r="AC205" i="43"/>
  <c r="AA205" i="43"/>
  <c r="Y205" i="43"/>
  <c r="W205" i="43"/>
  <c r="U205" i="43"/>
  <c r="S205" i="43"/>
  <c r="Q205" i="43"/>
  <c r="O205" i="43"/>
  <c r="M205" i="43"/>
  <c r="K205" i="43"/>
  <c r="I205" i="43"/>
  <c r="G205" i="43"/>
  <c r="E205" i="43"/>
  <c r="AQ204" i="43"/>
  <c r="AO204" i="43"/>
  <c r="AM204" i="43"/>
  <c r="AK204" i="43"/>
  <c r="AI204" i="43"/>
  <c r="AG204" i="43"/>
  <c r="AE204" i="43"/>
  <c r="AC204" i="43"/>
  <c r="AA204" i="43"/>
  <c r="Y204" i="43"/>
  <c r="W204" i="43"/>
  <c r="U204" i="43"/>
  <c r="S204" i="43"/>
  <c r="Q204" i="43"/>
  <c r="O204" i="43"/>
  <c r="M204" i="43"/>
  <c r="K204" i="43"/>
  <c r="I204" i="43"/>
  <c r="G204" i="43"/>
  <c r="E204" i="43"/>
  <c r="AQ203" i="43"/>
  <c r="AO203" i="43"/>
  <c r="AM203" i="43"/>
  <c r="AK203" i="43"/>
  <c r="AI203" i="43"/>
  <c r="AG203" i="43"/>
  <c r="AE203" i="43"/>
  <c r="AC203" i="43"/>
  <c r="AA203" i="43"/>
  <c r="Y203" i="43"/>
  <c r="W203" i="43"/>
  <c r="U203" i="43"/>
  <c r="S203" i="43"/>
  <c r="Q203" i="43"/>
  <c r="O203" i="43"/>
  <c r="M203" i="43"/>
  <c r="K203" i="43"/>
  <c r="I203" i="43"/>
  <c r="G203" i="43"/>
  <c r="E203" i="43"/>
  <c r="AQ202" i="43"/>
  <c r="AO202" i="43"/>
  <c r="AM202" i="43"/>
  <c r="AK202" i="43"/>
  <c r="AI202" i="43"/>
  <c r="AG202" i="43"/>
  <c r="AE202" i="43"/>
  <c r="AC202" i="43"/>
  <c r="AA202" i="43"/>
  <c r="Y202" i="43"/>
  <c r="W202" i="43"/>
  <c r="U202" i="43"/>
  <c r="S202" i="43"/>
  <c r="Q202" i="43"/>
  <c r="O202" i="43"/>
  <c r="M202" i="43"/>
  <c r="K202" i="43"/>
  <c r="I202" i="43"/>
  <c r="G202" i="43"/>
  <c r="E202" i="43"/>
  <c r="AQ201" i="43"/>
  <c r="AO201" i="43"/>
  <c r="AM201" i="43"/>
  <c r="AK201" i="43"/>
  <c r="AI201" i="43"/>
  <c r="AG201" i="43"/>
  <c r="AE201" i="43"/>
  <c r="AC201" i="43"/>
  <c r="AA201" i="43"/>
  <c r="Y201" i="43"/>
  <c r="W201" i="43"/>
  <c r="U201" i="43"/>
  <c r="S201" i="43"/>
  <c r="Q201" i="43"/>
  <c r="O201" i="43"/>
  <c r="M201" i="43"/>
  <c r="K201" i="43"/>
  <c r="I201" i="43"/>
  <c r="G201" i="43"/>
  <c r="E201" i="43"/>
  <c r="AQ200" i="43"/>
  <c r="AO200" i="43"/>
  <c r="AM200" i="43"/>
  <c r="AK200" i="43"/>
  <c r="AI200" i="43"/>
  <c r="AG200" i="43"/>
  <c r="AE200" i="43"/>
  <c r="AC200" i="43"/>
  <c r="AA200" i="43"/>
  <c r="Y200" i="43"/>
  <c r="W200" i="43"/>
  <c r="U200" i="43"/>
  <c r="S200" i="43"/>
  <c r="Q200" i="43"/>
  <c r="O200" i="43"/>
  <c r="M200" i="43"/>
  <c r="K200" i="43"/>
  <c r="I200" i="43"/>
  <c r="G200" i="43"/>
  <c r="E200" i="43"/>
  <c r="AQ199" i="43"/>
  <c r="AO199" i="43"/>
  <c r="AM199" i="43"/>
  <c r="AK199" i="43"/>
  <c r="AI199" i="43"/>
  <c r="AG199" i="43"/>
  <c r="AE199" i="43"/>
  <c r="AC199" i="43"/>
  <c r="AA199" i="43"/>
  <c r="Y199" i="43"/>
  <c r="W199" i="43"/>
  <c r="U199" i="43"/>
  <c r="S199" i="43"/>
  <c r="Q199" i="43"/>
  <c r="O199" i="43"/>
  <c r="M199" i="43"/>
  <c r="K199" i="43"/>
  <c r="I199" i="43"/>
  <c r="G199" i="43"/>
  <c r="E199" i="43"/>
  <c r="AQ198" i="43"/>
  <c r="AO198" i="43"/>
  <c r="AM198" i="43"/>
  <c r="AK198" i="43"/>
  <c r="AI198" i="43"/>
  <c r="AG198" i="43"/>
  <c r="AE198" i="43"/>
  <c r="AC198" i="43"/>
  <c r="AA198" i="43"/>
  <c r="Y198" i="43"/>
  <c r="W198" i="43"/>
  <c r="U198" i="43"/>
  <c r="S198" i="43"/>
  <c r="Q198" i="43"/>
  <c r="O198" i="43"/>
  <c r="M198" i="43"/>
  <c r="K198" i="43"/>
  <c r="I198" i="43"/>
  <c r="G198" i="43"/>
  <c r="E198" i="43"/>
  <c r="AQ197" i="43"/>
  <c r="AO197" i="43"/>
  <c r="AM197" i="43"/>
  <c r="AK197" i="43"/>
  <c r="AI197" i="43"/>
  <c r="AG197" i="43"/>
  <c r="AE197" i="43"/>
  <c r="AC197" i="43"/>
  <c r="AA197" i="43"/>
  <c r="Y197" i="43"/>
  <c r="W197" i="43"/>
  <c r="U197" i="43"/>
  <c r="S197" i="43"/>
  <c r="Q197" i="43"/>
  <c r="O197" i="43"/>
  <c r="M197" i="43"/>
  <c r="K197" i="43"/>
  <c r="I197" i="43"/>
  <c r="G197" i="43"/>
  <c r="E197" i="43"/>
  <c r="AQ196" i="43"/>
  <c r="AO196" i="43"/>
  <c r="AM196" i="43"/>
  <c r="AK196" i="43"/>
  <c r="AI196" i="43"/>
  <c r="AG196" i="43"/>
  <c r="AE196" i="43"/>
  <c r="AC196" i="43"/>
  <c r="AA196" i="43"/>
  <c r="Y196" i="43"/>
  <c r="W196" i="43"/>
  <c r="U196" i="43"/>
  <c r="S196" i="43"/>
  <c r="Q196" i="43"/>
  <c r="O196" i="43"/>
  <c r="M196" i="43"/>
  <c r="K196" i="43"/>
  <c r="I196" i="43"/>
  <c r="G196" i="43"/>
  <c r="E196" i="43"/>
  <c r="AQ195" i="43"/>
  <c r="AO195" i="43"/>
  <c r="AM195" i="43"/>
  <c r="AK195" i="43"/>
  <c r="AI195" i="43"/>
  <c r="AG195" i="43"/>
  <c r="AE195" i="43"/>
  <c r="AC195" i="43"/>
  <c r="AA195" i="43"/>
  <c r="Y195" i="43"/>
  <c r="W195" i="43"/>
  <c r="U195" i="43"/>
  <c r="S195" i="43"/>
  <c r="Q195" i="43"/>
  <c r="O195" i="43"/>
  <c r="M195" i="43"/>
  <c r="K195" i="43"/>
  <c r="I195" i="43"/>
  <c r="G195" i="43"/>
  <c r="E195" i="43"/>
  <c r="AQ194" i="43"/>
  <c r="AO194" i="43"/>
  <c r="AM194" i="43"/>
  <c r="AK194" i="43"/>
  <c r="AI194" i="43"/>
  <c r="AG194" i="43"/>
  <c r="AE194" i="43"/>
  <c r="AC194" i="43"/>
  <c r="AA194" i="43"/>
  <c r="Y194" i="43"/>
  <c r="W194" i="43"/>
  <c r="U194" i="43"/>
  <c r="S194" i="43"/>
  <c r="Q194" i="43"/>
  <c r="O194" i="43"/>
  <c r="M194" i="43"/>
  <c r="K194" i="43"/>
  <c r="I194" i="43"/>
  <c r="G194" i="43"/>
  <c r="E194" i="43"/>
  <c r="AQ193" i="43"/>
  <c r="AO193" i="43"/>
  <c r="AM193" i="43"/>
  <c r="AK193" i="43"/>
  <c r="AI193" i="43"/>
  <c r="AG193" i="43"/>
  <c r="AE193" i="43"/>
  <c r="AC193" i="43"/>
  <c r="AA193" i="43"/>
  <c r="Y193" i="43"/>
  <c r="W193" i="43"/>
  <c r="U193" i="43"/>
  <c r="S193" i="43"/>
  <c r="Q193" i="43"/>
  <c r="O193" i="43"/>
  <c r="M193" i="43"/>
  <c r="K193" i="43"/>
  <c r="I193" i="43"/>
  <c r="G193" i="43"/>
  <c r="E193" i="43"/>
  <c r="AQ192" i="43"/>
  <c r="AO192" i="43"/>
  <c r="AM192" i="43"/>
  <c r="AK192" i="43"/>
  <c r="AI192" i="43"/>
  <c r="AG192" i="43"/>
  <c r="AE192" i="43"/>
  <c r="AC192" i="43"/>
  <c r="AA192" i="43"/>
  <c r="Y192" i="43"/>
  <c r="W192" i="43"/>
  <c r="U192" i="43"/>
  <c r="S192" i="43"/>
  <c r="Q192" i="43"/>
  <c r="O192" i="43"/>
  <c r="M192" i="43"/>
  <c r="K192" i="43"/>
  <c r="I192" i="43"/>
  <c r="G192" i="43"/>
  <c r="E192" i="43"/>
  <c r="AQ191" i="43"/>
  <c r="AO191" i="43"/>
  <c r="AM191" i="43"/>
  <c r="AK191" i="43"/>
  <c r="AI191" i="43"/>
  <c r="AG191" i="43"/>
  <c r="AE191" i="43"/>
  <c r="AC191" i="43"/>
  <c r="AA191" i="43"/>
  <c r="Y191" i="43"/>
  <c r="W191" i="43"/>
  <c r="U191" i="43"/>
  <c r="S191" i="43"/>
  <c r="Q191" i="43"/>
  <c r="O191" i="43"/>
  <c r="M191" i="43"/>
  <c r="K191" i="43"/>
  <c r="I191" i="43"/>
  <c r="G191" i="43"/>
  <c r="E191" i="43"/>
  <c r="AQ190" i="43"/>
  <c r="AO190" i="43"/>
  <c r="AM190" i="43"/>
  <c r="AK190" i="43"/>
  <c r="AI190" i="43"/>
  <c r="AG190" i="43"/>
  <c r="AE190" i="43"/>
  <c r="AC190" i="43"/>
  <c r="AA190" i="43"/>
  <c r="Y190" i="43"/>
  <c r="W190" i="43"/>
  <c r="U190" i="43"/>
  <c r="S190" i="43"/>
  <c r="Q190" i="43"/>
  <c r="O190" i="43"/>
  <c r="M190" i="43"/>
  <c r="K190" i="43"/>
  <c r="I190" i="43"/>
  <c r="G190" i="43"/>
  <c r="E190" i="43"/>
  <c r="AQ189" i="43"/>
  <c r="AO189" i="43"/>
  <c r="AM189" i="43"/>
  <c r="AK189" i="43"/>
  <c r="AI189" i="43"/>
  <c r="AG189" i="43"/>
  <c r="AE189" i="43"/>
  <c r="AC189" i="43"/>
  <c r="AA189" i="43"/>
  <c r="Y189" i="43"/>
  <c r="W189" i="43"/>
  <c r="U189" i="43"/>
  <c r="S189" i="43"/>
  <c r="Q189" i="43"/>
  <c r="O189" i="43"/>
  <c r="M189" i="43"/>
  <c r="K189" i="43"/>
  <c r="I189" i="43"/>
  <c r="G189" i="43"/>
  <c r="E189" i="43"/>
  <c r="AQ188" i="43"/>
  <c r="AO188" i="43"/>
  <c r="AM188" i="43"/>
  <c r="AK188" i="43"/>
  <c r="AI188" i="43"/>
  <c r="AG188" i="43"/>
  <c r="AE188" i="43"/>
  <c r="AC188" i="43"/>
  <c r="AA188" i="43"/>
  <c r="Y188" i="43"/>
  <c r="W188" i="43"/>
  <c r="U188" i="43"/>
  <c r="S188" i="43"/>
  <c r="Q188" i="43"/>
  <c r="O188" i="43"/>
  <c r="M188" i="43"/>
  <c r="K188" i="43"/>
  <c r="I188" i="43"/>
  <c r="G188" i="43"/>
  <c r="E188" i="43"/>
  <c r="AQ187" i="43"/>
  <c r="AO187" i="43"/>
  <c r="AM187" i="43"/>
  <c r="AK187" i="43"/>
  <c r="AI187" i="43"/>
  <c r="AG187" i="43"/>
  <c r="AE187" i="43"/>
  <c r="AC187" i="43"/>
  <c r="AA187" i="43"/>
  <c r="Y187" i="43"/>
  <c r="W187" i="43"/>
  <c r="U187" i="43"/>
  <c r="S187" i="43"/>
  <c r="Q187" i="43"/>
  <c r="O187" i="43"/>
  <c r="M187" i="43"/>
  <c r="K187" i="43"/>
  <c r="I187" i="43"/>
  <c r="G187" i="43"/>
  <c r="E187" i="43"/>
  <c r="AQ186" i="43"/>
  <c r="AO186" i="43"/>
  <c r="AM186" i="43"/>
  <c r="AK186" i="43"/>
  <c r="AI186" i="43"/>
  <c r="AG186" i="43"/>
  <c r="AE186" i="43"/>
  <c r="AC186" i="43"/>
  <c r="AA186" i="43"/>
  <c r="Y186" i="43"/>
  <c r="W186" i="43"/>
  <c r="U186" i="43"/>
  <c r="S186" i="43"/>
  <c r="Q186" i="43"/>
  <c r="O186" i="43"/>
  <c r="M186" i="43"/>
  <c r="K186" i="43"/>
  <c r="I186" i="43"/>
  <c r="G186" i="43"/>
  <c r="E186" i="43"/>
  <c r="AQ185" i="43"/>
  <c r="AO185" i="43"/>
  <c r="AM185" i="43"/>
  <c r="AK185" i="43"/>
  <c r="AI185" i="43"/>
  <c r="AG185" i="43"/>
  <c r="AE185" i="43"/>
  <c r="AC185" i="43"/>
  <c r="AA185" i="43"/>
  <c r="Y185" i="43"/>
  <c r="W185" i="43"/>
  <c r="U185" i="43"/>
  <c r="S185" i="43"/>
  <c r="Q185" i="43"/>
  <c r="O185" i="43"/>
  <c r="M185" i="43"/>
  <c r="K185" i="43"/>
  <c r="I185" i="43"/>
  <c r="G185" i="43"/>
  <c r="E185" i="43"/>
  <c r="AQ184" i="43"/>
  <c r="AO184" i="43"/>
  <c r="AM184" i="43"/>
  <c r="AK184" i="43"/>
  <c r="AI184" i="43"/>
  <c r="AG184" i="43"/>
  <c r="AE184" i="43"/>
  <c r="AC184" i="43"/>
  <c r="AA184" i="43"/>
  <c r="Y184" i="43"/>
  <c r="W184" i="43"/>
  <c r="U184" i="43"/>
  <c r="S184" i="43"/>
  <c r="Q184" i="43"/>
  <c r="O184" i="43"/>
  <c r="M184" i="43"/>
  <c r="K184" i="43"/>
  <c r="I184" i="43"/>
  <c r="G184" i="43"/>
  <c r="E184" i="43"/>
  <c r="AQ183" i="43"/>
  <c r="AO183" i="43"/>
  <c r="AM183" i="43"/>
  <c r="AK183" i="43"/>
  <c r="AI183" i="43"/>
  <c r="AG183" i="43"/>
  <c r="AE183" i="43"/>
  <c r="AC183" i="43"/>
  <c r="AA183" i="43"/>
  <c r="Y183" i="43"/>
  <c r="W183" i="43"/>
  <c r="U183" i="43"/>
  <c r="S183" i="43"/>
  <c r="Q183" i="43"/>
  <c r="O183" i="43"/>
  <c r="M183" i="43"/>
  <c r="K183" i="43"/>
  <c r="I183" i="43"/>
  <c r="G183" i="43"/>
  <c r="E183" i="43"/>
  <c r="AQ182" i="43"/>
  <c r="AO182" i="43"/>
  <c r="AM182" i="43"/>
  <c r="AK182" i="43"/>
  <c r="AI182" i="43"/>
  <c r="AG182" i="43"/>
  <c r="AE182" i="43"/>
  <c r="AC182" i="43"/>
  <c r="AA182" i="43"/>
  <c r="Y182" i="43"/>
  <c r="W182" i="43"/>
  <c r="U182" i="43"/>
  <c r="S182" i="43"/>
  <c r="Q182" i="43"/>
  <c r="O182" i="43"/>
  <c r="M182" i="43"/>
  <c r="K182" i="43"/>
  <c r="I182" i="43"/>
  <c r="G182" i="43"/>
  <c r="E182" i="43"/>
  <c r="AQ181" i="43"/>
  <c r="AO181" i="43"/>
  <c r="AM181" i="43"/>
  <c r="AK181" i="43"/>
  <c r="AI181" i="43"/>
  <c r="AG181" i="43"/>
  <c r="AE181" i="43"/>
  <c r="AC181" i="43"/>
  <c r="AA181" i="43"/>
  <c r="Y181" i="43"/>
  <c r="W181" i="43"/>
  <c r="U181" i="43"/>
  <c r="S181" i="43"/>
  <c r="Q181" i="43"/>
  <c r="O181" i="43"/>
  <c r="M181" i="43"/>
  <c r="K181" i="43"/>
  <c r="I181" i="43"/>
  <c r="G181" i="43"/>
  <c r="E181" i="43"/>
  <c r="AQ180" i="43"/>
  <c r="AO180" i="43"/>
  <c r="AM180" i="43"/>
  <c r="AK180" i="43"/>
  <c r="AI180" i="43"/>
  <c r="AG180" i="43"/>
  <c r="AE180" i="43"/>
  <c r="AC180" i="43"/>
  <c r="AA180" i="43"/>
  <c r="Y180" i="43"/>
  <c r="W180" i="43"/>
  <c r="U180" i="43"/>
  <c r="S180" i="43"/>
  <c r="Q180" i="43"/>
  <c r="O180" i="43"/>
  <c r="M180" i="43"/>
  <c r="K180" i="43"/>
  <c r="I180" i="43"/>
  <c r="G180" i="43"/>
  <c r="E180" i="43"/>
  <c r="AQ179" i="43"/>
  <c r="AO179" i="43"/>
  <c r="AM179" i="43"/>
  <c r="AK179" i="43"/>
  <c r="AI179" i="43"/>
  <c r="AG179" i="43"/>
  <c r="AE179" i="43"/>
  <c r="AC179" i="43"/>
  <c r="AA179" i="43"/>
  <c r="Y179" i="43"/>
  <c r="W179" i="43"/>
  <c r="U179" i="43"/>
  <c r="S179" i="43"/>
  <c r="Q179" i="43"/>
  <c r="O179" i="43"/>
  <c r="M179" i="43"/>
  <c r="K179" i="43"/>
  <c r="I179" i="43"/>
  <c r="G179" i="43"/>
  <c r="E179" i="43"/>
  <c r="AQ178" i="43"/>
  <c r="AO178" i="43"/>
  <c r="AM178" i="43"/>
  <c r="AK178" i="43"/>
  <c r="AI178" i="43"/>
  <c r="AG178" i="43"/>
  <c r="AE178" i="43"/>
  <c r="AC178" i="43"/>
  <c r="AA178" i="43"/>
  <c r="Y178" i="43"/>
  <c r="W178" i="43"/>
  <c r="U178" i="43"/>
  <c r="S178" i="43"/>
  <c r="Q178" i="43"/>
  <c r="O178" i="43"/>
  <c r="M178" i="43"/>
  <c r="K178" i="43"/>
  <c r="I178" i="43"/>
  <c r="G178" i="43"/>
  <c r="E178" i="43"/>
  <c r="AQ177" i="43"/>
  <c r="AO177" i="43"/>
  <c r="AM177" i="43"/>
  <c r="AK177" i="43"/>
  <c r="AI177" i="43"/>
  <c r="AG177" i="43"/>
  <c r="AE177" i="43"/>
  <c r="AC177" i="43"/>
  <c r="AA177" i="43"/>
  <c r="Y177" i="43"/>
  <c r="W177" i="43"/>
  <c r="U177" i="43"/>
  <c r="S177" i="43"/>
  <c r="Q177" i="43"/>
  <c r="O177" i="43"/>
  <c r="M177" i="43"/>
  <c r="K177" i="43"/>
  <c r="I177" i="43"/>
  <c r="G177" i="43"/>
  <c r="E177" i="43"/>
  <c r="AQ176" i="43"/>
  <c r="AO176" i="43"/>
  <c r="AM176" i="43"/>
  <c r="AK176" i="43"/>
  <c r="AI176" i="43"/>
  <c r="AG176" i="43"/>
  <c r="AE176" i="43"/>
  <c r="AC176" i="43"/>
  <c r="AA176" i="43"/>
  <c r="Y176" i="43"/>
  <c r="W176" i="43"/>
  <c r="U176" i="43"/>
  <c r="S176" i="43"/>
  <c r="Q176" i="43"/>
  <c r="O176" i="43"/>
  <c r="M176" i="43"/>
  <c r="K176" i="43"/>
  <c r="I176" i="43"/>
  <c r="G176" i="43"/>
  <c r="E176" i="43"/>
  <c r="AQ175" i="43"/>
  <c r="AO175" i="43"/>
  <c r="AM175" i="43"/>
  <c r="AK175" i="43"/>
  <c r="AI175" i="43"/>
  <c r="AG175" i="43"/>
  <c r="AE175" i="43"/>
  <c r="AC175" i="43"/>
  <c r="AA175" i="43"/>
  <c r="Y175" i="43"/>
  <c r="W175" i="43"/>
  <c r="U175" i="43"/>
  <c r="S175" i="43"/>
  <c r="Q175" i="43"/>
  <c r="O175" i="43"/>
  <c r="M175" i="43"/>
  <c r="K175" i="43"/>
  <c r="I175" i="43"/>
  <c r="G175" i="43"/>
  <c r="E175" i="43"/>
  <c r="AQ174" i="43"/>
  <c r="AO174" i="43"/>
  <c r="AM174" i="43"/>
  <c r="AK174" i="43"/>
  <c r="AI174" i="43"/>
  <c r="AG174" i="43"/>
  <c r="AE174" i="43"/>
  <c r="AC174" i="43"/>
  <c r="AA174" i="43"/>
  <c r="Y174" i="43"/>
  <c r="W174" i="43"/>
  <c r="U174" i="43"/>
  <c r="S174" i="43"/>
  <c r="Q174" i="43"/>
  <c r="O174" i="43"/>
  <c r="M174" i="43"/>
  <c r="K174" i="43"/>
  <c r="I174" i="43"/>
  <c r="G174" i="43"/>
  <c r="E174" i="43"/>
  <c r="AQ173" i="43"/>
  <c r="AO173" i="43"/>
  <c r="AM173" i="43"/>
  <c r="AK173" i="43"/>
  <c r="AI173" i="43"/>
  <c r="AG173" i="43"/>
  <c r="AE173" i="43"/>
  <c r="AC173" i="43"/>
  <c r="AA173" i="43"/>
  <c r="Y173" i="43"/>
  <c r="W173" i="43"/>
  <c r="U173" i="43"/>
  <c r="S173" i="43"/>
  <c r="Q173" i="43"/>
  <c r="O173" i="43"/>
  <c r="M173" i="43"/>
  <c r="K173" i="43"/>
  <c r="I173" i="43"/>
  <c r="G173" i="43"/>
  <c r="E173" i="43"/>
  <c r="AQ172" i="43"/>
  <c r="AO172" i="43"/>
  <c r="AM172" i="43"/>
  <c r="AK172" i="43"/>
  <c r="AI172" i="43"/>
  <c r="AG172" i="43"/>
  <c r="AE172" i="43"/>
  <c r="AC172" i="43"/>
  <c r="AA172" i="43"/>
  <c r="Y172" i="43"/>
  <c r="W172" i="43"/>
  <c r="U172" i="43"/>
  <c r="S172" i="43"/>
  <c r="Q172" i="43"/>
  <c r="O172" i="43"/>
  <c r="M172" i="43"/>
  <c r="K172" i="43"/>
  <c r="I172" i="43"/>
  <c r="G172" i="43"/>
  <c r="E172" i="43"/>
  <c r="AQ171" i="43"/>
  <c r="AO171" i="43"/>
  <c r="AM171" i="43"/>
  <c r="AK171" i="43"/>
  <c r="AI171" i="43"/>
  <c r="AG171" i="43"/>
  <c r="AE171" i="43"/>
  <c r="AC171" i="43"/>
  <c r="AA171" i="43"/>
  <c r="Y171" i="43"/>
  <c r="W171" i="43"/>
  <c r="U171" i="43"/>
  <c r="S171" i="43"/>
  <c r="Q171" i="43"/>
  <c r="O171" i="43"/>
  <c r="M171" i="43"/>
  <c r="K171" i="43"/>
  <c r="I171" i="43"/>
  <c r="G171" i="43"/>
  <c r="E171" i="43"/>
  <c r="AQ170" i="43"/>
  <c r="AO170" i="43"/>
  <c r="AM170" i="43"/>
  <c r="AK170" i="43"/>
  <c r="AI170" i="43"/>
  <c r="AG170" i="43"/>
  <c r="AE170" i="43"/>
  <c r="AC170" i="43"/>
  <c r="AA170" i="43"/>
  <c r="Y170" i="43"/>
  <c r="W170" i="43"/>
  <c r="U170" i="43"/>
  <c r="S170" i="43"/>
  <c r="Q170" i="43"/>
  <c r="O170" i="43"/>
  <c r="M170" i="43"/>
  <c r="K170" i="43"/>
  <c r="I170" i="43"/>
  <c r="G170" i="43"/>
  <c r="E170" i="43"/>
  <c r="AQ169" i="43"/>
  <c r="AO169" i="43"/>
  <c r="AM169" i="43"/>
  <c r="AK169" i="43"/>
  <c r="AI169" i="43"/>
  <c r="AG169" i="43"/>
  <c r="AE169" i="43"/>
  <c r="AC169" i="43"/>
  <c r="AA169" i="43"/>
  <c r="Y169" i="43"/>
  <c r="W169" i="43"/>
  <c r="U169" i="43"/>
  <c r="S169" i="43"/>
  <c r="Q169" i="43"/>
  <c r="O169" i="43"/>
  <c r="M169" i="43"/>
  <c r="K169" i="43"/>
  <c r="I169" i="43"/>
  <c r="G169" i="43"/>
  <c r="E169" i="43"/>
  <c r="AQ168" i="43"/>
  <c r="AO168" i="43"/>
  <c r="AM168" i="43"/>
  <c r="AK168" i="43"/>
  <c r="AI168" i="43"/>
  <c r="AG168" i="43"/>
  <c r="AE168" i="43"/>
  <c r="AC168" i="43"/>
  <c r="AA168" i="43"/>
  <c r="Y168" i="43"/>
  <c r="W168" i="43"/>
  <c r="U168" i="43"/>
  <c r="S168" i="43"/>
  <c r="Q168" i="43"/>
  <c r="O168" i="43"/>
  <c r="M168" i="43"/>
  <c r="K168" i="43"/>
  <c r="I168" i="43"/>
  <c r="G168" i="43"/>
  <c r="E168" i="43"/>
  <c r="AQ167" i="43"/>
  <c r="AO167" i="43"/>
  <c r="AM167" i="43"/>
  <c r="AK167" i="43"/>
  <c r="AI167" i="43"/>
  <c r="AG167" i="43"/>
  <c r="AE167" i="43"/>
  <c r="AC167" i="43"/>
  <c r="AA167" i="43"/>
  <c r="Y167" i="43"/>
  <c r="W167" i="43"/>
  <c r="U167" i="43"/>
  <c r="S167" i="43"/>
  <c r="Q167" i="43"/>
  <c r="O167" i="43"/>
  <c r="M167" i="43"/>
  <c r="K167" i="43"/>
  <c r="I167" i="43"/>
  <c r="G167" i="43"/>
  <c r="E167" i="43"/>
  <c r="AQ166" i="43"/>
  <c r="AO166" i="43"/>
  <c r="AM166" i="43"/>
  <c r="AK166" i="43"/>
  <c r="AI166" i="43"/>
  <c r="AG166" i="43"/>
  <c r="AE166" i="43"/>
  <c r="AC166" i="43"/>
  <c r="AA166" i="43"/>
  <c r="Y166" i="43"/>
  <c r="W166" i="43"/>
  <c r="U166" i="43"/>
  <c r="S166" i="43"/>
  <c r="Q166" i="43"/>
  <c r="O166" i="43"/>
  <c r="M166" i="43"/>
  <c r="K166" i="43"/>
  <c r="I166" i="43"/>
  <c r="G166" i="43"/>
  <c r="E166" i="43"/>
  <c r="AQ165" i="43"/>
  <c r="AO165" i="43"/>
  <c r="AM165" i="43"/>
  <c r="AK165" i="43"/>
  <c r="AI165" i="43"/>
  <c r="AG165" i="43"/>
  <c r="AE165" i="43"/>
  <c r="AC165" i="43"/>
  <c r="AA165" i="43"/>
  <c r="Y165" i="43"/>
  <c r="W165" i="43"/>
  <c r="U165" i="43"/>
  <c r="S165" i="43"/>
  <c r="Q165" i="43"/>
  <c r="O165" i="43"/>
  <c r="M165" i="43"/>
  <c r="K165" i="43"/>
  <c r="I165" i="43"/>
  <c r="G165" i="43"/>
  <c r="E165" i="43"/>
  <c r="AQ164" i="43"/>
  <c r="AO164" i="43"/>
  <c r="AM164" i="43"/>
  <c r="AK164" i="43"/>
  <c r="AI164" i="43"/>
  <c r="AG164" i="43"/>
  <c r="AE164" i="43"/>
  <c r="AC164" i="43"/>
  <c r="AA164" i="43"/>
  <c r="Y164" i="43"/>
  <c r="W164" i="43"/>
  <c r="U164" i="43"/>
  <c r="S164" i="43"/>
  <c r="Q164" i="43"/>
  <c r="O164" i="43"/>
  <c r="M164" i="43"/>
  <c r="K164" i="43"/>
  <c r="I164" i="43"/>
  <c r="G164" i="43"/>
  <c r="E164" i="43"/>
  <c r="AQ163" i="43"/>
  <c r="AO163" i="43"/>
  <c r="AM163" i="43"/>
  <c r="AK163" i="43"/>
  <c r="AI163" i="43"/>
  <c r="AG163" i="43"/>
  <c r="AE163" i="43"/>
  <c r="AC163" i="43"/>
  <c r="AA163" i="43"/>
  <c r="Y163" i="43"/>
  <c r="W163" i="43"/>
  <c r="U163" i="43"/>
  <c r="S163" i="43"/>
  <c r="Q163" i="43"/>
  <c r="O163" i="43"/>
  <c r="M163" i="43"/>
  <c r="K163" i="43"/>
  <c r="I163" i="43"/>
  <c r="G163" i="43"/>
  <c r="E163" i="43"/>
  <c r="AQ162" i="43"/>
  <c r="AO162" i="43"/>
  <c r="AM162" i="43"/>
  <c r="AK162" i="43"/>
  <c r="AI162" i="43"/>
  <c r="AG162" i="43"/>
  <c r="AE162" i="43"/>
  <c r="AC162" i="43"/>
  <c r="AA162" i="43"/>
  <c r="Y162" i="43"/>
  <c r="W162" i="43"/>
  <c r="U162" i="43"/>
  <c r="S162" i="43"/>
  <c r="Q162" i="43"/>
  <c r="O162" i="43"/>
  <c r="M162" i="43"/>
  <c r="K162" i="43"/>
  <c r="I162" i="43"/>
  <c r="G162" i="43"/>
  <c r="E162" i="43"/>
  <c r="AQ161" i="43"/>
  <c r="AO161" i="43"/>
  <c r="AM161" i="43"/>
  <c r="AK161" i="43"/>
  <c r="AI161" i="43"/>
  <c r="AG161" i="43"/>
  <c r="AE161" i="43"/>
  <c r="AC161" i="43"/>
  <c r="AA161" i="43"/>
  <c r="Y161" i="43"/>
  <c r="W161" i="43"/>
  <c r="U161" i="43"/>
  <c r="S161" i="43"/>
  <c r="Q161" i="43"/>
  <c r="O161" i="43"/>
  <c r="M161" i="43"/>
  <c r="K161" i="43"/>
  <c r="I161" i="43"/>
  <c r="G161" i="43"/>
  <c r="E161" i="43"/>
  <c r="AQ160" i="43"/>
  <c r="AO160" i="43"/>
  <c r="AM160" i="43"/>
  <c r="AK160" i="43"/>
  <c r="AI160" i="43"/>
  <c r="AG160" i="43"/>
  <c r="AE160" i="43"/>
  <c r="AC160" i="43"/>
  <c r="AA160" i="43"/>
  <c r="Y160" i="43"/>
  <c r="W160" i="43"/>
  <c r="U160" i="43"/>
  <c r="S160" i="43"/>
  <c r="Q160" i="43"/>
  <c r="O160" i="43"/>
  <c r="M160" i="43"/>
  <c r="K160" i="43"/>
  <c r="I160" i="43"/>
  <c r="G160" i="43"/>
  <c r="E160" i="43"/>
  <c r="AQ159" i="43"/>
  <c r="AO159" i="43"/>
  <c r="AM159" i="43"/>
  <c r="AK159" i="43"/>
  <c r="AI159" i="43"/>
  <c r="AG159" i="43"/>
  <c r="AE159" i="43"/>
  <c r="AC159" i="43"/>
  <c r="AA159" i="43"/>
  <c r="Y159" i="43"/>
  <c r="W159" i="43"/>
  <c r="U159" i="43"/>
  <c r="S159" i="43"/>
  <c r="Q159" i="43"/>
  <c r="O159" i="43"/>
  <c r="M159" i="43"/>
  <c r="K159" i="43"/>
  <c r="I159" i="43"/>
  <c r="G159" i="43"/>
  <c r="E159" i="43"/>
  <c r="AQ158" i="43"/>
  <c r="AO158" i="43"/>
  <c r="AM158" i="43"/>
  <c r="AK158" i="43"/>
  <c r="AI158" i="43"/>
  <c r="AG158" i="43"/>
  <c r="AE158" i="43"/>
  <c r="AC158" i="43"/>
  <c r="AA158" i="43"/>
  <c r="Y158" i="43"/>
  <c r="W158" i="43"/>
  <c r="U158" i="43"/>
  <c r="S158" i="43"/>
  <c r="Q158" i="43"/>
  <c r="O158" i="43"/>
  <c r="M158" i="43"/>
  <c r="K158" i="43"/>
  <c r="I158" i="43"/>
  <c r="G158" i="43"/>
  <c r="E158" i="43"/>
  <c r="AQ157" i="43"/>
  <c r="AO157" i="43"/>
  <c r="AM157" i="43"/>
  <c r="AK157" i="43"/>
  <c r="AI157" i="43"/>
  <c r="AG157" i="43"/>
  <c r="AE157" i="43"/>
  <c r="AC157" i="43"/>
  <c r="AA157" i="43"/>
  <c r="Y157" i="43"/>
  <c r="W157" i="43"/>
  <c r="U157" i="43"/>
  <c r="S157" i="43"/>
  <c r="Q157" i="43"/>
  <c r="O157" i="43"/>
  <c r="M157" i="43"/>
  <c r="K157" i="43"/>
  <c r="I157" i="43"/>
  <c r="G157" i="43"/>
  <c r="E157" i="43"/>
  <c r="AQ156" i="43"/>
  <c r="AO156" i="43"/>
  <c r="AM156" i="43"/>
  <c r="AK156" i="43"/>
  <c r="AI156" i="43"/>
  <c r="AG156" i="43"/>
  <c r="AE156" i="43"/>
  <c r="AC156" i="43"/>
  <c r="AA156" i="43"/>
  <c r="Y156" i="43"/>
  <c r="W156" i="43"/>
  <c r="U156" i="43"/>
  <c r="S156" i="43"/>
  <c r="Q156" i="43"/>
  <c r="O156" i="43"/>
  <c r="M156" i="43"/>
  <c r="K156" i="43"/>
  <c r="I156" i="43"/>
  <c r="G156" i="43"/>
  <c r="E156" i="43"/>
  <c r="AQ155" i="43"/>
  <c r="AO155" i="43"/>
  <c r="AM155" i="43"/>
  <c r="AK155" i="43"/>
  <c r="AI155" i="43"/>
  <c r="AG155" i="43"/>
  <c r="AE155" i="43"/>
  <c r="AC155" i="43"/>
  <c r="AA155" i="43"/>
  <c r="Y155" i="43"/>
  <c r="W155" i="43"/>
  <c r="U155" i="43"/>
  <c r="S155" i="43"/>
  <c r="Q155" i="43"/>
  <c r="O155" i="43"/>
  <c r="M155" i="43"/>
  <c r="K155" i="43"/>
  <c r="I155" i="43"/>
  <c r="G155" i="43"/>
  <c r="E155" i="43"/>
  <c r="AQ154" i="43"/>
  <c r="AO154" i="43"/>
  <c r="AM154" i="43"/>
  <c r="AK154" i="43"/>
  <c r="AI154" i="43"/>
  <c r="AG154" i="43"/>
  <c r="AE154" i="43"/>
  <c r="AC154" i="43"/>
  <c r="AA154" i="43"/>
  <c r="Y154" i="43"/>
  <c r="W154" i="43"/>
  <c r="U154" i="43"/>
  <c r="S154" i="43"/>
  <c r="Q154" i="43"/>
  <c r="O154" i="43"/>
  <c r="M154" i="43"/>
  <c r="K154" i="43"/>
  <c r="I154" i="43"/>
  <c r="G154" i="43"/>
  <c r="E154" i="43"/>
  <c r="AQ153" i="43"/>
  <c r="AO153" i="43"/>
  <c r="AM153" i="43"/>
  <c r="AK153" i="43"/>
  <c r="AI153" i="43"/>
  <c r="AG153" i="43"/>
  <c r="AE153" i="43"/>
  <c r="AC153" i="43"/>
  <c r="AA153" i="43"/>
  <c r="Y153" i="43"/>
  <c r="W153" i="43"/>
  <c r="U153" i="43"/>
  <c r="S153" i="43"/>
  <c r="Q153" i="43"/>
  <c r="O153" i="43"/>
  <c r="M153" i="43"/>
  <c r="K153" i="43"/>
  <c r="I153" i="43"/>
  <c r="G153" i="43"/>
  <c r="E153" i="43"/>
  <c r="AQ152" i="43"/>
  <c r="AO152" i="43"/>
  <c r="AM152" i="43"/>
  <c r="AK152" i="43"/>
  <c r="AI152" i="43"/>
  <c r="AG152" i="43"/>
  <c r="AE152" i="43"/>
  <c r="AC152" i="43"/>
  <c r="AA152" i="43"/>
  <c r="Y152" i="43"/>
  <c r="W152" i="43"/>
  <c r="U152" i="43"/>
  <c r="S152" i="43"/>
  <c r="Q152" i="43"/>
  <c r="O152" i="43"/>
  <c r="M152" i="43"/>
  <c r="K152" i="43"/>
  <c r="I152" i="43"/>
  <c r="G152" i="43"/>
  <c r="E152" i="43"/>
  <c r="AQ151" i="43"/>
  <c r="AO151" i="43"/>
  <c r="AM151" i="43"/>
  <c r="AK151" i="43"/>
  <c r="AI151" i="43"/>
  <c r="AG151" i="43"/>
  <c r="AE151" i="43"/>
  <c r="AC151" i="43"/>
  <c r="AA151" i="43"/>
  <c r="Y151" i="43"/>
  <c r="W151" i="43"/>
  <c r="U151" i="43"/>
  <c r="S151" i="43"/>
  <c r="Q151" i="43"/>
  <c r="O151" i="43"/>
  <c r="M151" i="43"/>
  <c r="K151" i="43"/>
  <c r="I151" i="43"/>
  <c r="G151" i="43"/>
  <c r="E151" i="43"/>
  <c r="AQ150" i="43"/>
  <c r="AO150" i="43"/>
  <c r="AM150" i="43"/>
  <c r="AK150" i="43"/>
  <c r="AI150" i="43"/>
  <c r="AG150" i="43"/>
  <c r="AE150" i="43"/>
  <c r="AC150" i="43"/>
  <c r="AA150" i="43"/>
  <c r="Y150" i="43"/>
  <c r="W150" i="43"/>
  <c r="U150" i="43"/>
  <c r="S150" i="43"/>
  <c r="Q150" i="43"/>
  <c r="O150" i="43"/>
  <c r="M150" i="43"/>
  <c r="K150" i="43"/>
  <c r="I150" i="43"/>
  <c r="G150" i="43"/>
  <c r="E150" i="43"/>
  <c r="AQ149" i="43"/>
  <c r="AO149" i="43"/>
  <c r="AM149" i="43"/>
  <c r="AK149" i="43"/>
  <c r="AI149" i="43"/>
  <c r="AG149" i="43"/>
  <c r="AE149" i="43"/>
  <c r="AC149" i="43"/>
  <c r="AA149" i="43"/>
  <c r="Y149" i="43"/>
  <c r="W149" i="43"/>
  <c r="U149" i="43"/>
  <c r="S149" i="43"/>
  <c r="Q149" i="43"/>
  <c r="O149" i="43"/>
  <c r="M149" i="43"/>
  <c r="K149" i="43"/>
  <c r="I149" i="43"/>
  <c r="G149" i="43"/>
  <c r="E149" i="43"/>
  <c r="AQ148" i="43"/>
  <c r="AO148" i="43"/>
  <c r="AM148" i="43"/>
  <c r="AK148" i="43"/>
  <c r="AI148" i="43"/>
  <c r="AG148" i="43"/>
  <c r="AE148" i="43"/>
  <c r="AC148" i="43"/>
  <c r="AA148" i="43"/>
  <c r="Y148" i="43"/>
  <c r="W148" i="43"/>
  <c r="U148" i="43"/>
  <c r="S148" i="43"/>
  <c r="Q148" i="43"/>
  <c r="O148" i="43"/>
  <c r="M148" i="43"/>
  <c r="K148" i="43"/>
  <c r="I148" i="43"/>
  <c r="G148" i="43"/>
  <c r="E148" i="43"/>
  <c r="AQ147" i="43"/>
  <c r="AO147" i="43"/>
  <c r="AM147" i="43"/>
  <c r="AK147" i="43"/>
  <c r="AI147" i="43"/>
  <c r="AG147" i="43"/>
  <c r="AE147" i="43"/>
  <c r="AC147" i="43"/>
  <c r="AA147" i="43"/>
  <c r="Y147" i="43"/>
  <c r="W147" i="43"/>
  <c r="U147" i="43"/>
  <c r="S147" i="43"/>
  <c r="Q147" i="43"/>
  <c r="O147" i="43"/>
  <c r="M147" i="43"/>
  <c r="K147" i="43"/>
  <c r="I147" i="43"/>
  <c r="G147" i="43"/>
  <c r="E147" i="43"/>
  <c r="AQ146" i="43"/>
  <c r="AO146" i="43"/>
  <c r="AM146" i="43"/>
  <c r="AK146" i="43"/>
  <c r="AI146" i="43"/>
  <c r="AG146" i="43"/>
  <c r="AE146" i="43"/>
  <c r="AC146" i="43"/>
  <c r="AA146" i="43"/>
  <c r="Y146" i="43"/>
  <c r="W146" i="43"/>
  <c r="U146" i="43"/>
  <c r="S146" i="43"/>
  <c r="Q146" i="43"/>
  <c r="O146" i="43"/>
  <c r="M146" i="43"/>
  <c r="K146" i="43"/>
  <c r="I146" i="43"/>
  <c r="G146" i="43"/>
  <c r="E146" i="43"/>
  <c r="AQ145" i="43"/>
  <c r="AO145" i="43"/>
  <c r="AM145" i="43"/>
  <c r="AK145" i="43"/>
  <c r="AI145" i="43"/>
  <c r="AG145" i="43"/>
  <c r="AE145" i="43"/>
  <c r="AC145" i="43"/>
  <c r="AA145" i="43"/>
  <c r="Y145" i="43"/>
  <c r="W145" i="43"/>
  <c r="U145" i="43"/>
  <c r="S145" i="43"/>
  <c r="Q145" i="43"/>
  <c r="O145" i="43"/>
  <c r="M145" i="43"/>
  <c r="K145" i="43"/>
  <c r="I145" i="43"/>
  <c r="G145" i="43"/>
  <c r="E145" i="43"/>
  <c r="AQ144" i="43"/>
  <c r="AO144" i="43"/>
  <c r="AM144" i="43"/>
  <c r="AK144" i="43"/>
  <c r="AI144" i="43"/>
  <c r="AG144" i="43"/>
  <c r="AE144" i="43"/>
  <c r="AC144" i="43"/>
  <c r="AA144" i="43"/>
  <c r="Y144" i="43"/>
  <c r="W144" i="43"/>
  <c r="U144" i="43"/>
  <c r="S144" i="43"/>
  <c r="Q144" i="43"/>
  <c r="O144" i="43"/>
  <c r="M144" i="43"/>
  <c r="K144" i="43"/>
  <c r="I144" i="43"/>
  <c r="G144" i="43"/>
  <c r="E144" i="43"/>
  <c r="AQ143" i="43"/>
  <c r="AO143" i="43"/>
  <c r="AM143" i="43"/>
  <c r="AK143" i="43"/>
  <c r="AI143" i="43"/>
  <c r="AG143" i="43"/>
  <c r="AE143" i="43"/>
  <c r="AC143" i="43"/>
  <c r="AA143" i="43"/>
  <c r="Y143" i="43"/>
  <c r="W143" i="43"/>
  <c r="U143" i="43"/>
  <c r="S143" i="43"/>
  <c r="Q143" i="43"/>
  <c r="O143" i="43"/>
  <c r="M143" i="43"/>
  <c r="K143" i="43"/>
  <c r="I143" i="43"/>
  <c r="G143" i="43"/>
  <c r="E143" i="43"/>
  <c r="AQ142" i="43"/>
  <c r="AO142" i="43"/>
  <c r="AM142" i="43"/>
  <c r="AK142" i="43"/>
  <c r="AI142" i="43"/>
  <c r="AG142" i="43"/>
  <c r="AE142" i="43"/>
  <c r="AC142" i="43"/>
  <c r="AA142" i="43"/>
  <c r="Y142" i="43"/>
  <c r="W142" i="43"/>
  <c r="U142" i="43"/>
  <c r="S142" i="43"/>
  <c r="Q142" i="43"/>
  <c r="O142" i="43"/>
  <c r="M142" i="43"/>
  <c r="K142" i="43"/>
  <c r="I142" i="43"/>
  <c r="G142" i="43"/>
  <c r="E142" i="43"/>
  <c r="AQ141" i="43"/>
  <c r="AO141" i="43"/>
  <c r="AM141" i="43"/>
  <c r="AK141" i="43"/>
  <c r="AI141" i="43"/>
  <c r="AG141" i="43"/>
  <c r="AE141" i="43"/>
  <c r="AC141" i="43"/>
  <c r="AA141" i="43"/>
  <c r="Y141" i="43"/>
  <c r="W141" i="43"/>
  <c r="U141" i="43"/>
  <c r="S141" i="43"/>
  <c r="Q141" i="43"/>
  <c r="O141" i="43"/>
  <c r="M141" i="43"/>
  <c r="K141" i="43"/>
  <c r="I141" i="43"/>
  <c r="G141" i="43"/>
  <c r="E141" i="43"/>
  <c r="AQ140" i="43"/>
  <c r="AO140" i="43"/>
  <c r="AM140" i="43"/>
  <c r="AK140" i="43"/>
  <c r="AI140" i="43"/>
  <c r="AG140" i="43"/>
  <c r="AE140" i="43"/>
  <c r="AC140" i="43"/>
  <c r="AA140" i="43"/>
  <c r="Y140" i="43"/>
  <c r="W140" i="43"/>
  <c r="U140" i="43"/>
  <c r="S140" i="43"/>
  <c r="Q140" i="43"/>
  <c r="O140" i="43"/>
  <c r="M140" i="43"/>
  <c r="K140" i="43"/>
  <c r="I140" i="43"/>
  <c r="G140" i="43"/>
  <c r="E140" i="43"/>
  <c r="AQ139" i="43"/>
  <c r="AO139" i="43"/>
  <c r="AM139" i="43"/>
  <c r="AK139" i="43"/>
  <c r="AI139" i="43"/>
  <c r="AG139" i="43"/>
  <c r="AE139" i="43"/>
  <c r="AC139" i="43"/>
  <c r="AA139" i="43"/>
  <c r="Y139" i="43"/>
  <c r="W139" i="43"/>
  <c r="U139" i="43"/>
  <c r="S139" i="43"/>
  <c r="Q139" i="43"/>
  <c r="O139" i="43"/>
  <c r="M139" i="43"/>
  <c r="K139" i="43"/>
  <c r="I139" i="43"/>
  <c r="G139" i="43"/>
  <c r="E139" i="43"/>
  <c r="AQ138" i="43"/>
  <c r="AO138" i="43"/>
  <c r="AM138" i="43"/>
  <c r="AK138" i="43"/>
  <c r="AI138" i="43"/>
  <c r="AG138" i="43"/>
  <c r="AE138" i="43"/>
  <c r="AC138" i="43"/>
  <c r="AA138" i="43"/>
  <c r="Y138" i="43"/>
  <c r="W138" i="43"/>
  <c r="U138" i="43"/>
  <c r="S138" i="43"/>
  <c r="Q138" i="43"/>
  <c r="O138" i="43"/>
  <c r="M138" i="43"/>
  <c r="K138" i="43"/>
  <c r="I138" i="43"/>
  <c r="G138" i="43"/>
  <c r="E138" i="43"/>
  <c r="AQ137" i="43"/>
  <c r="AO137" i="43"/>
  <c r="AM137" i="43"/>
  <c r="AK137" i="43"/>
  <c r="AI137" i="43"/>
  <c r="AG137" i="43"/>
  <c r="AE137" i="43"/>
  <c r="AC137" i="43"/>
  <c r="AA137" i="43"/>
  <c r="Y137" i="43"/>
  <c r="W137" i="43"/>
  <c r="U137" i="43"/>
  <c r="S137" i="43"/>
  <c r="Q137" i="43"/>
  <c r="O137" i="43"/>
  <c r="M137" i="43"/>
  <c r="K137" i="43"/>
  <c r="I137" i="43"/>
  <c r="G137" i="43"/>
  <c r="E137" i="43"/>
  <c r="AQ136" i="43"/>
  <c r="AO136" i="43"/>
  <c r="AM136" i="43"/>
  <c r="AK136" i="43"/>
  <c r="AI136" i="43"/>
  <c r="AG136" i="43"/>
  <c r="AE136" i="43"/>
  <c r="AC136" i="43"/>
  <c r="AA136" i="43"/>
  <c r="Y136" i="43"/>
  <c r="W136" i="43"/>
  <c r="U136" i="43"/>
  <c r="S136" i="43"/>
  <c r="Q136" i="43"/>
  <c r="O136" i="43"/>
  <c r="M136" i="43"/>
  <c r="K136" i="43"/>
  <c r="I136" i="43"/>
  <c r="G136" i="43"/>
  <c r="E136" i="43"/>
  <c r="AQ135" i="43"/>
  <c r="AO135" i="43"/>
  <c r="AM135" i="43"/>
  <c r="AK135" i="43"/>
  <c r="AI135" i="43"/>
  <c r="AG135" i="43"/>
  <c r="AE135" i="43"/>
  <c r="AC135" i="43"/>
  <c r="AA135" i="43"/>
  <c r="Y135" i="43"/>
  <c r="W135" i="43"/>
  <c r="U135" i="43"/>
  <c r="S135" i="43"/>
  <c r="Q135" i="43"/>
  <c r="O135" i="43"/>
  <c r="M135" i="43"/>
  <c r="K135" i="43"/>
  <c r="I135" i="43"/>
  <c r="G135" i="43"/>
  <c r="E135" i="43"/>
  <c r="AQ134" i="43"/>
  <c r="AO134" i="43"/>
  <c r="AM134" i="43"/>
  <c r="AK134" i="43"/>
  <c r="AI134" i="43"/>
  <c r="AG134" i="43"/>
  <c r="AE134" i="43"/>
  <c r="AC134" i="43"/>
  <c r="AA134" i="43"/>
  <c r="Y134" i="43"/>
  <c r="W134" i="43"/>
  <c r="U134" i="43"/>
  <c r="S134" i="43"/>
  <c r="Q134" i="43"/>
  <c r="O134" i="43"/>
  <c r="M134" i="43"/>
  <c r="K134" i="43"/>
  <c r="I134" i="43"/>
  <c r="G134" i="43"/>
  <c r="E134" i="43"/>
  <c r="AQ133" i="43"/>
  <c r="AO133" i="43"/>
  <c r="AM133" i="43"/>
  <c r="AK133" i="43"/>
  <c r="AI133" i="43"/>
  <c r="AG133" i="43"/>
  <c r="AE133" i="43"/>
  <c r="AC133" i="43"/>
  <c r="AA133" i="43"/>
  <c r="Y133" i="43"/>
  <c r="W133" i="43"/>
  <c r="U133" i="43"/>
  <c r="S133" i="43"/>
  <c r="Q133" i="43"/>
  <c r="O133" i="43"/>
  <c r="M133" i="43"/>
  <c r="K133" i="43"/>
  <c r="I133" i="43"/>
  <c r="G133" i="43"/>
  <c r="E133" i="43"/>
  <c r="AQ132" i="43"/>
  <c r="AO132" i="43"/>
  <c r="AM132" i="43"/>
  <c r="AK132" i="43"/>
  <c r="AI132" i="43"/>
  <c r="AG132" i="43"/>
  <c r="AE132" i="43"/>
  <c r="AC132" i="43"/>
  <c r="AA132" i="43"/>
  <c r="Y132" i="43"/>
  <c r="W132" i="43"/>
  <c r="U132" i="43"/>
  <c r="S132" i="43"/>
  <c r="Q132" i="43"/>
  <c r="O132" i="43"/>
  <c r="M132" i="43"/>
  <c r="K132" i="43"/>
  <c r="I132" i="43"/>
  <c r="G132" i="43"/>
  <c r="E132" i="43"/>
  <c r="AQ131" i="43"/>
  <c r="AO131" i="43"/>
  <c r="AM131" i="43"/>
  <c r="AK131" i="43"/>
  <c r="AI131" i="43"/>
  <c r="AG131" i="43"/>
  <c r="AE131" i="43"/>
  <c r="AC131" i="43"/>
  <c r="AA131" i="43"/>
  <c r="Y131" i="43"/>
  <c r="W131" i="43"/>
  <c r="U131" i="43"/>
  <c r="S131" i="43"/>
  <c r="Q131" i="43"/>
  <c r="O131" i="43"/>
  <c r="M131" i="43"/>
  <c r="K131" i="43"/>
  <c r="I131" i="43"/>
  <c r="G131" i="43"/>
  <c r="E131" i="43"/>
  <c r="AQ130" i="43"/>
  <c r="AO130" i="43"/>
  <c r="AM130" i="43"/>
  <c r="AK130" i="43"/>
  <c r="AI130" i="43"/>
  <c r="AG130" i="43"/>
  <c r="AE130" i="43"/>
  <c r="AC130" i="43"/>
  <c r="AA130" i="43"/>
  <c r="Y130" i="43"/>
  <c r="W130" i="43"/>
  <c r="U130" i="43"/>
  <c r="S130" i="43"/>
  <c r="Q130" i="43"/>
  <c r="O130" i="43"/>
  <c r="M130" i="43"/>
  <c r="K130" i="43"/>
  <c r="I130" i="43"/>
  <c r="G130" i="43"/>
  <c r="E130" i="43"/>
  <c r="AQ129" i="43"/>
  <c r="AO129" i="43"/>
  <c r="AM129" i="43"/>
  <c r="AK129" i="43"/>
  <c r="AI129" i="43"/>
  <c r="AG129" i="43"/>
  <c r="AE129" i="43"/>
  <c r="AC129" i="43"/>
  <c r="AA129" i="43"/>
  <c r="Y129" i="43"/>
  <c r="W129" i="43"/>
  <c r="U129" i="43"/>
  <c r="S129" i="43"/>
  <c r="Q129" i="43"/>
  <c r="O129" i="43"/>
  <c r="M129" i="43"/>
  <c r="K129" i="43"/>
  <c r="I129" i="43"/>
  <c r="G129" i="43"/>
  <c r="E129" i="43"/>
  <c r="AQ128" i="43"/>
  <c r="AO128" i="43"/>
  <c r="AM128" i="43"/>
  <c r="AK128" i="43"/>
  <c r="AI128" i="43"/>
  <c r="AG128" i="43"/>
  <c r="AE128" i="43"/>
  <c r="AC128" i="43"/>
  <c r="AA128" i="43"/>
  <c r="Y128" i="43"/>
  <c r="W128" i="43"/>
  <c r="U128" i="43"/>
  <c r="S128" i="43"/>
  <c r="Q128" i="43"/>
  <c r="O128" i="43"/>
  <c r="M128" i="43"/>
  <c r="K128" i="43"/>
  <c r="I128" i="43"/>
  <c r="G128" i="43"/>
  <c r="E128" i="43"/>
  <c r="AQ127" i="43"/>
  <c r="AO127" i="43"/>
  <c r="AM127" i="43"/>
  <c r="AK127" i="43"/>
  <c r="AI127" i="43"/>
  <c r="AG127" i="43"/>
  <c r="AE127" i="43"/>
  <c r="AC127" i="43"/>
  <c r="AA127" i="43"/>
  <c r="Y127" i="43"/>
  <c r="W127" i="43"/>
  <c r="U127" i="43"/>
  <c r="S127" i="43"/>
  <c r="Q127" i="43"/>
  <c r="O127" i="43"/>
  <c r="M127" i="43"/>
  <c r="K127" i="43"/>
  <c r="I127" i="43"/>
  <c r="G127" i="43"/>
  <c r="E127" i="43"/>
  <c r="AQ126" i="43"/>
  <c r="AO126" i="43"/>
  <c r="AM126" i="43"/>
  <c r="AK126" i="43"/>
  <c r="AI126" i="43"/>
  <c r="AG126" i="43"/>
  <c r="AE126" i="43"/>
  <c r="AC126" i="43"/>
  <c r="AA126" i="43"/>
  <c r="Y126" i="43"/>
  <c r="W126" i="43"/>
  <c r="U126" i="43"/>
  <c r="S126" i="43"/>
  <c r="Q126" i="43"/>
  <c r="O126" i="43"/>
  <c r="M126" i="43"/>
  <c r="K126" i="43"/>
  <c r="I126" i="43"/>
  <c r="G126" i="43"/>
  <c r="E126" i="43"/>
  <c r="AQ125" i="43"/>
  <c r="AO125" i="43"/>
  <c r="AM125" i="43"/>
  <c r="AK125" i="43"/>
  <c r="AI125" i="43"/>
  <c r="AG125" i="43"/>
  <c r="AE125" i="43"/>
  <c r="AC125" i="43"/>
  <c r="AA125" i="43"/>
  <c r="Y125" i="43"/>
  <c r="W125" i="43"/>
  <c r="U125" i="43"/>
  <c r="S125" i="43"/>
  <c r="Q125" i="43"/>
  <c r="O125" i="43"/>
  <c r="M125" i="43"/>
  <c r="K125" i="43"/>
  <c r="I125" i="43"/>
  <c r="G125" i="43"/>
  <c r="E125" i="43"/>
  <c r="AQ124" i="43"/>
  <c r="AO124" i="43"/>
  <c r="AM124" i="43"/>
  <c r="AK124" i="43"/>
  <c r="AI124" i="43"/>
  <c r="AG124" i="43"/>
  <c r="AE124" i="43"/>
  <c r="AC124" i="43"/>
  <c r="AA124" i="43"/>
  <c r="Y124" i="43"/>
  <c r="W124" i="43"/>
  <c r="U124" i="43"/>
  <c r="S124" i="43"/>
  <c r="Q124" i="43"/>
  <c r="O124" i="43"/>
  <c r="M124" i="43"/>
  <c r="K124" i="43"/>
  <c r="I124" i="43"/>
  <c r="G124" i="43"/>
  <c r="E124" i="43"/>
  <c r="AQ123" i="43"/>
  <c r="AO123" i="43"/>
  <c r="AM123" i="43"/>
  <c r="AK123" i="43"/>
  <c r="AI123" i="43"/>
  <c r="AG123" i="43"/>
  <c r="AE123" i="43"/>
  <c r="AC123" i="43"/>
  <c r="AA123" i="43"/>
  <c r="Y123" i="43"/>
  <c r="W123" i="43"/>
  <c r="U123" i="43"/>
  <c r="S123" i="43"/>
  <c r="Q123" i="43"/>
  <c r="O123" i="43"/>
  <c r="M123" i="43"/>
  <c r="K123" i="43"/>
  <c r="I123" i="43"/>
  <c r="G123" i="43"/>
  <c r="E123" i="43"/>
  <c r="AQ122" i="43"/>
  <c r="AO122" i="43"/>
  <c r="AM122" i="43"/>
  <c r="AK122" i="43"/>
  <c r="AI122" i="43"/>
  <c r="AG122" i="43"/>
  <c r="AE122" i="43"/>
  <c r="AC122" i="43"/>
  <c r="AA122" i="43"/>
  <c r="Y122" i="43"/>
  <c r="W122" i="43"/>
  <c r="U122" i="43"/>
  <c r="S122" i="43"/>
  <c r="Q122" i="43"/>
  <c r="O122" i="43"/>
  <c r="M122" i="43"/>
  <c r="K122" i="43"/>
  <c r="I122" i="43"/>
  <c r="G122" i="43"/>
  <c r="E122" i="43"/>
  <c r="AQ121" i="43"/>
  <c r="AO121" i="43"/>
  <c r="AM121" i="43"/>
  <c r="AK121" i="43"/>
  <c r="AI121" i="43"/>
  <c r="AG121" i="43"/>
  <c r="AE121" i="43"/>
  <c r="AC121" i="43"/>
  <c r="AA121" i="43"/>
  <c r="Y121" i="43"/>
  <c r="W121" i="43"/>
  <c r="U121" i="43"/>
  <c r="S121" i="43"/>
  <c r="Q121" i="43"/>
  <c r="O121" i="43"/>
  <c r="M121" i="43"/>
  <c r="K121" i="43"/>
  <c r="I121" i="43"/>
  <c r="G121" i="43"/>
  <c r="E121" i="43"/>
  <c r="AQ120" i="43"/>
  <c r="AO120" i="43"/>
  <c r="AM120" i="43"/>
  <c r="AK120" i="43"/>
  <c r="AI120" i="43"/>
  <c r="AG120" i="43"/>
  <c r="AE120" i="43"/>
  <c r="AC120" i="43"/>
  <c r="AA120" i="43"/>
  <c r="Y120" i="43"/>
  <c r="W120" i="43"/>
  <c r="U120" i="43"/>
  <c r="S120" i="43"/>
  <c r="Q120" i="43"/>
  <c r="O120" i="43"/>
  <c r="M120" i="43"/>
  <c r="K120" i="43"/>
  <c r="I120" i="43"/>
  <c r="G120" i="43"/>
  <c r="E120" i="43"/>
  <c r="AQ119" i="43"/>
  <c r="AO119" i="43"/>
  <c r="AM119" i="43"/>
  <c r="AK119" i="43"/>
  <c r="AI119" i="43"/>
  <c r="AG119" i="43"/>
  <c r="AE119" i="43"/>
  <c r="AC119" i="43"/>
  <c r="AA119" i="43"/>
  <c r="Y119" i="43"/>
  <c r="W119" i="43"/>
  <c r="U119" i="43"/>
  <c r="S119" i="43"/>
  <c r="Q119" i="43"/>
  <c r="O119" i="43"/>
  <c r="M119" i="43"/>
  <c r="K119" i="43"/>
  <c r="I119" i="43"/>
  <c r="G119" i="43"/>
  <c r="E119" i="43"/>
  <c r="AQ118" i="43"/>
  <c r="AO118" i="43"/>
  <c r="AM118" i="43"/>
  <c r="AK118" i="43"/>
  <c r="AI118" i="43"/>
  <c r="AG118" i="43"/>
  <c r="AE118" i="43"/>
  <c r="AC118" i="43"/>
  <c r="AA118" i="43"/>
  <c r="Y118" i="43"/>
  <c r="W118" i="43"/>
  <c r="U118" i="43"/>
  <c r="S118" i="43"/>
  <c r="Q118" i="43"/>
  <c r="O118" i="43"/>
  <c r="M118" i="43"/>
  <c r="K118" i="43"/>
  <c r="I118" i="43"/>
  <c r="G118" i="43"/>
  <c r="E118" i="43"/>
  <c r="AQ117" i="43"/>
  <c r="AO117" i="43"/>
  <c r="AM117" i="43"/>
  <c r="AK117" i="43"/>
  <c r="AI117" i="43"/>
  <c r="AG117" i="43"/>
  <c r="AE117" i="43"/>
  <c r="AC117" i="43"/>
  <c r="AA117" i="43"/>
  <c r="Y117" i="43"/>
  <c r="W117" i="43"/>
  <c r="U117" i="43"/>
  <c r="S117" i="43"/>
  <c r="Q117" i="43"/>
  <c r="O117" i="43"/>
  <c r="M117" i="43"/>
  <c r="K117" i="43"/>
  <c r="I117" i="43"/>
  <c r="G117" i="43"/>
  <c r="E117" i="43"/>
  <c r="AQ116" i="43"/>
  <c r="AO116" i="43"/>
  <c r="AM116" i="43"/>
  <c r="AK116" i="43"/>
  <c r="AI116" i="43"/>
  <c r="AG116" i="43"/>
  <c r="AE116" i="43"/>
  <c r="AC116" i="43"/>
  <c r="AA116" i="43"/>
  <c r="Y116" i="43"/>
  <c r="W116" i="43"/>
  <c r="U116" i="43"/>
  <c r="S116" i="43"/>
  <c r="Q116" i="43"/>
  <c r="O116" i="43"/>
  <c r="M116" i="43"/>
  <c r="K116" i="43"/>
  <c r="I116" i="43"/>
  <c r="G116" i="43"/>
  <c r="E116" i="43"/>
  <c r="AQ115" i="43"/>
  <c r="AO115" i="43"/>
  <c r="AM115" i="43"/>
  <c r="AK115" i="43"/>
  <c r="AI115" i="43"/>
  <c r="AG115" i="43"/>
  <c r="AE115" i="43"/>
  <c r="AC115" i="43"/>
  <c r="AA115" i="43"/>
  <c r="Y115" i="43"/>
  <c r="W115" i="43"/>
  <c r="U115" i="43"/>
  <c r="S115" i="43"/>
  <c r="Q115" i="43"/>
  <c r="O115" i="43"/>
  <c r="M115" i="43"/>
  <c r="K115" i="43"/>
  <c r="I115" i="43"/>
  <c r="G115" i="43"/>
  <c r="E115" i="43"/>
  <c r="AQ114" i="43"/>
  <c r="AO114" i="43"/>
  <c r="AM114" i="43"/>
  <c r="AK114" i="43"/>
  <c r="AI114" i="43"/>
  <c r="AG114" i="43"/>
  <c r="AE114" i="43"/>
  <c r="AC114" i="43"/>
  <c r="AA114" i="43"/>
  <c r="Y114" i="43"/>
  <c r="W114" i="43"/>
  <c r="U114" i="43"/>
  <c r="S114" i="43"/>
  <c r="Q114" i="43"/>
  <c r="O114" i="43"/>
  <c r="M114" i="43"/>
  <c r="K114" i="43"/>
  <c r="I114" i="43"/>
  <c r="G114" i="43"/>
  <c r="E114" i="43"/>
  <c r="AQ113" i="43"/>
  <c r="AO113" i="43"/>
  <c r="AM113" i="43"/>
  <c r="AK113" i="43"/>
  <c r="AI113" i="43"/>
  <c r="AG113" i="43"/>
  <c r="AE113" i="43"/>
  <c r="AC113" i="43"/>
  <c r="AA113" i="43"/>
  <c r="Y113" i="43"/>
  <c r="W113" i="43"/>
  <c r="U113" i="43"/>
  <c r="S113" i="43"/>
  <c r="Q113" i="43"/>
  <c r="O113" i="43"/>
  <c r="M113" i="43"/>
  <c r="K113" i="43"/>
  <c r="I113" i="43"/>
  <c r="G113" i="43"/>
  <c r="E113" i="43"/>
  <c r="AQ112" i="43"/>
  <c r="AO112" i="43"/>
  <c r="AM112" i="43"/>
  <c r="AK112" i="43"/>
  <c r="AI112" i="43"/>
  <c r="AG112" i="43"/>
  <c r="AE112" i="43"/>
  <c r="AC112" i="43"/>
  <c r="AA112" i="43"/>
  <c r="Y112" i="43"/>
  <c r="W112" i="43"/>
  <c r="U112" i="43"/>
  <c r="S112" i="43"/>
  <c r="Q112" i="43"/>
  <c r="O112" i="43"/>
  <c r="M112" i="43"/>
  <c r="K112" i="43"/>
  <c r="I112" i="43"/>
  <c r="G112" i="43"/>
  <c r="E112" i="43"/>
  <c r="AQ111" i="43"/>
  <c r="AO111" i="43"/>
  <c r="AM111" i="43"/>
  <c r="AK111" i="43"/>
  <c r="AI111" i="43"/>
  <c r="AG111" i="43"/>
  <c r="AE111" i="43"/>
  <c r="AC111" i="43"/>
  <c r="AA111" i="43"/>
  <c r="Y111" i="43"/>
  <c r="W111" i="43"/>
  <c r="U111" i="43"/>
  <c r="S111" i="43"/>
  <c r="Q111" i="43"/>
  <c r="O111" i="43"/>
  <c r="M111" i="43"/>
  <c r="K111" i="43"/>
  <c r="I111" i="43"/>
  <c r="G111" i="43"/>
  <c r="E111" i="43"/>
  <c r="AQ110" i="43"/>
  <c r="AO110" i="43"/>
  <c r="AM110" i="43"/>
  <c r="AK110" i="43"/>
  <c r="AI110" i="43"/>
  <c r="AG110" i="43"/>
  <c r="AE110" i="43"/>
  <c r="AC110" i="43"/>
  <c r="AA110" i="43"/>
  <c r="Y110" i="43"/>
  <c r="W110" i="43"/>
  <c r="U110" i="43"/>
  <c r="S110" i="43"/>
  <c r="Q110" i="43"/>
  <c r="O110" i="43"/>
  <c r="M110" i="43"/>
  <c r="K110" i="43"/>
  <c r="I110" i="43"/>
  <c r="G110" i="43"/>
  <c r="E110" i="43"/>
  <c r="AQ109" i="43"/>
  <c r="AO109" i="43"/>
  <c r="AM109" i="43"/>
  <c r="AK109" i="43"/>
  <c r="AI109" i="43"/>
  <c r="AG109" i="43"/>
  <c r="AE109" i="43"/>
  <c r="AC109" i="43"/>
  <c r="AA109" i="43"/>
  <c r="Y109" i="43"/>
  <c r="W109" i="43"/>
  <c r="U109" i="43"/>
  <c r="S109" i="43"/>
  <c r="Q109" i="43"/>
  <c r="O109" i="43"/>
  <c r="M109" i="43"/>
  <c r="K109" i="43"/>
  <c r="I109" i="43"/>
  <c r="G109" i="43"/>
  <c r="E109" i="43"/>
  <c r="AQ108" i="43"/>
  <c r="AO108" i="43"/>
  <c r="AM108" i="43"/>
  <c r="AK108" i="43"/>
  <c r="AI108" i="43"/>
  <c r="AG108" i="43"/>
  <c r="AE108" i="43"/>
  <c r="AC108" i="43"/>
  <c r="AA108" i="43"/>
  <c r="Y108" i="43"/>
  <c r="W108" i="43"/>
  <c r="U108" i="43"/>
  <c r="S108" i="43"/>
  <c r="Q108" i="43"/>
  <c r="O108" i="43"/>
  <c r="M108" i="43"/>
  <c r="K108" i="43"/>
  <c r="I108" i="43"/>
  <c r="G108" i="43"/>
  <c r="E108" i="43"/>
  <c r="AQ107" i="43"/>
  <c r="AO107" i="43"/>
  <c r="AM107" i="43"/>
  <c r="AK107" i="43"/>
  <c r="AI107" i="43"/>
  <c r="AG107" i="43"/>
  <c r="AE107" i="43"/>
  <c r="AC107" i="43"/>
  <c r="AA107" i="43"/>
  <c r="Y107" i="43"/>
  <c r="W107" i="43"/>
  <c r="U107" i="43"/>
  <c r="S107" i="43"/>
  <c r="Q107" i="43"/>
  <c r="O107" i="43"/>
  <c r="M107" i="43"/>
  <c r="K107" i="43"/>
  <c r="I107" i="43"/>
  <c r="G107" i="43"/>
  <c r="E107" i="43"/>
  <c r="AQ106" i="43"/>
  <c r="AO106" i="43"/>
  <c r="AM106" i="43"/>
  <c r="AK106" i="43"/>
  <c r="AI106" i="43"/>
  <c r="AG106" i="43"/>
  <c r="AE106" i="43"/>
  <c r="AC106" i="43"/>
  <c r="AA106" i="43"/>
  <c r="Y106" i="43"/>
  <c r="W106" i="43"/>
  <c r="U106" i="43"/>
  <c r="S106" i="43"/>
  <c r="Q106" i="43"/>
  <c r="O106" i="43"/>
  <c r="M106" i="43"/>
  <c r="K106" i="43"/>
  <c r="I106" i="43"/>
  <c r="G106" i="43"/>
  <c r="E106" i="43"/>
  <c r="AQ105" i="43"/>
  <c r="AO105" i="43"/>
  <c r="AM105" i="43"/>
  <c r="AK105" i="43"/>
  <c r="AI105" i="43"/>
  <c r="AG105" i="43"/>
  <c r="AE105" i="43"/>
  <c r="AC105" i="43"/>
  <c r="AA105" i="43"/>
  <c r="Y105" i="43"/>
  <c r="W105" i="43"/>
  <c r="U105" i="43"/>
  <c r="S105" i="43"/>
  <c r="Q105" i="43"/>
  <c r="O105" i="43"/>
  <c r="M105" i="43"/>
  <c r="K105" i="43"/>
  <c r="I105" i="43"/>
  <c r="G105" i="43"/>
  <c r="E105" i="43"/>
  <c r="AQ104" i="43"/>
  <c r="AO104" i="43"/>
  <c r="AM104" i="43"/>
  <c r="AK104" i="43"/>
  <c r="AI104" i="43"/>
  <c r="AG104" i="43"/>
  <c r="AE104" i="43"/>
  <c r="AC104" i="43"/>
  <c r="AA104" i="43"/>
  <c r="Y104" i="43"/>
  <c r="W104" i="43"/>
  <c r="U104" i="43"/>
  <c r="S104" i="43"/>
  <c r="Q104" i="43"/>
  <c r="O104" i="43"/>
  <c r="M104" i="43"/>
  <c r="K104" i="43"/>
  <c r="I104" i="43"/>
  <c r="G104" i="43"/>
  <c r="E104" i="43"/>
  <c r="AQ103" i="43"/>
  <c r="AO103" i="43"/>
  <c r="AM103" i="43"/>
  <c r="AK103" i="43"/>
  <c r="AI103" i="43"/>
  <c r="AG103" i="43"/>
  <c r="AE103" i="43"/>
  <c r="AC103" i="43"/>
  <c r="AA103" i="43"/>
  <c r="Y103" i="43"/>
  <c r="W103" i="43"/>
  <c r="U103" i="43"/>
  <c r="S103" i="43"/>
  <c r="Q103" i="43"/>
  <c r="O103" i="43"/>
  <c r="M103" i="43"/>
  <c r="K103" i="43"/>
  <c r="I103" i="43"/>
  <c r="G103" i="43"/>
  <c r="E103" i="43"/>
  <c r="AQ102" i="43"/>
  <c r="AO102" i="43"/>
  <c r="AM102" i="43"/>
  <c r="AK102" i="43"/>
  <c r="AI102" i="43"/>
  <c r="AG102" i="43"/>
  <c r="AE102" i="43"/>
  <c r="AC102" i="43"/>
  <c r="AA102" i="43"/>
  <c r="Y102" i="43"/>
  <c r="W102" i="43"/>
  <c r="U102" i="43"/>
  <c r="S102" i="43"/>
  <c r="Q102" i="43"/>
  <c r="O102" i="43"/>
  <c r="M102" i="43"/>
  <c r="K102" i="43"/>
  <c r="I102" i="43"/>
  <c r="G102" i="43"/>
  <c r="E102" i="43"/>
  <c r="AQ101" i="43"/>
  <c r="AO101" i="43"/>
  <c r="AM101" i="43"/>
  <c r="AK101" i="43"/>
  <c r="AI101" i="43"/>
  <c r="AG101" i="43"/>
  <c r="AE101" i="43"/>
  <c r="AC101" i="43"/>
  <c r="AA101" i="43"/>
  <c r="Y101" i="43"/>
  <c r="W101" i="43"/>
  <c r="U101" i="43"/>
  <c r="S101" i="43"/>
  <c r="Q101" i="43"/>
  <c r="O101" i="43"/>
  <c r="M101" i="43"/>
  <c r="K101" i="43"/>
  <c r="I101" i="43"/>
  <c r="G101" i="43"/>
  <c r="E101" i="43"/>
  <c r="AQ100" i="43"/>
  <c r="AO100" i="43"/>
  <c r="AM100" i="43"/>
  <c r="AK100" i="43"/>
  <c r="AI100" i="43"/>
  <c r="AG100" i="43"/>
  <c r="AE100" i="43"/>
  <c r="AC100" i="43"/>
  <c r="AA100" i="43"/>
  <c r="Y100" i="43"/>
  <c r="W100" i="43"/>
  <c r="U100" i="43"/>
  <c r="S100" i="43"/>
  <c r="Q100" i="43"/>
  <c r="O100" i="43"/>
  <c r="M100" i="43"/>
  <c r="K100" i="43"/>
  <c r="I100" i="43"/>
  <c r="G100" i="43"/>
  <c r="E100" i="43"/>
  <c r="AQ99" i="43"/>
  <c r="AO99" i="43"/>
  <c r="AM99" i="43"/>
  <c r="AK99" i="43"/>
  <c r="AI99" i="43"/>
  <c r="AG99" i="43"/>
  <c r="AE99" i="43"/>
  <c r="AC99" i="43"/>
  <c r="AA99" i="43"/>
  <c r="Y99" i="43"/>
  <c r="W99" i="43"/>
  <c r="U99" i="43"/>
  <c r="S99" i="43"/>
  <c r="Q99" i="43"/>
  <c r="O99" i="43"/>
  <c r="M99" i="43"/>
  <c r="K99" i="43"/>
  <c r="I99" i="43"/>
  <c r="G99" i="43"/>
  <c r="E99" i="43"/>
  <c r="AQ98" i="43"/>
  <c r="AO98" i="43"/>
  <c r="AM98" i="43"/>
  <c r="AK98" i="43"/>
  <c r="AI98" i="43"/>
  <c r="AG98" i="43"/>
  <c r="AE98" i="43"/>
  <c r="AC98" i="43"/>
  <c r="AA98" i="43"/>
  <c r="Y98" i="43"/>
  <c r="W98" i="43"/>
  <c r="U98" i="43"/>
  <c r="S98" i="43"/>
  <c r="Q98" i="43"/>
  <c r="O98" i="43"/>
  <c r="M98" i="43"/>
  <c r="K98" i="43"/>
  <c r="I98" i="43"/>
  <c r="G98" i="43"/>
  <c r="E98" i="43"/>
  <c r="AQ97" i="43"/>
  <c r="AO97" i="43"/>
  <c r="AM97" i="43"/>
  <c r="AK97" i="43"/>
  <c r="AI97" i="43"/>
  <c r="AG97" i="43"/>
  <c r="AE97" i="43"/>
  <c r="AC97" i="43"/>
  <c r="AA97" i="43"/>
  <c r="Y97" i="43"/>
  <c r="W97" i="43"/>
  <c r="U97" i="43"/>
  <c r="S97" i="43"/>
  <c r="Q97" i="43"/>
  <c r="O97" i="43"/>
  <c r="M97" i="43"/>
  <c r="K97" i="43"/>
  <c r="I97" i="43"/>
  <c r="G97" i="43"/>
  <c r="E97" i="43"/>
  <c r="AQ96" i="43"/>
  <c r="AO96" i="43"/>
  <c r="AM96" i="43"/>
  <c r="AK96" i="43"/>
  <c r="AI96" i="43"/>
  <c r="AG96" i="43"/>
  <c r="AE96" i="43"/>
  <c r="AC96" i="43"/>
  <c r="AA96" i="43"/>
  <c r="Y96" i="43"/>
  <c r="W96" i="43"/>
  <c r="U96" i="43"/>
  <c r="S96" i="43"/>
  <c r="Q96" i="43"/>
  <c r="O96" i="43"/>
  <c r="M96" i="43"/>
  <c r="K96" i="43"/>
  <c r="I96" i="43"/>
  <c r="G96" i="43"/>
  <c r="E96" i="43"/>
  <c r="AQ95" i="43"/>
  <c r="AO95" i="43"/>
  <c r="AM95" i="43"/>
  <c r="AK95" i="43"/>
  <c r="AI95" i="43"/>
  <c r="AG95" i="43"/>
  <c r="AE95" i="43"/>
  <c r="AC95" i="43"/>
  <c r="AA95" i="43"/>
  <c r="Y95" i="43"/>
  <c r="W95" i="43"/>
  <c r="U95" i="43"/>
  <c r="S95" i="43"/>
  <c r="Q95" i="43"/>
  <c r="O95" i="43"/>
  <c r="M95" i="43"/>
  <c r="K95" i="43"/>
  <c r="I95" i="43"/>
  <c r="G95" i="43"/>
  <c r="E95" i="43"/>
  <c r="AQ94" i="43"/>
  <c r="AO94" i="43"/>
  <c r="AM94" i="43"/>
  <c r="AK94" i="43"/>
  <c r="AI94" i="43"/>
  <c r="AG94" i="43"/>
  <c r="AE94" i="43"/>
  <c r="AC94" i="43"/>
  <c r="AA94" i="43"/>
  <c r="Y94" i="43"/>
  <c r="W94" i="43"/>
  <c r="U94" i="43"/>
  <c r="S94" i="43"/>
  <c r="Q94" i="43"/>
  <c r="O94" i="43"/>
  <c r="M94" i="43"/>
  <c r="K94" i="43"/>
  <c r="I94" i="43"/>
  <c r="G94" i="43"/>
  <c r="E94" i="43"/>
  <c r="AQ93" i="43"/>
  <c r="AO93" i="43"/>
  <c r="AM93" i="43"/>
  <c r="AK93" i="43"/>
  <c r="AI93" i="43"/>
  <c r="AG93" i="43"/>
  <c r="AE93" i="43"/>
  <c r="AC93" i="43"/>
  <c r="AA93" i="43"/>
  <c r="Y93" i="43"/>
  <c r="W93" i="43"/>
  <c r="U93" i="43"/>
  <c r="S93" i="43"/>
  <c r="Q93" i="43"/>
  <c r="O93" i="43"/>
  <c r="M93" i="43"/>
  <c r="K93" i="43"/>
  <c r="I93" i="43"/>
  <c r="G93" i="43"/>
  <c r="E93" i="43"/>
  <c r="AQ92" i="43"/>
  <c r="AO92" i="43"/>
  <c r="AM92" i="43"/>
  <c r="AK92" i="43"/>
  <c r="AI92" i="43"/>
  <c r="AG92" i="43"/>
  <c r="AE92" i="43"/>
  <c r="AC92" i="43"/>
  <c r="AA92" i="43"/>
  <c r="Y92" i="43"/>
  <c r="W92" i="43"/>
  <c r="U92" i="43"/>
  <c r="S92" i="43"/>
  <c r="Q92" i="43"/>
  <c r="O92" i="43"/>
  <c r="M92" i="43"/>
  <c r="K92" i="43"/>
  <c r="I92" i="43"/>
  <c r="G92" i="43"/>
  <c r="E92" i="43"/>
  <c r="AQ91" i="43"/>
  <c r="AO91" i="43"/>
  <c r="AM91" i="43"/>
  <c r="AK91" i="43"/>
  <c r="AI91" i="43"/>
  <c r="AG91" i="43"/>
  <c r="AE91" i="43"/>
  <c r="AC91" i="43"/>
  <c r="AA91" i="43"/>
  <c r="Y91" i="43"/>
  <c r="W91" i="43"/>
  <c r="U91" i="43"/>
  <c r="S91" i="43"/>
  <c r="Q91" i="43"/>
  <c r="O91" i="43"/>
  <c r="M91" i="43"/>
  <c r="K91" i="43"/>
  <c r="I91" i="43"/>
  <c r="G91" i="43"/>
  <c r="E91" i="43"/>
  <c r="AQ90" i="43"/>
  <c r="AO90" i="43"/>
  <c r="AM90" i="43"/>
  <c r="AK90" i="43"/>
  <c r="AI90" i="43"/>
  <c r="AG90" i="43"/>
  <c r="AE90" i="43"/>
  <c r="AC90" i="43"/>
  <c r="AA90" i="43"/>
  <c r="Y90" i="43"/>
  <c r="W90" i="43"/>
  <c r="U90" i="43"/>
  <c r="S90" i="43"/>
  <c r="Q90" i="43"/>
  <c r="O90" i="43"/>
  <c r="M90" i="43"/>
  <c r="K90" i="43"/>
  <c r="I90" i="43"/>
  <c r="G90" i="43"/>
  <c r="E90" i="43"/>
  <c r="AQ89" i="43"/>
  <c r="AO89" i="43"/>
  <c r="AM89" i="43"/>
  <c r="AK89" i="43"/>
  <c r="AI89" i="43"/>
  <c r="AG89" i="43"/>
  <c r="AE89" i="43"/>
  <c r="AC89" i="43"/>
  <c r="AA89" i="43"/>
  <c r="Y89" i="43"/>
  <c r="W89" i="43"/>
  <c r="U89" i="43"/>
  <c r="S89" i="43"/>
  <c r="Q89" i="43"/>
  <c r="O89" i="43"/>
  <c r="M89" i="43"/>
  <c r="K89" i="43"/>
  <c r="I89" i="43"/>
  <c r="G89" i="43"/>
  <c r="E89" i="43"/>
  <c r="AQ88" i="43"/>
  <c r="AO88" i="43"/>
  <c r="AM88" i="43"/>
  <c r="AK88" i="43"/>
  <c r="AI88" i="43"/>
  <c r="AG88" i="43"/>
  <c r="AE88" i="43"/>
  <c r="AC88" i="43"/>
  <c r="AA88" i="43"/>
  <c r="Y88" i="43"/>
  <c r="W88" i="43"/>
  <c r="U88" i="43"/>
  <c r="S88" i="43"/>
  <c r="Q88" i="43"/>
  <c r="O88" i="43"/>
  <c r="M88" i="43"/>
  <c r="K88" i="43"/>
  <c r="I88" i="43"/>
  <c r="G88" i="43"/>
  <c r="E88" i="43"/>
  <c r="AQ87" i="43"/>
  <c r="AO87" i="43"/>
  <c r="AM87" i="43"/>
  <c r="AK87" i="43"/>
  <c r="AI87" i="43"/>
  <c r="AG87" i="43"/>
  <c r="AE87" i="43"/>
  <c r="AC87" i="43"/>
  <c r="AA87" i="43"/>
  <c r="Y87" i="43"/>
  <c r="W87" i="43"/>
  <c r="U87" i="43"/>
  <c r="S87" i="43"/>
  <c r="Q87" i="43"/>
  <c r="O87" i="43"/>
  <c r="M87" i="43"/>
  <c r="K87" i="43"/>
  <c r="I87" i="43"/>
  <c r="G87" i="43"/>
  <c r="E87" i="43"/>
  <c r="AQ86" i="43"/>
  <c r="AO86" i="43"/>
  <c r="AM86" i="43"/>
  <c r="AK86" i="43"/>
  <c r="AI86" i="43"/>
  <c r="AG86" i="43"/>
  <c r="AE86" i="43"/>
  <c r="AC86" i="43"/>
  <c r="AA86" i="43"/>
  <c r="Y86" i="43"/>
  <c r="W86" i="43"/>
  <c r="U86" i="43"/>
  <c r="S86" i="43"/>
  <c r="Q86" i="43"/>
  <c r="O86" i="43"/>
  <c r="M86" i="43"/>
  <c r="K86" i="43"/>
  <c r="I86" i="43"/>
  <c r="G86" i="43"/>
  <c r="E86" i="43"/>
  <c r="AQ85" i="43"/>
  <c r="AO85" i="43"/>
  <c r="AM85" i="43"/>
  <c r="AK85" i="43"/>
  <c r="AI85" i="43"/>
  <c r="AG85" i="43"/>
  <c r="AE85" i="43"/>
  <c r="AC85" i="43"/>
  <c r="AA85" i="43"/>
  <c r="Y85" i="43"/>
  <c r="W85" i="43"/>
  <c r="U85" i="43"/>
  <c r="S85" i="43"/>
  <c r="Q85" i="43"/>
  <c r="O85" i="43"/>
  <c r="M85" i="43"/>
  <c r="K85" i="43"/>
  <c r="I85" i="43"/>
  <c r="G85" i="43"/>
  <c r="E85" i="43"/>
  <c r="AQ84" i="43"/>
  <c r="AO84" i="43"/>
  <c r="AM84" i="43"/>
  <c r="AK84" i="43"/>
  <c r="AI84" i="43"/>
  <c r="AG84" i="43"/>
  <c r="AE84" i="43"/>
  <c r="AC84" i="43"/>
  <c r="AA84" i="43"/>
  <c r="Y84" i="43"/>
  <c r="W84" i="43"/>
  <c r="U84" i="43"/>
  <c r="S84" i="43"/>
  <c r="Q84" i="43"/>
  <c r="O84" i="43"/>
  <c r="M84" i="43"/>
  <c r="K84" i="43"/>
  <c r="I84" i="43"/>
  <c r="G84" i="43"/>
  <c r="E84" i="43"/>
  <c r="AQ83" i="43"/>
  <c r="AO83" i="43"/>
  <c r="AM83" i="43"/>
  <c r="AK83" i="43"/>
  <c r="AI83" i="43"/>
  <c r="AG83" i="43"/>
  <c r="AE83" i="43"/>
  <c r="AC83" i="43"/>
  <c r="AA83" i="43"/>
  <c r="Y83" i="43"/>
  <c r="W83" i="43"/>
  <c r="U83" i="43"/>
  <c r="S83" i="43"/>
  <c r="Q83" i="43"/>
  <c r="O83" i="43"/>
  <c r="M83" i="43"/>
  <c r="K83" i="43"/>
  <c r="I83" i="43"/>
  <c r="G83" i="43"/>
  <c r="E83" i="43"/>
  <c r="AQ82" i="43"/>
  <c r="AO82" i="43"/>
  <c r="AM82" i="43"/>
  <c r="AK82" i="43"/>
  <c r="AI82" i="43"/>
  <c r="AG82" i="43"/>
  <c r="AE82" i="43"/>
  <c r="AC82" i="43"/>
  <c r="AA82" i="43"/>
  <c r="Y82" i="43"/>
  <c r="W82" i="43"/>
  <c r="U82" i="43"/>
  <c r="S82" i="43"/>
  <c r="Q82" i="43"/>
  <c r="O82" i="43"/>
  <c r="M82" i="43"/>
  <c r="K82" i="43"/>
  <c r="I82" i="43"/>
  <c r="G82" i="43"/>
  <c r="E82" i="43"/>
  <c r="AQ81" i="43"/>
  <c r="AO81" i="43"/>
  <c r="AM81" i="43"/>
  <c r="AK81" i="43"/>
  <c r="AI81" i="43"/>
  <c r="AG81" i="43"/>
  <c r="AE81" i="43"/>
  <c r="AC81" i="43"/>
  <c r="AA81" i="43"/>
  <c r="Y81" i="43"/>
  <c r="W81" i="43"/>
  <c r="U81" i="43"/>
  <c r="S81" i="43"/>
  <c r="Q81" i="43"/>
  <c r="O81" i="43"/>
  <c r="M81" i="43"/>
  <c r="K81" i="43"/>
  <c r="I81" i="43"/>
  <c r="G81" i="43"/>
  <c r="E81" i="43"/>
  <c r="AQ80" i="43"/>
  <c r="AO80" i="43"/>
  <c r="AM80" i="43"/>
  <c r="AK80" i="43"/>
  <c r="AI80" i="43"/>
  <c r="AG80" i="43"/>
  <c r="AE80" i="43"/>
  <c r="AC80" i="43"/>
  <c r="AA80" i="43"/>
  <c r="Y80" i="43"/>
  <c r="W80" i="43"/>
  <c r="U80" i="43"/>
  <c r="S80" i="43"/>
  <c r="Q80" i="43"/>
  <c r="O80" i="43"/>
  <c r="M80" i="43"/>
  <c r="K80" i="43"/>
  <c r="I80" i="43"/>
  <c r="G80" i="43"/>
  <c r="E80" i="43"/>
  <c r="AQ79" i="43"/>
  <c r="AO79" i="43"/>
  <c r="AM79" i="43"/>
  <c r="AK79" i="43"/>
  <c r="AI79" i="43"/>
  <c r="AG79" i="43"/>
  <c r="AE79" i="43"/>
  <c r="AC79" i="43"/>
  <c r="AA79" i="43"/>
  <c r="Y79" i="43"/>
  <c r="W79" i="43"/>
  <c r="U79" i="43"/>
  <c r="S79" i="43"/>
  <c r="Q79" i="43"/>
  <c r="O79" i="43"/>
  <c r="M79" i="43"/>
  <c r="K79" i="43"/>
  <c r="I79" i="43"/>
  <c r="G79" i="43"/>
  <c r="E79" i="43"/>
  <c r="AQ78" i="43"/>
  <c r="AO78" i="43"/>
  <c r="AM78" i="43"/>
  <c r="AK78" i="43"/>
  <c r="AI78" i="43"/>
  <c r="AG78" i="43"/>
  <c r="AE78" i="43"/>
  <c r="AC78" i="43"/>
  <c r="AA78" i="43"/>
  <c r="Y78" i="43"/>
  <c r="W78" i="43"/>
  <c r="U78" i="43"/>
  <c r="S78" i="43"/>
  <c r="Q78" i="43"/>
  <c r="O78" i="43"/>
  <c r="M78" i="43"/>
  <c r="K78" i="43"/>
  <c r="I78" i="43"/>
  <c r="G78" i="43"/>
  <c r="E78" i="43"/>
  <c r="AQ77" i="43"/>
  <c r="AO77" i="43"/>
  <c r="AM77" i="43"/>
  <c r="AK77" i="43"/>
  <c r="AI77" i="43"/>
  <c r="AG77" i="43"/>
  <c r="AE77" i="43"/>
  <c r="AC77" i="43"/>
  <c r="AA77" i="43"/>
  <c r="Y77" i="43"/>
  <c r="W77" i="43"/>
  <c r="U77" i="43"/>
  <c r="S77" i="43"/>
  <c r="Q77" i="43"/>
  <c r="O77" i="43"/>
  <c r="M77" i="43"/>
  <c r="K77" i="43"/>
  <c r="I77" i="43"/>
  <c r="G77" i="43"/>
  <c r="E77" i="43"/>
  <c r="AQ76" i="43"/>
  <c r="AO76" i="43"/>
  <c r="AM76" i="43"/>
  <c r="AK76" i="43"/>
  <c r="AI76" i="43"/>
  <c r="AG76" i="43"/>
  <c r="AE76" i="43"/>
  <c r="AC76" i="43"/>
  <c r="AA76" i="43"/>
  <c r="Y76" i="43"/>
  <c r="W76" i="43"/>
  <c r="U76" i="43"/>
  <c r="S76" i="43"/>
  <c r="Q76" i="43"/>
  <c r="O76" i="43"/>
  <c r="M76" i="43"/>
  <c r="K76" i="43"/>
  <c r="I76" i="43"/>
  <c r="G76" i="43"/>
  <c r="E76" i="43"/>
  <c r="AQ75" i="43"/>
  <c r="AO75" i="43"/>
  <c r="AM75" i="43"/>
  <c r="AK75" i="43"/>
  <c r="AI75" i="43"/>
  <c r="AG75" i="43"/>
  <c r="AE75" i="43"/>
  <c r="AC75" i="43"/>
  <c r="AA75" i="43"/>
  <c r="Y75" i="43"/>
  <c r="W75" i="43"/>
  <c r="U75" i="43"/>
  <c r="S75" i="43"/>
  <c r="Q75" i="43"/>
  <c r="O75" i="43"/>
  <c r="M75" i="43"/>
  <c r="K75" i="43"/>
  <c r="I75" i="43"/>
  <c r="G75" i="43"/>
  <c r="E75" i="43"/>
  <c r="AQ74" i="43"/>
  <c r="AO74" i="43"/>
  <c r="AM74" i="43"/>
  <c r="AK74" i="43"/>
  <c r="AI74" i="43"/>
  <c r="AG74" i="43"/>
  <c r="AE74" i="43"/>
  <c r="AC74" i="43"/>
  <c r="AA74" i="43"/>
  <c r="Y74" i="43"/>
  <c r="W74" i="43"/>
  <c r="U74" i="43"/>
  <c r="S74" i="43"/>
  <c r="Q74" i="43"/>
  <c r="O74" i="43"/>
  <c r="M74" i="43"/>
  <c r="K74" i="43"/>
  <c r="I74" i="43"/>
  <c r="G74" i="43"/>
  <c r="E74" i="43"/>
  <c r="AQ73" i="43"/>
  <c r="AO73" i="43"/>
  <c r="AM73" i="43"/>
  <c r="AK73" i="43"/>
  <c r="AI73" i="43"/>
  <c r="AG73" i="43"/>
  <c r="AE73" i="43"/>
  <c r="AC73" i="43"/>
  <c r="AA73" i="43"/>
  <c r="Y73" i="43"/>
  <c r="W73" i="43"/>
  <c r="U73" i="43"/>
  <c r="S73" i="43"/>
  <c r="Q73" i="43"/>
  <c r="O73" i="43"/>
  <c r="M73" i="43"/>
  <c r="K73" i="43"/>
  <c r="I73" i="43"/>
  <c r="G73" i="43"/>
  <c r="E73" i="43"/>
  <c r="AQ72" i="43"/>
  <c r="AO72" i="43"/>
  <c r="AM72" i="43"/>
  <c r="AK72" i="43"/>
  <c r="AI72" i="43"/>
  <c r="AG72" i="43"/>
  <c r="AE72" i="43"/>
  <c r="AC72" i="43"/>
  <c r="AA72" i="43"/>
  <c r="Y72" i="43"/>
  <c r="W72" i="43"/>
  <c r="U72" i="43"/>
  <c r="S72" i="43"/>
  <c r="Q72" i="43"/>
  <c r="O72" i="43"/>
  <c r="M72" i="43"/>
  <c r="K72" i="43"/>
  <c r="I72" i="43"/>
  <c r="G72" i="43"/>
  <c r="E72" i="43"/>
  <c r="AQ71" i="43"/>
  <c r="AO71" i="43"/>
  <c r="AM71" i="43"/>
  <c r="AK71" i="43"/>
  <c r="AI71" i="43"/>
  <c r="AG71" i="43"/>
  <c r="AE71" i="43"/>
  <c r="AC71" i="43"/>
  <c r="AA71" i="43"/>
  <c r="Y71" i="43"/>
  <c r="W71" i="43"/>
  <c r="U71" i="43"/>
  <c r="S71" i="43"/>
  <c r="Q71" i="43"/>
  <c r="O71" i="43"/>
  <c r="M71" i="43"/>
  <c r="K71" i="43"/>
  <c r="I71" i="43"/>
  <c r="G71" i="43"/>
  <c r="E71" i="43"/>
  <c r="AQ70" i="43"/>
  <c r="AO70" i="43"/>
  <c r="AM70" i="43"/>
  <c r="AK70" i="43"/>
  <c r="AI70" i="43"/>
  <c r="AG70" i="43"/>
  <c r="AE70" i="43"/>
  <c r="AC70" i="43"/>
  <c r="AA70" i="43"/>
  <c r="Y70" i="43"/>
  <c r="W70" i="43"/>
  <c r="U70" i="43"/>
  <c r="S70" i="43"/>
  <c r="Q70" i="43"/>
  <c r="O70" i="43"/>
  <c r="M70" i="43"/>
  <c r="K70" i="43"/>
  <c r="I70" i="43"/>
  <c r="G70" i="43"/>
  <c r="E70" i="43"/>
  <c r="AQ69" i="43"/>
  <c r="AO69" i="43"/>
  <c r="AM69" i="43"/>
  <c r="AK69" i="43"/>
  <c r="AI69" i="43"/>
  <c r="AG69" i="43"/>
  <c r="AE69" i="43"/>
  <c r="AC69" i="43"/>
  <c r="AA69" i="43"/>
  <c r="Y69" i="43"/>
  <c r="W69" i="43"/>
  <c r="U69" i="43"/>
  <c r="S69" i="43"/>
  <c r="Q69" i="43"/>
  <c r="O69" i="43"/>
  <c r="M69" i="43"/>
  <c r="K69" i="43"/>
  <c r="I69" i="43"/>
  <c r="G69" i="43"/>
  <c r="E69" i="43"/>
  <c r="AQ68" i="43"/>
  <c r="AO68" i="43"/>
  <c r="AM68" i="43"/>
  <c r="AK68" i="43"/>
  <c r="AI68" i="43"/>
  <c r="AG68" i="43"/>
  <c r="AE68" i="43"/>
  <c r="AC68" i="43"/>
  <c r="AA68" i="43"/>
  <c r="Y68" i="43"/>
  <c r="W68" i="43"/>
  <c r="U68" i="43"/>
  <c r="S68" i="43"/>
  <c r="Q68" i="43"/>
  <c r="O68" i="43"/>
  <c r="M68" i="43"/>
  <c r="K68" i="43"/>
  <c r="I68" i="43"/>
  <c r="G68" i="43"/>
  <c r="E68" i="43"/>
  <c r="AQ67" i="43"/>
  <c r="AO67" i="43"/>
  <c r="AM67" i="43"/>
  <c r="AK67" i="43"/>
  <c r="AI67" i="43"/>
  <c r="AG67" i="43"/>
  <c r="AE67" i="43"/>
  <c r="AC67" i="43"/>
  <c r="AA67" i="43"/>
  <c r="Y67" i="43"/>
  <c r="W67" i="43"/>
  <c r="U67" i="43"/>
  <c r="S67" i="43"/>
  <c r="Q67" i="43"/>
  <c r="O67" i="43"/>
  <c r="M67" i="43"/>
  <c r="K67" i="43"/>
  <c r="I67" i="43"/>
  <c r="G67" i="43"/>
  <c r="E67" i="43"/>
  <c r="AQ66" i="43"/>
  <c r="AO66" i="43"/>
  <c r="AM66" i="43"/>
  <c r="AK66" i="43"/>
  <c r="AI66" i="43"/>
  <c r="AG66" i="43"/>
  <c r="AE66" i="43"/>
  <c r="AC66" i="43"/>
  <c r="AA66" i="43"/>
  <c r="Y66" i="43"/>
  <c r="W66" i="43"/>
  <c r="U66" i="43"/>
  <c r="S66" i="43"/>
  <c r="Q66" i="43"/>
  <c r="O66" i="43"/>
  <c r="M66" i="43"/>
  <c r="K66" i="43"/>
  <c r="I66" i="43"/>
  <c r="G66" i="43"/>
  <c r="E66" i="43"/>
  <c r="AQ65" i="43"/>
  <c r="AO65" i="43"/>
  <c r="AM65" i="43"/>
  <c r="AK65" i="43"/>
  <c r="AI65" i="43"/>
  <c r="AG65" i="43"/>
  <c r="AE65" i="43"/>
  <c r="AC65" i="43"/>
  <c r="AA65" i="43"/>
  <c r="Y65" i="43"/>
  <c r="W65" i="43"/>
  <c r="U65" i="43"/>
  <c r="S65" i="43"/>
  <c r="Q65" i="43"/>
  <c r="O65" i="43"/>
  <c r="M65" i="43"/>
  <c r="K65" i="43"/>
  <c r="I65" i="43"/>
  <c r="G65" i="43"/>
  <c r="E65" i="43"/>
  <c r="AQ64" i="43"/>
  <c r="AO64" i="43"/>
  <c r="AM64" i="43"/>
  <c r="AK64" i="43"/>
  <c r="AI64" i="43"/>
  <c r="AG64" i="43"/>
  <c r="AE64" i="43"/>
  <c r="AC64" i="43"/>
  <c r="AA64" i="43"/>
  <c r="Y64" i="43"/>
  <c r="W64" i="43"/>
  <c r="U64" i="43"/>
  <c r="S64" i="43"/>
  <c r="Q64" i="43"/>
  <c r="O64" i="43"/>
  <c r="M64" i="43"/>
  <c r="K64" i="43"/>
  <c r="I64" i="43"/>
  <c r="G64" i="43"/>
  <c r="E64" i="43"/>
  <c r="AQ63" i="43"/>
  <c r="AO63" i="43"/>
  <c r="AM63" i="43"/>
  <c r="AK63" i="43"/>
  <c r="AI63" i="43"/>
  <c r="AG63" i="43"/>
  <c r="AE63" i="43"/>
  <c r="AC63" i="43"/>
  <c r="AA63" i="43"/>
  <c r="Y63" i="43"/>
  <c r="W63" i="43"/>
  <c r="U63" i="43"/>
  <c r="S63" i="43"/>
  <c r="Q63" i="43"/>
  <c r="O63" i="43"/>
  <c r="M63" i="43"/>
  <c r="K63" i="43"/>
  <c r="I63" i="43"/>
  <c r="G63" i="43"/>
  <c r="E63" i="43"/>
  <c r="AQ62" i="43"/>
  <c r="AO62" i="43"/>
  <c r="AM62" i="43"/>
  <c r="AK62" i="43"/>
  <c r="AI62" i="43"/>
  <c r="AG62" i="43"/>
  <c r="AE62" i="43"/>
  <c r="AC62" i="43"/>
  <c r="AA62" i="43"/>
  <c r="Y62" i="43"/>
  <c r="W62" i="43"/>
  <c r="U62" i="43"/>
  <c r="S62" i="43"/>
  <c r="Q62" i="43"/>
  <c r="O62" i="43"/>
  <c r="M62" i="43"/>
  <c r="K62" i="43"/>
  <c r="I62" i="43"/>
  <c r="G62" i="43"/>
  <c r="E62" i="43"/>
  <c r="AQ61" i="43"/>
  <c r="AO61" i="43"/>
  <c r="AM61" i="43"/>
  <c r="AK61" i="43"/>
  <c r="AI61" i="43"/>
  <c r="AG61" i="43"/>
  <c r="AE61" i="43"/>
  <c r="AC61" i="43"/>
  <c r="AA61" i="43"/>
  <c r="Y61" i="43"/>
  <c r="W61" i="43"/>
  <c r="U61" i="43"/>
  <c r="S61" i="43"/>
  <c r="Q61" i="43"/>
  <c r="O61" i="43"/>
  <c r="M61" i="43"/>
  <c r="K61" i="43"/>
  <c r="I61" i="43"/>
  <c r="G61" i="43"/>
  <c r="E61" i="43"/>
  <c r="AQ60" i="43"/>
  <c r="AO60" i="43"/>
  <c r="AM60" i="43"/>
  <c r="AK60" i="43"/>
  <c r="AI60" i="43"/>
  <c r="AG60" i="43"/>
  <c r="AE60" i="43"/>
  <c r="AC60" i="43"/>
  <c r="AA60" i="43"/>
  <c r="Y60" i="43"/>
  <c r="W60" i="43"/>
  <c r="U60" i="43"/>
  <c r="S60" i="43"/>
  <c r="Q60" i="43"/>
  <c r="O60" i="43"/>
  <c r="M60" i="43"/>
  <c r="K60" i="43"/>
  <c r="I60" i="43"/>
  <c r="G60" i="43"/>
  <c r="E60" i="43"/>
  <c r="AQ59" i="43"/>
  <c r="AO59" i="43"/>
  <c r="AM59" i="43"/>
  <c r="AK59" i="43"/>
  <c r="AI59" i="43"/>
  <c r="AG59" i="43"/>
  <c r="AE59" i="43"/>
  <c r="AC59" i="43"/>
  <c r="AA59" i="43"/>
  <c r="Y59" i="43"/>
  <c r="W59" i="43"/>
  <c r="U59" i="43"/>
  <c r="S59" i="43"/>
  <c r="Q59" i="43"/>
  <c r="O59" i="43"/>
  <c r="M59" i="43"/>
  <c r="K59" i="43"/>
  <c r="I59" i="43"/>
  <c r="G59" i="43"/>
  <c r="E59" i="43"/>
  <c r="AQ58" i="43"/>
  <c r="AO58" i="43"/>
  <c r="AM58" i="43"/>
  <c r="AK58" i="43"/>
  <c r="AI58" i="43"/>
  <c r="AG58" i="43"/>
  <c r="AE58" i="43"/>
  <c r="AC58" i="43"/>
  <c r="AA58" i="43"/>
  <c r="Y58" i="43"/>
  <c r="W58" i="43"/>
  <c r="U58" i="43"/>
  <c r="S58" i="43"/>
  <c r="Q58" i="43"/>
  <c r="O58" i="43"/>
  <c r="M58" i="43"/>
  <c r="K58" i="43"/>
  <c r="I58" i="43"/>
  <c r="G58" i="43"/>
  <c r="E58" i="43"/>
  <c r="AQ57" i="43"/>
  <c r="AO57" i="43"/>
  <c r="AM57" i="43"/>
  <c r="AK57" i="43"/>
  <c r="AI57" i="43"/>
  <c r="AG57" i="43"/>
  <c r="AE57" i="43"/>
  <c r="AC57" i="43"/>
  <c r="AA57" i="43"/>
  <c r="Y57" i="43"/>
  <c r="W57" i="43"/>
  <c r="U57" i="43"/>
  <c r="S57" i="43"/>
  <c r="Q57" i="43"/>
  <c r="O57" i="43"/>
  <c r="M57" i="43"/>
  <c r="K57" i="43"/>
  <c r="I57" i="43"/>
  <c r="G57" i="43"/>
  <c r="E57" i="43"/>
  <c r="AQ56" i="43"/>
  <c r="AO56" i="43"/>
  <c r="AM56" i="43"/>
  <c r="AK56" i="43"/>
  <c r="AI56" i="43"/>
  <c r="AG56" i="43"/>
  <c r="AE56" i="43"/>
  <c r="AC56" i="43"/>
  <c r="AA56" i="43"/>
  <c r="Y56" i="43"/>
  <c r="W56" i="43"/>
  <c r="U56" i="43"/>
  <c r="S56" i="43"/>
  <c r="Q56" i="43"/>
  <c r="O56" i="43"/>
  <c r="M56" i="43"/>
  <c r="K56" i="43"/>
  <c r="I56" i="43"/>
  <c r="G56" i="43"/>
  <c r="E56" i="43"/>
  <c r="AQ55" i="43"/>
  <c r="AO55" i="43"/>
  <c r="AM55" i="43"/>
  <c r="AK55" i="43"/>
  <c r="AI55" i="43"/>
  <c r="AG55" i="43"/>
  <c r="AE55" i="43"/>
  <c r="AC55" i="43"/>
  <c r="AA55" i="43"/>
  <c r="Y55" i="43"/>
  <c r="W55" i="43"/>
  <c r="U55" i="43"/>
  <c r="S55" i="43"/>
  <c r="Q55" i="43"/>
  <c r="O55" i="43"/>
  <c r="M55" i="43"/>
  <c r="K55" i="43"/>
  <c r="I55" i="43"/>
  <c r="G55" i="43"/>
  <c r="E55" i="43"/>
  <c r="AQ54" i="43"/>
  <c r="AO54" i="43"/>
  <c r="AM54" i="43"/>
  <c r="AK54" i="43"/>
  <c r="AI54" i="43"/>
  <c r="AG54" i="43"/>
  <c r="AE54" i="43"/>
  <c r="AC54" i="43"/>
  <c r="AA54" i="43"/>
  <c r="Y54" i="43"/>
  <c r="W54" i="43"/>
  <c r="U54" i="43"/>
  <c r="S54" i="43"/>
  <c r="Q54" i="43"/>
  <c r="O54" i="43"/>
  <c r="M54" i="43"/>
  <c r="K54" i="43"/>
  <c r="I54" i="43"/>
  <c r="G54" i="43"/>
  <c r="E54" i="43"/>
  <c r="AQ53" i="43"/>
  <c r="AO53" i="43"/>
  <c r="AM53" i="43"/>
  <c r="AK53" i="43"/>
  <c r="AI53" i="43"/>
  <c r="AG53" i="43"/>
  <c r="AE53" i="43"/>
  <c r="AC53" i="43"/>
  <c r="AA53" i="43"/>
  <c r="Y53" i="43"/>
  <c r="W53" i="43"/>
  <c r="U53" i="43"/>
  <c r="S53" i="43"/>
  <c r="Q53" i="43"/>
  <c r="O53" i="43"/>
  <c r="M53" i="43"/>
  <c r="K53" i="43"/>
  <c r="I53" i="43"/>
  <c r="G53" i="43"/>
  <c r="E53" i="43"/>
  <c r="AQ52" i="43"/>
  <c r="AO52" i="43"/>
  <c r="AM52" i="43"/>
  <c r="AK52" i="43"/>
  <c r="AI52" i="43"/>
  <c r="AG52" i="43"/>
  <c r="AE52" i="43"/>
  <c r="AC52" i="43"/>
  <c r="AA52" i="43"/>
  <c r="Y52" i="43"/>
  <c r="W52" i="43"/>
  <c r="U52" i="43"/>
  <c r="S52" i="43"/>
  <c r="Q52" i="43"/>
  <c r="O52" i="43"/>
  <c r="M52" i="43"/>
  <c r="K52" i="43"/>
  <c r="I52" i="43"/>
  <c r="G52" i="43"/>
  <c r="E52" i="43"/>
  <c r="AQ51" i="43"/>
  <c r="AO51" i="43"/>
  <c r="AM51" i="43"/>
  <c r="AK51" i="43"/>
  <c r="AI51" i="43"/>
  <c r="AG51" i="43"/>
  <c r="AE51" i="43"/>
  <c r="AC51" i="43"/>
  <c r="AA51" i="43"/>
  <c r="Y51" i="43"/>
  <c r="W51" i="43"/>
  <c r="U51" i="43"/>
  <c r="S51" i="43"/>
  <c r="Q51" i="43"/>
  <c r="O51" i="43"/>
  <c r="M51" i="43"/>
  <c r="K51" i="43"/>
  <c r="I51" i="43"/>
  <c r="G51" i="43"/>
  <c r="E51" i="43"/>
  <c r="AQ50" i="43"/>
  <c r="AO50" i="43"/>
  <c r="AM50" i="43"/>
  <c r="AK50" i="43"/>
  <c r="AI50" i="43"/>
  <c r="AG50" i="43"/>
  <c r="AE50" i="43"/>
  <c r="AC50" i="43"/>
  <c r="AA50" i="43"/>
  <c r="Y50" i="43"/>
  <c r="W50" i="43"/>
  <c r="U50" i="43"/>
  <c r="S50" i="43"/>
  <c r="Q50" i="43"/>
  <c r="O50" i="43"/>
  <c r="M50" i="43"/>
  <c r="K50" i="43"/>
  <c r="I50" i="43"/>
  <c r="G50" i="43"/>
  <c r="E50" i="43"/>
  <c r="AQ49" i="43"/>
  <c r="AO49" i="43"/>
  <c r="AM49" i="43"/>
  <c r="AK49" i="43"/>
  <c r="AI49" i="43"/>
  <c r="AG49" i="43"/>
  <c r="AE49" i="43"/>
  <c r="AC49" i="43"/>
  <c r="AA49" i="43"/>
  <c r="Y49" i="43"/>
  <c r="W49" i="43"/>
  <c r="U49" i="43"/>
  <c r="S49" i="43"/>
  <c r="Q49" i="43"/>
  <c r="O49" i="43"/>
  <c r="M49" i="43"/>
  <c r="K49" i="43"/>
  <c r="I49" i="43"/>
  <c r="G49" i="43"/>
  <c r="E49" i="43"/>
  <c r="AQ48" i="43"/>
  <c r="AO48" i="43"/>
  <c r="AM48" i="43"/>
  <c r="AK48" i="43"/>
  <c r="AI48" i="43"/>
  <c r="AG48" i="43"/>
  <c r="AE48" i="43"/>
  <c r="AC48" i="43"/>
  <c r="AA48" i="43"/>
  <c r="Y48" i="43"/>
  <c r="W48" i="43"/>
  <c r="U48" i="43"/>
  <c r="S48" i="43"/>
  <c r="Q48" i="43"/>
  <c r="O48" i="43"/>
  <c r="M48" i="43"/>
  <c r="K48" i="43"/>
  <c r="I48" i="43"/>
  <c r="G48" i="43"/>
  <c r="E48" i="43"/>
  <c r="AQ47" i="43"/>
  <c r="AO47" i="43"/>
  <c r="AM47" i="43"/>
  <c r="AK47" i="43"/>
  <c r="AI47" i="43"/>
  <c r="AG47" i="43"/>
  <c r="AE47" i="43"/>
  <c r="AC47" i="43"/>
  <c r="AA47" i="43"/>
  <c r="Y47" i="43"/>
  <c r="W47" i="43"/>
  <c r="U47" i="43"/>
  <c r="S47" i="43"/>
  <c r="Q47" i="43"/>
  <c r="O47" i="43"/>
  <c r="M47" i="43"/>
  <c r="K47" i="43"/>
  <c r="I47" i="43"/>
  <c r="G47" i="43"/>
  <c r="E47" i="43"/>
  <c r="AQ46" i="43"/>
  <c r="AO46" i="43"/>
  <c r="AM46" i="43"/>
  <c r="AK46" i="43"/>
  <c r="AI46" i="43"/>
  <c r="AG46" i="43"/>
  <c r="AE46" i="43"/>
  <c r="AC46" i="43"/>
  <c r="AA46" i="43"/>
  <c r="Y46" i="43"/>
  <c r="W46" i="43"/>
  <c r="U46" i="43"/>
  <c r="S46" i="43"/>
  <c r="Q46" i="43"/>
  <c r="O46" i="43"/>
  <c r="M46" i="43"/>
  <c r="K46" i="43"/>
  <c r="I46" i="43"/>
  <c r="G46" i="43"/>
  <c r="E46" i="43"/>
  <c r="AQ45" i="43"/>
  <c r="AO45" i="43"/>
  <c r="AM45" i="43"/>
  <c r="AK45" i="43"/>
  <c r="AI45" i="43"/>
  <c r="AG45" i="43"/>
  <c r="AE45" i="43"/>
  <c r="AC45" i="43"/>
  <c r="AA45" i="43"/>
  <c r="Y45" i="43"/>
  <c r="W45" i="43"/>
  <c r="U45" i="43"/>
  <c r="S45" i="43"/>
  <c r="Q45" i="43"/>
  <c r="O45" i="43"/>
  <c r="M45" i="43"/>
  <c r="K45" i="43"/>
  <c r="I45" i="43"/>
  <c r="G45" i="43"/>
  <c r="E45" i="43"/>
  <c r="AQ44" i="43"/>
  <c r="AO44" i="43"/>
  <c r="AM44" i="43"/>
  <c r="AK44" i="43"/>
  <c r="AI44" i="43"/>
  <c r="AG44" i="43"/>
  <c r="AE44" i="43"/>
  <c r="AC44" i="43"/>
  <c r="AA44" i="43"/>
  <c r="Y44" i="43"/>
  <c r="W44" i="43"/>
  <c r="U44" i="43"/>
  <c r="S44" i="43"/>
  <c r="Q44" i="43"/>
  <c r="O44" i="43"/>
  <c r="M44" i="43"/>
  <c r="K44" i="43"/>
  <c r="I44" i="43"/>
  <c r="G44" i="43"/>
  <c r="E44" i="43"/>
  <c r="AQ43" i="43"/>
  <c r="AO43" i="43"/>
  <c r="AM43" i="43"/>
  <c r="AK43" i="43"/>
  <c r="AI43" i="43"/>
  <c r="AG43" i="43"/>
  <c r="AE43" i="43"/>
  <c r="AC43" i="43"/>
  <c r="AA43" i="43"/>
  <c r="Y43" i="43"/>
  <c r="W43" i="43"/>
  <c r="U43" i="43"/>
  <c r="S43" i="43"/>
  <c r="Q43" i="43"/>
  <c r="O43" i="43"/>
  <c r="M43" i="43"/>
  <c r="K43" i="43"/>
  <c r="I43" i="43"/>
  <c r="G43" i="43"/>
  <c r="E43" i="43"/>
  <c r="AQ42" i="43"/>
  <c r="AO42" i="43"/>
  <c r="AM42" i="43"/>
  <c r="AK42" i="43"/>
  <c r="AI42" i="43"/>
  <c r="AG42" i="43"/>
  <c r="AE42" i="43"/>
  <c r="AC42" i="43"/>
  <c r="AA42" i="43"/>
  <c r="Y42" i="43"/>
  <c r="W42" i="43"/>
  <c r="U42" i="43"/>
  <c r="S42" i="43"/>
  <c r="Q42" i="43"/>
  <c r="O42" i="43"/>
  <c r="M42" i="43"/>
  <c r="K42" i="43"/>
  <c r="I42" i="43"/>
  <c r="G42" i="43"/>
  <c r="E42" i="43"/>
  <c r="AQ41" i="43"/>
  <c r="AO41" i="43"/>
  <c r="AM41" i="43"/>
  <c r="AK41" i="43"/>
  <c r="AI41" i="43"/>
  <c r="AG41" i="43"/>
  <c r="AE41" i="43"/>
  <c r="AC41" i="43"/>
  <c r="AA41" i="43"/>
  <c r="Y41" i="43"/>
  <c r="W41" i="43"/>
  <c r="U41" i="43"/>
  <c r="S41" i="43"/>
  <c r="Q41" i="43"/>
  <c r="O41" i="43"/>
  <c r="M41" i="43"/>
  <c r="K41" i="43"/>
  <c r="I41" i="43"/>
  <c r="G41" i="43"/>
  <c r="E41" i="43"/>
  <c r="AQ40" i="43"/>
  <c r="AO40" i="43"/>
  <c r="AM40" i="43"/>
  <c r="AK40" i="43"/>
  <c r="AI40" i="43"/>
  <c r="AG40" i="43"/>
  <c r="AE40" i="43"/>
  <c r="AC40" i="43"/>
  <c r="AA40" i="43"/>
  <c r="Y40" i="43"/>
  <c r="W40" i="43"/>
  <c r="U40" i="43"/>
  <c r="S40" i="43"/>
  <c r="Q40" i="43"/>
  <c r="O40" i="43"/>
  <c r="M40" i="43"/>
  <c r="K40" i="43"/>
  <c r="I40" i="43"/>
  <c r="G40" i="43"/>
  <c r="E40" i="43"/>
  <c r="AQ39" i="43"/>
  <c r="AO39" i="43"/>
  <c r="AM39" i="43"/>
  <c r="AK39" i="43"/>
  <c r="AI39" i="43"/>
  <c r="AG39" i="43"/>
  <c r="AE39" i="43"/>
  <c r="AC39" i="43"/>
  <c r="AA39" i="43"/>
  <c r="Y39" i="43"/>
  <c r="W39" i="43"/>
  <c r="U39" i="43"/>
  <c r="S39" i="43"/>
  <c r="Q39" i="43"/>
  <c r="O39" i="43"/>
  <c r="M39" i="43"/>
  <c r="K39" i="43"/>
  <c r="I39" i="43"/>
  <c r="G39" i="43"/>
  <c r="E39" i="43"/>
  <c r="AQ38" i="43"/>
  <c r="AO38" i="43"/>
  <c r="AM38" i="43"/>
  <c r="AK38" i="43"/>
  <c r="AI38" i="43"/>
  <c r="AG38" i="43"/>
  <c r="AE38" i="43"/>
  <c r="AC38" i="43"/>
  <c r="AA38" i="43"/>
  <c r="Y38" i="43"/>
  <c r="W38" i="43"/>
  <c r="U38" i="43"/>
  <c r="S38" i="43"/>
  <c r="Q38" i="43"/>
  <c r="O38" i="43"/>
  <c r="M38" i="43"/>
  <c r="K38" i="43"/>
  <c r="I38" i="43"/>
  <c r="G38" i="43"/>
  <c r="E38" i="43"/>
  <c r="AQ37" i="43"/>
  <c r="AO37" i="43"/>
  <c r="AM37" i="43"/>
  <c r="AK37" i="43"/>
  <c r="AI37" i="43"/>
  <c r="AG37" i="43"/>
  <c r="AE37" i="43"/>
  <c r="AC37" i="43"/>
  <c r="AA37" i="43"/>
  <c r="Y37" i="43"/>
  <c r="W37" i="43"/>
  <c r="U37" i="43"/>
  <c r="S37" i="43"/>
  <c r="Q37" i="43"/>
  <c r="O37" i="43"/>
  <c r="M37" i="43"/>
  <c r="K37" i="43"/>
  <c r="I37" i="43"/>
  <c r="G37" i="43"/>
  <c r="E37" i="43"/>
  <c r="AQ36" i="43"/>
  <c r="AO36" i="43"/>
  <c r="AM36" i="43"/>
  <c r="AK36" i="43"/>
  <c r="AI36" i="43"/>
  <c r="AG36" i="43"/>
  <c r="AE36" i="43"/>
  <c r="AC36" i="43"/>
  <c r="AA36" i="43"/>
  <c r="Y36" i="43"/>
  <c r="W36" i="43"/>
  <c r="U36" i="43"/>
  <c r="S36" i="43"/>
  <c r="Q36" i="43"/>
  <c r="O36" i="43"/>
  <c r="M36" i="43"/>
  <c r="K36" i="43"/>
  <c r="I36" i="43"/>
  <c r="G36" i="43"/>
  <c r="E36" i="43"/>
  <c r="AQ35" i="43"/>
  <c r="AO35" i="43"/>
  <c r="AM35" i="43"/>
  <c r="AK35" i="43"/>
  <c r="AI35" i="43"/>
  <c r="AG35" i="43"/>
  <c r="AE35" i="43"/>
  <c r="AC35" i="43"/>
  <c r="AA35" i="43"/>
  <c r="Y35" i="43"/>
  <c r="W35" i="43"/>
  <c r="U35" i="43"/>
  <c r="S35" i="43"/>
  <c r="Q35" i="43"/>
  <c r="O35" i="43"/>
  <c r="M35" i="43"/>
  <c r="K35" i="43"/>
  <c r="I35" i="43"/>
  <c r="G35" i="43"/>
  <c r="E35" i="43"/>
  <c r="AQ34" i="43"/>
  <c r="AO34" i="43"/>
  <c r="AM34" i="43"/>
  <c r="AK34" i="43"/>
  <c r="AI34" i="43"/>
  <c r="AG34" i="43"/>
  <c r="AE34" i="43"/>
  <c r="AC34" i="43"/>
  <c r="AA34" i="43"/>
  <c r="Y34" i="43"/>
  <c r="W34" i="43"/>
  <c r="U34" i="43"/>
  <c r="S34" i="43"/>
  <c r="Q34" i="43"/>
  <c r="O34" i="43"/>
  <c r="M34" i="43"/>
  <c r="K34" i="43"/>
  <c r="I34" i="43"/>
  <c r="G34" i="43"/>
  <c r="E34" i="43"/>
  <c r="AQ33" i="43"/>
  <c r="AO33" i="43"/>
  <c r="AM33" i="43"/>
  <c r="AK33" i="43"/>
  <c r="AI33" i="43"/>
  <c r="AG33" i="43"/>
  <c r="AE33" i="43"/>
  <c r="AC33" i="43"/>
  <c r="AA33" i="43"/>
  <c r="Y33" i="43"/>
  <c r="W33" i="43"/>
  <c r="U33" i="43"/>
  <c r="S33" i="43"/>
  <c r="Q33" i="43"/>
  <c r="O33" i="43"/>
  <c r="M33" i="43"/>
  <c r="K33" i="43"/>
  <c r="I33" i="43"/>
  <c r="G33" i="43"/>
  <c r="E33" i="43"/>
  <c r="AQ32" i="43"/>
  <c r="AO32" i="43"/>
  <c r="AM32" i="43"/>
  <c r="AK32" i="43"/>
  <c r="AI32" i="43"/>
  <c r="AG32" i="43"/>
  <c r="AE32" i="43"/>
  <c r="AC32" i="43"/>
  <c r="AA32" i="43"/>
  <c r="Y32" i="43"/>
  <c r="W32" i="43"/>
  <c r="U32" i="43"/>
  <c r="S32" i="43"/>
  <c r="Q32" i="43"/>
  <c r="O32" i="43"/>
  <c r="M32" i="43"/>
  <c r="K32" i="43"/>
  <c r="I32" i="43"/>
  <c r="G32" i="43"/>
  <c r="E32" i="43"/>
  <c r="AQ31" i="43"/>
  <c r="AO31" i="43"/>
  <c r="AM31" i="43"/>
  <c r="AK31" i="43"/>
  <c r="AI31" i="43"/>
  <c r="AG31" i="43"/>
  <c r="AE31" i="43"/>
  <c r="AC31" i="43"/>
  <c r="AA31" i="43"/>
  <c r="Y31" i="43"/>
  <c r="W31" i="43"/>
  <c r="U31" i="43"/>
  <c r="S31" i="43"/>
  <c r="Q31" i="43"/>
  <c r="O31" i="43"/>
  <c r="M31" i="43"/>
  <c r="K31" i="43"/>
  <c r="I31" i="43"/>
  <c r="G31" i="43"/>
  <c r="E31" i="43"/>
  <c r="AQ30" i="43"/>
  <c r="AO30" i="43"/>
  <c r="AM30" i="43"/>
  <c r="AK30" i="43"/>
  <c r="AI30" i="43"/>
  <c r="AG30" i="43"/>
  <c r="AE30" i="43"/>
  <c r="AC30" i="43"/>
  <c r="AA30" i="43"/>
  <c r="Y30" i="43"/>
  <c r="W30" i="43"/>
  <c r="U30" i="43"/>
  <c r="S30" i="43"/>
  <c r="Q30" i="43"/>
  <c r="O30" i="43"/>
  <c r="M30" i="43"/>
  <c r="K30" i="43"/>
  <c r="I30" i="43"/>
  <c r="G30" i="43"/>
  <c r="E30" i="43"/>
  <c r="AQ29" i="43"/>
  <c r="AO29" i="43"/>
  <c r="AM29" i="43"/>
  <c r="AK29" i="43"/>
  <c r="AI29" i="43"/>
  <c r="AG29" i="43"/>
  <c r="AE29" i="43"/>
  <c r="AC29" i="43"/>
  <c r="AA29" i="43"/>
  <c r="Y29" i="43"/>
  <c r="W29" i="43"/>
  <c r="U29" i="43"/>
  <c r="S29" i="43"/>
  <c r="Q29" i="43"/>
  <c r="O29" i="43"/>
  <c r="M29" i="43"/>
  <c r="K29" i="43"/>
  <c r="I29" i="43"/>
  <c r="G29" i="43"/>
  <c r="E29" i="43"/>
  <c r="AQ28" i="43"/>
  <c r="AO28" i="43"/>
  <c r="AM28" i="43"/>
  <c r="AK28" i="43"/>
  <c r="AI28" i="43"/>
  <c r="AG28" i="43"/>
  <c r="AE28" i="43"/>
  <c r="AC28" i="43"/>
  <c r="AA28" i="43"/>
  <c r="Y28" i="43"/>
  <c r="W28" i="43"/>
  <c r="U28" i="43"/>
  <c r="S28" i="43"/>
  <c r="Q28" i="43"/>
  <c r="O28" i="43"/>
  <c r="M28" i="43"/>
  <c r="K28" i="43"/>
  <c r="I28" i="43"/>
  <c r="G28" i="43"/>
  <c r="E28" i="43"/>
  <c r="AQ27" i="43"/>
  <c r="AO27" i="43"/>
  <c r="AM27" i="43"/>
  <c r="AK27" i="43"/>
  <c r="AI27" i="43"/>
  <c r="AG27" i="43"/>
  <c r="AE27" i="43"/>
  <c r="AC27" i="43"/>
  <c r="AA27" i="43"/>
  <c r="Y27" i="43"/>
  <c r="W27" i="43"/>
  <c r="U27" i="43"/>
  <c r="S27" i="43"/>
  <c r="Q27" i="43"/>
  <c r="O27" i="43"/>
  <c r="M27" i="43"/>
  <c r="K27" i="43"/>
  <c r="I27" i="43"/>
  <c r="G27" i="43"/>
  <c r="E27" i="43"/>
  <c r="AQ26" i="43"/>
  <c r="AO26" i="43"/>
  <c r="AM26" i="43"/>
  <c r="AK26" i="43"/>
  <c r="AI26" i="43"/>
  <c r="AG26" i="43"/>
  <c r="AE26" i="43"/>
  <c r="AC26" i="43"/>
  <c r="AA26" i="43"/>
  <c r="Y26" i="43"/>
  <c r="W26" i="43"/>
  <c r="U26" i="43"/>
  <c r="S26" i="43"/>
  <c r="Q26" i="43"/>
  <c r="O26" i="43"/>
  <c r="M26" i="43"/>
  <c r="K26" i="43"/>
  <c r="I26" i="43"/>
  <c r="G26" i="43"/>
  <c r="E26" i="43"/>
  <c r="AQ25" i="43"/>
  <c r="AO25" i="43"/>
  <c r="AM25" i="43"/>
  <c r="AK25" i="43"/>
  <c r="AI25" i="43"/>
  <c r="AG25" i="43"/>
  <c r="AE25" i="43"/>
  <c r="AC25" i="43"/>
  <c r="AA25" i="43"/>
  <c r="Y25" i="43"/>
  <c r="W25" i="43"/>
  <c r="U25" i="43"/>
  <c r="S25" i="43"/>
  <c r="Q25" i="43"/>
  <c r="O25" i="43"/>
  <c r="M25" i="43"/>
  <c r="K25" i="43"/>
  <c r="I25" i="43"/>
  <c r="G25" i="43"/>
  <c r="E25" i="43"/>
  <c r="AQ24" i="43"/>
  <c r="AO24" i="43"/>
  <c r="AM24" i="43"/>
  <c r="AK24" i="43"/>
  <c r="AI24" i="43"/>
  <c r="AG24" i="43"/>
  <c r="AE24" i="43"/>
  <c r="AC24" i="43"/>
  <c r="AA24" i="43"/>
  <c r="Y24" i="43"/>
  <c r="W24" i="43"/>
  <c r="U24" i="43"/>
  <c r="S24" i="43"/>
  <c r="Q24" i="43"/>
  <c r="O24" i="43"/>
  <c r="M24" i="43"/>
  <c r="K24" i="43"/>
  <c r="I24" i="43"/>
  <c r="G24" i="43"/>
  <c r="E24" i="43"/>
  <c r="AQ23" i="43"/>
  <c r="AO23" i="43"/>
  <c r="AM23" i="43"/>
  <c r="AK23" i="43"/>
  <c r="AI23" i="43"/>
  <c r="AG23" i="43"/>
  <c r="AE23" i="43"/>
  <c r="AC23" i="43"/>
  <c r="AA23" i="43"/>
  <c r="Y23" i="43"/>
  <c r="W23" i="43"/>
  <c r="U23" i="43"/>
  <c r="S23" i="43"/>
  <c r="Q23" i="43"/>
  <c r="O23" i="43"/>
  <c r="M23" i="43"/>
  <c r="K23" i="43"/>
  <c r="I23" i="43"/>
  <c r="G23" i="43"/>
  <c r="E23" i="43"/>
  <c r="AQ22" i="43"/>
  <c r="AO22" i="43"/>
  <c r="AM22" i="43"/>
  <c r="AK22" i="43"/>
  <c r="AI22" i="43"/>
  <c r="AG22" i="43"/>
  <c r="AE22" i="43"/>
  <c r="AC22" i="43"/>
  <c r="AA22" i="43"/>
  <c r="Y22" i="43"/>
  <c r="W22" i="43"/>
  <c r="U22" i="43"/>
  <c r="S22" i="43"/>
  <c r="Q22" i="43"/>
  <c r="O22" i="43"/>
  <c r="M22" i="43"/>
  <c r="K22" i="43"/>
  <c r="I22" i="43"/>
  <c r="G22" i="43"/>
  <c r="E22" i="43"/>
  <c r="AQ21" i="43"/>
  <c r="AO21" i="43"/>
  <c r="AM21" i="43"/>
  <c r="AK21" i="43"/>
  <c r="AI21" i="43"/>
  <c r="AG21" i="43"/>
  <c r="AE21" i="43"/>
  <c r="AC21" i="43"/>
  <c r="AA21" i="43"/>
  <c r="Y21" i="43"/>
  <c r="W21" i="43"/>
  <c r="U21" i="43"/>
  <c r="S21" i="43"/>
  <c r="Q21" i="43"/>
  <c r="O21" i="43"/>
  <c r="M21" i="43"/>
  <c r="K21" i="43"/>
  <c r="I21" i="43"/>
  <c r="G21" i="43"/>
  <c r="E21" i="43"/>
  <c r="AQ20" i="43"/>
  <c r="AO20" i="43"/>
  <c r="AM20" i="43"/>
  <c r="AK20" i="43"/>
  <c r="AI20" i="43"/>
  <c r="AG20" i="43"/>
  <c r="AE20" i="43"/>
  <c r="AC20" i="43"/>
  <c r="AA20" i="43"/>
  <c r="Y20" i="43"/>
  <c r="W20" i="43"/>
  <c r="U20" i="43"/>
  <c r="S20" i="43"/>
  <c r="Q20" i="43"/>
  <c r="O20" i="43"/>
  <c r="M20" i="43"/>
  <c r="K20" i="43"/>
  <c r="I20" i="43"/>
  <c r="G20" i="43"/>
  <c r="E20" i="43"/>
  <c r="AQ19" i="43"/>
  <c r="AO19" i="43"/>
  <c r="AM19" i="43"/>
  <c r="AK19" i="43"/>
  <c r="AI19" i="43"/>
  <c r="AG19" i="43"/>
  <c r="AE19" i="43"/>
  <c r="AC19" i="43"/>
  <c r="AA19" i="43"/>
  <c r="Y19" i="43"/>
  <c r="W19" i="43"/>
  <c r="U19" i="43"/>
  <c r="S19" i="43"/>
  <c r="Q19" i="43"/>
  <c r="O19" i="43"/>
  <c r="M19" i="43"/>
  <c r="K19" i="43"/>
  <c r="I19" i="43"/>
  <c r="G19" i="43"/>
  <c r="E19" i="43"/>
  <c r="AQ18" i="43"/>
  <c r="AO18" i="43"/>
  <c r="AM18" i="43"/>
  <c r="AK18" i="43"/>
  <c r="AI18" i="43"/>
  <c r="AG18" i="43"/>
  <c r="AE18" i="43"/>
  <c r="AC18" i="43"/>
  <c r="AA18" i="43"/>
  <c r="Y18" i="43"/>
  <c r="W18" i="43"/>
  <c r="U18" i="43"/>
  <c r="S18" i="43"/>
  <c r="Q18" i="43"/>
  <c r="O18" i="43"/>
  <c r="M18" i="43"/>
  <c r="K18" i="43"/>
  <c r="I18" i="43"/>
  <c r="G18" i="43"/>
  <c r="E18" i="43"/>
  <c r="AQ17" i="43"/>
  <c r="AO17" i="43"/>
  <c r="AM17" i="43"/>
  <c r="AK17" i="43"/>
  <c r="AI17" i="43"/>
  <c r="AG17" i="43"/>
  <c r="AE17" i="43"/>
  <c r="AC17" i="43"/>
  <c r="AA17" i="43"/>
  <c r="Y17" i="43"/>
  <c r="W17" i="43"/>
  <c r="U17" i="43"/>
  <c r="S17" i="43"/>
  <c r="Q17" i="43"/>
  <c r="O17" i="43"/>
  <c r="M17" i="43"/>
  <c r="K17" i="43"/>
  <c r="I17" i="43"/>
  <c r="G17" i="43"/>
  <c r="E17" i="43"/>
  <c r="AQ16" i="43"/>
  <c r="AO16" i="43"/>
  <c r="AM16" i="43"/>
  <c r="AK16" i="43"/>
  <c r="AI16" i="43"/>
  <c r="AG16" i="43"/>
  <c r="AE16" i="43"/>
  <c r="AC16" i="43"/>
  <c r="AA16" i="43"/>
  <c r="Y16" i="43"/>
  <c r="W16" i="43"/>
  <c r="U16" i="43"/>
  <c r="S16" i="43"/>
  <c r="Q16" i="43"/>
  <c r="O16" i="43"/>
  <c r="M16" i="43"/>
  <c r="K16" i="43"/>
  <c r="I16" i="43"/>
  <c r="G16" i="43"/>
  <c r="E16" i="43"/>
  <c r="AQ15" i="43"/>
  <c r="AO15" i="43"/>
  <c r="AM15" i="43"/>
  <c r="AK15" i="43"/>
  <c r="AI15" i="43"/>
  <c r="AG15" i="43"/>
  <c r="AE15" i="43"/>
  <c r="AC15" i="43"/>
  <c r="AA15" i="43"/>
  <c r="Y15" i="43"/>
  <c r="W15" i="43"/>
  <c r="U15" i="43"/>
  <c r="S15" i="43"/>
  <c r="Q15" i="43"/>
  <c r="O15" i="43"/>
  <c r="M15" i="43"/>
  <c r="K15" i="43"/>
  <c r="I15" i="43"/>
  <c r="G15" i="43"/>
  <c r="E15" i="43"/>
  <c r="AQ14" i="43"/>
  <c r="AO14" i="43"/>
  <c r="AM14" i="43"/>
  <c r="AK14" i="43"/>
  <c r="AI14" i="43"/>
  <c r="AG14" i="43"/>
  <c r="AE14" i="43"/>
  <c r="AC14" i="43"/>
  <c r="AA14" i="43"/>
  <c r="Y14" i="43"/>
  <c r="W14" i="43"/>
  <c r="U14" i="43"/>
  <c r="S14" i="43"/>
  <c r="Q14" i="43"/>
  <c r="O14" i="43"/>
  <c r="M14" i="43"/>
  <c r="K14" i="43"/>
  <c r="I14" i="43"/>
  <c r="G14" i="43"/>
  <c r="E14" i="43"/>
  <c r="AQ13" i="43"/>
  <c r="AO13" i="43"/>
  <c r="AM13" i="43"/>
  <c r="AK13" i="43"/>
  <c r="AI13" i="43"/>
  <c r="AG13" i="43"/>
  <c r="AE13" i="43"/>
  <c r="AC13" i="43"/>
  <c r="AA13" i="43"/>
  <c r="Y13" i="43"/>
  <c r="W13" i="43"/>
  <c r="U13" i="43"/>
  <c r="S13" i="43"/>
  <c r="Q13" i="43"/>
  <c r="O13" i="43"/>
  <c r="M13" i="43"/>
  <c r="K13" i="43"/>
  <c r="I13" i="43"/>
  <c r="I6" i="43" s="1"/>
  <c r="G13" i="43"/>
  <c r="E13" i="43"/>
  <c r="AQ12" i="43"/>
  <c r="AO12" i="43"/>
  <c r="AM12" i="43"/>
  <c r="AK12" i="43"/>
  <c r="AI12" i="43"/>
  <c r="AG12" i="43"/>
  <c r="AE12" i="43"/>
  <c r="AC12" i="43"/>
  <c r="AA12" i="43"/>
  <c r="Y12" i="43"/>
  <c r="W12" i="43"/>
  <c r="U12" i="43"/>
  <c r="S12" i="43"/>
  <c r="Q12" i="43"/>
  <c r="Q1" i="43" s="1"/>
  <c r="Q3" i="43" s="1"/>
  <c r="O12" i="43"/>
  <c r="M12" i="43"/>
  <c r="K12" i="43"/>
  <c r="I12" i="43"/>
  <c r="G12" i="43"/>
  <c r="E12" i="43"/>
  <c r="AQ10" i="43"/>
  <c r="AO10" i="43"/>
  <c r="AM10" i="43"/>
  <c r="AK10" i="43"/>
  <c r="AI10" i="43"/>
  <c r="AG10" i="43"/>
  <c r="AE10" i="43"/>
  <c r="AC10" i="43"/>
  <c r="AA10" i="43"/>
  <c r="Y10" i="43"/>
  <c r="W10" i="43"/>
  <c r="U10" i="43"/>
  <c r="S10" i="43"/>
  <c r="Q10" i="43"/>
  <c r="O10" i="43"/>
  <c r="M10" i="43"/>
  <c r="K10" i="43"/>
  <c r="I10" i="43"/>
  <c r="G10" i="43"/>
  <c r="E10" i="43"/>
  <c r="AO5" i="45" l="1"/>
  <c r="AO4" i="45"/>
  <c r="E6" i="44"/>
  <c r="E4" i="44"/>
  <c r="W6" i="44"/>
  <c r="W5" i="44"/>
  <c r="O6" i="44"/>
  <c r="O5" i="44"/>
  <c r="Y4" i="43"/>
  <c r="AO5" i="44"/>
  <c r="AI6" i="43"/>
  <c r="M5" i="43"/>
  <c r="E1" i="43"/>
  <c r="E3" i="43" s="1"/>
  <c r="U1" i="43"/>
  <c r="U3" i="43" s="1"/>
  <c r="AK1" i="43"/>
  <c r="AK3" i="43" s="1"/>
  <c r="Q5" i="45"/>
  <c r="Q4" i="45"/>
  <c r="I4" i="44"/>
  <c r="I5" i="44"/>
  <c r="AO4" i="44"/>
  <c r="D20" i="60"/>
  <c r="I16" i="60" s="1"/>
  <c r="AI3" i="44"/>
  <c r="AI5" i="44" s="1"/>
  <c r="AG1" i="43"/>
  <c r="I3" i="43"/>
  <c r="M4" i="43"/>
  <c r="AA3" i="44"/>
  <c r="AA6" i="44" s="1"/>
  <c r="Y1" i="43"/>
  <c r="O1" i="43"/>
  <c r="O3" i="43" s="1"/>
  <c r="AE1" i="43"/>
  <c r="AE3" i="43" s="1"/>
  <c r="G1" i="43"/>
  <c r="G2" i="43" s="1"/>
  <c r="W1" i="43"/>
  <c r="W2" i="43" s="1"/>
  <c r="I4" i="43"/>
  <c r="I5" i="43"/>
  <c r="Y6" i="43"/>
  <c r="AO1" i="43"/>
  <c r="AO2" i="43" s="1"/>
  <c r="H18" i="49"/>
  <c r="D19" i="49"/>
  <c r="AQ6" i="44"/>
  <c r="AQ5" i="44"/>
  <c r="C13" i="29"/>
  <c r="C15" i="30" s="1"/>
  <c r="K41" i="30" s="1"/>
  <c r="U6" i="45"/>
  <c r="Q4" i="44"/>
  <c r="Q6" i="44"/>
  <c r="D22" i="60"/>
  <c r="AK6" i="44"/>
  <c r="AE6" i="45"/>
  <c r="AE5" i="45"/>
  <c r="G4" i="44"/>
  <c r="O4" i="45"/>
  <c r="G5" i="44"/>
  <c r="O6" i="45"/>
  <c r="AK4" i="44"/>
  <c r="E6" i="45"/>
  <c r="E4" i="45"/>
  <c r="U4" i="45"/>
  <c r="G4" i="45"/>
  <c r="G5" i="45"/>
  <c r="Y6" i="44"/>
  <c r="Y5" i="44"/>
  <c r="AG4" i="44"/>
  <c r="AG6" i="44"/>
  <c r="U6" i="44"/>
  <c r="U4" i="44"/>
  <c r="AM3" i="43"/>
  <c r="Y5" i="43"/>
  <c r="AG4" i="43"/>
  <c r="AM1" i="43"/>
  <c r="AG2" i="43"/>
  <c r="AG5" i="43"/>
  <c r="AM2" i="43"/>
  <c r="AM5" i="43"/>
  <c r="AM4" i="43"/>
  <c r="Y3" i="43"/>
  <c r="AM6" i="43"/>
  <c r="K1" i="43"/>
  <c r="K2" i="43" s="1"/>
  <c r="AA1" i="43"/>
  <c r="AA2" i="43" s="1"/>
  <c r="AQ1" i="43"/>
  <c r="AQ2" i="43" s="1"/>
  <c r="S1" i="43"/>
  <c r="S3" i="43" s="1"/>
  <c r="AI4" i="43"/>
  <c r="AI1" i="43"/>
  <c r="AK6" i="45"/>
  <c r="AK4" i="45"/>
  <c r="AI5" i="43"/>
  <c r="M6" i="43"/>
  <c r="I1" i="43"/>
  <c r="I2" i="43"/>
  <c r="AG3" i="43"/>
  <c r="AE2" i="44"/>
  <c r="AI2" i="43"/>
  <c r="M2" i="43"/>
  <c r="AI3" i="43"/>
  <c r="AG6" i="43"/>
  <c r="Y2" i="43"/>
  <c r="S2" i="44"/>
  <c r="C14" i="29"/>
  <c r="C16" i="31"/>
  <c r="AC4" i="44"/>
  <c r="AC6" i="44"/>
  <c r="K6" i="45"/>
  <c r="K4" i="45"/>
  <c r="AQ4" i="45"/>
  <c r="S4" i="45"/>
  <c r="AQ6" i="45"/>
  <c r="S5" i="45"/>
  <c r="AA4" i="45"/>
  <c r="AA5" i="45"/>
  <c r="Q2" i="43"/>
  <c r="M1" i="43"/>
  <c r="AC1" i="43"/>
  <c r="AC2" i="43" s="1"/>
  <c r="M3" i="43"/>
  <c r="D19" i="60" l="1"/>
  <c r="I15" i="60" s="1"/>
  <c r="E2" i="43"/>
  <c r="E5" i="43" s="1"/>
  <c r="U2" i="43"/>
  <c r="U5" i="43" s="1"/>
  <c r="AK2" i="43"/>
  <c r="AK5" i="43" s="1"/>
  <c r="AI4" i="44"/>
  <c r="AI6" i="44"/>
  <c r="AA5" i="44"/>
  <c r="AA4" i="44"/>
  <c r="AE2" i="43"/>
  <c r="AE4" i="43" s="1"/>
  <c r="AO3" i="43"/>
  <c r="AO4" i="43" s="1"/>
  <c r="O2" i="43"/>
  <c r="O6" i="43" s="1"/>
  <c r="G3" i="43"/>
  <c r="G4" i="43" s="1"/>
  <c r="AA3" i="43"/>
  <c r="AA6" i="43" s="1"/>
  <c r="W3" i="43"/>
  <c r="W6" i="43" s="1"/>
  <c r="I18" i="60"/>
  <c r="S2" i="43"/>
  <c r="S5" i="43" s="1"/>
  <c r="K3" i="43"/>
  <c r="K6" i="43" s="1"/>
  <c r="AQ3" i="43"/>
  <c r="AQ6" i="43" s="1"/>
  <c r="AE6" i="44"/>
  <c r="AE4" i="44"/>
  <c r="AE5" i="44"/>
  <c r="S5" i="44"/>
  <c r="S6" i="44"/>
  <c r="S4" i="44"/>
  <c r="AC3" i="43"/>
  <c r="AC5" i="43" s="1"/>
  <c r="Q5" i="43"/>
  <c r="Q6" i="43"/>
  <c r="Q4" i="43"/>
  <c r="AQ300" i="42"/>
  <c r="AO300" i="42"/>
  <c r="AM300" i="42"/>
  <c r="AK300" i="42"/>
  <c r="AI300" i="42"/>
  <c r="AG300" i="42"/>
  <c r="AE300" i="42"/>
  <c r="AC300" i="42"/>
  <c r="AA300" i="42"/>
  <c r="Y300" i="42"/>
  <c r="W300" i="42"/>
  <c r="U300" i="42"/>
  <c r="S300" i="42"/>
  <c r="Q300" i="42"/>
  <c r="O300" i="42"/>
  <c r="M300" i="42"/>
  <c r="K300" i="42"/>
  <c r="I300" i="42"/>
  <c r="G300" i="42"/>
  <c r="E300" i="42"/>
  <c r="AQ299" i="42"/>
  <c r="AO299" i="42"/>
  <c r="AM299" i="42"/>
  <c r="AK299" i="42"/>
  <c r="AI299" i="42"/>
  <c r="AG299" i="42"/>
  <c r="AE299" i="42"/>
  <c r="AC299" i="42"/>
  <c r="AA299" i="42"/>
  <c r="Y299" i="42"/>
  <c r="W299" i="42"/>
  <c r="U299" i="42"/>
  <c r="S299" i="42"/>
  <c r="Q299" i="42"/>
  <c r="O299" i="42"/>
  <c r="M299" i="42"/>
  <c r="K299" i="42"/>
  <c r="I299" i="42"/>
  <c r="G299" i="42"/>
  <c r="E299" i="42"/>
  <c r="AQ298" i="42"/>
  <c r="AO298" i="42"/>
  <c r="AM298" i="42"/>
  <c r="AK298" i="42"/>
  <c r="AI298" i="42"/>
  <c r="AG298" i="42"/>
  <c r="AE298" i="42"/>
  <c r="AC298" i="42"/>
  <c r="AA298" i="42"/>
  <c r="Y298" i="42"/>
  <c r="W298" i="42"/>
  <c r="U298" i="42"/>
  <c r="S298" i="42"/>
  <c r="Q298" i="42"/>
  <c r="O298" i="42"/>
  <c r="M298" i="42"/>
  <c r="K298" i="42"/>
  <c r="I298" i="42"/>
  <c r="G298" i="42"/>
  <c r="E298" i="42"/>
  <c r="AQ297" i="42"/>
  <c r="AO297" i="42"/>
  <c r="AM297" i="42"/>
  <c r="AK297" i="42"/>
  <c r="AI297" i="42"/>
  <c r="AG297" i="42"/>
  <c r="AE297" i="42"/>
  <c r="AC297" i="42"/>
  <c r="AA297" i="42"/>
  <c r="Y297" i="42"/>
  <c r="W297" i="42"/>
  <c r="U297" i="42"/>
  <c r="S297" i="42"/>
  <c r="Q297" i="42"/>
  <c r="O297" i="42"/>
  <c r="M297" i="42"/>
  <c r="K297" i="42"/>
  <c r="I297" i="42"/>
  <c r="G297" i="42"/>
  <c r="E297" i="42"/>
  <c r="AQ296" i="42"/>
  <c r="AO296" i="42"/>
  <c r="AM296" i="42"/>
  <c r="AK296" i="42"/>
  <c r="AI296" i="42"/>
  <c r="AG296" i="42"/>
  <c r="AE296" i="42"/>
  <c r="AC296" i="42"/>
  <c r="AA296" i="42"/>
  <c r="Y296" i="42"/>
  <c r="W296" i="42"/>
  <c r="U296" i="42"/>
  <c r="S296" i="42"/>
  <c r="Q296" i="42"/>
  <c r="O296" i="42"/>
  <c r="M296" i="42"/>
  <c r="K296" i="42"/>
  <c r="I296" i="42"/>
  <c r="G296" i="42"/>
  <c r="E296" i="42"/>
  <c r="AQ295" i="42"/>
  <c r="AO295" i="42"/>
  <c r="AM295" i="42"/>
  <c r="AK295" i="42"/>
  <c r="AI295" i="42"/>
  <c r="AG295" i="42"/>
  <c r="AE295" i="42"/>
  <c r="AC295" i="42"/>
  <c r="AA295" i="42"/>
  <c r="Y295" i="42"/>
  <c r="W295" i="42"/>
  <c r="U295" i="42"/>
  <c r="S295" i="42"/>
  <c r="Q295" i="42"/>
  <c r="O295" i="42"/>
  <c r="M295" i="42"/>
  <c r="K295" i="42"/>
  <c r="I295" i="42"/>
  <c r="G295" i="42"/>
  <c r="E295" i="42"/>
  <c r="AQ294" i="42"/>
  <c r="AO294" i="42"/>
  <c r="AM294" i="42"/>
  <c r="AK294" i="42"/>
  <c r="AI294" i="42"/>
  <c r="AG294" i="42"/>
  <c r="AE294" i="42"/>
  <c r="AC294" i="42"/>
  <c r="AA294" i="42"/>
  <c r="Y294" i="42"/>
  <c r="W294" i="42"/>
  <c r="U294" i="42"/>
  <c r="S294" i="42"/>
  <c r="Q294" i="42"/>
  <c r="O294" i="42"/>
  <c r="M294" i="42"/>
  <c r="K294" i="42"/>
  <c r="I294" i="42"/>
  <c r="G294" i="42"/>
  <c r="E294" i="42"/>
  <c r="AQ293" i="42"/>
  <c r="AO293" i="42"/>
  <c r="AM293" i="42"/>
  <c r="AK293" i="42"/>
  <c r="AI293" i="42"/>
  <c r="AG293" i="42"/>
  <c r="AE293" i="42"/>
  <c r="AC293" i="42"/>
  <c r="AA293" i="42"/>
  <c r="Y293" i="42"/>
  <c r="W293" i="42"/>
  <c r="U293" i="42"/>
  <c r="S293" i="42"/>
  <c r="Q293" i="42"/>
  <c r="O293" i="42"/>
  <c r="M293" i="42"/>
  <c r="K293" i="42"/>
  <c r="I293" i="42"/>
  <c r="G293" i="42"/>
  <c r="E293" i="42"/>
  <c r="AQ292" i="42"/>
  <c r="AO292" i="42"/>
  <c r="AM292" i="42"/>
  <c r="AK292" i="42"/>
  <c r="AI292" i="42"/>
  <c r="AG292" i="42"/>
  <c r="AE292" i="42"/>
  <c r="AC292" i="42"/>
  <c r="AA292" i="42"/>
  <c r="Y292" i="42"/>
  <c r="W292" i="42"/>
  <c r="U292" i="42"/>
  <c r="S292" i="42"/>
  <c r="Q292" i="42"/>
  <c r="O292" i="42"/>
  <c r="M292" i="42"/>
  <c r="K292" i="42"/>
  <c r="I292" i="42"/>
  <c r="G292" i="42"/>
  <c r="E292" i="42"/>
  <c r="AQ291" i="42"/>
  <c r="AO291" i="42"/>
  <c r="AM291" i="42"/>
  <c r="AK291" i="42"/>
  <c r="AI291" i="42"/>
  <c r="AG291" i="42"/>
  <c r="AE291" i="42"/>
  <c r="AC291" i="42"/>
  <c r="AA291" i="42"/>
  <c r="Y291" i="42"/>
  <c r="W291" i="42"/>
  <c r="U291" i="42"/>
  <c r="S291" i="42"/>
  <c r="Q291" i="42"/>
  <c r="O291" i="42"/>
  <c r="M291" i="42"/>
  <c r="K291" i="42"/>
  <c r="I291" i="42"/>
  <c r="G291" i="42"/>
  <c r="E291" i="42"/>
  <c r="AQ290" i="42"/>
  <c r="AO290" i="42"/>
  <c r="AM290" i="42"/>
  <c r="AK290" i="42"/>
  <c r="AI290" i="42"/>
  <c r="AG290" i="42"/>
  <c r="AE290" i="42"/>
  <c r="AC290" i="42"/>
  <c r="AA290" i="42"/>
  <c r="Y290" i="42"/>
  <c r="W290" i="42"/>
  <c r="U290" i="42"/>
  <c r="S290" i="42"/>
  <c r="Q290" i="42"/>
  <c r="O290" i="42"/>
  <c r="M290" i="42"/>
  <c r="K290" i="42"/>
  <c r="I290" i="42"/>
  <c r="G290" i="42"/>
  <c r="E290" i="42"/>
  <c r="AQ289" i="42"/>
  <c r="AO289" i="42"/>
  <c r="AM289" i="42"/>
  <c r="AK289" i="42"/>
  <c r="AI289" i="42"/>
  <c r="AG289" i="42"/>
  <c r="AE289" i="42"/>
  <c r="AC289" i="42"/>
  <c r="AA289" i="42"/>
  <c r="Y289" i="42"/>
  <c r="W289" i="42"/>
  <c r="U289" i="42"/>
  <c r="S289" i="42"/>
  <c r="Q289" i="42"/>
  <c r="O289" i="42"/>
  <c r="M289" i="42"/>
  <c r="K289" i="42"/>
  <c r="I289" i="42"/>
  <c r="G289" i="42"/>
  <c r="E289" i="42"/>
  <c r="AQ288" i="42"/>
  <c r="AO288" i="42"/>
  <c r="AM288" i="42"/>
  <c r="AK288" i="42"/>
  <c r="AI288" i="42"/>
  <c r="AG288" i="42"/>
  <c r="AE288" i="42"/>
  <c r="AC288" i="42"/>
  <c r="AA288" i="42"/>
  <c r="Y288" i="42"/>
  <c r="W288" i="42"/>
  <c r="U288" i="42"/>
  <c r="S288" i="42"/>
  <c r="Q288" i="42"/>
  <c r="O288" i="42"/>
  <c r="M288" i="42"/>
  <c r="K288" i="42"/>
  <c r="I288" i="42"/>
  <c r="G288" i="42"/>
  <c r="E288" i="42"/>
  <c r="AQ287" i="42"/>
  <c r="AO287" i="42"/>
  <c r="AM287" i="42"/>
  <c r="AK287" i="42"/>
  <c r="AI287" i="42"/>
  <c r="AG287" i="42"/>
  <c r="AE287" i="42"/>
  <c r="AC287" i="42"/>
  <c r="AA287" i="42"/>
  <c r="Y287" i="42"/>
  <c r="W287" i="42"/>
  <c r="U287" i="42"/>
  <c r="S287" i="42"/>
  <c r="Q287" i="42"/>
  <c r="O287" i="42"/>
  <c r="M287" i="42"/>
  <c r="K287" i="42"/>
  <c r="I287" i="42"/>
  <c r="G287" i="42"/>
  <c r="E287" i="42"/>
  <c r="AQ286" i="42"/>
  <c r="AO286" i="42"/>
  <c r="AM286" i="42"/>
  <c r="AK286" i="42"/>
  <c r="AI286" i="42"/>
  <c r="AG286" i="42"/>
  <c r="AE286" i="42"/>
  <c r="AC286" i="42"/>
  <c r="AA286" i="42"/>
  <c r="Y286" i="42"/>
  <c r="W286" i="42"/>
  <c r="U286" i="42"/>
  <c r="S286" i="42"/>
  <c r="Q286" i="42"/>
  <c r="O286" i="42"/>
  <c r="M286" i="42"/>
  <c r="K286" i="42"/>
  <c r="I286" i="42"/>
  <c r="G286" i="42"/>
  <c r="E286" i="42"/>
  <c r="AQ285" i="42"/>
  <c r="AO285" i="42"/>
  <c r="AM285" i="42"/>
  <c r="AK285" i="42"/>
  <c r="AI285" i="42"/>
  <c r="AG285" i="42"/>
  <c r="AE285" i="42"/>
  <c r="AC285" i="42"/>
  <c r="AA285" i="42"/>
  <c r="Y285" i="42"/>
  <c r="W285" i="42"/>
  <c r="U285" i="42"/>
  <c r="S285" i="42"/>
  <c r="Q285" i="42"/>
  <c r="O285" i="42"/>
  <c r="M285" i="42"/>
  <c r="K285" i="42"/>
  <c r="I285" i="42"/>
  <c r="G285" i="42"/>
  <c r="E285" i="42"/>
  <c r="AQ284" i="42"/>
  <c r="AO284" i="42"/>
  <c r="AM284" i="42"/>
  <c r="AK284" i="42"/>
  <c r="AI284" i="42"/>
  <c r="AG284" i="42"/>
  <c r="AE284" i="42"/>
  <c r="AC284" i="42"/>
  <c r="AA284" i="42"/>
  <c r="Y284" i="42"/>
  <c r="W284" i="42"/>
  <c r="U284" i="42"/>
  <c r="S284" i="42"/>
  <c r="Q284" i="42"/>
  <c r="O284" i="42"/>
  <c r="M284" i="42"/>
  <c r="K284" i="42"/>
  <c r="I284" i="42"/>
  <c r="G284" i="42"/>
  <c r="E284" i="42"/>
  <c r="AQ283" i="42"/>
  <c r="AO283" i="42"/>
  <c r="AM283" i="42"/>
  <c r="AK283" i="42"/>
  <c r="AI283" i="42"/>
  <c r="AG283" i="42"/>
  <c r="AE283" i="42"/>
  <c r="AC283" i="42"/>
  <c r="AA283" i="42"/>
  <c r="Y283" i="42"/>
  <c r="W283" i="42"/>
  <c r="U283" i="42"/>
  <c r="S283" i="42"/>
  <c r="Q283" i="42"/>
  <c r="O283" i="42"/>
  <c r="M283" i="42"/>
  <c r="K283" i="42"/>
  <c r="I283" i="42"/>
  <c r="G283" i="42"/>
  <c r="E283" i="42"/>
  <c r="AQ282" i="42"/>
  <c r="AO282" i="42"/>
  <c r="AM282" i="42"/>
  <c r="AK282" i="42"/>
  <c r="AI282" i="42"/>
  <c r="AG282" i="42"/>
  <c r="AE282" i="42"/>
  <c r="AC282" i="42"/>
  <c r="AA282" i="42"/>
  <c r="Y282" i="42"/>
  <c r="W282" i="42"/>
  <c r="U282" i="42"/>
  <c r="S282" i="42"/>
  <c r="Q282" i="42"/>
  <c r="O282" i="42"/>
  <c r="M282" i="42"/>
  <c r="K282" i="42"/>
  <c r="I282" i="42"/>
  <c r="G282" i="42"/>
  <c r="E282" i="42"/>
  <c r="AQ281" i="42"/>
  <c r="AO281" i="42"/>
  <c r="AM281" i="42"/>
  <c r="AK281" i="42"/>
  <c r="AI281" i="42"/>
  <c r="AG281" i="42"/>
  <c r="AE281" i="42"/>
  <c r="AC281" i="42"/>
  <c r="AA281" i="42"/>
  <c r="Y281" i="42"/>
  <c r="W281" i="42"/>
  <c r="U281" i="42"/>
  <c r="S281" i="42"/>
  <c r="Q281" i="42"/>
  <c r="O281" i="42"/>
  <c r="M281" i="42"/>
  <c r="K281" i="42"/>
  <c r="I281" i="42"/>
  <c r="G281" i="42"/>
  <c r="E281" i="42"/>
  <c r="AQ280" i="42"/>
  <c r="AO280" i="42"/>
  <c r="AM280" i="42"/>
  <c r="AK280" i="42"/>
  <c r="AI280" i="42"/>
  <c r="AG280" i="42"/>
  <c r="AE280" i="42"/>
  <c r="AC280" i="42"/>
  <c r="AA280" i="42"/>
  <c r="Y280" i="42"/>
  <c r="W280" i="42"/>
  <c r="U280" i="42"/>
  <c r="S280" i="42"/>
  <c r="Q280" i="42"/>
  <c r="O280" i="42"/>
  <c r="M280" i="42"/>
  <c r="K280" i="42"/>
  <c r="I280" i="42"/>
  <c r="G280" i="42"/>
  <c r="E280" i="42"/>
  <c r="AQ279" i="42"/>
  <c r="AO279" i="42"/>
  <c r="AM279" i="42"/>
  <c r="AK279" i="42"/>
  <c r="AI279" i="42"/>
  <c r="AG279" i="42"/>
  <c r="AE279" i="42"/>
  <c r="AC279" i="42"/>
  <c r="AA279" i="42"/>
  <c r="Y279" i="42"/>
  <c r="W279" i="42"/>
  <c r="U279" i="42"/>
  <c r="S279" i="42"/>
  <c r="Q279" i="42"/>
  <c r="O279" i="42"/>
  <c r="M279" i="42"/>
  <c r="K279" i="42"/>
  <c r="I279" i="42"/>
  <c r="G279" i="42"/>
  <c r="E279" i="42"/>
  <c r="AQ278" i="42"/>
  <c r="AO278" i="42"/>
  <c r="AM278" i="42"/>
  <c r="AK278" i="42"/>
  <c r="AI278" i="42"/>
  <c r="AG278" i="42"/>
  <c r="AE278" i="42"/>
  <c r="AC278" i="42"/>
  <c r="AA278" i="42"/>
  <c r="Y278" i="42"/>
  <c r="W278" i="42"/>
  <c r="U278" i="42"/>
  <c r="S278" i="42"/>
  <c r="Q278" i="42"/>
  <c r="O278" i="42"/>
  <c r="M278" i="42"/>
  <c r="K278" i="42"/>
  <c r="I278" i="42"/>
  <c r="G278" i="42"/>
  <c r="E278" i="42"/>
  <c r="AQ277" i="42"/>
  <c r="AO277" i="42"/>
  <c r="AM277" i="42"/>
  <c r="AK277" i="42"/>
  <c r="AI277" i="42"/>
  <c r="AG277" i="42"/>
  <c r="AE277" i="42"/>
  <c r="AC277" i="42"/>
  <c r="AA277" i="42"/>
  <c r="Y277" i="42"/>
  <c r="W277" i="42"/>
  <c r="U277" i="42"/>
  <c r="S277" i="42"/>
  <c r="Q277" i="42"/>
  <c r="O277" i="42"/>
  <c r="M277" i="42"/>
  <c r="K277" i="42"/>
  <c r="I277" i="42"/>
  <c r="G277" i="42"/>
  <c r="E277" i="42"/>
  <c r="AQ276" i="42"/>
  <c r="AO276" i="42"/>
  <c r="AM276" i="42"/>
  <c r="AK276" i="42"/>
  <c r="AI276" i="42"/>
  <c r="AG276" i="42"/>
  <c r="AE276" i="42"/>
  <c r="AC276" i="42"/>
  <c r="AA276" i="42"/>
  <c r="Y276" i="42"/>
  <c r="W276" i="42"/>
  <c r="U276" i="42"/>
  <c r="S276" i="42"/>
  <c r="Q276" i="42"/>
  <c r="O276" i="42"/>
  <c r="M276" i="42"/>
  <c r="K276" i="42"/>
  <c r="I276" i="42"/>
  <c r="G276" i="42"/>
  <c r="E276" i="42"/>
  <c r="AQ275" i="42"/>
  <c r="AO275" i="42"/>
  <c r="AM275" i="42"/>
  <c r="AK275" i="42"/>
  <c r="AI275" i="42"/>
  <c r="AG275" i="42"/>
  <c r="AE275" i="42"/>
  <c r="AC275" i="42"/>
  <c r="AA275" i="42"/>
  <c r="Y275" i="42"/>
  <c r="W275" i="42"/>
  <c r="U275" i="42"/>
  <c r="S275" i="42"/>
  <c r="Q275" i="42"/>
  <c r="O275" i="42"/>
  <c r="M275" i="42"/>
  <c r="K275" i="42"/>
  <c r="I275" i="42"/>
  <c r="G275" i="42"/>
  <c r="E275" i="42"/>
  <c r="AQ274" i="42"/>
  <c r="AO274" i="42"/>
  <c r="AM274" i="42"/>
  <c r="AK274" i="42"/>
  <c r="AI274" i="42"/>
  <c r="AG274" i="42"/>
  <c r="AE274" i="42"/>
  <c r="AC274" i="42"/>
  <c r="AA274" i="42"/>
  <c r="Y274" i="42"/>
  <c r="W274" i="42"/>
  <c r="U274" i="42"/>
  <c r="S274" i="42"/>
  <c r="Q274" i="42"/>
  <c r="O274" i="42"/>
  <c r="M274" i="42"/>
  <c r="K274" i="42"/>
  <c r="I274" i="42"/>
  <c r="G274" i="42"/>
  <c r="E274" i="42"/>
  <c r="AQ273" i="42"/>
  <c r="AO273" i="42"/>
  <c r="AM273" i="42"/>
  <c r="AK273" i="42"/>
  <c r="AI273" i="42"/>
  <c r="AG273" i="42"/>
  <c r="AE273" i="42"/>
  <c r="AC273" i="42"/>
  <c r="AA273" i="42"/>
  <c r="Y273" i="42"/>
  <c r="W273" i="42"/>
  <c r="U273" i="42"/>
  <c r="S273" i="42"/>
  <c r="Q273" i="42"/>
  <c r="O273" i="42"/>
  <c r="M273" i="42"/>
  <c r="K273" i="42"/>
  <c r="I273" i="42"/>
  <c r="G273" i="42"/>
  <c r="E273" i="42"/>
  <c r="AQ272" i="42"/>
  <c r="AO272" i="42"/>
  <c r="AM272" i="42"/>
  <c r="AK272" i="42"/>
  <c r="AI272" i="42"/>
  <c r="AG272" i="42"/>
  <c r="AE272" i="42"/>
  <c r="AC272" i="42"/>
  <c r="AA272" i="42"/>
  <c r="Y272" i="42"/>
  <c r="W272" i="42"/>
  <c r="U272" i="42"/>
  <c r="S272" i="42"/>
  <c r="Q272" i="42"/>
  <c r="O272" i="42"/>
  <c r="M272" i="42"/>
  <c r="K272" i="42"/>
  <c r="I272" i="42"/>
  <c r="G272" i="42"/>
  <c r="E272" i="42"/>
  <c r="AQ271" i="42"/>
  <c r="AO271" i="42"/>
  <c r="AM271" i="42"/>
  <c r="AK271" i="42"/>
  <c r="AI271" i="42"/>
  <c r="AG271" i="42"/>
  <c r="AE271" i="42"/>
  <c r="AC271" i="42"/>
  <c r="AA271" i="42"/>
  <c r="Y271" i="42"/>
  <c r="W271" i="42"/>
  <c r="U271" i="42"/>
  <c r="S271" i="42"/>
  <c r="Q271" i="42"/>
  <c r="O271" i="42"/>
  <c r="M271" i="42"/>
  <c r="K271" i="42"/>
  <c r="I271" i="42"/>
  <c r="G271" i="42"/>
  <c r="E271" i="42"/>
  <c r="AQ270" i="42"/>
  <c r="AO270" i="42"/>
  <c r="AM270" i="42"/>
  <c r="AK270" i="42"/>
  <c r="AI270" i="42"/>
  <c r="AG270" i="42"/>
  <c r="AE270" i="42"/>
  <c r="AC270" i="42"/>
  <c r="AA270" i="42"/>
  <c r="Y270" i="42"/>
  <c r="W270" i="42"/>
  <c r="U270" i="42"/>
  <c r="S270" i="42"/>
  <c r="Q270" i="42"/>
  <c r="O270" i="42"/>
  <c r="M270" i="42"/>
  <c r="K270" i="42"/>
  <c r="I270" i="42"/>
  <c r="G270" i="42"/>
  <c r="E270" i="42"/>
  <c r="AQ269" i="42"/>
  <c r="AO269" i="42"/>
  <c r="AM269" i="42"/>
  <c r="AK269" i="42"/>
  <c r="AI269" i="42"/>
  <c r="AG269" i="42"/>
  <c r="AE269" i="42"/>
  <c r="AC269" i="42"/>
  <c r="AA269" i="42"/>
  <c r="Y269" i="42"/>
  <c r="W269" i="42"/>
  <c r="U269" i="42"/>
  <c r="S269" i="42"/>
  <c r="Q269" i="42"/>
  <c r="O269" i="42"/>
  <c r="M269" i="42"/>
  <c r="K269" i="42"/>
  <c r="I269" i="42"/>
  <c r="G269" i="42"/>
  <c r="E269" i="42"/>
  <c r="AQ268" i="42"/>
  <c r="AO268" i="42"/>
  <c r="AM268" i="42"/>
  <c r="AK268" i="42"/>
  <c r="AI268" i="42"/>
  <c r="AG268" i="42"/>
  <c r="AE268" i="42"/>
  <c r="AC268" i="42"/>
  <c r="AA268" i="42"/>
  <c r="Y268" i="42"/>
  <c r="W268" i="42"/>
  <c r="U268" i="42"/>
  <c r="S268" i="42"/>
  <c r="Q268" i="42"/>
  <c r="O268" i="42"/>
  <c r="M268" i="42"/>
  <c r="K268" i="42"/>
  <c r="I268" i="42"/>
  <c r="G268" i="42"/>
  <c r="E268" i="42"/>
  <c r="AQ267" i="42"/>
  <c r="AO267" i="42"/>
  <c r="AM267" i="42"/>
  <c r="AK267" i="42"/>
  <c r="AI267" i="42"/>
  <c r="AG267" i="42"/>
  <c r="AE267" i="42"/>
  <c r="AC267" i="42"/>
  <c r="AA267" i="42"/>
  <c r="Y267" i="42"/>
  <c r="W267" i="42"/>
  <c r="U267" i="42"/>
  <c r="S267" i="42"/>
  <c r="Q267" i="42"/>
  <c r="O267" i="42"/>
  <c r="M267" i="42"/>
  <c r="K267" i="42"/>
  <c r="I267" i="42"/>
  <c r="G267" i="42"/>
  <c r="E267" i="42"/>
  <c r="AQ266" i="42"/>
  <c r="AO266" i="42"/>
  <c r="AM266" i="42"/>
  <c r="AK266" i="42"/>
  <c r="AI266" i="42"/>
  <c r="AG266" i="42"/>
  <c r="AE266" i="42"/>
  <c r="AC266" i="42"/>
  <c r="AA266" i="42"/>
  <c r="Y266" i="42"/>
  <c r="W266" i="42"/>
  <c r="U266" i="42"/>
  <c r="S266" i="42"/>
  <c r="Q266" i="42"/>
  <c r="O266" i="42"/>
  <c r="M266" i="42"/>
  <c r="K266" i="42"/>
  <c r="I266" i="42"/>
  <c r="G266" i="42"/>
  <c r="E266" i="42"/>
  <c r="AQ265" i="42"/>
  <c r="AO265" i="42"/>
  <c r="AM265" i="42"/>
  <c r="AK265" i="42"/>
  <c r="AI265" i="42"/>
  <c r="AG265" i="42"/>
  <c r="AE265" i="42"/>
  <c r="AC265" i="42"/>
  <c r="AA265" i="42"/>
  <c r="Y265" i="42"/>
  <c r="W265" i="42"/>
  <c r="U265" i="42"/>
  <c r="S265" i="42"/>
  <c r="Q265" i="42"/>
  <c r="O265" i="42"/>
  <c r="M265" i="42"/>
  <c r="K265" i="42"/>
  <c r="I265" i="42"/>
  <c r="G265" i="42"/>
  <c r="E265" i="42"/>
  <c r="AQ264" i="42"/>
  <c r="AO264" i="42"/>
  <c r="AM264" i="42"/>
  <c r="AK264" i="42"/>
  <c r="AI264" i="42"/>
  <c r="AG264" i="42"/>
  <c r="AE264" i="42"/>
  <c r="AC264" i="42"/>
  <c r="AA264" i="42"/>
  <c r="Y264" i="42"/>
  <c r="W264" i="42"/>
  <c r="U264" i="42"/>
  <c r="S264" i="42"/>
  <c r="Q264" i="42"/>
  <c r="O264" i="42"/>
  <c r="M264" i="42"/>
  <c r="K264" i="42"/>
  <c r="I264" i="42"/>
  <c r="G264" i="42"/>
  <c r="E264" i="42"/>
  <c r="AQ263" i="42"/>
  <c r="AO263" i="42"/>
  <c r="AM263" i="42"/>
  <c r="AK263" i="42"/>
  <c r="AI263" i="42"/>
  <c r="AG263" i="42"/>
  <c r="AE263" i="42"/>
  <c r="AC263" i="42"/>
  <c r="AA263" i="42"/>
  <c r="Y263" i="42"/>
  <c r="W263" i="42"/>
  <c r="U263" i="42"/>
  <c r="S263" i="42"/>
  <c r="Q263" i="42"/>
  <c r="O263" i="42"/>
  <c r="M263" i="42"/>
  <c r="K263" i="42"/>
  <c r="I263" i="42"/>
  <c r="G263" i="42"/>
  <c r="E263" i="42"/>
  <c r="AQ262" i="42"/>
  <c r="AO262" i="42"/>
  <c r="AM262" i="42"/>
  <c r="AK262" i="42"/>
  <c r="AI262" i="42"/>
  <c r="AG262" i="42"/>
  <c r="AE262" i="42"/>
  <c r="AC262" i="42"/>
  <c r="AA262" i="42"/>
  <c r="Y262" i="42"/>
  <c r="W262" i="42"/>
  <c r="U262" i="42"/>
  <c r="S262" i="42"/>
  <c r="Q262" i="42"/>
  <c r="O262" i="42"/>
  <c r="M262" i="42"/>
  <c r="K262" i="42"/>
  <c r="I262" i="42"/>
  <c r="G262" i="42"/>
  <c r="E262" i="42"/>
  <c r="AQ261" i="42"/>
  <c r="AO261" i="42"/>
  <c r="AM261" i="42"/>
  <c r="AK261" i="42"/>
  <c r="AI261" i="42"/>
  <c r="AG261" i="42"/>
  <c r="AE261" i="42"/>
  <c r="AC261" i="42"/>
  <c r="AA261" i="42"/>
  <c r="Y261" i="42"/>
  <c r="W261" i="42"/>
  <c r="U261" i="42"/>
  <c r="S261" i="42"/>
  <c r="Q261" i="42"/>
  <c r="O261" i="42"/>
  <c r="M261" i="42"/>
  <c r="K261" i="42"/>
  <c r="I261" i="42"/>
  <c r="G261" i="42"/>
  <c r="E261" i="42"/>
  <c r="AQ260" i="42"/>
  <c r="AO260" i="42"/>
  <c r="AM260" i="42"/>
  <c r="AK260" i="42"/>
  <c r="AI260" i="42"/>
  <c r="AG260" i="42"/>
  <c r="AE260" i="42"/>
  <c r="AC260" i="42"/>
  <c r="AA260" i="42"/>
  <c r="Y260" i="42"/>
  <c r="W260" i="42"/>
  <c r="U260" i="42"/>
  <c r="S260" i="42"/>
  <c r="Q260" i="42"/>
  <c r="O260" i="42"/>
  <c r="M260" i="42"/>
  <c r="K260" i="42"/>
  <c r="I260" i="42"/>
  <c r="G260" i="42"/>
  <c r="E260" i="42"/>
  <c r="AQ259" i="42"/>
  <c r="AO259" i="42"/>
  <c r="AM259" i="42"/>
  <c r="AK259" i="42"/>
  <c r="AI259" i="42"/>
  <c r="AG259" i="42"/>
  <c r="AE259" i="42"/>
  <c r="AC259" i="42"/>
  <c r="AA259" i="42"/>
  <c r="Y259" i="42"/>
  <c r="W259" i="42"/>
  <c r="U259" i="42"/>
  <c r="S259" i="42"/>
  <c r="Q259" i="42"/>
  <c r="O259" i="42"/>
  <c r="M259" i="42"/>
  <c r="K259" i="42"/>
  <c r="I259" i="42"/>
  <c r="G259" i="42"/>
  <c r="E259" i="42"/>
  <c r="AQ258" i="42"/>
  <c r="AO258" i="42"/>
  <c r="AM258" i="42"/>
  <c r="AK258" i="42"/>
  <c r="AI258" i="42"/>
  <c r="AG258" i="42"/>
  <c r="AE258" i="42"/>
  <c r="AC258" i="42"/>
  <c r="AA258" i="42"/>
  <c r="Y258" i="42"/>
  <c r="W258" i="42"/>
  <c r="U258" i="42"/>
  <c r="S258" i="42"/>
  <c r="Q258" i="42"/>
  <c r="O258" i="42"/>
  <c r="M258" i="42"/>
  <c r="K258" i="42"/>
  <c r="I258" i="42"/>
  <c r="G258" i="42"/>
  <c r="E258" i="42"/>
  <c r="AQ257" i="42"/>
  <c r="AO257" i="42"/>
  <c r="AM257" i="42"/>
  <c r="AK257" i="42"/>
  <c r="AI257" i="42"/>
  <c r="AG257" i="42"/>
  <c r="AE257" i="42"/>
  <c r="AC257" i="42"/>
  <c r="AA257" i="42"/>
  <c r="Y257" i="42"/>
  <c r="W257" i="42"/>
  <c r="U257" i="42"/>
  <c r="S257" i="42"/>
  <c r="Q257" i="42"/>
  <c r="O257" i="42"/>
  <c r="M257" i="42"/>
  <c r="K257" i="42"/>
  <c r="I257" i="42"/>
  <c r="G257" i="42"/>
  <c r="E257" i="42"/>
  <c r="AQ256" i="42"/>
  <c r="AO256" i="42"/>
  <c r="AM256" i="42"/>
  <c r="AK256" i="42"/>
  <c r="AI256" i="42"/>
  <c r="AG256" i="42"/>
  <c r="AE256" i="42"/>
  <c r="AC256" i="42"/>
  <c r="AA256" i="42"/>
  <c r="Y256" i="42"/>
  <c r="W256" i="42"/>
  <c r="U256" i="42"/>
  <c r="S256" i="42"/>
  <c r="Q256" i="42"/>
  <c r="O256" i="42"/>
  <c r="M256" i="42"/>
  <c r="K256" i="42"/>
  <c r="I256" i="42"/>
  <c r="G256" i="42"/>
  <c r="E256" i="42"/>
  <c r="AQ255" i="42"/>
  <c r="AO255" i="42"/>
  <c r="AM255" i="42"/>
  <c r="AK255" i="42"/>
  <c r="AI255" i="42"/>
  <c r="AG255" i="42"/>
  <c r="AE255" i="42"/>
  <c r="AC255" i="42"/>
  <c r="AA255" i="42"/>
  <c r="Y255" i="42"/>
  <c r="W255" i="42"/>
  <c r="U255" i="42"/>
  <c r="S255" i="42"/>
  <c r="Q255" i="42"/>
  <c r="O255" i="42"/>
  <c r="M255" i="42"/>
  <c r="K255" i="42"/>
  <c r="I255" i="42"/>
  <c r="G255" i="42"/>
  <c r="E255" i="42"/>
  <c r="AQ254" i="42"/>
  <c r="AO254" i="42"/>
  <c r="AM254" i="42"/>
  <c r="AK254" i="42"/>
  <c r="AI254" i="42"/>
  <c r="AG254" i="42"/>
  <c r="AE254" i="42"/>
  <c r="AC254" i="42"/>
  <c r="AA254" i="42"/>
  <c r="Y254" i="42"/>
  <c r="W254" i="42"/>
  <c r="U254" i="42"/>
  <c r="S254" i="42"/>
  <c r="Q254" i="42"/>
  <c r="O254" i="42"/>
  <c r="M254" i="42"/>
  <c r="K254" i="42"/>
  <c r="I254" i="42"/>
  <c r="G254" i="42"/>
  <c r="E254" i="42"/>
  <c r="AQ253" i="42"/>
  <c r="AO253" i="42"/>
  <c r="AM253" i="42"/>
  <c r="AK253" i="42"/>
  <c r="AI253" i="42"/>
  <c r="AG253" i="42"/>
  <c r="AE253" i="42"/>
  <c r="AC253" i="42"/>
  <c r="AA253" i="42"/>
  <c r="Y253" i="42"/>
  <c r="W253" i="42"/>
  <c r="U253" i="42"/>
  <c r="S253" i="42"/>
  <c r="Q253" i="42"/>
  <c r="O253" i="42"/>
  <c r="M253" i="42"/>
  <c r="K253" i="42"/>
  <c r="I253" i="42"/>
  <c r="G253" i="42"/>
  <c r="E253" i="42"/>
  <c r="AQ252" i="42"/>
  <c r="AO252" i="42"/>
  <c r="AM252" i="42"/>
  <c r="AK252" i="42"/>
  <c r="AI252" i="42"/>
  <c r="AG252" i="42"/>
  <c r="AE252" i="42"/>
  <c r="AC252" i="42"/>
  <c r="AA252" i="42"/>
  <c r="Y252" i="42"/>
  <c r="W252" i="42"/>
  <c r="U252" i="42"/>
  <c r="S252" i="42"/>
  <c r="Q252" i="42"/>
  <c r="O252" i="42"/>
  <c r="M252" i="42"/>
  <c r="K252" i="42"/>
  <c r="I252" i="42"/>
  <c r="G252" i="42"/>
  <c r="E252" i="42"/>
  <c r="AQ251" i="42"/>
  <c r="AO251" i="42"/>
  <c r="AM251" i="42"/>
  <c r="AK251" i="42"/>
  <c r="AI251" i="42"/>
  <c r="AG251" i="42"/>
  <c r="AE251" i="42"/>
  <c r="AC251" i="42"/>
  <c r="AA251" i="42"/>
  <c r="Y251" i="42"/>
  <c r="W251" i="42"/>
  <c r="U251" i="42"/>
  <c r="S251" i="42"/>
  <c r="Q251" i="42"/>
  <c r="O251" i="42"/>
  <c r="M251" i="42"/>
  <c r="K251" i="42"/>
  <c r="I251" i="42"/>
  <c r="G251" i="42"/>
  <c r="E251" i="42"/>
  <c r="AQ250" i="42"/>
  <c r="AO250" i="42"/>
  <c r="AM250" i="42"/>
  <c r="AK250" i="42"/>
  <c r="AI250" i="42"/>
  <c r="AG250" i="42"/>
  <c r="AE250" i="42"/>
  <c r="AC250" i="42"/>
  <c r="AA250" i="42"/>
  <c r="Y250" i="42"/>
  <c r="W250" i="42"/>
  <c r="U250" i="42"/>
  <c r="S250" i="42"/>
  <c r="Q250" i="42"/>
  <c r="O250" i="42"/>
  <c r="M250" i="42"/>
  <c r="K250" i="42"/>
  <c r="I250" i="42"/>
  <c r="G250" i="42"/>
  <c r="E250" i="42"/>
  <c r="AQ249" i="42"/>
  <c r="AO249" i="42"/>
  <c r="AM249" i="42"/>
  <c r="AK249" i="42"/>
  <c r="AI249" i="42"/>
  <c r="AG249" i="42"/>
  <c r="AE249" i="42"/>
  <c r="AC249" i="42"/>
  <c r="AA249" i="42"/>
  <c r="Y249" i="42"/>
  <c r="W249" i="42"/>
  <c r="U249" i="42"/>
  <c r="S249" i="42"/>
  <c r="Q249" i="42"/>
  <c r="O249" i="42"/>
  <c r="M249" i="42"/>
  <c r="K249" i="42"/>
  <c r="I249" i="42"/>
  <c r="G249" i="42"/>
  <c r="E249" i="42"/>
  <c r="AQ248" i="42"/>
  <c r="AO248" i="42"/>
  <c r="AM248" i="42"/>
  <c r="AK248" i="42"/>
  <c r="AI248" i="42"/>
  <c r="AG248" i="42"/>
  <c r="AE248" i="42"/>
  <c r="AC248" i="42"/>
  <c r="AA248" i="42"/>
  <c r="Y248" i="42"/>
  <c r="W248" i="42"/>
  <c r="U248" i="42"/>
  <c r="S248" i="42"/>
  <c r="Q248" i="42"/>
  <c r="O248" i="42"/>
  <c r="M248" i="42"/>
  <c r="K248" i="42"/>
  <c r="I248" i="42"/>
  <c r="G248" i="42"/>
  <c r="E248" i="42"/>
  <c r="AQ247" i="42"/>
  <c r="AO247" i="42"/>
  <c r="AM247" i="42"/>
  <c r="AK247" i="42"/>
  <c r="AI247" i="42"/>
  <c r="AG247" i="42"/>
  <c r="AE247" i="42"/>
  <c r="AC247" i="42"/>
  <c r="AA247" i="42"/>
  <c r="Y247" i="42"/>
  <c r="W247" i="42"/>
  <c r="U247" i="42"/>
  <c r="S247" i="42"/>
  <c r="Q247" i="42"/>
  <c r="O247" i="42"/>
  <c r="M247" i="42"/>
  <c r="K247" i="42"/>
  <c r="I247" i="42"/>
  <c r="G247" i="42"/>
  <c r="E247" i="42"/>
  <c r="AQ246" i="42"/>
  <c r="AO246" i="42"/>
  <c r="AM246" i="42"/>
  <c r="AK246" i="42"/>
  <c r="AI246" i="42"/>
  <c r="AG246" i="42"/>
  <c r="AE246" i="42"/>
  <c r="AC246" i="42"/>
  <c r="AA246" i="42"/>
  <c r="Y246" i="42"/>
  <c r="W246" i="42"/>
  <c r="U246" i="42"/>
  <c r="S246" i="42"/>
  <c r="Q246" i="42"/>
  <c r="O246" i="42"/>
  <c r="M246" i="42"/>
  <c r="K246" i="42"/>
  <c r="I246" i="42"/>
  <c r="G246" i="42"/>
  <c r="E246" i="42"/>
  <c r="AQ245" i="42"/>
  <c r="AO245" i="42"/>
  <c r="AM245" i="42"/>
  <c r="AK245" i="42"/>
  <c r="AI245" i="42"/>
  <c r="AG245" i="42"/>
  <c r="AE245" i="42"/>
  <c r="AC245" i="42"/>
  <c r="AA245" i="42"/>
  <c r="Y245" i="42"/>
  <c r="W245" i="42"/>
  <c r="U245" i="42"/>
  <c r="S245" i="42"/>
  <c r="Q245" i="42"/>
  <c r="O245" i="42"/>
  <c r="M245" i="42"/>
  <c r="K245" i="42"/>
  <c r="I245" i="42"/>
  <c r="G245" i="42"/>
  <c r="E245" i="42"/>
  <c r="AQ244" i="42"/>
  <c r="AO244" i="42"/>
  <c r="AM244" i="42"/>
  <c r="AK244" i="42"/>
  <c r="AI244" i="42"/>
  <c r="AG244" i="42"/>
  <c r="AE244" i="42"/>
  <c r="AC244" i="42"/>
  <c r="AA244" i="42"/>
  <c r="Y244" i="42"/>
  <c r="W244" i="42"/>
  <c r="U244" i="42"/>
  <c r="S244" i="42"/>
  <c r="Q244" i="42"/>
  <c r="O244" i="42"/>
  <c r="M244" i="42"/>
  <c r="K244" i="42"/>
  <c r="I244" i="42"/>
  <c r="G244" i="42"/>
  <c r="E244" i="42"/>
  <c r="AQ243" i="42"/>
  <c r="AO243" i="42"/>
  <c r="AM243" i="42"/>
  <c r="AK243" i="42"/>
  <c r="AI243" i="42"/>
  <c r="AG243" i="42"/>
  <c r="AE243" i="42"/>
  <c r="AC243" i="42"/>
  <c r="AA243" i="42"/>
  <c r="Y243" i="42"/>
  <c r="W243" i="42"/>
  <c r="U243" i="42"/>
  <c r="S243" i="42"/>
  <c r="Q243" i="42"/>
  <c r="O243" i="42"/>
  <c r="M243" i="42"/>
  <c r="K243" i="42"/>
  <c r="I243" i="42"/>
  <c r="G243" i="42"/>
  <c r="E243" i="42"/>
  <c r="AQ242" i="42"/>
  <c r="AO242" i="42"/>
  <c r="AM242" i="42"/>
  <c r="AK242" i="42"/>
  <c r="AI242" i="42"/>
  <c r="AG242" i="42"/>
  <c r="AE242" i="42"/>
  <c r="AC242" i="42"/>
  <c r="AA242" i="42"/>
  <c r="Y242" i="42"/>
  <c r="W242" i="42"/>
  <c r="U242" i="42"/>
  <c r="S242" i="42"/>
  <c r="Q242" i="42"/>
  <c r="O242" i="42"/>
  <c r="M242" i="42"/>
  <c r="K242" i="42"/>
  <c r="I242" i="42"/>
  <c r="G242" i="42"/>
  <c r="E242" i="42"/>
  <c r="AQ241" i="42"/>
  <c r="AO241" i="42"/>
  <c r="AM241" i="42"/>
  <c r="AK241" i="42"/>
  <c r="AI241" i="42"/>
  <c r="AG241" i="42"/>
  <c r="AE241" i="42"/>
  <c r="AC241" i="42"/>
  <c r="AA241" i="42"/>
  <c r="Y241" i="42"/>
  <c r="W241" i="42"/>
  <c r="U241" i="42"/>
  <c r="S241" i="42"/>
  <c r="Q241" i="42"/>
  <c r="O241" i="42"/>
  <c r="M241" i="42"/>
  <c r="K241" i="42"/>
  <c r="I241" i="42"/>
  <c r="G241" i="42"/>
  <c r="E241" i="42"/>
  <c r="AQ240" i="42"/>
  <c r="AO240" i="42"/>
  <c r="AM240" i="42"/>
  <c r="AK240" i="42"/>
  <c r="AI240" i="42"/>
  <c r="AG240" i="42"/>
  <c r="AE240" i="42"/>
  <c r="AC240" i="42"/>
  <c r="AA240" i="42"/>
  <c r="Y240" i="42"/>
  <c r="W240" i="42"/>
  <c r="U240" i="42"/>
  <c r="S240" i="42"/>
  <c r="Q240" i="42"/>
  <c r="O240" i="42"/>
  <c r="M240" i="42"/>
  <c r="K240" i="42"/>
  <c r="I240" i="42"/>
  <c r="G240" i="42"/>
  <c r="E240" i="42"/>
  <c r="AQ239" i="42"/>
  <c r="AO239" i="42"/>
  <c r="AM239" i="42"/>
  <c r="AK239" i="42"/>
  <c r="AI239" i="42"/>
  <c r="AG239" i="42"/>
  <c r="AE239" i="42"/>
  <c r="AC239" i="42"/>
  <c r="AA239" i="42"/>
  <c r="Y239" i="42"/>
  <c r="W239" i="42"/>
  <c r="U239" i="42"/>
  <c r="S239" i="42"/>
  <c r="Q239" i="42"/>
  <c r="O239" i="42"/>
  <c r="M239" i="42"/>
  <c r="K239" i="42"/>
  <c r="I239" i="42"/>
  <c r="G239" i="42"/>
  <c r="E239" i="42"/>
  <c r="AQ238" i="42"/>
  <c r="AO238" i="42"/>
  <c r="AM238" i="42"/>
  <c r="AK238" i="42"/>
  <c r="AI238" i="42"/>
  <c r="AG238" i="42"/>
  <c r="AE238" i="42"/>
  <c r="AC238" i="42"/>
  <c r="AA238" i="42"/>
  <c r="Y238" i="42"/>
  <c r="W238" i="42"/>
  <c r="U238" i="42"/>
  <c r="S238" i="42"/>
  <c r="Q238" i="42"/>
  <c r="O238" i="42"/>
  <c r="M238" i="42"/>
  <c r="K238" i="42"/>
  <c r="I238" i="42"/>
  <c r="G238" i="42"/>
  <c r="E238" i="42"/>
  <c r="AQ237" i="42"/>
  <c r="AO237" i="42"/>
  <c r="AM237" i="42"/>
  <c r="AK237" i="42"/>
  <c r="AI237" i="42"/>
  <c r="AG237" i="42"/>
  <c r="AE237" i="42"/>
  <c r="AC237" i="42"/>
  <c r="AA237" i="42"/>
  <c r="Y237" i="42"/>
  <c r="W237" i="42"/>
  <c r="U237" i="42"/>
  <c r="S237" i="42"/>
  <c r="Q237" i="42"/>
  <c r="O237" i="42"/>
  <c r="M237" i="42"/>
  <c r="K237" i="42"/>
  <c r="I237" i="42"/>
  <c r="G237" i="42"/>
  <c r="E237" i="42"/>
  <c r="AQ236" i="42"/>
  <c r="AO236" i="42"/>
  <c r="AM236" i="42"/>
  <c r="AK236" i="42"/>
  <c r="AI236" i="42"/>
  <c r="AG236" i="42"/>
  <c r="AE236" i="42"/>
  <c r="AC236" i="42"/>
  <c r="AA236" i="42"/>
  <c r="Y236" i="42"/>
  <c r="W236" i="42"/>
  <c r="U236" i="42"/>
  <c r="S236" i="42"/>
  <c r="Q236" i="42"/>
  <c r="O236" i="42"/>
  <c r="M236" i="42"/>
  <c r="K236" i="42"/>
  <c r="I236" i="42"/>
  <c r="G236" i="42"/>
  <c r="E236" i="42"/>
  <c r="AQ235" i="42"/>
  <c r="AO235" i="42"/>
  <c r="AM235" i="42"/>
  <c r="AK235" i="42"/>
  <c r="AI235" i="42"/>
  <c r="AG235" i="42"/>
  <c r="AE235" i="42"/>
  <c r="AC235" i="42"/>
  <c r="AA235" i="42"/>
  <c r="Y235" i="42"/>
  <c r="W235" i="42"/>
  <c r="U235" i="42"/>
  <c r="S235" i="42"/>
  <c r="Q235" i="42"/>
  <c r="O235" i="42"/>
  <c r="M235" i="42"/>
  <c r="K235" i="42"/>
  <c r="I235" i="42"/>
  <c r="G235" i="42"/>
  <c r="E235" i="42"/>
  <c r="AQ234" i="42"/>
  <c r="AO234" i="42"/>
  <c r="AM234" i="42"/>
  <c r="AK234" i="42"/>
  <c r="AI234" i="42"/>
  <c r="AG234" i="42"/>
  <c r="AE234" i="42"/>
  <c r="AC234" i="42"/>
  <c r="AA234" i="42"/>
  <c r="Y234" i="42"/>
  <c r="W234" i="42"/>
  <c r="U234" i="42"/>
  <c r="S234" i="42"/>
  <c r="Q234" i="42"/>
  <c r="O234" i="42"/>
  <c r="M234" i="42"/>
  <c r="K234" i="42"/>
  <c r="I234" i="42"/>
  <c r="G234" i="42"/>
  <c r="E234" i="42"/>
  <c r="AQ233" i="42"/>
  <c r="AO233" i="42"/>
  <c r="AM233" i="42"/>
  <c r="AK233" i="42"/>
  <c r="AI233" i="42"/>
  <c r="AG233" i="42"/>
  <c r="AE233" i="42"/>
  <c r="AC233" i="42"/>
  <c r="AA233" i="42"/>
  <c r="Y233" i="42"/>
  <c r="W233" i="42"/>
  <c r="U233" i="42"/>
  <c r="S233" i="42"/>
  <c r="Q233" i="42"/>
  <c r="O233" i="42"/>
  <c r="M233" i="42"/>
  <c r="K233" i="42"/>
  <c r="I233" i="42"/>
  <c r="G233" i="42"/>
  <c r="E233" i="42"/>
  <c r="AQ232" i="42"/>
  <c r="AO232" i="42"/>
  <c r="AM232" i="42"/>
  <c r="AK232" i="42"/>
  <c r="AI232" i="42"/>
  <c r="AG232" i="42"/>
  <c r="AE232" i="42"/>
  <c r="AC232" i="42"/>
  <c r="AA232" i="42"/>
  <c r="Y232" i="42"/>
  <c r="W232" i="42"/>
  <c r="U232" i="42"/>
  <c r="S232" i="42"/>
  <c r="Q232" i="42"/>
  <c r="O232" i="42"/>
  <c r="M232" i="42"/>
  <c r="K232" i="42"/>
  <c r="I232" i="42"/>
  <c r="G232" i="42"/>
  <c r="E232" i="42"/>
  <c r="AQ231" i="42"/>
  <c r="AO231" i="42"/>
  <c r="AM231" i="42"/>
  <c r="AK231" i="42"/>
  <c r="AI231" i="42"/>
  <c r="AG231" i="42"/>
  <c r="AE231" i="42"/>
  <c r="AC231" i="42"/>
  <c r="AA231" i="42"/>
  <c r="Y231" i="42"/>
  <c r="W231" i="42"/>
  <c r="U231" i="42"/>
  <c r="S231" i="42"/>
  <c r="Q231" i="42"/>
  <c r="O231" i="42"/>
  <c r="M231" i="42"/>
  <c r="K231" i="42"/>
  <c r="I231" i="42"/>
  <c r="G231" i="42"/>
  <c r="E231" i="42"/>
  <c r="AQ230" i="42"/>
  <c r="AO230" i="42"/>
  <c r="AM230" i="42"/>
  <c r="AK230" i="42"/>
  <c r="AI230" i="42"/>
  <c r="AG230" i="42"/>
  <c r="AE230" i="42"/>
  <c r="AC230" i="42"/>
  <c r="AA230" i="42"/>
  <c r="Y230" i="42"/>
  <c r="W230" i="42"/>
  <c r="U230" i="42"/>
  <c r="S230" i="42"/>
  <c r="Q230" i="42"/>
  <c r="O230" i="42"/>
  <c r="M230" i="42"/>
  <c r="K230" i="42"/>
  <c r="I230" i="42"/>
  <c r="G230" i="42"/>
  <c r="E230" i="42"/>
  <c r="AQ229" i="42"/>
  <c r="AO229" i="42"/>
  <c r="AM229" i="42"/>
  <c r="AK229" i="42"/>
  <c r="AI229" i="42"/>
  <c r="AG229" i="42"/>
  <c r="AE229" i="42"/>
  <c r="AC229" i="42"/>
  <c r="AA229" i="42"/>
  <c r="Y229" i="42"/>
  <c r="W229" i="42"/>
  <c r="U229" i="42"/>
  <c r="S229" i="42"/>
  <c r="Q229" i="42"/>
  <c r="O229" i="42"/>
  <c r="M229" i="42"/>
  <c r="K229" i="42"/>
  <c r="I229" i="42"/>
  <c r="G229" i="42"/>
  <c r="E229" i="42"/>
  <c r="AQ228" i="42"/>
  <c r="AO228" i="42"/>
  <c r="AM228" i="42"/>
  <c r="AK228" i="42"/>
  <c r="AI228" i="42"/>
  <c r="AG228" i="42"/>
  <c r="AE228" i="42"/>
  <c r="AC228" i="42"/>
  <c r="AA228" i="42"/>
  <c r="Y228" i="42"/>
  <c r="W228" i="42"/>
  <c r="U228" i="42"/>
  <c r="S228" i="42"/>
  <c r="Q228" i="42"/>
  <c r="O228" i="42"/>
  <c r="M228" i="42"/>
  <c r="K228" i="42"/>
  <c r="I228" i="42"/>
  <c r="G228" i="42"/>
  <c r="E228" i="42"/>
  <c r="AQ227" i="42"/>
  <c r="AO227" i="42"/>
  <c r="AM227" i="42"/>
  <c r="AK227" i="42"/>
  <c r="AI227" i="42"/>
  <c r="AG227" i="42"/>
  <c r="AE227" i="42"/>
  <c r="AC227" i="42"/>
  <c r="AA227" i="42"/>
  <c r="Y227" i="42"/>
  <c r="W227" i="42"/>
  <c r="U227" i="42"/>
  <c r="S227" i="42"/>
  <c r="Q227" i="42"/>
  <c r="O227" i="42"/>
  <c r="M227" i="42"/>
  <c r="K227" i="42"/>
  <c r="I227" i="42"/>
  <c r="G227" i="42"/>
  <c r="E227" i="42"/>
  <c r="AQ226" i="42"/>
  <c r="AO226" i="42"/>
  <c r="AM226" i="42"/>
  <c r="AK226" i="42"/>
  <c r="AI226" i="42"/>
  <c r="AG226" i="42"/>
  <c r="AE226" i="42"/>
  <c r="AC226" i="42"/>
  <c r="AA226" i="42"/>
  <c r="Y226" i="42"/>
  <c r="W226" i="42"/>
  <c r="U226" i="42"/>
  <c r="S226" i="42"/>
  <c r="Q226" i="42"/>
  <c r="O226" i="42"/>
  <c r="M226" i="42"/>
  <c r="K226" i="42"/>
  <c r="I226" i="42"/>
  <c r="G226" i="42"/>
  <c r="E226" i="42"/>
  <c r="AQ225" i="42"/>
  <c r="AO225" i="42"/>
  <c r="AM225" i="42"/>
  <c r="AK225" i="42"/>
  <c r="AI225" i="42"/>
  <c r="AG225" i="42"/>
  <c r="AE225" i="42"/>
  <c r="AC225" i="42"/>
  <c r="AA225" i="42"/>
  <c r="Y225" i="42"/>
  <c r="W225" i="42"/>
  <c r="U225" i="42"/>
  <c r="S225" i="42"/>
  <c r="Q225" i="42"/>
  <c r="O225" i="42"/>
  <c r="M225" i="42"/>
  <c r="K225" i="42"/>
  <c r="I225" i="42"/>
  <c r="G225" i="42"/>
  <c r="E225" i="42"/>
  <c r="AQ224" i="42"/>
  <c r="AO224" i="42"/>
  <c r="AM224" i="42"/>
  <c r="AK224" i="42"/>
  <c r="AI224" i="42"/>
  <c r="AG224" i="42"/>
  <c r="AE224" i="42"/>
  <c r="AC224" i="42"/>
  <c r="AA224" i="42"/>
  <c r="Y224" i="42"/>
  <c r="W224" i="42"/>
  <c r="U224" i="42"/>
  <c r="S224" i="42"/>
  <c r="Q224" i="42"/>
  <c r="O224" i="42"/>
  <c r="M224" i="42"/>
  <c r="K224" i="42"/>
  <c r="I224" i="42"/>
  <c r="G224" i="42"/>
  <c r="E224" i="42"/>
  <c r="AQ223" i="42"/>
  <c r="AO223" i="42"/>
  <c r="AM223" i="42"/>
  <c r="AK223" i="42"/>
  <c r="AI223" i="42"/>
  <c r="AG223" i="42"/>
  <c r="AE223" i="42"/>
  <c r="AC223" i="42"/>
  <c r="AA223" i="42"/>
  <c r="Y223" i="42"/>
  <c r="W223" i="42"/>
  <c r="U223" i="42"/>
  <c r="S223" i="42"/>
  <c r="Q223" i="42"/>
  <c r="O223" i="42"/>
  <c r="M223" i="42"/>
  <c r="K223" i="42"/>
  <c r="I223" i="42"/>
  <c r="G223" i="42"/>
  <c r="E223" i="42"/>
  <c r="AQ222" i="42"/>
  <c r="AO222" i="42"/>
  <c r="AM222" i="42"/>
  <c r="AK222" i="42"/>
  <c r="AI222" i="42"/>
  <c r="AG222" i="42"/>
  <c r="AE222" i="42"/>
  <c r="AC222" i="42"/>
  <c r="AA222" i="42"/>
  <c r="Y222" i="42"/>
  <c r="W222" i="42"/>
  <c r="U222" i="42"/>
  <c r="S222" i="42"/>
  <c r="Q222" i="42"/>
  <c r="O222" i="42"/>
  <c r="M222" i="42"/>
  <c r="K222" i="42"/>
  <c r="I222" i="42"/>
  <c r="G222" i="42"/>
  <c r="E222" i="42"/>
  <c r="AQ221" i="42"/>
  <c r="AO221" i="42"/>
  <c r="AM221" i="42"/>
  <c r="AK221" i="42"/>
  <c r="AI221" i="42"/>
  <c r="AG221" i="42"/>
  <c r="AE221" i="42"/>
  <c r="AC221" i="42"/>
  <c r="AA221" i="42"/>
  <c r="Y221" i="42"/>
  <c r="W221" i="42"/>
  <c r="U221" i="42"/>
  <c r="S221" i="42"/>
  <c r="Q221" i="42"/>
  <c r="O221" i="42"/>
  <c r="M221" i="42"/>
  <c r="K221" i="42"/>
  <c r="I221" i="42"/>
  <c r="G221" i="42"/>
  <c r="E221" i="42"/>
  <c r="AQ220" i="42"/>
  <c r="AO220" i="42"/>
  <c r="AM220" i="42"/>
  <c r="AK220" i="42"/>
  <c r="AI220" i="42"/>
  <c r="AG220" i="42"/>
  <c r="AE220" i="42"/>
  <c r="AC220" i="42"/>
  <c r="AA220" i="42"/>
  <c r="Y220" i="42"/>
  <c r="W220" i="42"/>
  <c r="U220" i="42"/>
  <c r="S220" i="42"/>
  <c r="Q220" i="42"/>
  <c r="O220" i="42"/>
  <c r="M220" i="42"/>
  <c r="K220" i="42"/>
  <c r="I220" i="42"/>
  <c r="G220" i="42"/>
  <c r="E220" i="42"/>
  <c r="AQ219" i="42"/>
  <c r="AO219" i="42"/>
  <c r="AM219" i="42"/>
  <c r="AK219" i="42"/>
  <c r="AI219" i="42"/>
  <c r="AG219" i="42"/>
  <c r="AE219" i="42"/>
  <c r="AC219" i="42"/>
  <c r="AA219" i="42"/>
  <c r="Y219" i="42"/>
  <c r="W219" i="42"/>
  <c r="U219" i="42"/>
  <c r="S219" i="42"/>
  <c r="Q219" i="42"/>
  <c r="O219" i="42"/>
  <c r="M219" i="42"/>
  <c r="K219" i="42"/>
  <c r="I219" i="42"/>
  <c r="G219" i="42"/>
  <c r="E219" i="42"/>
  <c r="AQ218" i="42"/>
  <c r="AO218" i="42"/>
  <c r="AM218" i="42"/>
  <c r="AK218" i="42"/>
  <c r="AI218" i="42"/>
  <c r="AG218" i="42"/>
  <c r="AE218" i="42"/>
  <c r="AC218" i="42"/>
  <c r="AA218" i="42"/>
  <c r="Y218" i="42"/>
  <c r="W218" i="42"/>
  <c r="U218" i="42"/>
  <c r="S218" i="42"/>
  <c r="Q218" i="42"/>
  <c r="O218" i="42"/>
  <c r="M218" i="42"/>
  <c r="K218" i="42"/>
  <c r="I218" i="42"/>
  <c r="G218" i="42"/>
  <c r="E218" i="42"/>
  <c r="AQ217" i="42"/>
  <c r="AO217" i="42"/>
  <c r="AM217" i="42"/>
  <c r="AK217" i="42"/>
  <c r="AI217" i="42"/>
  <c r="AG217" i="42"/>
  <c r="AE217" i="42"/>
  <c r="AC217" i="42"/>
  <c r="AA217" i="42"/>
  <c r="Y217" i="42"/>
  <c r="W217" i="42"/>
  <c r="U217" i="42"/>
  <c r="S217" i="42"/>
  <c r="Q217" i="42"/>
  <c r="O217" i="42"/>
  <c r="M217" i="42"/>
  <c r="K217" i="42"/>
  <c r="I217" i="42"/>
  <c r="G217" i="42"/>
  <c r="E217" i="42"/>
  <c r="AQ216" i="42"/>
  <c r="AO216" i="42"/>
  <c r="AM216" i="42"/>
  <c r="AK216" i="42"/>
  <c r="AI216" i="42"/>
  <c r="AG216" i="42"/>
  <c r="AE216" i="42"/>
  <c r="AC216" i="42"/>
  <c r="AA216" i="42"/>
  <c r="Y216" i="42"/>
  <c r="W216" i="42"/>
  <c r="U216" i="42"/>
  <c r="S216" i="42"/>
  <c r="Q216" i="42"/>
  <c r="O216" i="42"/>
  <c r="M216" i="42"/>
  <c r="K216" i="42"/>
  <c r="I216" i="42"/>
  <c r="G216" i="42"/>
  <c r="E216" i="42"/>
  <c r="AQ215" i="42"/>
  <c r="AO215" i="42"/>
  <c r="AM215" i="42"/>
  <c r="AK215" i="42"/>
  <c r="AI215" i="42"/>
  <c r="AG215" i="42"/>
  <c r="AE215" i="42"/>
  <c r="AC215" i="42"/>
  <c r="AA215" i="42"/>
  <c r="Y215" i="42"/>
  <c r="W215" i="42"/>
  <c r="U215" i="42"/>
  <c r="S215" i="42"/>
  <c r="Q215" i="42"/>
  <c r="O215" i="42"/>
  <c r="M215" i="42"/>
  <c r="K215" i="42"/>
  <c r="I215" i="42"/>
  <c r="G215" i="42"/>
  <c r="E215" i="42"/>
  <c r="AQ214" i="42"/>
  <c r="AO214" i="42"/>
  <c r="AM214" i="42"/>
  <c r="AK214" i="42"/>
  <c r="AI214" i="42"/>
  <c r="AG214" i="42"/>
  <c r="AE214" i="42"/>
  <c r="AC214" i="42"/>
  <c r="AA214" i="42"/>
  <c r="Y214" i="42"/>
  <c r="W214" i="42"/>
  <c r="U214" i="42"/>
  <c r="S214" i="42"/>
  <c r="Q214" i="42"/>
  <c r="O214" i="42"/>
  <c r="M214" i="42"/>
  <c r="K214" i="42"/>
  <c r="I214" i="42"/>
  <c r="G214" i="42"/>
  <c r="E214" i="42"/>
  <c r="AQ213" i="42"/>
  <c r="AO213" i="42"/>
  <c r="AM213" i="42"/>
  <c r="AK213" i="42"/>
  <c r="AI213" i="42"/>
  <c r="AG213" i="42"/>
  <c r="AE213" i="42"/>
  <c r="AC213" i="42"/>
  <c r="AA213" i="42"/>
  <c r="Y213" i="42"/>
  <c r="W213" i="42"/>
  <c r="U213" i="42"/>
  <c r="S213" i="42"/>
  <c r="Q213" i="42"/>
  <c r="O213" i="42"/>
  <c r="M213" i="42"/>
  <c r="K213" i="42"/>
  <c r="I213" i="42"/>
  <c r="G213" i="42"/>
  <c r="E213" i="42"/>
  <c r="AQ212" i="42"/>
  <c r="AO212" i="42"/>
  <c r="AM212" i="42"/>
  <c r="AK212" i="42"/>
  <c r="AI212" i="42"/>
  <c r="AG212" i="42"/>
  <c r="AE212" i="42"/>
  <c r="AC212" i="42"/>
  <c r="AA212" i="42"/>
  <c r="Y212" i="42"/>
  <c r="W212" i="42"/>
  <c r="U212" i="42"/>
  <c r="S212" i="42"/>
  <c r="Q212" i="42"/>
  <c r="O212" i="42"/>
  <c r="M212" i="42"/>
  <c r="K212" i="42"/>
  <c r="I212" i="42"/>
  <c r="G212" i="42"/>
  <c r="E212" i="42"/>
  <c r="AQ211" i="42"/>
  <c r="AO211" i="42"/>
  <c r="AM211" i="42"/>
  <c r="AK211" i="42"/>
  <c r="AI211" i="42"/>
  <c r="AG211" i="42"/>
  <c r="AE211" i="42"/>
  <c r="AC211" i="42"/>
  <c r="AA211" i="42"/>
  <c r="Y211" i="42"/>
  <c r="W211" i="42"/>
  <c r="U211" i="42"/>
  <c r="S211" i="42"/>
  <c r="Q211" i="42"/>
  <c r="O211" i="42"/>
  <c r="M211" i="42"/>
  <c r="K211" i="42"/>
  <c r="I211" i="42"/>
  <c r="G211" i="42"/>
  <c r="E211" i="42"/>
  <c r="AQ210" i="42"/>
  <c r="AO210" i="42"/>
  <c r="AM210" i="42"/>
  <c r="AK210" i="42"/>
  <c r="AI210" i="42"/>
  <c r="AG210" i="42"/>
  <c r="AE210" i="42"/>
  <c r="AC210" i="42"/>
  <c r="AA210" i="42"/>
  <c r="Y210" i="42"/>
  <c r="W210" i="42"/>
  <c r="U210" i="42"/>
  <c r="S210" i="42"/>
  <c r="Q210" i="42"/>
  <c r="O210" i="42"/>
  <c r="M210" i="42"/>
  <c r="K210" i="42"/>
  <c r="I210" i="42"/>
  <c r="G210" i="42"/>
  <c r="E210" i="42"/>
  <c r="AQ209" i="42"/>
  <c r="AO209" i="42"/>
  <c r="AM209" i="42"/>
  <c r="AK209" i="42"/>
  <c r="AI209" i="42"/>
  <c r="AG209" i="42"/>
  <c r="AE209" i="42"/>
  <c r="AC209" i="42"/>
  <c r="AA209" i="42"/>
  <c r="Y209" i="42"/>
  <c r="W209" i="42"/>
  <c r="U209" i="42"/>
  <c r="S209" i="42"/>
  <c r="Q209" i="42"/>
  <c r="O209" i="42"/>
  <c r="M209" i="42"/>
  <c r="K209" i="42"/>
  <c r="I209" i="42"/>
  <c r="G209" i="42"/>
  <c r="E209" i="42"/>
  <c r="AQ208" i="42"/>
  <c r="AO208" i="42"/>
  <c r="AM208" i="42"/>
  <c r="AK208" i="42"/>
  <c r="AI208" i="42"/>
  <c r="AG208" i="42"/>
  <c r="AE208" i="42"/>
  <c r="AC208" i="42"/>
  <c r="AA208" i="42"/>
  <c r="Y208" i="42"/>
  <c r="W208" i="42"/>
  <c r="U208" i="42"/>
  <c r="S208" i="42"/>
  <c r="Q208" i="42"/>
  <c r="O208" i="42"/>
  <c r="M208" i="42"/>
  <c r="K208" i="42"/>
  <c r="I208" i="42"/>
  <c r="G208" i="42"/>
  <c r="E208" i="42"/>
  <c r="AQ207" i="42"/>
  <c r="AO207" i="42"/>
  <c r="AM207" i="42"/>
  <c r="AK207" i="42"/>
  <c r="AI207" i="42"/>
  <c r="AG207" i="42"/>
  <c r="AE207" i="42"/>
  <c r="AC207" i="42"/>
  <c r="AA207" i="42"/>
  <c r="Y207" i="42"/>
  <c r="W207" i="42"/>
  <c r="U207" i="42"/>
  <c r="S207" i="42"/>
  <c r="Q207" i="42"/>
  <c r="O207" i="42"/>
  <c r="M207" i="42"/>
  <c r="K207" i="42"/>
  <c r="I207" i="42"/>
  <c r="G207" i="42"/>
  <c r="E207" i="42"/>
  <c r="AQ206" i="42"/>
  <c r="AO206" i="42"/>
  <c r="AM206" i="42"/>
  <c r="AK206" i="42"/>
  <c r="AI206" i="42"/>
  <c r="AG206" i="42"/>
  <c r="AE206" i="42"/>
  <c r="AC206" i="42"/>
  <c r="AA206" i="42"/>
  <c r="Y206" i="42"/>
  <c r="W206" i="42"/>
  <c r="U206" i="42"/>
  <c r="S206" i="42"/>
  <c r="Q206" i="42"/>
  <c r="O206" i="42"/>
  <c r="M206" i="42"/>
  <c r="K206" i="42"/>
  <c r="I206" i="42"/>
  <c r="G206" i="42"/>
  <c r="E206" i="42"/>
  <c r="AQ205" i="42"/>
  <c r="AO205" i="42"/>
  <c r="AM205" i="42"/>
  <c r="AK205" i="42"/>
  <c r="AI205" i="42"/>
  <c r="AG205" i="42"/>
  <c r="AE205" i="42"/>
  <c r="AC205" i="42"/>
  <c r="AA205" i="42"/>
  <c r="Y205" i="42"/>
  <c r="W205" i="42"/>
  <c r="U205" i="42"/>
  <c r="S205" i="42"/>
  <c r="Q205" i="42"/>
  <c r="O205" i="42"/>
  <c r="M205" i="42"/>
  <c r="K205" i="42"/>
  <c r="I205" i="42"/>
  <c r="G205" i="42"/>
  <c r="E205" i="42"/>
  <c r="AQ204" i="42"/>
  <c r="AO204" i="42"/>
  <c r="AM204" i="42"/>
  <c r="AK204" i="42"/>
  <c r="AI204" i="42"/>
  <c r="AG204" i="42"/>
  <c r="AE204" i="42"/>
  <c r="AC204" i="42"/>
  <c r="AA204" i="42"/>
  <c r="Y204" i="42"/>
  <c r="W204" i="42"/>
  <c r="U204" i="42"/>
  <c r="S204" i="42"/>
  <c r="Q204" i="42"/>
  <c r="O204" i="42"/>
  <c r="M204" i="42"/>
  <c r="K204" i="42"/>
  <c r="I204" i="42"/>
  <c r="G204" i="42"/>
  <c r="E204" i="42"/>
  <c r="AQ203" i="42"/>
  <c r="AO203" i="42"/>
  <c r="AM203" i="42"/>
  <c r="AK203" i="42"/>
  <c r="AI203" i="42"/>
  <c r="AG203" i="42"/>
  <c r="AE203" i="42"/>
  <c r="AC203" i="42"/>
  <c r="AA203" i="42"/>
  <c r="Y203" i="42"/>
  <c r="W203" i="42"/>
  <c r="U203" i="42"/>
  <c r="S203" i="42"/>
  <c r="Q203" i="42"/>
  <c r="O203" i="42"/>
  <c r="M203" i="42"/>
  <c r="K203" i="42"/>
  <c r="I203" i="42"/>
  <c r="G203" i="42"/>
  <c r="E203" i="42"/>
  <c r="AQ202" i="42"/>
  <c r="AO202" i="42"/>
  <c r="AM202" i="42"/>
  <c r="AK202" i="42"/>
  <c r="AI202" i="42"/>
  <c r="AG202" i="42"/>
  <c r="AE202" i="42"/>
  <c r="AC202" i="42"/>
  <c r="AA202" i="42"/>
  <c r="Y202" i="42"/>
  <c r="W202" i="42"/>
  <c r="U202" i="42"/>
  <c r="S202" i="42"/>
  <c r="Q202" i="42"/>
  <c r="O202" i="42"/>
  <c r="M202" i="42"/>
  <c r="K202" i="42"/>
  <c r="I202" i="42"/>
  <c r="G202" i="42"/>
  <c r="E202" i="42"/>
  <c r="AQ201" i="42"/>
  <c r="AO201" i="42"/>
  <c r="AM201" i="42"/>
  <c r="AK201" i="42"/>
  <c r="AI201" i="42"/>
  <c r="AG201" i="42"/>
  <c r="AE201" i="42"/>
  <c r="AC201" i="42"/>
  <c r="AA201" i="42"/>
  <c r="Y201" i="42"/>
  <c r="W201" i="42"/>
  <c r="U201" i="42"/>
  <c r="S201" i="42"/>
  <c r="Q201" i="42"/>
  <c r="O201" i="42"/>
  <c r="M201" i="42"/>
  <c r="K201" i="42"/>
  <c r="I201" i="42"/>
  <c r="G201" i="42"/>
  <c r="E201" i="42"/>
  <c r="AQ200" i="42"/>
  <c r="AO200" i="42"/>
  <c r="AM200" i="42"/>
  <c r="AK200" i="42"/>
  <c r="AI200" i="42"/>
  <c r="AG200" i="42"/>
  <c r="AE200" i="42"/>
  <c r="AC200" i="42"/>
  <c r="AA200" i="42"/>
  <c r="Y200" i="42"/>
  <c r="W200" i="42"/>
  <c r="U200" i="42"/>
  <c r="S200" i="42"/>
  <c r="Q200" i="42"/>
  <c r="O200" i="42"/>
  <c r="M200" i="42"/>
  <c r="K200" i="42"/>
  <c r="I200" i="42"/>
  <c r="G200" i="42"/>
  <c r="E200" i="42"/>
  <c r="AQ199" i="42"/>
  <c r="AO199" i="42"/>
  <c r="AM199" i="42"/>
  <c r="AK199" i="42"/>
  <c r="AI199" i="42"/>
  <c r="AG199" i="42"/>
  <c r="AE199" i="42"/>
  <c r="AC199" i="42"/>
  <c r="AA199" i="42"/>
  <c r="Y199" i="42"/>
  <c r="W199" i="42"/>
  <c r="U199" i="42"/>
  <c r="S199" i="42"/>
  <c r="Q199" i="42"/>
  <c r="O199" i="42"/>
  <c r="M199" i="42"/>
  <c r="K199" i="42"/>
  <c r="I199" i="42"/>
  <c r="G199" i="42"/>
  <c r="E199" i="42"/>
  <c r="AQ198" i="42"/>
  <c r="AO198" i="42"/>
  <c r="AM198" i="42"/>
  <c r="AK198" i="42"/>
  <c r="AI198" i="42"/>
  <c r="AG198" i="42"/>
  <c r="AE198" i="42"/>
  <c r="AC198" i="42"/>
  <c r="AA198" i="42"/>
  <c r="Y198" i="42"/>
  <c r="W198" i="42"/>
  <c r="U198" i="42"/>
  <c r="S198" i="42"/>
  <c r="Q198" i="42"/>
  <c r="O198" i="42"/>
  <c r="M198" i="42"/>
  <c r="K198" i="42"/>
  <c r="I198" i="42"/>
  <c r="G198" i="42"/>
  <c r="E198" i="42"/>
  <c r="AQ197" i="42"/>
  <c r="AO197" i="42"/>
  <c r="AM197" i="42"/>
  <c r="AK197" i="42"/>
  <c r="AI197" i="42"/>
  <c r="AG197" i="42"/>
  <c r="AE197" i="42"/>
  <c r="AC197" i="42"/>
  <c r="AA197" i="42"/>
  <c r="Y197" i="42"/>
  <c r="W197" i="42"/>
  <c r="U197" i="42"/>
  <c r="S197" i="42"/>
  <c r="Q197" i="42"/>
  <c r="O197" i="42"/>
  <c r="M197" i="42"/>
  <c r="K197" i="42"/>
  <c r="I197" i="42"/>
  <c r="G197" i="42"/>
  <c r="E197" i="42"/>
  <c r="AQ196" i="42"/>
  <c r="AO196" i="42"/>
  <c r="AM196" i="42"/>
  <c r="AK196" i="42"/>
  <c r="AI196" i="42"/>
  <c r="AG196" i="42"/>
  <c r="AE196" i="42"/>
  <c r="AC196" i="42"/>
  <c r="AA196" i="42"/>
  <c r="Y196" i="42"/>
  <c r="W196" i="42"/>
  <c r="U196" i="42"/>
  <c r="S196" i="42"/>
  <c r="Q196" i="42"/>
  <c r="O196" i="42"/>
  <c r="M196" i="42"/>
  <c r="K196" i="42"/>
  <c r="I196" i="42"/>
  <c r="G196" i="42"/>
  <c r="E196" i="42"/>
  <c r="AQ195" i="42"/>
  <c r="AO195" i="42"/>
  <c r="AM195" i="42"/>
  <c r="AK195" i="42"/>
  <c r="AI195" i="42"/>
  <c r="AG195" i="42"/>
  <c r="AE195" i="42"/>
  <c r="AC195" i="42"/>
  <c r="AA195" i="42"/>
  <c r="Y195" i="42"/>
  <c r="W195" i="42"/>
  <c r="U195" i="42"/>
  <c r="S195" i="42"/>
  <c r="Q195" i="42"/>
  <c r="O195" i="42"/>
  <c r="M195" i="42"/>
  <c r="K195" i="42"/>
  <c r="I195" i="42"/>
  <c r="G195" i="42"/>
  <c r="E195" i="42"/>
  <c r="AQ194" i="42"/>
  <c r="AO194" i="42"/>
  <c r="AM194" i="42"/>
  <c r="AK194" i="42"/>
  <c r="AI194" i="42"/>
  <c r="AG194" i="42"/>
  <c r="AE194" i="42"/>
  <c r="AC194" i="42"/>
  <c r="AA194" i="42"/>
  <c r="Y194" i="42"/>
  <c r="W194" i="42"/>
  <c r="U194" i="42"/>
  <c r="S194" i="42"/>
  <c r="Q194" i="42"/>
  <c r="O194" i="42"/>
  <c r="M194" i="42"/>
  <c r="K194" i="42"/>
  <c r="I194" i="42"/>
  <c r="G194" i="42"/>
  <c r="E194" i="42"/>
  <c r="AQ193" i="42"/>
  <c r="AO193" i="42"/>
  <c r="AM193" i="42"/>
  <c r="AK193" i="42"/>
  <c r="AI193" i="42"/>
  <c r="AG193" i="42"/>
  <c r="AE193" i="42"/>
  <c r="AC193" i="42"/>
  <c r="AA193" i="42"/>
  <c r="Y193" i="42"/>
  <c r="W193" i="42"/>
  <c r="U193" i="42"/>
  <c r="S193" i="42"/>
  <c r="Q193" i="42"/>
  <c r="O193" i="42"/>
  <c r="M193" i="42"/>
  <c r="K193" i="42"/>
  <c r="I193" i="42"/>
  <c r="G193" i="42"/>
  <c r="E193" i="42"/>
  <c r="AQ192" i="42"/>
  <c r="AO192" i="42"/>
  <c r="AM192" i="42"/>
  <c r="AK192" i="42"/>
  <c r="AI192" i="42"/>
  <c r="AG192" i="42"/>
  <c r="AE192" i="42"/>
  <c r="AC192" i="42"/>
  <c r="AA192" i="42"/>
  <c r="Y192" i="42"/>
  <c r="W192" i="42"/>
  <c r="U192" i="42"/>
  <c r="S192" i="42"/>
  <c r="Q192" i="42"/>
  <c r="O192" i="42"/>
  <c r="M192" i="42"/>
  <c r="K192" i="42"/>
  <c r="I192" i="42"/>
  <c r="G192" i="42"/>
  <c r="E192" i="42"/>
  <c r="AQ191" i="42"/>
  <c r="AO191" i="42"/>
  <c r="AM191" i="42"/>
  <c r="AK191" i="42"/>
  <c r="AI191" i="42"/>
  <c r="AG191" i="42"/>
  <c r="AE191" i="42"/>
  <c r="AC191" i="42"/>
  <c r="AA191" i="42"/>
  <c r="Y191" i="42"/>
  <c r="W191" i="42"/>
  <c r="U191" i="42"/>
  <c r="S191" i="42"/>
  <c r="Q191" i="42"/>
  <c r="O191" i="42"/>
  <c r="M191" i="42"/>
  <c r="K191" i="42"/>
  <c r="I191" i="42"/>
  <c r="G191" i="42"/>
  <c r="E191" i="42"/>
  <c r="AQ190" i="42"/>
  <c r="AO190" i="42"/>
  <c r="AM190" i="42"/>
  <c r="AK190" i="42"/>
  <c r="AI190" i="42"/>
  <c r="AG190" i="42"/>
  <c r="AE190" i="42"/>
  <c r="AC190" i="42"/>
  <c r="AA190" i="42"/>
  <c r="Y190" i="42"/>
  <c r="W190" i="42"/>
  <c r="U190" i="42"/>
  <c r="S190" i="42"/>
  <c r="Q190" i="42"/>
  <c r="O190" i="42"/>
  <c r="M190" i="42"/>
  <c r="K190" i="42"/>
  <c r="I190" i="42"/>
  <c r="G190" i="42"/>
  <c r="E190" i="42"/>
  <c r="AQ189" i="42"/>
  <c r="AO189" i="42"/>
  <c r="AM189" i="42"/>
  <c r="AK189" i="42"/>
  <c r="AI189" i="42"/>
  <c r="AG189" i="42"/>
  <c r="AE189" i="42"/>
  <c r="AC189" i="42"/>
  <c r="AA189" i="42"/>
  <c r="Y189" i="42"/>
  <c r="W189" i="42"/>
  <c r="U189" i="42"/>
  <c r="S189" i="42"/>
  <c r="Q189" i="42"/>
  <c r="O189" i="42"/>
  <c r="M189" i="42"/>
  <c r="K189" i="42"/>
  <c r="I189" i="42"/>
  <c r="G189" i="42"/>
  <c r="E189" i="42"/>
  <c r="AQ188" i="42"/>
  <c r="AO188" i="42"/>
  <c r="AM188" i="42"/>
  <c r="AK188" i="42"/>
  <c r="AI188" i="42"/>
  <c r="AG188" i="42"/>
  <c r="AE188" i="42"/>
  <c r="AC188" i="42"/>
  <c r="AA188" i="42"/>
  <c r="Y188" i="42"/>
  <c r="W188" i="42"/>
  <c r="U188" i="42"/>
  <c r="S188" i="42"/>
  <c r="Q188" i="42"/>
  <c r="O188" i="42"/>
  <c r="M188" i="42"/>
  <c r="K188" i="42"/>
  <c r="I188" i="42"/>
  <c r="G188" i="42"/>
  <c r="E188" i="42"/>
  <c r="AQ187" i="42"/>
  <c r="AO187" i="42"/>
  <c r="AM187" i="42"/>
  <c r="AK187" i="42"/>
  <c r="AI187" i="42"/>
  <c r="AG187" i="42"/>
  <c r="AE187" i="42"/>
  <c r="AC187" i="42"/>
  <c r="AA187" i="42"/>
  <c r="Y187" i="42"/>
  <c r="W187" i="42"/>
  <c r="U187" i="42"/>
  <c r="S187" i="42"/>
  <c r="Q187" i="42"/>
  <c r="O187" i="42"/>
  <c r="M187" i="42"/>
  <c r="K187" i="42"/>
  <c r="I187" i="42"/>
  <c r="G187" i="42"/>
  <c r="E187" i="42"/>
  <c r="AQ186" i="42"/>
  <c r="AO186" i="42"/>
  <c r="AM186" i="42"/>
  <c r="AK186" i="42"/>
  <c r="AI186" i="42"/>
  <c r="AG186" i="42"/>
  <c r="AE186" i="42"/>
  <c r="AC186" i="42"/>
  <c r="AA186" i="42"/>
  <c r="Y186" i="42"/>
  <c r="W186" i="42"/>
  <c r="U186" i="42"/>
  <c r="S186" i="42"/>
  <c r="Q186" i="42"/>
  <c r="O186" i="42"/>
  <c r="M186" i="42"/>
  <c r="K186" i="42"/>
  <c r="I186" i="42"/>
  <c r="G186" i="42"/>
  <c r="E186" i="42"/>
  <c r="AQ185" i="42"/>
  <c r="AO185" i="42"/>
  <c r="AM185" i="42"/>
  <c r="AK185" i="42"/>
  <c r="AI185" i="42"/>
  <c r="AG185" i="42"/>
  <c r="AE185" i="42"/>
  <c r="AC185" i="42"/>
  <c r="AA185" i="42"/>
  <c r="Y185" i="42"/>
  <c r="W185" i="42"/>
  <c r="U185" i="42"/>
  <c r="S185" i="42"/>
  <c r="Q185" i="42"/>
  <c r="O185" i="42"/>
  <c r="M185" i="42"/>
  <c r="K185" i="42"/>
  <c r="I185" i="42"/>
  <c r="G185" i="42"/>
  <c r="E185" i="42"/>
  <c r="AQ184" i="42"/>
  <c r="AO184" i="42"/>
  <c r="AM184" i="42"/>
  <c r="AK184" i="42"/>
  <c r="AI184" i="42"/>
  <c r="AG184" i="42"/>
  <c r="AE184" i="42"/>
  <c r="AC184" i="42"/>
  <c r="AA184" i="42"/>
  <c r="Y184" i="42"/>
  <c r="W184" i="42"/>
  <c r="U184" i="42"/>
  <c r="S184" i="42"/>
  <c r="Q184" i="42"/>
  <c r="O184" i="42"/>
  <c r="M184" i="42"/>
  <c r="K184" i="42"/>
  <c r="I184" i="42"/>
  <c r="G184" i="42"/>
  <c r="E184" i="42"/>
  <c r="AQ183" i="42"/>
  <c r="AO183" i="42"/>
  <c r="AM183" i="42"/>
  <c r="AK183" i="42"/>
  <c r="AI183" i="42"/>
  <c r="AG183" i="42"/>
  <c r="AE183" i="42"/>
  <c r="AC183" i="42"/>
  <c r="AA183" i="42"/>
  <c r="Y183" i="42"/>
  <c r="W183" i="42"/>
  <c r="U183" i="42"/>
  <c r="S183" i="42"/>
  <c r="Q183" i="42"/>
  <c r="O183" i="42"/>
  <c r="M183" i="42"/>
  <c r="K183" i="42"/>
  <c r="I183" i="42"/>
  <c r="G183" i="42"/>
  <c r="E183" i="42"/>
  <c r="AQ182" i="42"/>
  <c r="AO182" i="42"/>
  <c r="AM182" i="42"/>
  <c r="AK182" i="42"/>
  <c r="AI182" i="42"/>
  <c r="AG182" i="42"/>
  <c r="AE182" i="42"/>
  <c r="AC182" i="42"/>
  <c r="AA182" i="42"/>
  <c r="Y182" i="42"/>
  <c r="W182" i="42"/>
  <c r="U182" i="42"/>
  <c r="S182" i="42"/>
  <c r="Q182" i="42"/>
  <c r="O182" i="42"/>
  <c r="M182" i="42"/>
  <c r="K182" i="42"/>
  <c r="I182" i="42"/>
  <c r="G182" i="42"/>
  <c r="E182" i="42"/>
  <c r="AQ181" i="42"/>
  <c r="AO181" i="42"/>
  <c r="AM181" i="42"/>
  <c r="AK181" i="42"/>
  <c r="AI181" i="42"/>
  <c r="AG181" i="42"/>
  <c r="AE181" i="42"/>
  <c r="AC181" i="42"/>
  <c r="AA181" i="42"/>
  <c r="Y181" i="42"/>
  <c r="W181" i="42"/>
  <c r="U181" i="42"/>
  <c r="S181" i="42"/>
  <c r="Q181" i="42"/>
  <c r="O181" i="42"/>
  <c r="M181" i="42"/>
  <c r="K181" i="42"/>
  <c r="I181" i="42"/>
  <c r="G181" i="42"/>
  <c r="E181" i="42"/>
  <c r="AQ180" i="42"/>
  <c r="AO180" i="42"/>
  <c r="AM180" i="42"/>
  <c r="AK180" i="42"/>
  <c r="AI180" i="42"/>
  <c r="AG180" i="42"/>
  <c r="AE180" i="42"/>
  <c r="AC180" i="42"/>
  <c r="AA180" i="42"/>
  <c r="Y180" i="42"/>
  <c r="W180" i="42"/>
  <c r="U180" i="42"/>
  <c r="S180" i="42"/>
  <c r="Q180" i="42"/>
  <c r="O180" i="42"/>
  <c r="M180" i="42"/>
  <c r="K180" i="42"/>
  <c r="I180" i="42"/>
  <c r="G180" i="42"/>
  <c r="E180" i="42"/>
  <c r="AQ179" i="42"/>
  <c r="AO179" i="42"/>
  <c r="AM179" i="42"/>
  <c r="AK179" i="42"/>
  <c r="AI179" i="42"/>
  <c r="AG179" i="42"/>
  <c r="AE179" i="42"/>
  <c r="AC179" i="42"/>
  <c r="AA179" i="42"/>
  <c r="Y179" i="42"/>
  <c r="W179" i="42"/>
  <c r="U179" i="42"/>
  <c r="S179" i="42"/>
  <c r="Q179" i="42"/>
  <c r="O179" i="42"/>
  <c r="M179" i="42"/>
  <c r="K179" i="42"/>
  <c r="I179" i="42"/>
  <c r="G179" i="42"/>
  <c r="E179" i="42"/>
  <c r="AQ178" i="42"/>
  <c r="AO178" i="42"/>
  <c r="AM178" i="42"/>
  <c r="AK178" i="42"/>
  <c r="AI178" i="42"/>
  <c r="AG178" i="42"/>
  <c r="AE178" i="42"/>
  <c r="AC178" i="42"/>
  <c r="AA178" i="42"/>
  <c r="Y178" i="42"/>
  <c r="W178" i="42"/>
  <c r="U178" i="42"/>
  <c r="S178" i="42"/>
  <c r="Q178" i="42"/>
  <c r="O178" i="42"/>
  <c r="M178" i="42"/>
  <c r="K178" i="42"/>
  <c r="I178" i="42"/>
  <c r="G178" i="42"/>
  <c r="E178" i="42"/>
  <c r="AQ177" i="42"/>
  <c r="AO177" i="42"/>
  <c r="AM177" i="42"/>
  <c r="AK177" i="42"/>
  <c r="AI177" i="42"/>
  <c r="AG177" i="42"/>
  <c r="AE177" i="42"/>
  <c r="AC177" i="42"/>
  <c r="AA177" i="42"/>
  <c r="Y177" i="42"/>
  <c r="W177" i="42"/>
  <c r="U177" i="42"/>
  <c r="S177" i="42"/>
  <c r="Q177" i="42"/>
  <c r="O177" i="42"/>
  <c r="M177" i="42"/>
  <c r="K177" i="42"/>
  <c r="I177" i="42"/>
  <c r="G177" i="42"/>
  <c r="E177" i="42"/>
  <c r="AQ176" i="42"/>
  <c r="AO176" i="42"/>
  <c r="AM176" i="42"/>
  <c r="AK176" i="42"/>
  <c r="AI176" i="42"/>
  <c r="AG176" i="42"/>
  <c r="AE176" i="42"/>
  <c r="AC176" i="42"/>
  <c r="AA176" i="42"/>
  <c r="Y176" i="42"/>
  <c r="W176" i="42"/>
  <c r="U176" i="42"/>
  <c r="S176" i="42"/>
  <c r="Q176" i="42"/>
  <c r="O176" i="42"/>
  <c r="M176" i="42"/>
  <c r="K176" i="42"/>
  <c r="I176" i="42"/>
  <c r="G176" i="42"/>
  <c r="E176" i="42"/>
  <c r="AQ175" i="42"/>
  <c r="AO175" i="42"/>
  <c r="AM175" i="42"/>
  <c r="AK175" i="42"/>
  <c r="AI175" i="42"/>
  <c r="AG175" i="42"/>
  <c r="AE175" i="42"/>
  <c r="AC175" i="42"/>
  <c r="AA175" i="42"/>
  <c r="Y175" i="42"/>
  <c r="W175" i="42"/>
  <c r="U175" i="42"/>
  <c r="S175" i="42"/>
  <c r="Q175" i="42"/>
  <c r="O175" i="42"/>
  <c r="M175" i="42"/>
  <c r="K175" i="42"/>
  <c r="I175" i="42"/>
  <c r="G175" i="42"/>
  <c r="E175" i="42"/>
  <c r="AQ174" i="42"/>
  <c r="AO174" i="42"/>
  <c r="AM174" i="42"/>
  <c r="AK174" i="42"/>
  <c r="AI174" i="42"/>
  <c r="AG174" i="42"/>
  <c r="AE174" i="42"/>
  <c r="AC174" i="42"/>
  <c r="AA174" i="42"/>
  <c r="Y174" i="42"/>
  <c r="W174" i="42"/>
  <c r="U174" i="42"/>
  <c r="S174" i="42"/>
  <c r="Q174" i="42"/>
  <c r="O174" i="42"/>
  <c r="M174" i="42"/>
  <c r="K174" i="42"/>
  <c r="I174" i="42"/>
  <c r="G174" i="42"/>
  <c r="E174" i="42"/>
  <c r="AQ173" i="42"/>
  <c r="AO173" i="42"/>
  <c r="AM173" i="42"/>
  <c r="AK173" i="42"/>
  <c r="AI173" i="42"/>
  <c r="AG173" i="42"/>
  <c r="AE173" i="42"/>
  <c r="AC173" i="42"/>
  <c r="AA173" i="42"/>
  <c r="Y173" i="42"/>
  <c r="W173" i="42"/>
  <c r="U173" i="42"/>
  <c r="S173" i="42"/>
  <c r="Q173" i="42"/>
  <c r="O173" i="42"/>
  <c r="M173" i="42"/>
  <c r="K173" i="42"/>
  <c r="I173" i="42"/>
  <c r="G173" i="42"/>
  <c r="E173" i="42"/>
  <c r="AQ172" i="42"/>
  <c r="AO172" i="42"/>
  <c r="AM172" i="42"/>
  <c r="AK172" i="42"/>
  <c r="AI172" i="42"/>
  <c r="AG172" i="42"/>
  <c r="AE172" i="42"/>
  <c r="AC172" i="42"/>
  <c r="AA172" i="42"/>
  <c r="Y172" i="42"/>
  <c r="W172" i="42"/>
  <c r="U172" i="42"/>
  <c r="S172" i="42"/>
  <c r="Q172" i="42"/>
  <c r="O172" i="42"/>
  <c r="M172" i="42"/>
  <c r="K172" i="42"/>
  <c r="I172" i="42"/>
  <c r="G172" i="42"/>
  <c r="E172" i="42"/>
  <c r="AQ171" i="42"/>
  <c r="AO171" i="42"/>
  <c r="AM171" i="42"/>
  <c r="AK171" i="42"/>
  <c r="AI171" i="42"/>
  <c r="AG171" i="42"/>
  <c r="AE171" i="42"/>
  <c r="AC171" i="42"/>
  <c r="AA171" i="42"/>
  <c r="Y171" i="42"/>
  <c r="W171" i="42"/>
  <c r="U171" i="42"/>
  <c r="S171" i="42"/>
  <c r="Q171" i="42"/>
  <c r="O171" i="42"/>
  <c r="M171" i="42"/>
  <c r="K171" i="42"/>
  <c r="I171" i="42"/>
  <c r="G171" i="42"/>
  <c r="E171" i="42"/>
  <c r="AQ170" i="42"/>
  <c r="AO170" i="42"/>
  <c r="AM170" i="42"/>
  <c r="AK170" i="42"/>
  <c r="AI170" i="42"/>
  <c r="AG170" i="42"/>
  <c r="AE170" i="42"/>
  <c r="AC170" i="42"/>
  <c r="AA170" i="42"/>
  <c r="Y170" i="42"/>
  <c r="W170" i="42"/>
  <c r="U170" i="42"/>
  <c r="S170" i="42"/>
  <c r="Q170" i="42"/>
  <c r="O170" i="42"/>
  <c r="M170" i="42"/>
  <c r="K170" i="42"/>
  <c r="I170" i="42"/>
  <c r="G170" i="42"/>
  <c r="E170" i="42"/>
  <c r="AQ169" i="42"/>
  <c r="AO169" i="42"/>
  <c r="AM169" i="42"/>
  <c r="AK169" i="42"/>
  <c r="AI169" i="42"/>
  <c r="AG169" i="42"/>
  <c r="AE169" i="42"/>
  <c r="AC169" i="42"/>
  <c r="AA169" i="42"/>
  <c r="Y169" i="42"/>
  <c r="W169" i="42"/>
  <c r="U169" i="42"/>
  <c r="S169" i="42"/>
  <c r="Q169" i="42"/>
  <c r="O169" i="42"/>
  <c r="M169" i="42"/>
  <c r="K169" i="42"/>
  <c r="I169" i="42"/>
  <c r="G169" i="42"/>
  <c r="E169" i="42"/>
  <c r="AQ168" i="42"/>
  <c r="AO168" i="42"/>
  <c r="AM168" i="42"/>
  <c r="AK168" i="42"/>
  <c r="AI168" i="42"/>
  <c r="AG168" i="42"/>
  <c r="AE168" i="42"/>
  <c r="AC168" i="42"/>
  <c r="AA168" i="42"/>
  <c r="Y168" i="42"/>
  <c r="W168" i="42"/>
  <c r="U168" i="42"/>
  <c r="S168" i="42"/>
  <c r="Q168" i="42"/>
  <c r="O168" i="42"/>
  <c r="M168" i="42"/>
  <c r="K168" i="42"/>
  <c r="I168" i="42"/>
  <c r="G168" i="42"/>
  <c r="E168" i="42"/>
  <c r="AQ167" i="42"/>
  <c r="AO167" i="42"/>
  <c r="AM167" i="42"/>
  <c r="AK167" i="42"/>
  <c r="AI167" i="42"/>
  <c r="AG167" i="42"/>
  <c r="AE167" i="42"/>
  <c r="AC167" i="42"/>
  <c r="AA167" i="42"/>
  <c r="Y167" i="42"/>
  <c r="W167" i="42"/>
  <c r="U167" i="42"/>
  <c r="S167" i="42"/>
  <c r="Q167" i="42"/>
  <c r="O167" i="42"/>
  <c r="M167" i="42"/>
  <c r="K167" i="42"/>
  <c r="I167" i="42"/>
  <c r="G167" i="42"/>
  <c r="E167" i="42"/>
  <c r="AQ166" i="42"/>
  <c r="AO166" i="42"/>
  <c r="AM166" i="42"/>
  <c r="AK166" i="42"/>
  <c r="AI166" i="42"/>
  <c r="AG166" i="42"/>
  <c r="AE166" i="42"/>
  <c r="AC166" i="42"/>
  <c r="AA166" i="42"/>
  <c r="Y166" i="42"/>
  <c r="W166" i="42"/>
  <c r="U166" i="42"/>
  <c r="S166" i="42"/>
  <c r="Q166" i="42"/>
  <c r="O166" i="42"/>
  <c r="M166" i="42"/>
  <c r="K166" i="42"/>
  <c r="I166" i="42"/>
  <c r="G166" i="42"/>
  <c r="E166" i="42"/>
  <c r="AQ165" i="42"/>
  <c r="AO165" i="42"/>
  <c r="AM165" i="42"/>
  <c r="AK165" i="42"/>
  <c r="AI165" i="42"/>
  <c r="AG165" i="42"/>
  <c r="AE165" i="42"/>
  <c r="AC165" i="42"/>
  <c r="AA165" i="42"/>
  <c r="Y165" i="42"/>
  <c r="W165" i="42"/>
  <c r="U165" i="42"/>
  <c r="S165" i="42"/>
  <c r="Q165" i="42"/>
  <c r="O165" i="42"/>
  <c r="M165" i="42"/>
  <c r="K165" i="42"/>
  <c r="I165" i="42"/>
  <c r="G165" i="42"/>
  <c r="E165" i="42"/>
  <c r="AQ164" i="42"/>
  <c r="AO164" i="42"/>
  <c r="AM164" i="42"/>
  <c r="AK164" i="42"/>
  <c r="AI164" i="42"/>
  <c r="AG164" i="42"/>
  <c r="AE164" i="42"/>
  <c r="AC164" i="42"/>
  <c r="AA164" i="42"/>
  <c r="Y164" i="42"/>
  <c r="W164" i="42"/>
  <c r="U164" i="42"/>
  <c r="S164" i="42"/>
  <c r="Q164" i="42"/>
  <c r="O164" i="42"/>
  <c r="M164" i="42"/>
  <c r="K164" i="42"/>
  <c r="I164" i="42"/>
  <c r="G164" i="42"/>
  <c r="E164" i="42"/>
  <c r="AQ163" i="42"/>
  <c r="AO163" i="42"/>
  <c r="AM163" i="42"/>
  <c r="AK163" i="42"/>
  <c r="AI163" i="42"/>
  <c r="AG163" i="42"/>
  <c r="AE163" i="42"/>
  <c r="AC163" i="42"/>
  <c r="AA163" i="42"/>
  <c r="Y163" i="42"/>
  <c r="W163" i="42"/>
  <c r="U163" i="42"/>
  <c r="S163" i="42"/>
  <c r="Q163" i="42"/>
  <c r="O163" i="42"/>
  <c r="M163" i="42"/>
  <c r="K163" i="42"/>
  <c r="I163" i="42"/>
  <c r="G163" i="42"/>
  <c r="E163" i="42"/>
  <c r="AQ162" i="42"/>
  <c r="AO162" i="42"/>
  <c r="AM162" i="42"/>
  <c r="AK162" i="42"/>
  <c r="AI162" i="42"/>
  <c r="AG162" i="42"/>
  <c r="AE162" i="42"/>
  <c r="AC162" i="42"/>
  <c r="AA162" i="42"/>
  <c r="Y162" i="42"/>
  <c r="W162" i="42"/>
  <c r="U162" i="42"/>
  <c r="S162" i="42"/>
  <c r="Q162" i="42"/>
  <c r="O162" i="42"/>
  <c r="M162" i="42"/>
  <c r="K162" i="42"/>
  <c r="I162" i="42"/>
  <c r="G162" i="42"/>
  <c r="E162" i="42"/>
  <c r="AQ161" i="42"/>
  <c r="AO161" i="42"/>
  <c r="AM161" i="42"/>
  <c r="AK161" i="42"/>
  <c r="AI161" i="42"/>
  <c r="AG161" i="42"/>
  <c r="AE161" i="42"/>
  <c r="AC161" i="42"/>
  <c r="AA161" i="42"/>
  <c r="Y161" i="42"/>
  <c r="W161" i="42"/>
  <c r="U161" i="42"/>
  <c r="S161" i="42"/>
  <c r="Q161" i="42"/>
  <c r="O161" i="42"/>
  <c r="M161" i="42"/>
  <c r="K161" i="42"/>
  <c r="I161" i="42"/>
  <c r="G161" i="42"/>
  <c r="E161" i="42"/>
  <c r="AQ160" i="42"/>
  <c r="AO160" i="42"/>
  <c r="AM160" i="42"/>
  <c r="AK160" i="42"/>
  <c r="AI160" i="42"/>
  <c r="AG160" i="42"/>
  <c r="AE160" i="42"/>
  <c r="AC160" i="42"/>
  <c r="AA160" i="42"/>
  <c r="Y160" i="42"/>
  <c r="W160" i="42"/>
  <c r="U160" i="42"/>
  <c r="S160" i="42"/>
  <c r="Q160" i="42"/>
  <c r="O160" i="42"/>
  <c r="M160" i="42"/>
  <c r="K160" i="42"/>
  <c r="I160" i="42"/>
  <c r="G160" i="42"/>
  <c r="E160" i="42"/>
  <c r="AQ159" i="42"/>
  <c r="AO159" i="42"/>
  <c r="AM159" i="42"/>
  <c r="AK159" i="42"/>
  <c r="AI159" i="42"/>
  <c r="AG159" i="42"/>
  <c r="AE159" i="42"/>
  <c r="AC159" i="42"/>
  <c r="AA159" i="42"/>
  <c r="Y159" i="42"/>
  <c r="W159" i="42"/>
  <c r="U159" i="42"/>
  <c r="S159" i="42"/>
  <c r="Q159" i="42"/>
  <c r="O159" i="42"/>
  <c r="M159" i="42"/>
  <c r="K159" i="42"/>
  <c r="I159" i="42"/>
  <c r="G159" i="42"/>
  <c r="E159" i="42"/>
  <c r="AQ158" i="42"/>
  <c r="AO158" i="42"/>
  <c r="AM158" i="42"/>
  <c r="AK158" i="42"/>
  <c r="AI158" i="42"/>
  <c r="AG158" i="42"/>
  <c r="AE158" i="42"/>
  <c r="AC158" i="42"/>
  <c r="AA158" i="42"/>
  <c r="Y158" i="42"/>
  <c r="W158" i="42"/>
  <c r="U158" i="42"/>
  <c r="S158" i="42"/>
  <c r="Q158" i="42"/>
  <c r="O158" i="42"/>
  <c r="M158" i="42"/>
  <c r="K158" i="42"/>
  <c r="I158" i="42"/>
  <c r="G158" i="42"/>
  <c r="E158" i="42"/>
  <c r="AQ157" i="42"/>
  <c r="AO157" i="42"/>
  <c r="AM157" i="42"/>
  <c r="AK157" i="42"/>
  <c r="AI157" i="42"/>
  <c r="AG157" i="42"/>
  <c r="AE157" i="42"/>
  <c r="AC157" i="42"/>
  <c r="AA157" i="42"/>
  <c r="Y157" i="42"/>
  <c r="W157" i="42"/>
  <c r="U157" i="42"/>
  <c r="S157" i="42"/>
  <c r="Q157" i="42"/>
  <c r="O157" i="42"/>
  <c r="M157" i="42"/>
  <c r="K157" i="42"/>
  <c r="I157" i="42"/>
  <c r="G157" i="42"/>
  <c r="E157" i="42"/>
  <c r="AQ156" i="42"/>
  <c r="AO156" i="42"/>
  <c r="AM156" i="42"/>
  <c r="AK156" i="42"/>
  <c r="AI156" i="42"/>
  <c r="AG156" i="42"/>
  <c r="AE156" i="42"/>
  <c r="AC156" i="42"/>
  <c r="AA156" i="42"/>
  <c r="Y156" i="42"/>
  <c r="W156" i="42"/>
  <c r="U156" i="42"/>
  <c r="S156" i="42"/>
  <c r="Q156" i="42"/>
  <c r="O156" i="42"/>
  <c r="M156" i="42"/>
  <c r="K156" i="42"/>
  <c r="I156" i="42"/>
  <c r="G156" i="42"/>
  <c r="E156" i="42"/>
  <c r="AQ155" i="42"/>
  <c r="AO155" i="42"/>
  <c r="AM155" i="42"/>
  <c r="AK155" i="42"/>
  <c r="AI155" i="42"/>
  <c r="AG155" i="42"/>
  <c r="AE155" i="42"/>
  <c r="AC155" i="42"/>
  <c r="AA155" i="42"/>
  <c r="Y155" i="42"/>
  <c r="W155" i="42"/>
  <c r="U155" i="42"/>
  <c r="S155" i="42"/>
  <c r="Q155" i="42"/>
  <c r="O155" i="42"/>
  <c r="M155" i="42"/>
  <c r="K155" i="42"/>
  <c r="I155" i="42"/>
  <c r="G155" i="42"/>
  <c r="E155" i="42"/>
  <c r="AQ154" i="42"/>
  <c r="AO154" i="42"/>
  <c r="AM154" i="42"/>
  <c r="AK154" i="42"/>
  <c r="AI154" i="42"/>
  <c r="AG154" i="42"/>
  <c r="AE154" i="42"/>
  <c r="AC154" i="42"/>
  <c r="AA154" i="42"/>
  <c r="Y154" i="42"/>
  <c r="W154" i="42"/>
  <c r="U154" i="42"/>
  <c r="S154" i="42"/>
  <c r="Q154" i="42"/>
  <c r="O154" i="42"/>
  <c r="M154" i="42"/>
  <c r="K154" i="42"/>
  <c r="I154" i="42"/>
  <c r="G154" i="42"/>
  <c r="E154" i="42"/>
  <c r="AQ153" i="42"/>
  <c r="AO153" i="42"/>
  <c r="AM153" i="42"/>
  <c r="AK153" i="42"/>
  <c r="AI153" i="42"/>
  <c r="AG153" i="42"/>
  <c r="AE153" i="42"/>
  <c r="AC153" i="42"/>
  <c r="AA153" i="42"/>
  <c r="Y153" i="42"/>
  <c r="W153" i="42"/>
  <c r="U153" i="42"/>
  <c r="S153" i="42"/>
  <c r="Q153" i="42"/>
  <c r="O153" i="42"/>
  <c r="M153" i="42"/>
  <c r="K153" i="42"/>
  <c r="I153" i="42"/>
  <c r="G153" i="42"/>
  <c r="E153" i="42"/>
  <c r="AQ152" i="42"/>
  <c r="AO152" i="42"/>
  <c r="AM152" i="42"/>
  <c r="AK152" i="42"/>
  <c r="AI152" i="42"/>
  <c r="AG152" i="42"/>
  <c r="AE152" i="42"/>
  <c r="AC152" i="42"/>
  <c r="AA152" i="42"/>
  <c r="Y152" i="42"/>
  <c r="W152" i="42"/>
  <c r="U152" i="42"/>
  <c r="S152" i="42"/>
  <c r="Q152" i="42"/>
  <c r="O152" i="42"/>
  <c r="M152" i="42"/>
  <c r="K152" i="42"/>
  <c r="I152" i="42"/>
  <c r="G152" i="42"/>
  <c r="E152" i="42"/>
  <c r="AQ151" i="42"/>
  <c r="AO151" i="42"/>
  <c r="AM151" i="42"/>
  <c r="AK151" i="42"/>
  <c r="AI151" i="42"/>
  <c r="AG151" i="42"/>
  <c r="AE151" i="42"/>
  <c r="AC151" i="42"/>
  <c r="AA151" i="42"/>
  <c r="Y151" i="42"/>
  <c r="W151" i="42"/>
  <c r="U151" i="42"/>
  <c r="S151" i="42"/>
  <c r="Q151" i="42"/>
  <c r="O151" i="42"/>
  <c r="M151" i="42"/>
  <c r="K151" i="42"/>
  <c r="I151" i="42"/>
  <c r="G151" i="42"/>
  <c r="E151" i="42"/>
  <c r="AQ150" i="42"/>
  <c r="AO150" i="42"/>
  <c r="AM150" i="42"/>
  <c r="AK150" i="42"/>
  <c r="AI150" i="42"/>
  <c r="AG150" i="42"/>
  <c r="AE150" i="42"/>
  <c r="AC150" i="42"/>
  <c r="AA150" i="42"/>
  <c r="Y150" i="42"/>
  <c r="W150" i="42"/>
  <c r="U150" i="42"/>
  <c r="S150" i="42"/>
  <c r="Q150" i="42"/>
  <c r="O150" i="42"/>
  <c r="M150" i="42"/>
  <c r="K150" i="42"/>
  <c r="I150" i="42"/>
  <c r="G150" i="42"/>
  <c r="E150" i="42"/>
  <c r="AQ149" i="42"/>
  <c r="AO149" i="42"/>
  <c r="AM149" i="42"/>
  <c r="AK149" i="42"/>
  <c r="AI149" i="42"/>
  <c r="AG149" i="42"/>
  <c r="AE149" i="42"/>
  <c r="AC149" i="42"/>
  <c r="AA149" i="42"/>
  <c r="Y149" i="42"/>
  <c r="W149" i="42"/>
  <c r="U149" i="42"/>
  <c r="S149" i="42"/>
  <c r="Q149" i="42"/>
  <c r="O149" i="42"/>
  <c r="M149" i="42"/>
  <c r="K149" i="42"/>
  <c r="I149" i="42"/>
  <c r="G149" i="42"/>
  <c r="E149" i="42"/>
  <c r="AQ148" i="42"/>
  <c r="AO148" i="42"/>
  <c r="AM148" i="42"/>
  <c r="AK148" i="42"/>
  <c r="AI148" i="42"/>
  <c r="AG148" i="42"/>
  <c r="AE148" i="42"/>
  <c r="AC148" i="42"/>
  <c r="AA148" i="42"/>
  <c r="Y148" i="42"/>
  <c r="W148" i="42"/>
  <c r="U148" i="42"/>
  <c r="S148" i="42"/>
  <c r="Q148" i="42"/>
  <c r="O148" i="42"/>
  <c r="M148" i="42"/>
  <c r="K148" i="42"/>
  <c r="I148" i="42"/>
  <c r="G148" i="42"/>
  <c r="E148" i="42"/>
  <c r="AQ147" i="42"/>
  <c r="AO147" i="42"/>
  <c r="AM147" i="42"/>
  <c r="AK147" i="42"/>
  <c r="AI147" i="42"/>
  <c r="AG147" i="42"/>
  <c r="AE147" i="42"/>
  <c r="AC147" i="42"/>
  <c r="AA147" i="42"/>
  <c r="Y147" i="42"/>
  <c r="W147" i="42"/>
  <c r="U147" i="42"/>
  <c r="S147" i="42"/>
  <c r="Q147" i="42"/>
  <c r="O147" i="42"/>
  <c r="M147" i="42"/>
  <c r="K147" i="42"/>
  <c r="I147" i="42"/>
  <c r="G147" i="42"/>
  <c r="E147" i="42"/>
  <c r="AQ146" i="42"/>
  <c r="AO146" i="42"/>
  <c r="AM146" i="42"/>
  <c r="AK146" i="42"/>
  <c r="AI146" i="42"/>
  <c r="AG146" i="42"/>
  <c r="AE146" i="42"/>
  <c r="AC146" i="42"/>
  <c r="AA146" i="42"/>
  <c r="Y146" i="42"/>
  <c r="W146" i="42"/>
  <c r="U146" i="42"/>
  <c r="S146" i="42"/>
  <c r="Q146" i="42"/>
  <c r="O146" i="42"/>
  <c r="M146" i="42"/>
  <c r="K146" i="42"/>
  <c r="I146" i="42"/>
  <c r="G146" i="42"/>
  <c r="E146" i="42"/>
  <c r="AQ145" i="42"/>
  <c r="AO145" i="42"/>
  <c r="AM145" i="42"/>
  <c r="AK145" i="42"/>
  <c r="AI145" i="42"/>
  <c r="AG145" i="42"/>
  <c r="AE145" i="42"/>
  <c r="AC145" i="42"/>
  <c r="AA145" i="42"/>
  <c r="Y145" i="42"/>
  <c r="W145" i="42"/>
  <c r="U145" i="42"/>
  <c r="S145" i="42"/>
  <c r="Q145" i="42"/>
  <c r="O145" i="42"/>
  <c r="M145" i="42"/>
  <c r="K145" i="42"/>
  <c r="I145" i="42"/>
  <c r="G145" i="42"/>
  <c r="E145" i="42"/>
  <c r="AQ144" i="42"/>
  <c r="AO144" i="42"/>
  <c r="AM144" i="42"/>
  <c r="AK144" i="42"/>
  <c r="AI144" i="42"/>
  <c r="AG144" i="42"/>
  <c r="AE144" i="42"/>
  <c r="AC144" i="42"/>
  <c r="AA144" i="42"/>
  <c r="Y144" i="42"/>
  <c r="W144" i="42"/>
  <c r="U144" i="42"/>
  <c r="S144" i="42"/>
  <c r="Q144" i="42"/>
  <c r="O144" i="42"/>
  <c r="M144" i="42"/>
  <c r="K144" i="42"/>
  <c r="I144" i="42"/>
  <c r="G144" i="42"/>
  <c r="E144" i="42"/>
  <c r="AQ143" i="42"/>
  <c r="AO143" i="42"/>
  <c r="AM143" i="42"/>
  <c r="AK143" i="42"/>
  <c r="AI143" i="42"/>
  <c r="AG143" i="42"/>
  <c r="AE143" i="42"/>
  <c r="AC143" i="42"/>
  <c r="AA143" i="42"/>
  <c r="Y143" i="42"/>
  <c r="W143" i="42"/>
  <c r="U143" i="42"/>
  <c r="S143" i="42"/>
  <c r="Q143" i="42"/>
  <c r="O143" i="42"/>
  <c r="M143" i="42"/>
  <c r="K143" i="42"/>
  <c r="I143" i="42"/>
  <c r="G143" i="42"/>
  <c r="E143" i="42"/>
  <c r="AQ142" i="42"/>
  <c r="AO142" i="42"/>
  <c r="AM142" i="42"/>
  <c r="AK142" i="42"/>
  <c r="AI142" i="42"/>
  <c r="AG142" i="42"/>
  <c r="AE142" i="42"/>
  <c r="AC142" i="42"/>
  <c r="AA142" i="42"/>
  <c r="Y142" i="42"/>
  <c r="W142" i="42"/>
  <c r="U142" i="42"/>
  <c r="S142" i="42"/>
  <c r="Q142" i="42"/>
  <c r="O142" i="42"/>
  <c r="M142" i="42"/>
  <c r="K142" i="42"/>
  <c r="I142" i="42"/>
  <c r="G142" i="42"/>
  <c r="E142" i="42"/>
  <c r="AQ141" i="42"/>
  <c r="AO141" i="42"/>
  <c r="AM141" i="42"/>
  <c r="AK141" i="42"/>
  <c r="AI141" i="42"/>
  <c r="AG141" i="42"/>
  <c r="AE141" i="42"/>
  <c r="AC141" i="42"/>
  <c r="AA141" i="42"/>
  <c r="Y141" i="42"/>
  <c r="W141" i="42"/>
  <c r="U141" i="42"/>
  <c r="S141" i="42"/>
  <c r="Q141" i="42"/>
  <c r="O141" i="42"/>
  <c r="M141" i="42"/>
  <c r="K141" i="42"/>
  <c r="I141" i="42"/>
  <c r="G141" i="42"/>
  <c r="E141" i="42"/>
  <c r="AQ140" i="42"/>
  <c r="AO140" i="42"/>
  <c r="AM140" i="42"/>
  <c r="AK140" i="42"/>
  <c r="AI140" i="42"/>
  <c r="AG140" i="42"/>
  <c r="AE140" i="42"/>
  <c r="AC140" i="42"/>
  <c r="AA140" i="42"/>
  <c r="Y140" i="42"/>
  <c r="W140" i="42"/>
  <c r="U140" i="42"/>
  <c r="S140" i="42"/>
  <c r="Q140" i="42"/>
  <c r="O140" i="42"/>
  <c r="M140" i="42"/>
  <c r="K140" i="42"/>
  <c r="I140" i="42"/>
  <c r="G140" i="42"/>
  <c r="E140" i="42"/>
  <c r="AQ139" i="42"/>
  <c r="AO139" i="42"/>
  <c r="AM139" i="42"/>
  <c r="AK139" i="42"/>
  <c r="AI139" i="42"/>
  <c r="AG139" i="42"/>
  <c r="AE139" i="42"/>
  <c r="AC139" i="42"/>
  <c r="AA139" i="42"/>
  <c r="Y139" i="42"/>
  <c r="W139" i="42"/>
  <c r="U139" i="42"/>
  <c r="S139" i="42"/>
  <c r="Q139" i="42"/>
  <c r="O139" i="42"/>
  <c r="M139" i="42"/>
  <c r="K139" i="42"/>
  <c r="I139" i="42"/>
  <c r="G139" i="42"/>
  <c r="E139" i="42"/>
  <c r="AQ138" i="42"/>
  <c r="AO138" i="42"/>
  <c r="AM138" i="42"/>
  <c r="AK138" i="42"/>
  <c r="AI138" i="42"/>
  <c r="AG138" i="42"/>
  <c r="AE138" i="42"/>
  <c r="AC138" i="42"/>
  <c r="AA138" i="42"/>
  <c r="Y138" i="42"/>
  <c r="W138" i="42"/>
  <c r="U138" i="42"/>
  <c r="S138" i="42"/>
  <c r="Q138" i="42"/>
  <c r="O138" i="42"/>
  <c r="M138" i="42"/>
  <c r="K138" i="42"/>
  <c r="I138" i="42"/>
  <c r="G138" i="42"/>
  <c r="E138" i="42"/>
  <c r="AQ137" i="42"/>
  <c r="AO137" i="42"/>
  <c r="AM137" i="42"/>
  <c r="AK137" i="42"/>
  <c r="AI137" i="42"/>
  <c r="AG137" i="42"/>
  <c r="AE137" i="42"/>
  <c r="AC137" i="42"/>
  <c r="AA137" i="42"/>
  <c r="Y137" i="42"/>
  <c r="W137" i="42"/>
  <c r="U137" i="42"/>
  <c r="S137" i="42"/>
  <c r="Q137" i="42"/>
  <c r="O137" i="42"/>
  <c r="M137" i="42"/>
  <c r="K137" i="42"/>
  <c r="I137" i="42"/>
  <c r="G137" i="42"/>
  <c r="E137" i="42"/>
  <c r="AQ136" i="42"/>
  <c r="AO136" i="42"/>
  <c r="AM136" i="42"/>
  <c r="AK136" i="42"/>
  <c r="AI136" i="42"/>
  <c r="AG136" i="42"/>
  <c r="AE136" i="42"/>
  <c r="AC136" i="42"/>
  <c r="AA136" i="42"/>
  <c r="Y136" i="42"/>
  <c r="W136" i="42"/>
  <c r="U136" i="42"/>
  <c r="S136" i="42"/>
  <c r="Q136" i="42"/>
  <c r="O136" i="42"/>
  <c r="M136" i="42"/>
  <c r="K136" i="42"/>
  <c r="I136" i="42"/>
  <c r="G136" i="42"/>
  <c r="E136" i="42"/>
  <c r="AQ135" i="42"/>
  <c r="AO135" i="42"/>
  <c r="AM135" i="42"/>
  <c r="AK135" i="42"/>
  <c r="AI135" i="42"/>
  <c r="AG135" i="42"/>
  <c r="AE135" i="42"/>
  <c r="AC135" i="42"/>
  <c r="AA135" i="42"/>
  <c r="Y135" i="42"/>
  <c r="W135" i="42"/>
  <c r="U135" i="42"/>
  <c r="S135" i="42"/>
  <c r="Q135" i="42"/>
  <c r="O135" i="42"/>
  <c r="M135" i="42"/>
  <c r="K135" i="42"/>
  <c r="I135" i="42"/>
  <c r="G135" i="42"/>
  <c r="E135" i="42"/>
  <c r="AQ134" i="42"/>
  <c r="AO134" i="42"/>
  <c r="AM134" i="42"/>
  <c r="AK134" i="42"/>
  <c r="AI134" i="42"/>
  <c r="AG134" i="42"/>
  <c r="AE134" i="42"/>
  <c r="AC134" i="42"/>
  <c r="AA134" i="42"/>
  <c r="Y134" i="42"/>
  <c r="W134" i="42"/>
  <c r="U134" i="42"/>
  <c r="S134" i="42"/>
  <c r="Q134" i="42"/>
  <c r="O134" i="42"/>
  <c r="M134" i="42"/>
  <c r="K134" i="42"/>
  <c r="I134" i="42"/>
  <c r="G134" i="42"/>
  <c r="E134" i="42"/>
  <c r="AQ133" i="42"/>
  <c r="AO133" i="42"/>
  <c r="AM133" i="42"/>
  <c r="AK133" i="42"/>
  <c r="AI133" i="42"/>
  <c r="AG133" i="42"/>
  <c r="AE133" i="42"/>
  <c r="AC133" i="42"/>
  <c r="AA133" i="42"/>
  <c r="Y133" i="42"/>
  <c r="W133" i="42"/>
  <c r="U133" i="42"/>
  <c r="S133" i="42"/>
  <c r="Q133" i="42"/>
  <c r="O133" i="42"/>
  <c r="M133" i="42"/>
  <c r="K133" i="42"/>
  <c r="I133" i="42"/>
  <c r="G133" i="42"/>
  <c r="E133" i="42"/>
  <c r="AQ132" i="42"/>
  <c r="AO132" i="42"/>
  <c r="AM132" i="42"/>
  <c r="AK132" i="42"/>
  <c r="AI132" i="42"/>
  <c r="AG132" i="42"/>
  <c r="AE132" i="42"/>
  <c r="AC132" i="42"/>
  <c r="AA132" i="42"/>
  <c r="Y132" i="42"/>
  <c r="W132" i="42"/>
  <c r="U132" i="42"/>
  <c r="S132" i="42"/>
  <c r="Q132" i="42"/>
  <c r="O132" i="42"/>
  <c r="M132" i="42"/>
  <c r="K132" i="42"/>
  <c r="I132" i="42"/>
  <c r="G132" i="42"/>
  <c r="E132" i="42"/>
  <c r="AQ131" i="42"/>
  <c r="AO131" i="42"/>
  <c r="AM131" i="42"/>
  <c r="AK131" i="42"/>
  <c r="AI131" i="42"/>
  <c r="AG131" i="42"/>
  <c r="AE131" i="42"/>
  <c r="AC131" i="42"/>
  <c r="AA131" i="42"/>
  <c r="Y131" i="42"/>
  <c r="W131" i="42"/>
  <c r="U131" i="42"/>
  <c r="S131" i="42"/>
  <c r="Q131" i="42"/>
  <c r="O131" i="42"/>
  <c r="M131" i="42"/>
  <c r="K131" i="42"/>
  <c r="I131" i="42"/>
  <c r="G131" i="42"/>
  <c r="E131" i="42"/>
  <c r="AQ130" i="42"/>
  <c r="AO130" i="42"/>
  <c r="AM130" i="42"/>
  <c r="AK130" i="42"/>
  <c r="AI130" i="42"/>
  <c r="AG130" i="42"/>
  <c r="AE130" i="42"/>
  <c r="AC130" i="42"/>
  <c r="AA130" i="42"/>
  <c r="Y130" i="42"/>
  <c r="W130" i="42"/>
  <c r="U130" i="42"/>
  <c r="S130" i="42"/>
  <c r="Q130" i="42"/>
  <c r="O130" i="42"/>
  <c r="M130" i="42"/>
  <c r="K130" i="42"/>
  <c r="I130" i="42"/>
  <c r="G130" i="42"/>
  <c r="E130" i="42"/>
  <c r="AQ129" i="42"/>
  <c r="AO129" i="42"/>
  <c r="AM129" i="42"/>
  <c r="AK129" i="42"/>
  <c r="AI129" i="42"/>
  <c r="AG129" i="42"/>
  <c r="AE129" i="42"/>
  <c r="AC129" i="42"/>
  <c r="AA129" i="42"/>
  <c r="Y129" i="42"/>
  <c r="W129" i="42"/>
  <c r="U129" i="42"/>
  <c r="S129" i="42"/>
  <c r="Q129" i="42"/>
  <c r="O129" i="42"/>
  <c r="M129" i="42"/>
  <c r="K129" i="42"/>
  <c r="I129" i="42"/>
  <c r="G129" i="42"/>
  <c r="E129" i="42"/>
  <c r="AQ128" i="42"/>
  <c r="AO128" i="42"/>
  <c r="AM128" i="42"/>
  <c r="AK128" i="42"/>
  <c r="AI128" i="42"/>
  <c r="AG128" i="42"/>
  <c r="AE128" i="42"/>
  <c r="AC128" i="42"/>
  <c r="AA128" i="42"/>
  <c r="Y128" i="42"/>
  <c r="W128" i="42"/>
  <c r="U128" i="42"/>
  <c r="S128" i="42"/>
  <c r="Q128" i="42"/>
  <c r="O128" i="42"/>
  <c r="M128" i="42"/>
  <c r="K128" i="42"/>
  <c r="I128" i="42"/>
  <c r="G128" i="42"/>
  <c r="E128" i="42"/>
  <c r="AQ127" i="42"/>
  <c r="AO127" i="42"/>
  <c r="AM127" i="42"/>
  <c r="AK127" i="42"/>
  <c r="AI127" i="42"/>
  <c r="AG127" i="42"/>
  <c r="AE127" i="42"/>
  <c r="AC127" i="42"/>
  <c r="AA127" i="42"/>
  <c r="Y127" i="42"/>
  <c r="W127" i="42"/>
  <c r="U127" i="42"/>
  <c r="S127" i="42"/>
  <c r="Q127" i="42"/>
  <c r="O127" i="42"/>
  <c r="M127" i="42"/>
  <c r="K127" i="42"/>
  <c r="I127" i="42"/>
  <c r="G127" i="42"/>
  <c r="E127" i="42"/>
  <c r="AQ126" i="42"/>
  <c r="AO126" i="42"/>
  <c r="AM126" i="42"/>
  <c r="AK126" i="42"/>
  <c r="AI126" i="42"/>
  <c r="AG126" i="42"/>
  <c r="AE126" i="42"/>
  <c r="AC126" i="42"/>
  <c r="AA126" i="42"/>
  <c r="Y126" i="42"/>
  <c r="W126" i="42"/>
  <c r="U126" i="42"/>
  <c r="S126" i="42"/>
  <c r="Q126" i="42"/>
  <c r="O126" i="42"/>
  <c r="M126" i="42"/>
  <c r="K126" i="42"/>
  <c r="I126" i="42"/>
  <c r="G126" i="42"/>
  <c r="E126" i="42"/>
  <c r="AQ125" i="42"/>
  <c r="AO125" i="42"/>
  <c r="AM125" i="42"/>
  <c r="AK125" i="42"/>
  <c r="AI125" i="42"/>
  <c r="AG125" i="42"/>
  <c r="AE125" i="42"/>
  <c r="AC125" i="42"/>
  <c r="AA125" i="42"/>
  <c r="Y125" i="42"/>
  <c r="W125" i="42"/>
  <c r="U125" i="42"/>
  <c r="S125" i="42"/>
  <c r="Q125" i="42"/>
  <c r="O125" i="42"/>
  <c r="M125" i="42"/>
  <c r="K125" i="42"/>
  <c r="I125" i="42"/>
  <c r="G125" i="42"/>
  <c r="E125" i="42"/>
  <c r="AQ124" i="42"/>
  <c r="AO124" i="42"/>
  <c r="AM124" i="42"/>
  <c r="AK124" i="42"/>
  <c r="AI124" i="42"/>
  <c r="AG124" i="42"/>
  <c r="AE124" i="42"/>
  <c r="AC124" i="42"/>
  <c r="AA124" i="42"/>
  <c r="Y124" i="42"/>
  <c r="W124" i="42"/>
  <c r="U124" i="42"/>
  <c r="S124" i="42"/>
  <c r="Q124" i="42"/>
  <c r="O124" i="42"/>
  <c r="M124" i="42"/>
  <c r="K124" i="42"/>
  <c r="I124" i="42"/>
  <c r="G124" i="42"/>
  <c r="E124" i="42"/>
  <c r="AQ123" i="42"/>
  <c r="AO123" i="42"/>
  <c r="AM123" i="42"/>
  <c r="AK123" i="42"/>
  <c r="AI123" i="42"/>
  <c r="AG123" i="42"/>
  <c r="AE123" i="42"/>
  <c r="AC123" i="42"/>
  <c r="AA123" i="42"/>
  <c r="Y123" i="42"/>
  <c r="W123" i="42"/>
  <c r="U123" i="42"/>
  <c r="S123" i="42"/>
  <c r="Q123" i="42"/>
  <c r="O123" i="42"/>
  <c r="M123" i="42"/>
  <c r="K123" i="42"/>
  <c r="I123" i="42"/>
  <c r="G123" i="42"/>
  <c r="E123" i="42"/>
  <c r="AQ122" i="42"/>
  <c r="AO122" i="42"/>
  <c r="AM122" i="42"/>
  <c r="AK122" i="42"/>
  <c r="AI122" i="42"/>
  <c r="AG122" i="42"/>
  <c r="AE122" i="42"/>
  <c r="AC122" i="42"/>
  <c r="AA122" i="42"/>
  <c r="Y122" i="42"/>
  <c r="W122" i="42"/>
  <c r="U122" i="42"/>
  <c r="S122" i="42"/>
  <c r="Q122" i="42"/>
  <c r="O122" i="42"/>
  <c r="M122" i="42"/>
  <c r="K122" i="42"/>
  <c r="I122" i="42"/>
  <c r="G122" i="42"/>
  <c r="E122" i="42"/>
  <c r="AQ121" i="42"/>
  <c r="AO121" i="42"/>
  <c r="AM121" i="42"/>
  <c r="AK121" i="42"/>
  <c r="AI121" i="42"/>
  <c r="AG121" i="42"/>
  <c r="AE121" i="42"/>
  <c r="AC121" i="42"/>
  <c r="AA121" i="42"/>
  <c r="Y121" i="42"/>
  <c r="W121" i="42"/>
  <c r="U121" i="42"/>
  <c r="S121" i="42"/>
  <c r="Q121" i="42"/>
  <c r="O121" i="42"/>
  <c r="M121" i="42"/>
  <c r="K121" i="42"/>
  <c r="I121" i="42"/>
  <c r="G121" i="42"/>
  <c r="E121" i="42"/>
  <c r="AQ120" i="42"/>
  <c r="AO120" i="42"/>
  <c r="AM120" i="42"/>
  <c r="AK120" i="42"/>
  <c r="AI120" i="42"/>
  <c r="AG120" i="42"/>
  <c r="AE120" i="42"/>
  <c r="AC120" i="42"/>
  <c r="AA120" i="42"/>
  <c r="Y120" i="42"/>
  <c r="W120" i="42"/>
  <c r="U120" i="42"/>
  <c r="S120" i="42"/>
  <c r="Q120" i="42"/>
  <c r="O120" i="42"/>
  <c r="M120" i="42"/>
  <c r="K120" i="42"/>
  <c r="I120" i="42"/>
  <c r="G120" i="42"/>
  <c r="E120" i="42"/>
  <c r="AQ119" i="42"/>
  <c r="AO119" i="42"/>
  <c r="AM119" i="42"/>
  <c r="AK119" i="42"/>
  <c r="AI119" i="42"/>
  <c r="AG119" i="42"/>
  <c r="AE119" i="42"/>
  <c r="AC119" i="42"/>
  <c r="AA119" i="42"/>
  <c r="Y119" i="42"/>
  <c r="W119" i="42"/>
  <c r="U119" i="42"/>
  <c r="S119" i="42"/>
  <c r="Q119" i="42"/>
  <c r="O119" i="42"/>
  <c r="M119" i="42"/>
  <c r="K119" i="42"/>
  <c r="I119" i="42"/>
  <c r="G119" i="42"/>
  <c r="E119" i="42"/>
  <c r="AQ118" i="42"/>
  <c r="AO118" i="42"/>
  <c r="AM118" i="42"/>
  <c r="AK118" i="42"/>
  <c r="AI118" i="42"/>
  <c r="AG118" i="42"/>
  <c r="AE118" i="42"/>
  <c r="AC118" i="42"/>
  <c r="AA118" i="42"/>
  <c r="Y118" i="42"/>
  <c r="W118" i="42"/>
  <c r="U118" i="42"/>
  <c r="S118" i="42"/>
  <c r="Q118" i="42"/>
  <c r="O118" i="42"/>
  <c r="M118" i="42"/>
  <c r="K118" i="42"/>
  <c r="I118" i="42"/>
  <c r="G118" i="42"/>
  <c r="E118" i="42"/>
  <c r="AQ117" i="42"/>
  <c r="AO117" i="42"/>
  <c r="AM117" i="42"/>
  <c r="AK117" i="42"/>
  <c r="AI117" i="42"/>
  <c r="AG117" i="42"/>
  <c r="AE117" i="42"/>
  <c r="AC117" i="42"/>
  <c r="AA117" i="42"/>
  <c r="Y117" i="42"/>
  <c r="W117" i="42"/>
  <c r="U117" i="42"/>
  <c r="S117" i="42"/>
  <c r="Q117" i="42"/>
  <c r="O117" i="42"/>
  <c r="M117" i="42"/>
  <c r="K117" i="42"/>
  <c r="I117" i="42"/>
  <c r="G117" i="42"/>
  <c r="E117" i="42"/>
  <c r="AQ116" i="42"/>
  <c r="AO116" i="42"/>
  <c r="AM116" i="42"/>
  <c r="AK116" i="42"/>
  <c r="AI116" i="42"/>
  <c r="AG116" i="42"/>
  <c r="AE116" i="42"/>
  <c r="AC116" i="42"/>
  <c r="AA116" i="42"/>
  <c r="Y116" i="42"/>
  <c r="W116" i="42"/>
  <c r="U116" i="42"/>
  <c r="S116" i="42"/>
  <c r="Q116" i="42"/>
  <c r="O116" i="42"/>
  <c r="M116" i="42"/>
  <c r="K116" i="42"/>
  <c r="I116" i="42"/>
  <c r="G116" i="42"/>
  <c r="E116" i="42"/>
  <c r="AQ115" i="42"/>
  <c r="AO115" i="42"/>
  <c r="AM115" i="42"/>
  <c r="AK115" i="42"/>
  <c r="AI115" i="42"/>
  <c r="AG115" i="42"/>
  <c r="AE115" i="42"/>
  <c r="AC115" i="42"/>
  <c r="AA115" i="42"/>
  <c r="Y115" i="42"/>
  <c r="W115" i="42"/>
  <c r="U115" i="42"/>
  <c r="S115" i="42"/>
  <c r="Q115" i="42"/>
  <c r="O115" i="42"/>
  <c r="M115" i="42"/>
  <c r="K115" i="42"/>
  <c r="I115" i="42"/>
  <c r="G115" i="42"/>
  <c r="E115" i="42"/>
  <c r="AQ114" i="42"/>
  <c r="AO114" i="42"/>
  <c r="AM114" i="42"/>
  <c r="AK114" i="42"/>
  <c r="AI114" i="42"/>
  <c r="AG114" i="42"/>
  <c r="AE114" i="42"/>
  <c r="AC114" i="42"/>
  <c r="AA114" i="42"/>
  <c r="Y114" i="42"/>
  <c r="W114" i="42"/>
  <c r="U114" i="42"/>
  <c r="S114" i="42"/>
  <c r="Q114" i="42"/>
  <c r="O114" i="42"/>
  <c r="M114" i="42"/>
  <c r="K114" i="42"/>
  <c r="I114" i="42"/>
  <c r="G114" i="42"/>
  <c r="E114" i="42"/>
  <c r="AQ113" i="42"/>
  <c r="AO113" i="42"/>
  <c r="AM113" i="42"/>
  <c r="AK113" i="42"/>
  <c r="AI113" i="42"/>
  <c r="AG113" i="42"/>
  <c r="AE113" i="42"/>
  <c r="AC113" i="42"/>
  <c r="AA113" i="42"/>
  <c r="Y113" i="42"/>
  <c r="W113" i="42"/>
  <c r="U113" i="42"/>
  <c r="S113" i="42"/>
  <c r="Q113" i="42"/>
  <c r="O113" i="42"/>
  <c r="M113" i="42"/>
  <c r="K113" i="42"/>
  <c r="I113" i="42"/>
  <c r="G113" i="42"/>
  <c r="E113" i="42"/>
  <c r="AQ112" i="42"/>
  <c r="AO112" i="42"/>
  <c r="AM112" i="42"/>
  <c r="AK112" i="42"/>
  <c r="AI112" i="42"/>
  <c r="AG112" i="42"/>
  <c r="AE112" i="42"/>
  <c r="AC112" i="42"/>
  <c r="AA112" i="42"/>
  <c r="Y112" i="42"/>
  <c r="W112" i="42"/>
  <c r="U112" i="42"/>
  <c r="S112" i="42"/>
  <c r="Q112" i="42"/>
  <c r="O112" i="42"/>
  <c r="M112" i="42"/>
  <c r="K112" i="42"/>
  <c r="I112" i="42"/>
  <c r="G112" i="42"/>
  <c r="E112" i="42"/>
  <c r="AQ111" i="42"/>
  <c r="AO111" i="42"/>
  <c r="AM111" i="42"/>
  <c r="AK111" i="42"/>
  <c r="AI111" i="42"/>
  <c r="AG111" i="42"/>
  <c r="AE111" i="42"/>
  <c r="AC111" i="42"/>
  <c r="AA111" i="42"/>
  <c r="Y111" i="42"/>
  <c r="W111" i="42"/>
  <c r="U111" i="42"/>
  <c r="S111" i="42"/>
  <c r="Q111" i="42"/>
  <c r="O111" i="42"/>
  <c r="M111" i="42"/>
  <c r="K111" i="42"/>
  <c r="I111" i="42"/>
  <c r="G111" i="42"/>
  <c r="E111" i="42"/>
  <c r="AQ110" i="42"/>
  <c r="AO110" i="42"/>
  <c r="AM110" i="42"/>
  <c r="AK110" i="42"/>
  <c r="AI110" i="42"/>
  <c r="AG110" i="42"/>
  <c r="AE110" i="42"/>
  <c r="AC110" i="42"/>
  <c r="AA110" i="42"/>
  <c r="Y110" i="42"/>
  <c r="W110" i="42"/>
  <c r="U110" i="42"/>
  <c r="S110" i="42"/>
  <c r="Q110" i="42"/>
  <c r="O110" i="42"/>
  <c r="M110" i="42"/>
  <c r="K110" i="42"/>
  <c r="I110" i="42"/>
  <c r="G110" i="42"/>
  <c r="E110" i="42"/>
  <c r="AQ109" i="42"/>
  <c r="AO109" i="42"/>
  <c r="AM109" i="42"/>
  <c r="AK109" i="42"/>
  <c r="AI109" i="42"/>
  <c r="AG109" i="42"/>
  <c r="AE109" i="42"/>
  <c r="AC109" i="42"/>
  <c r="AA109" i="42"/>
  <c r="Y109" i="42"/>
  <c r="W109" i="42"/>
  <c r="U109" i="42"/>
  <c r="S109" i="42"/>
  <c r="Q109" i="42"/>
  <c r="O109" i="42"/>
  <c r="M109" i="42"/>
  <c r="K109" i="42"/>
  <c r="I109" i="42"/>
  <c r="G109" i="42"/>
  <c r="E109" i="42"/>
  <c r="AQ108" i="42"/>
  <c r="AO108" i="42"/>
  <c r="AM108" i="42"/>
  <c r="AK108" i="42"/>
  <c r="AI108" i="42"/>
  <c r="AG108" i="42"/>
  <c r="AE108" i="42"/>
  <c r="AC108" i="42"/>
  <c r="AA108" i="42"/>
  <c r="Y108" i="42"/>
  <c r="W108" i="42"/>
  <c r="U108" i="42"/>
  <c r="S108" i="42"/>
  <c r="Q108" i="42"/>
  <c r="O108" i="42"/>
  <c r="M108" i="42"/>
  <c r="K108" i="42"/>
  <c r="I108" i="42"/>
  <c r="G108" i="42"/>
  <c r="E108" i="42"/>
  <c r="AQ107" i="42"/>
  <c r="AO107" i="42"/>
  <c r="AM107" i="42"/>
  <c r="AK107" i="42"/>
  <c r="AI107" i="42"/>
  <c r="AG107" i="42"/>
  <c r="AE107" i="42"/>
  <c r="AC107" i="42"/>
  <c r="AA107" i="42"/>
  <c r="Y107" i="42"/>
  <c r="W107" i="42"/>
  <c r="U107" i="42"/>
  <c r="S107" i="42"/>
  <c r="Q107" i="42"/>
  <c r="O107" i="42"/>
  <c r="M107" i="42"/>
  <c r="K107" i="42"/>
  <c r="I107" i="42"/>
  <c r="G107" i="42"/>
  <c r="E107" i="42"/>
  <c r="AQ106" i="42"/>
  <c r="AO106" i="42"/>
  <c r="AM106" i="42"/>
  <c r="AK106" i="42"/>
  <c r="AI106" i="42"/>
  <c r="AG106" i="42"/>
  <c r="AE106" i="42"/>
  <c r="AC106" i="42"/>
  <c r="AA106" i="42"/>
  <c r="Y106" i="42"/>
  <c r="W106" i="42"/>
  <c r="U106" i="42"/>
  <c r="S106" i="42"/>
  <c r="Q106" i="42"/>
  <c r="O106" i="42"/>
  <c r="M106" i="42"/>
  <c r="K106" i="42"/>
  <c r="I106" i="42"/>
  <c r="G106" i="42"/>
  <c r="E106" i="42"/>
  <c r="AQ105" i="42"/>
  <c r="AO105" i="42"/>
  <c r="AM105" i="42"/>
  <c r="AK105" i="42"/>
  <c r="AI105" i="42"/>
  <c r="AG105" i="42"/>
  <c r="AE105" i="42"/>
  <c r="AC105" i="42"/>
  <c r="AA105" i="42"/>
  <c r="Y105" i="42"/>
  <c r="W105" i="42"/>
  <c r="U105" i="42"/>
  <c r="S105" i="42"/>
  <c r="Q105" i="42"/>
  <c r="O105" i="42"/>
  <c r="M105" i="42"/>
  <c r="K105" i="42"/>
  <c r="I105" i="42"/>
  <c r="G105" i="42"/>
  <c r="E105" i="42"/>
  <c r="AQ104" i="42"/>
  <c r="AO104" i="42"/>
  <c r="AM104" i="42"/>
  <c r="AK104" i="42"/>
  <c r="AI104" i="42"/>
  <c r="AG104" i="42"/>
  <c r="AE104" i="42"/>
  <c r="AC104" i="42"/>
  <c r="AA104" i="42"/>
  <c r="Y104" i="42"/>
  <c r="W104" i="42"/>
  <c r="U104" i="42"/>
  <c r="S104" i="42"/>
  <c r="Q104" i="42"/>
  <c r="O104" i="42"/>
  <c r="M104" i="42"/>
  <c r="K104" i="42"/>
  <c r="I104" i="42"/>
  <c r="G104" i="42"/>
  <c r="E104" i="42"/>
  <c r="AQ103" i="42"/>
  <c r="AO103" i="42"/>
  <c r="AM103" i="42"/>
  <c r="AK103" i="42"/>
  <c r="AI103" i="42"/>
  <c r="AG103" i="42"/>
  <c r="AE103" i="42"/>
  <c r="AC103" i="42"/>
  <c r="AA103" i="42"/>
  <c r="Y103" i="42"/>
  <c r="W103" i="42"/>
  <c r="U103" i="42"/>
  <c r="S103" i="42"/>
  <c r="Q103" i="42"/>
  <c r="O103" i="42"/>
  <c r="M103" i="42"/>
  <c r="K103" i="42"/>
  <c r="I103" i="42"/>
  <c r="G103" i="42"/>
  <c r="E103" i="42"/>
  <c r="AQ102" i="42"/>
  <c r="AO102" i="42"/>
  <c r="AM102" i="42"/>
  <c r="AK102" i="42"/>
  <c r="AI102" i="42"/>
  <c r="AG102" i="42"/>
  <c r="AE102" i="42"/>
  <c r="AC102" i="42"/>
  <c r="AA102" i="42"/>
  <c r="Y102" i="42"/>
  <c r="W102" i="42"/>
  <c r="U102" i="42"/>
  <c r="S102" i="42"/>
  <c r="Q102" i="42"/>
  <c r="O102" i="42"/>
  <c r="M102" i="42"/>
  <c r="K102" i="42"/>
  <c r="I102" i="42"/>
  <c r="G102" i="42"/>
  <c r="E102" i="42"/>
  <c r="AQ101" i="42"/>
  <c r="AO101" i="42"/>
  <c r="AM101" i="42"/>
  <c r="AK101" i="42"/>
  <c r="AI101" i="42"/>
  <c r="AG101" i="42"/>
  <c r="AE101" i="42"/>
  <c r="AC101" i="42"/>
  <c r="AA101" i="42"/>
  <c r="Y101" i="42"/>
  <c r="W101" i="42"/>
  <c r="U101" i="42"/>
  <c r="S101" i="42"/>
  <c r="Q101" i="42"/>
  <c r="O101" i="42"/>
  <c r="M101" i="42"/>
  <c r="K101" i="42"/>
  <c r="I101" i="42"/>
  <c r="G101" i="42"/>
  <c r="E101" i="42"/>
  <c r="AQ100" i="42"/>
  <c r="AO100" i="42"/>
  <c r="AM100" i="42"/>
  <c r="AK100" i="42"/>
  <c r="AI100" i="42"/>
  <c r="AG100" i="42"/>
  <c r="AE100" i="42"/>
  <c r="AC100" i="42"/>
  <c r="AA100" i="42"/>
  <c r="Y100" i="42"/>
  <c r="W100" i="42"/>
  <c r="U100" i="42"/>
  <c r="S100" i="42"/>
  <c r="Q100" i="42"/>
  <c r="O100" i="42"/>
  <c r="M100" i="42"/>
  <c r="K100" i="42"/>
  <c r="I100" i="42"/>
  <c r="G100" i="42"/>
  <c r="E100" i="42"/>
  <c r="AQ99" i="42"/>
  <c r="AO99" i="42"/>
  <c r="AM99" i="42"/>
  <c r="AK99" i="42"/>
  <c r="AI99" i="42"/>
  <c r="AG99" i="42"/>
  <c r="AE99" i="42"/>
  <c r="AC99" i="42"/>
  <c r="AA99" i="42"/>
  <c r="Y99" i="42"/>
  <c r="W99" i="42"/>
  <c r="U99" i="42"/>
  <c r="S99" i="42"/>
  <c r="Q99" i="42"/>
  <c r="O99" i="42"/>
  <c r="M99" i="42"/>
  <c r="K99" i="42"/>
  <c r="I99" i="42"/>
  <c r="G99" i="42"/>
  <c r="E99" i="42"/>
  <c r="AQ98" i="42"/>
  <c r="AO98" i="42"/>
  <c r="AM98" i="42"/>
  <c r="AK98" i="42"/>
  <c r="AI98" i="42"/>
  <c r="AG98" i="42"/>
  <c r="AE98" i="42"/>
  <c r="AC98" i="42"/>
  <c r="AA98" i="42"/>
  <c r="Y98" i="42"/>
  <c r="W98" i="42"/>
  <c r="U98" i="42"/>
  <c r="S98" i="42"/>
  <c r="Q98" i="42"/>
  <c r="O98" i="42"/>
  <c r="M98" i="42"/>
  <c r="K98" i="42"/>
  <c r="I98" i="42"/>
  <c r="G98" i="42"/>
  <c r="E98" i="42"/>
  <c r="AQ97" i="42"/>
  <c r="AO97" i="42"/>
  <c r="AM97" i="42"/>
  <c r="AK97" i="42"/>
  <c r="AI97" i="42"/>
  <c r="AG97" i="42"/>
  <c r="AE97" i="42"/>
  <c r="AC97" i="42"/>
  <c r="AA97" i="42"/>
  <c r="Y97" i="42"/>
  <c r="W97" i="42"/>
  <c r="U97" i="42"/>
  <c r="S97" i="42"/>
  <c r="Q97" i="42"/>
  <c r="O97" i="42"/>
  <c r="M97" i="42"/>
  <c r="K97" i="42"/>
  <c r="I97" i="42"/>
  <c r="G97" i="42"/>
  <c r="E97" i="42"/>
  <c r="AQ96" i="42"/>
  <c r="AO96" i="42"/>
  <c r="AM96" i="42"/>
  <c r="AK96" i="42"/>
  <c r="AI96" i="42"/>
  <c r="AG96" i="42"/>
  <c r="AE96" i="42"/>
  <c r="AC96" i="42"/>
  <c r="AA96" i="42"/>
  <c r="Y96" i="42"/>
  <c r="W96" i="42"/>
  <c r="U96" i="42"/>
  <c r="S96" i="42"/>
  <c r="Q96" i="42"/>
  <c r="O96" i="42"/>
  <c r="M96" i="42"/>
  <c r="K96" i="42"/>
  <c r="I96" i="42"/>
  <c r="G96" i="42"/>
  <c r="E96" i="42"/>
  <c r="AQ95" i="42"/>
  <c r="AO95" i="42"/>
  <c r="AM95" i="42"/>
  <c r="AK95" i="42"/>
  <c r="AI95" i="42"/>
  <c r="AG95" i="42"/>
  <c r="AE95" i="42"/>
  <c r="AC95" i="42"/>
  <c r="AA95" i="42"/>
  <c r="Y95" i="42"/>
  <c r="W95" i="42"/>
  <c r="U95" i="42"/>
  <c r="S95" i="42"/>
  <c r="Q95" i="42"/>
  <c r="O95" i="42"/>
  <c r="M95" i="42"/>
  <c r="K95" i="42"/>
  <c r="I95" i="42"/>
  <c r="G95" i="42"/>
  <c r="E95" i="42"/>
  <c r="AQ94" i="42"/>
  <c r="AO94" i="42"/>
  <c r="AM94" i="42"/>
  <c r="AK94" i="42"/>
  <c r="AI94" i="42"/>
  <c r="AG94" i="42"/>
  <c r="AE94" i="42"/>
  <c r="AC94" i="42"/>
  <c r="AA94" i="42"/>
  <c r="Y94" i="42"/>
  <c r="W94" i="42"/>
  <c r="U94" i="42"/>
  <c r="S94" i="42"/>
  <c r="Q94" i="42"/>
  <c r="O94" i="42"/>
  <c r="M94" i="42"/>
  <c r="K94" i="42"/>
  <c r="I94" i="42"/>
  <c r="G94" i="42"/>
  <c r="E94" i="42"/>
  <c r="AQ93" i="42"/>
  <c r="AO93" i="42"/>
  <c r="AM93" i="42"/>
  <c r="AK93" i="42"/>
  <c r="AI93" i="42"/>
  <c r="AG93" i="42"/>
  <c r="AE93" i="42"/>
  <c r="AC93" i="42"/>
  <c r="AA93" i="42"/>
  <c r="Y93" i="42"/>
  <c r="W93" i="42"/>
  <c r="U93" i="42"/>
  <c r="S93" i="42"/>
  <c r="Q93" i="42"/>
  <c r="O93" i="42"/>
  <c r="M93" i="42"/>
  <c r="K93" i="42"/>
  <c r="I93" i="42"/>
  <c r="G93" i="42"/>
  <c r="E93" i="42"/>
  <c r="AQ92" i="42"/>
  <c r="AO92" i="42"/>
  <c r="AM92" i="42"/>
  <c r="AK92" i="42"/>
  <c r="AI92" i="42"/>
  <c r="AG92" i="42"/>
  <c r="AE92" i="42"/>
  <c r="AC92" i="42"/>
  <c r="AA92" i="42"/>
  <c r="Y92" i="42"/>
  <c r="W92" i="42"/>
  <c r="U92" i="42"/>
  <c r="S92" i="42"/>
  <c r="Q92" i="42"/>
  <c r="O92" i="42"/>
  <c r="M92" i="42"/>
  <c r="K92" i="42"/>
  <c r="I92" i="42"/>
  <c r="G92" i="42"/>
  <c r="E92" i="42"/>
  <c r="AQ91" i="42"/>
  <c r="AO91" i="42"/>
  <c r="AM91" i="42"/>
  <c r="AK91" i="42"/>
  <c r="AI91" i="42"/>
  <c r="AG91" i="42"/>
  <c r="AE91" i="42"/>
  <c r="AC91" i="42"/>
  <c r="AA91" i="42"/>
  <c r="Y91" i="42"/>
  <c r="W91" i="42"/>
  <c r="U91" i="42"/>
  <c r="S91" i="42"/>
  <c r="Q91" i="42"/>
  <c r="O91" i="42"/>
  <c r="M91" i="42"/>
  <c r="K91" i="42"/>
  <c r="I91" i="42"/>
  <c r="G91" i="42"/>
  <c r="E91" i="42"/>
  <c r="AQ90" i="42"/>
  <c r="AO90" i="42"/>
  <c r="AM90" i="42"/>
  <c r="AK90" i="42"/>
  <c r="AI90" i="42"/>
  <c r="AG90" i="42"/>
  <c r="AE90" i="42"/>
  <c r="AC90" i="42"/>
  <c r="AA90" i="42"/>
  <c r="Y90" i="42"/>
  <c r="W90" i="42"/>
  <c r="U90" i="42"/>
  <c r="S90" i="42"/>
  <c r="Q90" i="42"/>
  <c r="O90" i="42"/>
  <c r="M90" i="42"/>
  <c r="K90" i="42"/>
  <c r="I90" i="42"/>
  <c r="G90" i="42"/>
  <c r="E90" i="42"/>
  <c r="AQ89" i="42"/>
  <c r="AO89" i="42"/>
  <c r="AM89" i="42"/>
  <c r="AK89" i="42"/>
  <c r="AI89" i="42"/>
  <c r="AG89" i="42"/>
  <c r="AE89" i="42"/>
  <c r="AC89" i="42"/>
  <c r="AA89" i="42"/>
  <c r="Y89" i="42"/>
  <c r="W89" i="42"/>
  <c r="U89" i="42"/>
  <c r="S89" i="42"/>
  <c r="Q89" i="42"/>
  <c r="O89" i="42"/>
  <c r="M89" i="42"/>
  <c r="K89" i="42"/>
  <c r="I89" i="42"/>
  <c r="G89" i="42"/>
  <c r="E89" i="42"/>
  <c r="AQ88" i="42"/>
  <c r="AO88" i="42"/>
  <c r="AM88" i="42"/>
  <c r="AK88" i="42"/>
  <c r="AI88" i="42"/>
  <c r="AG88" i="42"/>
  <c r="AE88" i="42"/>
  <c r="AC88" i="42"/>
  <c r="AA88" i="42"/>
  <c r="Y88" i="42"/>
  <c r="W88" i="42"/>
  <c r="U88" i="42"/>
  <c r="S88" i="42"/>
  <c r="Q88" i="42"/>
  <c r="O88" i="42"/>
  <c r="M88" i="42"/>
  <c r="K88" i="42"/>
  <c r="I88" i="42"/>
  <c r="G88" i="42"/>
  <c r="E88" i="42"/>
  <c r="AQ87" i="42"/>
  <c r="AO87" i="42"/>
  <c r="AM87" i="42"/>
  <c r="AK87" i="42"/>
  <c r="AI87" i="42"/>
  <c r="AG87" i="42"/>
  <c r="AE87" i="42"/>
  <c r="AC87" i="42"/>
  <c r="AA87" i="42"/>
  <c r="Y87" i="42"/>
  <c r="W87" i="42"/>
  <c r="U87" i="42"/>
  <c r="S87" i="42"/>
  <c r="Q87" i="42"/>
  <c r="O87" i="42"/>
  <c r="M87" i="42"/>
  <c r="K87" i="42"/>
  <c r="I87" i="42"/>
  <c r="G87" i="42"/>
  <c r="E87" i="42"/>
  <c r="AQ86" i="42"/>
  <c r="AO86" i="42"/>
  <c r="AM86" i="42"/>
  <c r="AK86" i="42"/>
  <c r="AI86" i="42"/>
  <c r="AG86" i="42"/>
  <c r="AE86" i="42"/>
  <c r="AC86" i="42"/>
  <c r="AA86" i="42"/>
  <c r="Y86" i="42"/>
  <c r="W86" i="42"/>
  <c r="U86" i="42"/>
  <c r="S86" i="42"/>
  <c r="Q86" i="42"/>
  <c r="O86" i="42"/>
  <c r="M86" i="42"/>
  <c r="K86" i="42"/>
  <c r="I86" i="42"/>
  <c r="G86" i="42"/>
  <c r="E86" i="42"/>
  <c r="AQ85" i="42"/>
  <c r="AO85" i="42"/>
  <c r="AM85" i="42"/>
  <c r="AK85" i="42"/>
  <c r="AI85" i="42"/>
  <c r="AG85" i="42"/>
  <c r="AE85" i="42"/>
  <c r="AC85" i="42"/>
  <c r="AA85" i="42"/>
  <c r="Y85" i="42"/>
  <c r="W85" i="42"/>
  <c r="U85" i="42"/>
  <c r="S85" i="42"/>
  <c r="Q85" i="42"/>
  <c r="O85" i="42"/>
  <c r="M85" i="42"/>
  <c r="K85" i="42"/>
  <c r="I85" i="42"/>
  <c r="G85" i="42"/>
  <c r="E85" i="42"/>
  <c r="AQ84" i="42"/>
  <c r="AO84" i="42"/>
  <c r="AM84" i="42"/>
  <c r="AK84" i="42"/>
  <c r="AI84" i="42"/>
  <c r="AG84" i="42"/>
  <c r="AE84" i="42"/>
  <c r="AC84" i="42"/>
  <c r="AA84" i="42"/>
  <c r="Y84" i="42"/>
  <c r="W84" i="42"/>
  <c r="U84" i="42"/>
  <c r="S84" i="42"/>
  <c r="Q84" i="42"/>
  <c r="O84" i="42"/>
  <c r="M84" i="42"/>
  <c r="K84" i="42"/>
  <c r="I84" i="42"/>
  <c r="G84" i="42"/>
  <c r="E84" i="42"/>
  <c r="AQ83" i="42"/>
  <c r="AO83" i="42"/>
  <c r="AM83" i="42"/>
  <c r="AK83" i="42"/>
  <c r="AI83" i="42"/>
  <c r="AG83" i="42"/>
  <c r="AE83" i="42"/>
  <c r="AC83" i="42"/>
  <c r="AA83" i="42"/>
  <c r="Y83" i="42"/>
  <c r="W83" i="42"/>
  <c r="U83" i="42"/>
  <c r="S83" i="42"/>
  <c r="Q83" i="42"/>
  <c r="O83" i="42"/>
  <c r="M83" i="42"/>
  <c r="K83" i="42"/>
  <c r="I83" i="42"/>
  <c r="G83" i="42"/>
  <c r="E83" i="42"/>
  <c r="AQ82" i="42"/>
  <c r="AO82" i="42"/>
  <c r="AM82" i="42"/>
  <c r="AK82" i="42"/>
  <c r="AI82" i="42"/>
  <c r="AG82" i="42"/>
  <c r="AE82" i="42"/>
  <c r="AC82" i="42"/>
  <c r="AA82" i="42"/>
  <c r="Y82" i="42"/>
  <c r="W82" i="42"/>
  <c r="U82" i="42"/>
  <c r="S82" i="42"/>
  <c r="Q82" i="42"/>
  <c r="O82" i="42"/>
  <c r="M82" i="42"/>
  <c r="K82" i="42"/>
  <c r="I82" i="42"/>
  <c r="G82" i="42"/>
  <c r="E82" i="42"/>
  <c r="AQ81" i="42"/>
  <c r="AO81" i="42"/>
  <c r="AM81" i="42"/>
  <c r="AK81" i="42"/>
  <c r="AI81" i="42"/>
  <c r="AG81" i="42"/>
  <c r="AE81" i="42"/>
  <c r="AC81" i="42"/>
  <c r="AA81" i="42"/>
  <c r="Y81" i="42"/>
  <c r="W81" i="42"/>
  <c r="U81" i="42"/>
  <c r="S81" i="42"/>
  <c r="Q81" i="42"/>
  <c r="O81" i="42"/>
  <c r="M81" i="42"/>
  <c r="K81" i="42"/>
  <c r="I81" i="42"/>
  <c r="G81" i="42"/>
  <c r="E81" i="42"/>
  <c r="AQ80" i="42"/>
  <c r="AO80" i="42"/>
  <c r="AM80" i="42"/>
  <c r="AK80" i="42"/>
  <c r="AI80" i="42"/>
  <c r="AG80" i="42"/>
  <c r="AE80" i="42"/>
  <c r="AC80" i="42"/>
  <c r="AA80" i="42"/>
  <c r="Y80" i="42"/>
  <c r="W80" i="42"/>
  <c r="U80" i="42"/>
  <c r="S80" i="42"/>
  <c r="Q80" i="42"/>
  <c r="O80" i="42"/>
  <c r="M80" i="42"/>
  <c r="K80" i="42"/>
  <c r="I80" i="42"/>
  <c r="G80" i="42"/>
  <c r="E80" i="42"/>
  <c r="AQ79" i="42"/>
  <c r="AO79" i="42"/>
  <c r="AM79" i="42"/>
  <c r="AK79" i="42"/>
  <c r="AI79" i="42"/>
  <c r="AG79" i="42"/>
  <c r="AE79" i="42"/>
  <c r="AC79" i="42"/>
  <c r="AA79" i="42"/>
  <c r="Y79" i="42"/>
  <c r="W79" i="42"/>
  <c r="U79" i="42"/>
  <c r="S79" i="42"/>
  <c r="Q79" i="42"/>
  <c r="O79" i="42"/>
  <c r="M79" i="42"/>
  <c r="K79" i="42"/>
  <c r="I79" i="42"/>
  <c r="G79" i="42"/>
  <c r="E79" i="42"/>
  <c r="AQ78" i="42"/>
  <c r="AO78" i="42"/>
  <c r="AM78" i="42"/>
  <c r="AK78" i="42"/>
  <c r="AI78" i="42"/>
  <c r="AG78" i="42"/>
  <c r="AE78" i="42"/>
  <c r="AC78" i="42"/>
  <c r="AA78" i="42"/>
  <c r="Y78" i="42"/>
  <c r="W78" i="42"/>
  <c r="U78" i="42"/>
  <c r="S78" i="42"/>
  <c r="Q78" i="42"/>
  <c r="O78" i="42"/>
  <c r="M78" i="42"/>
  <c r="K78" i="42"/>
  <c r="I78" i="42"/>
  <c r="G78" i="42"/>
  <c r="E78" i="42"/>
  <c r="AQ77" i="42"/>
  <c r="AO77" i="42"/>
  <c r="AM77" i="42"/>
  <c r="AK77" i="42"/>
  <c r="AI77" i="42"/>
  <c r="AG77" i="42"/>
  <c r="AE77" i="42"/>
  <c r="AC77" i="42"/>
  <c r="AA77" i="42"/>
  <c r="Y77" i="42"/>
  <c r="W77" i="42"/>
  <c r="U77" i="42"/>
  <c r="S77" i="42"/>
  <c r="Q77" i="42"/>
  <c r="O77" i="42"/>
  <c r="M77" i="42"/>
  <c r="K77" i="42"/>
  <c r="I77" i="42"/>
  <c r="G77" i="42"/>
  <c r="E77" i="42"/>
  <c r="AQ76" i="42"/>
  <c r="AO76" i="42"/>
  <c r="AM76" i="42"/>
  <c r="AK76" i="42"/>
  <c r="AI76" i="42"/>
  <c r="AG76" i="42"/>
  <c r="AE76" i="42"/>
  <c r="AC76" i="42"/>
  <c r="AA76" i="42"/>
  <c r="Y76" i="42"/>
  <c r="W76" i="42"/>
  <c r="U76" i="42"/>
  <c r="S76" i="42"/>
  <c r="Q76" i="42"/>
  <c r="O76" i="42"/>
  <c r="M76" i="42"/>
  <c r="K76" i="42"/>
  <c r="I76" i="42"/>
  <c r="G76" i="42"/>
  <c r="E76" i="42"/>
  <c r="AQ75" i="42"/>
  <c r="AO75" i="42"/>
  <c r="AM75" i="42"/>
  <c r="AK75" i="42"/>
  <c r="AI75" i="42"/>
  <c r="AG75" i="42"/>
  <c r="AE75" i="42"/>
  <c r="AC75" i="42"/>
  <c r="AA75" i="42"/>
  <c r="Y75" i="42"/>
  <c r="W75" i="42"/>
  <c r="U75" i="42"/>
  <c r="S75" i="42"/>
  <c r="Q75" i="42"/>
  <c r="O75" i="42"/>
  <c r="M75" i="42"/>
  <c r="K75" i="42"/>
  <c r="I75" i="42"/>
  <c r="G75" i="42"/>
  <c r="E75" i="42"/>
  <c r="AQ74" i="42"/>
  <c r="AO74" i="42"/>
  <c r="AM74" i="42"/>
  <c r="AK74" i="42"/>
  <c r="AI74" i="42"/>
  <c r="AG74" i="42"/>
  <c r="AE74" i="42"/>
  <c r="AC74" i="42"/>
  <c r="AA74" i="42"/>
  <c r="Y74" i="42"/>
  <c r="W74" i="42"/>
  <c r="U74" i="42"/>
  <c r="S74" i="42"/>
  <c r="Q74" i="42"/>
  <c r="O74" i="42"/>
  <c r="M74" i="42"/>
  <c r="K74" i="42"/>
  <c r="I74" i="42"/>
  <c r="G74" i="42"/>
  <c r="E74" i="42"/>
  <c r="AQ73" i="42"/>
  <c r="AO73" i="42"/>
  <c r="AM73" i="42"/>
  <c r="AK73" i="42"/>
  <c r="AI73" i="42"/>
  <c r="AG73" i="42"/>
  <c r="AE73" i="42"/>
  <c r="AC73" i="42"/>
  <c r="AA73" i="42"/>
  <c r="Y73" i="42"/>
  <c r="W73" i="42"/>
  <c r="U73" i="42"/>
  <c r="S73" i="42"/>
  <c r="Q73" i="42"/>
  <c r="O73" i="42"/>
  <c r="M73" i="42"/>
  <c r="K73" i="42"/>
  <c r="I73" i="42"/>
  <c r="G73" i="42"/>
  <c r="E73" i="42"/>
  <c r="AQ72" i="42"/>
  <c r="AO72" i="42"/>
  <c r="AM72" i="42"/>
  <c r="AK72" i="42"/>
  <c r="AI72" i="42"/>
  <c r="AG72" i="42"/>
  <c r="AE72" i="42"/>
  <c r="AC72" i="42"/>
  <c r="AA72" i="42"/>
  <c r="Y72" i="42"/>
  <c r="W72" i="42"/>
  <c r="U72" i="42"/>
  <c r="S72" i="42"/>
  <c r="Q72" i="42"/>
  <c r="O72" i="42"/>
  <c r="M72" i="42"/>
  <c r="K72" i="42"/>
  <c r="I72" i="42"/>
  <c r="G72" i="42"/>
  <c r="E72" i="42"/>
  <c r="AQ71" i="42"/>
  <c r="AO71" i="42"/>
  <c r="AM71" i="42"/>
  <c r="AK71" i="42"/>
  <c r="AI71" i="42"/>
  <c r="AG71" i="42"/>
  <c r="AE71" i="42"/>
  <c r="AC71" i="42"/>
  <c r="AA71" i="42"/>
  <c r="Y71" i="42"/>
  <c r="W71" i="42"/>
  <c r="U71" i="42"/>
  <c r="S71" i="42"/>
  <c r="Q71" i="42"/>
  <c r="O71" i="42"/>
  <c r="M71" i="42"/>
  <c r="K71" i="42"/>
  <c r="I71" i="42"/>
  <c r="G71" i="42"/>
  <c r="E71" i="42"/>
  <c r="AQ70" i="42"/>
  <c r="AO70" i="42"/>
  <c r="AM70" i="42"/>
  <c r="AK70" i="42"/>
  <c r="AI70" i="42"/>
  <c r="AG70" i="42"/>
  <c r="AE70" i="42"/>
  <c r="AC70" i="42"/>
  <c r="AA70" i="42"/>
  <c r="Y70" i="42"/>
  <c r="W70" i="42"/>
  <c r="U70" i="42"/>
  <c r="S70" i="42"/>
  <c r="Q70" i="42"/>
  <c r="O70" i="42"/>
  <c r="M70" i="42"/>
  <c r="K70" i="42"/>
  <c r="I70" i="42"/>
  <c r="G70" i="42"/>
  <c r="E70" i="42"/>
  <c r="AQ69" i="42"/>
  <c r="AO69" i="42"/>
  <c r="AM69" i="42"/>
  <c r="AK69" i="42"/>
  <c r="AI69" i="42"/>
  <c r="AG69" i="42"/>
  <c r="AE69" i="42"/>
  <c r="AC69" i="42"/>
  <c r="AA69" i="42"/>
  <c r="Y69" i="42"/>
  <c r="W69" i="42"/>
  <c r="U69" i="42"/>
  <c r="S69" i="42"/>
  <c r="Q69" i="42"/>
  <c r="O69" i="42"/>
  <c r="M69" i="42"/>
  <c r="K69" i="42"/>
  <c r="I69" i="42"/>
  <c r="G69" i="42"/>
  <c r="E69" i="42"/>
  <c r="AQ68" i="42"/>
  <c r="AO68" i="42"/>
  <c r="AM68" i="42"/>
  <c r="AK68" i="42"/>
  <c r="AI68" i="42"/>
  <c r="AG68" i="42"/>
  <c r="AE68" i="42"/>
  <c r="AC68" i="42"/>
  <c r="AA68" i="42"/>
  <c r="Y68" i="42"/>
  <c r="W68" i="42"/>
  <c r="U68" i="42"/>
  <c r="S68" i="42"/>
  <c r="Q68" i="42"/>
  <c r="O68" i="42"/>
  <c r="M68" i="42"/>
  <c r="K68" i="42"/>
  <c r="I68" i="42"/>
  <c r="G68" i="42"/>
  <c r="E68" i="42"/>
  <c r="AQ67" i="42"/>
  <c r="AO67" i="42"/>
  <c r="AM67" i="42"/>
  <c r="AK67" i="42"/>
  <c r="AI67" i="42"/>
  <c r="AG67" i="42"/>
  <c r="AE67" i="42"/>
  <c r="AC67" i="42"/>
  <c r="AA67" i="42"/>
  <c r="Y67" i="42"/>
  <c r="W67" i="42"/>
  <c r="U67" i="42"/>
  <c r="S67" i="42"/>
  <c r="Q67" i="42"/>
  <c r="O67" i="42"/>
  <c r="M67" i="42"/>
  <c r="K67" i="42"/>
  <c r="I67" i="42"/>
  <c r="G67" i="42"/>
  <c r="E67" i="42"/>
  <c r="AQ66" i="42"/>
  <c r="AO66" i="42"/>
  <c r="AM66" i="42"/>
  <c r="AK66" i="42"/>
  <c r="AI66" i="42"/>
  <c r="AG66" i="42"/>
  <c r="AE66" i="42"/>
  <c r="AC66" i="42"/>
  <c r="AA66" i="42"/>
  <c r="Y66" i="42"/>
  <c r="W66" i="42"/>
  <c r="U66" i="42"/>
  <c r="S66" i="42"/>
  <c r="Q66" i="42"/>
  <c r="O66" i="42"/>
  <c r="M66" i="42"/>
  <c r="K66" i="42"/>
  <c r="I66" i="42"/>
  <c r="G66" i="42"/>
  <c r="E66" i="42"/>
  <c r="AQ65" i="42"/>
  <c r="AO65" i="42"/>
  <c r="AM65" i="42"/>
  <c r="AK65" i="42"/>
  <c r="AI65" i="42"/>
  <c r="AG65" i="42"/>
  <c r="AE65" i="42"/>
  <c r="AC65" i="42"/>
  <c r="AA65" i="42"/>
  <c r="Y65" i="42"/>
  <c r="W65" i="42"/>
  <c r="U65" i="42"/>
  <c r="S65" i="42"/>
  <c r="Q65" i="42"/>
  <c r="O65" i="42"/>
  <c r="M65" i="42"/>
  <c r="K65" i="42"/>
  <c r="I65" i="42"/>
  <c r="G65" i="42"/>
  <c r="E65" i="42"/>
  <c r="AQ64" i="42"/>
  <c r="AO64" i="42"/>
  <c r="AM64" i="42"/>
  <c r="AK64" i="42"/>
  <c r="AI64" i="42"/>
  <c r="AG64" i="42"/>
  <c r="AE64" i="42"/>
  <c r="AC64" i="42"/>
  <c r="AA64" i="42"/>
  <c r="Y64" i="42"/>
  <c r="W64" i="42"/>
  <c r="U64" i="42"/>
  <c r="S64" i="42"/>
  <c r="Q64" i="42"/>
  <c r="O64" i="42"/>
  <c r="M64" i="42"/>
  <c r="K64" i="42"/>
  <c r="I64" i="42"/>
  <c r="G64" i="42"/>
  <c r="E64" i="42"/>
  <c r="AQ63" i="42"/>
  <c r="AO63" i="42"/>
  <c r="AM63" i="42"/>
  <c r="AK63" i="42"/>
  <c r="AI63" i="42"/>
  <c r="AG63" i="42"/>
  <c r="AE63" i="42"/>
  <c r="AC63" i="42"/>
  <c r="AA63" i="42"/>
  <c r="Y63" i="42"/>
  <c r="W63" i="42"/>
  <c r="U63" i="42"/>
  <c r="S63" i="42"/>
  <c r="Q63" i="42"/>
  <c r="O63" i="42"/>
  <c r="M63" i="42"/>
  <c r="K63" i="42"/>
  <c r="I63" i="42"/>
  <c r="G63" i="42"/>
  <c r="E63" i="42"/>
  <c r="AQ62" i="42"/>
  <c r="AO62" i="42"/>
  <c r="AM62" i="42"/>
  <c r="AK62" i="42"/>
  <c r="AI62" i="42"/>
  <c r="AG62" i="42"/>
  <c r="AE62" i="42"/>
  <c r="AC62" i="42"/>
  <c r="AA62" i="42"/>
  <c r="Y62" i="42"/>
  <c r="W62" i="42"/>
  <c r="U62" i="42"/>
  <c r="S62" i="42"/>
  <c r="Q62" i="42"/>
  <c r="O62" i="42"/>
  <c r="M62" i="42"/>
  <c r="K62" i="42"/>
  <c r="I62" i="42"/>
  <c r="G62" i="42"/>
  <c r="E62" i="42"/>
  <c r="AQ61" i="42"/>
  <c r="AO61" i="42"/>
  <c r="AM61" i="42"/>
  <c r="AK61" i="42"/>
  <c r="AI61" i="42"/>
  <c r="AG61" i="42"/>
  <c r="AE61" i="42"/>
  <c r="AC61" i="42"/>
  <c r="AA61" i="42"/>
  <c r="Y61" i="42"/>
  <c r="W61" i="42"/>
  <c r="U61" i="42"/>
  <c r="S61" i="42"/>
  <c r="Q61" i="42"/>
  <c r="O61" i="42"/>
  <c r="M61" i="42"/>
  <c r="K61" i="42"/>
  <c r="I61" i="42"/>
  <c r="G61" i="42"/>
  <c r="E61" i="42"/>
  <c r="AQ60" i="42"/>
  <c r="AO60" i="42"/>
  <c r="AM60" i="42"/>
  <c r="AK60" i="42"/>
  <c r="AI60" i="42"/>
  <c r="AG60" i="42"/>
  <c r="AE60" i="42"/>
  <c r="AC60" i="42"/>
  <c r="AA60" i="42"/>
  <c r="Y60" i="42"/>
  <c r="W60" i="42"/>
  <c r="U60" i="42"/>
  <c r="S60" i="42"/>
  <c r="Q60" i="42"/>
  <c r="O60" i="42"/>
  <c r="M60" i="42"/>
  <c r="K60" i="42"/>
  <c r="I60" i="42"/>
  <c r="G60" i="42"/>
  <c r="E60" i="42"/>
  <c r="AQ59" i="42"/>
  <c r="AO59" i="42"/>
  <c r="AM59" i="42"/>
  <c r="AK59" i="42"/>
  <c r="AI59" i="42"/>
  <c r="AG59" i="42"/>
  <c r="AE59" i="42"/>
  <c r="AC59" i="42"/>
  <c r="AA59" i="42"/>
  <c r="Y59" i="42"/>
  <c r="W59" i="42"/>
  <c r="U59" i="42"/>
  <c r="S59" i="42"/>
  <c r="Q59" i="42"/>
  <c r="O59" i="42"/>
  <c r="M59" i="42"/>
  <c r="K59" i="42"/>
  <c r="I59" i="42"/>
  <c r="G59" i="42"/>
  <c r="E59" i="42"/>
  <c r="AQ58" i="42"/>
  <c r="AO58" i="42"/>
  <c r="AM58" i="42"/>
  <c r="AK58" i="42"/>
  <c r="AI58" i="42"/>
  <c r="AG58" i="42"/>
  <c r="AE58" i="42"/>
  <c r="AC58" i="42"/>
  <c r="AA58" i="42"/>
  <c r="Y58" i="42"/>
  <c r="W58" i="42"/>
  <c r="U58" i="42"/>
  <c r="S58" i="42"/>
  <c r="Q58" i="42"/>
  <c r="O58" i="42"/>
  <c r="M58" i="42"/>
  <c r="K58" i="42"/>
  <c r="I58" i="42"/>
  <c r="G58" i="42"/>
  <c r="E58" i="42"/>
  <c r="AQ57" i="42"/>
  <c r="AO57" i="42"/>
  <c r="AM57" i="42"/>
  <c r="AK57" i="42"/>
  <c r="AI57" i="42"/>
  <c r="AG57" i="42"/>
  <c r="AE57" i="42"/>
  <c r="AC57" i="42"/>
  <c r="AA57" i="42"/>
  <c r="Y57" i="42"/>
  <c r="W57" i="42"/>
  <c r="U57" i="42"/>
  <c r="S57" i="42"/>
  <c r="Q57" i="42"/>
  <c r="O57" i="42"/>
  <c r="M57" i="42"/>
  <c r="K57" i="42"/>
  <c r="I57" i="42"/>
  <c r="G57" i="42"/>
  <c r="E57" i="42"/>
  <c r="AQ56" i="42"/>
  <c r="AO56" i="42"/>
  <c r="AM56" i="42"/>
  <c r="AK56" i="42"/>
  <c r="AI56" i="42"/>
  <c r="AG56" i="42"/>
  <c r="AE56" i="42"/>
  <c r="AC56" i="42"/>
  <c r="AA56" i="42"/>
  <c r="Y56" i="42"/>
  <c r="W56" i="42"/>
  <c r="U56" i="42"/>
  <c r="S56" i="42"/>
  <c r="Q56" i="42"/>
  <c r="O56" i="42"/>
  <c r="M56" i="42"/>
  <c r="K56" i="42"/>
  <c r="I56" i="42"/>
  <c r="G56" i="42"/>
  <c r="E56" i="42"/>
  <c r="AQ55" i="42"/>
  <c r="AO55" i="42"/>
  <c r="AM55" i="42"/>
  <c r="AK55" i="42"/>
  <c r="AI55" i="42"/>
  <c r="AG55" i="42"/>
  <c r="AE55" i="42"/>
  <c r="AC55" i="42"/>
  <c r="AA55" i="42"/>
  <c r="Y55" i="42"/>
  <c r="W55" i="42"/>
  <c r="U55" i="42"/>
  <c r="S55" i="42"/>
  <c r="Q55" i="42"/>
  <c r="O55" i="42"/>
  <c r="M55" i="42"/>
  <c r="K55" i="42"/>
  <c r="I55" i="42"/>
  <c r="G55" i="42"/>
  <c r="E55" i="42"/>
  <c r="AQ54" i="42"/>
  <c r="AO54" i="42"/>
  <c r="AM54" i="42"/>
  <c r="AK54" i="42"/>
  <c r="AI54" i="42"/>
  <c r="AG54" i="42"/>
  <c r="AE54" i="42"/>
  <c r="AC54" i="42"/>
  <c r="AA54" i="42"/>
  <c r="Y54" i="42"/>
  <c r="W54" i="42"/>
  <c r="U54" i="42"/>
  <c r="S54" i="42"/>
  <c r="Q54" i="42"/>
  <c r="O54" i="42"/>
  <c r="M54" i="42"/>
  <c r="K54" i="42"/>
  <c r="I54" i="42"/>
  <c r="G54" i="42"/>
  <c r="E54" i="42"/>
  <c r="AQ53" i="42"/>
  <c r="AO53" i="42"/>
  <c r="AM53" i="42"/>
  <c r="AK53" i="42"/>
  <c r="AI53" i="42"/>
  <c r="AG53" i="42"/>
  <c r="AE53" i="42"/>
  <c r="AC53" i="42"/>
  <c r="AA53" i="42"/>
  <c r="Y53" i="42"/>
  <c r="W53" i="42"/>
  <c r="U53" i="42"/>
  <c r="S53" i="42"/>
  <c r="Q53" i="42"/>
  <c r="O53" i="42"/>
  <c r="M53" i="42"/>
  <c r="K53" i="42"/>
  <c r="I53" i="42"/>
  <c r="G53" i="42"/>
  <c r="E53" i="42"/>
  <c r="AQ52" i="42"/>
  <c r="AO52" i="42"/>
  <c r="AM52" i="42"/>
  <c r="AK52" i="42"/>
  <c r="AI52" i="42"/>
  <c r="AG52" i="42"/>
  <c r="AE52" i="42"/>
  <c r="AC52" i="42"/>
  <c r="AA52" i="42"/>
  <c r="Y52" i="42"/>
  <c r="W52" i="42"/>
  <c r="U52" i="42"/>
  <c r="S52" i="42"/>
  <c r="Q52" i="42"/>
  <c r="O52" i="42"/>
  <c r="M52" i="42"/>
  <c r="K52" i="42"/>
  <c r="I52" i="42"/>
  <c r="G52" i="42"/>
  <c r="E52" i="42"/>
  <c r="AQ51" i="42"/>
  <c r="AO51" i="42"/>
  <c r="AM51" i="42"/>
  <c r="AK51" i="42"/>
  <c r="AI51" i="42"/>
  <c r="AG51" i="42"/>
  <c r="AE51" i="42"/>
  <c r="AC51" i="42"/>
  <c r="AA51" i="42"/>
  <c r="Y51" i="42"/>
  <c r="W51" i="42"/>
  <c r="U51" i="42"/>
  <c r="S51" i="42"/>
  <c r="Q51" i="42"/>
  <c r="O51" i="42"/>
  <c r="M51" i="42"/>
  <c r="K51" i="42"/>
  <c r="I51" i="42"/>
  <c r="G51" i="42"/>
  <c r="E51" i="42"/>
  <c r="AQ50" i="42"/>
  <c r="AO50" i="42"/>
  <c r="AM50" i="42"/>
  <c r="AK50" i="42"/>
  <c r="AI50" i="42"/>
  <c r="AG50" i="42"/>
  <c r="AE50" i="42"/>
  <c r="AC50" i="42"/>
  <c r="AA50" i="42"/>
  <c r="Y50" i="42"/>
  <c r="W50" i="42"/>
  <c r="U50" i="42"/>
  <c r="S50" i="42"/>
  <c r="Q50" i="42"/>
  <c r="O50" i="42"/>
  <c r="M50" i="42"/>
  <c r="K50" i="42"/>
  <c r="I50" i="42"/>
  <c r="G50" i="42"/>
  <c r="E50" i="42"/>
  <c r="AQ49" i="42"/>
  <c r="AO49" i="42"/>
  <c r="AM49" i="42"/>
  <c r="AK49" i="42"/>
  <c r="AI49" i="42"/>
  <c r="AG49" i="42"/>
  <c r="AE49" i="42"/>
  <c r="AC49" i="42"/>
  <c r="AA49" i="42"/>
  <c r="Y49" i="42"/>
  <c r="W49" i="42"/>
  <c r="U49" i="42"/>
  <c r="S49" i="42"/>
  <c r="Q49" i="42"/>
  <c r="O49" i="42"/>
  <c r="M49" i="42"/>
  <c r="K49" i="42"/>
  <c r="I49" i="42"/>
  <c r="G49" i="42"/>
  <c r="E49" i="42"/>
  <c r="AQ48" i="42"/>
  <c r="AO48" i="42"/>
  <c r="AM48" i="42"/>
  <c r="AK48" i="42"/>
  <c r="AI48" i="42"/>
  <c r="AG48" i="42"/>
  <c r="AE48" i="42"/>
  <c r="AC48" i="42"/>
  <c r="AA48" i="42"/>
  <c r="Y48" i="42"/>
  <c r="W48" i="42"/>
  <c r="U48" i="42"/>
  <c r="S48" i="42"/>
  <c r="Q48" i="42"/>
  <c r="O48" i="42"/>
  <c r="M48" i="42"/>
  <c r="K48" i="42"/>
  <c r="I48" i="42"/>
  <c r="G48" i="42"/>
  <c r="E48" i="42"/>
  <c r="AQ47" i="42"/>
  <c r="AO47" i="42"/>
  <c r="AM47" i="42"/>
  <c r="AK47" i="42"/>
  <c r="AI47" i="42"/>
  <c r="AG47" i="42"/>
  <c r="AE47" i="42"/>
  <c r="AC47" i="42"/>
  <c r="AA47" i="42"/>
  <c r="Y47" i="42"/>
  <c r="W47" i="42"/>
  <c r="U47" i="42"/>
  <c r="S47" i="42"/>
  <c r="Q47" i="42"/>
  <c r="O47" i="42"/>
  <c r="M47" i="42"/>
  <c r="K47" i="42"/>
  <c r="I47" i="42"/>
  <c r="G47" i="42"/>
  <c r="E47" i="42"/>
  <c r="AQ46" i="42"/>
  <c r="AO46" i="42"/>
  <c r="AM46" i="42"/>
  <c r="AK46" i="42"/>
  <c r="AI46" i="42"/>
  <c r="AG46" i="42"/>
  <c r="AE46" i="42"/>
  <c r="AC46" i="42"/>
  <c r="AA46" i="42"/>
  <c r="Y46" i="42"/>
  <c r="W46" i="42"/>
  <c r="U46" i="42"/>
  <c r="S46" i="42"/>
  <c r="Q46" i="42"/>
  <c r="O46" i="42"/>
  <c r="M46" i="42"/>
  <c r="K46" i="42"/>
  <c r="I46" i="42"/>
  <c r="G46" i="42"/>
  <c r="E46" i="42"/>
  <c r="AQ45" i="42"/>
  <c r="AO45" i="42"/>
  <c r="AM45" i="42"/>
  <c r="AK45" i="42"/>
  <c r="AI45" i="42"/>
  <c r="AG45" i="42"/>
  <c r="AE45" i="42"/>
  <c r="AC45" i="42"/>
  <c r="AA45" i="42"/>
  <c r="Y45" i="42"/>
  <c r="W45" i="42"/>
  <c r="U45" i="42"/>
  <c r="S45" i="42"/>
  <c r="Q45" i="42"/>
  <c r="O45" i="42"/>
  <c r="M45" i="42"/>
  <c r="K45" i="42"/>
  <c r="I45" i="42"/>
  <c r="G45" i="42"/>
  <c r="E45" i="42"/>
  <c r="AQ44" i="42"/>
  <c r="AO44" i="42"/>
  <c r="AM44" i="42"/>
  <c r="AK44" i="42"/>
  <c r="AI44" i="42"/>
  <c r="AG44" i="42"/>
  <c r="AE44" i="42"/>
  <c r="AC44" i="42"/>
  <c r="AA44" i="42"/>
  <c r="Y44" i="42"/>
  <c r="W44" i="42"/>
  <c r="U44" i="42"/>
  <c r="S44" i="42"/>
  <c r="Q44" i="42"/>
  <c r="O44" i="42"/>
  <c r="M44" i="42"/>
  <c r="K44" i="42"/>
  <c r="I44" i="42"/>
  <c r="G44" i="42"/>
  <c r="E44" i="42"/>
  <c r="AQ43" i="42"/>
  <c r="AO43" i="42"/>
  <c r="AM43" i="42"/>
  <c r="AK43" i="42"/>
  <c r="AI43" i="42"/>
  <c r="AG43" i="42"/>
  <c r="AE43" i="42"/>
  <c r="AC43" i="42"/>
  <c r="AA43" i="42"/>
  <c r="Y43" i="42"/>
  <c r="W43" i="42"/>
  <c r="U43" i="42"/>
  <c r="S43" i="42"/>
  <c r="Q43" i="42"/>
  <c r="O43" i="42"/>
  <c r="M43" i="42"/>
  <c r="K43" i="42"/>
  <c r="I43" i="42"/>
  <c r="G43" i="42"/>
  <c r="E43" i="42"/>
  <c r="AQ42" i="42"/>
  <c r="AO42" i="42"/>
  <c r="AM42" i="42"/>
  <c r="AK42" i="42"/>
  <c r="AI42" i="42"/>
  <c r="AG42" i="42"/>
  <c r="AE42" i="42"/>
  <c r="AC42" i="42"/>
  <c r="AA42" i="42"/>
  <c r="Y42" i="42"/>
  <c r="W42" i="42"/>
  <c r="U42" i="42"/>
  <c r="S42" i="42"/>
  <c r="Q42" i="42"/>
  <c r="O42" i="42"/>
  <c r="M42" i="42"/>
  <c r="K42" i="42"/>
  <c r="I42" i="42"/>
  <c r="G42" i="42"/>
  <c r="E42" i="42"/>
  <c r="AQ41" i="42"/>
  <c r="AO41" i="42"/>
  <c r="AM41" i="42"/>
  <c r="AK41" i="42"/>
  <c r="AI41" i="42"/>
  <c r="AG41" i="42"/>
  <c r="AE41" i="42"/>
  <c r="AC41" i="42"/>
  <c r="AA41" i="42"/>
  <c r="Y41" i="42"/>
  <c r="W41" i="42"/>
  <c r="U41" i="42"/>
  <c r="S41" i="42"/>
  <c r="Q41" i="42"/>
  <c r="O41" i="42"/>
  <c r="M41" i="42"/>
  <c r="K41" i="42"/>
  <c r="I41" i="42"/>
  <c r="G41" i="42"/>
  <c r="E41" i="42"/>
  <c r="AQ40" i="42"/>
  <c r="AO40" i="42"/>
  <c r="AM40" i="42"/>
  <c r="AK40" i="42"/>
  <c r="AI40" i="42"/>
  <c r="AG40" i="42"/>
  <c r="AE40" i="42"/>
  <c r="AC40" i="42"/>
  <c r="AA40" i="42"/>
  <c r="Y40" i="42"/>
  <c r="W40" i="42"/>
  <c r="U40" i="42"/>
  <c r="S40" i="42"/>
  <c r="Q40" i="42"/>
  <c r="O40" i="42"/>
  <c r="M40" i="42"/>
  <c r="K40" i="42"/>
  <c r="I40" i="42"/>
  <c r="G40" i="42"/>
  <c r="E40" i="42"/>
  <c r="AQ39" i="42"/>
  <c r="AO39" i="42"/>
  <c r="AM39" i="42"/>
  <c r="AK39" i="42"/>
  <c r="AI39" i="42"/>
  <c r="AG39" i="42"/>
  <c r="AE39" i="42"/>
  <c r="AC39" i="42"/>
  <c r="AA39" i="42"/>
  <c r="Y39" i="42"/>
  <c r="W39" i="42"/>
  <c r="U39" i="42"/>
  <c r="S39" i="42"/>
  <c r="Q39" i="42"/>
  <c r="O39" i="42"/>
  <c r="M39" i="42"/>
  <c r="K39" i="42"/>
  <c r="I39" i="42"/>
  <c r="G39" i="42"/>
  <c r="E39" i="42"/>
  <c r="AQ38" i="42"/>
  <c r="AO38" i="42"/>
  <c r="AM38" i="42"/>
  <c r="AK38" i="42"/>
  <c r="AI38" i="42"/>
  <c r="AG38" i="42"/>
  <c r="AE38" i="42"/>
  <c r="AC38" i="42"/>
  <c r="AA38" i="42"/>
  <c r="Y38" i="42"/>
  <c r="W38" i="42"/>
  <c r="U38" i="42"/>
  <c r="S38" i="42"/>
  <c r="Q38" i="42"/>
  <c r="O38" i="42"/>
  <c r="M38" i="42"/>
  <c r="K38" i="42"/>
  <c r="I38" i="42"/>
  <c r="G38" i="42"/>
  <c r="E38" i="42"/>
  <c r="AQ37" i="42"/>
  <c r="AO37" i="42"/>
  <c r="AM37" i="42"/>
  <c r="AK37" i="42"/>
  <c r="AI37" i="42"/>
  <c r="AG37" i="42"/>
  <c r="AE37" i="42"/>
  <c r="AC37" i="42"/>
  <c r="AA37" i="42"/>
  <c r="Y37" i="42"/>
  <c r="W37" i="42"/>
  <c r="U37" i="42"/>
  <c r="S37" i="42"/>
  <c r="Q37" i="42"/>
  <c r="O37" i="42"/>
  <c r="M37" i="42"/>
  <c r="K37" i="42"/>
  <c r="I37" i="42"/>
  <c r="G37" i="42"/>
  <c r="E37" i="42"/>
  <c r="AQ36" i="42"/>
  <c r="AO36" i="42"/>
  <c r="AM36" i="42"/>
  <c r="AK36" i="42"/>
  <c r="AI36" i="42"/>
  <c r="AG36" i="42"/>
  <c r="AE36" i="42"/>
  <c r="AC36" i="42"/>
  <c r="AA36" i="42"/>
  <c r="Y36" i="42"/>
  <c r="W36" i="42"/>
  <c r="U36" i="42"/>
  <c r="S36" i="42"/>
  <c r="Q36" i="42"/>
  <c r="O36" i="42"/>
  <c r="M36" i="42"/>
  <c r="K36" i="42"/>
  <c r="I36" i="42"/>
  <c r="G36" i="42"/>
  <c r="E36" i="42"/>
  <c r="AQ35" i="42"/>
  <c r="AO35" i="42"/>
  <c r="AM35" i="42"/>
  <c r="AK35" i="42"/>
  <c r="AI35" i="42"/>
  <c r="AG35" i="42"/>
  <c r="AE35" i="42"/>
  <c r="AC35" i="42"/>
  <c r="AA35" i="42"/>
  <c r="Y35" i="42"/>
  <c r="W35" i="42"/>
  <c r="U35" i="42"/>
  <c r="S35" i="42"/>
  <c r="Q35" i="42"/>
  <c r="O35" i="42"/>
  <c r="M35" i="42"/>
  <c r="K35" i="42"/>
  <c r="I35" i="42"/>
  <c r="G35" i="42"/>
  <c r="E35" i="42"/>
  <c r="AQ34" i="42"/>
  <c r="AO34" i="42"/>
  <c r="AM34" i="42"/>
  <c r="AK34" i="42"/>
  <c r="AI34" i="42"/>
  <c r="AG34" i="42"/>
  <c r="AE34" i="42"/>
  <c r="AC34" i="42"/>
  <c r="AA34" i="42"/>
  <c r="Y34" i="42"/>
  <c r="W34" i="42"/>
  <c r="U34" i="42"/>
  <c r="S34" i="42"/>
  <c r="Q34" i="42"/>
  <c r="O34" i="42"/>
  <c r="M34" i="42"/>
  <c r="K34" i="42"/>
  <c r="I34" i="42"/>
  <c r="G34" i="42"/>
  <c r="E34" i="42"/>
  <c r="AQ33" i="42"/>
  <c r="AO33" i="42"/>
  <c r="AM33" i="42"/>
  <c r="AK33" i="42"/>
  <c r="AI33" i="42"/>
  <c r="AG33" i="42"/>
  <c r="AE33" i="42"/>
  <c r="AC33" i="42"/>
  <c r="AA33" i="42"/>
  <c r="Y33" i="42"/>
  <c r="W33" i="42"/>
  <c r="U33" i="42"/>
  <c r="S33" i="42"/>
  <c r="Q33" i="42"/>
  <c r="O33" i="42"/>
  <c r="M33" i="42"/>
  <c r="K33" i="42"/>
  <c r="I33" i="42"/>
  <c r="G33" i="42"/>
  <c r="E33" i="42"/>
  <c r="AQ32" i="42"/>
  <c r="AO32" i="42"/>
  <c r="AM32" i="42"/>
  <c r="AK32" i="42"/>
  <c r="AI32" i="42"/>
  <c r="AG32" i="42"/>
  <c r="AE32" i="42"/>
  <c r="AC32" i="42"/>
  <c r="AA32" i="42"/>
  <c r="Y32" i="42"/>
  <c r="W32" i="42"/>
  <c r="U32" i="42"/>
  <c r="S32" i="42"/>
  <c r="Q32" i="42"/>
  <c r="O32" i="42"/>
  <c r="M32" i="42"/>
  <c r="K32" i="42"/>
  <c r="I32" i="42"/>
  <c r="G32" i="42"/>
  <c r="E32" i="42"/>
  <c r="AQ31" i="42"/>
  <c r="AO31" i="42"/>
  <c r="AM31" i="42"/>
  <c r="AK31" i="42"/>
  <c r="AI31" i="42"/>
  <c r="AG31" i="42"/>
  <c r="AE31" i="42"/>
  <c r="AC31" i="42"/>
  <c r="AA31" i="42"/>
  <c r="Y31" i="42"/>
  <c r="W31" i="42"/>
  <c r="U31" i="42"/>
  <c r="S31" i="42"/>
  <c r="Q31" i="42"/>
  <c r="O31" i="42"/>
  <c r="M31" i="42"/>
  <c r="K31" i="42"/>
  <c r="I31" i="42"/>
  <c r="G31" i="42"/>
  <c r="E31" i="42"/>
  <c r="AQ30" i="42"/>
  <c r="AO30" i="42"/>
  <c r="AM30" i="42"/>
  <c r="AK30" i="42"/>
  <c r="AI30" i="42"/>
  <c r="AG30" i="42"/>
  <c r="AE30" i="42"/>
  <c r="AC30" i="42"/>
  <c r="AA30" i="42"/>
  <c r="Y30" i="42"/>
  <c r="W30" i="42"/>
  <c r="U30" i="42"/>
  <c r="S30" i="42"/>
  <c r="Q30" i="42"/>
  <c r="O30" i="42"/>
  <c r="M30" i="42"/>
  <c r="K30" i="42"/>
  <c r="I30" i="42"/>
  <c r="G30" i="42"/>
  <c r="E30" i="42"/>
  <c r="AQ29" i="42"/>
  <c r="AO29" i="42"/>
  <c r="AM29" i="42"/>
  <c r="AK29" i="42"/>
  <c r="AI29" i="42"/>
  <c r="AG29" i="42"/>
  <c r="AE29" i="42"/>
  <c r="AC29" i="42"/>
  <c r="AA29" i="42"/>
  <c r="Y29" i="42"/>
  <c r="W29" i="42"/>
  <c r="U29" i="42"/>
  <c r="S29" i="42"/>
  <c r="Q29" i="42"/>
  <c r="O29" i="42"/>
  <c r="M29" i="42"/>
  <c r="K29" i="42"/>
  <c r="I29" i="42"/>
  <c r="G29" i="42"/>
  <c r="E29" i="42"/>
  <c r="AQ28" i="42"/>
  <c r="AO28" i="42"/>
  <c r="AM28" i="42"/>
  <c r="AK28" i="42"/>
  <c r="AI28" i="42"/>
  <c r="AG28" i="42"/>
  <c r="AE28" i="42"/>
  <c r="AC28" i="42"/>
  <c r="AA28" i="42"/>
  <c r="Y28" i="42"/>
  <c r="W28" i="42"/>
  <c r="U28" i="42"/>
  <c r="S28" i="42"/>
  <c r="Q28" i="42"/>
  <c r="O28" i="42"/>
  <c r="M28" i="42"/>
  <c r="K28" i="42"/>
  <c r="I28" i="42"/>
  <c r="G28" i="42"/>
  <c r="E28" i="42"/>
  <c r="AQ27" i="42"/>
  <c r="AO27" i="42"/>
  <c r="AM27" i="42"/>
  <c r="AK27" i="42"/>
  <c r="AI27" i="42"/>
  <c r="AG27" i="42"/>
  <c r="AE27" i="42"/>
  <c r="AC27" i="42"/>
  <c r="AA27" i="42"/>
  <c r="Y27" i="42"/>
  <c r="W27" i="42"/>
  <c r="U27" i="42"/>
  <c r="S27" i="42"/>
  <c r="Q27" i="42"/>
  <c r="O27" i="42"/>
  <c r="M27" i="42"/>
  <c r="K27" i="42"/>
  <c r="I27" i="42"/>
  <c r="G27" i="42"/>
  <c r="E27" i="42"/>
  <c r="AQ26" i="42"/>
  <c r="AO26" i="42"/>
  <c r="AM26" i="42"/>
  <c r="AK26" i="42"/>
  <c r="AI26" i="42"/>
  <c r="AG26" i="42"/>
  <c r="AE26" i="42"/>
  <c r="AC26" i="42"/>
  <c r="AA26" i="42"/>
  <c r="Y26" i="42"/>
  <c r="W26" i="42"/>
  <c r="U26" i="42"/>
  <c r="S26" i="42"/>
  <c r="Q26" i="42"/>
  <c r="O26" i="42"/>
  <c r="M26" i="42"/>
  <c r="K26" i="42"/>
  <c r="I26" i="42"/>
  <c r="G26" i="42"/>
  <c r="E26" i="42"/>
  <c r="AQ25" i="42"/>
  <c r="AO25" i="42"/>
  <c r="AM25" i="42"/>
  <c r="AK25" i="42"/>
  <c r="AI25" i="42"/>
  <c r="AG25" i="42"/>
  <c r="AE25" i="42"/>
  <c r="AC25" i="42"/>
  <c r="AA25" i="42"/>
  <c r="Y25" i="42"/>
  <c r="W25" i="42"/>
  <c r="U25" i="42"/>
  <c r="S25" i="42"/>
  <c r="Q25" i="42"/>
  <c r="O25" i="42"/>
  <c r="M25" i="42"/>
  <c r="K25" i="42"/>
  <c r="I25" i="42"/>
  <c r="G25" i="42"/>
  <c r="E25" i="42"/>
  <c r="AQ24" i="42"/>
  <c r="AO24" i="42"/>
  <c r="AM24" i="42"/>
  <c r="AK24" i="42"/>
  <c r="AI24" i="42"/>
  <c r="AG24" i="42"/>
  <c r="AE24" i="42"/>
  <c r="AC24" i="42"/>
  <c r="AA24" i="42"/>
  <c r="Y24" i="42"/>
  <c r="W24" i="42"/>
  <c r="U24" i="42"/>
  <c r="S24" i="42"/>
  <c r="Q24" i="42"/>
  <c r="O24" i="42"/>
  <c r="M24" i="42"/>
  <c r="K24" i="42"/>
  <c r="I24" i="42"/>
  <c r="G24" i="42"/>
  <c r="E24" i="42"/>
  <c r="AQ23" i="42"/>
  <c r="AO23" i="42"/>
  <c r="AM23" i="42"/>
  <c r="AK23" i="42"/>
  <c r="AI23" i="42"/>
  <c r="AG23" i="42"/>
  <c r="AE23" i="42"/>
  <c r="AC23" i="42"/>
  <c r="AA23" i="42"/>
  <c r="Y23" i="42"/>
  <c r="W23" i="42"/>
  <c r="U23" i="42"/>
  <c r="S23" i="42"/>
  <c r="Q23" i="42"/>
  <c r="O23" i="42"/>
  <c r="M23" i="42"/>
  <c r="K23" i="42"/>
  <c r="I23" i="42"/>
  <c r="G23" i="42"/>
  <c r="E23" i="42"/>
  <c r="AQ22" i="42"/>
  <c r="AO22" i="42"/>
  <c r="AM22" i="42"/>
  <c r="AK22" i="42"/>
  <c r="AI22" i="42"/>
  <c r="AG22" i="42"/>
  <c r="AE22" i="42"/>
  <c r="AC22" i="42"/>
  <c r="AA22" i="42"/>
  <c r="Y22" i="42"/>
  <c r="W22" i="42"/>
  <c r="U22" i="42"/>
  <c r="S22" i="42"/>
  <c r="Q22" i="42"/>
  <c r="O22" i="42"/>
  <c r="M22" i="42"/>
  <c r="K22" i="42"/>
  <c r="I22" i="42"/>
  <c r="G22" i="42"/>
  <c r="E22" i="42"/>
  <c r="AQ21" i="42"/>
  <c r="AO21" i="42"/>
  <c r="AM21" i="42"/>
  <c r="AK21" i="42"/>
  <c r="AI21" i="42"/>
  <c r="AG21" i="42"/>
  <c r="AE21" i="42"/>
  <c r="AC21" i="42"/>
  <c r="AA21" i="42"/>
  <c r="Y21" i="42"/>
  <c r="W21" i="42"/>
  <c r="U21" i="42"/>
  <c r="S21" i="42"/>
  <c r="Q21" i="42"/>
  <c r="O21" i="42"/>
  <c r="M21" i="42"/>
  <c r="K21" i="42"/>
  <c r="I21" i="42"/>
  <c r="G21" i="42"/>
  <c r="E21" i="42"/>
  <c r="AQ20" i="42"/>
  <c r="AO20" i="42"/>
  <c r="AM20" i="42"/>
  <c r="AK20" i="42"/>
  <c r="AI20" i="42"/>
  <c r="AG20" i="42"/>
  <c r="AE20" i="42"/>
  <c r="AC20" i="42"/>
  <c r="AA20" i="42"/>
  <c r="Y20" i="42"/>
  <c r="W20" i="42"/>
  <c r="U20" i="42"/>
  <c r="S20" i="42"/>
  <c r="Q20" i="42"/>
  <c r="O20" i="42"/>
  <c r="M20" i="42"/>
  <c r="K20" i="42"/>
  <c r="I20" i="42"/>
  <c r="G20" i="42"/>
  <c r="E20" i="42"/>
  <c r="AQ19" i="42"/>
  <c r="AO19" i="42"/>
  <c r="AM19" i="42"/>
  <c r="AK19" i="42"/>
  <c r="AI19" i="42"/>
  <c r="AG19" i="42"/>
  <c r="AE19" i="42"/>
  <c r="AC19" i="42"/>
  <c r="AA19" i="42"/>
  <c r="Y19" i="42"/>
  <c r="W19" i="42"/>
  <c r="U19" i="42"/>
  <c r="S19" i="42"/>
  <c r="Q19" i="42"/>
  <c r="O19" i="42"/>
  <c r="M19" i="42"/>
  <c r="K19" i="42"/>
  <c r="I19" i="42"/>
  <c r="G19" i="42"/>
  <c r="E19" i="42"/>
  <c r="AQ18" i="42"/>
  <c r="AO18" i="42"/>
  <c r="AM18" i="42"/>
  <c r="AK18" i="42"/>
  <c r="AI18" i="42"/>
  <c r="AG18" i="42"/>
  <c r="AE18" i="42"/>
  <c r="AC18" i="42"/>
  <c r="AA18" i="42"/>
  <c r="Y18" i="42"/>
  <c r="W18" i="42"/>
  <c r="U18" i="42"/>
  <c r="S18" i="42"/>
  <c r="Q18" i="42"/>
  <c r="O18" i="42"/>
  <c r="M18" i="42"/>
  <c r="K18" i="42"/>
  <c r="I18" i="42"/>
  <c r="G18" i="42"/>
  <c r="E18" i="42"/>
  <c r="AQ17" i="42"/>
  <c r="AO17" i="42"/>
  <c r="AM17" i="42"/>
  <c r="AK17" i="42"/>
  <c r="AI17" i="42"/>
  <c r="AG17" i="42"/>
  <c r="AE17" i="42"/>
  <c r="AC17" i="42"/>
  <c r="AA17" i="42"/>
  <c r="Y17" i="42"/>
  <c r="W17" i="42"/>
  <c r="U17" i="42"/>
  <c r="S17" i="42"/>
  <c r="Q17" i="42"/>
  <c r="O17" i="42"/>
  <c r="M17" i="42"/>
  <c r="K17" i="42"/>
  <c r="I17" i="42"/>
  <c r="G17" i="42"/>
  <c r="E17" i="42"/>
  <c r="AQ16" i="42"/>
  <c r="AO16" i="42"/>
  <c r="AM16" i="42"/>
  <c r="AK16" i="42"/>
  <c r="AI16" i="42"/>
  <c r="AG16" i="42"/>
  <c r="AE16" i="42"/>
  <c r="AC16" i="42"/>
  <c r="AA16" i="42"/>
  <c r="Y16" i="42"/>
  <c r="W16" i="42"/>
  <c r="U16" i="42"/>
  <c r="S16" i="42"/>
  <c r="Q16" i="42"/>
  <c r="O16" i="42"/>
  <c r="M16" i="42"/>
  <c r="K16" i="42"/>
  <c r="I16" i="42"/>
  <c r="G16" i="42"/>
  <c r="E16" i="42"/>
  <c r="AQ15" i="42"/>
  <c r="AO15" i="42"/>
  <c r="AM15" i="42"/>
  <c r="AK15" i="42"/>
  <c r="AI15" i="42"/>
  <c r="AG15" i="42"/>
  <c r="AE15" i="42"/>
  <c r="AC15" i="42"/>
  <c r="AA15" i="42"/>
  <c r="Y15" i="42"/>
  <c r="W15" i="42"/>
  <c r="U15" i="42"/>
  <c r="S15" i="42"/>
  <c r="Q15" i="42"/>
  <c r="O15" i="42"/>
  <c r="M15" i="42"/>
  <c r="K15" i="42"/>
  <c r="I15" i="42"/>
  <c r="G15" i="42"/>
  <c r="E15" i="42"/>
  <c r="AQ14" i="42"/>
  <c r="AO14" i="42"/>
  <c r="AM14" i="42"/>
  <c r="AK14" i="42"/>
  <c r="AI14" i="42"/>
  <c r="AG14" i="42"/>
  <c r="AE14" i="42"/>
  <c r="AC14" i="42"/>
  <c r="AA14" i="42"/>
  <c r="Y14" i="42"/>
  <c r="W14" i="42"/>
  <c r="U14" i="42"/>
  <c r="S14" i="42"/>
  <c r="Q14" i="42"/>
  <c r="O14" i="42"/>
  <c r="M14" i="42"/>
  <c r="K14" i="42"/>
  <c r="I14" i="42"/>
  <c r="G14" i="42"/>
  <c r="E14" i="42"/>
  <c r="AQ13" i="42"/>
  <c r="AO13" i="42"/>
  <c r="AM13" i="42"/>
  <c r="AK13" i="42"/>
  <c r="AI13" i="42"/>
  <c r="AG13" i="42"/>
  <c r="AE13" i="42"/>
  <c r="AC13" i="42"/>
  <c r="AA13" i="42"/>
  <c r="Y13" i="42"/>
  <c r="W13" i="42"/>
  <c r="U13" i="42"/>
  <c r="S13" i="42"/>
  <c r="Q13" i="42"/>
  <c r="O13" i="42"/>
  <c r="M13" i="42"/>
  <c r="K13" i="42"/>
  <c r="I13" i="42"/>
  <c r="G13" i="42"/>
  <c r="E13" i="42"/>
  <c r="AQ12" i="42"/>
  <c r="AO12" i="42"/>
  <c r="AM12" i="42"/>
  <c r="AK12" i="42"/>
  <c r="AI12" i="42"/>
  <c r="AG12" i="42"/>
  <c r="AE12" i="42"/>
  <c r="AC12" i="42"/>
  <c r="AA12" i="42"/>
  <c r="Y12" i="42"/>
  <c r="W12" i="42"/>
  <c r="U12" i="42"/>
  <c r="S12" i="42"/>
  <c r="Q12" i="42"/>
  <c r="O12" i="42"/>
  <c r="M12" i="42"/>
  <c r="K12" i="42"/>
  <c r="I12" i="42"/>
  <c r="G12" i="42"/>
  <c r="E12" i="42"/>
  <c r="AQ10" i="42"/>
  <c r="AO10" i="42"/>
  <c r="AM10" i="42"/>
  <c r="AK10" i="42"/>
  <c r="AI10" i="42"/>
  <c r="AG10" i="42"/>
  <c r="AE10" i="42"/>
  <c r="AC10" i="42"/>
  <c r="AA10" i="42"/>
  <c r="Y10" i="42"/>
  <c r="W10" i="42"/>
  <c r="U10" i="42"/>
  <c r="S10" i="42"/>
  <c r="Q10" i="42"/>
  <c r="O10" i="42"/>
  <c r="M10" i="42"/>
  <c r="K10" i="42"/>
  <c r="I10" i="42"/>
  <c r="G10" i="42"/>
  <c r="E10" i="42"/>
  <c r="AK6" i="43" l="1"/>
  <c r="AK4" i="43"/>
  <c r="E6" i="43"/>
  <c r="E4" i="43"/>
  <c r="U4" i="43"/>
  <c r="U6" i="43"/>
  <c r="D17" i="61"/>
  <c r="I14" i="61" s="1"/>
  <c r="I1" i="42"/>
  <c r="I2" i="42" s="1"/>
  <c r="AO6" i="43"/>
  <c r="AO5" i="43"/>
  <c r="AA5" i="43"/>
  <c r="AE6" i="43"/>
  <c r="AE5" i="43"/>
  <c r="G5" i="43"/>
  <c r="O5" i="43"/>
  <c r="G6" i="43"/>
  <c r="O4" i="43"/>
  <c r="W4" i="43"/>
  <c r="W5" i="43"/>
  <c r="M2" i="42"/>
  <c r="AI1" i="42"/>
  <c r="AA4" i="43"/>
  <c r="AM6" i="42"/>
  <c r="AG2" i="42"/>
  <c r="AO1" i="42"/>
  <c r="AO2" i="42" s="1"/>
  <c r="E1" i="42"/>
  <c r="E3" i="42" s="1"/>
  <c r="U1" i="42"/>
  <c r="U3" i="42" s="1"/>
  <c r="AK1" i="42"/>
  <c r="AK3" i="42" s="1"/>
  <c r="K5" i="43"/>
  <c r="K4" i="43"/>
  <c r="AQ5" i="43"/>
  <c r="AQ4" i="43"/>
  <c r="S4" i="43"/>
  <c r="S6" i="43"/>
  <c r="AG3" i="42"/>
  <c r="K5" i="42"/>
  <c r="AI6" i="42"/>
  <c r="M5" i="42"/>
  <c r="AE1" i="42"/>
  <c r="AE3" i="42" s="1"/>
  <c r="AM5" i="42"/>
  <c r="AI5" i="42"/>
  <c r="AM4" i="42"/>
  <c r="G1" i="42"/>
  <c r="G2" i="42" s="1"/>
  <c r="W1" i="42"/>
  <c r="W2" i="42" s="1"/>
  <c r="AM3" i="42"/>
  <c r="K2" i="42"/>
  <c r="AG4" i="42"/>
  <c r="M4" i="42"/>
  <c r="AG6" i="42"/>
  <c r="Q1" i="42"/>
  <c r="Q3" i="42" s="1"/>
  <c r="Y1" i="42"/>
  <c r="Y2" i="42" s="1"/>
  <c r="AI3" i="42"/>
  <c r="S1" i="42"/>
  <c r="S3" i="42" s="1"/>
  <c r="O1" i="42"/>
  <c r="O3" i="42" s="1"/>
  <c r="AG1" i="42"/>
  <c r="AM2" i="42"/>
  <c r="AG5" i="42"/>
  <c r="AM1" i="42"/>
  <c r="K6" i="42"/>
  <c r="K4" i="42"/>
  <c r="M6" i="42"/>
  <c r="AC6" i="43"/>
  <c r="AC4" i="43"/>
  <c r="K1" i="42"/>
  <c r="AA1" i="42"/>
  <c r="AA2" i="42" s="1"/>
  <c r="AQ1" i="42"/>
  <c r="AQ2" i="42" s="1"/>
  <c r="AI2" i="42"/>
  <c r="K3" i="42"/>
  <c r="AI4" i="42"/>
  <c r="M1" i="42"/>
  <c r="AC1" i="42"/>
  <c r="AC2" i="42" s="1"/>
  <c r="M3" i="42"/>
  <c r="I3" i="42" l="1"/>
  <c r="I4" i="42" s="1"/>
  <c r="AO3" i="42"/>
  <c r="AO6" i="42" s="1"/>
  <c r="U2" i="42"/>
  <c r="U5" i="42" s="1"/>
  <c r="AK2" i="42"/>
  <c r="AK5" i="42" s="1"/>
  <c r="E2" i="42"/>
  <c r="E5" i="42" s="1"/>
  <c r="D18" i="61"/>
  <c r="I15" i="61" s="1"/>
  <c r="AE2" i="42"/>
  <c r="AE5" i="42" s="1"/>
  <c r="Y3" i="42"/>
  <c r="Y6" i="42" s="1"/>
  <c r="Q2" i="42"/>
  <c r="Q6" i="42" s="1"/>
  <c r="S2" i="42"/>
  <c r="S5" i="42" s="1"/>
  <c r="W3" i="42"/>
  <c r="W6" i="42" s="1"/>
  <c r="G3" i="42"/>
  <c r="G6" i="42" s="1"/>
  <c r="O2" i="42"/>
  <c r="O6" i="42" s="1"/>
  <c r="AA3" i="42"/>
  <c r="AA6" i="42" s="1"/>
  <c r="AC3" i="42"/>
  <c r="AC4" i="42" s="1"/>
  <c r="AQ3" i="42"/>
  <c r="AQ5" i="42" s="1"/>
  <c r="AQ300" i="41"/>
  <c r="AO300" i="41"/>
  <c r="AM300" i="41"/>
  <c r="AK300" i="41"/>
  <c r="AI300" i="41"/>
  <c r="AG300" i="41"/>
  <c r="AE300" i="41"/>
  <c r="AC300" i="41"/>
  <c r="AA300" i="41"/>
  <c r="Y300" i="41"/>
  <c r="W300" i="41"/>
  <c r="U300" i="41"/>
  <c r="S300" i="41"/>
  <c r="Q300" i="41"/>
  <c r="O300" i="41"/>
  <c r="M300" i="41"/>
  <c r="K300" i="41"/>
  <c r="I300" i="41"/>
  <c r="G300" i="41"/>
  <c r="E300" i="41"/>
  <c r="AQ299" i="41"/>
  <c r="AO299" i="41"/>
  <c r="AM299" i="41"/>
  <c r="AK299" i="41"/>
  <c r="AI299" i="41"/>
  <c r="AG299" i="41"/>
  <c r="AE299" i="41"/>
  <c r="AC299" i="41"/>
  <c r="AA299" i="41"/>
  <c r="Y299" i="41"/>
  <c r="W299" i="41"/>
  <c r="U299" i="41"/>
  <c r="S299" i="41"/>
  <c r="Q299" i="41"/>
  <c r="O299" i="41"/>
  <c r="M299" i="41"/>
  <c r="K299" i="41"/>
  <c r="I299" i="41"/>
  <c r="G299" i="41"/>
  <c r="E299" i="41"/>
  <c r="AQ298" i="41"/>
  <c r="AO298" i="41"/>
  <c r="AM298" i="41"/>
  <c r="AK298" i="41"/>
  <c r="AI298" i="41"/>
  <c r="AG298" i="41"/>
  <c r="AE298" i="41"/>
  <c r="AC298" i="41"/>
  <c r="AA298" i="41"/>
  <c r="Y298" i="41"/>
  <c r="W298" i="41"/>
  <c r="U298" i="41"/>
  <c r="S298" i="41"/>
  <c r="Q298" i="41"/>
  <c r="O298" i="41"/>
  <c r="M298" i="41"/>
  <c r="K298" i="41"/>
  <c r="I298" i="41"/>
  <c r="G298" i="41"/>
  <c r="E298" i="41"/>
  <c r="AQ297" i="41"/>
  <c r="AO297" i="41"/>
  <c r="AM297" i="41"/>
  <c r="AK297" i="41"/>
  <c r="AI297" i="41"/>
  <c r="AG297" i="41"/>
  <c r="AE297" i="41"/>
  <c r="AC297" i="41"/>
  <c r="AA297" i="41"/>
  <c r="Y297" i="41"/>
  <c r="W297" i="41"/>
  <c r="U297" i="41"/>
  <c r="S297" i="41"/>
  <c r="Q297" i="41"/>
  <c r="O297" i="41"/>
  <c r="M297" i="41"/>
  <c r="K297" i="41"/>
  <c r="I297" i="41"/>
  <c r="G297" i="41"/>
  <c r="E297" i="41"/>
  <c r="AQ296" i="41"/>
  <c r="AO296" i="41"/>
  <c r="AM296" i="41"/>
  <c r="AK296" i="41"/>
  <c r="AI296" i="41"/>
  <c r="AG296" i="41"/>
  <c r="AE296" i="41"/>
  <c r="AC296" i="41"/>
  <c r="AA296" i="41"/>
  <c r="Y296" i="41"/>
  <c r="W296" i="41"/>
  <c r="U296" i="41"/>
  <c r="S296" i="41"/>
  <c r="Q296" i="41"/>
  <c r="O296" i="41"/>
  <c r="M296" i="41"/>
  <c r="K296" i="41"/>
  <c r="I296" i="41"/>
  <c r="G296" i="41"/>
  <c r="E296" i="41"/>
  <c r="AQ295" i="41"/>
  <c r="AO295" i="41"/>
  <c r="AM295" i="41"/>
  <c r="AK295" i="41"/>
  <c r="AI295" i="41"/>
  <c r="AG295" i="41"/>
  <c r="AE295" i="41"/>
  <c r="AC295" i="41"/>
  <c r="AA295" i="41"/>
  <c r="Y295" i="41"/>
  <c r="W295" i="41"/>
  <c r="U295" i="41"/>
  <c r="S295" i="41"/>
  <c r="Q295" i="41"/>
  <c r="O295" i="41"/>
  <c r="M295" i="41"/>
  <c r="K295" i="41"/>
  <c r="I295" i="41"/>
  <c r="G295" i="41"/>
  <c r="E295" i="41"/>
  <c r="AQ294" i="41"/>
  <c r="AO294" i="41"/>
  <c r="AM294" i="41"/>
  <c r="AK294" i="41"/>
  <c r="AI294" i="41"/>
  <c r="AG294" i="41"/>
  <c r="AE294" i="41"/>
  <c r="AC294" i="41"/>
  <c r="AA294" i="41"/>
  <c r="Y294" i="41"/>
  <c r="W294" i="41"/>
  <c r="U294" i="41"/>
  <c r="S294" i="41"/>
  <c r="Q294" i="41"/>
  <c r="O294" i="41"/>
  <c r="M294" i="41"/>
  <c r="K294" i="41"/>
  <c r="I294" i="41"/>
  <c r="G294" i="41"/>
  <c r="E294" i="41"/>
  <c r="AQ293" i="41"/>
  <c r="AO293" i="41"/>
  <c r="AM293" i="41"/>
  <c r="AK293" i="41"/>
  <c r="AI293" i="41"/>
  <c r="AG293" i="41"/>
  <c r="AE293" i="41"/>
  <c r="AC293" i="41"/>
  <c r="AA293" i="41"/>
  <c r="Y293" i="41"/>
  <c r="W293" i="41"/>
  <c r="U293" i="41"/>
  <c r="S293" i="41"/>
  <c r="Q293" i="41"/>
  <c r="O293" i="41"/>
  <c r="M293" i="41"/>
  <c r="K293" i="41"/>
  <c r="I293" i="41"/>
  <c r="G293" i="41"/>
  <c r="E293" i="41"/>
  <c r="AQ292" i="41"/>
  <c r="AO292" i="41"/>
  <c r="AM292" i="41"/>
  <c r="AK292" i="41"/>
  <c r="AI292" i="41"/>
  <c r="AG292" i="41"/>
  <c r="AE292" i="41"/>
  <c r="AC292" i="41"/>
  <c r="AA292" i="41"/>
  <c r="Y292" i="41"/>
  <c r="W292" i="41"/>
  <c r="U292" i="41"/>
  <c r="S292" i="41"/>
  <c r="Q292" i="41"/>
  <c r="O292" i="41"/>
  <c r="M292" i="41"/>
  <c r="K292" i="41"/>
  <c r="I292" i="41"/>
  <c r="G292" i="41"/>
  <c r="E292" i="41"/>
  <c r="AQ291" i="41"/>
  <c r="AO291" i="41"/>
  <c r="AM291" i="41"/>
  <c r="AK291" i="41"/>
  <c r="AI291" i="41"/>
  <c r="AG291" i="41"/>
  <c r="AE291" i="41"/>
  <c r="AC291" i="41"/>
  <c r="AA291" i="41"/>
  <c r="Y291" i="41"/>
  <c r="W291" i="41"/>
  <c r="U291" i="41"/>
  <c r="S291" i="41"/>
  <c r="Q291" i="41"/>
  <c r="O291" i="41"/>
  <c r="M291" i="41"/>
  <c r="K291" i="41"/>
  <c r="I291" i="41"/>
  <c r="G291" i="41"/>
  <c r="E291" i="41"/>
  <c r="AQ290" i="41"/>
  <c r="AO290" i="41"/>
  <c r="AM290" i="41"/>
  <c r="AK290" i="41"/>
  <c r="AI290" i="41"/>
  <c r="AG290" i="41"/>
  <c r="AE290" i="41"/>
  <c r="AC290" i="41"/>
  <c r="AA290" i="41"/>
  <c r="Y290" i="41"/>
  <c r="W290" i="41"/>
  <c r="U290" i="41"/>
  <c r="S290" i="41"/>
  <c r="Q290" i="41"/>
  <c r="O290" i="41"/>
  <c r="M290" i="41"/>
  <c r="K290" i="41"/>
  <c r="I290" i="41"/>
  <c r="G290" i="41"/>
  <c r="E290" i="41"/>
  <c r="AQ289" i="41"/>
  <c r="AO289" i="41"/>
  <c r="AM289" i="41"/>
  <c r="AK289" i="41"/>
  <c r="AI289" i="41"/>
  <c r="AG289" i="41"/>
  <c r="AE289" i="41"/>
  <c r="AC289" i="41"/>
  <c r="AA289" i="41"/>
  <c r="Y289" i="41"/>
  <c r="W289" i="41"/>
  <c r="U289" i="41"/>
  <c r="S289" i="41"/>
  <c r="Q289" i="41"/>
  <c r="O289" i="41"/>
  <c r="M289" i="41"/>
  <c r="K289" i="41"/>
  <c r="I289" i="41"/>
  <c r="G289" i="41"/>
  <c r="E289" i="41"/>
  <c r="AQ288" i="41"/>
  <c r="AO288" i="41"/>
  <c r="AM288" i="41"/>
  <c r="AK288" i="41"/>
  <c r="AI288" i="41"/>
  <c r="AG288" i="41"/>
  <c r="AE288" i="41"/>
  <c r="AC288" i="41"/>
  <c r="AA288" i="41"/>
  <c r="Y288" i="41"/>
  <c r="W288" i="41"/>
  <c r="U288" i="41"/>
  <c r="S288" i="41"/>
  <c r="Q288" i="41"/>
  <c r="O288" i="41"/>
  <c r="M288" i="41"/>
  <c r="K288" i="41"/>
  <c r="I288" i="41"/>
  <c r="G288" i="41"/>
  <c r="E288" i="41"/>
  <c r="AQ287" i="41"/>
  <c r="AO287" i="41"/>
  <c r="AM287" i="41"/>
  <c r="AK287" i="41"/>
  <c r="AI287" i="41"/>
  <c r="AG287" i="41"/>
  <c r="AE287" i="41"/>
  <c r="AC287" i="41"/>
  <c r="AA287" i="41"/>
  <c r="Y287" i="41"/>
  <c r="W287" i="41"/>
  <c r="U287" i="41"/>
  <c r="S287" i="41"/>
  <c r="Q287" i="41"/>
  <c r="O287" i="41"/>
  <c r="M287" i="41"/>
  <c r="K287" i="41"/>
  <c r="I287" i="41"/>
  <c r="G287" i="41"/>
  <c r="E287" i="41"/>
  <c r="AQ286" i="41"/>
  <c r="AO286" i="41"/>
  <c r="AM286" i="41"/>
  <c r="AK286" i="41"/>
  <c r="AI286" i="41"/>
  <c r="AG286" i="41"/>
  <c r="AE286" i="41"/>
  <c r="AC286" i="41"/>
  <c r="AA286" i="41"/>
  <c r="Y286" i="41"/>
  <c r="W286" i="41"/>
  <c r="U286" i="41"/>
  <c r="S286" i="41"/>
  <c r="Q286" i="41"/>
  <c r="O286" i="41"/>
  <c r="M286" i="41"/>
  <c r="K286" i="41"/>
  <c r="I286" i="41"/>
  <c r="G286" i="41"/>
  <c r="E286" i="41"/>
  <c r="AQ285" i="41"/>
  <c r="AO285" i="41"/>
  <c r="AM285" i="41"/>
  <c r="AK285" i="41"/>
  <c r="AI285" i="41"/>
  <c r="AG285" i="41"/>
  <c r="AE285" i="41"/>
  <c r="AC285" i="41"/>
  <c r="AA285" i="41"/>
  <c r="Y285" i="41"/>
  <c r="W285" i="41"/>
  <c r="U285" i="41"/>
  <c r="S285" i="41"/>
  <c r="Q285" i="41"/>
  <c r="O285" i="41"/>
  <c r="M285" i="41"/>
  <c r="K285" i="41"/>
  <c r="I285" i="41"/>
  <c r="G285" i="41"/>
  <c r="E285" i="41"/>
  <c r="AQ284" i="41"/>
  <c r="AO284" i="41"/>
  <c r="AM284" i="41"/>
  <c r="AK284" i="41"/>
  <c r="AI284" i="41"/>
  <c r="AG284" i="41"/>
  <c r="AE284" i="41"/>
  <c r="AC284" i="41"/>
  <c r="AA284" i="41"/>
  <c r="Y284" i="41"/>
  <c r="W284" i="41"/>
  <c r="U284" i="41"/>
  <c r="S284" i="41"/>
  <c r="Q284" i="41"/>
  <c r="O284" i="41"/>
  <c r="M284" i="41"/>
  <c r="K284" i="41"/>
  <c r="I284" i="41"/>
  <c r="G284" i="41"/>
  <c r="E284" i="41"/>
  <c r="AQ283" i="41"/>
  <c r="AO283" i="41"/>
  <c r="AM283" i="41"/>
  <c r="AK283" i="41"/>
  <c r="AI283" i="41"/>
  <c r="AG283" i="41"/>
  <c r="AE283" i="41"/>
  <c r="AC283" i="41"/>
  <c r="AA283" i="41"/>
  <c r="Y283" i="41"/>
  <c r="W283" i="41"/>
  <c r="U283" i="41"/>
  <c r="S283" i="41"/>
  <c r="Q283" i="41"/>
  <c r="O283" i="41"/>
  <c r="M283" i="41"/>
  <c r="K283" i="41"/>
  <c r="I283" i="41"/>
  <c r="G283" i="41"/>
  <c r="E283" i="41"/>
  <c r="AQ282" i="41"/>
  <c r="AO282" i="41"/>
  <c r="AM282" i="41"/>
  <c r="AK282" i="41"/>
  <c r="AI282" i="41"/>
  <c r="AG282" i="41"/>
  <c r="AE282" i="41"/>
  <c r="AC282" i="41"/>
  <c r="AA282" i="41"/>
  <c r="Y282" i="41"/>
  <c r="W282" i="41"/>
  <c r="U282" i="41"/>
  <c r="S282" i="41"/>
  <c r="Q282" i="41"/>
  <c r="O282" i="41"/>
  <c r="M282" i="41"/>
  <c r="K282" i="41"/>
  <c r="I282" i="41"/>
  <c r="G282" i="41"/>
  <c r="E282" i="41"/>
  <c r="AQ281" i="41"/>
  <c r="AO281" i="41"/>
  <c r="AM281" i="41"/>
  <c r="AK281" i="41"/>
  <c r="AI281" i="41"/>
  <c r="AG281" i="41"/>
  <c r="AE281" i="41"/>
  <c r="AC281" i="41"/>
  <c r="AA281" i="41"/>
  <c r="Y281" i="41"/>
  <c r="W281" i="41"/>
  <c r="U281" i="41"/>
  <c r="S281" i="41"/>
  <c r="Q281" i="41"/>
  <c r="O281" i="41"/>
  <c r="M281" i="41"/>
  <c r="K281" i="41"/>
  <c r="I281" i="41"/>
  <c r="G281" i="41"/>
  <c r="E281" i="41"/>
  <c r="AQ280" i="41"/>
  <c r="AO280" i="41"/>
  <c r="AM280" i="41"/>
  <c r="AK280" i="41"/>
  <c r="AI280" i="41"/>
  <c r="AG280" i="41"/>
  <c r="AE280" i="41"/>
  <c r="AC280" i="41"/>
  <c r="AA280" i="41"/>
  <c r="Y280" i="41"/>
  <c r="W280" i="41"/>
  <c r="U280" i="41"/>
  <c r="S280" i="41"/>
  <c r="Q280" i="41"/>
  <c r="O280" i="41"/>
  <c r="M280" i="41"/>
  <c r="K280" i="41"/>
  <c r="I280" i="41"/>
  <c r="G280" i="41"/>
  <c r="E280" i="41"/>
  <c r="AQ279" i="41"/>
  <c r="AO279" i="41"/>
  <c r="AM279" i="41"/>
  <c r="AK279" i="41"/>
  <c r="AI279" i="41"/>
  <c r="AG279" i="41"/>
  <c r="AE279" i="41"/>
  <c r="AC279" i="41"/>
  <c r="AA279" i="41"/>
  <c r="Y279" i="41"/>
  <c r="W279" i="41"/>
  <c r="U279" i="41"/>
  <c r="S279" i="41"/>
  <c r="Q279" i="41"/>
  <c r="O279" i="41"/>
  <c r="M279" i="41"/>
  <c r="K279" i="41"/>
  <c r="I279" i="41"/>
  <c r="G279" i="41"/>
  <c r="E279" i="41"/>
  <c r="AQ278" i="41"/>
  <c r="AO278" i="41"/>
  <c r="AM278" i="41"/>
  <c r="AK278" i="41"/>
  <c r="AI278" i="41"/>
  <c r="AG278" i="41"/>
  <c r="AE278" i="41"/>
  <c r="AC278" i="41"/>
  <c r="AA278" i="41"/>
  <c r="Y278" i="41"/>
  <c r="W278" i="41"/>
  <c r="U278" i="41"/>
  <c r="S278" i="41"/>
  <c r="Q278" i="41"/>
  <c r="O278" i="41"/>
  <c r="M278" i="41"/>
  <c r="K278" i="41"/>
  <c r="I278" i="41"/>
  <c r="G278" i="41"/>
  <c r="E278" i="41"/>
  <c r="AQ277" i="41"/>
  <c r="AO277" i="41"/>
  <c r="AM277" i="41"/>
  <c r="AK277" i="41"/>
  <c r="AI277" i="41"/>
  <c r="AG277" i="41"/>
  <c r="AE277" i="41"/>
  <c r="AC277" i="41"/>
  <c r="AA277" i="41"/>
  <c r="Y277" i="41"/>
  <c r="W277" i="41"/>
  <c r="U277" i="41"/>
  <c r="S277" i="41"/>
  <c r="Q277" i="41"/>
  <c r="O277" i="41"/>
  <c r="M277" i="41"/>
  <c r="K277" i="41"/>
  <c r="I277" i="41"/>
  <c r="G277" i="41"/>
  <c r="E277" i="41"/>
  <c r="AQ276" i="41"/>
  <c r="AO276" i="41"/>
  <c r="AM276" i="41"/>
  <c r="AK276" i="41"/>
  <c r="AI276" i="41"/>
  <c r="AG276" i="41"/>
  <c r="AE276" i="41"/>
  <c r="AC276" i="41"/>
  <c r="AA276" i="41"/>
  <c r="Y276" i="41"/>
  <c r="W276" i="41"/>
  <c r="U276" i="41"/>
  <c r="S276" i="41"/>
  <c r="Q276" i="41"/>
  <c r="O276" i="41"/>
  <c r="M276" i="41"/>
  <c r="K276" i="41"/>
  <c r="I276" i="41"/>
  <c r="G276" i="41"/>
  <c r="E276" i="41"/>
  <c r="AQ275" i="41"/>
  <c r="AO275" i="41"/>
  <c r="AM275" i="41"/>
  <c r="AK275" i="41"/>
  <c r="AI275" i="41"/>
  <c r="AG275" i="41"/>
  <c r="AE275" i="41"/>
  <c r="AC275" i="41"/>
  <c r="AA275" i="41"/>
  <c r="Y275" i="41"/>
  <c r="W275" i="41"/>
  <c r="U275" i="41"/>
  <c r="S275" i="41"/>
  <c r="Q275" i="41"/>
  <c r="O275" i="41"/>
  <c r="M275" i="41"/>
  <c r="K275" i="41"/>
  <c r="I275" i="41"/>
  <c r="G275" i="41"/>
  <c r="E275" i="41"/>
  <c r="AQ274" i="41"/>
  <c r="AO274" i="41"/>
  <c r="AM274" i="41"/>
  <c r="AK274" i="41"/>
  <c r="AI274" i="41"/>
  <c r="AG274" i="41"/>
  <c r="AE274" i="41"/>
  <c r="AC274" i="41"/>
  <c r="AA274" i="41"/>
  <c r="Y274" i="41"/>
  <c r="W274" i="41"/>
  <c r="U274" i="41"/>
  <c r="S274" i="41"/>
  <c r="Q274" i="41"/>
  <c r="O274" i="41"/>
  <c r="M274" i="41"/>
  <c r="K274" i="41"/>
  <c r="I274" i="41"/>
  <c r="G274" i="41"/>
  <c r="E274" i="41"/>
  <c r="AQ273" i="41"/>
  <c r="AO273" i="41"/>
  <c r="AM273" i="41"/>
  <c r="AK273" i="41"/>
  <c r="AI273" i="41"/>
  <c r="AG273" i="41"/>
  <c r="AE273" i="41"/>
  <c r="AC273" i="41"/>
  <c r="AA273" i="41"/>
  <c r="Y273" i="41"/>
  <c r="W273" i="41"/>
  <c r="U273" i="41"/>
  <c r="S273" i="41"/>
  <c r="Q273" i="41"/>
  <c r="O273" i="41"/>
  <c r="M273" i="41"/>
  <c r="K273" i="41"/>
  <c r="I273" i="41"/>
  <c r="G273" i="41"/>
  <c r="E273" i="41"/>
  <c r="AQ272" i="41"/>
  <c r="AO272" i="41"/>
  <c r="AM272" i="41"/>
  <c r="AK272" i="41"/>
  <c r="AI272" i="41"/>
  <c r="AG272" i="41"/>
  <c r="AE272" i="41"/>
  <c r="AC272" i="41"/>
  <c r="AA272" i="41"/>
  <c r="Y272" i="41"/>
  <c r="W272" i="41"/>
  <c r="U272" i="41"/>
  <c r="S272" i="41"/>
  <c r="Q272" i="41"/>
  <c r="O272" i="41"/>
  <c r="M272" i="41"/>
  <c r="K272" i="41"/>
  <c r="I272" i="41"/>
  <c r="G272" i="41"/>
  <c r="E272" i="41"/>
  <c r="AQ271" i="41"/>
  <c r="AO271" i="41"/>
  <c r="AM271" i="41"/>
  <c r="AK271" i="41"/>
  <c r="AI271" i="41"/>
  <c r="AG271" i="41"/>
  <c r="AE271" i="41"/>
  <c r="AC271" i="41"/>
  <c r="AA271" i="41"/>
  <c r="Y271" i="41"/>
  <c r="W271" i="41"/>
  <c r="U271" i="41"/>
  <c r="S271" i="41"/>
  <c r="Q271" i="41"/>
  <c r="O271" i="41"/>
  <c r="M271" i="41"/>
  <c r="K271" i="41"/>
  <c r="I271" i="41"/>
  <c r="G271" i="41"/>
  <c r="E271" i="41"/>
  <c r="AQ270" i="41"/>
  <c r="AO270" i="41"/>
  <c r="AM270" i="41"/>
  <c r="AK270" i="41"/>
  <c r="AI270" i="41"/>
  <c r="AG270" i="41"/>
  <c r="AE270" i="41"/>
  <c r="AC270" i="41"/>
  <c r="AA270" i="41"/>
  <c r="Y270" i="41"/>
  <c r="W270" i="41"/>
  <c r="U270" i="41"/>
  <c r="S270" i="41"/>
  <c r="Q270" i="41"/>
  <c r="O270" i="41"/>
  <c r="M270" i="41"/>
  <c r="K270" i="41"/>
  <c r="I270" i="41"/>
  <c r="G270" i="41"/>
  <c r="E270" i="41"/>
  <c r="AQ269" i="41"/>
  <c r="AO269" i="41"/>
  <c r="AM269" i="41"/>
  <c r="AK269" i="41"/>
  <c r="AI269" i="41"/>
  <c r="AG269" i="41"/>
  <c r="AE269" i="41"/>
  <c r="AC269" i="41"/>
  <c r="AA269" i="41"/>
  <c r="Y269" i="41"/>
  <c r="W269" i="41"/>
  <c r="U269" i="41"/>
  <c r="S269" i="41"/>
  <c r="Q269" i="41"/>
  <c r="O269" i="41"/>
  <c r="M269" i="41"/>
  <c r="K269" i="41"/>
  <c r="I269" i="41"/>
  <c r="G269" i="41"/>
  <c r="E269" i="41"/>
  <c r="AQ268" i="41"/>
  <c r="AO268" i="41"/>
  <c r="AM268" i="41"/>
  <c r="AK268" i="41"/>
  <c r="AI268" i="41"/>
  <c r="AG268" i="41"/>
  <c r="AE268" i="41"/>
  <c r="AC268" i="41"/>
  <c r="AA268" i="41"/>
  <c r="Y268" i="41"/>
  <c r="W268" i="41"/>
  <c r="U268" i="41"/>
  <c r="S268" i="41"/>
  <c r="Q268" i="41"/>
  <c r="O268" i="41"/>
  <c r="M268" i="41"/>
  <c r="K268" i="41"/>
  <c r="I268" i="41"/>
  <c r="G268" i="41"/>
  <c r="E268" i="41"/>
  <c r="AQ267" i="41"/>
  <c r="AO267" i="41"/>
  <c r="AM267" i="41"/>
  <c r="AK267" i="41"/>
  <c r="AI267" i="41"/>
  <c r="AG267" i="41"/>
  <c r="AE267" i="41"/>
  <c r="AC267" i="41"/>
  <c r="AA267" i="41"/>
  <c r="Y267" i="41"/>
  <c r="W267" i="41"/>
  <c r="U267" i="41"/>
  <c r="S267" i="41"/>
  <c r="Q267" i="41"/>
  <c r="O267" i="41"/>
  <c r="M267" i="41"/>
  <c r="K267" i="41"/>
  <c r="I267" i="41"/>
  <c r="G267" i="41"/>
  <c r="E267" i="41"/>
  <c r="AQ266" i="41"/>
  <c r="AO266" i="41"/>
  <c r="AM266" i="41"/>
  <c r="AK266" i="41"/>
  <c r="AI266" i="41"/>
  <c r="AG266" i="41"/>
  <c r="AE266" i="41"/>
  <c r="AC266" i="41"/>
  <c r="AA266" i="41"/>
  <c r="Y266" i="41"/>
  <c r="W266" i="41"/>
  <c r="U266" i="41"/>
  <c r="S266" i="41"/>
  <c r="Q266" i="41"/>
  <c r="O266" i="41"/>
  <c r="M266" i="41"/>
  <c r="K266" i="41"/>
  <c r="I266" i="41"/>
  <c r="G266" i="41"/>
  <c r="E266" i="41"/>
  <c r="AQ265" i="41"/>
  <c r="AO265" i="41"/>
  <c r="AM265" i="41"/>
  <c r="AK265" i="41"/>
  <c r="AI265" i="41"/>
  <c r="AG265" i="41"/>
  <c r="AE265" i="41"/>
  <c r="AC265" i="41"/>
  <c r="AA265" i="41"/>
  <c r="Y265" i="41"/>
  <c r="W265" i="41"/>
  <c r="U265" i="41"/>
  <c r="S265" i="41"/>
  <c r="Q265" i="41"/>
  <c r="O265" i="41"/>
  <c r="M265" i="41"/>
  <c r="K265" i="41"/>
  <c r="I265" i="41"/>
  <c r="G265" i="41"/>
  <c r="E265" i="41"/>
  <c r="AQ264" i="41"/>
  <c r="AO264" i="41"/>
  <c r="AM264" i="41"/>
  <c r="AK264" i="41"/>
  <c r="AI264" i="41"/>
  <c r="AG264" i="41"/>
  <c r="AE264" i="41"/>
  <c r="AC264" i="41"/>
  <c r="AA264" i="41"/>
  <c r="Y264" i="41"/>
  <c r="W264" i="41"/>
  <c r="U264" i="41"/>
  <c r="S264" i="41"/>
  <c r="Q264" i="41"/>
  <c r="O264" i="41"/>
  <c r="M264" i="41"/>
  <c r="K264" i="41"/>
  <c r="I264" i="41"/>
  <c r="G264" i="41"/>
  <c r="E264" i="41"/>
  <c r="AQ263" i="41"/>
  <c r="AO263" i="41"/>
  <c r="AM263" i="41"/>
  <c r="AK263" i="41"/>
  <c r="AI263" i="41"/>
  <c r="AG263" i="41"/>
  <c r="AE263" i="41"/>
  <c r="AC263" i="41"/>
  <c r="AA263" i="41"/>
  <c r="Y263" i="41"/>
  <c r="W263" i="41"/>
  <c r="U263" i="41"/>
  <c r="S263" i="41"/>
  <c r="Q263" i="41"/>
  <c r="O263" i="41"/>
  <c r="M263" i="41"/>
  <c r="K263" i="41"/>
  <c r="I263" i="41"/>
  <c r="G263" i="41"/>
  <c r="E263" i="41"/>
  <c r="AQ262" i="41"/>
  <c r="AO262" i="41"/>
  <c r="AM262" i="41"/>
  <c r="AK262" i="41"/>
  <c r="AI262" i="41"/>
  <c r="AG262" i="41"/>
  <c r="AE262" i="41"/>
  <c r="AC262" i="41"/>
  <c r="AA262" i="41"/>
  <c r="Y262" i="41"/>
  <c r="W262" i="41"/>
  <c r="U262" i="41"/>
  <c r="S262" i="41"/>
  <c r="Q262" i="41"/>
  <c r="O262" i="41"/>
  <c r="M262" i="41"/>
  <c r="K262" i="41"/>
  <c r="I262" i="41"/>
  <c r="G262" i="41"/>
  <c r="E262" i="41"/>
  <c r="AQ261" i="41"/>
  <c r="AO261" i="41"/>
  <c r="AM261" i="41"/>
  <c r="AK261" i="41"/>
  <c r="AI261" i="41"/>
  <c r="AG261" i="41"/>
  <c r="AE261" i="41"/>
  <c r="AC261" i="41"/>
  <c r="AA261" i="41"/>
  <c r="Y261" i="41"/>
  <c r="W261" i="41"/>
  <c r="U261" i="41"/>
  <c r="S261" i="41"/>
  <c r="Q261" i="41"/>
  <c r="O261" i="41"/>
  <c r="M261" i="41"/>
  <c r="K261" i="41"/>
  <c r="I261" i="41"/>
  <c r="G261" i="41"/>
  <c r="E261" i="41"/>
  <c r="AQ260" i="41"/>
  <c r="AO260" i="41"/>
  <c r="AM260" i="41"/>
  <c r="AK260" i="41"/>
  <c r="AI260" i="41"/>
  <c r="AG260" i="41"/>
  <c r="AE260" i="41"/>
  <c r="AC260" i="41"/>
  <c r="AA260" i="41"/>
  <c r="Y260" i="41"/>
  <c r="W260" i="41"/>
  <c r="U260" i="41"/>
  <c r="S260" i="41"/>
  <c r="Q260" i="41"/>
  <c r="O260" i="41"/>
  <c r="M260" i="41"/>
  <c r="K260" i="41"/>
  <c r="I260" i="41"/>
  <c r="G260" i="41"/>
  <c r="E260" i="41"/>
  <c r="AQ259" i="41"/>
  <c r="AO259" i="41"/>
  <c r="AM259" i="41"/>
  <c r="AK259" i="41"/>
  <c r="AI259" i="41"/>
  <c r="AG259" i="41"/>
  <c r="AE259" i="41"/>
  <c r="AC259" i="41"/>
  <c r="AA259" i="41"/>
  <c r="Y259" i="41"/>
  <c r="W259" i="41"/>
  <c r="U259" i="41"/>
  <c r="S259" i="41"/>
  <c r="Q259" i="41"/>
  <c r="O259" i="41"/>
  <c r="M259" i="41"/>
  <c r="K259" i="41"/>
  <c r="I259" i="41"/>
  <c r="G259" i="41"/>
  <c r="E259" i="41"/>
  <c r="AQ258" i="41"/>
  <c r="AO258" i="41"/>
  <c r="AM258" i="41"/>
  <c r="AK258" i="41"/>
  <c r="AI258" i="41"/>
  <c r="AG258" i="41"/>
  <c r="AE258" i="41"/>
  <c r="AC258" i="41"/>
  <c r="AA258" i="41"/>
  <c r="Y258" i="41"/>
  <c r="W258" i="41"/>
  <c r="U258" i="41"/>
  <c r="S258" i="41"/>
  <c r="Q258" i="41"/>
  <c r="O258" i="41"/>
  <c r="M258" i="41"/>
  <c r="K258" i="41"/>
  <c r="I258" i="41"/>
  <c r="G258" i="41"/>
  <c r="E258" i="41"/>
  <c r="AQ257" i="41"/>
  <c r="AO257" i="41"/>
  <c r="AM257" i="41"/>
  <c r="AK257" i="41"/>
  <c r="AI257" i="41"/>
  <c r="AG257" i="41"/>
  <c r="AE257" i="41"/>
  <c r="AC257" i="41"/>
  <c r="AA257" i="41"/>
  <c r="Y257" i="41"/>
  <c r="W257" i="41"/>
  <c r="U257" i="41"/>
  <c r="S257" i="41"/>
  <c r="Q257" i="41"/>
  <c r="O257" i="41"/>
  <c r="M257" i="41"/>
  <c r="K257" i="41"/>
  <c r="I257" i="41"/>
  <c r="G257" i="41"/>
  <c r="E257" i="41"/>
  <c r="AQ256" i="41"/>
  <c r="AO256" i="41"/>
  <c r="AM256" i="41"/>
  <c r="AK256" i="41"/>
  <c r="AI256" i="41"/>
  <c r="AG256" i="41"/>
  <c r="AE256" i="41"/>
  <c r="AC256" i="41"/>
  <c r="AA256" i="41"/>
  <c r="Y256" i="41"/>
  <c r="W256" i="41"/>
  <c r="U256" i="41"/>
  <c r="S256" i="41"/>
  <c r="Q256" i="41"/>
  <c r="O256" i="41"/>
  <c r="M256" i="41"/>
  <c r="K256" i="41"/>
  <c r="I256" i="41"/>
  <c r="G256" i="41"/>
  <c r="E256" i="41"/>
  <c r="AQ255" i="41"/>
  <c r="AO255" i="41"/>
  <c r="AM255" i="41"/>
  <c r="AK255" i="41"/>
  <c r="AI255" i="41"/>
  <c r="AG255" i="41"/>
  <c r="AE255" i="41"/>
  <c r="AC255" i="41"/>
  <c r="AA255" i="41"/>
  <c r="Y255" i="41"/>
  <c r="W255" i="41"/>
  <c r="U255" i="41"/>
  <c r="S255" i="41"/>
  <c r="Q255" i="41"/>
  <c r="O255" i="41"/>
  <c r="M255" i="41"/>
  <c r="K255" i="41"/>
  <c r="I255" i="41"/>
  <c r="G255" i="41"/>
  <c r="E255" i="41"/>
  <c r="AQ254" i="41"/>
  <c r="AO254" i="41"/>
  <c r="AM254" i="41"/>
  <c r="AK254" i="41"/>
  <c r="AI254" i="41"/>
  <c r="AG254" i="41"/>
  <c r="AE254" i="41"/>
  <c r="AC254" i="41"/>
  <c r="AA254" i="41"/>
  <c r="Y254" i="41"/>
  <c r="W254" i="41"/>
  <c r="U254" i="41"/>
  <c r="S254" i="41"/>
  <c r="Q254" i="41"/>
  <c r="O254" i="41"/>
  <c r="M254" i="41"/>
  <c r="K254" i="41"/>
  <c r="I254" i="41"/>
  <c r="G254" i="41"/>
  <c r="E254" i="41"/>
  <c r="AQ253" i="41"/>
  <c r="AO253" i="41"/>
  <c r="AM253" i="41"/>
  <c r="AK253" i="41"/>
  <c r="AI253" i="41"/>
  <c r="AG253" i="41"/>
  <c r="AE253" i="41"/>
  <c r="AC253" i="41"/>
  <c r="AA253" i="41"/>
  <c r="Y253" i="41"/>
  <c r="W253" i="41"/>
  <c r="U253" i="41"/>
  <c r="S253" i="41"/>
  <c r="Q253" i="41"/>
  <c r="O253" i="41"/>
  <c r="M253" i="41"/>
  <c r="K253" i="41"/>
  <c r="I253" i="41"/>
  <c r="G253" i="41"/>
  <c r="E253" i="41"/>
  <c r="AQ252" i="41"/>
  <c r="AO252" i="41"/>
  <c r="AM252" i="41"/>
  <c r="AK252" i="41"/>
  <c r="AI252" i="41"/>
  <c r="AG252" i="41"/>
  <c r="AE252" i="41"/>
  <c r="AC252" i="41"/>
  <c r="AA252" i="41"/>
  <c r="Y252" i="41"/>
  <c r="W252" i="41"/>
  <c r="U252" i="41"/>
  <c r="S252" i="41"/>
  <c r="Q252" i="41"/>
  <c r="O252" i="41"/>
  <c r="M252" i="41"/>
  <c r="K252" i="41"/>
  <c r="I252" i="41"/>
  <c r="G252" i="41"/>
  <c r="E252" i="41"/>
  <c r="AQ251" i="41"/>
  <c r="AO251" i="41"/>
  <c r="AM251" i="41"/>
  <c r="AK251" i="41"/>
  <c r="AI251" i="41"/>
  <c r="AG251" i="41"/>
  <c r="AE251" i="41"/>
  <c r="AC251" i="41"/>
  <c r="AA251" i="41"/>
  <c r="Y251" i="41"/>
  <c r="W251" i="41"/>
  <c r="U251" i="41"/>
  <c r="S251" i="41"/>
  <c r="Q251" i="41"/>
  <c r="O251" i="41"/>
  <c r="M251" i="41"/>
  <c r="K251" i="41"/>
  <c r="I251" i="41"/>
  <c r="G251" i="41"/>
  <c r="E251" i="41"/>
  <c r="AQ250" i="41"/>
  <c r="AO250" i="41"/>
  <c r="AM250" i="41"/>
  <c r="AK250" i="41"/>
  <c r="AI250" i="41"/>
  <c r="AG250" i="41"/>
  <c r="AE250" i="41"/>
  <c r="AC250" i="41"/>
  <c r="AA250" i="41"/>
  <c r="Y250" i="41"/>
  <c r="W250" i="41"/>
  <c r="U250" i="41"/>
  <c r="S250" i="41"/>
  <c r="Q250" i="41"/>
  <c r="O250" i="41"/>
  <c r="M250" i="41"/>
  <c r="K250" i="41"/>
  <c r="I250" i="41"/>
  <c r="G250" i="41"/>
  <c r="E250" i="41"/>
  <c r="AQ249" i="41"/>
  <c r="AO249" i="41"/>
  <c r="AM249" i="41"/>
  <c r="AK249" i="41"/>
  <c r="AI249" i="41"/>
  <c r="AG249" i="41"/>
  <c r="AE249" i="41"/>
  <c r="AC249" i="41"/>
  <c r="AA249" i="41"/>
  <c r="Y249" i="41"/>
  <c r="W249" i="41"/>
  <c r="U249" i="41"/>
  <c r="S249" i="41"/>
  <c r="Q249" i="41"/>
  <c r="O249" i="41"/>
  <c r="M249" i="41"/>
  <c r="K249" i="41"/>
  <c r="I249" i="41"/>
  <c r="G249" i="41"/>
  <c r="E249" i="41"/>
  <c r="AQ248" i="41"/>
  <c r="AO248" i="41"/>
  <c r="AM248" i="41"/>
  <c r="AK248" i="41"/>
  <c r="AI248" i="41"/>
  <c r="AG248" i="41"/>
  <c r="AE248" i="41"/>
  <c r="AC248" i="41"/>
  <c r="AA248" i="41"/>
  <c r="Y248" i="41"/>
  <c r="W248" i="41"/>
  <c r="U248" i="41"/>
  <c r="S248" i="41"/>
  <c r="Q248" i="41"/>
  <c r="O248" i="41"/>
  <c r="M248" i="41"/>
  <c r="K248" i="41"/>
  <c r="I248" i="41"/>
  <c r="G248" i="41"/>
  <c r="E248" i="41"/>
  <c r="AQ247" i="41"/>
  <c r="AO247" i="41"/>
  <c r="AM247" i="41"/>
  <c r="AK247" i="41"/>
  <c r="AI247" i="41"/>
  <c r="AG247" i="41"/>
  <c r="AE247" i="41"/>
  <c r="AC247" i="41"/>
  <c r="AA247" i="41"/>
  <c r="Y247" i="41"/>
  <c r="W247" i="41"/>
  <c r="U247" i="41"/>
  <c r="S247" i="41"/>
  <c r="Q247" i="41"/>
  <c r="O247" i="41"/>
  <c r="M247" i="41"/>
  <c r="K247" i="41"/>
  <c r="I247" i="41"/>
  <c r="G247" i="41"/>
  <c r="E247" i="41"/>
  <c r="AQ246" i="41"/>
  <c r="AO246" i="41"/>
  <c r="AM246" i="41"/>
  <c r="AK246" i="41"/>
  <c r="AI246" i="41"/>
  <c r="AG246" i="41"/>
  <c r="AE246" i="41"/>
  <c r="AC246" i="41"/>
  <c r="AA246" i="41"/>
  <c r="Y246" i="41"/>
  <c r="W246" i="41"/>
  <c r="U246" i="41"/>
  <c r="S246" i="41"/>
  <c r="Q246" i="41"/>
  <c r="O246" i="41"/>
  <c r="M246" i="41"/>
  <c r="K246" i="41"/>
  <c r="I246" i="41"/>
  <c r="G246" i="41"/>
  <c r="E246" i="41"/>
  <c r="AQ245" i="41"/>
  <c r="AO245" i="41"/>
  <c r="AM245" i="41"/>
  <c r="AK245" i="41"/>
  <c r="AI245" i="41"/>
  <c r="AG245" i="41"/>
  <c r="AE245" i="41"/>
  <c r="AC245" i="41"/>
  <c r="AA245" i="41"/>
  <c r="Y245" i="41"/>
  <c r="W245" i="41"/>
  <c r="U245" i="41"/>
  <c r="S245" i="41"/>
  <c r="Q245" i="41"/>
  <c r="O245" i="41"/>
  <c r="M245" i="41"/>
  <c r="K245" i="41"/>
  <c r="I245" i="41"/>
  <c r="G245" i="41"/>
  <c r="E245" i="41"/>
  <c r="AQ244" i="41"/>
  <c r="AO244" i="41"/>
  <c r="AM244" i="41"/>
  <c r="AK244" i="41"/>
  <c r="AI244" i="41"/>
  <c r="AG244" i="41"/>
  <c r="AE244" i="41"/>
  <c r="AC244" i="41"/>
  <c r="AA244" i="41"/>
  <c r="Y244" i="41"/>
  <c r="W244" i="41"/>
  <c r="U244" i="41"/>
  <c r="S244" i="41"/>
  <c r="Q244" i="41"/>
  <c r="O244" i="41"/>
  <c r="M244" i="41"/>
  <c r="K244" i="41"/>
  <c r="I244" i="41"/>
  <c r="G244" i="41"/>
  <c r="E244" i="41"/>
  <c r="AQ243" i="41"/>
  <c r="AO243" i="41"/>
  <c r="AM243" i="41"/>
  <c r="AK243" i="41"/>
  <c r="AI243" i="41"/>
  <c r="AG243" i="41"/>
  <c r="AE243" i="41"/>
  <c r="AC243" i="41"/>
  <c r="AA243" i="41"/>
  <c r="Y243" i="41"/>
  <c r="W243" i="41"/>
  <c r="U243" i="41"/>
  <c r="S243" i="41"/>
  <c r="Q243" i="41"/>
  <c r="O243" i="41"/>
  <c r="M243" i="41"/>
  <c r="K243" i="41"/>
  <c r="I243" i="41"/>
  <c r="G243" i="41"/>
  <c r="E243" i="41"/>
  <c r="AQ242" i="41"/>
  <c r="AO242" i="41"/>
  <c r="AM242" i="41"/>
  <c r="AK242" i="41"/>
  <c r="AI242" i="41"/>
  <c r="AG242" i="41"/>
  <c r="AE242" i="41"/>
  <c r="AC242" i="41"/>
  <c r="AA242" i="41"/>
  <c r="Y242" i="41"/>
  <c r="W242" i="41"/>
  <c r="U242" i="41"/>
  <c r="S242" i="41"/>
  <c r="Q242" i="41"/>
  <c r="O242" i="41"/>
  <c r="M242" i="41"/>
  <c r="K242" i="41"/>
  <c r="I242" i="41"/>
  <c r="G242" i="41"/>
  <c r="E242" i="41"/>
  <c r="AQ241" i="41"/>
  <c r="AO241" i="41"/>
  <c r="AM241" i="41"/>
  <c r="AK241" i="41"/>
  <c r="AI241" i="41"/>
  <c r="AG241" i="41"/>
  <c r="AE241" i="41"/>
  <c r="AC241" i="41"/>
  <c r="AA241" i="41"/>
  <c r="Y241" i="41"/>
  <c r="W241" i="41"/>
  <c r="U241" i="41"/>
  <c r="S241" i="41"/>
  <c r="Q241" i="41"/>
  <c r="O241" i="41"/>
  <c r="M241" i="41"/>
  <c r="K241" i="41"/>
  <c r="I241" i="41"/>
  <c r="G241" i="41"/>
  <c r="E241" i="41"/>
  <c r="AQ240" i="41"/>
  <c r="AO240" i="41"/>
  <c r="AM240" i="41"/>
  <c r="AK240" i="41"/>
  <c r="AI240" i="41"/>
  <c r="AG240" i="41"/>
  <c r="AE240" i="41"/>
  <c r="AC240" i="41"/>
  <c r="AA240" i="41"/>
  <c r="Y240" i="41"/>
  <c r="W240" i="41"/>
  <c r="U240" i="41"/>
  <c r="S240" i="41"/>
  <c r="Q240" i="41"/>
  <c r="O240" i="41"/>
  <c r="M240" i="41"/>
  <c r="K240" i="41"/>
  <c r="I240" i="41"/>
  <c r="G240" i="41"/>
  <c r="E240" i="41"/>
  <c r="AQ239" i="41"/>
  <c r="AO239" i="41"/>
  <c r="AM239" i="41"/>
  <c r="AK239" i="41"/>
  <c r="AI239" i="41"/>
  <c r="AG239" i="41"/>
  <c r="AE239" i="41"/>
  <c r="AC239" i="41"/>
  <c r="AA239" i="41"/>
  <c r="Y239" i="41"/>
  <c r="W239" i="41"/>
  <c r="U239" i="41"/>
  <c r="S239" i="41"/>
  <c r="Q239" i="41"/>
  <c r="O239" i="41"/>
  <c r="M239" i="41"/>
  <c r="K239" i="41"/>
  <c r="I239" i="41"/>
  <c r="G239" i="41"/>
  <c r="E239" i="41"/>
  <c r="AQ238" i="41"/>
  <c r="AO238" i="41"/>
  <c r="AM238" i="41"/>
  <c r="AK238" i="41"/>
  <c r="AI238" i="41"/>
  <c r="AG238" i="41"/>
  <c r="AE238" i="41"/>
  <c r="AC238" i="41"/>
  <c r="AA238" i="41"/>
  <c r="Y238" i="41"/>
  <c r="W238" i="41"/>
  <c r="U238" i="41"/>
  <c r="S238" i="41"/>
  <c r="Q238" i="41"/>
  <c r="O238" i="41"/>
  <c r="M238" i="41"/>
  <c r="K238" i="41"/>
  <c r="I238" i="41"/>
  <c r="G238" i="41"/>
  <c r="E238" i="41"/>
  <c r="AQ237" i="41"/>
  <c r="AO237" i="41"/>
  <c r="AM237" i="41"/>
  <c r="AK237" i="41"/>
  <c r="AI237" i="41"/>
  <c r="AG237" i="41"/>
  <c r="AE237" i="41"/>
  <c r="AC237" i="41"/>
  <c r="AA237" i="41"/>
  <c r="Y237" i="41"/>
  <c r="W237" i="41"/>
  <c r="U237" i="41"/>
  <c r="S237" i="41"/>
  <c r="Q237" i="41"/>
  <c r="O237" i="41"/>
  <c r="M237" i="41"/>
  <c r="K237" i="41"/>
  <c r="I237" i="41"/>
  <c r="G237" i="41"/>
  <c r="E237" i="41"/>
  <c r="AQ236" i="41"/>
  <c r="AO236" i="41"/>
  <c r="AM236" i="41"/>
  <c r="AK236" i="41"/>
  <c r="AI236" i="41"/>
  <c r="AG236" i="41"/>
  <c r="AE236" i="41"/>
  <c r="AC236" i="41"/>
  <c r="AA236" i="41"/>
  <c r="Y236" i="41"/>
  <c r="W236" i="41"/>
  <c r="U236" i="41"/>
  <c r="S236" i="41"/>
  <c r="Q236" i="41"/>
  <c r="O236" i="41"/>
  <c r="M236" i="41"/>
  <c r="K236" i="41"/>
  <c r="I236" i="41"/>
  <c r="G236" i="41"/>
  <c r="E236" i="41"/>
  <c r="AQ235" i="41"/>
  <c r="AO235" i="41"/>
  <c r="AM235" i="41"/>
  <c r="AK235" i="41"/>
  <c r="AI235" i="41"/>
  <c r="AG235" i="41"/>
  <c r="AE235" i="41"/>
  <c r="AC235" i="41"/>
  <c r="AA235" i="41"/>
  <c r="Y235" i="41"/>
  <c r="W235" i="41"/>
  <c r="U235" i="41"/>
  <c r="S235" i="41"/>
  <c r="Q235" i="41"/>
  <c r="O235" i="41"/>
  <c r="M235" i="41"/>
  <c r="K235" i="41"/>
  <c r="I235" i="41"/>
  <c r="G235" i="41"/>
  <c r="E235" i="41"/>
  <c r="AQ234" i="41"/>
  <c r="AO234" i="41"/>
  <c r="AM234" i="41"/>
  <c r="AK234" i="41"/>
  <c r="AI234" i="41"/>
  <c r="AG234" i="41"/>
  <c r="AE234" i="41"/>
  <c r="AC234" i="41"/>
  <c r="AA234" i="41"/>
  <c r="Y234" i="41"/>
  <c r="W234" i="41"/>
  <c r="U234" i="41"/>
  <c r="S234" i="41"/>
  <c r="Q234" i="41"/>
  <c r="O234" i="41"/>
  <c r="M234" i="41"/>
  <c r="K234" i="41"/>
  <c r="I234" i="41"/>
  <c r="G234" i="41"/>
  <c r="E234" i="41"/>
  <c r="AQ233" i="41"/>
  <c r="AO233" i="41"/>
  <c r="AM233" i="41"/>
  <c r="AK233" i="41"/>
  <c r="AI233" i="41"/>
  <c r="AG233" i="41"/>
  <c r="AE233" i="41"/>
  <c r="AC233" i="41"/>
  <c r="AA233" i="41"/>
  <c r="Y233" i="41"/>
  <c r="W233" i="41"/>
  <c r="U233" i="41"/>
  <c r="S233" i="41"/>
  <c r="Q233" i="41"/>
  <c r="O233" i="41"/>
  <c r="M233" i="41"/>
  <c r="K233" i="41"/>
  <c r="I233" i="41"/>
  <c r="G233" i="41"/>
  <c r="E233" i="41"/>
  <c r="AQ232" i="41"/>
  <c r="AO232" i="41"/>
  <c r="AM232" i="41"/>
  <c r="AK232" i="41"/>
  <c r="AI232" i="41"/>
  <c r="AG232" i="41"/>
  <c r="AE232" i="41"/>
  <c r="AC232" i="41"/>
  <c r="AA232" i="41"/>
  <c r="Y232" i="41"/>
  <c r="W232" i="41"/>
  <c r="U232" i="41"/>
  <c r="S232" i="41"/>
  <c r="Q232" i="41"/>
  <c r="O232" i="41"/>
  <c r="M232" i="41"/>
  <c r="K232" i="41"/>
  <c r="I232" i="41"/>
  <c r="G232" i="41"/>
  <c r="E232" i="41"/>
  <c r="AQ231" i="41"/>
  <c r="AO231" i="41"/>
  <c r="AM231" i="41"/>
  <c r="AK231" i="41"/>
  <c r="AI231" i="41"/>
  <c r="AG231" i="41"/>
  <c r="AE231" i="41"/>
  <c r="AC231" i="41"/>
  <c r="AA231" i="41"/>
  <c r="Y231" i="41"/>
  <c r="W231" i="41"/>
  <c r="U231" i="41"/>
  <c r="S231" i="41"/>
  <c r="Q231" i="41"/>
  <c r="O231" i="41"/>
  <c r="M231" i="41"/>
  <c r="K231" i="41"/>
  <c r="I231" i="41"/>
  <c r="G231" i="41"/>
  <c r="E231" i="41"/>
  <c r="AQ230" i="41"/>
  <c r="AO230" i="41"/>
  <c r="AM230" i="41"/>
  <c r="AK230" i="41"/>
  <c r="AI230" i="41"/>
  <c r="AG230" i="41"/>
  <c r="AE230" i="41"/>
  <c r="AC230" i="41"/>
  <c r="AA230" i="41"/>
  <c r="Y230" i="41"/>
  <c r="W230" i="41"/>
  <c r="U230" i="41"/>
  <c r="S230" i="41"/>
  <c r="Q230" i="41"/>
  <c r="O230" i="41"/>
  <c r="M230" i="41"/>
  <c r="K230" i="41"/>
  <c r="I230" i="41"/>
  <c r="G230" i="41"/>
  <c r="E230" i="41"/>
  <c r="AQ229" i="41"/>
  <c r="AO229" i="41"/>
  <c r="AM229" i="41"/>
  <c r="AK229" i="41"/>
  <c r="AI229" i="41"/>
  <c r="AG229" i="41"/>
  <c r="AE229" i="41"/>
  <c r="AC229" i="41"/>
  <c r="AA229" i="41"/>
  <c r="Y229" i="41"/>
  <c r="W229" i="41"/>
  <c r="U229" i="41"/>
  <c r="S229" i="41"/>
  <c r="Q229" i="41"/>
  <c r="O229" i="41"/>
  <c r="M229" i="41"/>
  <c r="K229" i="41"/>
  <c r="I229" i="41"/>
  <c r="G229" i="41"/>
  <c r="E229" i="41"/>
  <c r="AQ228" i="41"/>
  <c r="AO228" i="41"/>
  <c r="AM228" i="41"/>
  <c r="AK228" i="41"/>
  <c r="AI228" i="41"/>
  <c r="AG228" i="41"/>
  <c r="AE228" i="41"/>
  <c r="AC228" i="41"/>
  <c r="AA228" i="41"/>
  <c r="Y228" i="41"/>
  <c r="W228" i="41"/>
  <c r="U228" i="41"/>
  <c r="S228" i="41"/>
  <c r="Q228" i="41"/>
  <c r="O228" i="41"/>
  <c r="M228" i="41"/>
  <c r="K228" i="41"/>
  <c r="I228" i="41"/>
  <c r="G228" i="41"/>
  <c r="E228" i="41"/>
  <c r="AQ227" i="41"/>
  <c r="AO227" i="41"/>
  <c r="AM227" i="41"/>
  <c r="AK227" i="41"/>
  <c r="AI227" i="41"/>
  <c r="AG227" i="41"/>
  <c r="AE227" i="41"/>
  <c r="AC227" i="41"/>
  <c r="AA227" i="41"/>
  <c r="Y227" i="41"/>
  <c r="W227" i="41"/>
  <c r="U227" i="41"/>
  <c r="S227" i="41"/>
  <c r="Q227" i="41"/>
  <c r="O227" i="41"/>
  <c r="M227" i="41"/>
  <c r="K227" i="41"/>
  <c r="I227" i="41"/>
  <c r="G227" i="41"/>
  <c r="E227" i="41"/>
  <c r="AQ226" i="41"/>
  <c r="AO226" i="41"/>
  <c r="AM226" i="41"/>
  <c r="AK226" i="41"/>
  <c r="AI226" i="41"/>
  <c r="AG226" i="41"/>
  <c r="AE226" i="41"/>
  <c r="AC226" i="41"/>
  <c r="AA226" i="41"/>
  <c r="Y226" i="41"/>
  <c r="W226" i="41"/>
  <c r="U226" i="41"/>
  <c r="S226" i="41"/>
  <c r="Q226" i="41"/>
  <c r="O226" i="41"/>
  <c r="M226" i="41"/>
  <c r="K226" i="41"/>
  <c r="I226" i="41"/>
  <c r="G226" i="41"/>
  <c r="E226" i="41"/>
  <c r="AQ225" i="41"/>
  <c r="AO225" i="41"/>
  <c r="AM225" i="41"/>
  <c r="AK225" i="41"/>
  <c r="AI225" i="41"/>
  <c r="AG225" i="41"/>
  <c r="AE225" i="41"/>
  <c r="AC225" i="41"/>
  <c r="AA225" i="41"/>
  <c r="Y225" i="41"/>
  <c r="W225" i="41"/>
  <c r="U225" i="41"/>
  <c r="S225" i="41"/>
  <c r="Q225" i="41"/>
  <c r="O225" i="41"/>
  <c r="M225" i="41"/>
  <c r="K225" i="41"/>
  <c r="I225" i="41"/>
  <c r="G225" i="41"/>
  <c r="E225" i="41"/>
  <c r="AQ224" i="41"/>
  <c r="AO224" i="41"/>
  <c r="AM224" i="41"/>
  <c r="AK224" i="41"/>
  <c r="AI224" i="41"/>
  <c r="AG224" i="41"/>
  <c r="AE224" i="41"/>
  <c r="AC224" i="41"/>
  <c r="AA224" i="41"/>
  <c r="Y224" i="41"/>
  <c r="W224" i="41"/>
  <c r="U224" i="41"/>
  <c r="S224" i="41"/>
  <c r="Q224" i="41"/>
  <c r="O224" i="41"/>
  <c r="M224" i="41"/>
  <c r="K224" i="41"/>
  <c r="I224" i="41"/>
  <c r="G224" i="41"/>
  <c r="E224" i="41"/>
  <c r="AQ223" i="41"/>
  <c r="AO223" i="41"/>
  <c r="AM223" i="41"/>
  <c r="AK223" i="41"/>
  <c r="AI223" i="41"/>
  <c r="AG223" i="41"/>
  <c r="AE223" i="41"/>
  <c r="AC223" i="41"/>
  <c r="AA223" i="41"/>
  <c r="Y223" i="41"/>
  <c r="W223" i="41"/>
  <c r="U223" i="41"/>
  <c r="S223" i="41"/>
  <c r="Q223" i="41"/>
  <c r="O223" i="41"/>
  <c r="M223" i="41"/>
  <c r="K223" i="41"/>
  <c r="I223" i="41"/>
  <c r="G223" i="41"/>
  <c r="E223" i="41"/>
  <c r="AQ222" i="41"/>
  <c r="AO222" i="41"/>
  <c r="AM222" i="41"/>
  <c r="AK222" i="41"/>
  <c r="AI222" i="41"/>
  <c r="AG222" i="41"/>
  <c r="AE222" i="41"/>
  <c r="AC222" i="41"/>
  <c r="AA222" i="41"/>
  <c r="Y222" i="41"/>
  <c r="W222" i="41"/>
  <c r="U222" i="41"/>
  <c r="S222" i="41"/>
  <c r="Q222" i="41"/>
  <c r="O222" i="41"/>
  <c r="M222" i="41"/>
  <c r="K222" i="41"/>
  <c r="I222" i="41"/>
  <c r="G222" i="41"/>
  <c r="E222" i="41"/>
  <c r="AQ221" i="41"/>
  <c r="AO221" i="41"/>
  <c r="AM221" i="41"/>
  <c r="AK221" i="41"/>
  <c r="AI221" i="41"/>
  <c r="AG221" i="41"/>
  <c r="AE221" i="41"/>
  <c r="AC221" i="41"/>
  <c r="AA221" i="41"/>
  <c r="Y221" i="41"/>
  <c r="W221" i="41"/>
  <c r="U221" i="41"/>
  <c r="S221" i="41"/>
  <c r="Q221" i="41"/>
  <c r="O221" i="41"/>
  <c r="M221" i="41"/>
  <c r="K221" i="41"/>
  <c r="I221" i="41"/>
  <c r="G221" i="41"/>
  <c r="E221" i="41"/>
  <c r="AQ220" i="41"/>
  <c r="AO220" i="41"/>
  <c r="AM220" i="41"/>
  <c r="AK220" i="41"/>
  <c r="AI220" i="41"/>
  <c r="AG220" i="41"/>
  <c r="AE220" i="41"/>
  <c r="AC220" i="41"/>
  <c r="AA220" i="41"/>
  <c r="Y220" i="41"/>
  <c r="W220" i="41"/>
  <c r="U220" i="41"/>
  <c r="S220" i="41"/>
  <c r="Q220" i="41"/>
  <c r="O220" i="41"/>
  <c r="M220" i="41"/>
  <c r="K220" i="41"/>
  <c r="I220" i="41"/>
  <c r="G220" i="41"/>
  <c r="E220" i="41"/>
  <c r="AQ219" i="41"/>
  <c r="AO219" i="41"/>
  <c r="AM219" i="41"/>
  <c r="AK219" i="41"/>
  <c r="AI219" i="41"/>
  <c r="AG219" i="41"/>
  <c r="AE219" i="41"/>
  <c r="AC219" i="41"/>
  <c r="AA219" i="41"/>
  <c r="Y219" i="41"/>
  <c r="W219" i="41"/>
  <c r="U219" i="41"/>
  <c r="S219" i="41"/>
  <c r="Q219" i="41"/>
  <c r="O219" i="41"/>
  <c r="M219" i="41"/>
  <c r="K219" i="41"/>
  <c r="I219" i="41"/>
  <c r="G219" i="41"/>
  <c r="E219" i="41"/>
  <c r="AQ218" i="41"/>
  <c r="AO218" i="41"/>
  <c r="AM218" i="41"/>
  <c r="AK218" i="41"/>
  <c r="AI218" i="41"/>
  <c r="AG218" i="41"/>
  <c r="AE218" i="41"/>
  <c r="AC218" i="41"/>
  <c r="AA218" i="41"/>
  <c r="Y218" i="41"/>
  <c r="W218" i="41"/>
  <c r="U218" i="41"/>
  <c r="S218" i="41"/>
  <c r="Q218" i="41"/>
  <c r="O218" i="41"/>
  <c r="M218" i="41"/>
  <c r="K218" i="41"/>
  <c r="I218" i="41"/>
  <c r="G218" i="41"/>
  <c r="E218" i="41"/>
  <c r="AQ217" i="41"/>
  <c r="AO217" i="41"/>
  <c r="AM217" i="41"/>
  <c r="AK217" i="41"/>
  <c r="AI217" i="41"/>
  <c r="AG217" i="41"/>
  <c r="AE217" i="41"/>
  <c r="AC217" i="41"/>
  <c r="AA217" i="41"/>
  <c r="Y217" i="41"/>
  <c r="W217" i="41"/>
  <c r="U217" i="41"/>
  <c r="S217" i="41"/>
  <c r="Q217" i="41"/>
  <c r="O217" i="41"/>
  <c r="M217" i="41"/>
  <c r="K217" i="41"/>
  <c r="I217" i="41"/>
  <c r="G217" i="41"/>
  <c r="E217" i="41"/>
  <c r="AQ216" i="41"/>
  <c r="AO216" i="41"/>
  <c r="AM216" i="41"/>
  <c r="AK216" i="41"/>
  <c r="AI216" i="41"/>
  <c r="AG216" i="41"/>
  <c r="AE216" i="41"/>
  <c r="AC216" i="41"/>
  <c r="AA216" i="41"/>
  <c r="Y216" i="41"/>
  <c r="W216" i="41"/>
  <c r="U216" i="41"/>
  <c r="S216" i="41"/>
  <c r="Q216" i="41"/>
  <c r="O216" i="41"/>
  <c r="M216" i="41"/>
  <c r="K216" i="41"/>
  <c r="I216" i="41"/>
  <c r="G216" i="41"/>
  <c r="E216" i="41"/>
  <c r="AQ215" i="41"/>
  <c r="AO215" i="41"/>
  <c r="AM215" i="41"/>
  <c r="AK215" i="41"/>
  <c r="AI215" i="41"/>
  <c r="AG215" i="41"/>
  <c r="AE215" i="41"/>
  <c r="AC215" i="41"/>
  <c r="AA215" i="41"/>
  <c r="Y215" i="41"/>
  <c r="W215" i="41"/>
  <c r="U215" i="41"/>
  <c r="S215" i="41"/>
  <c r="Q215" i="41"/>
  <c r="O215" i="41"/>
  <c r="M215" i="41"/>
  <c r="K215" i="41"/>
  <c r="I215" i="41"/>
  <c r="G215" i="41"/>
  <c r="E215" i="41"/>
  <c r="AQ214" i="41"/>
  <c r="AO214" i="41"/>
  <c r="AM214" i="41"/>
  <c r="AK214" i="41"/>
  <c r="AI214" i="41"/>
  <c r="AG214" i="41"/>
  <c r="AE214" i="41"/>
  <c r="AC214" i="41"/>
  <c r="AA214" i="41"/>
  <c r="Y214" i="41"/>
  <c r="W214" i="41"/>
  <c r="U214" i="41"/>
  <c r="S214" i="41"/>
  <c r="Q214" i="41"/>
  <c r="O214" i="41"/>
  <c r="M214" i="41"/>
  <c r="K214" i="41"/>
  <c r="I214" i="41"/>
  <c r="G214" i="41"/>
  <c r="E214" i="41"/>
  <c r="AQ213" i="41"/>
  <c r="AO213" i="41"/>
  <c r="AM213" i="41"/>
  <c r="AK213" i="41"/>
  <c r="AI213" i="41"/>
  <c r="AG213" i="41"/>
  <c r="AE213" i="41"/>
  <c r="AC213" i="41"/>
  <c r="AA213" i="41"/>
  <c r="Y213" i="41"/>
  <c r="W213" i="41"/>
  <c r="U213" i="41"/>
  <c r="S213" i="41"/>
  <c r="Q213" i="41"/>
  <c r="O213" i="41"/>
  <c r="M213" i="41"/>
  <c r="K213" i="41"/>
  <c r="I213" i="41"/>
  <c r="G213" i="41"/>
  <c r="E213" i="41"/>
  <c r="AQ212" i="41"/>
  <c r="AO212" i="41"/>
  <c r="AM212" i="41"/>
  <c r="AK212" i="41"/>
  <c r="AI212" i="41"/>
  <c r="AG212" i="41"/>
  <c r="AE212" i="41"/>
  <c r="AC212" i="41"/>
  <c r="AA212" i="41"/>
  <c r="Y212" i="41"/>
  <c r="W212" i="41"/>
  <c r="U212" i="41"/>
  <c r="S212" i="41"/>
  <c r="Q212" i="41"/>
  <c r="O212" i="41"/>
  <c r="M212" i="41"/>
  <c r="K212" i="41"/>
  <c r="I212" i="41"/>
  <c r="G212" i="41"/>
  <c r="E212" i="41"/>
  <c r="AQ211" i="41"/>
  <c r="AO211" i="41"/>
  <c r="AM211" i="41"/>
  <c r="AK211" i="41"/>
  <c r="AI211" i="41"/>
  <c r="AG211" i="41"/>
  <c r="AE211" i="41"/>
  <c r="AC211" i="41"/>
  <c r="AA211" i="41"/>
  <c r="Y211" i="41"/>
  <c r="W211" i="41"/>
  <c r="U211" i="41"/>
  <c r="S211" i="41"/>
  <c r="Q211" i="41"/>
  <c r="O211" i="41"/>
  <c r="M211" i="41"/>
  <c r="K211" i="41"/>
  <c r="I211" i="41"/>
  <c r="G211" i="41"/>
  <c r="E211" i="41"/>
  <c r="AQ210" i="41"/>
  <c r="AO210" i="41"/>
  <c r="AM210" i="41"/>
  <c r="AK210" i="41"/>
  <c r="AI210" i="41"/>
  <c r="AG210" i="41"/>
  <c r="AE210" i="41"/>
  <c r="AC210" i="41"/>
  <c r="AA210" i="41"/>
  <c r="Y210" i="41"/>
  <c r="W210" i="41"/>
  <c r="U210" i="41"/>
  <c r="S210" i="41"/>
  <c r="Q210" i="41"/>
  <c r="O210" i="41"/>
  <c r="M210" i="41"/>
  <c r="K210" i="41"/>
  <c r="I210" i="41"/>
  <c r="G210" i="41"/>
  <c r="E210" i="41"/>
  <c r="AQ209" i="41"/>
  <c r="AO209" i="41"/>
  <c r="AM209" i="41"/>
  <c r="AK209" i="41"/>
  <c r="AI209" i="41"/>
  <c r="AG209" i="41"/>
  <c r="AE209" i="41"/>
  <c r="AC209" i="41"/>
  <c r="AA209" i="41"/>
  <c r="Y209" i="41"/>
  <c r="W209" i="41"/>
  <c r="U209" i="41"/>
  <c r="S209" i="41"/>
  <c r="Q209" i="41"/>
  <c r="O209" i="41"/>
  <c r="M209" i="41"/>
  <c r="K209" i="41"/>
  <c r="I209" i="41"/>
  <c r="G209" i="41"/>
  <c r="E209" i="41"/>
  <c r="AQ208" i="41"/>
  <c r="AO208" i="41"/>
  <c r="AM208" i="41"/>
  <c r="AK208" i="41"/>
  <c r="AI208" i="41"/>
  <c r="AG208" i="41"/>
  <c r="AE208" i="41"/>
  <c r="AC208" i="41"/>
  <c r="AA208" i="41"/>
  <c r="Y208" i="41"/>
  <c r="W208" i="41"/>
  <c r="U208" i="41"/>
  <c r="S208" i="41"/>
  <c r="Q208" i="41"/>
  <c r="O208" i="41"/>
  <c r="M208" i="41"/>
  <c r="K208" i="41"/>
  <c r="I208" i="41"/>
  <c r="G208" i="41"/>
  <c r="E208" i="41"/>
  <c r="AQ207" i="41"/>
  <c r="AO207" i="41"/>
  <c r="AM207" i="41"/>
  <c r="AK207" i="41"/>
  <c r="AI207" i="41"/>
  <c r="AG207" i="41"/>
  <c r="AE207" i="41"/>
  <c r="AC207" i="41"/>
  <c r="AA207" i="41"/>
  <c r="Y207" i="41"/>
  <c r="W207" i="41"/>
  <c r="U207" i="41"/>
  <c r="S207" i="41"/>
  <c r="Q207" i="41"/>
  <c r="O207" i="41"/>
  <c r="M207" i="41"/>
  <c r="K207" i="41"/>
  <c r="I207" i="41"/>
  <c r="G207" i="41"/>
  <c r="E207" i="41"/>
  <c r="AQ206" i="41"/>
  <c r="AO206" i="41"/>
  <c r="AM206" i="41"/>
  <c r="AK206" i="41"/>
  <c r="AI206" i="41"/>
  <c r="AG206" i="41"/>
  <c r="AE206" i="41"/>
  <c r="AC206" i="41"/>
  <c r="AA206" i="41"/>
  <c r="Y206" i="41"/>
  <c r="W206" i="41"/>
  <c r="U206" i="41"/>
  <c r="S206" i="41"/>
  <c r="Q206" i="41"/>
  <c r="O206" i="41"/>
  <c r="M206" i="41"/>
  <c r="K206" i="41"/>
  <c r="I206" i="41"/>
  <c r="G206" i="41"/>
  <c r="E206" i="41"/>
  <c r="AQ205" i="41"/>
  <c r="AO205" i="41"/>
  <c r="AM205" i="41"/>
  <c r="AK205" i="41"/>
  <c r="AI205" i="41"/>
  <c r="AG205" i="41"/>
  <c r="AE205" i="41"/>
  <c r="AC205" i="41"/>
  <c r="AA205" i="41"/>
  <c r="Y205" i="41"/>
  <c r="W205" i="41"/>
  <c r="U205" i="41"/>
  <c r="S205" i="41"/>
  <c r="Q205" i="41"/>
  <c r="O205" i="41"/>
  <c r="M205" i="41"/>
  <c r="K205" i="41"/>
  <c r="I205" i="41"/>
  <c r="G205" i="41"/>
  <c r="E205" i="41"/>
  <c r="AQ204" i="41"/>
  <c r="AO204" i="41"/>
  <c r="AM204" i="41"/>
  <c r="AK204" i="41"/>
  <c r="AI204" i="41"/>
  <c r="AG204" i="41"/>
  <c r="AE204" i="41"/>
  <c r="AC204" i="41"/>
  <c r="AA204" i="41"/>
  <c r="Y204" i="41"/>
  <c r="W204" i="41"/>
  <c r="U204" i="41"/>
  <c r="S204" i="41"/>
  <c r="Q204" i="41"/>
  <c r="O204" i="41"/>
  <c r="M204" i="41"/>
  <c r="K204" i="41"/>
  <c r="I204" i="41"/>
  <c r="G204" i="41"/>
  <c r="E204" i="41"/>
  <c r="AQ203" i="41"/>
  <c r="AO203" i="41"/>
  <c r="AM203" i="41"/>
  <c r="AK203" i="41"/>
  <c r="AI203" i="41"/>
  <c r="AG203" i="41"/>
  <c r="AE203" i="41"/>
  <c r="AC203" i="41"/>
  <c r="AA203" i="41"/>
  <c r="Y203" i="41"/>
  <c r="W203" i="41"/>
  <c r="U203" i="41"/>
  <c r="S203" i="41"/>
  <c r="Q203" i="41"/>
  <c r="O203" i="41"/>
  <c r="M203" i="41"/>
  <c r="K203" i="41"/>
  <c r="I203" i="41"/>
  <c r="G203" i="41"/>
  <c r="E203" i="41"/>
  <c r="AQ202" i="41"/>
  <c r="AO202" i="41"/>
  <c r="AM202" i="41"/>
  <c r="AK202" i="41"/>
  <c r="AI202" i="41"/>
  <c r="AG202" i="41"/>
  <c r="AE202" i="41"/>
  <c r="AC202" i="41"/>
  <c r="AA202" i="41"/>
  <c r="Y202" i="41"/>
  <c r="W202" i="41"/>
  <c r="U202" i="41"/>
  <c r="S202" i="41"/>
  <c r="Q202" i="41"/>
  <c r="O202" i="41"/>
  <c r="M202" i="41"/>
  <c r="K202" i="41"/>
  <c r="I202" i="41"/>
  <c r="G202" i="41"/>
  <c r="E202" i="41"/>
  <c r="AQ201" i="41"/>
  <c r="AO201" i="41"/>
  <c r="AM201" i="41"/>
  <c r="AK201" i="41"/>
  <c r="AI201" i="41"/>
  <c r="AG201" i="41"/>
  <c r="AE201" i="41"/>
  <c r="AC201" i="41"/>
  <c r="AA201" i="41"/>
  <c r="Y201" i="41"/>
  <c r="W201" i="41"/>
  <c r="U201" i="41"/>
  <c r="S201" i="41"/>
  <c r="Q201" i="41"/>
  <c r="O201" i="41"/>
  <c r="M201" i="41"/>
  <c r="K201" i="41"/>
  <c r="I201" i="41"/>
  <c r="G201" i="41"/>
  <c r="E201" i="41"/>
  <c r="AQ200" i="41"/>
  <c r="AO200" i="41"/>
  <c r="AM200" i="41"/>
  <c r="AK200" i="41"/>
  <c r="AI200" i="41"/>
  <c r="AG200" i="41"/>
  <c r="AE200" i="41"/>
  <c r="AC200" i="41"/>
  <c r="AA200" i="41"/>
  <c r="Y200" i="41"/>
  <c r="W200" i="41"/>
  <c r="U200" i="41"/>
  <c r="S200" i="41"/>
  <c r="Q200" i="41"/>
  <c r="O200" i="41"/>
  <c r="M200" i="41"/>
  <c r="K200" i="41"/>
  <c r="I200" i="41"/>
  <c r="G200" i="41"/>
  <c r="E200" i="41"/>
  <c r="AQ199" i="41"/>
  <c r="AO199" i="41"/>
  <c r="AM199" i="41"/>
  <c r="AK199" i="41"/>
  <c r="AI199" i="41"/>
  <c r="AG199" i="41"/>
  <c r="AE199" i="41"/>
  <c r="AC199" i="41"/>
  <c r="AA199" i="41"/>
  <c r="Y199" i="41"/>
  <c r="W199" i="41"/>
  <c r="U199" i="41"/>
  <c r="S199" i="41"/>
  <c r="Q199" i="41"/>
  <c r="O199" i="41"/>
  <c r="M199" i="41"/>
  <c r="K199" i="41"/>
  <c r="I199" i="41"/>
  <c r="G199" i="41"/>
  <c r="E199" i="41"/>
  <c r="AQ198" i="41"/>
  <c r="AO198" i="41"/>
  <c r="AM198" i="41"/>
  <c r="AK198" i="41"/>
  <c r="AI198" i="41"/>
  <c r="AG198" i="41"/>
  <c r="AE198" i="41"/>
  <c r="AC198" i="41"/>
  <c r="AA198" i="41"/>
  <c r="Y198" i="41"/>
  <c r="W198" i="41"/>
  <c r="U198" i="41"/>
  <c r="S198" i="41"/>
  <c r="Q198" i="41"/>
  <c r="O198" i="41"/>
  <c r="M198" i="41"/>
  <c r="K198" i="41"/>
  <c r="I198" i="41"/>
  <c r="G198" i="41"/>
  <c r="E198" i="41"/>
  <c r="AQ197" i="41"/>
  <c r="AO197" i="41"/>
  <c r="AM197" i="41"/>
  <c r="AK197" i="41"/>
  <c r="AI197" i="41"/>
  <c r="AG197" i="41"/>
  <c r="AE197" i="41"/>
  <c r="AC197" i="41"/>
  <c r="AA197" i="41"/>
  <c r="Y197" i="41"/>
  <c r="W197" i="41"/>
  <c r="U197" i="41"/>
  <c r="S197" i="41"/>
  <c r="Q197" i="41"/>
  <c r="O197" i="41"/>
  <c r="M197" i="41"/>
  <c r="K197" i="41"/>
  <c r="I197" i="41"/>
  <c r="G197" i="41"/>
  <c r="E197" i="41"/>
  <c r="AQ196" i="41"/>
  <c r="AO196" i="41"/>
  <c r="AM196" i="41"/>
  <c r="AK196" i="41"/>
  <c r="AI196" i="41"/>
  <c r="AG196" i="41"/>
  <c r="AE196" i="41"/>
  <c r="AC196" i="41"/>
  <c r="AA196" i="41"/>
  <c r="Y196" i="41"/>
  <c r="W196" i="41"/>
  <c r="U196" i="41"/>
  <c r="S196" i="41"/>
  <c r="Q196" i="41"/>
  <c r="O196" i="41"/>
  <c r="M196" i="41"/>
  <c r="K196" i="41"/>
  <c r="I196" i="41"/>
  <c r="G196" i="41"/>
  <c r="E196" i="41"/>
  <c r="AQ195" i="41"/>
  <c r="AO195" i="41"/>
  <c r="AM195" i="41"/>
  <c r="AK195" i="41"/>
  <c r="AI195" i="41"/>
  <c r="AG195" i="41"/>
  <c r="AE195" i="41"/>
  <c r="AC195" i="41"/>
  <c r="AA195" i="41"/>
  <c r="Y195" i="41"/>
  <c r="W195" i="41"/>
  <c r="U195" i="41"/>
  <c r="S195" i="41"/>
  <c r="Q195" i="41"/>
  <c r="O195" i="41"/>
  <c r="M195" i="41"/>
  <c r="K195" i="41"/>
  <c r="I195" i="41"/>
  <c r="G195" i="41"/>
  <c r="E195" i="41"/>
  <c r="AQ194" i="41"/>
  <c r="AO194" i="41"/>
  <c r="AM194" i="41"/>
  <c r="AK194" i="41"/>
  <c r="AI194" i="41"/>
  <c r="AG194" i="41"/>
  <c r="AE194" i="41"/>
  <c r="AC194" i="41"/>
  <c r="AA194" i="41"/>
  <c r="Y194" i="41"/>
  <c r="W194" i="41"/>
  <c r="U194" i="41"/>
  <c r="S194" i="41"/>
  <c r="Q194" i="41"/>
  <c r="O194" i="41"/>
  <c r="M194" i="41"/>
  <c r="K194" i="41"/>
  <c r="I194" i="41"/>
  <c r="G194" i="41"/>
  <c r="E194" i="41"/>
  <c r="AQ193" i="41"/>
  <c r="AO193" i="41"/>
  <c r="AM193" i="41"/>
  <c r="AK193" i="41"/>
  <c r="AI193" i="41"/>
  <c r="AG193" i="41"/>
  <c r="AE193" i="41"/>
  <c r="AC193" i="41"/>
  <c r="AA193" i="41"/>
  <c r="Y193" i="41"/>
  <c r="W193" i="41"/>
  <c r="U193" i="41"/>
  <c r="S193" i="41"/>
  <c r="Q193" i="41"/>
  <c r="O193" i="41"/>
  <c r="M193" i="41"/>
  <c r="K193" i="41"/>
  <c r="I193" i="41"/>
  <c r="G193" i="41"/>
  <c r="E193" i="41"/>
  <c r="AQ192" i="41"/>
  <c r="AO192" i="41"/>
  <c r="AM192" i="41"/>
  <c r="AK192" i="41"/>
  <c r="AI192" i="41"/>
  <c r="AG192" i="41"/>
  <c r="AE192" i="41"/>
  <c r="AC192" i="41"/>
  <c r="AA192" i="41"/>
  <c r="Y192" i="41"/>
  <c r="W192" i="41"/>
  <c r="U192" i="41"/>
  <c r="S192" i="41"/>
  <c r="Q192" i="41"/>
  <c r="O192" i="41"/>
  <c r="M192" i="41"/>
  <c r="K192" i="41"/>
  <c r="I192" i="41"/>
  <c r="G192" i="41"/>
  <c r="E192" i="41"/>
  <c r="AQ191" i="41"/>
  <c r="AO191" i="41"/>
  <c r="AM191" i="41"/>
  <c r="AK191" i="41"/>
  <c r="AI191" i="41"/>
  <c r="AG191" i="41"/>
  <c r="AE191" i="41"/>
  <c r="AC191" i="41"/>
  <c r="AA191" i="41"/>
  <c r="Y191" i="41"/>
  <c r="W191" i="41"/>
  <c r="U191" i="41"/>
  <c r="S191" i="41"/>
  <c r="Q191" i="41"/>
  <c r="O191" i="41"/>
  <c r="M191" i="41"/>
  <c r="K191" i="41"/>
  <c r="I191" i="41"/>
  <c r="G191" i="41"/>
  <c r="E191" i="41"/>
  <c r="AQ190" i="41"/>
  <c r="AO190" i="41"/>
  <c r="AM190" i="41"/>
  <c r="AK190" i="41"/>
  <c r="AI190" i="41"/>
  <c r="AG190" i="41"/>
  <c r="AE190" i="41"/>
  <c r="AC190" i="41"/>
  <c r="AA190" i="41"/>
  <c r="Y190" i="41"/>
  <c r="W190" i="41"/>
  <c r="U190" i="41"/>
  <c r="S190" i="41"/>
  <c r="Q190" i="41"/>
  <c r="O190" i="41"/>
  <c r="M190" i="41"/>
  <c r="K190" i="41"/>
  <c r="I190" i="41"/>
  <c r="G190" i="41"/>
  <c r="E190" i="41"/>
  <c r="AQ189" i="41"/>
  <c r="AO189" i="41"/>
  <c r="AM189" i="41"/>
  <c r="AK189" i="41"/>
  <c r="AI189" i="41"/>
  <c r="AG189" i="41"/>
  <c r="AE189" i="41"/>
  <c r="AC189" i="41"/>
  <c r="AA189" i="41"/>
  <c r="Y189" i="41"/>
  <c r="W189" i="41"/>
  <c r="U189" i="41"/>
  <c r="S189" i="41"/>
  <c r="Q189" i="41"/>
  <c r="O189" i="41"/>
  <c r="M189" i="41"/>
  <c r="K189" i="41"/>
  <c r="I189" i="41"/>
  <c r="G189" i="41"/>
  <c r="E189" i="41"/>
  <c r="AQ188" i="41"/>
  <c r="AO188" i="41"/>
  <c r="AM188" i="41"/>
  <c r="AK188" i="41"/>
  <c r="AI188" i="41"/>
  <c r="AG188" i="41"/>
  <c r="AE188" i="41"/>
  <c r="AC188" i="41"/>
  <c r="AA188" i="41"/>
  <c r="Y188" i="41"/>
  <c r="W188" i="41"/>
  <c r="U188" i="41"/>
  <c r="S188" i="41"/>
  <c r="Q188" i="41"/>
  <c r="O188" i="41"/>
  <c r="M188" i="41"/>
  <c r="K188" i="41"/>
  <c r="I188" i="41"/>
  <c r="G188" i="41"/>
  <c r="E188" i="41"/>
  <c r="AQ187" i="41"/>
  <c r="AO187" i="41"/>
  <c r="AM187" i="41"/>
  <c r="AK187" i="41"/>
  <c r="AI187" i="41"/>
  <c r="AG187" i="41"/>
  <c r="AE187" i="41"/>
  <c r="AC187" i="41"/>
  <c r="AA187" i="41"/>
  <c r="Y187" i="41"/>
  <c r="W187" i="41"/>
  <c r="U187" i="41"/>
  <c r="S187" i="41"/>
  <c r="Q187" i="41"/>
  <c r="O187" i="41"/>
  <c r="M187" i="41"/>
  <c r="K187" i="41"/>
  <c r="I187" i="41"/>
  <c r="G187" i="41"/>
  <c r="E187" i="41"/>
  <c r="AQ186" i="41"/>
  <c r="AO186" i="41"/>
  <c r="AM186" i="41"/>
  <c r="AK186" i="41"/>
  <c r="AI186" i="41"/>
  <c r="AG186" i="41"/>
  <c r="AE186" i="41"/>
  <c r="AC186" i="41"/>
  <c r="AA186" i="41"/>
  <c r="Y186" i="41"/>
  <c r="W186" i="41"/>
  <c r="U186" i="41"/>
  <c r="S186" i="41"/>
  <c r="Q186" i="41"/>
  <c r="O186" i="41"/>
  <c r="M186" i="41"/>
  <c r="K186" i="41"/>
  <c r="I186" i="41"/>
  <c r="G186" i="41"/>
  <c r="E186" i="41"/>
  <c r="AQ185" i="41"/>
  <c r="AO185" i="41"/>
  <c r="AM185" i="41"/>
  <c r="AK185" i="41"/>
  <c r="AI185" i="41"/>
  <c r="AG185" i="41"/>
  <c r="AE185" i="41"/>
  <c r="AC185" i="41"/>
  <c r="AA185" i="41"/>
  <c r="Y185" i="41"/>
  <c r="W185" i="41"/>
  <c r="U185" i="41"/>
  <c r="S185" i="41"/>
  <c r="Q185" i="41"/>
  <c r="O185" i="41"/>
  <c r="M185" i="41"/>
  <c r="K185" i="41"/>
  <c r="I185" i="41"/>
  <c r="G185" i="41"/>
  <c r="E185" i="41"/>
  <c r="AQ184" i="41"/>
  <c r="AO184" i="41"/>
  <c r="AM184" i="41"/>
  <c r="AK184" i="41"/>
  <c r="AI184" i="41"/>
  <c r="AG184" i="41"/>
  <c r="AE184" i="41"/>
  <c r="AC184" i="41"/>
  <c r="AA184" i="41"/>
  <c r="Y184" i="41"/>
  <c r="W184" i="41"/>
  <c r="U184" i="41"/>
  <c r="S184" i="41"/>
  <c r="Q184" i="41"/>
  <c r="O184" i="41"/>
  <c r="M184" i="41"/>
  <c r="K184" i="41"/>
  <c r="I184" i="41"/>
  <c r="G184" i="41"/>
  <c r="E184" i="41"/>
  <c r="AQ183" i="41"/>
  <c r="AO183" i="41"/>
  <c r="AM183" i="41"/>
  <c r="AK183" i="41"/>
  <c r="AI183" i="41"/>
  <c r="AG183" i="41"/>
  <c r="AE183" i="41"/>
  <c r="AC183" i="41"/>
  <c r="AA183" i="41"/>
  <c r="Y183" i="41"/>
  <c r="W183" i="41"/>
  <c r="U183" i="41"/>
  <c r="S183" i="41"/>
  <c r="Q183" i="41"/>
  <c r="O183" i="41"/>
  <c r="M183" i="41"/>
  <c r="K183" i="41"/>
  <c r="I183" i="41"/>
  <c r="G183" i="41"/>
  <c r="E183" i="41"/>
  <c r="AQ182" i="41"/>
  <c r="AO182" i="41"/>
  <c r="AM182" i="41"/>
  <c r="AK182" i="41"/>
  <c r="AI182" i="41"/>
  <c r="AG182" i="41"/>
  <c r="AE182" i="41"/>
  <c r="AC182" i="41"/>
  <c r="AA182" i="41"/>
  <c r="Y182" i="41"/>
  <c r="W182" i="41"/>
  <c r="U182" i="41"/>
  <c r="S182" i="41"/>
  <c r="Q182" i="41"/>
  <c r="O182" i="41"/>
  <c r="M182" i="41"/>
  <c r="K182" i="41"/>
  <c r="I182" i="41"/>
  <c r="G182" i="41"/>
  <c r="E182" i="41"/>
  <c r="AQ181" i="41"/>
  <c r="AO181" i="41"/>
  <c r="AM181" i="41"/>
  <c r="AK181" i="41"/>
  <c r="AI181" i="41"/>
  <c r="AG181" i="41"/>
  <c r="AE181" i="41"/>
  <c r="AC181" i="41"/>
  <c r="AA181" i="41"/>
  <c r="Y181" i="41"/>
  <c r="W181" i="41"/>
  <c r="U181" i="41"/>
  <c r="S181" i="41"/>
  <c r="Q181" i="41"/>
  <c r="O181" i="41"/>
  <c r="M181" i="41"/>
  <c r="K181" i="41"/>
  <c r="I181" i="41"/>
  <c r="G181" i="41"/>
  <c r="E181" i="41"/>
  <c r="AQ180" i="41"/>
  <c r="AO180" i="41"/>
  <c r="AM180" i="41"/>
  <c r="AK180" i="41"/>
  <c r="AI180" i="41"/>
  <c r="AG180" i="41"/>
  <c r="AE180" i="41"/>
  <c r="AC180" i="41"/>
  <c r="AA180" i="41"/>
  <c r="Y180" i="41"/>
  <c r="W180" i="41"/>
  <c r="U180" i="41"/>
  <c r="S180" i="41"/>
  <c r="Q180" i="41"/>
  <c r="O180" i="41"/>
  <c r="M180" i="41"/>
  <c r="K180" i="41"/>
  <c r="I180" i="41"/>
  <c r="G180" i="41"/>
  <c r="E180" i="41"/>
  <c r="AQ179" i="41"/>
  <c r="AO179" i="41"/>
  <c r="AM179" i="41"/>
  <c r="AK179" i="41"/>
  <c r="AI179" i="41"/>
  <c r="AG179" i="41"/>
  <c r="AE179" i="41"/>
  <c r="AC179" i="41"/>
  <c r="AA179" i="41"/>
  <c r="Y179" i="41"/>
  <c r="W179" i="41"/>
  <c r="U179" i="41"/>
  <c r="S179" i="41"/>
  <c r="Q179" i="41"/>
  <c r="O179" i="41"/>
  <c r="M179" i="41"/>
  <c r="K179" i="41"/>
  <c r="I179" i="41"/>
  <c r="G179" i="41"/>
  <c r="E179" i="41"/>
  <c r="AQ178" i="41"/>
  <c r="AO178" i="41"/>
  <c r="AM178" i="41"/>
  <c r="AK178" i="41"/>
  <c r="AI178" i="41"/>
  <c r="AG178" i="41"/>
  <c r="AE178" i="41"/>
  <c r="AC178" i="41"/>
  <c r="AA178" i="41"/>
  <c r="Y178" i="41"/>
  <c r="W178" i="41"/>
  <c r="U178" i="41"/>
  <c r="S178" i="41"/>
  <c r="Q178" i="41"/>
  <c r="O178" i="41"/>
  <c r="M178" i="41"/>
  <c r="K178" i="41"/>
  <c r="I178" i="41"/>
  <c r="G178" i="41"/>
  <c r="E178" i="41"/>
  <c r="AQ177" i="41"/>
  <c r="AO177" i="41"/>
  <c r="AM177" i="41"/>
  <c r="AK177" i="41"/>
  <c r="AI177" i="41"/>
  <c r="AG177" i="41"/>
  <c r="AE177" i="41"/>
  <c r="AC177" i="41"/>
  <c r="AA177" i="41"/>
  <c r="Y177" i="41"/>
  <c r="W177" i="41"/>
  <c r="U177" i="41"/>
  <c r="S177" i="41"/>
  <c r="Q177" i="41"/>
  <c r="O177" i="41"/>
  <c r="M177" i="41"/>
  <c r="K177" i="41"/>
  <c r="I177" i="41"/>
  <c r="G177" i="41"/>
  <c r="E177" i="41"/>
  <c r="AQ176" i="41"/>
  <c r="AO176" i="41"/>
  <c r="AM176" i="41"/>
  <c r="AK176" i="41"/>
  <c r="AI176" i="41"/>
  <c r="AG176" i="41"/>
  <c r="AE176" i="41"/>
  <c r="AC176" i="41"/>
  <c r="AA176" i="41"/>
  <c r="Y176" i="41"/>
  <c r="W176" i="41"/>
  <c r="U176" i="41"/>
  <c r="S176" i="41"/>
  <c r="Q176" i="41"/>
  <c r="O176" i="41"/>
  <c r="M176" i="41"/>
  <c r="K176" i="41"/>
  <c r="I176" i="41"/>
  <c r="G176" i="41"/>
  <c r="E176" i="41"/>
  <c r="AQ175" i="41"/>
  <c r="AO175" i="41"/>
  <c r="AM175" i="41"/>
  <c r="AK175" i="41"/>
  <c r="AI175" i="41"/>
  <c r="AG175" i="41"/>
  <c r="AE175" i="41"/>
  <c r="AC175" i="41"/>
  <c r="AA175" i="41"/>
  <c r="Y175" i="41"/>
  <c r="W175" i="41"/>
  <c r="U175" i="41"/>
  <c r="S175" i="41"/>
  <c r="Q175" i="41"/>
  <c r="O175" i="41"/>
  <c r="M175" i="41"/>
  <c r="K175" i="41"/>
  <c r="I175" i="41"/>
  <c r="G175" i="41"/>
  <c r="E175" i="41"/>
  <c r="AQ174" i="41"/>
  <c r="AO174" i="41"/>
  <c r="AM174" i="41"/>
  <c r="AK174" i="41"/>
  <c r="AI174" i="41"/>
  <c r="AG174" i="41"/>
  <c r="AE174" i="41"/>
  <c r="AC174" i="41"/>
  <c r="AA174" i="41"/>
  <c r="Y174" i="41"/>
  <c r="W174" i="41"/>
  <c r="U174" i="41"/>
  <c r="S174" i="41"/>
  <c r="Q174" i="41"/>
  <c r="O174" i="41"/>
  <c r="M174" i="41"/>
  <c r="K174" i="41"/>
  <c r="I174" i="41"/>
  <c r="G174" i="41"/>
  <c r="E174" i="41"/>
  <c r="AQ173" i="41"/>
  <c r="AO173" i="41"/>
  <c r="AM173" i="41"/>
  <c r="AK173" i="41"/>
  <c r="AI173" i="41"/>
  <c r="AG173" i="41"/>
  <c r="AE173" i="41"/>
  <c r="AC173" i="41"/>
  <c r="AA173" i="41"/>
  <c r="Y173" i="41"/>
  <c r="W173" i="41"/>
  <c r="U173" i="41"/>
  <c r="S173" i="41"/>
  <c r="Q173" i="41"/>
  <c r="O173" i="41"/>
  <c r="M173" i="41"/>
  <c r="K173" i="41"/>
  <c r="I173" i="41"/>
  <c r="G173" i="41"/>
  <c r="E173" i="41"/>
  <c r="AQ172" i="41"/>
  <c r="AO172" i="41"/>
  <c r="AM172" i="41"/>
  <c r="AK172" i="41"/>
  <c r="AI172" i="41"/>
  <c r="AG172" i="41"/>
  <c r="AE172" i="41"/>
  <c r="AC172" i="41"/>
  <c r="AA172" i="41"/>
  <c r="Y172" i="41"/>
  <c r="W172" i="41"/>
  <c r="U172" i="41"/>
  <c r="S172" i="41"/>
  <c r="Q172" i="41"/>
  <c r="O172" i="41"/>
  <c r="M172" i="41"/>
  <c r="K172" i="41"/>
  <c r="I172" i="41"/>
  <c r="G172" i="41"/>
  <c r="E172" i="41"/>
  <c r="AQ171" i="41"/>
  <c r="AO171" i="41"/>
  <c r="AM171" i="41"/>
  <c r="AK171" i="41"/>
  <c r="AI171" i="41"/>
  <c r="AG171" i="41"/>
  <c r="AE171" i="41"/>
  <c r="AC171" i="41"/>
  <c r="AA171" i="41"/>
  <c r="Y171" i="41"/>
  <c r="W171" i="41"/>
  <c r="U171" i="41"/>
  <c r="S171" i="41"/>
  <c r="Q171" i="41"/>
  <c r="O171" i="41"/>
  <c r="M171" i="41"/>
  <c r="K171" i="41"/>
  <c r="I171" i="41"/>
  <c r="G171" i="41"/>
  <c r="E171" i="41"/>
  <c r="AQ170" i="41"/>
  <c r="AO170" i="41"/>
  <c r="AM170" i="41"/>
  <c r="AK170" i="41"/>
  <c r="AI170" i="41"/>
  <c r="AG170" i="41"/>
  <c r="AE170" i="41"/>
  <c r="AC170" i="41"/>
  <c r="AA170" i="41"/>
  <c r="Y170" i="41"/>
  <c r="W170" i="41"/>
  <c r="U170" i="41"/>
  <c r="S170" i="41"/>
  <c r="Q170" i="41"/>
  <c r="O170" i="41"/>
  <c r="M170" i="41"/>
  <c r="K170" i="41"/>
  <c r="I170" i="41"/>
  <c r="G170" i="41"/>
  <c r="E170" i="41"/>
  <c r="AQ169" i="41"/>
  <c r="AO169" i="41"/>
  <c r="AM169" i="41"/>
  <c r="AK169" i="41"/>
  <c r="AI169" i="41"/>
  <c r="AG169" i="41"/>
  <c r="AE169" i="41"/>
  <c r="AC169" i="41"/>
  <c r="AA169" i="41"/>
  <c r="Y169" i="41"/>
  <c r="W169" i="41"/>
  <c r="U169" i="41"/>
  <c r="S169" i="41"/>
  <c r="Q169" i="41"/>
  <c r="O169" i="41"/>
  <c r="M169" i="41"/>
  <c r="K169" i="41"/>
  <c r="I169" i="41"/>
  <c r="G169" i="41"/>
  <c r="E169" i="41"/>
  <c r="AQ168" i="41"/>
  <c r="AO168" i="41"/>
  <c r="AM168" i="41"/>
  <c r="AK168" i="41"/>
  <c r="AI168" i="41"/>
  <c r="AG168" i="41"/>
  <c r="AE168" i="41"/>
  <c r="AC168" i="41"/>
  <c r="AA168" i="41"/>
  <c r="Y168" i="41"/>
  <c r="W168" i="41"/>
  <c r="U168" i="41"/>
  <c r="S168" i="41"/>
  <c r="Q168" i="41"/>
  <c r="O168" i="41"/>
  <c r="M168" i="41"/>
  <c r="K168" i="41"/>
  <c r="I168" i="41"/>
  <c r="G168" i="41"/>
  <c r="E168" i="41"/>
  <c r="AQ167" i="41"/>
  <c r="AO167" i="41"/>
  <c r="AM167" i="41"/>
  <c r="AK167" i="41"/>
  <c r="AI167" i="41"/>
  <c r="AG167" i="41"/>
  <c r="AE167" i="41"/>
  <c r="AC167" i="41"/>
  <c r="AA167" i="41"/>
  <c r="Y167" i="41"/>
  <c r="W167" i="41"/>
  <c r="U167" i="41"/>
  <c r="S167" i="41"/>
  <c r="Q167" i="41"/>
  <c r="O167" i="41"/>
  <c r="M167" i="41"/>
  <c r="K167" i="41"/>
  <c r="I167" i="41"/>
  <c r="G167" i="41"/>
  <c r="E167" i="41"/>
  <c r="AQ166" i="41"/>
  <c r="AO166" i="41"/>
  <c r="AM166" i="41"/>
  <c r="AK166" i="41"/>
  <c r="AI166" i="41"/>
  <c r="AG166" i="41"/>
  <c r="AE166" i="41"/>
  <c r="AC166" i="41"/>
  <c r="AA166" i="41"/>
  <c r="Y166" i="41"/>
  <c r="W166" i="41"/>
  <c r="U166" i="41"/>
  <c r="S166" i="41"/>
  <c r="Q166" i="41"/>
  <c r="O166" i="41"/>
  <c r="M166" i="41"/>
  <c r="K166" i="41"/>
  <c r="I166" i="41"/>
  <c r="G166" i="41"/>
  <c r="E166" i="41"/>
  <c r="AQ165" i="41"/>
  <c r="AO165" i="41"/>
  <c r="AM165" i="41"/>
  <c r="AK165" i="41"/>
  <c r="AI165" i="41"/>
  <c r="AG165" i="41"/>
  <c r="AE165" i="41"/>
  <c r="AC165" i="41"/>
  <c r="AA165" i="41"/>
  <c r="Y165" i="41"/>
  <c r="W165" i="41"/>
  <c r="U165" i="41"/>
  <c r="S165" i="41"/>
  <c r="Q165" i="41"/>
  <c r="O165" i="41"/>
  <c r="M165" i="41"/>
  <c r="K165" i="41"/>
  <c r="I165" i="41"/>
  <c r="G165" i="41"/>
  <c r="E165" i="41"/>
  <c r="AQ164" i="41"/>
  <c r="AO164" i="41"/>
  <c r="AM164" i="41"/>
  <c r="AK164" i="41"/>
  <c r="AI164" i="41"/>
  <c r="AG164" i="41"/>
  <c r="AE164" i="41"/>
  <c r="AC164" i="41"/>
  <c r="AA164" i="41"/>
  <c r="Y164" i="41"/>
  <c r="W164" i="41"/>
  <c r="U164" i="41"/>
  <c r="S164" i="41"/>
  <c r="Q164" i="41"/>
  <c r="O164" i="41"/>
  <c r="M164" i="41"/>
  <c r="K164" i="41"/>
  <c r="I164" i="41"/>
  <c r="G164" i="41"/>
  <c r="E164" i="41"/>
  <c r="AQ163" i="41"/>
  <c r="AO163" i="41"/>
  <c r="AM163" i="41"/>
  <c r="AK163" i="41"/>
  <c r="AI163" i="41"/>
  <c r="AG163" i="41"/>
  <c r="AE163" i="41"/>
  <c r="AC163" i="41"/>
  <c r="AA163" i="41"/>
  <c r="Y163" i="41"/>
  <c r="W163" i="41"/>
  <c r="U163" i="41"/>
  <c r="S163" i="41"/>
  <c r="Q163" i="41"/>
  <c r="O163" i="41"/>
  <c r="M163" i="41"/>
  <c r="K163" i="41"/>
  <c r="I163" i="41"/>
  <c r="G163" i="41"/>
  <c r="E163" i="41"/>
  <c r="AQ162" i="41"/>
  <c r="AO162" i="41"/>
  <c r="AM162" i="41"/>
  <c r="AK162" i="41"/>
  <c r="AI162" i="41"/>
  <c r="AG162" i="41"/>
  <c r="AE162" i="41"/>
  <c r="AC162" i="41"/>
  <c r="AA162" i="41"/>
  <c r="Y162" i="41"/>
  <c r="W162" i="41"/>
  <c r="U162" i="41"/>
  <c r="S162" i="41"/>
  <c r="Q162" i="41"/>
  <c r="O162" i="41"/>
  <c r="M162" i="41"/>
  <c r="K162" i="41"/>
  <c r="I162" i="41"/>
  <c r="G162" i="41"/>
  <c r="E162" i="41"/>
  <c r="AQ161" i="41"/>
  <c r="AO161" i="41"/>
  <c r="AM161" i="41"/>
  <c r="AK161" i="41"/>
  <c r="AI161" i="41"/>
  <c r="AG161" i="41"/>
  <c r="AE161" i="41"/>
  <c r="AC161" i="41"/>
  <c r="AA161" i="41"/>
  <c r="Y161" i="41"/>
  <c r="W161" i="41"/>
  <c r="U161" i="41"/>
  <c r="S161" i="41"/>
  <c r="Q161" i="41"/>
  <c r="O161" i="41"/>
  <c r="M161" i="41"/>
  <c r="K161" i="41"/>
  <c r="I161" i="41"/>
  <c r="G161" i="41"/>
  <c r="E161" i="41"/>
  <c r="AQ160" i="41"/>
  <c r="AO160" i="41"/>
  <c r="AM160" i="41"/>
  <c r="AK160" i="41"/>
  <c r="AI160" i="41"/>
  <c r="AG160" i="41"/>
  <c r="AE160" i="41"/>
  <c r="AC160" i="41"/>
  <c r="AA160" i="41"/>
  <c r="Y160" i="41"/>
  <c r="W160" i="41"/>
  <c r="U160" i="41"/>
  <c r="S160" i="41"/>
  <c r="Q160" i="41"/>
  <c r="O160" i="41"/>
  <c r="M160" i="41"/>
  <c r="K160" i="41"/>
  <c r="I160" i="41"/>
  <c r="G160" i="41"/>
  <c r="E160" i="41"/>
  <c r="AQ159" i="41"/>
  <c r="AO159" i="41"/>
  <c r="AM159" i="41"/>
  <c r="AK159" i="41"/>
  <c r="AI159" i="41"/>
  <c r="AG159" i="41"/>
  <c r="AE159" i="41"/>
  <c r="AC159" i="41"/>
  <c r="AA159" i="41"/>
  <c r="Y159" i="41"/>
  <c r="W159" i="41"/>
  <c r="U159" i="41"/>
  <c r="S159" i="41"/>
  <c r="Q159" i="41"/>
  <c r="O159" i="41"/>
  <c r="M159" i="41"/>
  <c r="K159" i="41"/>
  <c r="I159" i="41"/>
  <c r="G159" i="41"/>
  <c r="E159" i="41"/>
  <c r="AQ158" i="41"/>
  <c r="AO158" i="41"/>
  <c r="AM158" i="41"/>
  <c r="AK158" i="41"/>
  <c r="AI158" i="41"/>
  <c r="AG158" i="41"/>
  <c r="AE158" i="41"/>
  <c r="AC158" i="41"/>
  <c r="AA158" i="41"/>
  <c r="Y158" i="41"/>
  <c r="W158" i="41"/>
  <c r="U158" i="41"/>
  <c r="S158" i="41"/>
  <c r="Q158" i="41"/>
  <c r="O158" i="41"/>
  <c r="M158" i="41"/>
  <c r="K158" i="41"/>
  <c r="I158" i="41"/>
  <c r="G158" i="41"/>
  <c r="E158" i="41"/>
  <c r="AQ157" i="41"/>
  <c r="AO157" i="41"/>
  <c r="AM157" i="41"/>
  <c r="AK157" i="41"/>
  <c r="AI157" i="41"/>
  <c r="AG157" i="41"/>
  <c r="AE157" i="41"/>
  <c r="AC157" i="41"/>
  <c r="AA157" i="41"/>
  <c r="Y157" i="41"/>
  <c r="W157" i="41"/>
  <c r="U157" i="41"/>
  <c r="S157" i="41"/>
  <c r="Q157" i="41"/>
  <c r="O157" i="41"/>
  <c r="M157" i="41"/>
  <c r="K157" i="41"/>
  <c r="I157" i="41"/>
  <c r="G157" i="41"/>
  <c r="E157" i="41"/>
  <c r="AQ156" i="41"/>
  <c r="AO156" i="41"/>
  <c r="AM156" i="41"/>
  <c r="AK156" i="41"/>
  <c r="AI156" i="41"/>
  <c r="AG156" i="41"/>
  <c r="AE156" i="41"/>
  <c r="AC156" i="41"/>
  <c r="AA156" i="41"/>
  <c r="Y156" i="41"/>
  <c r="W156" i="41"/>
  <c r="U156" i="41"/>
  <c r="S156" i="41"/>
  <c r="Q156" i="41"/>
  <c r="O156" i="41"/>
  <c r="M156" i="41"/>
  <c r="K156" i="41"/>
  <c r="I156" i="41"/>
  <c r="G156" i="41"/>
  <c r="E156" i="41"/>
  <c r="AQ155" i="41"/>
  <c r="AO155" i="41"/>
  <c r="AM155" i="41"/>
  <c r="AK155" i="41"/>
  <c r="AI155" i="41"/>
  <c r="AG155" i="41"/>
  <c r="AE155" i="41"/>
  <c r="AC155" i="41"/>
  <c r="AA155" i="41"/>
  <c r="Y155" i="41"/>
  <c r="W155" i="41"/>
  <c r="U155" i="41"/>
  <c r="S155" i="41"/>
  <c r="Q155" i="41"/>
  <c r="O155" i="41"/>
  <c r="M155" i="41"/>
  <c r="K155" i="41"/>
  <c r="I155" i="41"/>
  <c r="G155" i="41"/>
  <c r="E155" i="41"/>
  <c r="AQ154" i="41"/>
  <c r="AO154" i="41"/>
  <c r="AM154" i="41"/>
  <c r="AK154" i="41"/>
  <c r="AI154" i="41"/>
  <c r="AG154" i="41"/>
  <c r="AE154" i="41"/>
  <c r="AC154" i="41"/>
  <c r="AA154" i="41"/>
  <c r="Y154" i="41"/>
  <c r="W154" i="41"/>
  <c r="U154" i="41"/>
  <c r="S154" i="41"/>
  <c r="Q154" i="41"/>
  <c r="O154" i="41"/>
  <c r="M154" i="41"/>
  <c r="K154" i="41"/>
  <c r="I154" i="41"/>
  <c r="G154" i="41"/>
  <c r="E154" i="41"/>
  <c r="AQ153" i="41"/>
  <c r="AO153" i="41"/>
  <c r="AM153" i="41"/>
  <c r="AK153" i="41"/>
  <c r="AI153" i="41"/>
  <c r="AG153" i="41"/>
  <c r="AE153" i="41"/>
  <c r="AC153" i="41"/>
  <c r="AA153" i="41"/>
  <c r="Y153" i="41"/>
  <c r="W153" i="41"/>
  <c r="U153" i="41"/>
  <c r="S153" i="41"/>
  <c r="Q153" i="41"/>
  <c r="O153" i="41"/>
  <c r="M153" i="41"/>
  <c r="K153" i="41"/>
  <c r="I153" i="41"/>
  <c r="G153" i="41"/>
  <c r="E153" i="41"/>
  <c r="AQ152" i="41"/>
  <c r="AO152" i="41"/>
  <c r="AM152" i="41"/>
  <c r="AK152" i="41"/>
  <c r="AI152" i="41"/>
  <c r="AG152" i="41"/>
  <c r="AE152" i="41"/>
  <c r="AC152" i="41"/>
  <c r="AA152" i="41"/>
  <c r="Y152" i="41"/>
  <c r="W152" i="41"/>
  <c r="U152" i="41"/>
  <c r="S152" i="41"/>
  <c r="Q152" i="41"/>
  <c r="O152" i="41"/>
  <c r="M152" i="41"/>
  <c r="K152" i="41"/>
  <c r="I152" i="41"/>
  <c r="G152" i="41"/>
  <c r="E152" i="41"/>
  <c r="AQ151" i="41"/>
  <c r="AO151" i="41"/>
  <c r="AM151" i="41"/>
  <c r="AK151" i="41"/>
  <c r="AI151" i="41"/>
  <c r="AG151" i="41"/>
  <c r="AE151" i="41"/>
  <c r="AC151" i="41"/>
  <c r="AA151" i="41"/>
  <c r="Y151" i="41"/>
  <c r="W151" i="41"/>
  <c r="U151" i="41"/>
  <c r="S151" i="41"/>
  <c r="Q151" i="41"/>
  <c r="O151" i="41"/>
  <c r="M151" i="41"/>
  <c r="K151" i="41"/>
  <c r="I151" i="41"/>
  <c r="G151" i="41"/>
  <c r="E151" i="41"/>
  <c r="AQ150" i="41"/>
  <c r="AO150" i="41"/>
  <c r="AM150" i="41"/>
  <c r="AK150" i="41"/>
  <c r="AI150" i="41"/>
  <c r="AG150" i="41"/>
  <c r="AE150" i="41"/>
  <c r="AC150" i="41"/>
  <c r="AA150" i="41"/>
  <c r="Y150" i="41"/>
  <c r="W150" i="41"/>
  <c r="U150" i="41"/>
  <c r="S150" i="41"/>
  <c r="Q150" i="41"/>
  <c r="O150" i="41"/>
  <c r="M150" i="41"/>
  <c r="K150" i="41"/>
  <c r="I150" i="41"/>
  <c r="G150" i="41"/>
  <c r="E150" i="41"/>
  <c r="AQ149" i="41"/>
  <c r="AO149" i="41"/>
  <c r="AM149" i="41"/>
  <c r="AK149" i="41"/>
  <c r="AI149" i="41"/>
  <c r="AG149" i="41"/>
  <c r="AE149" i="41"/>
  <c r="AC149" i="41"/>
  <c r="AA149" i="41"/>
  <c r="Y149" i="41"/>
  <c r="W149" i="41"/>
  <c r="U149" i="41"/>
  <c r="S149" i="41"/>
  <c r="Q149" i="41"/>
  <c r="O149" i="41"/>
  <c r="M149" i="41"/>
  <c r="K149" i="41"/>
  <c r="I149" i="41"/>
  <c r="G149" i="41"/>
  <c r="E149" i="41"/>
  <c r="AQ148" i="41"/>
  <c r="AO148" i="41"/>
  <c r="AM148" i="41"/>
  <c r="AK148" i="41"/>
  <c r="AI148" i="41"/>
  <c r="AG148" i="41"/>
  <c r="AE148" i="41"/>
  <c r="AC148" i="41"/>
  <c r="AA148" i="41"/>
  <c r="Y148" i="41"/>
  <c r="W148" i="41"/>
  <c r="U148" i="41"/>
  <c r="S148" i="41"/>
  <c r="Q148" i="41"/>
  <c r="O148" i="41"/>
  <c r="M148" i="41"/>
  <c r="K148" i="41"/>
  <c r="I148" i="41"/>
  <c r="G148" i="41"/>
  <c r="E148" i="41"/>
  <c r="AQ147" i="41"/>
  <c r="AO147" i="41"/>
  <c r="AM147" i="41"/>
  <c r="AK147" i="41"/>
  <c r="AI147" i="41"/>
  <c r="AG147" i="41"/>
  <c r="AE147" i="41"/>
  <c r="AC147" i="41"/>
  <c r="AA147" i="41"/>
  <c r="Y147" i="41"/>
  <c r="W147" i="41"/>
  <c r="U147" i="41"/>
  <c r="S147" i="41"/>
  <c r="Q147" i="41"/>
  <c r="O147" i="41"/>
  <c r="M147" i="41"/>
  <c r="K147" i="41"/>
  <c r="I147" i="41"/>
  <c r="G147" i="41"/>
  <c r="E147" i="41"/>
  <c r="AQ146" i="41"/>
  <c r="AO146" i="41"/>
  <c r="AM146" i="41"/>
  <c r="AK146" i="41"/>
  <c r="AI146" i="41"/>
  <c r="AG146" i="41"/>
  <c r="AE146" i="41"/>
  <c r="AC146" i="41"/>
  <c r="AA146" i="41"/>
  <c r="Y146" i="41"/>
  <c r="W146" i="41"/>
  <c r="U146" i="41"/>
  <c r="S146" i="41"/>
  <c r="Q146" i="41"/>
  <c r="O146" i="41"/>
  <c r="M146" i="41"/>
  <c r="K146" i="41"/>
  <c r="I146" i="41"/>
  <c r="G146" i="41"/>
  <c r="E146" i="41"/>
  <c r="AQ145" i="41"/>
  <c r="AO145" i="41"/>
  <c r="AM145" i="41"/>
  <c r="AK145" i="41"/>
  <c r="AI145" i="41"/>
  <c r="AG145" i="41"/>
  <c r="AE145" i="41"/>
  <c r="AC145" i="41"/>
  <c r="AA145" i="41"/>
  <c r="Y145" i="41"/>
  <c r="W145" i="41"/>
  <c r="U145" i="41"/>
  <c r="S145" i="41"/>
  <c r="Q145" i="41"/>
  <c r="O145" i="41"/>
  <c r="M145" i="41"/>
  <c r="K145" i="41"/>
  <c r="I145" i="41"/>
  <c r="G145" i="41"/>
  <c r="E145" i="41"/>
  <c r="AQ144" i="41"/>
  <c r="AO144" i="41"/>
  <c r="AM144" i="41"/>
  <c r="AK144" i="41"/>
  <c r="AI144" i="41"/>
  <c r="AG144" i="41"/>
  <c r="AE144" i="41"/>
  <c r="AC144" i="41"/>
  <c r="AA144" i="41"/>
  <c r="Y144" i="41"/>
  <c r="W144" i="41"/>
  <c r="U144" i="41"/>
  <c r="S144" i="41"/>
  <c r="Q144" i="41"/>
  <c r="O144" i="41"/>
  <c r="M144" i="41"/>
  <c r="K144" i="41"/>
  <c r="I144" i="41"/>
  <c r="G144" i="41"/>
  <c r="E144" i="41"/>
  <c r="AQ143" i="41"/>
  <c r="AO143" i="41"/>
  <c r="AM143" i="41"/>
  <c r="AK143" i="41"/>
  <c r="AI143" i="41"/>
  <c r="AG143" i="41"/>
  <c r="AE143" i="41"/>
  <c r="AC143" i="41"/>
  <c r="AA143" i="41"/>
  <c r="Y143" i="41"/>
  <c r="W143" i="41"/>
  <c r="U143" i="41"/>
  <c r="S143" i="41"/>
  <c r="Q143" i="41"/>
  <c r="O143" i="41"/>
  <c r="M143" i="41"/>
  <c r="K143" i="41"/>
  <c r="I143" i="41"/>
  <c r="G143" i="41"/>
  <c r="E143" i="41"/>
  <c r="AQ142" i="41"/>
  <c r="AO142" i="41"/>
  <c r="AM142" i="41"/>
  <c r="AK142" i="41"/>
  <c r="AI142" i="41"/>
  <c r="AG142" i="41"/>
  <c r="AE142" i="41"/>
  <c r="AC142" i="41"/>
  <c r="AA142" i="41"/>
  <c r="Y142" i="41"/>
  <c r="W142" i="41"/>
  <c r="U142" i="41"/>
  <c r="S142" i="41"/>
  <c r="Q142" i="41"/>
  <c r="O142" i="41"/>
  <c r="M142" i="41"/>
  <c r="K142" i="41"/>
  <c r="I142" i="41"/>
  <c r="G142" i="41"/>
  <c r="E142" i="41"/>
  <c r="AQ141" i="41"/>
  <c r="AO141" i="41"/>
  <c r="AM141" i="41"/>
  <c r="AK141" i="41"/>
  <c r="AI141" i="41"/>
  <c r="AG141" i="41"/>
  <c r="AE141" i="41"/>
  <c r="AC141" i="41"/>
  <c r="AA141" i="41"/>
  <c r="Y141" i="41"/>
  <c r="W141" i="41"/>
  <c r="U141" i="41"/>
  <c r="S141" i="41"/>
  <c r="Q141" i="41"/>
  <c r="O141" i="41"/>
  <c r="M141" i="41"/>
  <c r="K141" i="41"/>
  <c r="I141" i="41"/>
  <c r="G141" i="41"/>
  <c r="E141" i="41"/>
  <c r="AQ140" i="41"/>
  <c r="AO140" i="41"/>
  <c r="AM140" i="41"/>
  <c r="AK140" i="41"/>
  <c r="AI140" i="41"/>
  <c r="AG140" i="41"/>
  <c r="AE140" i="41"/>
  <c r="AC140" i="41"/>
  <c r="AA140" i="41"/>
  <c r="Y140" i="41"/>
  <c r="W140" i="41"/>
  <c r="U140" i="41"/>
  <c r="S140" i="41"/>
  <c r="Q140" i="41"/>
  <c r="O140" i="41"/>
  <c r="M140" i="41"/>
  <c r="K140" i="41"/>
  <c r="I140" i="41"/>
  <c r="G140" i="41"/>
  <c r="E140" i="41"/>
  <c r="AQ139" i="41"/>
  <c r="AO139" i="41"/>
  <c r="AM139" i="41"/>
  <c r="AK139" i="41"/>
  <c r="AI139" i="41"/>
  <c r="AG139" i="41"/>
  <c r="AE139" i="41"/>
  <c r="AC139" i="41"/>
  <c r="AA139" i="41"/>
  <c r="Y139" i="41"/>
  <c r="W139" i="41"/>
  <c r="U139" i="41"/>
  <c r="S139" i="41"/>
  <c r="Q139" i="41"/>
  <c r="O139" i="41"/>
  <c r="M139" i="41"/>
  <c r="K139" i="41"/>
  <c r="I139" i="41"/>
  <c r="G139" i="41"/>
  <c r="E139" i="41"/>
  <c r="AQ138" i="41"/>
  <c r="AO138" i="41"/>
  <c r="AM138" i="41"/>
  <c r="AK138" i="41"/>
  <c r="AI138" i="41"/>
  <c r="AG138" i="41"/>
  <c r="AE138" i="41"/>
  <c r="AC138" i="41"/>
  <c r="AA138" i="41"/>
  <c r="Y138" i="41"/>
  <c r="W138" i="41"/>
  <c r="U138" i="41"/>
  <c r="S138" i="41"/>
  <c r="Q138" i="41"/>
  <c r="O138" i="41"/>
  <c r="M138" i="41"/>
  <c r="K138" i="41"/>
  <c r="I138" i="41"/>
  <c r="G138" i="41"/>
  <c r="E138" i="41"/>
  <c r="AQ137" i="41"/>
  <c r="AO137" i="41"/>
  <c r="AM137" i="41"/>
  <c r="AK137" i="41"/>
  <c r="AI137" i="41"/>
  <c r="AG137" i="41"/>
  <c r="AE137" i="41"/>
  <c r="AC137" i="41"/>
  <c r="AA137" i="41"/>
  <c r="Y137" i="41"/>
  <c r="W137" i="41"/>
  <c r="U137" i="41"/>
  <c r="S137" i="41"/>
  <c r="Q137" i="41"/>
  <c r="O137" i="41"/>
  <c r="M137" i="41"/>
  <c r="K137" i="41"/>
  <c r="I137" i="41"/>
  <c r="G137" i="41"/>
  <c r="E137" i="41"/>
  <c r="AQ136" i="41"/>
  <c r="AO136" i="41"/>
  <c r="AM136" i="41"/>
  <c r="AK136" i="41"/>
  <c r="AI136" i="41"/>
  <c r="AG136" i="41"/>
  <c r="AE136" i="41"/>
  <c r="AC136" i="41"/>
  <c r="AA136" i="41"/>
  <c r="Y136" i="41"/>
  <c r="W136" i="41"/>
  <c r="U136" i="41"/>
  <c r="S136" i="41"/>
  <c r="Q136" i="41"/>
  <c r="O136" i="41"/>
  <c r="M136" i="41"/>
  <c r="K136" i="41"/>
  <c r="I136" i="41"/>
  <c r="G136" i="41"/>
  <c r="E136" i="41"/>
  <c r="AQ135" i="41"/>
  <c r="AO135" i="41"/>
  <c r="AM135" i="41"/>
  <c r="AK135" i="41"/>
  <c r="AI135" i="41"/>
  <c r="AG135" i="41"/>
  <c r="AE135" i="41"/>
  <c r="AC135" i="41"/>
  <c r="AA135" i="41"/>
  <c r="Y135" i="41"/>
  <c r="W135" i="41"/>
  <c r="U135" i="41"/>
  <c r="S135" i="41"/>
  <c r="Q135" i="41"/>
  <c r="O135" i="41"/>
  <c r="M135" i="41"/>
  <c r="K135" i="41"/>
  <c r="I135" i="41"/>
  <c r="G135" i="41"/>
  <c r="E135" i="41"/>
  <c r="AQ134" i="41"/>
  <c r="AO134" i="41"/>
  <c r="AM134" i="41"/>
  <c r="AK134" i="41"/>
  <c r="AI134" i="41"/>
  <c r="AG134" i="41"/>
  <c r="AE134" i="41"/>
  <c r="AC134" i="41"/>
  <c r="AA134" i="41"/>
  <c r="Y134" i="41"/>
  <c r="W134" i="41"/>
  <c r="U134" i="41"/>
  <c r="S134" i="41"/>
  <c r="Q134" i="41"/>
  <c r="O134" i="41"/>
  <c r="M134" i="41"/>
  <c r="K134" i="41"/>
  <c r="I134" i="41"/>
  <c r="G134" i="41"/>
  <c r="E134" i="41"/>
  <c r="AQ133" i="41"/>
  <c r="AO133" i="41"/>
  <c r="AM133" i="41"/>
  <c r="AK133" i="41"/>
  <c r="AI133" i="41"/>
  <c r="AG133" i="41"/>
  <c r="AE133" i="41"/>
  <c r="AC133" i="41"/>
  <c r="AA133" i="41"/>
  <c r="Y133" i="41"/>
  <c r="W133" i="41"/>
  <c r="U133" i="41"/>
  <c r="S133" i="41"/>
  <c r="Q133" i="41"/>
  <c r="O133" i="41"/>
  <c r="M133" i="41"/>
  <c r="K133" i="41"/>
  <c r="I133" i="41"/>
  <c r="G133" i="41"/>
  <c r="E133" i="41"/>
  <c r="AQ132" i="41"/>
  <c r="AO132" i="41"/>
  <c r="AM132" i="41"/>
  <c r="AK132" i="41"/>
  <c r="AI132" i="41"/>
  <c r="AG132" i="41"/>
  <c r="AE132" i="41"/>
  <c r="AC132" i="41"/>
  <c r="AA132" i="41"/>
  <c r="Y132" i="41"/>
  <c r="W132" i="41"/>
  <c r="U132" i="41"/>
  <c r="S132" i="41"/>
  <c r="Q132" i="41"/>
  <c r="O132" i="41"/>
  <c r="M132" i="41"/>
  <c r="K132" i="41"/>
  <c r="I132" i="41"/>
  <c r="G132" i="41"/>
  <c r="E132" i="41"/>
  <c r="AQ131" i="41"/>
  <c r="AO131" i="41"/>
  <c r="AM131" i="41"/>
  <c r="AK131" i="41"/>
  <c r="AI131" i="41"/>
  <c r="AG131" i="41"/>
  <c r="AE131" i="41"/>
  <c r="AC131" i="41"/>
  <c r="AA131" i="41"/>
  <c r="Y131" i="41"/>
  <c r="W131" i="41"/>
  <c r="U131" i="41"/>
  <c r="S131" i="41"/>
  <c r="Q131" i="41"/>
  <c r="O131" i="41"/>
  <c r="M131" i="41"/>
  <c r="K131" i="41"/>
  <c r="I131" i="41"/>
  <c r="G131" i="41"/>
  <c r="E131" i="41"/>
  <c r="AQ130" i="41"/>
  <c r="AO130" i="41"/>
  <c r="AM130" i="41"/>
  <c r="AK130" i="41"/>
  <c r="AI130" i="41"/>
  <c r="AG130" i="41"/>
  <c r="AE130" i="41"/>
  <c r="AC130" i="41"/>
  <c r="AA130" i="41"/>
  <c r="Y130" i="41"/>
  <c r="W130" i="41"/>
  <c r="U130" i="41"/>
  <c r="S130" i="41"/>
  <c r="Q130" i="41"/>
  <c r="O130" i="41"/>
  <c r="M130" i="41"/>
  <c r="K130" i="41"/>
  <c r="I130" i="41"/>
  <c r="G130" i="41"/>
  <c r="E130" i="41"/>
  <c r="AQ129" i="41"/>
  <c r="AO129" i="41"/>
  <c r="AM129" i="41"/>
  <c r="AK129" i="41"/>
  <c r="AI129" i="41"/>
  <c r="AG129" i="41"/>
  <c r="AE129" i="41"/>
  <c r="AC129" i="41"/>
  <c r="AA129" i="41"/>
  <c r="Y129" i="41"/>
  <c r="W129" i="41"/>
  <c r="U129" i="41"/>
  <c r="S129" i="41"/>
  <c r="Q129" i="41"/>
  <c r="O129" i="41"/>
  <c r="M129" i="41"/>
  <c r="K129" i="41"/>
  <c r="I129" i="41"/>
  <c r="G129" i="41"/>
  <c r="E129" i="41"/>
  <c r="AQ128" i="41"/>
  <c r="AO128" i="41"/>
  <c r="AM128" i="41"/>
  <c r="AK128" i="41"/>
  <c r="AI128" i="41"/>
  <c r="AG128" i="41"/>
  <c r="AE128" i="41"/>
  <c r="AC128" i="41"/>
  <c r="AA128" i="41"/>
  <c r="Y128" i="41"/>
  <c r="W128" i="41"/>
  <c r="U128" i="41"/>
  <c r="S128" i="41"/>
  <c r="Q128" i="41"/>
  <c r="O128" i="41"/>
  <c r="M128" i="41"/>
  <c r="K128" i="41"/>
  <c r="I128" i="41"/>
  <c r="G128" i="41"/>
  <c r="E128" i="41"/>
  <c r="AQ127" i="41"/>
  <c r="AO127" i="41"/>
  <c r="AM127" i="41"/>
  <c r="AK127" i="41"/>
  <c r="AI127" i="41"/>
  <c r="AG127" i="41"/>
  <c r="AE127" i="41"/>
  <c r="AC127" i="41"/>
  <c r="AA127" i="41"/>
  <c r="Y127" i="41"/>
  <c r="W127" i="41"/>
  <c r="U127" i="41"/>
  <c r="S127" i="41"/>
  <c r="Q127" i="41"/>
  <c r="O127" i="41"/>
  <c r="M127" i="41"/>
  <c r="K127" i="41"/>
  <c r="I127" i="41"/>
  <c r="G127" i="41"/>
  <c r="E127" i="41"/>
  <c r="AQ126" i="41"/>
  <c r="AO126" i="41"/>
  <c r="AM126" i="41"/>
  <c r="AK126" i="41"/>
  <c r="AI126" i="41"/>
  <c r="AG126" i="41"/>
  <c r="AE126" i="41"/>
  <c r="AC126" i="41"/>
  <c r="AA126" i="41"/>
  <c r="Y126" i="41"/>
  <c r="W126" i="41"/>
  <c r="U126" i="41"/>
  <c r="S126" i="41"/>
  <c r="Q126" i="41"/>
  <c r="O126" i="41"/>
  <c r="M126" i="41"/>
  <c r="K126" i="41"/>
  <c r="I126" i="41"/>
  <c r="G126" i="41"/>
  <c r="E126" i="41"/>
  <c r="AQ125" i="41"/>
  <c r="AO125" i="41"/>
  <c r="AM125" i="41"/>
  <c r="AK125" i="41"/>
  <c r="AI125" i="41"/>
  <c r="AG125" i="41"/>
  <c r="AE125" i="41"/>
  <c r="AC125" i="41"/>
  <c r="AA125" i="41"/>
  <c r="Y125" i="41"/>
  <c r="W125" i="41"/>
  <c r="U125" i="41"/>
  <c r="S125" i="41"/>
  <c r="Q125" i="41"/>
  <c r="O125" i="41"/>
  <c r="M125" i="41"/>
  <c r="K125" i="41"/>
  <c r="I125" i="41"/>
  <c r="G125" i="41"/>
  <c r="E125" i="41"/>
  <c r="AQ124" i="41"/>
  <c r="AO124" i="41"/>
  <c r="AM124" i="41"/>
  <c r="AK124" i="41"/>
  <c r="AI124" i="41"/>
  <c r="AG124" i="41"/>
  <c r="AE124" i="41"/>
  <c r="AC124" i="41"/>
  <c r="AA124" i="41"/>
  <c r="Y124" i="41"/>
  <c r="W124" i="41"/>
  <c r="U124" i="41"/>
  <c r="S124" i="41"/>
  <c r="Q124" i="41"/>
  <c r="O124" i="41"/>
  <c r="M124" i="41"/>
  <c r="K124" i="41"/>
  <c r="I124" i="41"/>
  <c r="G124" i="41"/>
  <c r="E124" i="41"/>
  <c r="AQ123" i="41"/>
  <c r="AO123" i="41"/>
  <c r="AM123" i="41"/>
  <c r="AK123" i="41"/>
  <c r="AI123" i="41"/>
  <c r="AG123" i="41"/>
  <c r="AE123" i="41"/>
  <c r="AC123" i="41"/>
  <c r="AA123" i="41"/>
  <c r="Y123" i="41"/>
  <c r="W123" i="41"/>
  <c r="U123" i="41"/>
  <c r="S123" i="41"/>
  <c r="Q123" i="41"/>
  <c r="O123" i="41"/>
  <c r="M123" i="41"/>
  <c r="K123" i="41"/>
  <c r="I123" i="41"/>
  <c r="G123" i="41"/>
  <c r="E123" i="41"/>
  <c r="AQ122" i="41"/>
  <c r="AO122" i="41"/>
  <c r="AM122" i="41"/>
  <c r="AK122" i="41"/>
  <c r="AI122" i="41"/>
  <c r="AG122" i="41"/>
  <c r="AE122" i="41"/>
  <c r="AC122" i="41"/>
  <c r="AA122" i="41"/>
  <c r="Y122" i="41"/>
  <c r="W122" i="41"/>
  <c r="U122" i="41"/>
  <c r="S122" i="41"/>
  <c r="Q122" i="41"/>
  <c r="O122" i="41"/>
  <c r="M122" i="41"/>
  <c r="K122" i="41"/>
  <c r="I122" i="41"/>
  <c r="G122" i="41"/>
  <c r="E122" i="41"/>
  <c r="AQ121" i="41"/>
  <c r="AO121" i="41"/>
  <c r="AM121" i="41"/>
  <c r="AK121" i="41"/>
  <c r="AI121" i="41"/>
  <c r="AG121" i="41"/>
  <c r="AE121" i="41"/>
  <c r="AC121" i="41"/>
  <c r="AA121" i="41"/>
  <c r="Y121" i="41"/>
  <c r="W121" i="41"/>
  <c r="U121" i="41"/>
  <c r="S121" i="41"/>
  <c r="Q121" i="41"/>
  <c r="O121" i="41"/>
  <c r="M121" i="41"/>
  <c r="K121" i="41"/>
  <c r="I121" i="41"/>
  <c r="G121" i="41"/>
  <c r="E121" i="41"/>
  <c r="AQ120" i="41"/>
  <c r="AO120" i="41"/>
  <c r="AM120" i="41"/>
  <c r="AK120" i="41"/>
  <c r="AI120" i="41"/>
  <c r="AG120" i="41"/>
  <c r="AE120" i="41"/>
  <c r="AC120" i="41"/>
  <c r="AA120" i="41"/>
  <c r="Y120" i="41"/>
  <c r="W120" i="41"/>
  <c r="U120" i="41"/>
  <c r="S120" i="41"/>
  <c r="Q120" i="41"/>
  <c r="O120" i="41"/>
  <c r="M120" i="41"/>
  <c r="K120" i="41"/>
  <c r="I120" i="41"/>
  <c r="G120" i="41"/>
  <c r="E120" i="41"/>
  <c r="AQ119" i="41"/>
  <c r="AO119" i="41"/>
  <c r="AM119" i="41"/>
  <c r="AK119" i="41"/>
  <c r="AI119" i="41"/>
  <c r="AG119" i="41"/>
  <c r="AE119" i="41"/>
  <c r="AC119" i="41"/>
  <c r="AA119" i="41"/>
  <c r="Y119" i="41"/>
  <c r="W119" i="41"/>
  <c r="U119" i="41"/>
  <c r="S119" i="41"/>
  <c r="Q119" i="41"/>
  <c r="O119" i="41"/>
  <c r="M119" i="41"/>
  <c r="K119" i="41"/>
  <c r="I119" i="41"/>
  <c r="G119" i="41"/>
  <c r="E119" i="41"/>
  <c r="AQ118" i="41"/>
  <c r="AO118" i="41"/>
  <c r="AM118" i="41"/>
  <c r="AK118" i="41"/>
  <c r="AI118" i="41"/>
  <c r="AG118" i="41"/>
  <c r="AE118" i="41"/>
  <c r="AC118" i="41"/>
  <c r="AA118" i="41"/>
  <c r="Y118" i="41"/>
  <c r="W118" i="41"/>
  <c r="U118" i="41"/>
  <c r="S118" i="41"/>
  <c r="Q118" i="41"/>
  <c r="O118" i="41"/>
  <c r="M118" i="41"/>
  <c r="K118" i="41"/>
  <c r="I118" i="41"/>
  <c r="G118" i="41"/>
  <c r="E118" i="41"/>
  <c r="AQ117" i="41"/>
  <c r="AO117" i="41"/>
  <c r="AM117" i="41"/>
  <c r="AK117" i="41"/>
  <c r="AI117" i="41"/>
  <c r="AG117" i="41"/>
  <c r="AE117" i="41"/>
  <c r="AC117" i="41"/>
  <c r="AA117" i="41"/>
  <c r="Y117" i="41"/>
  <c r="W117" i="41"/>
  <c r="U117" i="41"/>
  <c r="S117" i="41"/>
  <c r="Q117" i="41"/>
  <c r="O117" i="41"/>
  <c r="M117" i="41"/>
  <c r="K117" i="41"/>
  <c r="I117" i="41"/>
  <c r="G117" i="41"/>
  <c r="E117" i="41"/>
  <c r="AQ116" i="41"/>
  <c r="AO116" i="41"/>
  <c r="AM116" i="41"/>
  <c r="AK116" i="41"/>
  <c r="AI116" i="41"/>
  <c r="AG116" i="41"/>
  <c r="AE116" i="41"/>
  <c r="AC116" i="41"/>
  <c r="AA116" i="41"/>
  <c r="Y116" i="41"/>
  <c r="W116" i="41"/>
  <c r="U116" i="41"/>
  <c r="S116" i="41"/>
  <c r="Q116" i="41"/>
  <c r="O116" i="41"/>
  <c r="M116" i="41"/>
  <c r="K116" i="41"/>
  <c r="I116" i="41"/>
  <c r="G116" i="41"/>
  <c r="E116" i="41"/>
  <c r="AQ115" i="41"/>
  <c r="AO115" i="41"/>
  <c r="AM115" i="41"/>
  <c r="AK115" i="41"/>
  <c r="AI115" i="41"/>
  <c r="AG115" i="41"/>
  <c r="AE115" i="41"/>
  <c r="AC115" i="41"/>
  <c r="AA115" i="41"/>
  <c r="Y115" i="41"/>
  <c r="W115" i="41"/>
  <c r="U115" i="41"/>
  <c r="S115" i="41"/>
  <c r="Q115" i="41"/>
  <c r="O115" i="41"/>
  <c r="M115" i="41"/>
  <c r="K115" i="41"/>
  <c r="I115" i="41"/>
  <c r="G115" i="41"/>
  <c r="E115" i="41"/>
  <c r="AQ114" i="41"/>
  <c r="AO114" i="41"/>
  <c r="AM114" i="41"/>
  <c r="AK114" i="41"/>
  <c r="AI114" i="41"/>
  <c r="AG114" i="41"/>
  <c r="AE114" i="41"/>
  <c r="AC114" i="41"/>
  <c r="AA114" i="41"/>
  <c r="Y114" i="41"/>
  <c r="W114" i="41"/>
  <c r="U114" i="41"/>
  <c r="S114" i="41"/>
  <c r="Q114" i="41"/>
  <c r="O114" i="41"/>
  <c r="M114" i="41"/>
  <c r="K114" i="41"/>
  <c r="I114" i="41"/>
  <c r="G114" i="41"/>
  <c r="E114" i="41"/>
  <c r="AQ113" i="41"/>
  <c r="AO113" i="41"/>
  <c r="AM113" i="41"/>
  <c r="AK113" i="41"/>
  <c r="AI113" i="41"/>
  <c r="AG113" i="41"/>
  <c r="AE113" i="41"/>
  <c r="AC113" i="41"/>
  <c r="AA113" i="41"/>
  <c r="Y113" i="41"/>
  <c r="W113" i="41"/>
  <c r="U113" i="41"/>
  <c r="S113" i="41"/>
  <c r="Q113" i="41"/>
  <c r="O113" i="41"/>
  <c r="M113" i="41"/>
  <c r="K113" i="41"/>
  <c r="I113" i="41"/>
  <c r="G113" i="41"/>
  <c r="E113" i="41"/>
  <c r="AQ112" i="41"/>
  <c r="AO112" i="41"/>
  <c r="AM112" i="41"/>
  <c r="AK112" i="41"/>
  <c r="AI112" i="41"/>
  <c r="AG112" i="41"/>
  <c r="AE112" i="41"/>
  <c r="AC112" i="41"/>
  <c r="AA112" i="41"/>
  <c r="Y112" i="41"/>
  <c r="W112" i="41"/>
  <c r="U112" i="41"/>
  <c r="S112" i="41"/>
  <c r="Q112" i="41"/>
  <c r="O112" i="41"/>
  <c r="M112" i="41"/>
  <c r="K112" i="41"/>
  <c r="I112" i="41"/>
  <c r="G112" i="41"/>
  <c r="E112" i="41"/>
  <c r="AQ111" i="41"/>
  <c r="AO111" i="41"/>
  <c r="AM111" i="41"/>
  <c r="AK111" i="41"/>
  <c r="AI111" i="41"/>
  <c r="AG111" i="41"/>
  <c r="AE111" i="41"/>
  <c r="AC111" i="41"/>
  <c r="AA111" i="41"/>
  <c r="Y111" i="41"/>
  <c r="W111" i="41"/>
  <c r="U111" i="41"/>
  <c r="S111" i="41"/>
  <c r="Q111" i="41"/>
  <c r="O111" i="41"/>
  <c r="M111" i="41"/>
  <c r="K111" i="41"/>
  <c r="I111" i="41"/>
  <c r="G111" i="41"/>
  <c r="E111" i="41"/>
  <c r="AQ110" i="41"/>
  <c r="AO110" i="41"/>
  <c r="AM110" i="41"/>
  <c r="AK110" i="41"/>
  <c r="AI110" i="41"/>
  <c r="AG110" i="41"/>
  <c r="AE110" i="41"/>
  <c r="AC110" i="41"/>
  <c r="AA110" i="41"/>
  <c r="Y110" i="41"/>
  <c r="W110" i="41"/>
  <c r="U110" i="41"/>
  <c r="S110" i="41"/>
  <c r="Q110" i="41"/>
  <c r="O110" i="41"/>
  <c r="M110" i="41"/>
  <c r="K110" i="41"/>
  <c r="I110" i="41"/>
  <c r="G110" i="41"/>
  <c r="E110" i="41"/>
  <c r="AQ109" i="41"/>
  <c r="AO109" i="41"/>
  <c r="AM109" i="41"/>
  <c r="AK109" i="41"/>
  <c r="AI109" i="41"/>
  <c r="AG109" i="41"/>
  <c r="AE109" i="41"/>
  <c r="AC109" i="41"/>
  <c r="AA109" i="41"/>
  <c r="Y109" i="41"/>
  <c r="W109" i="41"/>
  <c r="U109" i="41"/>
  <c r="S109" i="41"/>
  <c r="Q109" i="41"/>
  <c r="O109" i="41"/>
  <c r="M109" i="41"/>
  <c r="K109" i="41"/>
  <c r="I109" i="41"/>
  <c r="G109" i="41"/>
  <c r="E109" i="41"/>
  <c r="AQ108" i="41"/>
  <c r="AO108" i="41"/>
  <c r="AM108" i="41"/>
  <c r="AK108" i="41"/>
  <c r="AI108" i="41"/>
  <c r="AG108" i="41"/>
  <c r="AE108" i="41"/>
  <c r="AC108" i="41"/>
  <c r="AA108" i="41"/>
  <c r="Y108" i="41"/>
  <c r="W108" i="41"/>
  <c r="U108" i="41"/>
  <c r="S108" i="41"/>
  <c r="Q108" i="41"/>
  <c r="O108" i="41"/>
  <c r="M108" i="41"/>
  <c r="K108" i="41"/>
  <c r="I108" i="41"/>
  <c r="G108" i="41"/>
  <c r="E108" i="41"/>
  <c r="AQ107" i="41"/>
  <c r="AO107" i="41"/>
  <c r="AM107" i="41"/>
  <c r="AK107" i="41"/>
  <c r="AI107" i="41"/>
  <c r="AG107" i="41"/>
  <c r="AE107" i="41"/>
  <c r="AC107" i="41"/>
  <c r="AA107" i="41"/>
  <c r="Y107" i="41"/>
  <c r="W107" i="41"/>
  <c r="U107" i="41"/>
  <c r="S107" i="41"/>
  <c r="Q107" i="41"/>
  <c r="O107" i="41"/>
  <c r="M107" i="41"/>
  <c r="K107" i="41"/>
  <c r="I107" i="41"/>
  <c r="G107" i="41"/>
  <c r="E107" i="41"/>
  <c r="AQ106" i="41"/>
  <c r="AO106" i="41"/>
  <c r="AM106" i="41"/>
  <c r="AK106" i="41"/>
  <c r="AI106" i="41"/>
  <c r="AG106" i="41"/>
  <c r="AE106" i="41"/>
  <c r="AC106" i="41"/>
  <c r="AA106" i="41"/>
  <c r="Y106" i="41"/>
  <c r="W106" i="41"/>
  <c r="U106" i="41"/>
  <c r="S106" i="41"/>
  <c r="Q106" i="41"/>
  <c r="O106" i="41"/>
  <c r="M106" i="41"/>
  <c r="K106" i="41"/>
  <c r="I106" i="41"/>
  <c r="G106" i="41"/>
  <c r="E106" i="41"/>
  <c r="AQ105" i="41"/>
  <c r="AO105" i="41"/>
  <c r="AM105" i="41"/>
  <c r="AK105" i="41"/>
  <c r="AI105" i="41"/>
  <c r="AG105" i="41"/>
  <c r="AE105" i="41"/>
  <c r="AC105" i="41"/>
  <c r="AA105" i="41"/>
  <c r="Y105" i="41"/>
  <c r="W105" i="41"/>
  <c r="U105" i="41"/>
  <c r="S105" i="41"/>
  <c r="Q105" i="41"/>
  <c r="O105" i="41"/>
  <c r="M105" i="41"/>
  <c r="K105" i="41"/>
  <c r="I105" i="41"/>
  <c r="G105" i="41"/>
  <c r="E105" i="41"/>
  <c r="AQ104" i="41"/>
  <c r="AO104" i="41"/>
  <c r="AM104" i="41"/>
  <c r="AK104" i="41"/>
  <c r="AI104" i="41"/>
  <c r="AG104" i="41"/>
  <c r="AE104" i="41"/>
  <c r="AC104" i="41"/>
  <c r="AA104" i="41"/>
  <c r="Y104" i="41"/>
  <c r="W104" i="41"/>
  <c r="U104" i="41"/>
  <c r="S104" i="41"/>
  <c r="Q104" i="41"/>
  <c r="O104" i="41"/>
  <c r="M104" i="41"/>
  <c r="K104" i="41"/>
  <c r="I104" i="41"/>
  <c r="G104" i="41"/>
  <c r="E104" i="41"/>
  <c r="AQ103" i="41"/>
  <c r="AO103" i="41"/>
  <c r="AM103" i="41"/>
  <c r="AK103" i="41"/>
  <c r="AI103" i="41"/>
  <c r="AG103" i="41"/>
  <c r="AE103" i="41"/>
  <c r="AC103" i="41"/>
  <c r="AA103" i="41"/>
  <c r="Y103" i="41"/>
  <c r="W103" i="41"/>
  <c r="U103" i="41"/>
  <c r="S103" i="41"/>
  <c r="Q103" i="41"/>
  <c r="O103" i="41"/>
  <c r="M103" i="41"/>
  <c r="K103" i="41"/>
  <c r="I103" i="41"/>
  <c r="G103" i="41"/>
  <c r="E103" i="41"/>
  <c r="AQ102" i="41"/>
  <c r="AO102" i="41"/>
  <c r="AM102" i="41"/>
  <c r="AK102" i="41"/>
  <c r="AI102" i="41"/>
  <c r="AG102" i="41"/>
  <c r="AE102" i="41"/>
  <c r="AC102" i="41"/>
  <c r="AA102" i="41"/>
  <c r="Y102" i="41"/>
  <c r="W102" i="41"/>
  <c r="U102" i="41"/>
  <c r="S102" i="41"/>
  <c r="Q102" i="41"/>
  <c r="O102" i="41"/>
  <c r="M102" i="41"/>
  <c r="K102" i="41"/>
  <c r="I102" i="41"/>
  <c r="G102" i="41"/>
  <c r="E102" i="41"/>
  <c r="AQ101" i="41"/>
  <c r="AO101" i="41"/>
  <c r="AM101" i="41"/>
  <c r="AK101" i="41"/>
  <c r="AI101" i="41"/>
  <c r="AG101" i="41"/>
  <c r="AE101" i="41"/>
  <c r="AC101" i="41"/>
  <c r="AA101" i="41"/>
  <c r="Y101" i="41"/>
  <c r="W101" i="41"/>
  <c r="U101" i="41"/>
  <c r="S101" i="41"/>
  <c r="Q101" i="41"/>
  <c r="O101" i="41"/>
  <c r="M101" i="41"/>
  <c r="K101" i="41"/>
  <c r="I101" i="41"/>
  <c r="G101" i="41"/>
  <c r="E101" i="41"/>
  <c r="AQ100" i="41"/>
  <c r="AO100" i="41"/>
  <c r="AM100" i="41"/>
  <c r="AK100" i="41"/>
  <c r="AI100" i="41"/>
  <c r="AG100" i="41"/>
  <c r="AE100" i="41"/>
  <c r="AC100" i="41"/>
  <c r="AA100" i="41"/>
  <c r="Y100" i="41"/>
  <c r="W100" i="41"/>
  <c r="U100" i="41"/>
  <c r="S100" i="41"/>
  <c r="Q100" i="41"/>
  <c r="O100" i="41"/>
  <c r="M100" i="41"/>
  <c r="K100" i="41"/>
  <c r="I100" i="41"/>
  <c r="G100" i="41"/>
  <c r="E100" i="41"/>
  <c r="AQ99" i="41"/>
  <c r="AO99" i="41"/>
  <c r="AM99" i="41"/>
  <c r="AK99" i="41"/>
  <c r="AI99" i="41"/>
  <c r="AG99" i="41"/>
  <c r="AE99" i="41"/>
  <c r="AC99" i="41"/>
  <c r="AA99" i="41"/>
  <c r="Y99" i="41"/>
  <c r="W99" i="41"/>
  <c r="U99" i="41"/>
  <c r="S99" i="41"/>
  <c r="Q99" i="41"/>
  <c r="O99" i="41"/>
  <c r="M99" i="41"/>
  <c r="K99" i="41"/>
  <c r="I99" i="41"/>
  <c r="G99" i="41"/>
  <c r="E99" i="41"/>
  <c r="AQ98" i="41"/>
  <c r="AO98" i="41"/>
  <c r="AM98" i="41"/>
  <c r="AK98" i="41"/>
  <c r="AI98" i="41"/>
  <c r="AG98" i="41"/>
  <c r="AE98" i="41"/>
  <c r="AC98" i="41"/>
  <c r="AA98" i="41"/>
  <c r="Y98" i="41"/>
  <c r="W98" i="41"/>
  <c r="U98" i="41"/>
  <c r="S98" i="41"/>
  <c r="Q98" i="41"/>
  <c r="O98" i="41"/>
  <c r="M98" i="41"/>
  <c r="K98" i="41"/>
  <c r="I98" i="41"/>
  <c r="G98" i="41"/>
  <c r="E98" i="41"/>
  <c r="AQ97" i="41"/>
  <c r="AO97" i="41"/>
  <c r="AM97" i="41"/>
  <c r="AK97" i="41"/>
  <c r="AI97" i="41"/>
  <c r="AG97" i="41"/>
  <c r="AE97" i="41"/>
  <c r="AC97" i="41"/>
  <c r="AA97" i="41"/>
  <c r="Y97" i="41"/>
  <c r="W97" i="41"/>
  <c r="U97" i="41"/>
  <c r="S97" i="41"/>
  <c r="Q97" i="41"/>
  <c r="O97" i="41"/>
  <c r="M97" i="41"/>
  <c r="K97" i="41"/>
  <c r="I97" i="41"/>
  <c r="G97" i="41"/>
  <c r="E97" i="41"/>
  <c r="AQ96" i="41"/>
  <c r="AO96" i="41"/>
  <c r="AM96" i="41"/>
  <c r="AK96" i="41"/>
  <c r="AI96" i="41"/>
  <c r="AG96" i="41"/>
  <c r="AE96" i="41"/>
  <c r="AC96" i="41"/>
  <c r="AA96" i="41"/>
  <c r="Y96" i="41"/>
  <c r="W96" i="41"/>
  <c r="U96" i="41"/>
  <c r="S96" i="41"/>
  <c r="Q96" i="41"/>
  <c r="O96" i="41"/>
  <c r="M96" i="41"/>
  <c r="K96" i="41"/>
  <c r="I96" i="41"/>
  <c r="G96" i="41"/>
  <c r="E96" i="41"/>
  <c r="AQ95" i="41"/>
  <c r="AO95" i="41"/>
  <c r="AM95" i="41"/>
  <c r="AK95" i="41"/>
  <c r="AI95" i="41"/>
  <c r="AG95" i="41"/>
  <c r="AE95" i="41"/>
  <c r="AC95" i="41"/>
  <c r="AA95" i="41"/>
  <c r="Y95" i="41"/>
  <c r="W95" i="41"/>
  <c r="U95" i="41"/>
  <c r="S95" i="41"/>
  <c r="Q95" i="41"/>
  <c r="O95" i="41"/>
  <c r="M95" i="41"/>
  <c r="K95" i="41"/>
  <c r="I95" i="41"/>
  <c r="G95" i="41"/>
  <c r="E95" i="41"/>
  <c r="AQ94" i="41"/>
  <c r="AO94" i="41"/>
  <c r="AM94" i="41"/>
  <c r="AK94" i="41"/>
  <c r="AI94" i="41"/>
  <c r="AG94" i="41"/>
  <c r="AE94" i="41"/>
  <c r="AC94" i="41"/>
  <c r="AA94" i="41"/>
  <c r="Y94" i="41"/>
  <c r="W94" i="41"/>
  <c r="U94" i="41"/>
  <c r="S94" i="41"/>
  <c r="Q94" i="41"/>
  <c r="O94" i="41"/>
  <c r="M94" i="41"/>
  <c r="K94" i="41"/>
  <c r="I94" i="41"/>
  <c r="G94" i="41"/>
  <c r="E94" i="41"/>
  <c r="AQ93" i="41"/>
  <c r="AO93" i="41"/>
  <c r="AM93" i="41"/>
  <c r="AK93" i="41"/>
  <c r="AI93" i="41"/>
  <c r="AG93" i="41"/>
  <c r="AE93" i="41"/>
  <c r="AC93" i="41"/>
  <c r="AA93" i="41"/>
  <c r="Y93" i="41"/>
  <c r="W93" i="41"/>
  <c r="U93" i="41"/>
  <c r="S93" i="41"/>
  <c r="Q93" i="41"/>
  <c r="O93" i="41"/>
  <c r="M93" i="41"/>
  <c r="K93" i="41"/>
  <c r="I93" i="41"/>
  <c r="G93" i="41"/>
  <c r="E93" i="41"/>
  <c r="AQ92" i="41"/>
  <c r="AO92" i="41"/>
  <c r="AM92" i="41"/>
  <c r="AK92" i="41"/>
  <c r="AI92" i="41"/>
  <c r="AG92" i="41"/>
  <c r="AE92" i="41"/>
  <c r="AC92" i="41"/>
  <c r="AA92" i="41"/>
  <c r="Y92" i="41"/>
  <c r="W92" i="41"/>
  <c r="U92" i="41"/>
  <c r="S92" i="41"/>
  <c r="Q92" i="41"/>
  <c r="O92" i="41"/>
  <c r="M92" i="41"/>
  <c r="K92" i="41"/>
  <c r="I92" i="41"/>
  <c r="G92" i="41"/>
  <c r="E92" i="41"/>
  <c r="AQ91" i="41"/>
  <c r="AO91" i="41"/>
  <c r="AM91" i="41"/>
  <c r="AK91" i="41"/>
  <c r="AI91" i="41"/>
  <c r="AG91" i="41"/>
  <c r="AE91" i="41"/>
  <c r="AC91" i="41"/>
  <c r="AA91" i="41"/>
  <c r="Y91" i="41"/>
  <c r="W91" i="41"/>
  <c r="U91" i="41"/>
  <c r="S91" i="41"/>
  <c r="Q91" i="41"/>
  <c r="O91" i="41"/>
  <c r="M91" i="41"/>
  <c r="K91" i="41"/>
  <c r="I91" i="41"/>
  <c r="G91" i="41"/>
  <c r="E91" i="41"/>
  <c r="AQ90" i="41"/>
  <c r="AO90" i="41"/>
  <c r="AM90" i="41"/>
  <c r="AK90" i="41"/>
  <c r="AI90" i="41"/>
  <c r="AG90" i="41"/>
  <c r="AE90" i="41"/>
  <c r="AC90" i="41"/>
  <c r="AA90" i="41"/>
  <c r="Y90" i="41"/>
  <c r="W90" i="41"/>
  <c r="U90" i="41"/>
  <c r="S90" i="41"/>
  <c r="Q90" i="41"/>
  <c r="O90" i="41"/>
  <c r="M90" i="41"/>
  <c r="K90" i="41"/>
  <c r="I90" i="41"/>
  <c r="G90" i="41"/>
  <c r="E90" i="41"/>
  <c r="AQ89" i="41"/>
  <c r="AO89" i="41"/>
  <c r="AM89" i="41"/>
  <c r="AK89" i="41"/>
  <c r="AI89" i="41"/>
  <c r="AG89" i="41"/>
  <c r="AE89" i="41"/>
  <c r="AC89" i="41"/>
  <c r="AA89" i="41"/>
  <c r="Y89" i="41"/>
  <c r="W89" i="41"/>
  <c r="U89" i="41"/>
  <c r="S89" i="41"/>
  <c r="Q89" i="41"/>
  <c r="O89" i="41"/>
  <c r="M89" i="41"/>
  <c r="K89" i="41"/>
  <c r="I89" i="41"/>
  <c r="G89" i="41"/>
  <c r="E89" i="41"/>
  <c r="AQ88" i="41"/>
  <c r="AO88" i="41"/>
  <c r="AM88" i="41"/>
  <c r="AK88" i="41"/>
  <c r="AI88" i="41"/>
  <c r="AG88" i="41"/>
  <c r="AE88" i="41"/>
  <c r="AC88" i="41"/>
  <c r="AA88" i="41"/>
  <c r="Y88" i="41"/>
  <c r="W88" i="41"/>
  <c r="U88" i="41"/>
  <c r="S88" i="41"/>
  <c r="Q88" i="41"/>
  <c r="O88" i="41"/>
  <c r="M88" i="41"/>
  <c r="K88" i="41"/>
  <c r="I88" i="41"/>
  <c r="G88" i="41"/>
  <c r="E88" i="41"/>
  <c r="AQ87" i="41"/>
  <c r="AO87" i="41"/>
  <c r="AM87" i="41"/>
  <c r="AK87" i="41"/>
  <c r="AI87" i="41"/>
  <c r="AG87" i="41"/>
  <c r="AE87" i="41"/>
  <c r="AC87" i="41"/>
  <c r="AA87" i="41"/>
  <c r="Y87" i="41"/>
  <c r="W87" i="41"/>
  <c r="U87" i="41"/>
  <c r="S87" i="41"/>
  <c r="Q87" i="41"/>
  <c r="O87" i="41"/>
  <c r="M87" i="41"/>
  <c r="K87" i="41"/>
  <c r="I87" i="41"/>
  <c r="G87" i="41"/>
  <c r="E87" i="41"/>
  <c r="AQ86" i="41"/>
  <c r="AO86" i="41"/>
  <c r="AM86" i="41"/>
  <c r="AK86" i="41"/>
  <c r="AI86" i="41"/>
  <c r="AG86" i="41"/>
  <c r="AE86" i="41"/>
  <c r="AC86" i="41"/>
  <c r="AA86" i="41"/>
  <c r="Y86" i="41"/>
  <c r="W86" i="41"/>
  <c r="U86" i="41"/>
  <c r="S86" i="41"/>
  <c r="Q86" i="41"/>
  <c r="O86" i="41"/>
  <c r="M86" i="41"/>
  <c r="K86" i="41"/>
  <c r="I86" i="41"/>
  <c r="G86" i="41"/>
  <c r="E86" i="41"/>
  <c r="AQ85" i="41"/>
  <c r="AO85" i="41"/>
  <c r="AM85" i="41"/>
  <c r="AK85" i="41"/>
  <c r="AI85" i="41"/>
  <c r="AG85" i="41"/>
  <c r="AE85" i="41"/>
  <c r="AC85" i="41"/>
  <c r="AA85" i="41"/>
  <c r="Y85" i="41"/>
  <c r="W85" i="41"/>
  <c r="U85" i="41"/>
  <c r="S85" i="41"/>
  <c r="Q85" i="41"/>
  <c r="O85" i="41"/>
  <c r="M85" i="41"/>
  <c r="K85" i="41"/>
  <c r="I85" i="41"/>
  <c r="G85" i="41"/>
  <c r="E85" i="41"/>
  <c r="AQ84" i="41"/>
  <c r="AO84" i="41"/>
  <c r="AM84" i="41"/>
  <c r="AK84" i="41"/>
  <c r="AI84" i="41"/>
  <c r="AG84" i="41"/>
  <c r="AE84" i="41"/>
  <c r="AC84" i="41"/>
  <c r="AA84" i="41"/>
  <c r="Y84" i="41"/>
  <c r="W84" i="41"/>
  <c r="U84" i="41"/>
  <c r="S84" i="41"/>
  <c r="Q84" i="41"/>
  <c r="O84" i="41"/>
  <c r="M84" i="41"/>
  <c r="K84" i="41"/>
  <c r="I84" i="41"/>
  <c r="G84" i="41"/>
  <c r="E84" i="41"/>
  <c r="AQ83" i="41"/>
  <c r="AO83" i="41"/>
  <c r="AM83" i="41"/>
  <c r="AK83" i="41"/>
  <c r="AI83" i="41"/>
  <c r="AG83" i="41"/>
  <c r="AE83" i="41"/>
  <c r="AC83" i="41"/>
  <c r="AA83" i="41"/>
  <c r="Y83" i="41"/>
  <c r="W83" i="41"/>
  <c r="U83" i="41"/>
  <c r="S83" i="41"/>
  <c r="Q83" i="41"/>
  <c r="O83" i="41"/>
  <c r="M83" i="41"/>
  <c r="K83" i="41"/>
  <c r="I83" i="41"/>
  <c r="G83" i="41"/>
  <c r="E83" i="41"/>
  <c r="AQ82" i="41"/>
  <c r="AO82" i="41"/>
  <c r="AM82" i="41"/>
  <c r="AK82" i="41"/>
  <c r="AI82" i="41"/>
  <c r="AG82" i="41"/>
  <c r="AE82" i="41"/>
  <c r="AC82" i="41"/>
  <c r="AA82" i="41"/>
  <c r="Y82" i="41"/>
  <c r="W82" i="41"/>
  <c r="U82" i="41"/>
  <c r="S82" i="41"/>
  <c r="Q82" i="41"/>
  <c r="O82" i="41"/>
  <c r="M82" i="41"/>
  <c r="K82" i="41"/>
  <c r="I82" i="41"/>
  <c r="G82" i="41"/>
  <c r="E82" i="41"/>
  <c r="AQ81" i="41"/>
  <c r="AO81" i="41"/>
  <c r="AM81" i="41"/>
  <c r="AK81" i="41"/>
  <c r="AI81" i="41"/>
  <c r="AG81" i="41"/>
  <c r="AE81" i="41"/>
  <c r="AC81" i="41"/>
  <c r="AA81" i="41"/>
  <c r="Y81" i="41"/>
  <c r="W81" i="41"/>
  <c r="U81" i="41"/>
  <c r="S81" i="41"/>
  <c r="Q81" i="41"/>
  <c r="O81" i="41"/>
  <c r="M81" i="41"/>
  <c r="K81" i="41"/>
  <c r="I81" i="41"/>
  <c r="G81" i="41"/>
  <c r="E81" i="41"/>
  <c r="AQ80" i="41"/>
  <c r="AO80" i="41"/>
  <c r="AM80" i="41"/>
  <c r="AK80" i="41"/>
  <c r="AI80" i="41"/>
  <c r="AG80" i="41"/>
  <c r="AE80" i="41"/>
  <c r="AC80" i="41"/>
  <c r="AA80" i="41"/>
  <c r="Y80" i="41"/>
  <c r="W80" i="41"/>
  <c r="U80" i="41"/>
  <c r="S80" i="41"/>
  <c r="Q80" i="41"/>
  <c r="O80" i="41"/>
  <c r="M80" i="41"/>
  <c r="K80" i="41"/>
  <c r="I80" i="41"/>
  <c r="G80" i="41"/>
  <c r="E80" i="41"/>
  <c r="AQ79" i="41"/>
  <c r="AO79" i="41"/>
  <c r="AM79" i="41"/>
  <c r="AK79" i="41"/>
  <c r="AI79" i="41"/>
  <c r="AG79" i="41"/>
  <c r="AE79" i="41"/>
  <c r="AC79" i="41"/>
  <c r="AA79" i="41"/>
  <c r="Y79" i="41"/>
  <c r="W79" i="41"/>
  <c r="U79" i="41"/>
  <c r="S79" i="41"/>
  <c r="Q79" i="41"/>
  <c r="O79" i="41"/>
  <c r="M79" i="41"/>
  <c r="K79" i="41"/>
  <c r="I79" i="41"/>
  <c r="G79" i="41"/>
  <c r="E79" i="41"/>
  <c r="AQ78" i="41"/>
  <c r="AO78" i="41"/>
  <c r="AM78" i="41"/>
  <c r="AK78" i="41"/>
  <c r="AI78" i="41"/>
  <c r="AG78" i="41"/>
  <c r="AE78" i="41"/>
  <c r="AC78" i="41"/>
  <c r="AA78" i="41"/>
  <c r="Y78" i="41"/>
  <c r="W78" i="41"/>
  <c r="U78" i="41"/>
  <c r="S78" i="41"/>
  <c r="Q78" i="41"/>
  <c r="O78" i="41"/>
  <c r="M78" i="41"/>
  <c r="K78" i="41"/>
  <c r="I78" i="41"/>
  <c r="G78" i="41"/>
  <c r="E78" i="41"/>
  <c r="AQ77" i="41"/>
  <c r="AO77" i="41"/>
  <c r="AM77" i="41"/>
  <c r="AK77" i="41"/>
  <c r="AI77" i="41"/>
  <c r="AG77" i="41"/>
  <c r="AE77" i="41"/>
  <c r="AC77" i="41"/>
  <c r="AA77" i="41"/>
  <c r="Y77" i="41"/>
  <c r="W77" i="41"/>
  <c r="U77" i="41"/>
  <c r="S77" i="41"/>
  <c r="Q77" i="41"/>
  <c r="O77" i="41"/>
  <c r="M77" i="41"/>
  <c r="K77" i="41"/>
  <c r="I77" i="41"/>
  <c r="G77" i="41"/>
  <c r="E77" i="41"/>
  <c r="AQ76" i="41"/>
  <c r="AO76" i="41"/>
  <c r="AM76" i="41"/>
  <c r="AK76" i="41"/>
  <c r="AI76" i="41"/>
  <c r="AG76" i="41"/>
  <c r="AE76" i="41"/>
  <c r="AC76" i="41"/>
  <c r="AA76" i="41"/>
  <c r="Y76" i="41"/>
  <c r="W76" i="41"/>
  <c r="U76" i="41"/>
  <c r="S76" i="41"/>
  <c r="Q76" i="41"/>
  <c r="O76" i="41"/>
  <c r="M76" i="41"/>
  <c r="K76" i="41"/>
  <c r="I76" i="41"/>
  <c r="G76" i="41"/>
  <c r="E76" i="41"/>
  <c r="AQ75" i="41"/>
  <c r="AO75" i="41"/>
  <c r="AM75" i="41"/>
  <c r="AK75" i="41"/>
  <c r="AI75" i="41"/>
  <c r="AG75" i="41"/>
  <c r="AE75" i="41"/>
  <c r="AC75" i="41"/>
  <c r="AA75" i="41"/>
  <c r="Y75" i="41"/>
  <c r="W75" i="41"/>
  <c r="U75" i="41"/>
  <c r="S75" i="41"/>
  <c r="Q75" i="41"/>
  <c r="O75" i="41"/>
  <c r="M75" i="41"/>
  <c r="K75" i="41"/>
  <c r="I75" i="41"/>
  <c r="G75" i="41"/>
  <c r="E75" i="41"/>
  <c r="AQ74" i="41"/>
  <c r="AO74" i="41"/>
  <c r="AM74" i="41"/>
  <c r="AK74" i="41"/>
  <c r="AI74" i="41"/>
  <c r="AG74" i="41"/>
  <c r="AE74" i="41"/>
  <c r="AC74" i="41"/>
  <c r="AA74" i="41"/>
  <c r="Y74" i="41"/>
  <c r="W74" i="41"/>
  <c r="U74" i="41"/>
  <c r="S74" i="41"/>
  <c r="Q74" i="41"/>
  <c r="O74" i="41"/>
  <c r="M74" i="41"/>
  <c r="K74" i="41"/>
  <c r="I74" i="41"/>
  <c r="G74" i="41"/>
  <c r="E74" i="41"/>
  <c r="AQ73" i="41"/>
  <c r="AO73" i="41"/>
  <c r="AM73" i="41"/>
  <c r="AK73" i="41"/>
  <c r="AI73" i="41"/>
  <c r="AG73" i="41"/>
  <c r="AE73" i="41"/>
  <c r="AC73" i="41"/>
  <c r="AA73" i="41"/>
  <c r="Y73" i="41"/>
  <c r="W73" i="41"/>
  <c r="U73" i="41"/>
  <c r="S73" i="41"/>
  <c r="Q73" i="41"/>
  <c r="O73" i="41"/>
  <c r="M73" i="41"/>
  <c r="K73" i="41"/>
  <c r="I73" i="41"/>
  <c r="G73" i="41"/>
  <c r="E73" i="41"/>
  <c r="AQ72" i="41"/>
  <c r="AO72" i="41"/>
  <c r="AM72" i="41"/>
  <c r="AK72" i="41"/>
  <c r="AI72" i="41"/>
  <c r="AG72" i="41"/>
  <c r="AE72" i="41"/>
  <c r="AC72" i="41"/>
  <c r="AA72" i="41"/>
  <c r="Y72" i="41"/>
  <c r="W72" i="41"/>
  <c r="U72" i="41"/>
  <c r="S72" i="41"/>
  <c r="Q72" i="41"/>
  <c r="O72" i="41"/>
  <c r="M72" i="41"/>
  <c r="K72" i="41"/>
  <c r="I72" i="41"/>
  <c r="G72" i="41"/>
  <c r="E72" i="41"/>
  <c r="AQ71" i="41"/>
  <c r="AO71" i="41"/>
  <c r="AM71" i="41"/>
  <c r="AK71" i="41"/>
  <c r="AI71" i="41"/>
  <c r="AG71" i="41"/>
  <c r="AE71" i="41"/>
  <c r="AC71" i="41"/>
  <c r="AA71" i="41"/>
  <c r="Y71" i="41"/>
  <c r="W71" i="41"/>
  <c r="U71" i="41"/>
  <c r="S71" i="41"/>
  <c r="Q71" i="41"/>
  <c r="O71" i="41"/>
  <c r="M71" i="41"/>
  <c r="K71" i="41"/>
  <c r="I71" i="41"/>
  <c r="G71" i="41"/>
  <c r="E71" i="41"/>
  <c r="AQ70" i="41"/>
  <c r="AO70" i="41"/>
  <c r="AM70" i="41"/>
  <c r="AK70" i="41"/>
  <c r="AI70" i="41"/>
  <c r="AG70" i="41"/>
  <c r="AE70" i="41"/>
  <c r="AC70" i="41"/>
  <c r="AA70" i="41"/>
  <c r="Y70" i="41"/>
  <c r="W70" i="41"/>
  <c r="U70" i="41"/>
  <c r="S70" i="41"/>
  <c r="Q70" i="41"/>
  <c r="O70" i="41"/>
  <c r="M70" i="41"/>
  <c r="K70" i="41"/>
  <c r="I70" i="41"/>
  <c r="G70" i="41"/>
  <c r="E70" i="41"/>
  <c r="AQ69" i="41"/>
  <c r="AO69" i="41"/>
  <c r="AM69" i="41"/>
  <c r="AK69" i="41"/>
  <c r="AI69" i="41"/>
  <c r="AG69" i="41"/>
  <c r="AE69" i="41"/>
  <c r="AC69" i="41"/>
  <c r="AA69" i="41"/>
  <c r="Y69" i="41"/>
  <c r="W69" i="41"/>
  <c r="U69" i="41"/>
  <c r="S69" i="41"/>
  <c r="Q69" i="41"/>
  <c r="O69" i="41"/>
  <c r="M69" i="41"/>
  <c r="K69" i="41"/>
  <c r="I69" i="41"/>
  <c r="G69" i="41"/>
  <c r="E69" i="41"/>
  <c r="AQ68" i="41"/>
  <c r="AO68" i="41"/>
  <c r="AM68" i="41"/>
  <c r="AK68" i="41"/>
  <c r="AI68" i="41"/>
  <c r="AG68" i="41"/>
  <c r="AE68" i="41"/>
  <c r="AC68" i="41"/>
  <c r="AA68" i="41"/>
  <c r="Y68" i="41"/>
  <c r="W68" i="41"/>
  <c r="U68" i="41"/>
  <c r="S68" i="41"/>
  <c r="Q68" i="41"/>
  <c r="O68" i="41"/>
  <c r="M68" i="41"/>
  <c r="K68" i="41"/>
  <c r="I68" i="41"/>
  <c r="G68" i="41"/>
  <c r="E68" i="41"/>
  <c r="AQ67" i="41"/>
  <c r="AO67" i="41"/>
  <c r="AM67" i="41"/>
  <c r="AK67" i="41"/>
  <c r="AI67" i="41"/>
  <c r="AG67" i="41"/>
  <c r="AE67" i="41"/>
  <c r="AC67" i="41"/>
  <c r="AA67" i="41"/>
  <c r="Y67" i="41"/>
  <c r="W67" i="41"/>
  <c r="U67" i="41"/>
  <c r="S67" i="41"/>
  <c r="Q67" i="41"/>
  <c r="O67" i="41"/>
  <c r="M67" i="41"/>
  <c r="K67" i="41"/>
  <c r="I67" i="41"/>
  <c r="G67" i="41"/>
  <c r="E67" i="41"/>
  <c r="AQ66" i="41"/>
  <c r="AO66" i="41"/>
  <c r="AM66" i="41"/>
  <c r="AK66" i="41"/>
  <c r="AI66" i="41"/>
  <c r="AG66" i="41"/>
  <c r="AE66" i="41"/>
  <c r="AC66" i="41"/>
  <c r="AA66" i="41"/>
  <c r="Y66" i="41"/>
  <c r="W66" i="41"/>
  <c r="U66" i="41"/>
  <c r="S66" i="41"/>
  <c r="Q66" i="41"/>
  <c r="O66" i="41"/>
  <c r="M66" i="41"/>
  <c r="K66" i="41"/>
  <c r="I66" i="41"/>
  <c r="G66" i="41"/>
  <c r="E66" i="41"/>
  <c r="AQ65" i="41"/>
  <c r="AO65" i="41"/>
  <c r="AM65" i="41"/>
  <c r="AK65" i="41"/>
  <c r="AI65" i="41"/>
  <c r="AG65" i="41"/>
  <c r="AE65" i="41"/>
  <c r="AC65" i="41"/>
  <c r="AA65" i="41"/>
  <c r="Y65" i="41"/>
  <c r="W65" i="41"/>
  <c r="U65" i="41"/>
  <c r="S65" i="41"/>
  <c r="Q65" i="41"/>
  <c r="O65" i="41"/>
  <c r="M65" i="41"/>
  <c r="K65" i="41"/>
  <c r="I65" i="41"/>
  <c r="G65" i="41"/>
  <c r="E65" i="41"/>
  <c r="AQ64" i="41"/>
  <c r="AO64" i="41"/>
  <c r="AM64" i="41"/>
  <c r="AK64" i="41"/>
  <c r="AI64" i="41"/>
  <c r="AG64" i="41"/>
  <c r="AE64" i="41"/>
  <c r="AC64" i="41"/>
  <c r="AA64" i="41"/>
  <c r="Y64" i="41"/>
  <c r="W64" i="41"/>
  <c r="U64" i="41"/>
  <c r="S64" i="41"/>
  <c r="Q64" i="41"/>
  <c r="O64" i="41"/>
  <c r="M64" i="41"/>
  <c r="K64" i="41"/>
  <c r="I64" i="41"/>
  <c r="G64" i="41"/>
  <c r="E64" i="41"/>
  <c r="AQ63" i="41"/>
  <c r="AO63" i="41"/>
  <c r="AM63" i="41"/>
  <c r="AK63" i="41"/>
  <c r="AI63" i="41"/>
  <c r="AG63" i="41"/>
  <c r="AE63" i="41"/>
  <c r="AC63" i="41"/>
  <c r="AA63" i="41"/>
  <c r="Y63" i="41"/>
  <c r="W63" i="41"/>
  <c r="U63" i="41"/>
  <c r="S63" i="41"/>
  <c r="Q63" i="41"/>
  <c r="O63" i="41"/>
  <c r="M63" i="41"/>
  <c r="K63" i="41"/>
  <c r="I63" i="41"/>
  <c r="G63" i="41"/>
  <c r="E63" i="41"/>
  <c r="AQ62" i="41"/>
  <c r="AO62" i="41"/>
  <c r="AM62" i="41"/>
  <c r="AK62" i="41"/>
  <c r="AI62" i="41"/>
  <c r="AG62" i="41"/>
  <c r="AE62" i="41"/>
  <c r="AC62" i="41"/>
  <c r="AA62" i="41"/>
  <c r="Y62" i="41"/>
  <c r="W62" i="41"/>
  <c r="U62" i="41"/>
  <c r="S62" i="41"/>
  <c r="Q62" i="41"/>
  <c r="O62" i="41"/>
  <c r="M62" i="41"/>
  <c r="K62" i="41"/>
  <c r="I62" i="41"/>
  <c r="G62" i="41"/>
  <c r="E62" i="41"/>
  <c r="AQ61" i="41"/>
  <c r="AO61" i="41"/>
  <c r="AM61" i="41"/>
  <c r="AK61" i="41"/>
  <c r="AI61" i="41"/>
  <c r="AG61" i="41"/>
  <c r="AE61" i="41"/>
  <c r="AC61" i="41"/>
  <c r="AA61" i="41"/>
  <c r="Y61" i="41"/>
  <c r="W61" i="41"/>
  <c r="U61" i="41"/>
  <c r="S61" i="41"/>
  <c r="Q61" i="41"/>
  <c r="O61" i="41"/>
  <c r="M61" i="41"/>
  <c r="K61" i="41"/>
  <c r="I61" i="41"/>
  <c r="G61" i="41"/>
  <c r="E61" i="41"/>
  <c r="AQ60" i="41"/>
  <c r="AO60" i="41"/>
  <c r="AM60" i="41"/>
  <c r="AK60" i="41"/>
  <c r="AI60" i="41"/>
  <c r="AG60" i="41"/>
  <c r="AE60" i="41"/>
  <c r="AC60" i="41"/>
  <c r="AA60" i="41"/>
  <c r="Y60" i="41"/>
  <c r="W60" i="41"/>
  <c r="U60" i="41"/>
  <c r="S60" i="41"/>
  <c r="Q60" i="41"/>
  <c r="O60" i="41"/>
  <c r="M60" i="41"/>
  <c r="K60" i="41"/>
  <c r="I60" i="41"/>
  <c r="G60" i="41"/>
  <c r="E60" i="41"/>
  <c r="AQ59" i="41"/>
  <c r="AO59" i="41"/>
  <c r="AM59" i="41"/>
  <c r="AK59" i="41"/>
  <c r="AI59" i="41"/>
  <c r="AG59" i="41"/>
  <c r="AE59" i="41"/>
  <c r="AC59" i="41"/>
  <c r="AA59" i="41"/>
  <c r="Y59" i="41"/>
  <c r="W59" i="41"/>
  <c r="U59" i="41"/>
  <c r="S59" i="41"/>
  <c r="Q59" i="41"/>
  <c r="O59" i="41"/>
  <c r="M59" i="41"/>
  <c r="K59" i="41"/>
  <c r="I59" i="41"/>
  <c r="G59" i="41"/>
  <c r="E59" i="41"/>
  <c r="AQ58" i="41"/>
  <c r="AO58" i="41"/>
  <c r="AM58" i="41"/>
  <c r="AK58" i="41"/>
  <c r="AI58" i="41"/>
  <c r="AG58" i="41"/>
  <c r="AE58" i="41"/>
  <c r="AC58" i="41"/>
  <c r="AA58" i="41"/>
  <c r="Y58" i="41"/>
  <c r="W58" i="41"/>
  <c r="U58" i="41"/>
  <c r="S58" i="41"/>
  <c r="Q58" i="41"/>
  <c r="O58" i="41"/>
  <c r="M58" i="41"/>
  <c r="K58" i="41"/>
  <c r="I58" i="41"/>
  <c r="G58" i="41"/>
  <c r="E58" i="41"/>
  <c r="AQ57" i="41"/>
  <c r="AO57" i="41"/>
  <c r="AM57" i="41"/>
  <c r="AK57" i="41"/>
  <c r="AI57" i="41"/>
  <c r="AG57" i="41"/>
  <c r="AE57" i="41"/>
  <c r="AC57" i="41"/>
  <c r="AA57" i="41"/>
  <c r="Y57" i="41"/>
  <c r="W57" i="41"/>
  <c r="U57" i="41"/>
  <c r="S57" i="41"/>
  <c r="Q57" i="41"/>
  <c r="O57" i="41"/>
  <c r="M57" i="41"/>
  <c r="K57" i="41"/>
  <c r="I57" i="41"/>
  <c r="G57" i="41"/>
  <c r="E57" i="41"/>
  <c r="AQ56" i="41"/>
  <c r="AO56" i="41"/>
  <c r="AM56" i="41"/>
  <c r="AK56" i="41"/>
  <c r="AI56" i="41"/>
  <c r="AG56" i="41"/>
  <c r="AE56" i="41"/>
  <c r="AC56" i="41"/>
  <c r="AA56" i="41"/>
  <c r="Y56" i="41"/>
  <c r="W56" i="41"/>
  <c r="U56" i="41"/>
  <c r="S56" i="41"/>
  <c r="Q56" i="41"/>
  <c r="O56" i="41"/>
  <c r="M56" i="41"/>
  <c r="K56" i="41"/>
  <c r="I56" i="41"/>
  <c r="G56" i="41"/>
  <c r="E56" i="41"/>
  <c r="AQ55" i="41"/>
  <c r="AO55" i="41"/>
  <c r="AM55" i="41"/>
  <c r="AK55" i="41"/>
  <c r="AI55" i="41"/>
  <c r="AG55" i="41"/>
  <c r="AE55" i="41"/>
  <c r="AC55" i="41"/>
  <c r="AA55" i="41"/>
  <c r="Y55" i="41"/>
  <c r="W55" i="41"/>
  <c r="U55" i="41"/>
  <c r="S55" i="41"/>
  <c r="Q55" i="41"/>
  <c r="O55" i="41"/>
  <c r="M55" i="41"/>
  <c r="K55" i="41"/>
  <c r="I55" i="41"/>
  <c r="G55" i="41"/>
  <c r="E55" i="41"/>
  <c r="AQ54" i="41"/>
  <c r="AO54" i="41"/>
  <c r="AM54" i="41"/>
  <c r="AK54" i="41"/>
  <c r="AI54" i="41"/>
  <c r="AG54" i="41"/>
  <c r="AE54" i="41"/>
  <c r="AC54" i="41"/>
  <c r="AA54" i="41"/>
  <c r="Y54" i="41"/>
  <c r="W54" i="41"/>
  <c r="U54" i="41"/>
  <c r="S54" i="41"/>
  <c r="Q54" i="41"/>
  <c r="O54" i="41"/>
  <c r="M54" i="41"/>
  <c r="K54" i="41"/>
  <c r="I54" i="41"/>
  <c r="G54" i="41"/>
  <c r="E54" i="41"/>
  <c r="AQ53" i="41"/>
  <c r="AO53" i="41"/>
  <c r="AM53" i="41"/>
  <c r="AK53" i="41"/>
  <c r="AI53" i="41"/>
  <c r="AG53" i="41"/>
  <c r="AE53" i="41"/>
  <c r="AC53" i="41"/>
  <c r="AA53" i="41"/>
  <c r="Y53" i="41"/>
  <c r="W53" i="41"/>
  <c r="U53" i="41"/>
  <c r="S53" i="41"/>
  <c r="Q53" i="41"/>
  <c r="O53" i="41"/>
  <c r="M53" i="41"/>
  <c r="K53" i="41"/>
  <c r="I53" i="41"/>
  <c r="G53" i="41"/>
  <c r="E53" i="41"/>
  <c r="AQ52" i="41"/>
  <c r="AO52" i="41"/>
  <c r="AM52" i="41"/>
  <c r="AK52" i="41"/>
  <c r="AI52" i="41"/>
  <c r="AG52" i="41"/>
  <c r="AE52" i="41"/>
  <c r="AC52" i="41"/>
  <c r="AA52" i="41"/>
  <c r="Y52" i="41"/>
  <c r="W52" i="41"/>
  <c r="U52" i="41"/>
  <c r="S52" i="41"/>
  <c r="Q52" i="41"/>
  <c r="O52" i="41"/>
  <c r="M52" i="41"/>
  <c r="K52" i="41"/>
  <c r="I52" i="41"/>
  <c r="G52" i="41"/>
  <c r="E52" i="41"/>
  <c r="AQ51" i="41"/>
  <c r="AO51" i="41"/>
  <c r="AM51" i="41"/>
  <c r="AK51" i="41"/>
  <c r="AI51" i="41"/>
  <c r="AG51" i="41"/>
  <c r="AE51" i="41"/>
  <c r="AC51" i="41"/>
  <c r="AA51" i="41"/>
  <c r="Y51" i="41"/>
  <c r="W51" i="41"/>
  <c r="U51" i="41"/>
  <c r="S51" i="41"/>
  <c r="Q51" i="41"/>
  <c r="O51" i="41"/>
  <c r="M51" i="41"/>
  <c r="K51" i="41"/>
  <c r="I51" i="41"/>
  <c r="G51" i="41"/>
  <c r="E51" i="41"/>
  <c r="AQ50" i="41"/>
  <c r="AO50" i="41"/>
  <c r="AM50" i="41"/>
  <c r="AK50" i="41"/>
  <c r="AI50" i="41"/>
  <c r="AG50" i="41"/>
  <c r="AE50" i="41"/>
  <c r="AC50" i="41"/>
  <c r="AA50" i="41"/>
  <c r="Y50" i="41"/>
  <c r="W50" i="41"/>
  <c r="U50" i="41"/>
  <c r="S50" i="41"/>
  <c r="Q50" i="41"/>
  <c r="O50" i="41"/>
  <c r="M50" i="41"/>
  <c r="K50" i="41"/>
  <c r="I50" i="41"/>
  <c r="G50" i="41"/>
  <c r="E50" i="41"/>
  <c r="AQ49" i="41"/>
  <c r="AO49" i="41"/>
  <c r="AM49" i="41"/>
  <c r="AK49" i="41"/>
  <c r="AI49" i="41"/>
  <c r="AG49" i="41"/>
  <c r="AE49" i="41"/>
  <c r="AC49" i="41"/>
  <c r="AA49" i="41"/>
  <c r="Y49" i="41"/>
  <c r="W49" i="41"/>
  <c r="U49" i="41"/>
  <c r="S49" i="41"/>
  <c r="Q49" i="41"/>
  <c r="O49" i="41"/>
  <c r="M49" i="41"/>
  <c r="K49" i="41"/>
  <c r="I49" i="41"/>
  <c r="G49" i="41"/>
  <c r="E49" i="41"/>
  <c r="AQ48" i="41"/>
  <c r="AO48" i="41"/>
  <c r="AM48" i="41"/>
  <c r="AK48" i="41"/>
  <c r="AI48" i="41"/>
  <c r="AG48" i="41"/>
  <c r="AE48" i="41"/>
  <c r="AC48" i="41"/>
  <c r="AA48" i="41"/>
  <c r="Y48" i="41"/>
  <c r="W48" i="41"/>
  <c r="U48" i="41"/>
  <c r="S48" i="41"/>
  <c r="Q48" i="41"/>
  <c r="O48" i="41"/>
  <c r="M48" i="41"/>
  <c r="K48" i="41"/>
  <c r="I48" i="41"/>
  <c r="G48" i="41"/>
  <c r="E48" i="41"/>
  <c r="AQ47" i="41"/>
  <c r="AO47" i="41"/>
  <c r="AM47" i="41"/>
  <c r="AK47" i="41"/>
  <c r="AI47" i="41"/>
  <c r="AG47" i="41"/>
  <c r="AE47" i="41"/>
  <c r="AC47" i="41"/>
  <c r="AA47" i="41"/>
  <c r="Y47" i="41"/>
  <c r="W47" i="41"/>
  <c r="U47" i="41"/>
  <c r="S47" i="41"/>
  <c r="Q47" i="41"/>
  <c r="O47" i="41"/>
  <c r="M47" i="41"/>
  <c r="K47" i="41"/>
  <c r="I47" i="41"/>
  <c r="G47" i="41"/>
  <c r="E47" i="41"/>
  <c r="AQ46" i="41"/>
  <c r="AO46" i="41"/>
  <c r="AM46" i="41"/>
  <c r="AK46" i="41"/>
  <c r="AI46" i="41"/>
  <c r="AG46" i="41"/>
  <c r="AE46" i="41"/>
  <c r="AC46" i="41"/>
  <c r="AA46" i="41"/>
  <c r="Y46" i="41"/>
  <c r="W46" i="41"/>
  <c r="U46" i="41"/>
  <c r="S46" i="41"/>
  <c r="Q46" i="41"/>
  <c r="O46" i="41"/>
  <c r="M46" i="41"/>
  <c r="K46" i="41"/>
  <c r="I46" i="41"/>
  <c r="G46" i="41"/>
  <c r="E46" i="41"/>
  <c r="AQ45" i="41"/>
  <c r="AO45" i="41"/>
  <c r="AM45" i="41"/>
  <c r="AK45" i="41"/>
  <c r="AI45" i="41"/>
  <c r="AG45" i="41"/>
  <c r="AE45" i="41"/>
  <c r="AC45" i="41"/>
  <c r="AA45" i="41"/>
  <c r="Y45" i="41"/>
  <c r="W45" i="41"/>
  <c r="U45" i="41"/>
  <c r="S45" i="41"/>
  <c r="Q45" i="41"/>
  <c r="O45" i="41"/>
  <c r="M45" i="41"/>
  <c r="K45" i="41"/>
  <c r="I45" i="41"/>
  <c r="G45" i="41"/>
  <c r="E45" i="41"/>
  <c r="AQ44" i="41"/>
  <c r="AO44" i="41"/>
  <c r="AM44" i="41"/>
  <c r="AK44" i="41"/>
  <c r="AI44" i="41"/>
  <c r="AG44" i="41"/>
  <c r="AE44" i="41"/>
  <c r="AC44" i="41"/>
  <c r="AA44" i="41"/>
  <c r="Y44" i="41"/>
  <c r="W44" i="41"/>
  <c r="U44" i="41"/>
  <c r="S44" i="41"/>
  <c r="Q44" i="41"/>
  <c r="O44" i="41"/>
  <c r="M44" i="41"/>
  <c r="K44" i="41"/>
  <c r="I44" i="41"/>
  <c r="G44" i="41"/>
  <c r="E44" i="41"/>
  <c r="AQ43" i="41"/>
  <c r="AO43" i="41"/>
  <c r="AM43" i="41"/>
  <c r="AK43" i="41"/>
  <c r="AI43" i="41"/>
  <c r="AG43" i="41"/>
  <c r="AE43" i="41"/>
  <c r="AC43" i="41"/>
  <c r="AA43" i="41"/>
  <c r="Y43" i="41"/>
  <c r="W43" i="41"/>
  <c r="U43" i="41"/>
  <c r="S43" i="41"/>
  <c r="Q43" i="41"/>
  <c r="O43" i="41"/>
  <c r="M43" i="41"/>
  <c r="K43" i="41"/>
  <c r="I43" i="41"/>
  <c r="G43" i="41"/>
  <c r="E43" i="41"/>
  <c r="AQ42" i="41"/>
  <c r="AO42" i="41"/>
  <c r="AM42" i="41"/>
  <c r="AK42" i="41"/>
  <c r="AI42" i="41"/>
  <c r="AG42" i="41"/>
  <c r="AE42" i="41"/>
  <c r="AC42" i="41"/>
  <c r="AA42" i="41"/>
  <c r="Y42" i="41"/>
  <c r="W42" i="41"/>
  <c r="U42" i="41"/>
  <c r="S42" i="41"/>
  <c r="Q42" i="41"/>
  <c r="O42" i="41"/>
  <c r="M42" i="41"/>
  <c r="K42" i="41"/>
  <c r="I42" i="41"/>
  <c r="G42" i="41"/>
  <c r="E42" i="41"/>
  <c r="AQ41" i="41"/>
  <c r="AO41" i="41"/>
  <c r="AM41" i="41"/>
  <c r="AK41" i="41"/>
  <c r="AI41" i="41"/>
  <c r="AG41" i="41"/>
  <c r="AE41" i="41"/>
  <c r="AC41" i="41"/>
  <c r="AA41" i="41"/>
  <c r="Y41" i="41"/>
  <c r="W41" i="41"/>
  <c r="U41" i="41"/>
  <c r="S41" i="41"/>
  <c r="Q41" i="41"/>
  <c r="O41" i="41"/>
  <c r="M41" i="41"/>
  <c r="K41" i="41"/>
  <c r="I41" i="41"/>
  <c r="G41" i="41"/>
  <c r="E41" i="41"/>
  <c r="AQ40" i="41"/>
  <c r="AO40" i="41"/>
  <c r="AM40" i="41"/>
  <c r="AK40" i="41"/>
  <c r="AI40" i="41"/>
  <c r="AG40" i="41"/>
  <c r="AE40" i="41"/>
  <c r="AC40" i="41"/>
  <c r="AA40" i="41"/>
  <c r="Y40" i="41"/>
  <c r="W40" i="41"/>
  <c r="U40" i="41"/>
  <c r="S40" i="41"/>
  <c r="Q40" i="41"/>
  <c r="O40" i="41"/>
  <c r="M40" i="41"/>
  <c r="K40" i="41"/>
  <c r="I40" i="41"/>
  <c r="G40" i="41"/>
  <c r="E40" i="41"/>
  <c r="AQ39" i="41"/>
  <c r="AO39" i="41"/>
  <c r="AM39" i="41"/>
  <c r="AK39" i="41"/>
  <c r="AI39" i="41"/>
  <c r="AG39" i="41"/>
  <c r="AE39" i="41"/>
  <c r="AC39" i="41"/>
  <c r="AA39" i="41"/>
  <c r="Y39" i="41"/>
  <c r="W39" i="41"/>
  <c r="U39" i="41"/>
  <c r="S39" i="41"/>
  <c r="Q39" i="41"/>
  <c r="O39" i="41"/>
  <c r="M39" i="41"/>
  <c r="K39" i="41"/>
  <c r="I39" i="41"/>
  <c r="G39" i="41"/>
  <c r="E39" i="41"/>
  <c r="AQ38" i="41"/>
  <c r="AO38" i="41"/>
  <c r="AM38" i="41"/>
  <c r="AK38" i="41"/>
  <c r="AI38" i="41"/>
  <c r="AG38" i="41"/>
  <c r="AE38" i="41"/>
  <c r="AC38" i="41"/>
  <c r="AA38" i="41"/>
  <c r="Y38" i="41"/>
  <c r="W38" i="41"/>
  <c r="U38" i="41"/>
  <c r="S38" i="41"/>
  <c r="Q38" i="41"/>
  <c r="O38" i="41"/>
  <c r="M38" i="41"/>
  <c r="K38" i="41"/>
  <c r="I38" i="41"/>
  <c r="G38" i="41"/>
  <c r="E38" i="41"/>
  <c r="AQ37" i="41"/>
  <c r="AO37" i="41"/>
  <c r="AM37" i="41"/>
  <c r="AK37" i="41"/>
  <c r="AI37" i="41"/>
  <c r="AG37" i="41"/>
  <c r="AE37" i="41"/>
  <c r="AC37" i="41"/>
  <c r="AA37" i="41"/>
  <c r="Y37" i="41"/>
  <c r="W37" i="41"/>
  <c r="U37" i="41"/>
  <c r="S37" i="41"/>
  <c r="Q37" i="41"/>
  <c r="O37" i="41"/>
  <c r="M37" i="41"/>
  <c r="K37" i="41"/>
  <c r="I37" i="41"/>
  <c r="G37" i="41"/>
  <c r="E37" i="41"/>
  <c r="AQ36" i="41"/>
  <c r="AO36" i="41"/>
  <c r="AM36" i="41"/>
  <c r="AK36" i="41"/>
  <c r="AI36" i="41"/>
  <c r="AG36" i="41"/>
  <c r="AE36" i="41"/>
  <c r="AC36" i="41"/>
  <c r="AA36" i="41"/>
  <c r="Y36" i="41"/>
  <c r="W36" i="41"/>
  <c r="U36" i="41"/>
  <c r="S36" i="41"/>
  <c r="Q36" i="41"/>
  <c r="O36" i="41"/>
  <c r="M36" i="41"/>
  <c r="K36" i="41"/>
  <c r="I36" i="41"/>
  <c r="G36" i="41"/>
  <c r="E36" i="41"/>
  <c r="AQ35" i="41"/>
  <c r="AO35" i="41"/>
  <c r="AM35" i="41"/>
  <c r="AK35" i="41"/>
  <c r="AI35" i="41"/>
  <c r="AG35" i="41"/>
  <c r="AE35" i="41"/>
  <c r="AC35" i="41"/>
  <c r="AA35" i="41"/>
  <c r="Y35" i="41"/>
  <c r="W35" i="41"/>
  <c r="U35" i="41"/>
  <c r="S35" i="41"/>
  <c r="Q35" i="41"/>
  <c r="O35" i="41"/>
  <c r="M35" i="41"/>
  <c r="K35" i="41"/>
  <c r="I35" i="41"/>
  <c r="G35" i="41"/>
  <c r="E35" i="41"/>
  <c r="AQ34" i="41"/>
  <c r="AO34" i="41"/>
  <c r="AM34" i="41"/>
  <c r="AK34" i="41"/>
  <c r="AI34" i="41"/>
  <c r="AG34" i="41"/>
  <c r="AE34" i="41"/>
  <c r="AC34" i="41"/>
  <c r="AA34" i="41"/>
  <c r="Y34" i="41"/>
  <c r="W34" i="41"/>
  <c r="U34" i="41"/>
  <c r="S34" i="41"/>
  <c r="Q34" i="41"/>
  <c r="O34" i="41"/>
  <c r="M34" i="41"/>
  <c r="K34" i="41"/>
  <c r="I34" i="41"/>
  <c r="G34" i="41"/>
  <c r="E34" i="41"/>
  <c r="AQ33" i="41"/>
  <c r="AO33" i="41"/>
  <c r="AM33" i="41"/>
  <c r="AK33" i="41"/>
  <c r="AI33" i="41"/>
  <c r="AG33" i="41"/>
  <c r="AE33" i="41"/>
  <c r="AC33" i="41"/>
  <c r="AA33" i="41"/>
  <c r="Y33" i="41"/>
  <c r="W33" i="41"/>
  <c r="U33" i="41"/>
  <c r="S33" i="41"/>
  <c r="Q33" i="41"/>
  <c r="O33" i="41"/>
  <c r="M33" i="41"/>
  <c r="K33" i="41"/>
  <c r="I33" i="41"/>
  <c r="G33" i="41"/>
  <c r="E33" i="41"/>
  <c r="AQ32" i="41"/>
  <c r="AO32" i="41"/>
  <c r="AM32" i="41"/>
  <c r="AK32" i="41"/>
  <c r="AI32" i="41"/>
  <c r="AG32" i="41"/>
  <c r="AE32" i="41"/>
  <c r="AC32" i="41"/>
  <c r="AA32" i="41"/>
  <c r="Y32" i="41"/>
  <c r="W32" i="41"/>
  <c r="U32" i="41"/>
  <c r="S32" i="41"/>
  <c r="Q32" i="41"/>
  <c r="O32" i="41"/>
  <c r="M32" i="41"/>
  <c r="K32" i="41"/>
  <c r="I32" i="41"/>
  <c r="G32" i="41"/>
  <c r="E32" i="41"/>
  <c r="AQ31" i="41"/>
  <c r="AO31" i="41"/>
  <c r="AM31" i="41"/>
  <c r="AK31" i="41"/>
  <c r="AI31" i="41"/>
  <c r="AG31" i="41"/>
  <c r="AE31" i="41"/>
  <c r="AC31" i="41"/>
  <c r="AA31" i="41"/>
  <c r="Y31" i="41"/>
  <c r="W31" i="41"/>
  <c r="U31" i="41"/>
  <c r="S31" i="41"/>
  <c r="Q31" i="41"/>
  <c r="O31" i="41"/>
  <c r="M31" i="41"/>
  <c r="K31" i="41"/>
  <c r="I31" i="41"/>
  <c r="G31" i="41"/>
  <c r="E31" i="41"/>
  <c r="AQ30" i="41"/>
  <c r="AO30" i="41"/>
  <c r="AM30" i="41"/>
  <c r="AK30" i="41"/>
  <c r="AI30" i="41"/>
  <c r="AG30" i="41"/>
  <c r="AE30" i="41"/>
  <c r="AC30" i="41"/>
  <c r="AA30" i="41"/>
  <c r="Y30" i="41"/>
  <c r="W30" i="41"/>
  <c r="U30" i="41"/>
  <c r="S30" i="41"/>
  <c r="Q30" i="41"/>
  <c r="O30" i="41"/>
  <c r="M30" i="41"/>
  <c r="K30" i="41"/>
  <c r="I30" i="41"/>
  <c r="G30" i="41"/>
  <c r="E30" i="41"/>
  <c r="AQ29" i="41"/>
  <c r="AO29" i="41"/>
  <c r="AM29" i="41"/>
  <c r="AK29" i="41"/>
  <c r="AI29" i="41"/>
  <c r="AG29" i="41"/>
  <c r="AE29" i="41"/>
  <c r="AC29" i="41"/>
  <c r="AA29" i="41"/>
  <c r="Y29" i="41"/>
  <c r="W29" i="41"/>
  <c r="U29" i="41"/>
  <c r="S29" i="41"/>
  <c r="Q29" i="41"/>
  <c r="O29" i="41"/>
  <c r="M29" i="41"/>
  <c r="K29" i="41"/>
  <c r="I29" i="41"/>
  <c r="G29" i="41"/>
  <c r="E29" i="41"/>
  <c r="AQ28" i="41"/>
  <c r="AO28" i="41"/>
  <c r="AM28" i="41"/>
  <c r="AK28" i="41"/>
  <c r="AI28" i="41"/>
  <c r="AG28" i="41"/>
  <c r="AE28" i="41"/>
  <c r="AC28" i="41"/>
  <c r="AA28" i="41"/>
  <c r="Y28" i="41"/>
  <c r="W28" i="41"/>
  <c r="U28" i="41"/>
  <c r="S28" i="41"/>
  <c r="Q28" i="41"/>
  <c r="O28" i="41"/>
  <c r="M28" i="41"/>
  <c r="K28" i="41"/>
  <c r="I28" i="41"/>
  <c r="G28" i="41"/>
  <c r="E28" i="41"/>
  <c r="AQ27" i="41"/>
  <c r="AO27" i="41"/>
  <c r="AM27" i="41"/>
  <c r="AK27" i="41"/>
  <c r="AI27" i="41"/>
  <c r="AG27" i="41"/>
  <c r="AE27" i="41"/>
  <c r="AC27" i="41"/>
  <c r="AA27" i="41"/>
  <c r="Y27" i="41"/>
  <c r="W27" i="41"/>
  <c r="U27" i="41"/>
  <c r="S27" i="41"/>
  <c r="Q27" i="41"/>
  <c r="O27" i="41"/>
  <c r="M27" i="41"/>
  <c r="K27" i="41"/>
  <c r="I27" i="41"/>
  <c r="G27" i="41"/>
  <c r="E27" i="41"/>
  <c r="AQ26" i="41"/>
  <c r="AO26" i="41"/>
  <c r="AM26" i="41"/>
  <c r="AK26" i="41"/>
  <c r="AI26" i="41"/>
  <c r="AG26" i="41"/>
  <c r="AE26" i="41"/>
  <c r="AC26" i="41"/>
  <c r="AA26" i="41"/>
  <c r="Y26" i="41"/>
  <c r="W26" i="41"/>
  <c r="U26" i="41"/>
  <c r="S26" i="41"/>
  <c r="Q26" i="41"/>
  <c r="O26" i="41"/>
  <c r="M26" i="41"/>
  <c r="K26" i="41"/>
  <c r="I26" i="41"/>
  <c r="G26" i="41"/>
  <c r="E26" i="41"/>
  <c r="AQ25" i="41"/>
  <c r="AO25" i="41"/>
  <c r="AM25" i="41"/>
  <c r="AK25" i="41"/>
  <c r="AI25" i="41"/>
  <c r="AG25" i="41"/>
  <c r="AE25" i="41"/>
  <c r="AC25" i="41"/>
  <c r="AA25" i="41"/>
  <c r="Y25" i="41"/>
  <c r="W25" i="41"/>
  <c r="U25" i="41"/>
  <c r="S25" i="41"/>
  <c r="Q25" i="41"/>
  <c r="O25" i="41"/>
  <c r="M25" i="41"/>
  <c r="K25" i="41"/>
  <c r="I25" i="41"/>
  <c r="G25" i="41"/>
  <c r="E25" i="41"/>
  <c r="AQ24" i="41"/>
  <c r="AO24" i="41"/>
  <c r="AM24" i="41"/>
  <c r="AK24" i="41"/>
  <c r="AI24" i="41"/>
  <c r="AG24" i="41"/>
  <c r="AE24" i="41"/>
  <c r="AC24" i="41"/>
  <c r="AA24" i="41"/>
  <c r="Y24" i="41"/>
  <c r="W24" i="41"/>
  <c r="U24" i="41"/>
  <c r="S24" i="41"/>
  <c r="Q24" i="41"/>
  <c r="O24" i="41"/>
  <c r="M24" i="41"/>
  <c r="K24" i="41"/>
  <c r="I24" i="41"/>
  <c r="G24" i="41"/>
  <c r="E24" i="41"/>
  <c r="AQ23" i="41"/>
  <c r="AO23" i="41"/>
  <c r="AM23" i="41"/>
  <c r="AK23" i="41"/>
  <c r="AI23" i="41"/>
  <c r="AG23" i="41"/>
  <c r="AE23" i="41"/>
  <c r="AC23" i="41"/>
  <c r="AA23" i="41"/>
  <c r="Y23" i="41"/>
  <c r="W23" i="41"/>
  <c r="U23" i="41"/>
  <c r="S23" i="41"/>
  <c r="Q23" i="41"/>
  <c r="O23" i="41"/>
  <c r="M23" i="41"/>
  <c r="K23" i="41"/>
  <c r="I23" i="41"/>
  <c r="G23" i="41"/>
  <c r="E23" i="41"/>
  <c r="AQ22" i="41"/>
  <c r="AO22" i="41"/>
  <c r="AM22" i="41"/>
  <c r="AK22" i="41"/>
  <c r="AI22" i="41"/>
  <c r="AG22" i="41"/>
  <c r="AE22" i="41"/>
  <c r="AC22" i="41"/>
  <c r="AA22" i="41"/>
  <c r="Y22" i="41"/>
  <c r="W22" i="41"/>
  <c r="U22" i="41"/>
  <c r="S22" i="41"/>
  <c r="Q22" i="41"/>
  <c r="O22" i="41"/>
  <c r="M22" i="41"/>
  <c r="K22" i="41"/>
  <c r="I22" i="41"/>
  <c r="G22" i="41"/>
  <c r="E22" i="41"/>
  <c r="AQ21" i="41"/>
  <c r="AO21" i="41"/>
  <c r="AM21" i="41"/>
  <c r="AK21" i="41"/>
  <c r="AI21" i="41"/>
  <c r="AG21" i="41"/>
  <c r="AE21" i="41"/>
  <c r="AC21" i="41"/>
  <c r="AA21" i="41"/>
  <c r="Y21" i="41"/>
  <c r="W21" i="41"/>
  <c r="U21" i="41"/>
  <c r="S21" i="41"/>
  <c r="Q21" i="41"/>
  <c r="O21" i="41"/>
  <c r="M21" i="41"/>
  <c r="K21" i="41"/>
  <c r="I21" i="41"/>
  <c r="G21" i="41"/>
  <c r="E21" i="41"/>
  <c r="AQ20" i="41"/>
  <c r="AO20" i="41"/>
  <c r="AM20" i="41"/>
  <c r="AK20" i="41"/>
  <c r="AI20" i="41"/>
  <c r="AG20" i="41"/>
  <c r="AE20" i="41"/>
  <c r="AC20" i="41"/>
  <c r="AA20" i="41"/>
  <c r="Y20" i="41"/>
  <c r="W20" i="41"/>
  <c r="U20" i="41"/>
  <c r="S20" i="41"/>
  <c r="Q20" i="41"/>
  <c r="O20" i="41"/>
  <c r="M20" i="41"/>
  <c r="K20" i="41"/>
  <c r="I20" i="41"/>
  <c r="G20" i="41"/>
  <c r="E20" i="41"/>
  <c r="AQ19" i="41"/>
  <c r="AO19" i="41"/>
  <c r="AM19" i="41"/>
  <c r="AK19" i="41"/>
  <c r="AI19" i="41"/>
  <c r="AG19" i="41"/>
  <c r="AE19" i="41"/>
  <c r="AC19" i="41"/>
  <c r="AA19" i="41"/>
  <c r="Y19" i="41"/>
  <c r="W19" i="41"/>
  <c r="U19" i="41"/>
  <c r="S19" i="41"/>
  <c r="Q19" i="41"/>
  <c r="O19" i="41"/>
  <c r="M19" i="41"/>
  <c r="K19" i="41"/>
  <c r="I19" i="41"/>
  <c r="G19" i="41"/>
  <c r="E19" i="41"/>
  <c r="AQ18" i="41"/>
  <c r="AO18" i="41"/>
  <c r="AM18" i="41"/>
  <c r="AK18" i="41"/>
  <c r="AI18" i="41"/>
  <c r="AG18" i="41"/>
  <c r="AE18" i="41"/>
  <c r="AC18" i="41"/>
  <c r="AA18" i="41"/>
  <c r="Y18" i="41"/>
  <c r="W18" i="41"/>
  <c r="U18" i="41"/>
  <c r="S18" i="41"/>
  <c r="Q18" i="41"/>
  <c r="O18" i="41"/>
  <c r="M18" i="41"/>
  <c r="K18" i="41"/>
  <c r="I18" i="41"/>
  <c r="G18" i="41"/>
  <c r="E18" i="41"/>
  <c r="AQ17" i="41"/>
  <c r="AO17" i="41"/>
  <c r="AM17" i="41"/>
  <c r="AK17" i="41"/>
  <c r="AI17" i="41"/>
  <c r="AG17" i="41"/>
  <c r="AE17" i="41"/>
  <c r="AC17" i="41"/>
  <c r="AA17" i="41"/>
  <c r="Y17" i="41"/>
  <c r="W17" i="41"/>
  <c r="U17" i="41"/>
  <c r="S17" i="41"/>
  <c r="Q17" i="41"/>
  <c r="O17" i="41"/>
  <c r="M17" i="41"/>
  <c r="K17" i="41"/>
  <c r="I17" i="41"/>
  <c r="G17" i="41"/>
  <c r="E17" i="41"/>
  <c r="AQ16" i="41"/>
  <c r="AO16" i="41"/>
  <c r="AM16" i="41"/>
  <c r="AK16" i="41"/>
  <c r="AI16" i="41"/>
  <c r="AG16" i="41"/>
  <c r="AE16" i="41"/>
  <c r="AC16" i="41"/>
  <c r="AA16" i="41"/>
  <c r="Y16" i="41"/>
  <c r="W16" i="41"/>
  <c r="U16" i="41"/>
  <c r="S16" i="41"/>
  <c r="Q16" i="41"/>
  <c r="O16" i="41"/>
  <c r="M16" i="41"/>
  <c r="K16" i="41"/>
  <c r="I16" i="41"/>
  <c r="G16" i="41"/>
  <c r="E16" i="41"/>
  <c r="AQ15" i="41"/>
  <c r="AO15" i="41"/>
  <c r="AM15" i="41"/>
  <c r="AK15" i="41"/>
  <c r="AI15" i="41"/>
  <c r="AG15" i="41"/>
  <c r="AE15" i="41"/>
  <c r="AC15" i="41"/>
  <c r="AA15" i="41"/>
  <c r="Y15" i="41"/>
  <c r="W15" i="41"/>
  <c r="U15" i="41"/>
  <c r="S15" i="41"/>
  <c r="Q15" i="41"/>
  <c r="O15" i="41"/>
  <c r="M15" i="41"/>
  <c r="K15" i="41"/>
  <c r="I15" i="41"/>
  <c r="G15" i="41"/>
  <c r="E15" i="41"/>
  <c r="AQ14" i="41"/>
  <c r="AO14" i="41"/>
  <c r="AM14" i="41"/>
  <c r="AK14" i="41"/>
  <c r="AI14" i="41"/>
  <c r="AG14" i="41"/>
  <c r="AE14" i="41"/>
  <c r="AC14" i="41"/>
  <c r="AA14" i="41"/>
  <c r="Y14" i="41"/>
  <c r="W14" i="41"/>
  <c r="U14" i="41"/>
  <c r="S14" i="41"/>
  <c r="Q14" i="41"/>
  <c r="O14" i="41"/>
  <c r="M14" i="41"/>
  <c r="K14" i="41"/>
  <c r="I14" i="41"/>
  <c r="G14" i="41"/>
  <c r="E14" i="41"/>
  <c r="AQ13" i="41"/>
  <c r="AO13" i="41"/>
  <c r="AM13" i="41"/>
  <c r="AK13" i="41"/>
  <c r="AI13" i="41"/>
  <c r="AG13" i="41"/>
  <c r="AE13" i="41"/>
  <c r="AC13" i="41"/>
  <c r="AA13" i="41"/>
  <c r="Y13" i="41"/>
  <c r="W13" i="41"/>
  <c r="U13" i="41"/>
  <c r="S13" i="41"/>
  <c r="Q13" i="41"/>
  <c r="O13" i="41"/>
  <c r="M13" i="41"/>
  <c r="K13" i="41"/>
  <c r="I13" i="41"/>
  <c r="G13" i="41"/>
  <c r="E13" i="41"/>
  <c r="AQ12" i="41"/>
  <c r="AO12" i="41"/>
  <c r="AM12" i="41"/>
  <c r="AK12" i="41"/>
  <c r="AI12" i="41"/>
  <c r="AG12" i="41"/>
  <c r="AE12" i="41"/>
  <c r="AC12" i="41"/>
  <c r="AA12" i="41"/>
  <c r="Y12" i="41"/>
  <c r="W12" i="41"/>
  <c r="U12" i="41"/>
  <c r="S12" i="41"/>
  <c r="Q12" i="41"/>
  <c r="O12" i="41"/>
  <c r="M12" i="41"/>
  <c r="M5" i="41" s="1"/>
  <c r="K12" i="41"/>
  <c r="I12" i="41"/>
  <c r="G12" i="41"/>
  <c r="E12" i="41"/>
  <c r="AQ10" i="41"/>
  <c r="AO10" i="41"/>
  <c r="AM10" i="41"/>
  <c r="AK10" i="41"/>
  <c r="AI10" i="41"/>
  <c r="AG10" i="41"/>
  <c r="AE10" i="41"/>
  <c r="AC10" i="41"/>
  <c r="AA10" i="41"/>
  <c r="Y10" i="41"/>
  <c r="W10" i="41"/>
  <c r="U10" i="41"/>
  <c r="S10" i="41"/>
  <c r="Q10" i="41"/>
  <c r="O10" i="41"/>
  <c r="M10" i="41"/>
  <c r="K10" i="41"/>
  <c r="I10" i="41"/>
  <c r="G10" i="41"/>
  <c r="E10" i="41"/>
  <c r="I6" i="42" l="1"/>
  <c r="I5" i="42"/>
  <c r="W1" i="41"/>
  <c r="W3" i="41" s="1"/>
  <c r="E4" i="42"/>
  <c r="AO4" i="42"/>
  <c r="AO5" i="42"/>
  <c r="AK4" i="42"/>
  <c r="AK6" i="42"/>
  <c r="M2" i="41"/>
  <c r="K4" i="41"/>
  <c r="AA2" i="41"/>
  <c r="E6" i="42"/>
  <c r="U6" i="42"/>
  <c r="U4" i="42"/>
  <c r="AE1" i="41"/>
  <c r="AE3" i="41" s="1"/>
  <c r="O1" i="41"/>
  <c r="O3" i="41" s="1"/>
  <c r="AG3" i="41"/>
  <c r="Q1" i="41"/>
  <c r="Q3" i="41" s="1"/>
  <c r="U1" i="41"/>
  <c r="U3" i="41" s="1"/>
  <c r="K6" i="41"/>
  <c r="Y5" i="42"/>
  <c r="AE4" i="42"/>
  <c r="AE6" i="42"/>
  <c r="Q5" i="42"/>
  <c r="Y4" i="42"/>
  <c r="Q4" i="42"/>
  <c r="S6" i="42"/>
  <c r="W4" i="42"/>
  <c r="AA5" i="41"/>
  <c r="G1" i="41"/>
  <c r="G3" i="41" s="1"/>
  <c r="AM4" i="41"/>
  <c r="AM2" i="41"/>
  <c r="M4" i="41"/>
  <c r="AM5" i="41"/>
  <c r="AM3" i="41"/>
  <c r="AI3" i="41"/>
  <c r="K5" i="41"/>
  <c r="AA6" i="41"/>
  <c r="E1" i="41"/>
  <c r="E3" i="41" s="1"/>
  <c r="G4" i="42"/>
  <c r="G5" i="42"/>
  <c r="W5" i="42"/>
  <c r="S4" i="42"/>
  <c r="AG2" i="41"/>
  <c r="S1" i="41"/>
  <c r="S3" i="41" s="1"/>
  <c r="AQ1" i="41"/>
  <c r="AQ2" i="41" s="1"/>
  <c r="AA4" i="41"/>
  <c r="AK1" i="41"/>
  <c r="AK3" i="41" s="1"/>
  <c r="AI5" i="41"/>
  <c r="M6" i="41"/>
  <c r="K3" i="41"/>
  <c r="AM6" i="41"/>
  <c r="AG1" i="41"/>
  <c r="AA3" i="41"/>
  <c r="AI4" i="41"/>
  <c r="AG6" i="41"/>
  <c r="I1" i="41"/>
  <c r="I2" i="41" s="1"/>
  <c r="Y1" i="41"/>
  <c r="Y2" i="41" s="1"/>
  <c r="AO1" i="41"/>
  <c r="AO2" i="41" s="1"/>
  <c r="AG5" i="41"/>
  <c r="AA1" i="41"/>
  <c r="AG4" i="41"/>
  <c r="K1" i="41"/>
  <c r="AM1" i="41"/>
  <c r="AI6" i="41"/>
  <c r="K2" i="41"/>
  <c r="O4" i="42"/>
  <c r="O5" i="42"/>
  <c r="AI1" i="41"/>
  <c r="AI2" i="41"/>
  <c r="AQ4" i="42"/>
  <c r="AA5" i="42"/>
  <c r="AQ6" i="42"/>
  <c r="AC5" i="42"/>
  <c r="AA4" i="42"/>
  <c r="AC6" i="42"/>
  <c r="M1" i="41"/>
  <c r="AC1" i="41"/>
  <c r="AC2" i="41" s="1"/>
  <c r="M3" i="41"/>
  <c r="W2" i="41" l="1"/>
  <c r="W6" i="41" s="1"/>
  <c r="AE2" i="41"/>
  <c r="AE6" i="41" s="1"/>
  <c r="Q2" i="41"/>
  <c r="Q5" i="41" s="1"/>
  <c r="U2" i="41"/>
  <c r="U5" i="41" s="1"/>
  <c r="O2" i="41"/>
  <c r="O6" i="41" s="1"/>
  <c r="E2" i="41"/>
  <c r="E5" i="41" s="1"/>
  <c r="G2" i="41"/>
  <c r="G6" i="41" s="1"/>
  <c r="S2" i="41"/>
  <c r="S5" i="41" s="1"/>
  <c r="AO3" i="41"/>
  <c r="AO6" i="41" s="1"/>
  <c r="Y3" i="41"/>
  <c r="Y4" i="41" s="1"/>
  <c r="AQ3" i="41"/>
  <c r="AQ6" i="41" s="1"/>
  <c r="AK2" i="41"/>
  <c r="AK5" i="41" s="1"/>
  <c r="I3" i="41"/>
  <c r="I4" i="41" s="1"/>
  <c r="AC3" i="41"/>
  <c r="AC4" i="41" s="1"/>
  <c r="AQ300" i="40"/>
  <c r="AO300" i="40"/>
  <c r="AM300" i="40"/>
  <c r="AK300" i="40"/>
  <c r="AI300" i="40"/>
  <c r="AG300" i="40"/>
  <c r="AE300" i="40"/>
  <c r="AC300" i="40"/>
  <c r="AA300" i="40"/>
  <c r="Y300" i="40"/>
  <c r="W300" i="40"/>
  <c r="U300" i="40"/>
  <c r="S300" i="40"/>
  <c r="Q300" i="40"/>
  <c r="O300" i="40"/>
  <c r="M300" i="40"/>
  <c r="K300" i="40"/>
  <c r="I300" i="40"/>
  <c r="G300" i="40"/>
  <c r="E300" i="40"/>
  <c r="AQ299" i="40"/>
  <c r="AO299" i="40"/>
  <c r="AM299" i="40"/>
  <c r="AK299" i="40"/>
  <c r="AI299" i="40"/>
  <c r="AG299" i="40"/>
  <c r="AE299" i="40"/>
  <c r="AC299" i="40"/>
  <c r="AA299" i="40"/>
  <c r="Y299" i="40"/>
  <c r="W299" i="40"/>
  <c r="U299" i="40"/>
  <c r="S299" i="40"/>
  <c r="Q299" i="40"/>
  <c r="O299" i="40"/>
  <c r="M299" i="40"/>
  <c r="K299" i="40"/>
  <c r="I299" i="40"/>
  <c r="G299" i="40"/>
  <c r="E299" i="40"/>
  <c r="AQ298" i="40"/>
  <c r="AO298" i="40"/>
  <c r="AM298" i="40"/>
  <c r="AK298" i="40"/>
  <c r="AI298" i="40"/>
  <c r="AG298" i="40"/>
  <c r="AE298" i="40"/>
  <c r="AC298" i="40"/>
  <c r="AA298" i="40"/>
  <c r="Y298" i="40"/>
  <c r="W298" i="40"/>
  <c r="U298" i="40"/>
  <c r="S298" i="40"/>
  <c r="Q298" i="40"/>
  <c r="O298" i="40"/>
  <c r="M298" i="40"/>
  <c r="K298" i="40"/>
  <c r="I298" i="40"/>
  <c r="G298" i="40"/>
  <c r="E298" i="40"/>
  <c r="AQ297" i="40"/>
  <c r="AO297" i="40"/>
  <c r="AM297" i="40"/>
  <c r="AK297" i="40"/>
  <c r="AI297" i="40"/>
  <c r="AG297" i="40"/>
  <c r="AE297" i="40"/>
  <c r="AC297" i="40"/>
  <c r="AA297" i="40"/>
  <c r="Y297" i="40"/>
  <c r="W297" i="40"/>
  <c r="U297" i="40"/>
  <c r="S297" i="40"/>
  <c r="Q297" i="40"/>
  <c r="O297" i="40"/>
  <c r="M297" i="40"/>
  <c r="K297" i="40"/>
  <c r="I297" i="40"/>
  <c r="G297" i="40"/>
  <c r="E297" i="40"/>
  <c r="AQ296" i="40"/>
  <c r="AO296" i="40"/>
  <c r="AM296" i="40"/>
  <c r="AK296" i="40"/>
  <c r="AI296" i="40"/>
  <c r="AG296" i="40"/>
  <c r="AE296" i="40"/>
  <c r="AC296" i="40"/>
  <c r="AA296" i="40"/>
  <c r="Y296" i="40"/>
  <c r="W296" i="40"/>
  <c r="U296" i="40"/>
  <c r="S296" i="40"/>
  <c r="Q296" i="40"/>
  <c r="O296" i="40"/>
  <c r="M296" i="40"/>
  <c r="K296" i="40"/>
  <c r="I296" i="40"/>
  <c r="G296" i="40"/>
  <c r="E296" i="40"/>
  <c r="AQ295" i="40"/>
  <c r="AO295" i="40"/>
  <c r="AM295" i="40"/>
  <c r="AK295" i="40"/>
  <c r="AI295" i="40"/>
  <c r="AG295" i="40"/>
  <c r="AE295" i="40"/>
  <c r="AC295" i="40"/>
  <c r="AA295" i="40"/>
  <c r="Y295" i="40"/>
  <c r="W295" i="40"/>
  <c r="U295" i="40"/>
  <c r="S295" i="40"/>
  <c r="Q295" i="40"/>
  <c r="O295" i="40"/>
  <c r="M295" i="40"/>
  <c r="K295" i="40"/>
  <c r="I295" i="40"/>
  <c r="G295" i="40"/>
  <c r="E295" i="40"/>
  <c r="AQ294" i="40"/>
  <c r="AO294" i="40"/>
  <c r="AM294" i="40"/>
  <c r="AK294" i="40"/>
  <c r="AI294" i="40"/>
  <c r="AG294" i="40"/>
  <c r="AE294" i="40"/>
  <c r="AC294" i="40"/>
  <c r="AA294" i="40"/>
  <c r="Y294" i="40"/>
  <c r="W294" i="40"/>
  <c r="U294" i="40"/>
  <c r="S294" i="40"/>
  <c r="Q294" i="40"/>
  <c r="O294" i="40"/>
  <c r="M294" i="40"/>
  <c r="K294" i="40"/>
  <c r="I294" i="40"/>
  <c r="G294" i="40"/>
  <c r="E294" i="40"/>
  <c r="AQ293" i="40"/>
  <c r="AO293" i="40"/>
  <c r="AM293" i="40"/>
  <c r="AK293" i="40"/>
  <c r="AI293" i="40"/>
  <c r="AG293" i="40"/>
  <c r="AE293" i="40"/>
  <c r="AC293" i="40"/>
  <c r="AA293" i="40"/>
  <c r="Y293" i="40"/>
  <c r="W293" i="40"/>
  <c r="U293" i="40"/>
  <c r="S293" i="40"/>
  <c r="Q293" i="40"/>
  <c r="O293" i="40"/>
  <c r="M293" i="40"/>
  <c r="K293" i="40"/>
  <c r="I293" i="40"/>
  <c r="G293" i="40"/>
  <c r="E293" i="40"/>
  <c r="AQ292" i="40"/>
  <c r="AO292" i="40"/>
  <c r="AM292" i="40"/>
  <c r="AK292" i="40"/>
  <c r="AI292" i="40"/>
  <c r="AG292" i="40"/>
  <c r="AE292" i="40"/>
  <c r="AC292" i="40"/>
  <c r="AA292" i="40"/>
  <c r="Y292" i="40"/>
  <c r="W292" i="40"/>
  <c r="U292" i="40"/>
  <c r="S292" i="40"/>
  <c r="Q292" i="40"/>
  <c r="O292" i="40"/>
  <c r="M292" i="40"/>
  <c r="K292" i="40"/>
  <c r="I292" i="40"/>
  <c r="G292" i="40"/>
  <c r="E292" i="40"/>
  <c r="AQ291" i="40"/>
  <c r="AO291" i="40"/>
  <c r="AM291" i="40"/>
  <c r="AK291" i="40"/>
  <c r="AI291" i="40"/>
  <c r="AG291" i="40"/>
  <c r="AE291" i="40"/>
  <c r="AC291" i="40"/>
  <c r="AA291" i="40"/>
  <c r="Y291" i="40"/>
  <c r="W291" i="40"/>
  <c r="U291" i="40"/>
  <c r="S291" i="40"/>
  <c r="Q291" i="40"/>
  <c r="O291" i="40"/>
  <c r="M291" i="40"/>
  <c r="K291" i="40"/>
  <c r="I291" i="40"/>
  <c r="G291" i="40"/>
  <c r="E291" i="40"/>
  <c r="AQ290" i="40"/>
  <c r="AO290" i="40"/>
  <c r="AM290" i="40"/>
  <c r="AK290" i="40"/>
  <c r="AI290" i="40"/>
  <c r="AG290" i="40"/>
  <c r="AE290" i="40"/>
  <c r="AC290" i="40"/>
  <c r="AA290" i="40"/>
  <c r="Y290" i="40"/>
  <c r="W290" i="40"/>
  <c r="U290" i="40"/>
  <c r="S290" i="40"/>
  <c r="Q290" i="40"/>
  <c r="O290" i="40"/>
  <c r="M290" i="40"/>
  <c r="K290" i="40"/>
  <c r="I290" i="40"/>
  <c r="G290" i="40"/>
  <c r="E290" i="40"/>
  <c r="AQ289" i="40"/>
  <c r="AO289" i="40"/>
  <c r="AM289" i="40"/>
  <c r="AK289" i="40"/>
  <c r="AI289" i="40"/>
  <c r="AG289" i="40"/>
  <c r="AE289" i="40"/>
  <c r="AC289" i="40"/>
  <c r="AA289" i="40"/>
  <c r="Y289" i="40"/>
  <c r="W289" i="40"/>
  <c r="U289" i="40"/>
  <c r="S289" i="40"/>
  <c r="Q289" i="40"/>
  <c r="O289" i="40"/>
  <c r="M289" i="40"/>
  <c r="K289" i="40"/>
  <c r="I289" i="40"/>
  <c r="G289" i="40"/>
  <c r="E289" i="40"/>
  <c r="AQ288" i="40"/>
  <c r="AO288" i="40"/>
  <c r="AM288" i="40"/>
  <c r="AK288" i="40"/>
  <c r="AI288" i="40"/>
  <c r="AG288" i="40"/>
  <c r="AE288" i="40"/>
  <c r="AC288" i="40"/>
  <c r="AA288" i="40"/>
  <c r="Y288" i="40"/>
  <c r="W288" i="40"/>
  <c r="U288" i="40"/>
  <c r="S288" i="40"/>
  <c r="Q288" i="40"/>
  <c r="O288" i="40"/>
  <c r="M288" i="40"/>
  <c r="K288" i="40"/>
  <c r="I288" i="40"/>
  <c r="G288" i="40"/>
  <c r="E288" i="40"/>
  <c r="AQ287" i="40"/>
  <c r="AO287" i="40"/>
  <c r="AM287" i="40"/>
  <c r="AK287" i="40"/>
  <c r="AI287" i="40"/>
  <c r="AG287" i="40"/>
  <c r="AE287" i="40"/>
  <c r="AC287" i="40"/>
  <c r="AA287" i="40"/>
  <c r="Y287" i="40"/>
  <c r="W287" i="40"/>
  <c r="U287" i="40"/>
  <c r="S287" i="40"/>
  <c r="Q287" i="40"/>
  <c r="O287" i="40"/>
  <c r="M287" i="40"/>
  <c r="K287" i="40"/>
  <c r="I287" i="40"/>
  <c r="G287" i="40"/>
  <c r="E287" i="40"/>
  <c r="AQ286" i="40"/>
  <c r="AO286" i="40"/>
  <c r="AM286" i="40"/>
  <c r="AK286" i="40"/>
  <c r="AI286" i="40"/>
  <c r="AG286" i="40"/>
  <c r="AE286" i="40"/>
  <c r="AC286" i="40"/>
  <c r="AA286" i="40"/>
  <c r="Y286" i="40"/>
  <c r="W286" i="40"/>
  <c r="U286" i="40"/>
  <c r="S286" i="40"/>
  <c r="Q286" i="40"/>
  <c r="O286" i="40"/>
  <c r="M286" i="40"/>
  <c r="K286" i="40"/>
  <c r="I286" i="40"/>
  <c r="G286" i="40"/>
  <c r="E286" i="40"/>
  <c r="AQ285" i="40"/>
  <c r="AO285" i="40"/>
  <c r="AM285" i="40"/>
  <c r="AK285" i="40"/>
  <c r="AI285" i="40"/>
  <c r="AG285" i="40"/>
  <c r="AE285" i="40"/>
  <c r="AC285" i="40"/>
  <c r="AA285" i="40"/>
  <c r="Y285" i="40"/>
  <c r="W285" i="40"/>
  <c r="U285" i="40"/>
  <c r="S285" i="40"/>
  <c r="Q285" i="40"/>
  <c r="O285" i="40"/>
  <c r="M285" i="40"/>
  <c r="K285" i="40"/>
  <c r="I285" i="40"/>
  <c r="G285" i="40"/>
  <c r="E285" i="40"/>
  <c r="AQ284" i="40"/>
  <c r="AO284" i="40"/>
  <c r="AM284" i="40"/>
  <c r="AK284" i="40"/>
  <c r="AI284" i="40"/>
  <c r="AG284" i="40"/>
  <c r="AE284" i="40"/>
  <c r="AC284" i="40"/>
  <c r="AA284" i="40"/>
  <c r="Y284" i="40"/>
  <c r="W284" i="40"/>
  <c r="U284" i="40"/>
  <c r="S284" i="40"/>
  <c r="Q284" i="40"/>
  <c r="O284" i="40"/>
  <c r="M284" i="40"/>
  <c r="K284" i="40"/>
  <c r="I284" i="40"/>
  <c r="G284" i="40"/>
  <c r="E284" i="40"/>
  <c r="AQ283" i="40"/>
  <c r="AO283" i="40"/>
  <c r="AM283" i="40"/>
  <c r="AK283" i="40"/>
  <c r="AI283" i="40"/>
  <c r="AG283" i="40"/>
  <c r="AE283" i="40"/>
  <c r="AC283" i="40"/>
  <c r="AA283" i="40"/>
  <c r="Y283" i="40"/>
  <c r="W283" i="40"/>
  <c r="U283" i="40"/>
  <c r="S283" i="40"/>
  <c r="Q283" i="40"/>
  <c r="O283" i="40"/>
  <c r="M283" i="40"/>
  <c r="K283" i="40"/>
  <c r="I283" i="40"/>
  <c r="G283" i="40"/>
  <c r="E283" i="40"/>
  <c r="AQ282" i="40"/>
  <c r="AO282" i="40"/>
  <c r="AM282" i="40"/>
  <c r="AK282" i="40"/>
  <c r="AI282" i="40"/>
  <c r="AG282" i="40"/>
  <c r="AE282" i="40"/>
  <c r="AC282" i="40"/>
  <c r="AA282" i="40"/>
  <c r="Y282" i="40"/>
  <c r="W282" i="40"/>
  <c r="U282" i="40"/>
  <c r="S282" i="40"/>
  <c r="Q282" i="40"/>
  <c r="O282" i="40"/>
  <c r="M282" i="40"/>
  <c r="K282" i="40"/>
  <c r="I282" i="40"/>
  <c r="G282" i="40"/>
  <c r="E282" i="40"/>
  <c r="AQ281" i="40"/>
  <c r="AO281" i="40"/>
  <c r="AM281" i="40"/>
  <c r="AK281" i="40"/>
  <c r="AI281" i="40"/>
  <c r="AG281" i="40"/>
  <c r="AE281" i="40"/>
  <c r="AC281" i="40"/>
  <c r="AA281" i="40"/>
  <c r="Y281" i="40"/>
  <c r="W281" i="40"/>
  <c r="U281" i="40"/>
  <c r="S281" i="40"/>
  <c r="Q281" i="40"/>
  <c r="O281" i="40"/>
  <c r="M281" i="40"/>
  <c r="K281" i="40"/>
  <c r="I281" i="40"/>
  <c r="G281" i="40"/>
  <c r="E281" i="40"/>
  <c r="AQ280" i="40"/>
  <c r="AO280" i="40"/>
  <c r="AM280" i="40"/>
  <c r="AK280" i="40"/>
  <c r="AI280" i="40"/>
  <c r="AG280" i="40"/>
  <c r="AE280" i="40"/>
  <c r="AC280" i="40"/>
  <c r="AA280" i="40"/>
  <c r="Y280" i="40"/>
  <c r="W280" i="40"/>
  <c r="U280" i="40"/>
  <c r="S280" i="40"/>
  <c r="Q280" i="40"/>
  <c r="O280" i="40"/>
  <c r="M280" i="40"/>
  <c r="K280" i="40"/>
  <c r="I280" i="40"/>
  <c r="G280" i="40"/>
  <c r="E280" i="40"/>
  <c r="AQ279" i="40"/>
  <c r="AO279" i="40"/>
  <c r="AM279" i="40"/>
  <c r="AK279" i="40"/>
  <c r="AI279" i="40"/>
  <c r="AG279" i="40"/>
  <c r="AE279" i="40"/>
  <c r="AC279" i="40"/>
  <c r="AA279" i="40"/>
  <c r="Y279" i="40"/>
  <c r="W279" i="40"/>
  <c r="U279" i="40"/>
  <c r="S279" i="40"/>
  <c r="Q279" i="40"/>
  <c r="O279" i="40"/>
  <c r="M279" i="40"/>
  <c r="K279" i="40"/>
  <c r="I279" i="40"/>
  <c r="G279" i="40"/>
  <c r="E279" i="40"/>
  <c r="AQ278" i="40"/>
  <c r="AO278" i="40"/>
  <c r="AM278" i="40"/>
  <c r="AK278" i="40"/>
  <c r="AI278" i="40"/>
  <c r="AG278" i="40"/>
  <c r="AE278" i="40"/>
  <c r="AC278" i="40"/>
  <c r="AA278" i="40"/>
  <c r="Y278" i="40"/>
  <c r="W278" i="40"/>
  <c r="U278" i="40"/>
  <c r="S278" i="40"/>
  <c r="Q278" i="40"/>
  <c r="O278" i="40"/>
  <c r="M278" i="40"/>
  <c r="K278" i="40"/>
  <c r="I278" i="40"/>
  <c r="G278" i="40"/>
  <c r="E278" i="40"/>
  <c r="AQ277" i="40"/>
  <c r="AO277" i="40"/>
  <c r="AM277" i="40"/>
  <c r="AK277" i="40"/>
  <c r="AI277" i="40"/>
  <c r="AG277" i="40"/>
  <c r="AE277" i="40"/>
  <c r="AC277" i="40"/>
  <c r="AA277" i="40"/>
  <c r="Y277" i="40"/>
  <c r="W277" i="40"/>
  <c r="U277" i="40"/>
  <c r="S277" i="40"/>
  <c r="Q277" i="40"/>
  <c r="O277" i="40"/>
  <c r="M277" i="40"/>
  <c r="K277" i="40"/>
  <c r="I277" i="40"/>
  <c r="G277" i="40"/>
  <c r="E277" i="40"/>
  <c r="AQ276" i="40"/>
  <c r="AO276" i="40"/>
  <c r="AM276" i="40"/>
  <c r="AK276" i="40"/>
  <c r="AI276" i="40"/>
  <c r="AG276" i="40"/>
  <c r="AE276" i="40"/>
  <c r="AC276" i="40"/>
  <c r="AA276" i="40"/>
  <c r="Y276" i="40"/>
  <c r="W276" i="40"/>
  <c r="U276" i="40"/>
  <c r="S276" i="40"/>
  <c r="Q276" i="40"/>
  <c r="O276" i="40"/>
  <c r="M276" i="40"/>
  <c r="K276" i="40"/>
  <c r="I276" i="40"/>
  <c r="G276" i="40"/>
  <c r="E276" i="40"/>
  <c r="AQ275" i="40"/>
  <c r="AO275" i="40"/>
  <c r="AM275" i="40"/>
  <c r="AK275" i="40"/>
  <c r="AI275" i="40"/>
  <c r="AG275" i="40"/>
  <c r="AE275" i="40"/>
  <c r="AC275" i="40"/>
  <c r="AA275" i="40"/>
  <c r="Y275" i="40"/>
  <c r="W275" i="40"/>
  <c r="U275" i="40"/>
  <c r="S275" i="40"/>
  <c r="Q275" i="40"/>
  <c r="O275" i="40"/>
  <c r="M275" i="40"/>
  <c r="K275" i="40"/>
  <c r="I275" i="40"/>
  <c r="G275" i="40"/>
  <c r="E275" i="40"/>
  <c r="AQ274" i="40"/>
  <c r="AO274" i="40"/>
  <c r="AM274" i="40"/>
  <c r="AK274" i="40"/>
  <c r="AI274" i="40"/>
  <c r="AG274" i="40"/>
  <c r="AE274" i="40"/>
  <c r="AC274" i="40"/>
  <c r="AA274" i="40"/>
  <c r="Y274" i="40"/>
  <c r="W274" i="40"/>
  <c r="U274" i="40"/>
  <c r="S274" i="40"/>
  <c r="Q274" i="40"/>
  <c r="O274" i="40"/>
  <c r="M274" i="40"/>
  <c r="K274" i="40"/>
  <c r="I274" i="40"/>
  <c r="G274" i="40"/>
  <c r="E274" i="40"/>
  <c r="AQ273" i="40"/>
  <c r="AO273" i="40"/>
  <c r="AM273" i="40"/>
  <c r="AK273" i="40"/>
  <c r="AI273" i="40"/>
  <c r="AG273" i="40"/>
  <c r="AE273" i="40"/>
  <c r="AC273" i="40"/>
  <c r="AA273" i="40"/>
  <c r="Y273" i="40"/>
  <c r="W273" i="40"/>
  <c r="U273" i="40"/>
  <c r="S273" i="40"/>
  <c r="Q273" i="40"/>
  <c r="O273" i="40"/>
  <c r="M273" i="40"/>
  <c r="K273" i="40"/>
  <c r="I273" i="40"/>
  <c r="G273" i="40"/>
  <c r="E273" i="40"/>
  <c r="AQ272" i="40"/>
  <c r="AO272" i="40"/>
  <c r="AM272" i="40"/>
  <c r="AK272" i="40"/>
  <c r="AI272" i="40"/>
  <c r="AG272" i="40"/>
  <c r="AE272" i="40"/>
  <c r="AC272" i="40"/>
  <c r="AA272" i="40"/>
  <c r="Y272" i="40"/>
  <c r="W272" i="40"/>
  <c r="U272" i="40"/>
  <c r="S272" i="40"/>
  <c r="Q272" i="40"/>
  <c r="O272" i="40"/>
  <c r="M272" i="40"/>
  <c r="K272" i="40"/>
  <c r="I272" i="40"/>
  <c r="G272" i="40"/>
  <c r="E272" i="40"/>
  <c r="AQ271" i="40"/>
  <c r="AO271" i="40"/>
  <c r="AM271" i="40"/>
  <c r="AK271" i="40"/>
  <c r="AI271" i="40"/>
  <c r="AG271" i="40"/>
  <c r="AE271" i="40"/>
  <c r="AC271" i="40"/>
  <c r="AA271" i="40"/>
  <c r="Y271" i="40"/>
  <c r="W271" i="40"/>
  <c r="U271" i="40"/>
  <c r="S271" i="40"/>
  <c r="Q271" i="40"/>
  <c r="O271" i="40"/>
  <c r="M271" i="40"/>
  <c r="K271" i="40"/>
  <c r="I271" i="40"/>
  <c r="G271" i="40"/>
  <c r="E271" i="40"/>
  <c r="AQ270" i="40"/>
  <c r="AO270" i="40"/>
  <c r="AM270" i="40"/>
  <c r="AK270" i="40"/>
  <c r="AI270" i="40"/>
  <c r="AG270" i="40"/>
  <c r="AE270" i="40"/>
  <c r="AC270" i="40"/>
  <c r="AA270" i="40"/>
  <c r="Y270" i="40"/>
  <c r="W270" i="40"/>
  <c r="U270" i="40"/>
  <c r="S270" i="40"/>
  <c r="Q270" i="40"/>
  <c r="O270" i="40"/>
  <c r="M270" i="40"/>
  <c r="K270" i="40"/>
  <c r="I270" i="40"/>
  <c r="G270" i="40"/>
  <c r="E270" i="40"/>
  <c r="AQ269" i="40"/>
  <c r="AO269" i="40"/>
  <c r="AM269" i="40"/>
  <c r="AK269" i="40"/>
  <c r="AI269" i="40"/>
  <c r="AG269" i="40"/>
  <c r="AE269" i="40"/>
  <c r="AC269" i="40"/>
  <c r="AA269" i="40"/>
  <c r="Y269" i="40"/>
  <c r="W269" i="40"/>
  <c r="U269" i="40"/>
  <c r="S269" i="40"/>
  <c r="Q269" i="40"/>
  <c r="O269" i="40"/>
  <c r="M269" i="40"/>
  <c r="K269" i="40"/>
  <c r="I269" i="40"/>
  <c r="G269" i="40"/>
  <c r="E269" i="40"/>
  <c r="AQ268" i="40"/>
  <c r="AO268" i="40"/>
  <c r="AM268" i="40"/>
  <c r="AK268" i="40"/>
  <c r="AI268" i="40"/>
  <c r="AG268" i="40"/>
  <c r="AE268" i="40"/>
  <c r="AC268" i="40"/>
  <c r="AA268" i="40"/>
  <c r="Y268" i="40"/>
  <c r="W268" i="40"/>
  <c r="U268" i="40"/>
  <c r="S268" i="40"/>
  <c r="Q268" i="40"/>
  <c r="O268" i="40"/>
  <c r="M268" i="40"/>
  <c r="K268" i="40"/>
  <c r="I268" i="40"/>
  <c r="G268" i="40"/>
  <c r="E268" i="40"/>
  <c r="AQ267" i="40"/>
  <c r="AO267" i="40"/>
  <c r="AM267" i="40"/>
  <c r="AK267" i="40"/>
  <c r="AI267" i="40"/>
  <c r="AG267" i="40"/>
  <c r="AE267" i="40"/>
  <c r="AC267" i="40"/>
  <c r="AA267" i="40"/>
  <c r="Y267" i="40"/>
  <c r="W267" i="40"/>
  <c r="U267" i="40"/>
  <c r="S267" i="40"/>
  <c r="Q267" i="40"/>
  <c r="O267" i="40"/>
  <c r="M267" i="40"/>
  <c r="K267" i="40"/>
  <c r="I267" i="40"/>
  <c r="G267" i="40"/>
  <c r="E267" i="40"/>
  <c r="AQ266" i="40"/>
  <c r="AO266" i="40"/>
  <c r="AM266" i="40"/>
  <c r="AK266" i="40"/>
  <c r="AI266" i="40"/>
  <c r="AG266" i="40"/>
  <c r="AE266" i="40"/>
  <c r="AC266" i="40"/>
  <c r="AA266" i="40"/>
  <c r="Y266" i="40"/>
  <c r="W266" i="40"/>
  <c r="U266" i="40"/>
  <c r="S266" i="40"/>
  <c r="Q266" i="40"/>
  <c r="O266" i="40"/>
  <c r="M266" i="40"/>
  <c r="K266" i="40"/>
  <c r="I266" i="40"/>
  <c r="G266" i="40"/>
  <c r="E266" i="40"/>
  <c r="AQ265" i="40"/>
  <c r="AO265" i="40"/>
  <c r="AM265" i="40"/>
  <c r="AK265" i="40"/>
  <c r="AI265" i="40"/>
  <c r="AG265" i="40"/>
  <c r="AE265" i="40"/>
  <c r="AC265" i="40"/>
  <c r="AA265" i="40"/>
  <c r="Y265" i="40"/>
  <c r="W265" i="40"/>
  <c r="U265" i="40"/>
  <c r="S265" i="40"/>
  <c r="Q265" i="40"/>
  <c r="O265" i="40"/>
  <c r="M265" i="40"/>
  <c r="K265" i="40"/>
  <c r="I265" i="40"/>
  <c r="G265" i="40"/>
  <c r="E265" i="40"/>
  <c r="AQ264" i="40"/>
  <c r="AO264" i="40"/>
  <c r="AM264" i="40"/>
  <c r="AK264" i="40"/>
  <c r="AI264" i="40"/>
  <c r="AG264" i="40"/>
  <c r="AE264" i="40"/>
  <c r="AC264" i="40"/>
  <c r="AA264" i="40"/>
  <c r="Y264" i="40"/>
  <c r="W264" i="40"/>
  <c r="U264" i="40"/>
  <c r="S264" i="40"/>
  <c r="Q264" i="40"/>
  <c r="O264" i="40"/>
  <c r="M264" i="40"/>
  <c r="K264" i="40"/>
  <c r="I264" i="40"/>
  <c r="G264" i="40"/>
  <c r="E264" i="40"/>
  <c r="AQ263" i="40"/>
  <c r="AO263" i="40"/>
  <c r="AM263" i="40"/>
  <c r="AK263" i="40"/>
  <c r="AI263" i="40"/>
  <c r="AG263" i="40"/>
  <c r="AE263" i="40"/>
  <c r="AC263" i="40"/>
  <c r="AA263" i="40"/>
  <c r="Y263" i="40"/>
  <c r="W263" i="40"/>
  <c r="U263" i="40"/>
  <c r="S263" i="40"/>
  <c r="Q263" i="40"/>
  <c r="O263" i="40"/>
  <c r="M263" i="40"/>
  <c r="K263" i="40"/>
  <c r="I263" i="40"/>
  <c r="G263" i="40"/>
  <c r="E263" i="40"/>
  <c r="AQ262" i="40"/>
  <c r="AO262" i="40"/>
  <c r="AM262" i="40"/>
  <c r="AK262" i="40"/>
  <c r="AI262" i="40"/>
  <c r="AG262" i="40"/>
  <c r="AE262" i="40"/>
  <c r="AC262" i="40"/>
  <c r="AA262" i="40"/>
  <c r="Y262" i="40"/>
  <c r="W262" i="40"/>
  <c r="U262" i="40"/>
  <c r="S262" i="40"/>
  <c r="Q262" i="40"/>
  <c r="O262" i="40"/>
  <c r="M262" i="40"/>
  <c r="K262" i="40"/>
  <c r="I262" i="40"/>
  <c r="G262" i="40"/>
  <c r="E262" i="40"/>
  <c r="AQ261" i="40"/>
  <c r="AO261" i="40"/>
  <c r="AM261" i="40"/>
  <c r="AK261" i="40"/>
  <c r="AI261" i="40"/>
  <c r="AG261" i="40"/>
  <c r="AE261" i="40"/>
  <c r="AC261" i="40"/>
  <c r="AA261" i="40"/>
  <c r="Y261" i="40"/>
  <c r="W261" i="40"/>
  <c r="U261" i="40"/>
  <c r="S261" i="40"/>
  <c r="Q261" i="40"/>
  <c r="O261" i="40"/>
  <c r="M261" i="40"/>
  <c r="K261" i="40"/>
  <c r="I261" i="40"/>
  <c r="G261" i="40"/>
  <c r="E261" i="40"/>
  <c r="AQ260" i="40"/>
  <c r="AO260" i="40"/>
  <c r="AM260" i="40"/>
  <c r="AK260" i="40"/>
  <c r="AI260" i="40"/>
  <c r="AG260" i="40"/>
  <c r="AE260" i="40"/>
  <c r="AC260" i="40"/>
  <c r="AA260" i="40"/>
  <c r="Y260" i="40"/>
  <c r="W260" i="40"/>
  <c r="U260" i="40"/>
  <c r="S260" i="40"/>
  <c r="Q260" i="40"/>
  <c r="O260" i="40"/>
  <c r="M260" i="40"/>
  <c r="K260" i="40"/>
  <c r="I260" i="40"/>
  <c r="G260" i="40"/>
  <c r="E260" i="40"/>
  <c r="AQ259" i="40"/>
  <c r="AO259" i="40"/>
  <c r="AM259" i="40"/>
  <c r="AK259" i="40"/>
  <c r="AI259" i="40"/>
  <c r="AG259" i="40"/>
  <c r="AE259" i="40"/>
  <c r="AC259" i="40"/>
  <c r="AA259" i="40"/>
  <c r="Y259" i="40"/>
  <c r="W259" i="40"/>
  <c r="U259" i="40"/>
  <c r="S259" i="40"/>
  <c r="Q259" i="40"/>
  <c r="O259" i="40"/>
  <c r="M259" i="40"/>
  <c r="K259" i="40"/>
  <c r="I259" i="40"/>
  <c r="G259" i="40"/>
  <c r="E259" i="40"/>
  <c r="AQ258" i="40"/>
  <c r="AO258" i="40"/>
  <c r="AM258" i="40"/>
  <c r="AK258" i="40"/>
  <c r="AI258" i="40"/>
  <c r="AG258" i="40"/>
  <c r="AE258" i="40"/>
  <c r="AC258" i="40"/>
  <c r="AA258" i="40"/>
  <c r="Y258" i="40"/>
  <c r="W258" i="40"/>
  <c r="U258" i="40"/>
  <c r="S258" i="40"/>
  <c r="Q258" i="40"/>
  <c r="O258" i="40"/>
  <c r="M258" i="40"/>
  <c r="K258" i="40"/>
  <c r="I258" i="40"/>
  <c r="G258" i="40"/>
  <c r="E258" i="40"/>
  <c r="AQ257" i="40"/>
  <c r="AO257" i="40"/>
  <c r="AM257" i="40"/>
  <c r="AK257" i="40"/>
  <c r="AI257" i="40"/>
  <c r="AG257" i="40"/>
  <c r="AE257" i="40"/>
  <c r="AC257" i="40"/>
  <c r="AA257" i="40"/>
  <c r="Y257" i="40"/>
  <c r="W257" i="40"/>
  <c r="U257" i="40"/>
  <c r="S257" i="40"/>
  <c r="Q257" i="40"/>
  <c r="O257" i="40"/>
  <c r="M257" i="40"/>
  <c r="K257" i="40"/>
  <c r="I257" i="40"/>
  <c r="G257" i="40"/>
  <c r="E257" i="40"/>
  <c r="AQ256" i="40"/>
  <c r="AO256" i="40"/>
  <c r="AM256" i="40"/>
  <c r="AK256" i="40"/>
  <c r="AI256" i="40"/>
  <c r="AG256" i="40"/>
  <c r="AE256" i="40"/>
  <c r="AC256" i="40"/>
  <c r="AA256" i="40"/>
  <c r="Y256" i="40"/>
  <c r="W256" i="40"/>
  <c r="U256" i="40"/>
  <c r="S256" i="40"/>
  <c r="Q256" i="40"/>
  <c r="O256" i="40"/>
  <c r="M256" i="40"/>
  <c r="K256" i="40"/>
  <c r="I256" i="40"/>
  <c r="G256" i="40"/>
  <c r="E256" i="40"/>
  <c r="AQ255" i="40"/>
  <c r="AO255" i="40"/>
  <c r="AM255" i="40"/>
  <c r="AK255" i="40"/>
  <c r="AI255" i="40"/>
  <c r="AG255" i="40"/>
  <c r="AE255" i="40"/>
  <c r="AC255" i="40"/>
  <c r="AA255" i="40"/>
  <c r="Y255" i="40"/>
  <c r="W255" i="40"/>
  <c r="U255" i="40"/>
  <c r="S255" i="40"/>
  <c r="Q255" i="40"/>
  <c r="O255" i="40"/>
  <c r="M255" i="40"/>
  <c r="K255" i="40"/>
  <c r="I255" i="40"/>
  <c r="G255" i="40"/>
  <c r="E255" i="40"/>
  <c r="AQ254" i="40"/>
  <c r="AO254" i="40"/>
  <c r="AM254" i="40"/>
  <c r="AK254" i="40"/>
  <c r="AI254" i="40"/>
  <c r="AG254" i="40"/>
  <c r="AE254" i="40"/>
  <c r="AC254" i="40"/>
  <c r="AA254" i="40"/>
  <c r="Y254" i="40"/>
  <c r="W254" i="40"/>
  <c r="U254" i="40"/>
  <c r="S254" i="40"/>
  <c r="Q254" i="40"/>
  <c r="O254" i="40"/>
  <c r="M254" i="40"/>
  <c r="K254" i="40"/>
  <c r="I254" i="40"/>
  <c r="G254" i="40"/>
  <c r="E254" i="40"/>
  <c r="AQ253" i="40"/>
  <c r="AO253" i="40"/>
  <c r="AM253" i="40"/>
  <c r="AK253" i="40"/>
  <c r="AI253" i="40"/>
  <c r="AG253" i="40"/>
  <c r="AE253" i="40"/>
  <c r="AC253" i="40"/>
  <c r="AA253" i="40"/>
  <c r="Y253" i="40"/>
  <c r="W253" i="40"/>
  <c r="U253" i="40"/>
  <c r="S253" i="40"/>
  <c r="Q253" i="40"/>
  <c r="O253" i="40"/>
  <c r="M253" i="40"/>
  <c r="K253" i="40"/>
  <c r="I253" i="40"/>
  <c r="G253" i="40"/>
  <c r="E253" i="40"/>
  <c r="AQ252" i="40"/>
  <c r="AO252" i="40"/>
  <c r="AM252" i="40"/>
  <c r="AK252" i="40"/>
  <c r="AI252" i="40"/>
  <c r="AG252" i="40"/>
  <c r="AE252" i="40"/>
  <c r="AC252" i="40"/>
  <c r="AA252" i="40"/>
  <c r="Y252" i="40"/>
  <c r="W252" i="40"/>
  <c r="U252" i="40"/>
  <c r="S252" i="40"/>
  <c r="Q252" i="40"/>
  <c r="O252" i="40"/>
  <c r="M252" i="40"/>
  <c r="K252" i="40"/>
  <c r="I252" i="40"/>
  <c r="G252" i="40"/>
  <c r="E252" i="40"/>
  <c r="AQ251" i="40"/>
  <c r="AO251" i="40"/>
  <c r="AM251" i="40"/>
  <c r="AK251" i="40"/>
  <c r="AI251" i="40"/>
  <c r="AG251" i="40"/>
  <c r="AE251" i="40"/>
  <c r="AC251" i="40"/>
  <c r="AA251" i="40"/>
  <c r="Y251" i="40"/>
  <c r="W251" i="40"/>
  <c r="U251" i="40"/>
  <c r="S251" i="40"/>
  <c r="Q251" i="40"/>
  <c r="O251" i="40"/>
  <c r="M251" i="40"/>
  <c r="K251" i="40"/>
  <c r="I251" i="40"/>
  <c r="G251" i="40"/>
  <c r="E251" i="40"/>
  <c r="AQ250" i="40"/>
  <c r="AO250" i="40"/>
  <c r="AM250" i="40"/>
  <c r="AK250" i="40"/>
  <c r="AI250" i="40"/>
  <c r="AG250" i="40"/>
  <c r="AE250" i="40"/>
  <c r="AC250" i="40"/>
  <c r="AA250" i="40"/>
  <c r="Y250" i="40"/>
  <c r="W250" i="40"/>
  <c r="U250" i="40"/>
  <c r="S250" i="40"/>
  <c r="Q250" i="40"/>
  <c r="O250" i="40"/>
  <c r="M250" i="40"/>
  <c r="K250" i="40"/>
  <c r="I250" i="40"/>
  <c r="G250" i="40"/>
  <c r="E250" i="40"/>
  <c r="AQ249" i="40"/>
  <c r="AO249" i="40"/>
  <c r="AM249" i="40"/>
  <c r="AK249" i="40"/>
  <c r="AI249" i="40"/>
  <c r="AG249" i="40"/>
  <c r="AE249" i="40"/>
  <c r="AC249" i="40"/>
  <c r="AA249" i="40"/>
  <c r="Y249" i="40"/>
  <c r="W249" i="40"/>
  <c r="U249" i="40"/>
  <c r="S249" i="40"/>
  <c r="Q249" i="40"/>
  <c r="O249" i="40"/>
  <c r="M249" i="40"/>
  <c r="K249" i="40"/>
  <c r="I249" i="40"/>
  <c r="G249" i="40"/>
  <c r="E249" i="40"/>
  <c r="AQ248" i="40"/>
  <c r="AO248" i="40"/>
  <c r="AM248" i="40"/>
  <c r="AK248" i="40"/>
  <c r="AI248" i="40"/>
  <c r="AG248" i="40"/>
  <c r="AE248" i="40"/>
  <c r="AC248" i="40"/>
  <c r="AA248" i="40"/>
  <c r="Y248" i="40"/>
  <c r="W248" i="40"/>
  <c r="U248" i="40"/>
  <c r="S248" i="40"/>
  <c r="Q248" i="40"/>
  <c r="O248" i="40"/>
  <c r="M248" i="40"/>
  <c r="K248" i="40"/>
  <c r="I248" i="40"/>
  <c r="G248" i="40"/>
  <c r="E248" i="40"/>
  <c r="AQ247" i="40"/>
  <c r="AO247" i="40"/>
  <c r="AM247" i="40"/>
  <c r="AK247" i="40"/>
  <c r="AI247" i="40"/>
  <c r="AG247" i="40"/>
  <c r="AE247" i="40"/>
  <c r="AC247" i="40"/>
  <c r="AA247" i="40"/>
  <c r="Y247" i="40"/>
  <c r="W247" i="40"/>
  <c r="U247" i="40"/>
  <c r="S247" i="40"/>
  <c r="Q247" i="40"/>
  <c r="O247" i="40"/>
  <c r="M247" i="40"/>
  <c r="K247" i="40"/>
  <c r="I247" i="40"/>
  <c r="G247" i="40"/>
  <c r="E247" i="40"/>
  <c r="AQ246" i="40"/>
  <c r="AO246" i="40"/>
  <c r="AM246" i="40"/>
  <c r="AK246" i="40"/>
  <c r="AI246" i="40"/>
  <c r="AG246" i="40"/>
  <c r="AE246" i="40"/>
  <c r="AC246" i="40"/>
  <c r="AA246" i="40"/>
  <c r="Y246" i="40"/>
  <c r="W246" i="40"/>
  <c r="U246" i="40"/>
  <c r="S246" i="40"/>
  <c r="Q246" i="40"/>
  <c r="O246" i="40"/>
  <c r="M246" i="40"/>
  <c r="K246" i="40"/>
  <c r="I246" i="40"/>
  <c r="G246" i="40"/>
  <c r="E246" i="40"/>
  <c r="AQ245" i="40"/>
  <c r="AO245" i="40"/>
  <c r="AM245" i="40"/>
  <c r="AK245" i="40"/>
  <c r="AI245" i="40"/>
  <c r="AG245" i="40"/>
  <c r="AE245" i="40"/>
  <c r="AC245" i="40"/>
  <c r="AA245" i="40"/>
  <c r="Y245" i="40"/>
  <c r="W245" i="40"/>
  <c r="U245" i="40"/>
  <c r="S245" i="40"/>
  <c r="Q245" i="40"/>
  <c r="O245" i="40"/>
  <c r="M245" i="40"/>
  <c r="K245" i="40"/>
  <c r="I245" i="40"/>
  <c r="G245" i="40"/>
  <c r="E245" i="40"/>
  <c r="AQ244" i="40"/>
  <c r="AO244" i="40"/>
  <c r="AM244" i="40"/>
  <c r="AK244" i="40"/>
  <c r="AI244" i="40"/>
  <c r="AG244" i="40"/>
  <c r="AE244" i="40"/>
  <c r="AC244" i="40"/>
  <c r="AA244" i="40"/>
  <c r="Y244" i="40"/>
  <c r="W244" i="40"/>
  <c r="U244" i="40"/>
  <c r="S244" i="40"/>
  <c r="Q244" i="40"/>
  <c r="O244" i="40"/>
  <c r="M244" i="40"/>
  <c r="K244" i="40"/>
  <c r="I244" i="40"/>
  <c r="G244" i="40"/>
  <c r="E244" i="40"/>
  <c r="AQ243" i="40"/>
  <c r="AO243" i="40"/>
  <c r="AM243" i="40"/>
  <c r="AK243" i="40"/>
  <c r="AI243" i="40"/>
  <c r="AG243" i="40"/>
  <c r="AE243" i="40"/>
  <c r="AC243" i="40"/>
  <c r="AA243" i="40"/>
  <c r="Y243" i="40"/>
  <c r="W243" i="40"/>
  <c r="U243" i="40"/>
  <c r="S243" i="40"/>
  <c r="Q243" i="40"/>
  <c r="O243" i="40"/>
  <c r="M243" i="40"/>
  <c r="K243" i="40"/>
  <c r="I243" i="40"/>
  <c r="G243" i="40"/>
  <c r="E243" i="40"/>
  <c r="AQ242" i="40"/>
  <c r="AO242" i="40"/>
  <c r="AM242" i="40"/>
  <c r="AK242" i="40"/>
  <c r="AI242" i="40"/>
  <c r="AG242" i="40"/>
  <c r="AE242" i="40"/>
  <c r="AC242" i="40"/>
  <c r="AA242" i="40"/>
  <c r="Y242" i="40"/>
  <c r="W242" i="40"/>
  <c r="U242" i="40"/>
  <c r="S242" i="40"/>
  <c r="Q242" i="40"/>
  <c r="O242" i="40"/>
  <c r="M242" i="40"/>
  <c r="K242" i="40"/>
  <c r="I242" i="40"/>
  <c r="G242" i="40"/>
  <c r="E242" i="40"/>
  <c r="AQ241" i="40"/>
  <c r="AO241" i="40"/>
  <c r="AM241" i="40"/>
  <c r="AK241" i="40"/>
  <c r="AI241" i="40"/>
  <c r="AG241" i="40"/>
  <c r="AE241" i="40"/>
  <c r="AC241" i="40"/>
  <c r="AA241" i="40"/>
  <c r="Y241" i="40"/>
  <c r="W241" i="40"/>
  <c r="U241" i="40"/>
  <c r="S241" i="40"/>
  <c r="Q241" i="40"/>
  <c r="O241" i="40"/>
  <c r="M241" i="40"/>
  <c r="K241" i="40"/>
  <c r="I241" i="40"/>
  <c r="G241" i="40"/>
  <c r="E241" i="40"/>
  <c r="AQ240" i="40"/>
  <c r="AO240" i="40"/>
  <c r="AM240" i="40"/>
  <c r="AK240" i="40"/>
  <c r="AI240" i="40"/>
  <c r="AG240" i="40"/>
  <c r="AE240" i="40"/>
  <c r="AC240" i="40"/>
  <c r="AA240" i="40"/>
  <c r="Y240" i="40"/>
  <c r="W240" i="40"/>
  <c r="U240" i="40"/>
  <c r="S240" i="40"/>
  <c r="Q240" i="40"/>
  <c r="O240" i="40"/>
  <c r="M240" i="40"/>
  <c r="K240" i="40"/>
  <c r="I240" i="40"/>
  <c r="G240" i="40"/>
  <c r="E240" i="40"/>
  <c r="AQ239" i="40"/>
  <c r="AO239" i="40"/>
  <c r="AM239" i="40"/>
  <c r="AK239" i="40"/>
  <c r="AI239" i="40"/>
  <c r="AG239" i="40"/>
  <c r="AE239" i="40"/>
  <c r="AC239" i="40"/>
  <c r="AA239" i="40"/>
  <c r="Y239" i="40"/>
  <c r="W239" i="40"/>
  <c r="U239" i="40"/>
  <c r="S239" i="40"/>
  <c r="Q239" i="40"/>
  <c r="O239" i="40"/>
  <c r="M239" i="40"/>
  <c r="K239" i="40"/>
  <c r="I239" i="40"/>
  <c r="G239" i="40"/>
  <c r="E239" i="40"/>
  <c r="AQ238" i="40"/>
  <c r="AO238" i="40"/>
  <c r="AM238" i="40"/>
  <c r="AK238" i="40"/>
  <c r="AI238" i="40"/>
  <c r="AG238" i="40"/>
  <c r="AE238" i="40"/>
  <c r="AC238" i="40"/>
  <c r="AA238" i="40"/>
  <c r="Y238" i="40"/>
  <c r="W238" i="40"/>
  <c r="U238" i="40"/>
  <c r="S238" i="40"/>
  <c r="Q238" i="40"/>
  <c r="O238" i="40"/>
  <c r="M238" i="40"/>
  <c r="K238" i="40"/>
  <c r="I238" i="40"/>
  <c r="G238" i="40"/>
  <c r="E238" i="40"/>
  <c r="AQ237" i="40"/>
  <c r="AO237" i="40"/>
  <c r="AM237" i="40"/>
  <c r="AK237" i="40"/>
  <c r="AI237" i="40"/>
  <c r="AG237" i="40"/>
  <c r="AE237" i="40"/>
  <c r="AC237" i="40"/>
  <c r="AA237" i="40"/>
  <c r="Y237" i="40"/>
  <c r="W237" i="40"/>
  <c r="U237" i="40"/>
  <c r="S237" i="40"/>
  <c r="Q237" i="40"/>
  <c r="O237" i="40"/>
  <c r="M237" i="40"/>
  <c r="K237" i="40"/>
  <c r="I237" i="40"/>
  <c r="G237" i="40"/>
  <c r="E237" i="40"/>
  <c r="AQ236" i="40"/>
  <c r="AO236" i="40"/>
  <c r="AM236" i="40"/>
  <c r="AK236" i="40"/>
  <c r="AI236" i="40"/>
  <c r="AG236" i="40"/>
  <c r="AE236" i="40"/>
  <c r="AC236" i="40"/>
  <c r="AA236" i="40"/>
  <c r="Y236" i="40"/>
  <c r="W236" i="40"/>
  <c r="U236" i="40"/>
  <c r="S236" i="40"/>
  <c r="Q236" i="40"/>
  <c r="O236" i="40"/>
  <c r="M236" i="40"/>
  <c r="K236" i="40"/>
  <c r="I236" i="40"/>
  <c r="G236" i="40"/>
  <c r="E236" i="40"/>
  <c r="AQ235" i="40"/>
  <c r="AO235" i="40"/>
  <c r="AM235" i="40"/>
  <c r="AK235" i="40"/>
  <c r="AI235" i="40"/>
  <c r="AG235" i="40"/>
  <c r="AE235" i="40"/>
  <c r="AC235" i="40"/>
  <c r="AA235" i="40"/>
  <c r="Y235" i="40"/>
  <c r="W235" i="40"/>
  <c r="U235" i="40"/>
  <c r="S235" i="40"/>
  <c r="Q235" i="40"/>
  <c r="O235" i="40"/>
  <c r="M235" i="40"/>
  <c r="K235" i="40"/>
  <c r="I235" i="40"/>
  <c r="G235" i="40"/>
  <c r="E235" i="40"/>
  <c r="AQ234" i="40"/>
  <c r="AO234" i="40"/>
  <c r="AM234" i="40"/>
  <c r="AK234" i="40"/>
  <c r="AI234" i="40"/>
  <c r="AG234" i="40"/>
  <c r="AE234" i="40"/>
  <c r="AC234" i="40"/>
  <c r="AA234" i="40"/>
  <c r="Y234" i="40"/>
  <c r="W234" i="40"/>
  <c r="U234" i="40"/>
  <c r="S234" i="40"/>
  <c r="Q234" i="40"/>
  <c r="O234" i="40"/>
  <c r="M234" i="40"/>
  <c r="K234" i="40"/>
  <c r="I234" i="40"/>
  <c r="G234" i="40"/>
  <c r="E234" i="40"/>
  <c r="AQ233" i="40"/>
  <c r="AO233" i="40"/>
  <c r="AM233" i="40"/>
  <c r="AK233" i="40"/>
  <c r="AI233" i="40"/>
  <c r="AG233" i="40"/>
  <c r="AE233" i="40"/>
  <c r="AC233" i="40"/>
  <c r="AA233" i="40"/>
  <c r="Y233" i="40"/>
  <c r="W233" i="40"/>
  <c r="U233" i="40"/>
  <c r="S233" i="40"/>
  <c r="Q233" i="40"/>
  <c r="O233" i="40"/>
  <c r="M233" i="40"/>
  <c r="K233" i="40"/>
  <c r="I233" i="40"/>
  <c r="G233" i="40"/>
  <c r="E233" i="40"/>
  <c r="AQ232" i="40"/>
  <c r="AO232" i="40"/>
  <c r="AM232" i="40"/>
  <c r="AK232" i="40"/>
  <c r="AI232" i="40"/>
  <c r="AG232" i="40"/>
  <c r="AE232" i="40"/>
  <c r="AC232" i="40"/>
  <c r="AA232" i="40"/>
  <c r="Y232" i="40"/>
  <c r="W232" i="40"/>
  <c r="U232" i="40"/>
  <c r="S232" i="40"/>
  <c r="Q232" i="40"/>
  <c r="O232" i="40"/>
  <c r="M232" i="40"/>
  <c r="K232" i="40"/>
  <c r="I232" i="40"/>
  <c r="G232" i="40"/>
  <c r="E232" i="40"/>
  <c r="AQ231" i="40"/>
  <c r="AO231" i="40"/>
  <c r="AM231" i="40"/>
  <c r="AK231" i="40"/>
  <c r="AI231" i="40"/>
  <c r="AG231" i="40"/>
  <c r="AE231" i="40"/>
  <c r="AC231" i="40"/>
  <c r="AA231" i="40"/>
  <c r="Y231" i="40"/>
  <c r="W231" i="40"/>
  <c r="U231" i="40"/>
  <c r="S231" i="40"/>
  <c r="Q231" i="40"/>
  <c r="O231" i="40"/>
  <c r="M231" i="40"/>
  <c r="K231" i="40"/>
  <c r="I231" i="40"/>
  <c r="G231" i="40"/>
  <c r="E231" i="40"/>
  <c r="AQ230" i="40"/>
  <c r="AO230" i="40"/>
  <c r="AM230" i="40"/>
  <c r="AK230" i="40"/>
  <c r="AI230" i="40"/>
  <c r="AG230" i="40"/>
  <c r="AE230" i="40"/>
  <c r="AC230" i="40"/>
  <c r="AA230" i="40"/>
  <c r="Y230" i="40"/>
  <c r="W230" i="40"/>
  <c r="U230" i="40"/>
  <c r="S230" i="40"/>
  <c r="Q230" i="40"/>
  <c r="O230" i="40"/>
  <c r="M230" i="40"/>
  <c r="K230" i="40"/>
  <c r="I230" i="40"/>
  <c r="G230" i="40"/>
  <c r="E230" i="40"/>
  <c r="AQ229" i="40"/>
  <c r="AO229" i="40"/>
  <c r="AM229" i="40"/>
  <c r="AK229" i="40"/>
  <c r="AI229" i="40"/>
  <c r="AG229" i="40"/>
  <c r="AE229" i="40"/>
  <c r="AC229" i="40"/>
  <c r="AA229" i="40"/>
  <c r="Y229" i="40"/>
  <c r="W229" i="40"/>
  <c r="U229" i="40"/>
  <c r="S229" i="40"/>
  <c r="Q229" i="40"/>
  <c r="O229" i="40"/>
  <c r="M229" i="40"/>
  <c r="K229" i="40"/>
  <c r="I229" i="40"/>
  <c r="G229" i="40"/>
  <c r="E229" i="40"/>
  <c r="AQ228" i="40"/>
  <c r="AO228" i="40"/>
  <c r="AM228" i="40"/>
  <c r="AK228" i="40"/>
  <c r="AI228" i="40"/>
  <c r="AG228" i="40"/>
  <c r="AE228" i="40"/>
  <c r="AC228" i="40"/>
  <c r="AA228" i="40"/>
  <c r="Y228" i="40"/>
  <c r="W228" i="40"/>
  <c r="U228" i="40"/>
  <c r="S228" i="40"/>
  <c r="Q228" i="40"/>
  <c r="O228" i="40"/>
  <c r="M228" i="40"/>
  <c r="K228" i="40"/>
  <c r="I228" i="40"/>
  <c r="G228" i="40"/>
  <c r="E228" i="40"/>
  <c r="AQ227" i="40"/>
  <c r="AO227" i="40"/>
  <c r="AM227" i="40"/>
  <c r="AK227" i="40"/>
  <c r="AI227" i="40"/>
  <c r="AG227" i="40"/>
  <c r="AE227" i="40"/>
  <c r="AC227" i="40"/>
  <c r="AA227" i="40"/>
  <c r="Y227" i="40"/>
  <c r="W227" i="40"/>
  <c r="U227" i="40"/>
  <c r="S227" i="40"/>
  <c r="Q227" i="40"/>
  <c r="O227" i="40"/>
  <c r="M227" i="40"/>
  <c r="K227" i="40"/>
  <c r="I227" i="40"/>
  <c r="G227" i="40"/>
  <c r="E227" i="40"/>
  <c r="AQ226" i="40"/>
  <c r="AO226" i="40"/>
  <c r="AM226" i="40"/>
  <c r="AK226" i="40"/>
  <c r="AI226" i="40"/>
  <c r="AG226" i="40"/>
  <c r="AE226" i="40"/>
  <c r="AC226" i="40"/>
  <c r="AA226" i="40"/>
  <c r="Y226" i="40"/>
  <c r="W226" i="40"/>
  <c r="U226" i="40"/>
  <c r="S226" i="40"/>
  <c r="Q226" i="40"/>
  <c r="O226" i="40"/>
  <c r="M226" i="40"/>
  <c r="K226" i="40"/>
  <c r="I226" i="40"/>
  <c r="G226" i="40"/>
  <c r="E226" i="40"/>
  <c r="AQ225" i="40"/>
  <c r="AO225" i="40"/>
  <c r="AM225" i="40"/>
  <c r="AK225" i="40"/>
  <c r="AI225" i="40"/>
  <c r="AG225" i="40"/>
  <c r="AE225" i="40"/>
  <c r="AC225" i="40"/>
  <c r="AA225" i="40"/>
  <c r="Y225" i="40"/>
  <c r="W225" i="40"/>
  <c r="U225" i="40"/>
  <c r="S225" i="40"/>
  <c r="Q225" i="40"/>
  <c r="O225" i="40"/>
  <c r="M225" i="40"/>
  <c r="K225" i="40"/>
  <c r="I225" i="40"/>
  <c r="G225" i="40"/>
  <c r="E225" i="40"/>
  <c r="AQ224" i="40"/>
  <c r="AO224" i="40"/>
  <c r="AM224" i="40"/>
  <c r="AK224" i="40"/>
  <c r="AI224" i="40"/>
  <c r="AG224" i="40"/>
  <c r="AE224" i="40"/>
  <c r="AC224" i="40"/>
  <c r="AA224" i="40"/>
  <c r="Y224" i="40"/>
  <c r="W224" i="40"/>
  <c r="U224" i="40"/>
  <c r="S224" i="40"/>
  <c r="Q224" i="40"/>
  <c r="O224" i="40"/>
  <c r="M224" i="40"/>
  <c r="K224" i="40"/>
  <c r="I224" i="40"/>
  <c r="G224" i="40"/>
  <c r="E224" i="40"/>
  <c r="AQ223" i="40"/>
  <c r="AO223" i="40"/>
  <c r="AM223" i="40"/>
  <c r="AK223" i="40"/>
  <c r="AI223" i="40"/>
  <c r="AG223" i="40"/>
  <c r="AE223" i="40"/>
  <c r="AC223" i="40"/>
  <c r="AA223" i="40"/>
  <c r="Y223" i="40"/>
  <c r="W223" i="40"/>
  <c r="U223" i="40"/>
  <c r="S223" i="40"/>
  <c r="Q223" i="40"/>
  <c r="O223" i="40"/>
  <c r="M223" i="40"/>
  <c r="K223" i="40"/>
  <c r="I223" i="40"/>
  <c r="G223" i="40"/>
  <c r="E223" i="40"/>
  <c r="AQ222" i="40"/>
  <c r="AO222" i="40"/>
  <c r="AM222" i="40"/>
  <c r="AK222" i="40"/>
  <c r="AI222" i="40"/>
  <c r="AG222" i="40"/>
  <c r="AE222" i="40"/>
  <c r="AC222" i="40"/>
  <c r="AA222" i="40"/>
  <c r="Y222" i="40"/>
  <c r="W222" i="40"/>
  <c r="U222" i="40"/>
  <c r="S222" i="40"/>
  <c r="Q222" i="40"/>
  <c r="O222" i="40"/>
  <c r="M222" i="40"/>
  <c r="K222" i="40"/>
  <c r="I222" i="40"/>
  <c r="G222" i="40"/>
  <c r="E222" i="40"/>
  <c r="AQ221" i="40"/>
  <c r="AO221" i="40"/>
  <c r="AM221" i="40"/>
  <c r="AK221" i="40"/>
  <c r="AI221" i="40"/>
  <c r="AG221" i="40"/>
  <c r="AE221" i="40"/>
  <c r="AC221" i="40"/>
  <c r="AA221" i="40"/>
  <c r="Y221" i="40"/>
  <c r="W221" i="40"/>
  <c r="U221" i="40"/>
  <c r="S221" i="40"/>
  <c r="Q221" i="40"/>
  <c r="O221" i="40"/>
  <c r="M221" i="40"/>
  <c r="K221" i="40"/>
  <c r="I221" i="40"/>
  <c r="G221" i="40"/>
  <c r="E221" i="40"/>
  <c r="AQ220" i="40"/>
  <c r="AO220" i="40"/>
  <c r="AM220" i="40"/>
  <c r="AK220" i="40"/>
  <c r="AI220" i="40"/>
  <c r="AG220" i="40"/>
  <c r="AE220" i="40"/>
  <c r="AC220" i="40"/>
  <c r="AA220" i="40"/>
  <c r="Y220" i="40"/>
  <c r="W220" i="40"/>
  <c r="U220" i="40"/>
  <c r="S220" i="40"/>
  <c r="Q220" i="40"/>
  <c r="O220" i="40"/>
  <c r="M220" i="40"/>
  <c r="K220" i="40"/>
  <c r="I220" i="40"/>
  <c r="G220" i="40"/>
  <c r="E220" i="40"/>
  <c r="AQ219" i="40"/>
  <c r="AO219" i="40"/>
  <c r="AM219" i="40"/>
  <c r="AK219" i="40"/>
  <c r="AI219" i="40"/>
  <c r="AG219" i="40"/>
  <c r="AE219" i="40"/>
  <c r="AC219" i="40"/>
  <c r="AA219" i="40"/>
  <c r="Y219" i="40"/>
  <c r="W219" i="40"/>
  <c r="U219" i="40"/>
  <c r="S219" i="40"/>
  <c r="Q219" i="40"/>
  <c r="O219" i="40"/>
  <c r="M219" i="40"/>
  <c r="K219" i="40"/>
  <c r="I219" i="40"/>
  <c r="G219" i="40"/>
  <c r="E219" i="40"/>
  <c r="AQ218" i="40"/>
  <c r="AO218" i="40"/>
  <c r="AM218" i="40"/>
  <c r="AK218" i="40"/>
  <c r="AI218" i="40"/>
  <c r="AG218" i="40"/>
  <c r="AE218" i="40"/>
  <c r="AC218" i="40"/>
  <c r="AA218" i="40"/>
  <c r="Y218" i="40"/>
  <c r="W218" i="40"/>
  <c r="U218" i="40"/>
  <c r="S218" i="40"/>
  <c r="Q218" i="40"/>
  <c r="O218" i="40"/>
  <c r="M218" i="40"/>
  <c r="K218" i="40"/>
  <c r="I218" i="40"/>
  <c r="G218" i="40"/>
  <c r="E218" i="40"/>
  <c r="AQ217" i="40"/>
  <c r="AO217" i="40"/>
  <c r="AM217" i="40"/>
  <c r="AK217" i="40"/>
  <c r="AI217" i="40"/>
  <c r="AG217" i="40"/>
  <c r="AE217" i="40"/>
  <c r="AC217" i="40"/>
  <c r="AA217" i="40"/>
  <c r="Y217" i="40"/>
  <c r="W217" i="40"/>
  <c r="U217" i="40"/>
  <c r="S217" i="40"/>
  <c r="Q217" i="40"/>
  <c r="O217" i="40"/>
  <c r="M217" i="40"/>
  <c r="K217" i="40"/>
  <c r="I217" i="40"/>
  <c r="G217" i="40"/>
  <c r="E217" i="40"/>
  <c r="AQ216" i="40"/>
  <c r="AO216" i="40"/>
  <c r="AM216" i="40"/>
  <c r="AK216" i="40"/>
  <c r="AI216" i="40"/>
  <c r="AG216" i="40"/>
  <c r="AE216" i="40"/>
  <c r="AC216" i="40"/>
  <c r="AA216" i="40"/>
  <c r="Y216" i="40"/>
  <c r="W216" i="40"/>
  <c r="U216" i="40"/>
  <c r="S216" i="40"/>
  <c r="Q216" i="40"/>
  <c r="O216" i="40"/>
  <c r="M216" i="40"/>
  <c r="K216" i="40"/>
  <c r="I216" i="40"/>
  <c r="G216" i="40"/>
  <c r="E216" i="40"/>
  <c r="AQ215" i="40"/>
  <c r="AO215" i="40"/>
  <c r="AM215" i="40"/>
  <c r="AK215" i="40"/>
  <c r="AI215" i="40"/>
  <c r="AG215" i="40"/>
  <c r="AE215" i="40"/>
  <c r="AC215" i="40"/>
  <c r="AA215" i="40"/>
  <c r="Y215" i="40"/>
  <c r="W215" i="40"/>
  <c r="U215" i="40"/>
  <c r="S215" i="40"/>
  <c r="Q215" i="40"/>
  <c r="O215" i="40"/>
  <c r="M215" i="40"/>
  <c r="K215" i="40"/>
  <c r="I215" i="40"/>
  <c r="G215" i="40"/>
  <c r="E215" i="40"/>
  <c r="AQ214" i="40"/>
  <c r="AO214" i="40"/>
  <c r="AM214" i="40"/>
  <c r="AK214" i="40"/>
  <c r="AI214" i="40"/>
  <c r="AG214" i="40"/>
  <c r="AE214" i="40"/>
  <c r="AC214" i="40"/>
  <c r="AA214" i="40"/>
  <c r="Y214" i="40"/>
  <c r="W214" i="40"/>
  <c r="U214" i="40"/>
  <c r="S214" i="40"/>
  <c r="Q214" i="40"/>
  <c r="O214" i="40"/>
  <c r="M214" i="40"/>
  <c r="K214" i="40"/>
  <c r="I214" i="40"/>
  <c r="G214" i="40"/>
  <c r="E214" i="40"/>
  <c r="AQ213" i="40"/>
  <c r="AO213" i="40"/>
  <c r="AM213" i="40"/>
  <c r="AK213" i="40"/>
  <c r="AI213" i="40"/>
  <c r="AG213" i="40"/>
  <c r="AE213" i="40"/>
  <c r="AC213" i="40"/>
  <c r="AA213" i="40"/>
  <c r="Y213" i="40"/>
  <c r="W213" i="40"/>
  <c r="U213" i="40"/>
  <c r="S213" i="40"/>
  <c r="Q213" i="40"/>
  <c r="O213" i="40"/>
  <c r="M213" i="40"/>
  <c r="K213" i="40"/>
  <c r="I213" i="40"/>
  <c r="G213" i="40"/>
  <c r="E213" i="40"/>
  <c r="AQ212" i="40"/>
  <c r="AO212" i="40"/>
  <c r="AM212" i="40"/>
  <c r="AK212" i="40"/>
  <c r="AI212" i="40"/>
  <c r="AG212" i="40"/>
  <c r="AE212" i="40"/>
  <c r="AC212" i="40"/>
  <c r="AA212" i="40"/>
  <c r="Y212" i="40"/>
  <c r="W212" i="40"/>
  <c r="U212" i="40"/>
  <c r="S212" i="40"/>
  <c r="Q212" i="40"/>
  <c r="O212" i="40"/>
  <c r="M212" i="40"/>
  <c r="K212" i="40"/>
  <c r="I212" i="40"/>
  <c r="G212" i="40"/>
  <c r="E212" i="40"/>
  <c r="AQ211" i="40"/>
  <c r="AO211" i="40"/>
  <c r="AM211" i="40"/>
  <c r="AK211" i="40"/>
  <c r="AI211" i="40"/>
  <c r="AG211" i="40"/>
  <c r="AE211" i="40"/>
  <c r="AC211" i="40"/>
  <c r="AA211" i="40"/>
  <c r="Y211" i="40"/>
  <c r="W211" i="40"/>
  <c r="U211" i="40"/>
  <c r="S211" i="40"/>
  <c r="Q211" i="40"/>
  <c r="O211" i="40"/>
  <c r="M211" i="40"/>
  <c r="K211" i="40"/>
  <c r="I211" i="40"/>
  <c r="G211" i="40"/>
  <c r="E211" i="40"/>
  <c r="AQ210" i="40"/>
  <c r="AO210" i="40"/>
  <c r="AM210" i="40"/>
  <c r="AK210" i="40"/>
  <c r="AI210" i="40"/>
  <c r="AG210" i="40"/>
  <c r="AE210" i="40"/>
  <c r="AC210" i="40"/>
  <c r="AA210" i="40"/>
  <c r="Y210" i="40"/>
  <c r="W210" i="40"/>
  <c r="U210" i="40"/>
  <c r="S210" i="40"/>
  <c r="Q210" i="40"/>
  <c r="O210" i="40"/>
  <c r="M210" i="40"/>
  <c r="K210" i="40"/>
  <c r="I210" i="40"/>
  <c r="G210" i="40"/>
  <c r="E210" i="40"/>
  <c r="AQ209" i="40"/>
  <c r="AO209" i="40"/>
  <c r="AM209" i="40"/>
  <c r="AK209" i="40"/>
  <c r="AI209" i="40"/>
  <c r="AG209" i="40"/>
  <c r="AE209" i="40"/>
  <c r="AC209" i="40"/>
  <c r="AA209" i="40"/>
  <c r="Y209" i="40"/>
  <c r="W209" i="40"/>
  <c r="U209" i="40"/>
  <c r="S209" i="40"/>
  <c r="Q209" i="40"/>
  <c r="O209" i="40"/>
  <c r="M209" i="40"/>
  <c r="K209" i="40"/>
  <c r="I209" i="40"/>
  <c r="G209" i="40"/>
  <c r="E209" i="40"/>
  <c r="AQ208" i="40"/>
  <c r="AO208" i="40"/>
  <c r="AM208" i="40"/>
  <c r="AK208" i="40"/>
  <c r="AI208" i="40"/>
  <c r="AG208" i="40"/>
  <c r="AE208" i="40"/>
  <c r="AC208" i="40"/>
  <c r="AA208" i="40"/>
  <c r="Y208" i="40"/>
  <c r="W208" i="40"/>
  <c r="U208" i="40"/>
  <c r="S208" i="40"/>
  <c r="Q208" i="40"/>
  <c r="O208" i="40"/>
  <c r="M208" i="40"/>
  <c r="K208" i="40"/>
  <c r="I208" i="40"/>
  <c r="G208" i="40"/>
  <c r="E208" i="40"/>
  <c r="AQ207" i="40"/>
  <c r="AO207" i="40"/>
  <c r="AM207" i="40"/>
  <c r="AK207" i="40"/>
  <c r="AI207" i="40"/>
  <c r="AG207" i="40"/>
  <c r="AE207" i="40"/>
  <c r="AC207" i="40"/>
  <c r="AA207" i="40"/>
  <c r="Y207" i="40"/>
  <c r="W207" i="40"/>
  <c r="U207" i="40"/>
  <c r="S207" i="40"/>
  <c r="Q207" i="40"/>
  <c r="O207" i="40"/>
  <c r="M207" i="40"/>
  <c r="K207" i="40"/>
  <c r="I207" i="40"/>
  <c r="G207" i="40"/>
  <c r="E207" i="40"/>
  <c r="AQ206" i="40"/>
  <c r="AO206" i="40"/>
  <c r="AM206" i="40"/>
  <c r="AK206" i="40"/>
  <c r="AI206" i="40"/>
  <c r="AG206" i="40"/>
  <c r="AE206" i="40"/>
  <c r="AC206" i="40"/>
  <c r="AA206" i="40"/>
  <c r="Y206" i="40"/>
  <c r="W206" i="40"/>
  <c r="U206" i="40"/>
  <c r="S206" i="40"/>
  <c r="Q206" i="40"/>
  <c r="O206" i="40"/>
  <c r="M206" i="40"/>
  <c r="K206" i="40"/>
  <c r="I206" i="40"/>
  <c r="G206" i="40"/>
  <c r="E206" i="40"/>
  <c r="AQ205" i="40"/>
  <c r="AO205" i="40"/>
  <c r="AM205" i="40"/>
  <c r="AK205" i="40"/>
  <c r="AI205" i="40"/>
  <c r="AG205" i="40"/>
  <c r="AE205" i="40"/>
  <c r="AC205" i="40"/>
  <c r="AA205" i="40"/>
  <c r="Y205" i="40"/>
  <c r="W205" i="40"/>
  <c r="U205" i="40"/>
  <c r="S205" i="40"/>
  <c r="Q205" i="40"/>
  <c r="O205" i="40"/>
  <c r="M205" i="40"/>
  <c r="K205" i="40"/>
  <c r="I205" i="40"/>
  <c r="G205" i="40"/>
  <c r="E205" i="40"/>
  <c r="AQ204" i="40"/>
  <c r="AO204" i="40"/>
  <c r="AM204" i="40"/>
  <c r="AK204" i="40"/>
  <c r="AI204" i="40"/>
  <c r="AG204" i="40"/>
  <c r="AE204" i="40"/>
  <c r="AC204" i="40"/>
  <c r="AA204" i="40"/>
  <c r="Y204" i="40"/>
  <c r="W204" i="40"/>
  <c r="U204" i="40"/>
  <c r="S204" i="40"/>
  <c r="Q204" i="40"/>
  <c r="O204" i="40"/>
  <c r="M204" i="40"/>
  <c r="K204" i="40"/>
  <c r="I204" i="40"/>
  <c r="G204" i="40"/>
  <c r="E204" i="40"/>
  <c r="AQ203" i="40"/>
  <c r="AO203" i="40"/>
  <c r="AM203" i="40"/>
  <c r="AK203" i="40"/>
  <c r="AI203" i="40"/>
  <c r="AG203" i="40"/>
  <c r="AE203" i="40"/>
  <c r="AC203" i="40"/>
  <c r="AA203" i="40"/>
  <c r="Y203" i="40"/>
  <c r="W203" i="40"/>
  <c r="U203" i="40"/>
  <c r="S203" i="40"/>
  <c r="Q203" i="40"/>
  <c r="O203" i="40"/>
  <c r="M203" i="40"/>
  <c r="K203" i="40"/>
  <c r="I203" i="40"/>
  <c r="G203" i="40"/>
  <c r="E203" i="40"/>
  <c r="AQ202" i="40"/>
  <c r="AO202" i="40"/>
  <c r="AM202" i="40"/>
  <c r="AK202" i="40"/>
  <c r="AI202" i="40"/>
  <c r="AG202" i="40"/>
  <c r="AE202" i="40"/>
  <c r="AC202" i="40"/>
  <c r="AA202" i="40"/>
  <c r="Y202" i="40"/>
  <c r="W202" i="40"/>
  <c r="U202" i="40"/>
  <c r="S202" i="40"/>
  <c r="Q202" i="40"/>
  <c r="O202" i="40"/>
  <c r="M202" i="40"/>
  <c r="K202" i="40"/>
  <c r="I202" i="40"/>
  <c r="G202" i="40"/>
  <c r="E202" i="40"/>
  <c r="AQ201" i="40"/>
  <c r="AO201" i="40"/>
  <c r="AM201" i="40"/>
  <c r="AK201" i="40"/>
  <c r="AI201" i="40"/>
  <c r="AG201" i="40"/>
  <c r="AE201" i="40"/>
  <c r="AC201" i="40"/>
  <c r="AA201" i="40"/>
  <c r="Y201" i="40"/>
  <c r="W201" i="40"/>
  <c r="U201" i="40"/>
  <c r="S201" i="40"/>
  <c r="Q201" i="40"/>
  <c r="O201" i="40"/>
  <c r="M201" i="40"/>
  <c r="K201" i="40"/>
  <c r="I201" i="40"/>
  <c r="G201" i="40"/>
  <c r="E201" i="40"/>
  <c r="AQ200" i="40"/>
  <c r="AO200" i="40"/>
  <c r="AM200" i="40"/>
  <c r="AK200" i="40"/>
  <c r="AI200" i="40"/>
  <c r="AG200" i="40"/>
  <c r="AE200" i="40"/>
  <c r="AC200" i="40"/>
  <c r="AA200" i="40"/>
  <c r="Y200" i="40"/>
  <c r="W200" i="40"/>
  <c r="U200" i="40"/>
  <c r="S200" i="40"/>
  <c r="Q200" i="40"/>
  <c r="O200" i="40"/>
  <c r="M200" i="40"/>
  <c r="K200" i="40"/>
  <c r="I200" i="40"/>
  <c r="G200" i="40"/>
  <c r="E200" i="40"/>
  <c r="AQ199" i="40"/>
  <c r="AO199" i="40"/>
  <c r="AM199" i="40"/>
  <c r="AK199" i="40"/>
  <c r="AI199" i="40"/>
  <c r="AG199" i="40"/>
  <c r="AE199" i="40"/>
  <c r="AC199" i="40"/>
  <c r="AA199" i="40"/>
  <c r="Y199" i="40"/>
  <c r="W199" i="40"/>
  <c r="U199" i="40"/>
  <c r="S199" i="40"/>
  <c r="Q199" i="40"/>
  <c r="O199" i="40"/>
  <c r="M199" i="40"/>
  <c r="K199" i="40"/>
  <c r="I199" i="40"/>
  <c r="G199" i="40"/>
  <c r="E199" i="40"/>
  <c r="AQ198" i="40"/>
  <c r="AO198" i="40"/>
  <c r="AM198" i="40"/>
  <c r="AK198" i="40"/>
  <c r="AI198" i="40"/>
  <c r="AG198" i="40"/>
  <c r="AE198" i="40"/>
  <c r="AC198" i="40"/>
  <c r="AA198" i="40"/>
  <c r="Y198" i="40"/>
  <c r="W198" i="40"/>
  <c r="U198" i="40"/>
  <c r="S198" i="40"/>
  <c r="Q198" i="40"/>
  <c r="O198" i="40"/>
  <c r="M198" i="40"/>
  <c r="K198" i="40"/>
  <c r="I198" i="40"/>
  <c r="G198" i="40"/>
  <c r="E198" i="40"/>
  <c r="AQ197" i="40"/>
  <c r="AO197" i="40"/>
  <c r="AM197" i="40"/>
  <c r="AK197" i="40"/>
  <c r="AI197" i="40"/>
  <c r="AG197" i="40"/>
  <c r="AE197" i="40"/>
  <c r="AC197" i="40"/>
  <c r="AA197" i="40"/>
  <c r="Y197" i="40"/>
  <c r="W197" i="40"/>
  <c r="U197" i="40"/>
  <c r="S197" i="40"/>
  <c r="Q197" i="40"/>
  <c r="O197" i="40"/>
  <c r="M197" i="40"/>
  <c r="K197" i="40"/>
  <c r="I197" i="40"/>
  <c r="G197" i="40"/>
  <c r="E197" i="40"/>
  <c r="AQ196" i="40"/>
  <c r="AO196" i="40"/>
  <c r="AM196" i="40"/>
  <c r="AK196" i="40"/>
  <c r="AI196" i="40"/>
  <c r="AG196" i="40"/>
  <c r="AE196" i="40"/>
  <c r="AC196" i="40"/>
  <c r="AA196" i="40"/>
  <c r="Y196" i="40"/>
  <c r="W196" i="40"/>
  <c r="U196" i="40"/>
  <c r="S196" i="40"/>
  <c r="Q196" i="40"/>
  <c r="O196" i="40"/>
  <c r="M196" i="40"/>
  <c r="K196" i="40"/>
  <c r="I196" i="40"/>
  <c r="G196" i="40"/>
  <c r="E196" i="40"/>
  <c r="AQ195" i="40"/>
  <c r="AO195" i="40"/>
  <c r="AM195" i="40"/>
  <c r="AK195" i="40"/>
  <c r="AI195" i="40"/>
  <c r="AG195" i="40"/>
  <c r="AE195" i="40"/>
  <c r="AC195" i="40"/>
  <c r="AA195" i="40"/>
  <c r="Y195" i="40"/>
  <c r="W195" i="40"/>
  <c r="U195" i="40"/>
  <c r="S195" i="40"/>
  <c r="Q195" i="40"/>
  <c r="O195" i="40"/>
  <c r="M195" i="40"/>
  <c r="K195" i="40"/>
  <c r="I195" i="40"/>
  <c r="G195" i="40"/>
  <c r="E195" i="40"/>
  <c r="AQ194" i="40"/>
  <c r="AO194" i="40"/>
  <c r="AM194" i="40"/>
  <c r="AK194" i="40"/>
  <c r="AI194" i="40"/>
  <c r="AG194" i="40"/>
  <c r="AE194" i="40"/>
  <c r="AC194" i="40"/>
  <c r="AA194" i="40"/>
  <c r="Y194" i="40"/>
  <c r="W194" i="40"/>
  <c r="U194" i="40"/>
  <c r="S194" i="40"/>
  <c r="Q194" i="40"/>
  <c r="O194" i="40"/>
  <c r="M194" i="40"/>
  <c r="K194" i="40"/>
  <c r="I194" i="40"/>
  <c r="G194" i="40"/>
  <c r="E194" i="40"/>
  <c r="AQ193" i="40"/>
  <c r="AO193" i="40"/>
  <c r="AM193" i="40"/>
  <c r="AK193" i="40"/>
  <c r="AI193" i="40"/>
  <c r="AG193" i="40"/>
  <c r="AE193" i="40"/>
  <c r="AC193" i="40"/>
  <c r="AA193" i="40"/>
  <c r="Y193" i="40"/>
  <c r="W193" i="40"/>
  <c r="U193" i="40"/>
  <c r="S193" i="40"/>
  <c r="Q193" i="40"/>
  <c r="O193" i="40"/>
  <c r="M193" i="40"/>
  <c r="K193" i="40"/>
  <c r="I193" i="40"/>
  <c r="G193" i="40"/>
  <c r="E193" i="40"/>
  <c r="AQ192" i="40"/>
  <c r="AO192" i="40"/>
  <c r="AM192" i="40"/>
  <c r="AK192" i="40"/>
  <c r="AI192" i="40"/>
  <c r="AG192" i="40"/>
  <c r="AE192" i="40"/>
  <c r="AC192" i="40"/>
  <c r="AA192" i="40"/>
  <c r="Y192" i="40"/>
  <c r="W192" i="40"/>
  <c r="U192" i="40"/>
  <c r="S192" i="40"/>
  <c r="Q192" i="40"/>
  <c r="O192" i="40"/>
  <c r="M192" i="40"/>
  <c r="K192" i="40"/>
  <c r="I192" i="40"/>
  <c r="G192" i="40"/>
  <c r="E192" i="40"/>
  <c r="AQ191" i="40"/>
  <c r="AO191" i="40"/>
  <c r="AM191" i="40"/>
  <c r="AK191" i="40"/>
  <c r="AI191" i="40"/>
  <c r="AG191" i="40"/>
  <c r="AE191" i="40"/>
  <c r="AC191" i="40"/>
  <c r="AA191" i="40"/>
  <c r="Y191" i="40"/>
  <c r="W191" i="40"/>
  <c r="U191" i="40"/>
  <c r="S191" i="40"/>
  <c r="Q191" i="40"/>
  <c r="O191" i="40"/>
  <c r="M191" i="40"/>
  <c r="K191" i="40"/>
  <c r="I191" i="40"/>
  <c r="G191" i="40"/>
  <c r="E191" i="40"/>
  <c r="AQ190" i="40"/>
  <c r="AO190" i="40"/>
  <c r="AM190" i="40"/>
  <c r="AK190" i="40"/>
  <c r="AI190" i="40"/>
  <c r="AG190" i="40"/>
  <c r="AE190" i="40"/>
  <c r="AC190" i="40"/>
  <c r="AA190" i="40"/>
  <c r="Y190" i="40"/>
  <c r="W190" i="40"/>
  <c r="U190" i="40"/>
  <c r="S190" i="40"/>
  <c r="Q190" i="40"/>
  <c r="O190" i="40"/>
  <c r="M190" i="40"/>
  <c r="K190" i="40"/>
  <c r="I190" i="40"/>
  <c r="G190" i="40"/>
  <c r="E190" i="40"/>
  <c r="AQ189" i="40"/>
  <c r="AO189" i="40"/>
  <c r="AM189" i="40"/>
  <c r="AK189" i="40"/>
  <c r="AI189" i="40"/>
  <c r="AG189" i="40"/>
  <c r="AE189" i="40"/>
  <c r="AC189" i="40"/>
  <c r="AA189" i="40"/>
  <c r="Y189" i="40"/>
  <c r="W189" i="40"/>
  <c r="U189" i="40"/>
  <c r="S189" i="40"/>
  <c r="Q189" i="40"/>
  <c r="O189" i="40"/>
  <c r="M189" i="40"/>
  <c r="K189" i="40"/>
  <c r="I189" i="40"/>
  <c r="G189" i="40"/>
  <c r="E189" i="40"/>
  <c r="AQ188" i="40"/>
  <c r="AO188" i="40"/>
  <c r="AM188" i="40"/>
  <c r="AK188" i="40"/>
  <c r="AI188" i="40"/>
  <c r="AG188" i="40"/>
  <c r="AE188" i="40"/>
  <c r="AC188" i="40"/>
  <c r="AA188" i="40"/>
  <c r="Y188" i="40"/>
  <c r="W188" i="40"/>
  <c r="U188" i="40"/>
  <c r="S188" i="40"/>
  <c r="Q188" i="40"/>
  <c r="O188" i="40"/>
  <c r="M188" i="40"/>
  <c r="K188" i="40"/>
  <c r="I188" i="40"/>
  <c r="G188" i="40"/>
  <c r="E188" i="40"/>
  <c r="AQ187" i="40"/>
  <c r="AO187" i="40"/>
  <c r="AM187" i="40"/>
  <c r="AK187" i="40"/>
  <c r="AI187" i="40"/>
  <c r="AG187" i="40"/>
  <c r="AE187" i="40"/>
  <c r="AC187" i="40"/>
  <c r="AA187" i="40"/>
  <c r="Y187" i="40"/>
  <c r="W187" i="40"/>
  <c r="U187" i="40"/>
  <c r="S187" i="40"/>
  <c r="Q187" i="40"/>
  <c r="O187" i="40"/>
  <c r="M187" i="40"/>
  <c r="K187" i="40"/>
  <c r="I187" i="40"/>
  <c r="G187" i="40"/>
  <c r="E187" i="40"/>
  <c r="AQ186" i="40"/>
  <c r="AO186" i="40"/>
  <c r="AM186" i="40"/>
  <c r="AK186" i="40"/>
  <c r="AI186" i="40"/>
  <c r="AG186" i="40"/>
  <c r="AE186" i="40"/>
  <c r="AC186" i="40"/>
  <c r="AA186" i="40"/>
  <c r="Y186" i="40"/>
  <c r="W186" i="40"/>
  <c r="U186" i="40"/>
  <c r="S186" i="40"/>
  <c r="Q186" i="40"/>
  <c r="O186" i="40"/>
  <c r="M186" i="40"/>
  <c r="K186" i="40"/>
  <c r="I186" i="40"/>
  <c r="G186" i="40"/>
  <c r="E186" i="40"/>
  <c r="AQ185" i="40"/>
  <c r="AO185" i="40"/>
  <c r="AM185" i="40"/>
  <c r="AK185" i="40"/>
  <c r="AI185" i="40"/>
  <c r="AG185" i="40"/>
  <c r="AE185" i="40"/>
  <c r="AC185" i="40"/>
  <c r="AA185" i="40"/>
  <c r="Y185" i="40"/>
  <c r="W185" i="40"/>
  <c r="U185" i="40"/>
  <c r="S185" i="40"/>
  <c r="Q185" i="40"/>
  <c r="O185" i="40"/>
  <c r="M185" i="40"/>
  <c r="K185" i="40"/>
  <c r="I185" i="40"/>
  <c r="G185" i="40"/>
  <c r="E185" i="40"/>
  <c r="AQ184" i="40"/>
  <c r="AO184" i="40"/>
  <c r="AM184" i="40"/>
  <c r="AK184" i="40"/>
  <c r="AI184" i="40"/>
  <c r="AG184" i="40"/>
  <c r="AE184" i="40"/>
  <c r="AC184" i="40"/>
  <c r="AA184" i="40"/>
  <c r="Y184" i="40"/>
  <c r="W184" i="40"/>
  <c r="U184" i="40"/>
  <c r="S184" i="40"/>
  <c r="Q184" i="40"/>
  <c r="O184" i="40"/>
  <c r="M184" i="40"/>
  <c r="K184" i="40"/>
  <c r="I184" i="40"/>
  <c r="G184" i="40"/>
  <c r="E184" i="40"/>
  <c r="AQ183" i="40"/>
  <c r="AO183" i="40"/>
  <c r="AM183" i="40"/>
  <c r="AK183" i="40"/>
  <c r="AI183" i="40"/>
  <c r="AG183" i="40"/>
  <c r="AE183" i="40"/>
  <c r="AC183" i="40"/>
  <c r="AA183" i="40"/>
  <c r="Y183" i="40"/>
  <c r="W183" i="40"/>
  <c r="U183" i="40"/>
  <c r="S183" i="40"/>
  <c r="Q183" i="40"/>
  <c r="O183" i="40"/>
  <c r="M183" i="40"/>
  <c r="K183" i="40"/>
  <c r="I183" i="40"/>
  <c r="G183" i="40"/>
  <c r="E183" i="40"/>
  <c r="AQ182" i="40"/>
  <c r="AO182" i="40"/>
  <c r="AM182" i="40"/>
  <c r="AK182" i="40"/>
  <c r="AI182" i="40"/>
  <c r="AG182" i="40"/>
  <c r="AE182" i="40"/>
  <c r="AC182" i="40"/>
  <c r="AA182" i="40"/>
  <c r="Y182" i="40"/>
  <c r="W182" i="40"/>
  <c r="U182" i="40"/>
  <c r="S182" i="40"/>
  <c r="Q182" i="40"/>
  <c r="O182" i="40"/>
  <c r="M182" i="40"/>
  <c r="K182" i="40"/>
  <c r="I182" i="40"/>
  <c r="G182" i="40"/>
  <c r="E182" i="40"/>
  <c r="AQ181" i="40"/>
  <c r="AO181" i="40"/>
  <c r="AM181" i="40"/>
  <c r="AK181" i="40"/>
  <c r="AI181" i="40"/>
  <c r="AG181" i="40"/>
  <c r="AE181" i="40"/>
  <c r="AC181" i="40"/>
  <c r="AA181" i="40"/>
  <c r="Y181" i="40"/>
  <c r="W181" i="40"/>
  <c r="U181" i="40"/>
  <c r="S181" i="40"/>
  <c r="Q181" i="40"/>
  <c r="O181" i="40"/>
  <c r="M181" i="40"/>
  <c r="K181" i="40"/>
  <c r="I181" i="40"/>
  <c r="G181" i="40"/>
  <c r="E181" i="40"/>
  <c r="AQ180" i="40"/>
  <c r="AO180" i="40"/>
  <c r="AM180" i="40"/>
  <c r="AK180" i="40"/>
  <c r="AI180" i="40"/>
  <c r="AG180" i="40"/>
  <c r="AE180" i="40"/>
  <c r="AC180" i="40"/>
  <c r="AA180" i="40"/>
  <c r="Y180" i="40"/>
  <c r="W180" i="40"/>
  <c r="U180" i="40"/>
  <c r="S180" i="40"/>
  <c r="Q180" i="40"/>
  <c r="O180" i="40"/>
  <c r="M180" i="40"/>
  <c r="K180" i="40"/>
  <c r="I180" i="40"/>
  <c r="G180" i="40"/>
  <c r="E180" i="40"/>
  <c r="AQ179" i="40"/>
  <c r="AO179" i="40"/>
  <c r="AM179" i="40"/>
  <c r="AK179" i="40"/>
  <c r="AI179" i="40"/>
  <c r="AG179" i="40"/>
  <c r="AE179" i="40"/>
  <c r="AC179" i="40"/>
  <c r="AA179" i="40"/>
  <c r="Y179" i="40"/>
  <c r="W179" i="40"/>
  <c r="U179" i="40"/>
  <c r="S179" i="40"/>
  <c r="Q179" i="40"/>
  <c r="O179" i="40"/>
  <c r="M179" i="40"/>
  <c r="K179" i="40"/>
  <c r="I179" i="40"/>
  <c r="G179" i="40"/>
  <c r="E179" i="40"/>
  <c r="AQ178" i="40"/>
  <c r="AO178" i="40"/>
  <c r="AM178" i="40"/>
  <c r="AK178" i="40"/>
  <c r="AI178" i="40"/>
  <c r="AG178" i="40"/>
  <c r="AE178" i="40"/>
  <c r="AC178" i="40"/>
  <c r="AA178" i="40"/>
  <c r="Y178" i="40"/>
  <c r="W178" i="40"/>
  <c r="U178" i="40"/>
  <c r="S178" i="40"/>
  <c r="Q178" i="40"/>
  <c r="O178" i="40"/>
  <c r="M178" i="40"/>
  <c r="K178" i="40"/>
  <c r="I178" i="40"/>
  <c r="G178" i="40"/>
  <c r="E178" i="40"/>
  <c r="AQ177" i="40"/>
  <c r="AO177" i="40"/>
  <c r="AM177" i="40"/>
  <c r="AK177" i="40"/>
  <c r="AI177" i="40"/>
  <c r="AG177" i="40"/>
  <c r="AE177" i="40"/>
  <c r="AC177" i="40"/>
  <c r="AA177" i="40"/>
  <c r="Y177" i="40"/>
  <c r="W177" i="40"/>
  <c r="U177" i="40"/>
  <c r="S177" i="40"/>
  <c r="Q177" i="40"/>
  <c r="O177" i="40"/>
  <c r="M177" i="40"/>
  <c r="K177" i="40"/>
  <c r="I177" i="40"/>
  <c r="G177" i="40"/>
  <c r="E177" i="40"/>
  <c r="AQ176" i="40"/>
  <c r="AO176" i="40"/>
  <c r="AM176" i="40"/>
  <c r="AK176" i="40"/>
  <c r="AI176" i="40"/>
  <c r="AG176" i="40"/>
  <c r="AE176" i="40"/>
  <c r="AC176" i="40"/>
  <c r="AA176" i="40"/>
  <c r="Y176" i="40"/>
  <c r="W176" i="40"/>
  <c r="U176" i="40"/>
  <c r="S176" i="40"/>
  <c r="Q176" i="40"/>
  <c r="O176" i="40"/>
  <c r="M176" i="40"/>
  <c r="K176" i="40"/>
  <c r="I176" i="40"/>
  <c r="G176" i="40"/>
  <c r="E176" i="40"/>
  <c r="AQ175" i="40"/>
  <c r="AO175" i="40"/>
  <c r="AM175" i="40"/>
  <c r="AK175" i="40"/>
  <c r="AI175" i="40"/>
  <c r="AG175" i="40"/>
  <c r="AE175" i="40"/>
  <c r="AC175" i="40"/>
  <c r="AA175" i="40"/>
  <c r="Y175" i="40"/>
  <c r="W175" i="40"/>
  <c r="U175" i="40"/>
  <c r="S175" i="40"/>
  <c r="Q175" i="40"/>
  <c r="O175" i="40"/>
  <c r="M175" i="40"/>
  <c r="K175" i="40"/>
  <c r="I175" i="40"/>
  <c r="G175" i="40"/>
  <c r="E175" i="40"/>
  <c r="AQ174" i="40"/>
  <c r="AO174" i="40"/>
  <c r="AM174" i="40"/>
  <c r="AK174" i="40"/>
  <c r="AI174" i="40"/>
  <c r="AG174" i="40"/>
  <c r="AE174" i="40"/>
  <c r="AC174" i="40"/>
  <c r="AA174" i="40"/>
  <c r="Y174" i="40"/>
  <c r="W174" i="40"/>
  <c r="U174" i="40"/>
  <c r="S174" i="40"/>
  <c r="Q174" i="40"/>
  <c r="O174" i="40"/>
  <c r="M174" i="40"/>
  <c r="K174" i="40"/>
  <c r="I174" i="40"/>
  <c r="G174" i="40"/>
  <c r="E174" i="40"/>
  <c r="AQ173" i="40"/>
  <c r="AO173" i="40"/>
  <c r="AM173" i="40"/>
  <c r="AK173" i="40"/>
  <c r="AI173" i="40"/>
  <c r="AG173" i="40"/>
  <c r="AE173" i="40"/>
  <c r="AC173" i="40"/>
  <c r="AA173" i="40"/>
  <c r="Y173" i="40"/>
  <c r="W173" i="40"/>
  <c r="U173" i="40"/>
  <c r="S173" i="40"/>
  <c r="Q173" i="40"/>
  <c r="O173" i="40"/>
  <c r="M173" i="40"/>
  <c r="K173" i="40"/>
  <c r="I173" i="40"/>
  <c r="G173" i="40"/>
  <c r="E173" i="40"/>
  <c r="AQ172" i="40"/>
  <c r="AO172" i="40"/>
  <c r="AM172" i="40"/>
  <c r="AK172" i="40"/>
  <c r="AI172" i="40"/>
  <c r="AG172" i="40"/>
  <c r="AE172" i="40"/>
  <c r="AC172" i="40"/>
  <c r="AA172" i="40"/>
  <c r="Y172" i="40"/>
  <c r="W172" i="40"/>
  <c r="U172" i="40"/>
  <c r="S172" i="40"/>
  <c r="Q172" i="40"/>
  <c r="O172" i="40"/>
  <c r="M172" i="40"/>
  <c r="K172" i="40"/>
  <c r="I172" i="40"/>
  <c r="G172" i="40"/>
  <c r="E172" i="40"/>
  <c r="AQ171" i="40"/>
  <c r="AO171" i="40"/>
  <c r="AM171" i="40"/>
  <c r="AK171" i="40"/>
  <c r="AI171" i="40"/>
  <c r="AG171" i="40"/>
  <c r="AE171" i="40"/>
  <c r="AC171" i="40"/>
  <c r="AA171" i="40"/>
  <c r="Y171" i="40"/>
  <c r="W171" i="40"/>
  <c r="U171" i="40"/>
  <c r="S171" i="40"/>
  <c r="Q171" i="40"/>
  <c r="O171" i="40"/>
  <c r="M171" i="40"/>
  <c r="K171" i="40"/>
  <c r="I171" i="40"/>
  <c r="G171" i="40"/>
  <c r="E171" i="40"/>
  <c r="AQ170" i="40"/>
  <c r="AO170" i="40"/>
  <c r="AM170" i="40"/>
  <c r="AK170" i="40"/>
  <c r="AI170" i="40"/>
  <c r="AG170" i="40"/>
  <c r="AE170" i="40"/>
  <c r="AC170" i="40"/>
  <c r="AA170" i="40"/>
  <c r="Y170" i="40"/>
  <c r="W170" i="40"/>
  <c r="U170" i="40"/>
  <c r="S170" i="40"/>
  <c r="Q170" i="40"/>
  <c r="O170" i="40"/>
  <c r="M170" i="40"/>
  <c r="K170" i="40"/>
  <c r="I170" i="40"/>
  <c r="G170" i="40"/>
  <c r="E170" i="40"/>
  <c r="AQ169" i="40"/>
  <c r="AO169" i="40"/>
  <c r="AM169" i="40"/>
  <c r="AK169" i="40"/>
  <c r="AI169" i="40"/>
  <c r="AG169" i="40"/>
  <c r="AE169" i="40"/>
  <c r="AC169" i="40"/>
  <c r="AA169" i="40"/>
  <c r="Y169" i="40"/>
  <c r="W169" i="40"/>
  <c r="U169" i="40"/>
  <c r="S169" i="40"/>
  <c r="Q169" i="40"/>
  <c r="O169" i="40"/>
  <c r="M169" i="40"/>
  <c r="K169" i="40"/>
  <c r="I169" i="40"/>
  <c r="G169" i="40"/>
  <c r="E169" i="40"/>
  <c r="AQ168" i="40"/>
  <c r="AO168" i="40"/>
  <c r="AM168" i="40"/>
  <c r="AK168" i="40"/>
  <c r="AI168" i="40"/>
  <c r="AG168" i="40"/>
  <c r="AE168" i="40"/>
  <c r="AC168" i="40"/>
  <c r="AA168" i="40"/>
  <c r="Y168" i="40"/>
  <c r="W168" i="40"/>
  <c r="U168" i="40"/>
  <c r="S168" i="40"/>
  <c r="Q168" i="40"/>
  <c r="O168" i="40"/>
  <c r="M168" i="40"/>
  <c r="K168" i="40"/>
  <c r="I168" i="40"/>
  <c r="G168" i="40"/>
  <c r="E168" i="40"/>
  <c r="AQ167" i="40"/>
  <c r="AO167" i="40"/>
  <c r="AM167" i="40"/>
  <c r="AK167" i="40"/>
  <c r="AI167" i="40"/>
  <c r="AG167" i="40"/>
  <c r="AE167" i="40"/>
  <c r="AC167" i="40"/>
  <c r="AA167" i="40"/>
  <c r="Y167" i="40"/>
  <c r="W167" i="40"/>
  <c r="U167" i="40"/>
  <c r="S167" i="40"/>
  <c r="Q167" i="40"/>
  <c r="O167" i="40"/>
  <c r="M167" i="40"/>
  <c r="K167" i="40"/>
  <c r="I167" i="40"/>
  <c r="G167" i="40"/>
  <c r="E167" i="40"/>
  <c r="AQ166" i="40"/>
  <c r="AO166" i="40"/>
  <c r="AM166" i="40"/>
  <c r="AK166" i="40"/>
  <c r="AI166" i="40"/>
  <c r="AG166" i="40"/>
  <c r="AE166" i="40"/>
  <c r="AC166" i="40"/>
  <c r="AA166" i="40"/>
  <c r="Y166" i="40"/>
  <c r="W166" i="40"/>
  <c r="U166" i="40"/>
  <c r="S166" i="40"/>
  <c r="Q166" i="40"/>
  <c r="O166" i="40"/>
  <c r="M166" i="40"/>
  <c r="K166" i="40"/>
  <c r="I166" i="40"/>
  <c r="G166" i="40"/>
  <c r="E166" i="40"/>
  <c r="AQ165" i="40"/>
  <c r="AO165" i="40"/>
  <c r="AM165" i="40"/>
  <c r="AK165" i="40"/>
  <c r="AI165" i="40"/>
  <c r="AG165" i="40"/>
  <c r="AE165" i="40"/>
  <c r="AC165" i="40"/>
  <c r="AA165" i="40"/>
  <c r="Y165" i="40"/>
  <c r="W165" i="40"/>
  <c r="U165" i="40"/>
  <c r="S165" i="40"/>
  <c r="Q165" i="40"/>
  <c r="O165" i="40"/>
  <c r="M165" i="40"/>
  <c r="K165" i="40"/>
  <c r="I165" i="40"/>
  <c r="G165" i="40"/>
  <c r="E165" i="40"/>
  <c r="AQ164" i="40"/>
  <c r="AO164" i="40"/>
  <c r="AM164" i="40"/>
  <c r="AK164" i="40"/>
  <c r="AI164" i="40"/>
  <c r="AG164" i="40"/>
  <c r="AE164" i="40"/>
  <c r="AC164" i="40"/>
  <c r="AA164" i="40"/>
  <c r="Y164" i="40"/>
  <c r="W164" i="40"/>
  <c r="U164" i="40"/>
  <c r="S164" i="40"/>
  <c r="Q164" i="40"/>
  <c r="O164" i="40"/>
  <c r="M164" i="40"/>
  <c r="K164" i="40"/>
  <c r="I164" i="40"/>
  <c r="G164" i="40"/>
  <c r="E164" i="40"/>
  <c r="AQ163" i="40"/>
  <c r="AO163" i="40"/>
  <c r="AM163" i="40"/>
  <c r="AK163" i="40"/>
  <c r="AI163" i="40"/>
  <c r="AG163" i="40"/>
  <c r="AE163" i="40"/>
  <c r="AC163" i="40"/>
  <c r="AA163" i="40"/>
  <c r="Y163" i="40"/>
  <c r="W163" i="40"/>
  <c r="U163" i="40"/>
  <c r="S163" i="40"/>
  <c r="Q163" i="40"/>
  <c r="O163" i="40"/>
  <c r="M163" i="40"/>
  <c r="K163" i="40"/>
  <c r="I163" i="40"/>
  <c r="G163" i="40"/>
  <c r="E163" i="40"/>
  <c r="AQ162" i="40"/>
  <c r="AO162" i="40"/>
  <c r="AM162" i="40"/>
  <c r="AK162" i="40"/>
  <c r="AI162" i="40"/>
  <c r="AG162" i="40"/>
  <c r="AE162" i="40"/>
  <c r="AC162" i="40"/>
  <c r="AA162" i="40"/>
  <c r="Y162" i="40"/>
  <c r="W162" i="40"/>
  <c r="U162" i="40"/>
  <c r="S162" i="40"/>
  <c r="Q162" i="40"/>
  <c r="O162" i="40"/>
  <c r="M162" i="40"/>
  <c r="K162" i="40"/>
  <c r="I162" i="40"/>
  <c r="G162" i="40"/>
  <c r="E162" i="40"/>
  <c r="AQ161" i="40"/>
  <c r="AO161" i="40"/>
  <c r="AM161" i="40"/>
  <c r="AK161" i="40"/>
  <c r="AI161" i="40"/>
  <c r="AG161" i="40"/>
  <c r="AE161" i="40"/>
  <c r="AC161" i="40"/>
  <c r="AA161" i="40"/>
  <c r="Y161" i="40"/>
  <c r="W161" i="40"/>
  <c r="U161" i="40"/>
  <c r="S161" i="40"/>
  <c r="Q161" i="40"/>
  <c r="O161" i="40"/>
  <c r="M161" i="40"/>
  <c r="K161" i="40"/>
  <c r="I161" i="40"/>
  <c r="G161" i="40"/>
  <c r="E161" i="40"/>
  <c r="AQ160" i="40"/>
  <c r="AO160" i="40"/>
  <c r="AM160" i="40"/>
  <c r="AK160" i="40"/>
  <c r="AI160" i="40"/>
  <c r="AG160" i="40"/>
  <c r="AE160" i="40"/>
  <c r="AC160" i="40"/>
  <c r="AA160" i="40"/>
  <c r="Y160" i="40"/>
  <c r="W160" i="40"/>
  <c r="U160" i="40"/>
  <c r="S160" i="40"/>
  <c r="Q160" i="40"/>
  <c r="O160" i="40"/>
  <c r="M160" i="40"/>
  <c r="K160" i="40"/>
  <c r="I160" i="40"/>
  <c r="G160" i="40"/>
  <c r="E160" i="40"/>
  <c r="AQ159" i="40"/>
  <c r="AO159" i="40"/>
  <c r="AM159" i="40"/>
  <c r="AK159" i="40"/>
  <c r="AI159" i="40"/>
  <c r="AG159" i="40"/>
  <c r="AE159" i="40"/>
  <c r="AC159" i="40"/>
  <c r="AA159" i="40"/>
  <c r="Y159" i="40"/>
  <c r="W159" i="40"/>
  <c r="U159" i="40"/>
  <c r="S159" i="40"/>
  <c r="Q159" i="40"/>
  <c r="O159" i="40"/>
  <c r="M159" i="40"/>
  <c r="K159" i="40"/>
  <c r="I159" i="40"/>
  <c r="G159" i="40"/>
  <c r="E159" i="40"/>
  <c r="AQ158" i="40"/>
  <c r="AO158" i="40"/>
  <c r="AM158" i="40"/>
  <c r="AK158" i="40"/>
  <c r="AI158" i="40"/>
  <c r="AG158" i="40"/>
  <c r="AE158" i="40"/>
  <c r="AC158" i="40"/>
  <c r="AA158" i="40"/>
  <c r="Y158" i="40"/>
  <c r="W158" i="40"/>
  <c r="U158" i="40"/>
  <c r="S158" i="40"/>
  <c r="Q158" i="40"/>
  <c r="O158" i="40"/>
  <c r="M158" i="40"/>
  <c r="K158" i="40"/>
  <c r="I158" i="40"/>
  <c r="G158" i="40"/>
  <c r="E158" i="40"/>
  <c r="AQ157" i="40"/>
  <c r="AO157" i="40"/>
  <c r="AM157" i="40"/>
  <c r="AK157" i="40"/>
  <c r="AI157" i="40"/>
  <c r="AG157" i="40"/>
  <c r="AE157" i="40"/>
  <c r="AC157" i="40"/>
  <c r="AA157" i="40"/>
  <c r="Y157" i="40"/>
  <c r="W157" i="40"/>
  <c r="U157" i="40"/>
  <c r="S157" i="40"/>
  <c r="Q157" i="40"/>
  <c r="O157" i="40"/>
  <c r="M157" i="40"/>
  <c r="K157" i="40"/>
  <c r="I157" i="40"/>
  <c r="G157" i="40"/>
  <c r="E157" i="40"/>
  <c r="AQ156" i="40"/>
  <c r="AO156" i="40"/>
  <c r="AM156" i="40"/>
  <c r="AK156" i="40"/>
  <c r="AI156" i="40"/>
  <c r="AG156" i="40"/>
  <c r="AE156" i="40"/>
  <c r="AC156" i="40"/>
  <c r="AA156" i="40"/>
  <c r="Y156" i="40"/>
  <c r="W156" i="40"/>
  <c r="U156" i="40"/>
  <c r="S156" i="40"/>
  <c r="Q156" i="40"/>
  <c r="O156" i="40"/>
  <c r="M156" i="40"/>
  <c r="K156" i="40"/>
  <c r="I156" i="40"/>
  <c r="G156" i="40"/>
  <c r="E156" i="40"/>
  <c r="AQ155" i="40"/>
  <c r="AO155" i="40"/>
  <c r="AM155" i="40"/>
  <c r="AK155" i="40"/>
  <c r="AI155" i="40"/>
  <c r="AG155" i="40"/>
  <c r="AE155" i="40"/>
  <c r="AC155" i="40"/>
  <c r="AA155" i="40"/>
  <c r="Y155" i="40"/>
  <c r="W155" i="40"/>
  <c r="U155" i="40"/>
  <c r="S155" i="40"/>
  <c r="Q155" i="40"/>
  <c r="O155" i="40"/>
  <c r="M155" i="40"/>
  <c r="K155" i="40"/>
  <c r="I155" i="40"/>
  <c r="G155" i="40"/>
  <c r="E155" i="40"/>
  <c r="AQ154" i="40"/>
  <c r="AO154" i="40"/>
  <c r="AM154" i="40"/>
  <c r="AK154" i="40"/>
  <c r="AI154" i="40"/>
  <c r="AG154" i="40"/>
  <c r="AE154" i="40"/>
  <c r="AC154" i="40"/>
  <c r="AA154" i="40"/>
  <c r="Y154" i="40"/>
  <c r="W154" i="40"/>
  <c r="U154" i="40"/>
  <c r="S154" i="40"/>
  <c r="Q154" i="40"/>
  <c r="O154" i="40"/>
  <c r="M154" i="40"/>
  <c r="K154" i="40"/>
  <c r="I154" i="40"/>
  <c r="G154" i="40"/>
  <c r="E154" i="40"/>
  <c r="AQ153" i="40"/>
  <c r="AO153" i="40"/>
  <c r="AM153" i="40"/>
  <c r="AK153" i="40"/>
  <c r="AI153" i="40"/>
  <c r="AG153" i="40"/>
  <c r="AE153" i="40"/>
  <c r="AC153" i="40"/>
  <c r="AA153" i="40"/>
  <c r="Y153" i="40"/>
  <c r="W153" i="40"/>
  <c r="U153" i="40"/>
  <c r="S153" i="40"/>
  <c r="Q153" i="40"/>
  <c r="O153" i="40"/>
  <c r="M153" i="40"/>
  <c r="K153" i="40"/>
  <c r="I153" i="40"/>
  <c r="G153" i="40"/>
  <c r="E153" i="40"/>
  <c r="AQ152" i="40"/>
  <c r="AO152" i="40"/>
  <c r="AM152" i="40"/>
  <c r="AK152" i="40"/>
  <c r="AI152" i="40"/>
  <c r="AG152" i="40"/>
  <c r="AE152" i="40"/>
  <c r="AC152" i="40"/>
  <c r="AA152" i="40"/>
  <c r="Y152" i="40"/>
  <c r="W152" i="40"/>
  <c r="U152" i="40"/>
  <c r="S152" i="40"/>
  <c r="Q152" i="40"/>
  <c r="O152" i="40"/>
  <c r="M152" i="40"/>
  <c r="K152" i="40"/>
  <c r="I152" i="40"/>
  <c r="G152" i="40"/>
  <c r="E152" i="40"/>
  <c r="AQ151" i="40"/>
  <c r="AO151" i="40"/>
  <c r="AM151" i="40"/>
  <c r="AK151" i="40"/>
  <c r="AI151" i="40"/>
  <c r="AG151" i="40"/>
  <c r="AE151" i="40"/>
  <c r="AC151" i="40"/>
  <c r="AA151" i="40"/>
  <c r="Y151" i="40"/>
  <c r="W151" i="40"/>
  <c r="U151" i="40"/>
  <c r="S151" i="40"/>
  <c r="Q151" i="40"/>
  <c r="O151" i="40"/>
  <c r="M151" i="40"/>
  <c r="K151" i="40"/>
  <c r="I151" i="40"/>
  <c r="G151" i="40"/>
  <c r="E151" i="40"/>
  <c r="AQ150" i="40"/>
  <c r="AO150" i="40"/>
  <c r="AM150" i="40"/>
  <c r="AK150" i="40"/>
  <c r="AI150" i="40"/>
  <c r="AG150" i="40"/>
  <c r="AE150" i="40"/>
  <c r="AC150" i="40"/>
  <c r="AA150" i="40"/>
  <c r="Y150" i="40"/>
  <c r="W150" i="40"/>
  <c r="U150" i="40"/>
  <c r="S150" i="40"/>
  <c r="Q150" i="40"/>
  <c r="O150" i="40"/>
  <c r="M150" i="40"/>
  <c r="K150" i="40"/>
  <c r="I150" i="40"/>
  <c r="G150" i="40"/>
  <c r="E150" i="40"/>
  <c r="AQ149" i="40"/>
  <c r="AO149" i="40"/>
  <c r="AM149" i="40"/>
  <c r="AK149" i="40"/>
  <c r="AI149" i="40"/>
  <c r="AG149" i="40"/>
  <c r="AE149" i="40"/>
  <c r="AC149" i="40"/>
  <c r="AA149" i="40"/>
  <c r="Y149" i="40"/>
  <c r="W149" i="40"/>
  <c r="U149" i="40"/>
  <c r="S149" i="40"/>
  <c r="Q149" i="40"/>
  <c r="O149" i="40"/>
  <c r="M149" i="40"/>
  <c r="K149" i="40"/>
  <c r="I149" i="40"/>
  <c r="G149" i="40"/>
  <c r="E149" i="40"/>
  <c r="AQ148" i="40"/>
  <c r="AO148" i="40"/>
  <c r="AM148" i="40"/>
  <c r="AK148" i="40"/>
  <c r="AI148" i="40"/>
  <c r="AG148" i="40"/>
  <c r="AE148" i="40"/>
  <c r="AC148" i="40"/>
  <c r="AA148" i="40"/>
  <c r="Y148" i="40"/>
  <c r="W148" i="40"/>
  <c r="U148" i="40"/>
  <c r="S148" i="40"/>
  <c r="Q148" i="40"/>
  <c r="O148" i="40"/>
  <c r="M148" i="40"/>
  <c r="K148" i="40"/>
  <c r="I148" i="40"/>
  <c r="G148" i="40"/>
  <c r="E148" i="40"/>
  <c r="AQ147" i="40"/>
  <c r="AO147" i="40"/>
  <c r="AM147" i="40"/>
  <c r="AK147" i="40"/>
  <c r="AI147" i="40"/>
  <c r="AG147" i="40"/>
  <c r="AE147" i="40"/>
  <c r="AC147" i="40"/>
  <c r="AA147" i="40"/>
  <c r="Y147" i="40"/>
  <c r="W147" i="40"/>
  <c r="U147" i="40"/>
  <c r="S147" i="40"/>
  <c r="Q147" i="40"/>
  <c r="O147" i="40"/>
  <c r="M147" i="40"/>
  <c r="K147" i="40"/>
  <c r="I147" i="40"/>
  <c r="G147" i="40"/>
  <c r="E147" i="40"/>
  <c r="AQ146" i="40"/>
  <c r="AO146" i="40"/>
  <c r="AM146" i="40"/>
  <c r="AK146" i="40"/>
  <c r="AI146" i="40"/>
  <c r="AG146" i="40"/>
  <c r="AE146" i="40"/>
  <c r="AC146" i="40"/>
  <c r="AA146" i="40"/>
  <c r="Y146" i="40"/>
  <c r="W146" i="40"/>
  <c r="U146" i="40"/>
  <c r="S146" i="40"/>
  <c r="Q146" i="40"/>
  <c r="O146" i="40"/>
  <c r="M146" i="40"/>
  <c r="K146" i="40"/>
  <c r="I146" i="40"/>
  <c r="G146" i="40"/>
  <c r="E146" i="40"/>
  <c r="AQ145" i="40"/>
  <c r="AO145" i="40"/>
  <c r="AM145" i="40"/>
  <c r="AK145" i="40"/>
  <c r="AI145" i="40"/>
  <c r="AG145" i="40"/>
  <c r="AE145" i="40"/>
  <c r="AC145" i="40"/>
  <c r="AA145" i="40"/>
  <c r="Y145" i="40"/>
  <c r="W145" i="40"/>
  <c r="U145" i="40"/>
  <c r="S145" i="40"/>
  <c r="Q145" i="40"/>
  <c r="O145" i="40"/>
  <c r="M145" i="40"/>
  <c r="K145" i="40"/>
  <c r="I145" i="40"/>
  <c r="G145" i="40"/>
  <c r="E145" i="40"/>
  <c r="AQ144" i="40"/>
  <c r="AO144" i="40"/>
  <c r="AM144" i="40"/>
  <c r="AK144" i="40"/>
  <c r="AI144" i="40"/>
  <c r="AG144" i="40"/>
  <c r="AE144" i="40"/>
  <c r="AC144" i="40"/>
  <c r="AA144" i="40"/>
  <c r="Y144" i="40"/>
  <c r="W144" i="40"/>
  <c r="U144" i="40"/>
  <c r="S144" i="40"/>
  <c r="Q144" i="40"/>
  <c r="O144" i="40"/>
  <c r="M144" i="40"/>
  <c r="K144" i="40"/>
  <c r="I144" i="40"/>
  <c r="G144" i="40"/>
  <c r="E144" i="40"/>
  <c r="AQ143" i="40"/>
  <c r="AO143" i="40"/>
  <c r="AM143" i="40"/>
  <c r="AK143" i="40"/>
  <c r="AI143" i="40"/>
  <c r="AG143" i="40"/>
  <c r="AE143" i="40"/>
  <c r="AC143" i="40"/>
  <c r="AA143" i="40"/>
  <c r="Y143" i="40"/>
  <c r="W143" i="40"/>
  <c r="U143" i="40"/>
  <c r="S143" i="40"/>
  <c r="Q143" i="40"/>
  <c r="O143" i="40"/>
  <c r="M143" i="40"/>
  <c r="K143" i="40"/>
  <c r="I143" i="40"/>
  <c r="G143" i="40"/>
  <c r="E143" i="40"/>
  <c r="AQ142" i="40"/>
  <c r="AO142" i="40"/>
  <c r="AM142" i="40"/>
  <c r="AK142" i="40"/>
  <c r="AI142" i="40"/>
  <c r="AG142" i="40"/>
  <c r="AE142" i="40"/>
  <c r="AC142" i="40"/>
  <c r="AA142" i="40"/>
  <c r="Y142" i="40"/>
  <c r="W142" i="40"/>
  <c r="U142" i="40"/>
  <c r="S142" i="40"/>
  <c r="Q142" i="40"/>
  <c r="O142" i="40"/>
  <c r="M142" i="40"/>
  <c r="K142" i="40"/>
  <c r="I142" i="40"/>
  <c r="G142" i="40"/>
  <c r="E142" i="40"/>
  <c r="AQ141" i="40"/>
  <c r="AO141" i="40"/>
  <c r="AM141" i="40"/>
  <c r="AK141" i="40"/>
  <c r="AI141" i="40"/>
  <c r="AG141" i="40"/>
  <c r="AE141" i="40"/>
  <c r="AC141" i="40"/>
  <c r="AA141" i="40"/>
  <c r="Y141" i="40"/>
  <c r="W141" i="40"/>
  <c r="U141" i="40"/>
  <c r="S141" i="40"/>
  <c r="Q141" i="40"/>
  <c r="O141" i="40"/>
  <c r="M141" i="40"/>
  <c r="K141" i="40"/>
  <c r="I141" i="40"/>
  <c r="G141" i="40"/>
  <c r="E141" i="40"/>
  <c r="AQ140" i="40"/>
  <c r="AO140" i="40"/>
  <c r="AM140" i="40"/>
  <c r="AK140" i="40"/>
  <c r="AI140" i="40"/>
  <c r="AG140" i="40"/>
  <c r="AE140" i="40"/>
  <c r="AC140" i="40"/>
  <c r="AA140" i="40"/>
  <c r="Y140" i="40"/>
  <c r="W140" i="40"/>
  <c r="U140" i="40"/>
  <c r="S140" i="40"/>
  <c r="Q140" i="40"/>
  <c r="O140" i="40"/>
  <c r="M140" i="40"/>
  <c r="K140" i="40"/>
  <c r="I140" i="40"/>
  <c r="G140" i="40"/>
  <c r="E140" i="40"/>
  <c r="AQ139" i="40"/>
  <c r="AO139" i="40"/>
  <c r="AM139" i="40"/>
  <c r="AK139" i="40"/>
  <c r="AI139" i="40"/>
  <c r="AG139" i="40"/>
  <c r="AE139" i="40"/>
  <c r="AC139" i="40"/>
  <c r="AA139" i="40"/>
  <c r="Y139" i="40"/>
  <c r="W139" i="40"/>
  <c r="U139" i="40"/>
  <c r="S139" i="40"/>
  <c r="Q139" i="40"/>
  <c r="O139" i="40"/>
  <c r="M139" i="40"/>
  <c r="K139" i="40"/>
  <c r="I139" i="40"/>
  <c r="G139" i="40"/>
  <c r="E139" i="40"/>
  <c r="AQ138" i="40"/>
  <c r="AO138" i="40"/>
  <c r="AM138" i="40"/>
  <c r="AK138" i="40"/>
  <c r="AI138" i="40"/>
  <c r="AG138" i="40"/>
  <c r="AE138" i="40"/>
  <c r="AC138" i="40"/>
  <c r="AA138" i="40"/>
  <c r="Y138" i="40"/>
  <c r="W138" i="40"/>
  <c r="U138" i="40"/>
  <c r="S138" i="40"/>
  <c r="Q138" i="40"/>
  <c r="O138" i="40"/>
  <c r="M138" i="40"/>
  <c r="K138" i="40"/>
  <c r="I138" i="40"/>
  <c r="G138" i="40"/>
  <c r="E138" i="40"/>
  <c r="AQ137" i="40"/>
  <c r="AO137" i="40"/>
  <c r="AM137" i="40"/>
  <c r="AK137" i="40"/>
  <c r="AI137" i="40"/>
  <c r="AG137" i="40"/>
  <c r="AE137" i="40"/>
  <c r="AC137" i="40"/>
  <c r="AA137" i="40"/>
  <c r="Y137" i="40"/>
  <c r="W137" i="40"/>
  <c r="U137" i="40"/>
  <c r="S137" i="40"/>
  <c r="Q137" i="40"/>
  <c r="O137" i="40"/>
  <c r="M137" i="40"/>
  <c r="K137" i="40"/>
  <c r="I137" i="40"/>
  <c r="G137" i="40"/>
  <c r="E137" i="40"/>
  <c r="AQ136" i="40"/>
  <c r="AO136" i="40"/>
  <c r="AM136" i="40"/>
  <c r="AK136" i="40"/>
  <c r="AI136" i="40"/>
  <c r="AG136" i="40"/>
  <c r="AE136" i="40"/>
  <c r="AC136" i="40"/>
  <c r="AA136" i="40"/>
  <c r="Y136" i="40"/>
  <c r="W136" i="40"/>
  <c r="U136" i="40"/>
  <c r="S136" i="40"/>
  <c r="Q136" i="40"/>
  <c r="O136" i="40"/>
  <c r="M136" i="40"/>
  <c r="K136" i="40"/>
  <c r="I136" i="40"/>
  <c r="G136" i="40"/>
  <c r="E136" i="40"/>
  <c r="AQ135" i="40"/>
  <c r="AO135" i="40"/>
  <c r="AM135" i="40"/>
  <c r="AK135" i="40"/>
  <c r="AI135" i="40"/>
  <c r="AG135" i="40"/>
  <c r="AE135" i="40"/>
  <c r="AC135" i="40"/>
  <c r="AA135" i="40"/>
  <c r="Y135" i="40"/>
  <c r="W135" i="40"/>
  <c r="U135" i="40"/>
  <c r="S135" i="40"/>
  <c r="Q135" i="40"/>
  <c r="O135" i="40"/>
  <c r="M135" i="40"/>
  <c r="K135" i="40"/>
  <c r="I135" i="40"/>
  <c r="G135" i="40"/>
  <c r="E135" i="40"/>
  <c r="AQ134" i="40"/>
  <c r="AO134" i="40"/>
  <c r="AM134" i="40"/>
  <c r="AK134" i="40"/>
  <c r="AI134" i="40"/>
  <c r="AG134" i="40"/>
  <c r="AE134" i="40"/>
  <c r="AC134" i="40"/>
  <c r="AA134" i="40"/>
  <c r="Y134" i="40"/>
  <c r="W134" i="40"/>
  <c r="U134" i="40"/>
  <c r="S134" i="40"/>
  <c r="Q134" i="40"/>
  <c r="O134" i="40"/>
  <c r="M134" i="40"/>
  <c r="K134" i="40"/>
  <c r="I134" i="40"/>
  <c r="G134" i="40"/>
  <c r="E134" i="40"/>
  <c r="AQ133" i="40"/>
  <c r="AO133" i="40"/>
  <c r="AM133" i="40"/>
  <c r="AK133" i="40"/>
  <c r="AI133" i="40"/>
  <c r="AG133" i="40"/>
  <c r="AE133" i="40"/>
  <c r="AC133" i="40"/>
  <c r="AA133" i="40"/>
  <c r="Y133" i="40"/>
  <c r="W133" i="40"/>
  <c r="U133" i="40"/>
  <c r="S133" i="40"/>
  <c r="Q133" i="40"/>
  <c r="O133" i="40"/>
  <c r="M133" i="40"/>
  <c r="K133" i="40"/>
  <c r="I133" i="40"/>
  <c r="G133" i="40"/>
  <c r="E133" i="40"/>
  <c r="AQ132" i="40"/>
  <c r="AO132" i="40"/>
  <c r="AM132" i="40"/>
  <c r="AK132" i="40"/>
  <c r="AI132" i="40"/>
  <c r="AG132" i="40"/>
  <c r="AE132" i="40"/>
  <c r="AC132" i="40"/>
  <c r="AA132" i="40"/>
  <c r="Y132" i="40"/>
  <c r="W132" i="40"/>
  <c r="U132" i="40"/>
  <c r="S132" i="40"/>
  <c r="Q132" i="40"/>
  <c r="O132" i="40"/>
  <c r="M132" i="40"/>
  <c r="K132" i="40"/>
  <c r="I132" i="40"/>
  <c r="G132" i="40"/>
  <c r="E132" i="40"/>
  <c r="AQ131" i="40"/>
  <c r="AO131" i="40"/>
  <c r="AM131" i="40"/>
  <c r="AK131" i="40"/>
  <c r="AI131" i="40"/>
  <c r="AG131" i="40"/>
  <c r="AE131" i="40"/>
  <c r="AC131" i="40"/>
  <c r="AA131" i="40"/>
  <c r="Y131" i="40"/>
  <c r="W131" i="40"/>
  <c r="U131" i="40"/>
  <c r="S131" i="40"/>
  <c r="Q131" i="40"/>
  <c r="O131" i="40"/>
  <c r="M131" i="40"/>
  <c r="K131" i="40"/>
  <c r="I131" i="40"/>
  <c r="G131" i="40"/>
  <c r="E131" i="40"/>
  <c r="AQ130" i="40"/>
  <c r="AO130" i="40"/>
  <c r="AM130" i="40"/>
  <c r="AK130" i="40"/>
  <c r="AI130" i="40"/>
  <c r="AG130" i="40"/>
  <c r="AE130" i="40"/>
  <c r="AC130" i="40"/>
  <c r="AA130" i="40"/>
  <c r="Y130" i="40"/>
  <c r="W130" i="40"/>
  <c r="U130" i="40"/>
  <c r="S130" i="40"/>
  <c r="Q130" i="40"/>
  <c r="O130" i="40"/>
  <c r="M130" i="40"/>
  <c r="K130" i="40"/>
  <c r="I130" i="40"/>
  <c r="G130" i="40"/>
  <c r="E130" i="40"/>
  <c r="AQ129" i="40"/>
  <c r="AO129" i="40"/>
  <c r="AM129" i="40"/>
  <c r="AK129" i="40"/>
  <c r="AI129" i="40"/>
  <c r="AG129" i="40"/>
  <c r="AE129" i="40"/>
  <c r="AC129" i="40"/>
  <c r="AA129" i="40"/>
  <c r="Y129" i="40"/>
  <c r="W129" i="40"/>
  <c r="U129" i="40"/>
  <c r="S129" i="40"/>
  <c r="Q129" i="40"/>
  <c r="O129" i="40"/>
  <c r="M129" i="40"/>
  <c r="K129" i="40"/>
  <c r="I129" i="40"/>
  <c r="G129" i="40"/>
  <c r="E129" i="40"/>
  <c r="AQ128" i="40"/>
  <c r="AO128" i="40"/>
  <c r="AM128" i="40"/>
  <c r="AK128" i="40"/>
  <c r="AI128" i="40"/>
  <c r="AG128" i="40"/>
  <c r="AE128" i="40"/>
  <c r="AC128" i="40"/>
  <c r="AA128" i="40"/>
  <c r="Y128" i="40"/>
  <c r="W128" i="40"/>
  <c r="U128" i="40"/>
  <c r="S128" i="40"/>
  <c r="Q128" i="40"/>
  <c r="O128" i="40"/>
  <c r="M128" i="40"/>
  <c r="K128" i="40"/>
  <c r="I128" i="40"/>
  <c r="G128" i="40"/>
  <c r="E128" i="40"/>
  <c r="AQ127" i="40"/>
  <c r="AO127" i="40"/>
  <c r="AM127" i="40"/>
  <c r="AK127" i="40"/>
  <c r="AI127" i="40"/>
  <c r="AG127" i="40"/>
  <c r="AE127" i="40"/>
  <c r="AC127" i="40"/>
  <c r="AA127" i="40"/>
  <c r="Y127" i="40"/>
  <c r="W127" i="40"/>
  <c r="U127" i="40"/>
  <c r="S127" i="40"/>
  <c r="Q127" i="40"/>
  <c r="O127" i="40"/>
  <c r="M127" i="40"/>
  <c r="K127" i="40"/>
  <c r="I127" i="40"/>
  <c r="G127" i="40"/>
  <c r="E127" i="40"/>
  <c r="AQ126" i="40"/>
  <c r="AO126" i="40"/>
  <c r="AM126" i="40"/>
  <c r="AK126" i="40"/>
  <c r="AI126" i="40"/>
  <c r="AG126" i="40"/>
  <c r="AE126" i="40"/>
  <c r="AC126" i="40"/>
  <c r="AA126" i="40"/>
  <c r="Y126" i="40"/>
  <c r="W126" i="40"/>
  <c r="U126" i="40"/>
  <c r="S126" i="40"/>
  <c r="Q126" i="40"/>
  <c r="O126" i="40"/>
  <c r="M126" i="40"/>
  <c r="K126" i="40"/>
  <c r="I126" i="40"/>
  <c r="G126" i="40"/>
  <c r="E126" i="40"/>
  <c r="AQ125" i="40"/>
  <c r="AO125" i="40"/>
  <c r="AM125" i="40"/>
  <c r="AK125" i="40"/>
  <c r="AI125" i="40"/>
  <c r="AG125" i="40"/>
  <c r="AE125" i="40"/>
  <c r="AC125" i="40"/>
  <c r="AA125" i="40"/>
  <c r="Y125" i="40"/>
  <c r="W125" i="40"/>
  <c r="U125" i="40"/>
  <c r="S125" i="40"/>
  <c r="Q125" i="40"/>
  <c r="O125" i="40"/>
  <c r="M125" i="40"/>
  <c r="K125" i="40"/>
  <c r="I125" i="40"/>
  <c r="G125" i="40"/>
  <c r="E125" i="40"/>
  <c r="AQ124" i="40"/>
  <c r="AO124" i="40"/>
  <c r="AM124" i="40"/>
  <c r="AK124" i="40"/>
  <c r="AI124" i="40"/>
  <c r="AG124" i="40"/>
  <c r="AE124" i="40"/>
  <c r="AC124" i="40"/>
  <c r="AA124" i="40"/>
  <c r="Y124" i="40"/>
  <c r="W124" i="40"/>
  <c r="U124" i="40"/>
  <c r="S124" i="40"/>
  <c r="Q124" i="40"/>
  <c r="O124" i="40"/>
  <c r="M124" i="40"/>
  <c r="K124" i="40"/>
  <c r="I124" i="40"/>
  <c r="G124" i="40"/>
  <c r="E124" i="40"/>
  <c r="AQ123" i="40"/>
  <c r="AO123" i="40"/>
  <c r="AM123" i="40"/>
  <c r="AK123" i="40"/>
  <c r="AI123" i="40"/>
  <c r="AG123" i="40"/>
  <c r="AE123" i="40"/>
  <c r="AC123" i="40"/>
  <c r="AA123" i="40"/>
  <c r="Y123" i="40"/>
  <c r="W123" i="40"/>
  <c r="U123" i="40"/>
  <c r="S123" i="40"/>
  <c r="Q123" i="40"/>
  <c r="O123" i="40"/>
  <c r="M123" i="40"/>
  <c r="K123" i="40"/>
  <c r="I123" i="40"/>
  <c r="G123" i="40"/>
  <c r="E123" i="40"/>
  <c r="AQ122" i="40"/>
  <c r="AO122" i="40"/>
  <c r="AM122" i="40"/>
  <c r="AK122" i="40"/>
  <c r="AI122" i="40"/>
  <c r="AG122" i="40"/>
  <c r="AE122" i="40"/>
  <c r="AC122" i="40"/>
  <c r="AA122" i="40"/>
  <c r="Y122" i="40"/>
  <c r="W122" i="40"/>
  <c r="U122" i="40"/>
  <c r="S122" i="40"/>
  <c r="Q122" i="40"/>
  <c r="O122" i="40"/>
  <c r="M122" i="40"/>
  <c r="K122" i="40"/>
  <c r="I122" i="40"/>
  <c r="G122" i="40"/>
  <c r="E122" i="40"/>
  <c r="AQ121" i="40"/>
  <c r="AO121" i="40"/>
  <c r="AM121" i="40"/>
  <c r="AK121" i="40"/>
  <c r="AI121" i="40"/>
  <c r="AG121" i="40"/>
  <c r="AE121" i="40"/>
  <c r="AC121" i="40"/>
  <c r="AA121" i="40"/>
  <c r="Y121" i="40"/>
  <c r="W121" i="40"/>
  <c r="U121" i="40"/>
  <c r="S121" i="40"/>
  <c r="Q121" i="40"/>
  <c r="O121" i="40"/>
  <c r="M121" i="40"/>
  <c r="K121" i="40"/>
  <c r="I121" i="40"/>
  <c r="G121" i="40"/>
  <c r="E121" i="40"/>
  <c r="AQ120" i="40"/>
  <c r="AO120" i="40"/>
  <c r="AM120" i="40"/>
  <c r="AK120" i="40"/>
  <c r="AI120" i="40"/>
  <c r="AG120" i="40"/>
  <c r="AE120" i="40"/>
  <c r="AC120" i="40"/>
  <c r="AA120" i="40"/>
  <c r="Y120" i="40"/>
  <c r="W120" i="40"/>
  <c r="U120" i="40"/>
  <c r="S120" i="40"/>
  <c r="Q120" i="40"/>
  <c r="O120" i="40"/>
  <c r="M120" i="40"/>
  <c r="K120" i="40"/>
  <c r="I120" i="40"/>
  <c r="G120" i="40"/>
  <c r="E120" i="40"/>
  <c r="AQ119" i="40"/>
  <c r="AO119" i="40"/>
  <c r="AM119" i="40"/>
  <c r="AK119" i="40"/>
  <c r="AI119" i="40"/>
  <c r="AG119" i="40"/>
  <c r="AE119" i="40"/>
  <c r="AC119" i="40"/>
  <c r="AA119" i="40"/>
  <c r="Y119" i="40"/>
  <c r="W119" i="40"/>
  <c r="U119" i="40"/>
  <c r="S119" i="40"/>
  <c r="Q119" i="40"/>
  <c r="O119" i="40"/>
  <c r="M119" i="40"/>
  <c r="K119" i="40"/>
  <c r="I119" i="40"/>
  <c r="G119" i="40"/>
  <c r="E119" i="40"/>
  <c r="AQ118" i="40"/>
  <c r="AO118" i="40"/>
  <c r="AM118" i="40"/>
  <c r="AK118" i="40"/>
  <c r="AI118" i="40"/>
  <c r="AG118" i="40"/>
  <c r="AE118" i="40"/>
  <c r="AC118" i="40"/>
  <c r="AA118" i="40"/>
  <c r="Y118" i="40"/>
  <c r="W118" i="40"/>
  <c r="U118" i="40"/>
  <c r="S118" i="40"/>
  <c r="Q118" i="40"/>
  <c r="O118" i="40"/>
  <c r="M118" i="40"/>
  <c r="K118" i="40"/>
  <c r="I118" i="40"/>
  <c r="G118" i="40"/>
  <c r="E118" i="40"/>
  <c r="AQ117" i="40"/>
  <c r="AO117" i="40"/>
  <c r="AM117" i="40"/>
  <c r="AK117" i="40"/>
  <c r="AI117" i="40"/>
  <c r="AG117" i="40"/>
  <c r="AE117" i="40"/>
  <c r="AC117" i="40"/>
  <c r="AA117" i="40"/>
  <c r="Y117" i="40"/>
  <c r="W117" i="40"/>
  <c r="U117" i="40"/>
  <c r="S117" i="40"/>
  <c r="Q117" i="40"/>
  <c r="O117" i="40"/>
  <c r="M117" i="40"/>
  <c r="K117" i="40"/>
  <c r="I117" i="40"/>
  <c r="G117" i="40"/>
  <c r="E117" i="40"/>
  <c r="AQ116" i="40"/>
  <c r="AO116" i="40"/>
  <c r="AM116" i="40"/>
  <c r="AK116" i="40"/>
  <c r="AI116" i="40"/>
  <c r="AG116" i="40"/>
  <c r="AE116" i="40"/>
  <c r="AC116" i="40"/>
  <c r="AA116" i="40"/>
  <c r="Y116" i="40"/>
  <c r="W116" i="40"/>
  <c r="U116" i="40"/>
  <c r="S116" i="40"/>
  <c r="Q116" i="40"/>
  <c r="O116" i="40"/>
  <c r="M116" i="40"/>
  <c r="K116" i="40"/>
  <c r="I116" i="40"/>
  <c r="G116" i="40"/>
  <c r="E116" i="40"/>
  <c r="AQ115" i="40"/>
  <c r="AO115" i="40"/>
  <c r="AM115" i="40"/>
  <c r="AK115" i="40"/>
  <c r="AI115" i="40"/>
  <c r="AG115" i="40"/>
  <c r="AE115" i="40"/>
  <c r="AC115" i="40"/>
  <c r="AA115" i="40"/>
  <c r="Y115" i="40"/>
  <c r="W115" i="40"/>
  <c r="U115" i="40"/>
  <c r="S115" i="40"/>
  <c r="Q115" i="40"/>
  <c r="O115" i="40"/>
  <c r="M115" i="40"/>
  <c r="K115" i="40"/>
  <c r="I115" i="40"/>
  <c r="G115" i="40"/>
  <c r="E115" i="40"/>
  <c r="AQ114" i="40"/>
  <c r="AO114" i="40"/>
  <c r="AM114" i="40"/>
  <c r="AK114" i="40"/>
  <c r="AI114" i="40"/>
  <c r="AG114" i="40"/>
  <c r="AE114" i="40"/>
  <c r="AC114" i="40"/>
  <c r="AA114" i="40"/>
  <c r="Y114" i="40"/>
  <c r="W114" i="40"/>
  <c r="U114" i="40"/>
  <c r="S114" i="40"/>
  <c r="Q114" i="40"/>
  <c r="O114" i="40"/>
  <c r="M114" i="40"/>
  <c r="K114" i="40"/>
  <c r="I114" i="40"/>
  <c r="G114" i="40"/>
  <c r="E114" i="40"/>
  <c r="AQ113" i="40"/>
  <c r="AO113" i="40"/>
  <c r="AM113" i="40"/>
  <c r="AK113" i="40"/>
  <c r="AI113" i="40"/>
  <c r="AG113" i="40"/>
  <c r="AE113" i="40"/>
  <c r="AC113" i="40"/>
  <c r="AA113" i="40"/>
  <c r="Y113" i="40"/>
  <c r="W113" i="40"/>
  <c r="U113" i="40"/>
  <c r="S113" i="40"/>
  <c r="Q113" i="40"/>
  <c r="O113" i="40"/>
  <c r="M113" i="40"/>
  <c r="K113" i="40"/>
  <c r="I113" i="40"/>
  <c r="G113" i="40"/>
  <c r="E113" i="40"/>
  <c r="AQ112" i="40"/>
  <c r="AO112" i="40"/>
  <c r="AM112" i="40"/>
  <c r="AK112" i="40"/>
  <c r="AI112" i="40"/>
  <c r="AG112" i="40"/>
  <c r="AE112" i="40"/>
  <c r="AC112" i="40"/>
  <c r="AA112" i="40"/>
  <c r="Y112" i="40"/>
  <c r="W112" i="40"/>
  <c r="U112" i="40"/>
  <c r="S112" i="40"/>
  <c r="Q112" i="40"/>
  <c r="O112" i="40"/>
  <c r="M112" i="40"/>
  <c r="K112" i="40"/>
  <c r="I112" i="40"/>
  <c r="G112" i="40"/>
  <c r="E112" i="40"/>
  <c r="AQ111" i="40"/>
  <c r="AO111" i="40"/>
  <c r="AM111" i="40"/>
  <c r="AK111" i="40"/>
  <c r="AI111" i="40"/>
  <c r="AG111" i="40"/>
  <c r="AE111" i="40"/>
  <c r="AC111" i="40"/>
  <c r="AA111" i="40"/>
  <c r="Y111" i="40"/>
  <c r="W111" i="40"/>
  <c r="U111" i="40"/>
  <c r="S111" i="40"/>
  <c r="Q111" i="40"/>
  <c r="O111" i="40"/>
  <c r="M111" i="40"/>
  <c r="K111" i="40"/>
  <c r="I111" i="40"/>
  <c r="G111" i="40"/>
  <c r="E111" i="40"/>
  <c r="AQ110" i="40"/>
  <c r="AO110" i="40"/>
  <c r="AM110" i="40"/>
  <c r="AK110" i="40"/>
  <c r="AI110" i="40"/>
  <c r="AG110" i="40"/>
  <c r="AE110" i="40"/>
  <c r="AC110" i="40"/>
  <c r="AA110" i="40"/>
  <c r="Y110" i="40"/>
  <c r="W110" i="40"/>
  <c r="U110" i="40"/>
  <c r="S110" i="40"/>
  <c r="Q110" i="40"/>
  <c r="O110" i="40"/>
  <c r="M110" i="40"/>
  <c r="K110" i="40"/>
  <c r="I110" i="40"/>
  <c r="G110" i="40"/>
  <c r="E110" i="40"/>
  <c r="AQ109" i="40"/>
  <c r="AO109" i="40"/>
  <c r="AM109" i="40"/>
  <c r="AK109" i="40"/>
  <c r="AI109" i="40"/>
  <c r="AG109" i="40"/>
  <c r="AE109" i="40"/>
  <c r="AC109" i="40"/>
  <c r="AA109" i="40"/>
  <c r="Y109" i="40"/>
  <c r="W109" i="40"/>
  <c r="U109" i="40"/>
  <c r="S109" i="40"/>
  <c r="Q109" i="40"/>
  <c r="O109" i="40"/>
  <c r="M109" i="40"/>
  <c r="K109" i="40"/>
  <c r="I109" i="40"/>
  <c r="G109" i="40"/>
  <c r="E109" i="40"/>
  <c r="AQ108" i="40"/>
  <c r="AO108" i="40"/>
  <c r="AM108" i="40"/>
  <c r="AK108" i="40"/>
  <c r="AI108" i="40"/>
  <c r="AG108" i="40"/>
  <c r="AE108" i="40"/>
  <c r="AC108" i="40"/>
  <c r="AA108" i="40"/>
  <c r="Y108" i="40"/>
  <c r="W108" i="40"/>
  <c r="U108" i="40"/>
  <c r="S108" i="40"/>
  <c r="Q108" i="40"/>
  <c r="O108" i="40"/>
  <c r="M108" i="40"/>
  <c r="K108" i="40"/>
  <c r="I108" i="40"/>
  <c r="G108" i="40"/>
  <c r="E108" i="40"/>
  <c r="AQ107" i="40"/>
  <c r="AO107" i="40"/>
  <c r="AM107" i="40"/>
  <c r="AK107" i="40"/>
  <c r="AI107" i="40"/>
  <c r="AG107" i="40"/>
  <c r="AE107" i="40"/>
  <c r="AC107" i="40"/>
  <c r="AA107" i="40"/>
  <c r="Y107" i="40"/>
  <c r="W107" i="40"/>
  <c r="U107" i="40"/>
  <c r="S107" i="40"/>
  <c r="Q107" i="40"/>
  <c r="O107" i="40"/>
  <c r="M107" i="40"/>
  <c r="K107" i="40"/>
  <c r="I107" i="40"/>
  <c r="G107" i="40"/>
  <c r="E107" i="40"/>
  <c r="AQ106" i="40"/>
  <c r="AO106" i="40"/>
  <c r="AM106" i="40"/>
  <c r="AK106" i="40"/>
  <c r="AI106" i="40"/>
  <c r="AG106" i="40"/>
  <c r="AE106" i="40"/>
  <c r="AC106" i="40"/>
  <c r="AA106" i="40"/>
  <c r="Y106" i="40"/>
  <c r="W106" i="40"/>
  <c r="U106" i="40"/>
  <c r="S106" i="40"/>
  <c r="Q106" i="40"/>
  <c r="O106" i="40"/>
  <c r="M106" i="40"/>
  <c r="K106" i="40"/>
  <c r="I106" i="40"/>
  <c r="G106" i="40"/>
  <c r="E106" i="40"/>
  <c r="AQ105" i="40"/>
  <c r="AO105" i="40"/>
  <c r="AM105" i="40"/>
  <c r="AK105" i="40"/>
  <c r="AI105" i="40"/>
  <c r="AG105" i="40"/>
  <c r="AE105" i="40"/>
  <c r="AC105" i="40"/>
  <c r="AA105" i="40"/>
  <c r="Y105" i="40"/>
  <c r="W105" i="40"/>
  <c r="U105" i="40"/>
  <c r="S105" i="40"/>
  <c r="Q105" i="40"/>
  <c r="O105" i="40"/>
  <c r="M105" i="40"/>
  <c r="K105" i="40"/>
  <c r="I105" i="40"/>
  <c r="G105" i="40"/>
  <c r="E105" i="40"/>
  <c r="AQ104" i="40"/>
  <c r="AO104" i="40"/>
  <c r="AM104" i="40"/>
  <c r="AK104" i="40"/>
  <c r="AI104" i="40"/>
  <c r="AG104" i="40"/>
  <c r="AE104" i="40"/>
  <c r="AC104" i="40"/>
  <c r="AA104" i="40"/>
  <c r="Y104" i="40"/>
  <c r="W104" i="40"/>
  <c r="U104" i="40"/>
  <c r="S104" i="40"/>
  <c r="Q104" i="40"/>
  <c r="O104" i="40"/>
  <c r="M104" i="40"/>
  <c r="K104" i="40"/>
  <c r="I104" i="40"/>
  <c r="G104" i="40"/>
  <c r="E104" i="40"/>
  <c r="AQ103" i="40"/>
  <c r="AO103" i="40"/>
  <c r="AM103" i="40"/>
  <c r="AK103" i="40"/>
  <c r="AI103" i="40"/>
  <c r="AG103" i="40"/>
  <c r="AE103" i="40"/>
  <c r="AC103" i="40"/>
  <c r="AA103" i="40"/>
  <c r="Y103" i="40"/>
  <c r="W103" i="40"/>
  <c r="U103" i="40"/>
  <c r="S103" i="40"/>
  <c r="Q103" i="40"/>
  <c r="O103" i="40"/>
  <c r="M103" i="40"/>
  <c r="K103" i="40"/>
  <c r="I103" i="40"/>
  <c r="G103" i="40"/>
  <c r="E103" i="40"/>
  <c r="AQ102" i="40"/>
  <c r="AO102" i="40"/>
  <c r="AM102" i="40"/>
  <c r="AK102" i="40"/>
  <c r="AI102" i="40"/>
  <c r="AG102" i="40"/>
  <c r="AE102" i="40"/>
  <c r="AC102" i="40"/>
  <c r="AA102" i="40"/>
  <c r="Y102" i="40"/>
  <c r="W102" i="40"/>
  <c r="U102" i="40"/>
  <c r="S102" i="40"/>
  <c r="Q102" i="40"/>
  <c r="O102" i="40"/>
  <c r="M102" i="40"/>
  <c r="K102" i="40"/>
  <c r="I102" i="40"/>
  <c r="G102" i="40"/>
  <c r="E102" i="40"/>
  <c r="AQ101" i="40"/>
  <c r="AO101" i="40"/>
  <c r="AM101" i="40"/>
  <c r="AK101" i="40"/>
  <c r="AI101" i="40"/>
  <c r="AG101" i="40"/>
  <c r="AE101" i="40"/>
  <c r="AC101" i="40"/>
  <c r="AA101" i="40"/>
  <c r="Y101" i="40"/>
  <c r="W101" i="40"/>
  <c r="U101" i="40"/>
  <c r="S101" i="40"/>
  <c r="Q101" i="40"/>
  <c r="O101" i="40"/>
  <c r="M101" i="40"/>
  <c r="K101" i="40"/>
  <c r="I101" i="40"/>
  <c r="G101" i="40"/>
  <c r="E101" i="40"/>
  <c r="AQ100" i="40"/>
  <c r="AO100" i="40"/>
  <c r="AM100" i="40"/>
  <c r="AK100" i="40"/>
  <c r="AI100" i="40"/>
  <c r="AG100" i="40"/>
  <c r="AE100" i="40"/>
  <c r="AC100" i="40"/>
  <c r="AA100" i="40"/>
  <c r="Y100" i="40"/>
  <c r="W100" i="40"/>
  <c r="U100" i="40"/>
  <c r="S100" i="40"/>
  <c r="Q100" i="40"/>
  <c r="O100" i="40"/>
  <c r="M100" i="40"/>
  <c r="K100" i="40"/>
  <c r="I100" i="40"/>
  <c r="G100" i="40"/>
  <c r="E100" i="40"/>
  <c r="AQ99" i="40"/>
  <c r="AO99" i="40"/>
  <c r="AM99" i="40"/>
  <c r="AK99" i="40"/>
  <c r="AI99" i="40"/>
  <c r="AG99" i="40"/>
  <c r="AE99" i="40"/>
  <c r="AC99" i="40"/>
  <c r="AA99" i="40"/>
  <c r="Y99" i="40"/>
  <c r="W99" i="40"/>
  <c r="U99" i="40"/>
  <c r="S99" i="40"/>
  <c r="Q99" i="40"/>
  <c r="O99" i="40"/>
  <c r="M99" i="40"/>
  <c r="K99" i="40"/>
  <c r="I99" i="40"/>
  <c r="G99" i="40"/>
  <c r="E99" i="40"/>
  <c r="AQ98" i="40"/>
  <c r="AO98" i="40"/>
  <c r="AM98" i="40"/>
  <c r="AK98" i="40"/>
  <c r="AI98" i="40"/>
  <c r="AG98" i="40"/>
  <c r="AE98" i="40"/>
  <c r="AC98" i="40"/>
  <c r="AA98" i="40"/>
  <c r="Y98" i="40"/>
  <c r="W98" i="40"/>
  <c r="U98" i="40"/>
  <c r="S98" i="40"/>
  <c r="Q98" i="40"/>
  <c r="O98" i="40"/>
  <c r="M98" i="40"/>
  <c r="K98" i="40"/>
  <c r="I98" i="40"/>
  <c r="G98" i="40"/>
  <c r="E98" i="40"/>
  <c r="AQ97" i="40"/>
  <c r="AO97" i="40"/>
  <c r="AM97" i="40"/>
  <c r="AK97" i="40"/>
  <c r="AI97" i="40"/>
  <c r="AG97" i="40"/>
  <c r="AE97" i="40"/>
  <c r="AC97" i="40"/>
  <c r="AA97" i="40"/>
  <c r="Y97" i="40"/>
  <c r="W97" i="40"/>
  <c r="U97" i="40"/>
  <c r="S97" i="40"/>
  <c r="Q97" i="40"/>
  <c r="O97" i="40"/>
  <c r="M97" i="40"/>
  <c r="K97" i="40"/>
  <c r="I97" i="40"/>
  <c r="G97" i="40"/>
  <c r="E97" i="40"/>
  <c r="AQ96" i="40"/>
  <c r="AO96" i="40"/>
  <c r="AM96" i="40"/>
  <c r="AK96" i="40"/>
  <c r="AI96" i="40"/>
  <c r="AG96" i="40"/>
  <c r="AE96" i="40"/>
  <c r="AC96" i="40"/>
  <c r="AA96" i="40"/>
  <c r="Y96" i="40"/>
  <c r="W96" i="40"/>
  <c r="U96" i="40"/>
  <c r="S96" i="40"/>
  <c r="Q96" i="40"/>
  <c r="O96" i="40"/>
  <c r="M96" i="40"/>
  <c r="K96" i="40"/>
  <c r="I96" i="40"/>
  <c r="G96" i="40"/>
  <c r="E96" i="40"/>
  <c r="AQ95" i="40"/>
  <c r="AO95" i="40"/>
  <c r="AM95" i="40"/>
  <c r="AK95" i="40"/>
  <c r="AI95" i="40"/>
  <c r="AG95" i="40"/>
  <c r="AE95" i="40"/>
  <c r="AC95" i="40"/>
  <c r="AA95" i="40"/>
  <c r="Y95" i="40"/>
  <c r="W95" i="40"/>
  <c r="U95" i="40"/>
  <c r="S95" i="40"/>
  <c r="Q95" i="40"/>
  <c r="O95" i="40"/>
  <c r="M95" i="40"/>
  <c r="K95" i="40"/>
  <c r="I95" i="40"/>
  <c r="G95" i="40"/>
  <c r="E95" i="40"/>
  <c r="AQ94" i="40"/>
  <c r="AO94" i="40"/>
  <c r="AM94" i="40"/>
  <c r="AK94" i="40"/>
  <c r="AI94" i="40"/>
  <c r="AG94" i="40"/>
  <c r="AE94" i="40"/>
  <c r="AC94" i="40"/>
  <c r="AA94" i="40"/>
  <c r="Y94" i="40"/>
  <c r="W94" i="40"/>
  <c r="U94" i="40"/>
  <c r="S94" i="40"/>
  <c r="Q94" i="40"/>
  <c r="O94" i="40"/>
  <c r="M94" i="40"/>
  <c r="K94" i="40"/>
  <c r="I94" i="40"/>
  <c r="G94" i="40"/>
  <c r="E94" i="40"/>
  <c r="AQ93" i="40"/>
  <c r="AO93" i="40"/>
  <c r="AM93" i="40"/>
  <c r="AK93" i="40"/>
  <c r="AI93" i="40"/>
  <c r="AG93" i="40"/>
  <c r="AE93" i="40"/>
  <c r="AC93" i="40"/>
  <c r="AA93" i="40"/>
  <c r="Y93" i="40"/>
  <c r="W93" i="40"/>
  <c r="U93" i="40"/>
  <c r="S93" i="40"/>
  <c r="Q93" i="40"/>
  <c r="O93" i="40"/>
  <c r="M93" i="40"/>
  <c r="K93" i="40"/>
  <c r="I93" i="40"/>
  <c r="G93" i="40"/>
  <c r="E93" i="40"/>
  <c r="AQ92" i="40"/>
  <c r="AO92" i="40"/>
  <c r="AM92" i="40"/>
  <c r="AK92" i="40"/>
  <c r="AI92" i="40"/>
  <c r="AG92" i="40"/>
  <c r="AE92" i="40"/>
  <c r="AC92" i="40"/>
  <c r="AA92" i="40"/>
  <c r="Y92" i="40"/>
  <c r="W92" i="40"/>
  <c r="U92" i="40"/>
  <c r="S92" i="40"/>
  <c r="Q92" i="40"/>
  <c r="O92" i="40"/>
  <c r="M92" i="40"/>
  <c r="K92" i="40"/>
  <c r="I92" i="40"/>
  <c r="G92" i="40"/>
  <c r="E92" i="40"/>
  <c r="AQ91" i="40"/>
  <c r="AO91" i="40"/>
  <c r="AM91" i="40"/>
  <c r="AK91" i="40"/>
  <c r="AI91" i="40"/>
  <c r="AG91" i="40"/>
  <c r="AE91" i="40"/>
  <c r="AC91" i="40"/>
  <c r="AA91" i="40"/>
  <c r="Y91" i="40"/>
  <c r="W91" i="40"/>
  <c r="U91" i="40"/>
  <c r="S91" i="40"/>
  <c r="Q91" i="40"/>
  <c r="O91" i="40"/>
  <c r="M91" i="40"/>
  <c r="K91" i="40"/>
  <c r="I91" i="40"/>
  <c r="G91" i="40"/>
  <c r="E91" i="40"/>
  <c r="AQ90" i="40"/>
  <c r="AO90" i="40"/>
  <c r="AM90" i="40"/>
  <c r="AK90" i="40"/>
  <c r="AI90" i="40"/>
  <c r="AG90" i="40"/>
  <c r="AE90" i="40"/>
  <c r="AC90" i="40"/>
  <c r="AA90" i="40"/>
  <c r="Y90" i="40"/>
  <c r="W90" i="40"/>
  <c r="U90" i="40"/>
  <c r="S90" i="40"/>
  <c r="Q90" i="40"/>
  <c r="O90" i="40"/>
  <c r="M90" i="40"/>
  <c r="K90" i="40"/>
  <c r="I90" i="40"/>
  <c r="G90" i="40"/>
  <c r="E90" i="40"/>
  <c r="AQ89" i="40"/>
  <c r="AO89" i="40"/>
  <c r="AM89" i="40"/>
  <c r="AK89" i="40"/>
  <c r="AI89" i="40"/>
  <c r="AG89" i="40"/>
  <c r="AE89" i="40"/>
  <c r="AC89" i="40"/>
  <c r="AA89" i="40"/>
  <c r="Y89" i="40"/>
  <c r="W89" i="40"/>
  <c r="U89" i="40"/>
  <c r="S89" i="40"/>
  <c r="Q89" i="40"/>
  <c r="O89" i="40"/>
  <c r="M89" i="40"/>
  <c r="K89" i="40"/>
  <c r="I89" i="40"/>
  <c r="G89" i="40"/>
  <c r="E89" i="40"/>
  <c r="AQ88" i="40"/>
  <c r="AO88" i="40"/>
  <c r="AM88" i="40"/>
  <c r="AK88" i="40"/>
  <c r="AI88" i="40"/>
  <c r="AG88" i="40"/>
  <c r="AE88" i="40"/>
  <c r="AC88" i="40"/>
  <c r="AA88" i="40"/>
  <c r="Y88" i="40"/>
  <c r="W88" i="40"/>
  <c r="U88" i="40"/>
  <c r="S88" i="40"/>
  <c r="Q88" i="40"/>
  <c r="O88" i="40"/>
  <c r="M88" i="40"/>
  <c r="K88" i="40"/>
  <c r="I88" i="40"/>
  <c r="G88" i="40"/>
  <c r="E88" i="40"/>
  <c r="AQ87" i="40"/>
  <c r="AO87" i="40"/>
  <c r="AM87" i="40"/>
  <c r="AK87" i="40"/>
  <c r="AI87" i="40"/>
  <c r="AG87" i="40"/>
  <c r="AE87" i="40"/>
  <c r="AC87" i="40"/>
  <c r="AA87" i="40"/>
  <c r="Y87" i="40"/>
  <c r="W87" i="40"/>
  <c r="U87" i="40"/>
  <c r="S87" i="40"/>
  <c r="Q87" i="40"/>
  <c r="O87" i="40"/>
  <c r="M87" i="40"/>
  <c r="K87" i="40"/>
  <c r="I87" i="40"/>
  <c r="G87" i="40"/>
  <c r="E87" i="40"/>
  <c r="AQ86" i="40"/>
  <c r="AO86" i="40"/>
  <c r="AM86" i="40"/>
  <c r="AK86" i="40"/>
  <c r="AI86" i="40"/>
  <c r="AG86" i="40"/>
  <c r="AE86" i="40"/>
  <c r="AC86" i="40"/>
  <c r="AA86" i="40"/>
  <c r="Y86" i="40"/>
  <c r="W86" i="40"/>
  <c r="U86" i="40"/>
  <c r="S86" i="40"/>
  <c r="Q86" i="40"/>
  <c r="O86" i="40"/>
  <c r="M86" i="40"/>
  <c r="K86" i="40"/>
  <c r="I86" i="40"/>
  <c r="G86" i="40"/>
  <c r="E86" i="40"/>
  <c r="AQ85" i="40"/>
  <c r="AO85" i="40"/>
  <c r="AM85" i="40"/>
  <c r="AK85" i="40"/>
  <c r="AI85" i="40"/>
  <c r="AG85" i="40"/>
  <c r="AE85" i="40"/>
  <c r="AC85" i="40"/>
  <c r="AA85" i="40"/>
  <c r="Y85" i="40"/>
  <c r="W85" i="40"/>
  <c r="U85" i="40"/>
  <c r="S85" i="40"/>
  <c r="Q85" i="40"/>
  <c r="O85" i="40"/>
  <c r="M85" i="40"/>
  <c r="K85" i="40"/>
  <c r="I85" i="40"/>
  <c r="G85" i="40"/>
  <c r="E85" i="40"/>
  <c r="AQ84" i="40"/>
  <c r="AO84" i="40"/>
  <c r="AM84" i="40"/>
  <c r="AK84" i="40"/>
  <c r="AI84" i="40"/>
  <c r="AG84" i="40"/>
  <c r="AE84" i="40"/>
  <c r="AC84" i="40"/>
  <c r="AA84" i="40"/>
  <c r="Y84" i="40"/>
  <c r="W84" i="40"/>
  <c r="U84" i="40"/>
  <c r="S84" i="40"/>
  <c r="Q84" i="40"/>
  <c r="O84" i="40"/>
  <c r="M84" i="40"/>
  <c r="K84" i="40"/>
  <c r="I84" i="40"/>
  <c r="G84" i="40"/>
  <c r="E84" i="40"/>
  <c r="AQ83" i="40"/>
  <c r="AO83" i="40"/>
  <c r="AM83" i="40"/>
  <c r="AK83" i="40"/>
  <c r="AI83" i="40"/>
  <c r="AG83" i="40"/>
  <c r="AE83" i="40"/>
  <c r="AC83" i="40"/>
  <c r="AA83" i="40"/>
  <c r="Y83" i="40"/>
  <c r="W83" i="40"/>
  <c r="U83" i="40"/>
  <c r="S83" i="40"/>
  <c r="Q83" i="40"/>
  <c r="O83" i="40"/>
  <c r="M83" i="40"/>
  <c r="K83" i="40"/>
  <c r="I83" i="40"/>
  <c r="G83" i="40"/>
  <c r="E83" i="40"/>
  <c r="AQ82" i="40"/>
  <c r="AO82" i="40"/>
  <c r="AM82" i="40"/>
  <c r="AK82" i="40"/>
  <c r="AI82" i="40"/>
  <c r="AG82" i="40"/>
  <c r="AE82" i="40"/>
  <c r="AC82" i="40"/>
  <c r="AA82" i="40"/>
  <c r="Y82" i="40"/>
  <c r="W82" i="40"/>
  <c r="U82" i="40"/>
  <c r="S82" i="40"/>
  <c r="Q82" i="40"/>
  <c r="O82" i="40"/>
  <c r="M82" i="40"/>
  <c r="K82" i="40"/>
  <c r="I82" i="40"/>
  <c r="G82" i="40"/>
  <c r="E82" i="40"/>
  <c r="AQ81" i="40"/>
  <c r="AO81" i="40"/>
  <c r="AM81" i="40"/>
  <c r="AK81" i="40"/>
  <c r="AI81" i="40"/>
  <c r="AG81" i="40"/>
  <c r="AE81" i="40"/>
  <c r="AC81" i="40"/>
  <c r="AA81" i="40"/>
  <c r="Y81" i="40"/>
  <c r="W81" i="40"/>
  <c r="U81" i="40"/>
  <c r="S81" i="40"/>
  <c r="Q81" i="40"/>
  <c r="O81" i="40"/>
  <c r="M81" i="40"/>
  <c r="K81" i="40"/>
  <c r="I81" i="40"/>
  <c r="G81" i="40"/>
  <c r="E81" i="40"/>
  <c r="AQ80" i="40"/>
  <c r="AO80" i="40"/>
  <c r="AM80" i="40"/>
  <c r="AK80" i="40"/>
  <c r="AI80" i="40"/>
  <c r="AG80" i="40"/>
  <c r="AE80" i="40"/>
  <c r="AC80" i="40"/>
  <c r="AA80" i="40"/>
  <c r="Y80" i="40"/>
  <c r="W80" i="40"/>
  <c r="U80" i="40"/>
  <c r="S80" i="40"/>
  <c r="Q80" i="40"/>
  <c r="O80" i="40"/>
  <c r="M80" i="40"/>
  <c r="K80" i="40"/>
  <c r="I80" i="40"/>
  <c r="G80" i="40"/>
  <c r="E80" i="40"/>
  <c r="AQ79" i="40"/>
  <c r="AO79" i="40"/>
  <c r="AM79" i="40"/>
  <c r="AK79" i="40"/>
  <c r="AI79" i="40"/>
  <c r="AG79" i="40"/>
  <c r="AE79" i="40"/>
  <c r="AC79" i="40"/>
  <c r="AA79" i="40"/>
  <c r="Y79" i="40"/>
  <c r="W79" i="40"/>
  <c r="U79" i="40"/>
  <c r="S79" i="40"/>
  <c r="Q79" i="40"/>
  <c r="O79" i="40"/>
  <c r="M79" i="40"/>
  <c r="K79" i="40"/>
  <c r="I79" i="40"/>
  <c r="G79" i="40"/>
  <c r="E79" i="40"/>
  <c r="AQ78" i="40"/>
  <c r="AO78" i="40"/>
  <c r="AM78" i="40"/>
  <c r="AK78" i="40"/>
  <c r="AI78" i="40"/>
  <c r="AG78" i="40"/>
  <c r="AE78" i="40"/>
  <c r="AC78" i="40"/>
  <c r="AA78" i="40"/>
  <c r="Y78" i="40"/>
  <c r="W78" i="40"/>
  <c r="U78" i="40"/>
  <c r="S78" i="40"/>
  <c r="Q78" i="40"/>
  <c r="O78" i="40"/>
  <c r="M78" i="40"/>
  <c r="K78" i="40"/>
  <c r="I78" i="40"/>
  <c r="G78" i="40"/>
  <c r="E78" i="40"/>
  <c r="AQ77" i="40"/>
  <c r="AO77" i="40"/>
  <c r="AM77" i="40"/>
  <c r="AK77" i="40"/>
  <c r="AI77" i="40"/>
  <c r="AG77" i="40"/>
  <c r="AE77" i="40"/>
  <c r="AC77" i="40"/>
  <c r="AA77" i="40"/>
  <c r="Y77" i="40"/>
  <c r="W77" i="40"/>
  <c r="U77" i="40"/>
  <c r="S77" i="40"/>
  <c r="Q77" i="40"/>
  <c r="O77" i="40"/>
  <c r="M77" i="40"/>
  <c r="K77" i="40"/>
  <c r="I77" i="40"/>
  <c r="G77" i="40"/>
  <c r="E77" i="40"/>
  <c r="AQ76" i="40"/>
  <c r="AO76" i="40"/>
  <c r="AM76" i="40"/>
  <c r="AK76" i="40"/>
  <c r="AI76" i="40"/>
  <c r="AG76" i="40"/>
  <c r="AE76" i="40"/>
  <c r="AC76" i="40"/>
  <c r="AA76" i="40"/>
  <c r="Y76" i="40"/>
  <c r="W76" i="40"/>
  <c r="U76" i="40"/>
  <c r="S76" i="40"/>
  <c r="Q76" i="40"/>
  <c r="O76" i="40"/>
  <c r="M76" i="40"/>
  <c r="K76" i="40"/>
  <c r="I76" i="40"/>
  <c r="G76" i="40"/>
  <c r="E76" i="40"/>
  <c r="AQ75" i="40"/>
  <c r="AO75" i="40"/>
  <c r="AM75" i="40"/>
  <c r="AK75" i="40"/>
  <c r="AI75" i="40"/>
  <c r="AG75" i="40"/>
  <c r="AE75" i="40"/>
  <c r="AC75" i="40"/>
  <c r="AA75" i="40"/>
  <c r="Y75" i="40"/>
  <c r="W75" i="40"/>
  <c r="U75" i="40"/>
  <c r="S75" i="40"/>
  <c r="Q75" i="40"/>
  <c r="O75" i="40"/>
  <c r="M75" i="40"/>
  <c r="K75" i="40"/>
  <c r="I75" i="40"/>
  <c r="G75" i="40"/>
  <c r="E75" i="40"/>
  <c r="AQ74" i="40"/>
  <c r="AO74" i="40"/>
  <c r="AM74" i="40"/>
  <c r="AK74" i="40"/>
  <c r="AI74" i="40"/>
  <c r="AG74" i="40"/>
  <c r="AE74" i="40"/>
  <c r="AC74" i="40"/>
  <c r="AA74" i="40"/>
  <c r="Y74" i="40"/>
  <c r="W74" i="40"/>
  <c r="U74" i="40"/>
  <c r="S74" i="40"/>
  <c r="Q74" i="40"/>
  <c r="O74" i="40"/>
  <c r="M74" i="40"/>
  <c r="K74" i="40"/>
  <c r="I74" i="40"/>
  <c r="G74" i="40"/>
  <c r="E74" i="40"/>
  <c r="AQ73" i="40"/>
  <c r="AO73" i="40"/>
  <c r="AM73" i="40"/>
  <c r="AK73" i="40"/>
  <c r="AI73" i="40"/>
  <c r="AG73" i="40"/>
  <c r="AE73" i="40"/>
  <c r="AC73" i="40"/>
  <c r="AA73" i="40"/>
  <c r="Y73" i="40"/>
  <c r="W73" i="40"/>
  <c r="U73" i="40"/>
  <c r="S73" i="40"/>
  <c r="Q73" i="40"/>
  <c r="O73" i="40"/>
  <c r="M73" i="40"/>
  <c r="K73" i="40"/>
  <c r="I73" i="40"/>
  <c r="G73" i="40"/>
  <c r="E73" i="40"/>
  <c r="AQ72" i="40"/>
  <c r="AO72" i="40"/>
  <c r="AM72" i="40"/>
  <c r="AK72" i="40"/>
  <c r="AI72" i="40"/>
  <c r="AG72" i="40"/>
  <c r="AE72" i="40"/>
  <c r="AC72" i="40"/>
  <c r="AA72" i="40"/>
  <c r="Y72" i="40"/>
  <c r="W72" i="40"/>
  <c r="U72" i="40"/>
  <c r="S72" i="40"/>
  <c r="Q72" i="40"/>
  <c r="O72" i="40"/>
  <c r="M72" i="40"/>
  <c r="K72" i="40"/>
  <c r="I72" i="40"/>
  <c r="G72" i="40"/>
  <c r="E72" i="40"/>
  <c r="AQ71" i="40"/>
  <c r="AO71" i="40"/>
  <c r="AM71" i="40"/>
  <c r="AK71" i="40"/>
  <c r="AI71" i="40"/>
  <c r="AG71" i="40"/>
  <c r="AE71" i="40"/>
  <c r="AC71" i="40"/>
  <c r="AA71" i="40"/>
  <c r="Y71" i="40"/>
  <c r="W71" i="40"/>
  <c r="U71" i="40"/>
  <c r="S71" i="40"/>
  <c r="Q71" i="40"/>
  <c r="O71" i="40"/>
  <c r="M71" i="40"/>
  <c r="K71" i="40"/>
  <c r="I71" i="40"/>
  <c r="G71" i="40"/>
  <c r="E71" i="40"/>
  <c r="AQ70" i="40"/>
  <c r="AO70" i="40"/>
  <c r="AM70" i="40"/>
  <c r="AK70" i="40"/>
  <c r="AI70" i="40"/>
  <c r="AG70" i="40"/>
  <c r="AE70" i="40"/>
  <c r="AC70" i="40"/>
  <c r="AA70" i="40"/>
  <c r="Y70" i="40"/>
  <c r="W70" i="40"/>
  <c r="U70" i="40"/>
  <c r="S70" i="40"/>
  <c r="Q70" i="40"/>
  <c r="O70" i="40"/>
  <c r="M70" i="40"/>
  <c r="K70" i="40"/>
  <c r="I70" i="40"/>
  <c r="G70" i="40"/>
  <c r="E70" i="40"/>
  <c r="AQ69" i="40"/>
  <c r="AO69" i="40"/>
  <c r="AM69" i="40"/>
  <c r="AK69" i="40"/>
  <c r="AI69" i="40"/>
  <c r="AG69" i="40"/>
  <c r="AE69" i="40"/>
  <c r="AC69" i="40"/>
  <c r="AA69" i="40"/>
  <c r="Y69" i="40"/>
  <c r="W69" i="40"/>
  <c r="U69" i="40"/>
  <c r="S69" i="40"/>
  <c r="Q69" i="40"/>
  <c r="O69" i="40"/>
  <c r="M69" i="40"/>
  <c r="K69" i="40"/>
  <c r="I69" i="40"/>
  <c r="G69" i="40"/>
  <c r="E69" i="40"/>
  <c r="AQ68" i="40"/>
  <c r="AO68" i="40"/>
  <c r="AM68" i="40"/>
  <c r="AK68" i="40"/>
  <c r="AI68" i="40"/>
  <c r="AG68" i="40"/>
  <c r="AE68" i="40"/>
  <c r="AC68" i="40"/>
  <c r="AA68" i="40"/>
  <c r="Y68" i="40"/>
  <c r="W68" i="40"/>
  <c r="U68" i="40"/>
  <c r="S68" i="40"/>
  <c r="Q68" i="40"/>
  <c r="O68" i="40"/>
  <c r="M68" i="40"/>
  <c r="K68" i="40"/>
  <c r="I68" i="40"/>
  <c r="G68" i="40"/>
  <c r="E68" i="40"/>
  <c r="AQ67" i="40"/>
  <c r="AO67" i="40"/>
  <c r="AM67" i="40"/>
  <c r="AK67" i="40"/>
  <c r="AI67" i="40"/>
  <c r="AG67" i="40"/>
  <c r="AE67" i="40"/>
  <c r="AC67" i="40"/>
  <c r="AA67" i="40"/>
  <c r="Y67" i="40"/>
  <c r="W67" i="40"/>
  <c r="U67" i="40"/>
  <c r="S67" i="40"/>
  <c r="Q67" i="40"/>
  <c r="O67" i="40"/>
  <c r="M67" i="40"/>
  <c r="K67" i="40"/>
  <c r="I67" i="40"/>
  <c r="G67" i="40"/>
  <c r="E67" i="40"/>
  <c r="AQ66" i="40"/>
  <c r="AO66" i="40"/>
  <c r="AM66" i="40"/>
  <c r="AK66" i="40"/>
  <c r="AI66" i="40"/>
  <c r="AG66" i="40"/>
  <c r="AE66" i="40"/>
  <c r="AC66" i="40"/>
  <c r="AA66" i="40"/>
  <c r="Y66" i="40"/>
  <c r="W66" i="40"/>
  <c r="U66" i="40"/>
  <c r="S66" i="40"/>
  <c r="Q66" i="40"/>
  <c r="O66" i="40"/>
  <c r="M66" i="40"/>
  <c r="K66" i="40"/>
  <c r="I66" i="40"/>
  <c r="G66" i="40"/>
  <c r="E66" i="40"/>
  <c r="AQ65" i="40"/>
  <c r="AO65" i="40"/>
  <c r="AM65" i="40"/>
  <c r="AK65" i="40"/>
  <c r="AI65" i="40"/>
  <c r="AG65" i="40"/>
  <c r="AE65" i="40"/>
  <c r="AC65" i="40"/>
  <c r="AA65" i="40"/>
  <c r="Y65" i="40"/>
  <c r="W65" i="40"/>
  <c r="U65" i="40"/>
  <c r="S65" i="40"/>
  <c r="Q65" i="40"/>
  <c r="O65" i="40"/>
  <c r="M65" i="40"/>
  <c r="K65" i="40"/>
  <c r="I65" i="40"/>
  <c r="G65" i="40"/>
  <c r="E65" i="40"/>
  <c r="AQ64" i="40"/>
  <c r="AO64" i="40"/>
  <c r="AM64" i="40"/>
  <c r="AK64" i="40"/>
  <c r="AI64" i="40"/>
  <c r="AG64" i="40"/>
  <c r="AE64" i="40"/>
  <c r="AC64" i="40"/>
  <c r="AA64" i="40"/>
  <c r="Y64" i="40"/>
  <c r="W64" i="40"/>
  <c r="U64" i="40"/>
  <c r="S64" i="40"/>
  <c r="Q64" i="40"/>
  <c r="O64" i="40"/>
  <c r="M64" i="40"/>
  <c r="K64" i="40"/>
  <c r="I64" i="40"/>
  <c r="G64" i="40"/>
  <c r="E64" i="40"/>
  <c r="AQ63" i="40"/>
  <c r="AO63" i="40"/>
  <c r="AM63" i="40"/>
  <c r="AK63" i="40"/>
  <c r="AI63" i="40"/>
  <c r="AG63" i="40"/>
  <c r="AE63" i="40"/>
  <c r="AC63" i="40"/>
  <c r="AA63" i="40"/>
  <c r="Y63" i="40"/>
  <c r="W63" i="40"/>
  <c r="U63" i="40"/>
  <c r="S63" i="40"/>
  <c r="Q63" i="40"/>
  <c r="O63" i="40"/>
  <c r="M63" i="40"/>
  <c r="K63" i="40"/>
  <c r="I63" i="40"/>
  <c r="G63" i="40"/>
  <c r="E63" i="40"/>
  <c r="AQ62" i="40"/>
  <c r="AO62" i="40"/>
  <c r="AM62" i="40"/>
  <c r="AK62" i="40"/>
  <c r="AI62" i="40"/>
  <c r="AG62" i="40"/>
  <c r="AE62" i="40"/>
  <c r="AC62" i="40"/>
  <c r="AA62" i="40"/>
  <c r="Y62" i="40"/>
  <c r="W62" i="40"/>
  <c r="U62" i="40"/>
  <c r="S62" i="40"/>
  <c r="Q62" i="40"/>
  <c r="O62" i="40"/>
  <c r="M62" i="40"/>
  <c r="K62" i="40"/>
  <c r="I62" i="40"/>
  <c r="G62" i="40"/>
  <c r="E62" i="40"/>
  <c r="AQ61" i="40"/>
  <c r="AO61" i="40"/>
  <c r="AM61" i="40"/>
  <c r="AK61" i="40"/>
  <c r="AI61" i="40"/>
  <c r="AG61" i="40"/>
  <c r="AE61" i="40"/>
  <c r="AC61" i="40"/>
  <c r="AA61" i="40"/>
  <c r="Y61" i="40"/>
  <c r="W61" i="40"/>
  <c r="U61" i="40"/>
  <c r="S61" i="40"/>
  <c r="Q61" i="40"/>
  <c r="O61" i="40"/>
  <c r="M61" i="40"/>
  <c r="K61" i="40"/>
  <c r="I61" i="40"/>
  <c r="G61" i="40"/>
  <c r="E61" i="40"/>
  <c r="AQ60" i="40"/>
  <c r="AO60" i="40"/>
  <c r="AM60" i="40"/>
  <c r="AK60" i="40"/>
  <c r="AI60" i="40"/>
  <c r="AG60" i="40"/>
  <c r="AE60" i="40"/>
  <c r="AC60" i="40"/>
  <c r="AA60" i="40"/>
  <c r="Y60" i="40"/>
  <c r="W60" i="40"/>
  <c r="U60" i="40"/>
  <c r="S60" i="40"/>
  <c r="Q60" i="40"/>
  <c r="O60" i="40"/>
  <c r="M60" i="40"/>
  <c r="K60" i="40"/>
  <c r="I60" i="40"/>
  <c r="G60" i="40"/>
  <c r="E60" i="40"/>
  <c r="AQ59" i="40"/>
  <c r="AO59" i="40"/>
  <c r="AM59" i="40"/>
  <c r="AK59" i="40"/>
  <c r="AI59" i="40"/>
  <c r="AG59" i="40"/>
  <c r="AE59" i="40"/>
  <c r="AC59" i="40"/>
  <c r="AA59" i="40"/>
  <c r="Y59" i="40"/>
  <c r="W59" i="40"/>
  <c r="U59" i="40"/>
  <c r="S59" i="40"/>
  <c r="Q59" i="40"/>
  <c r="O59" i="40"/>
  <c r="M59" i="40"/>
  <c r="K59" i="40"/>
  <c r="I59" i="40"/>
  <c r="G59" i="40"/>
  <c r="E59" i="40"/>
  <c r="AQ58" i="40"/>
  <c r="AO58" i="40"/>
  <c r="AM58" i="40"/>
  <c r="AK58" i="40"/>
  <c r="AI58" i="40"/>
  <c r="AG58" i="40"/>
  <c r="AE58" i="40"/>
  <c r="AC58" i="40"/>
  <c r="AA58" i="40"/>
  <c r="Y58" i="40"/>
  <c r="W58" i="40"/>
  <c r="U58" i="40"/>
  <c r="S58" i="40"/>
  <c r="Q58" i="40"/>
  <c r="O58" i="40"/>
  <c r="M58" i="40"/>
  <c r="K58" i="40"/>
  <c r="I58" i="40"/>
  <c r="G58" i="40"/>
  <c r="E58" i="40"/>
  <c r="AQ57" i="40"/>
  <c r="AO57" i="40"/>
  <c r="AM57" i="40"/>
  <c r="AK57" i="40"/>
  <c r="AI57" i="40"/>
  <c r="AG57" i="40"/>
  <c r="AE57" i="40"/>
  <c r="AC57" i="40"/>
  <c r="AA57" i="40"/>
  <c r="Y57" i="40"/>
  <c r="W57" i="40"/>
  <c r="U57" i="40"/>
  <c r="S57" i="40"/>
  <c r="Q57" i="40"/>
  <c r="O57" i="40"/>
  <c r="M57" i="40"/>
  <c r="K57" i="40"/>
  <c r="I57" i="40"/>
  <c r="G57" i="40"/>
  <c r="E57" i="40"/>
  <c r="AQ56" i="40"/>
  <c r="AO56" i="40"/>
  <c r="AM56" i="40"/>
  <c r="AK56" i="40"/>
  <c r="AI56" i="40"/>
  <c r="AG56" i="40"/>
  <c r="AE56" i="40"/>
  <c r="AC56" i="40"/>
  <c r="AA56" i="40"/>
  <c r="Y56" i="40"/>
  <c r="W56" i="40"/>
  <c r="U56" i="40"/>
  <c r="S56" i="40"/>
  <c r="Q56" i="40"/>
  <c r="O56" i="40"/>
  <c r="M56" i="40"/>
  <c r="K56" i="40"/>
  <c r="I56" i="40"/>
  <c r="G56" i="40"/>
  <c r="E56" i="40"/>
  <c r="AQ55" i="40"/>
  <c r="AO55" i="40"/>
  <c r="AM55" i="40"/>
  <c r="AK55" i="40"/>
  <c r="AI55" i="40"/>
  <c r="AG55" i="40"/>
  <c r="AE55" i="40"/>
  <c r="AC55" i="40"/>
  <c r="AA55" i="40"/>
  <c r="Y55" i="40"/>
  <c r="W55" i="40"/>
  <c r="U55" i="40"/>
  <c r="S55" i="40"/>
  <c r="Q55" i="40"/>
  <c r="O55" i="40"/>
  <c r="M55" i="40"/>
  <c r="K55" i="40"/>
  <c r="I55" i="40"/>
  <c r="G55" i="40"/>
  <c r="E55" i="40"/>
  <c r="AQ54" i="40"/>
  <c r="AO54" i="40"/>
  <c r="AM54" i="40"/>
  <c r="AK54" i="40"/>
  <c r="AI54" i="40"/>
  <c r="AG54" i="40"/>
  <c r="AE54" i="40"/>
  <c r="AC54" i="40"/>
  <c r="AA54" i="40"/>
  <c r="Y54" i="40"/>
  <c r="W54" i="40"/>
  <c r="U54" i="40"/>
  <c r="S54" i="40"/>
  <c r="Q54" i="40"/>
  <c r="O54" i="40"/>
  <c r="M54" i="40"/>
  <c r="K54" i="40"/>
  <c r="I54" i="40"/>
  <c r="G54" i="40"/>
  <c r="E54" i="40"/>
  <c r="AQ53" i="40"/>
  <c r="AO53" i="40"/>
  <c r="AM53" i="40"/>
  <c r="AK53" i="40"/>
  <c r="AI53" i="40"/>
  <c r="AG53" i="40"/>
  <c r="AE53" i="40"/>
  <c r="AC53" i="40"/>
  <c r="AA53" i="40"/>
  <c r="Y53" i="40"/>
  <c r="W53" i="40"/>
  <c r="U53" i="40"/>
  <c r="S53" i="40"/>
  <c r="Q53" i="40"/>
  <c r="O53" i="40"/>
  <c r="M53" i="40"/>
  <c r="K53" i="40"/>
  <c r="I53" i="40"/>
  <c r="G53" i="40"/>
  <c r="E53" i="40"/>
  <c r="AQ52" i="40"/>
  <c r="AO52" i="40"/>
  <c r="AM52" i="40"/>
  <c r="AK52" i="40"/>
  <c r="AI52" i="40"/>
  <c r="AG52" i="40"/>
  <c r="AE52" i="40"/>
  <c r="AC52" i="40"/>
  <c r="AA52" i="40"/>
  <c r="Y52" i="40"/>
  <c r="W52" i="40"/>
  <c r="U52" i="40"/>
  <c r="S52" i="40"/>
  <c r="Q52" i="40"/>
  <c r="O52" i="40"/>
  <c r="M52" i="40"/>
  <c r="K52" i="40"/>
  <c r="I52" i="40"/>
  <c r="G52" i="40"/>
  <c r="E52" i="40"/>
  <c r="AQ51" i="40"/>
  <c r="AO51" i="40"/>
  <c r="AM51" i="40"/>
  <c r="AK51" i="40"/>
  <c r="AI51" i="40"/>
  <c r="AG51" i="40"/>
  <c r="AE51" i="40"/>
  <c r="AC51" i="40"/>
  <c r="AA51" i="40"/>
  <c r="Y51" i="40"/>
  <c r="W51" i="40"/>
  <c r="U51" i="40"/>
  <c r="S51" i="40"/>
  <c r="Q51" i="40"/>
  <c r="O51" i="40"/>
  <c r="M51" i="40"/>
  <c r="K51" i="40"/>
  <c r="I51" i="40"/>
  <c r="G51" i="40"/>
  <c r="E51" i="40"/>
  <c r="AQ50" i="40"/>
  <c r="AO50" i="40"/>
  <c r="AM50" i="40"/>
  <c r="AK50" i="40"/>
  <c r="AI50" i="40"/>
  <c r="AG50" i="40"/>
  <c r="AE50" i="40"/>
  <c r="AC50" i="40"/>
  <c r="AA50" i="40"/>
  <c r="Y50" i="40"/>
  <c r="W50" i="40"/>
  <c r="U50" i="40"/>
  <c r="S50" i="40"/>
  <c r="Q50" i="40"/>
  <c r="O50" i="40"/>
  <c r="M50" i="40"/>
  <c r="K50" i="40"/>
  <c r="I50" i="40"/>
  <c r="G50" i="40"/>
  <c r="E50" i="40"/>
  <c r="AQ49" i="40"/>
  <c r="AO49" i="40"/>
  <c r="AM49" i="40"/>
  <c r="AK49" i="40"/>
  <c r="AI49" i="40"/>
  <c r="AG49" i="40"/>
  <c r="AE49" i="40"/>
  <c r="AC49" i="40"/>
  <c r="AA49" i="40"/>
  <c r="Y49" i="40"/>
  <c r="W49" i="40"/>
  <c r="U49" i="40"/>
  <c r="S49" i="40"/>
  <c r="Q49" i="40"/>
  <c r="O49" i="40"/>
  <c r="M49" i="40"/>
  <c r="K49" i="40"/>
  <c r="I49" i="40"/>
  <c r="G49" i="40"/>
  <c r="E49" i="40"/>
  <c r="AQ48" i="40"/>
  <c r="AO48" i="40"/>
  <c r="AM48" i="40"/>
  <c r="AK48" i="40"/>
  <c r="AI48" i="40"/>
  <c r="AG48" i="40"/>
  <c r="AE48" i="40"/>
  <c r="AC48" i="40"/>
  <c r="AA48" i="40"/>
  <c r="Y48" i="40"/>
  <c r="W48" i="40"/>
  <c r="U48" i="40"/>
  <c r="S48" i="40"/>
  <c r="Q48" i="40"/>
  <c r="O48" i="40"/>
  <c r="M48" i="40"/>
  <c r="K48" i="40"/>
  <c r="I48" i="40"/>
  <c r="G48" i="40"/>
  <c r="E48" i="40"/>
  <c r="AQ47" i="40"/>
  <c r="AO47" i="40"/>
  <c r="AM47" i="40"/>
  <c r="AK47" i="40"/>
  <c r="AI47" i="40"/>
  <c r="AG47" i="40"/>
  <c r="AE47" i="40"/>
  <c r="AC47" i="40"/>
  <c r="AA47" i="40"/>
  <c r="Y47" i="40"/>
  <c r="W47" i="40"/>
  <c r="U47" i="40"/>
  <c r="S47" i="40"/>
  <c r="Q47" i="40"/>
  <c r="O47" i="40"/>
  <c r="M47" i="40"/>
  <c r="K47" i="40"/>
  <c r="I47" i="40"/>
  <c r="G47" i="40"/>
  <c r="E47" i="40"/>
  <c r="AQ46" i="40"/>
  <c r="AO46" i="40"/>
  <c r="AM46" i="40"/>
  <c r="AK46" i="40"/>
  <c r="AI46" i="40"/>
  <c r="AG46" i="40"/>
  <c r="AE46" i="40"/>
  <c r="AC46" i="40"/>
  <c r="AA46" i="40"/>
  <c r="Y46" i="40"/>
  <c r="W46" i="40"/>
  <c r="U46" i="40"/>
  <c r="S46" i="40"/>
  <c r="Q46" i="40"/>
  <c r="O46" i="40"/>
  <c r="M46" i="40"/>
  <c r="K46" i="40"/>
  <c r="I46" i="40"/>
  <c r="G46" i="40"/>
  <c r="E46" i="40"/>
  <c r="AQ45" i="40"/>
  <c r="AO45" i="40"/>
  <c r="AM45" i="40"/>
  <c r="AK45" i="40"/>
  <c r="AI45" i="40"/>
  <c r="AG45" i="40"/>
  <c r="AE45" i="40"/>
  <c r="AC45" i="40"/>
  <c r="AA45" i="40"/>
  <c r="Y45" i="40"/>
  <c r="W45" i="40"/>
  <c r="U45" i="40"/>
  <c r="S45" i="40"/>
  <c r="Q45" i="40"/>
  <c r="O45" i="40"/>
  <c r="M45" i="40"/>
  <c r="K45" i="40"/>
  <c r="I45" i="40"/>
  <c r="G45" i="40"/>
  <c r="E45" i="40"/>
  <c r="AQ44" i="40"/>
  <c r="AO44" i="40"/>
  <c r="AM44" i="40"/>
  <c r="AK44" i="40"/>
  <c r="AI44" i="40"/>
  <c r="AG44" i="40"/>
  <c r="AE44" i="40"/>
  <c r="AC44" i="40"/>
  <c r="AA44" i="40"/>
  <c r="Y44" i="40"/>
  <c r="W44" i="40"/>
  <c r="U44" i="40"/>
  <c r="S44" i="40"/>
  <c r="Q44" i="40"/>
  <c r="O44" i="40"/>
  <c r="M44" i="40"/>
  <c r="K44" i="40"/>
  <c r="I44" i="40"/>
  <c r="G44" i="40"/>
  <c r="E44" i="40"/>
  <c r="AQ43" i="40"/>
  <c r="AO43" i="40"/>
  <c r="AM43" i="40"/>
  <c r="AK43" i="40"/>
  <c r="AI43" i="40"/>
  <c r="AG43" i="40"/>
  <c r="AE43" i="40"/>
  <c r="AC43" i="40"/>
  <c r="AA43" i="40"/>
  <c r="Y43" i="40"/>
  <c r="W43" i="40"/>
  <c r="U43" i="40"/>
  <c r="S43" i="40"/>
  <c r="Q43" i="40"/>
  <c r="O43" i="40"/>
  <c r="M43" i="40"/>
  <c r="K43" i="40"/>
  <c r="I43" i="40"/>
  <c r="G43" i="40"/>
  <c r="E43" i="40"/>
  <c r="AQ42" i="40"/>
  <c r="AO42" i="40"/>
  <c r="AM42" i="40"/>
  <c r="AK42" i="40"/>
  <c r="AI42" i="40"/>
  <c r="AG42" i="40"/>
  <c r="AE42" i="40"/>
  <c r="AC42" i="40"/>
  <c r="AA42" i="40"/>
  <c r="Y42" i="40"/>
  <c r="W42" i="40"/>
  <c r="U42" i="40"/>
  <c r="S42" i="40"/>
  <c r="Q42" i="40"/>
  <c r="O42" i="40"/>
  <c r="M42" i="40"/>
  <c r="K42" i="40"/>
  <c r="I42" i="40"/>
  <c r="G42" i="40"/>
  <c r="E42" i="40"/>
  <c r="AQ41" i="40"/>
  <c r="AO41" i="40"/>
  <c r="AM41" i="40"/>
  <c r="AK41" i="40"/>
  <c r="AI41" i="40"/>
  <c r="AG41" i="40"/>
  <c r="AE41" i="40"/>
  <c r="AC41" i="40"/>
  <c r="AA41" i="40"/>
  <c r="Y41" i="40"/>
  <c r="W41" i="40"/>
  <c r="U41" i="40"/>
  <c r="S41" i="40"/>
  <c r="Q41" i="40"/>
  <c r="O41" i="40"/>
  <c r="M41" i="40"/>
  <c r="K41" i="40"/>
  <c r="I41" i="40"/>
  <c r="G41" i="40"/>
  <c r="E41" i="40"/>
  <c r="AQ40" i="40"/>
  <c r="AO40" i="40"/>
  <c r="AM40" i="40"/>
  <c r="AK40" i="40"/>
  <c r="AI40" i="40"/>
  <c r="AG40" i="40"/>
  <c r="AE40" i="40"/>
  <c r="AC40" i="40"/>
  <c r="AA40" i="40"/>
  <c r="Y40" i="40"/>
  <c r="W40" i="40"/>
  <c r="U40" i="40"/>
  <c r="S40" i="40"/>
  <c r="Q40" i="40"/>
  <c r="O40" i="40"/>
  <c r="M40" i="40"/>
  <c r="K40" i="40"/>
  <c r="I40" i="40"/>
  <c r="G40" i="40"/>
  <c r="E40" i="40"/>
  <c r="AQ39" i="40"/>
  <c r="AO39" i="40"/>
  <c r="AM39" i="40"/>
  <c r="AK39" i="40"/>
  <c r="AI39" i="40"/>
  <c r="AG39" i="40"/>
  <c r="AE39" i="40"/>
  <c r="AC39" i="40"/>
  <c r="AA39" i="40"/>
  <c r="Y39" i="40"/>
  <c r="W39" i="40"/>
  <c r="U39" i="40"/>
  <c r="S39" i="40"/>
  <c r="Q39" i="40"/>
  <c r="O39" i="40"/>
  <c r="M39" i="40"/>
  <c r="K39" i="40"/>
  <c r="I39" i="40"/>
  <c r="G39" i="40"/>
  <c r="E39" i="40"/>
  <c r="AQ38" i="40"/>
  <c r="AO38" i="40"/>
  <c r="AM38" i="40"/>
  <c r="AK38" i="40"/>
  <c r="AI38" i="40"/>
  <c r="AG38" i="40"/>
  <c r="AE38" i="40"/>
  <c r="AC38" i="40"/>
  <c r="AA38" i="40"/>
  <c r="Y38" i="40"/>
  <c r="W38" i="40"/>
  <c r="U38" i="40"/>
  <c r="S38" i="40"/>
  <c r="Q38" i="40"/>
  <c r="O38" i="40"/>
  <c r="M38" i="40"/>
  <c r="K38" i="40"/>
  <c r="I38" i="40"/>
  <c r="G38" i="40"/>
  <c r="E38" i="40"/>
  <c r="AQ37" i="40"/>
  <c r="AO37" i="40"/>
  <c r="AM37" i="40"/>
  <c r="AK37" i="40"/>
  <c r="AI37" i="40"/>
  <c r="AG37" i="40"/>
  <c r="AE37" i="40"/>
  <c r="AC37" i="40"/>
  <c r="AA37" i="40"/>
  <c r="Y37" i="40"/>
  <c r="W37" i="40"/>
  <c r="U37" i="40"/>
  <c r="S37" i="40"/>
  <c r="Q37" i="40"/>
  <c r="O37" i="40"/>
  <c r="M37" i="40"/>
  <c r="K37" i="40"/>
  <c r="I37" i="40"/>
  <c r="G37" i="40"/>
  <c r="E37" i="40"/>
  <c r="AQ36" i="40"/>
  <c r="AO36" i="40"/>
  <c r="AM36" i="40"/>
  <c r="AK36" i="40"/>
  <c r="AI36" i="40"/>
  <c r="AG36" i="40"/>
  <c r="AE36" i="40"/>
  <c r="AC36" i="40"/>
  <c r="AA36" i="40"/>
  <c r="Y36" i="40"/>
  <c r="W36" i="40"/>
  <c r="U36" i="40"/>
  <c r="S36" i="40"/>
  <c r="Q36" i="40"/>
  <c r="O36" i="40"/>
  <c r="M36" i="40"/>
  <c r="K36" i="40"/>
  <c r="I36" i="40"/>
  <c r="G36" i="40"/>
  <c r="E36" i="40"/>
  <c r="AQ35" i="40"/>
  <c r="AO35" i="40"/>
  <c r="AM35" i="40"/>
  <c r="AK35" i="40"/>
  <c r="AI35" i="40"/>
  <c r="AG35" i="40"/>
  <c r="AE35" i="40"/>
  <c r="AC35" i="40"/>
  <c r="AA35" i="40"/>
  <c r="Y35" i="40"/>
  <c r="W35" i="40"/>
  <c r="U35" i="40"/>
  <c r="S35" i="40"/>
  <c r="Q35" i="40"/>
  <c r="O35" i="40"/>
  <c r="M35" i="40"/>
  <c r="K35" i="40"/>
  <c r="I35" i="40"/>
  <c r="G35" i="40"/>
  <c r="E35" i="40"/>
  <c r="AQ34" i="40"/>
  <c r="AO34" i="40"/>
  <c r="AM34" i="40"/>
  <c r="AK34" i="40"/>
  <c r="AI34" i="40"/>
  <c r="AG34" i="40"/>
  <c r="AE34" i="40"/>
  <c r="AC34" i="40"/>
  <c r="AA34" i="40"/>
  <c r="Y34" i="40"/>
  <c r="W34" i="40"/>
  <c r="U34" i="40"/>
  <c r="S34" i="40"/>
  <c r="Q34" i="40"/>
  <c r="O34" i="40"/>
  <c r="M34" i="40"/>
  <c r="K34" i="40"/>
  <c r="I34" i="40"/>
  <c r="G34" i="40"/>
  <c r="E34" i="40"/>
  <c r="AQ33" i="40"/>
  <c r="AO33" i="40"/>
  <c r="AM33" i="40"/>
  <c r="AK33" i="40"/>
  <c r="AI33" i="40"/>
  <c r="AG33" i="40"/>
  <c r="AE33" i="40"/>
  <c r="AC33" i="40"/>
  <c r="AA33" i="40"/>
  <c r="Y33" i="40"/>
  <c r="W33" i="40"/>
  <c r="U33" i="40"/>
  <c r="S33" i="40"/>
  <c r="Q33" i="40"/>
  <c r="O33" i="40"/>
  <c r="M33" i="40"/>
  <c r="K33" i="40"/>
  <c r="I33" i="40"/>
  <c r="G33" i="40"/>
  <c r="E33" i="40"/>
  <c r="AQ32" i="40"/>
  <c r="AO32" i="40"/>
  <c r="AM32" i="40"/>
  <c r="AK32" i="40"/>
  <c r="AI32" i="40"/>
  <c r="AG32" i="40"/>
  <c r="AE32" i="40"/>
  <c r="AC32" i="40"/>
  <c r="AA32" i="40"/>
  <c r="Y32" i="40"/>
  <c r="W32" i="40"/>
  <c r="U32" i="40"/>
  <c r="S32" i="40"/>
  <c r="Q32" i="40"/>
  <c r="O32" i="40"/>
  <c r="M32" i="40"/>
  <c r="K32" i="40"/>
  <c r="I32" i="40"/>
  <c r="G32" i="40"/>
  <c r="E32" i="40"/>
  <c r="AQ31" i="40"/>
  <c r="AO31" i="40"/>
  <c r="AM31" i="40"/>
  <c r="AK31" i="40"/>
  <c r="AI31" i="40"/>
  <c r="AG31" i="40"/>
  <c r="AE31" i="40"/>
  <c r="AC31" i="40"/>
  <c r="AA31" i="40"/>
  <c r="Y31" i="40"/>
  <c r="W31" i="40"/>
  <c r="U31" i="40"/>
  <c r="S31" i="40"/>
  <c r="Q31" i="40"/>
  <c r="O31" i="40"/>
  <c r="M31" i="40"/>
  <c r="K31" i="40"/>
  <c r="I31" i="40"/>
  <c r="G31" i="40"/>
  <c r="E31" i="40"/>
  <c r="AQ30" i="40"/>
  <c r="AO30" i="40"/>
  <c r="AM30" i="40"/>
  <c r="AK30" i="40"/>
  <c r="AI30" i="40"/>
  <c r="AG30" i="40"/>
  <c r="AE30" i="40"/>
  <c r="AC30" i="40"/>
  <c r="AA30" i="40"/>
  <c r="Y30" i="40"/>
  <c r="W30" i="40"/>
  <c r="U30" i="40"/>
  <c r="S30" i="40"/>
  <c r="Q30" i="40"/>
  <c r="O30" i="40"/>
  <c r="M30" i="40"/>
  <c r="K30" i="40"/>
  <c r="I30" i="40"/>
  <c r="G30" i="40"/>
  <c r="E30" i="40"/>
  <c r="AQ29" i="40"/>
  <c r="AO29" i="40"/>
  <c r="AM29" i="40"/>
  <c r="AK29" i="40"/>
  <c r="AI29" i="40"/>
  <c r="AG29" i="40"/>
  <c r="AE29" i="40"/>
  <c r="AC29" i="40"/>
  <c r="AA29" i="40"/>
  <c r="Y29" i="40"/>
  <c r="W29" i="40"/>
  <c r="U29" i="40"/>
  <c r="S29" i="40"/>
  <c r="Q29" i="40"/>
  <c r="O29" i="40"/>
  <c r="M29" i="40"/>
  <c r="K29" i="40"/>
  <c r="I29" i="40"/>
  <c r="G29" i="40"/>
  <c r="E29" i="40"/>
  <c r="AQ28" i="40"/>
  <c r="AO28" i="40"/>
  <c r="AM28" i="40"/>
  <c r="AK28" i="40"/>
  <c r="AI28" i="40"/>
  <c r="AG28" i="40"/>
  <c r="AE28" i="40"/>
  <c r="AC28" i="40"/>
  <c r="AA28" i="40"/>
  <c r="Y28" i="40"/>
  <c r="W28" i="40"/>
  <c r="U28" i="40"/>
  <c r="S28" i="40"/>
  <c r="Q28" i="40"/>
  <c r="O28" i="40"/>
  <c r="M28" i="40"/>
  <c r="K28" i="40"/>
  <c r="I28" i="40"/>
  <c r="G28" i="40"/>
  <c r="E28" i="40"/>
  <c r="AQ27" i="40"/>
  <c r="AO27" i="40"/>
  <c r="AM27" i="40"/>
  <c r="AK27" i="40"/>
  <c r="AI27" i="40"/>
  <c r="AG27" i="40"/>
  <c r="AE27" i="40"/>
  <c r="AC27" i="40"/>
  <c r="AA27" i="40"/>
  <c r="Y27" i="40"/>
  <c r="W27" i="40"/>
  <c r="U27" i="40"/>
  <c r="S27" i="40"/>
  <c r="Q27" i="40"/>
  <c r="O27" i="40"/>
  <c r="M27" i="40"/>
  <c r="K27" i="40"/>
  <c r="I27" i="40"/>
  <c r="G27" i="40"/>
  <c r="E27" i="40"/>
  <c r="AQ26" i="40"/>
  <c r="AO26" i="40"/>
  <c r="AM26" i="40"/>
  <c r="AK26" i="40"/>
  <c r="AI26" i="40"/>
  <c r="AG26" i="40"/>
  <c r="AE26" i="40"/>
  <c r="AC26" i="40"/>
  <c r="AA26" i="40"/>
  <c r="Y26" i="40"/>
  <c r="W26" i="40"/>
  <c r="U26" i="40"/>
  <c r="S26" i="40"/>
  <c r="Q26" i="40"/>
  <c r="O26" i="40"/>
  <c r="M26" i="40"/>
  <c r="K26" i="40"/>
  <c r="I26" i="40"/>
  <c r="G26" i="40"/>
  <c r="E26" i="40"/>
  <c r="AQ25" i="40"/>
  <c r="AO25" i="40"/>
  <c r="AM25" i="40"/>
  <c r="AK25" i="40"/>
  <c r="AI25" i="40"/>
  <c r="AG25" i="40"/>
  <c r="AE25" i="40"/>
  <c r="AC25" i="40"/>
  <c r="AA25" i="40"/>
  <c r="Y25" i="40"/>
  <c r="W25" i="40"/>
  <c r="U25" i="40"/>
  <c r="S25" i="40"/>
  <c r="Q25" i="40"/>
  <c r="O25" i="40"/>
  <c r="M25" i="40"/>
  <c r="K25" i="40"/>
  <c r="I25" i="40"/>
  <c r="G25" i="40"/>
  <c r="E25" i="40"/>
  <c r="AQ24" i="40"/>
  <c r="AO24" i="40"/>
  <c r="AM24" i="40"/>
  <c r="AK24" i="40"/>
  <c r="AI24" i="40"/>
  <c r="AG24" i="40"/>
  <c r="AE24" i="40"/>
  <c r="AC24" i="40"/>
  <c r="AA24" i="40"/>
  <c r="Y24" i="40"/>
  <c r="W24" i="40"/>
  <c r="U24" i="40"/>
  <c r="S24" i="40"/>
  <c r="Q24" i="40"/>
  <c r="O24" i="40"/>
  <c r="M24" i="40"/>
  <c r="K24" i="40"/>
  <c r="I24" i="40"/>
  <c r="G24" i="40"/>
  <c r="E24" i="40"/>
  <c r="AQ23" i="40"/>
  <c r="AO23" i="40"/>
  <c r="AM23" i="40"/>
  <c r="AK23" i="40"/>
  <c r="AI23" i="40"/>
  <c r="AG23" i="40"/>
  <c r="AE23" i="40"/>
  <c r="AC23" i="40"/>
  <c r="AA23" i="40"/>
  <c r="Y23" i="40"/>
  <c r="W23" i="40"/>
  <c r="U23" i="40"/>
  <c r="S23" i="40"/>
  <c r="Q23" i="40"/>
  <c r="O23" i="40"/>
  <c r="M23" i="40"/>
  <c r="K23" i="40"/>
  <c r="I23" i="40"/>
  <c r="G23" i="40"/>
  <c r="E23" i="40"/>
  <c r="AQ22" i="40"/>
  <c r="AO22" i="40"/>
  <c r="AM22" i="40"/>
  <c r="AK22" i="40"/>
  <c r="AI22" i="40"/>
  <c r="AG22" i="40"/>
  <c r="AE22" i="40"/>
  <c r="AC22" i="40"/>
  <c r="AA22" i="40"/>
  <c r="Y22" i="40"/>
  <c r="W22" i="40"/>
  <c r="U22" i="40"/>
  <c r="S22" i="40"/>
  <c r="Q22" i="40"/>
  <c r="O22" i="40"/>
  <c r="M22" i="40"/>
  <c r="K22" i="40"/>
  <c r="I22" i="40"/>
  <c r="G22" i="40"/>
  <c r="E22" i="40"/>
  <c r="AQ21" i="40"/>
  <c r="AO21" i="40"/>
  <c r="AM21" i="40"/>
  <c r="AK21" i="40"/>
  <c r="AI21" i="40"/>
  <c r="AG21" i="40"/>
  <c r="AE21" i="40"/>
  <c r="AC21" i="40"/>
  <c r="AA21" i="40"/>
  <c r="Y21" i="40"/>
  <c r="W21" i="40"/>
  <c r="U21" i="40"/>
  <c r="S21" i="40"/>
  <c r="Q21" i="40"/>
  <c r="O21" i="40"/>
  <c r="M21" i="40"/>
  <c r="K21" i="40"/>
  <c r="I21" i="40"/>
  <c r="G21" i="40"/>
  <c r="E21" i="40"/>
  <c r="AQ20" i="40"/>
  <c r="AO20" i="40"/>
  <c r="AM20" i="40"/>
  <c r="AK20" i="40"/>
  <c r="AI20" i="40"/>
  <c r="AG20" i="40"/>
  <c r="AE20" i="40"/>
  <c r="AC20" i="40"/>
  <c r="AA20" i="40"/>
  <c r="Y20" i="40"/>
  <c r="W20" i="40"/>
  <c r="U20" i="40"/>
  <c r="S20" i="40"/>
  <c r="Q20" i="40"/>
  <c r="O20" i="40"/>
  <c r="M20" i="40"/>
  <c r="K20" i="40"/>
  <c r="I20" i="40"/>
  <c r="G20" i="40"/>
  <c r="E20" i="40"/>
  <c r="AQ19" i="40"/>
  <c r="AO19" i="40"/>
  <c r="AM19" i="40"/>
  <c r="AK19" i="40"/>
  <c r="AI19" i="40"/>
  <c r="AG19" i="40"/>
  <c r="AE19" i="40"/>
  <c r="AC19" i="40"/>
  <c r="AA19" i="40"/>
  <c r="Y19" i="40"/>
  <c r="W19" i="40"/>
  <c r="U19" i="40"/>
  <c r="S19" i="40"/>
  <c r="Q19" i="40"/>
  <c r="O19" i="40"/>
  <c r="M19" i="40"/>
  <c r="K19" i="40"/>
  <c r="I19" i="40"/>
  <c r="G19" i="40"/>
  <c r="E19" i="40"/>
  <c r="AQ18" i="40"/>
  <c r="AO18" i="40"/>
  <c r="AM18" i="40"/>
  <c r="AK18" i="40"/>
  <c r="AI18" i="40"/>
  <c r="AG18" i="40"/>
  <c r="AE18" i="40"/>
  <c r="AC18" i="40"/>
  <c r="AA18" i="40"/>
  <c r="Y18" i="40"/>
  <c r="W18" i="40"/>
  <c r="U18" i="40"/>
  <c r="S18" i="40"/>
  <c r="Q18" i="40"/>
  <c r="O18" i="40"/>
  <c r="M18" i="40"/>
  <c r="K18" i="40"/>
  <c r="I18" i="40"/>
  <c r="G18" i="40"/>
  <c r="E18" i="40"/>
  <c r="AQ17" i="40"/>
  <c r="AO17" i="40"/>
  <c r="AM17" i="40"/>
  <c r="AK17" i="40"/>
  <c r="AI17" i="40"/>
  <c r="AG17" i="40"/>
  <c r="AE17" i="40"/>
  <c r="AC17" i="40"/>
  <c r="AA17" i="40"/>
  <c r="Y17" i="40"/>
  <c r="W17" i="40"/>
  <c r="U17" i="40"/>
  <c r="S17" i="40"/>
  <c r="Q17" i="40"/>
  <c r="O17" i="40"/>
  <c r="M17" i="40"/>
  <c r="K17" i="40"/>
  <c r="I17" i="40"/>
  <c r="G17" i="40"/>
  <c r="E17" i="40"/>
  <c r="AQ16" i="40"/>
  <c r="AO16" i="40"/>
  <c r="AM16" i="40"/>
  <c r="AK16" i="40"/>
  <c r="AI16" i="40"/>
  <c r="AG16" i="40"/>
  <c r="AE16" i="40"/>
  <c r="AC16" i="40"/>
  <c r="AA16" i="40"/>
  <c r="Y16" i="40"/>
  <c r="W16" i="40"/>
  <c r="U16" i="40"/>
  <c r="S16" i="40"/>
  <c r="Q16" i="40"/>
  <c r="O16" i="40"/>
  <c r="M16" i="40"/>
  <c r="K16" i="40"/>
  <c r="I16" i="40"/>
  <c r="G16" i="40"/>
  <c r="E16" i="40"/>
  <c r="AQ15" i="40"/>
  <c r="AO15" i="40"/>
  <c r="AM15" i="40"/>
  <c r="AK15" i="40"/>
  <c r="AI15" i="40"/>
  <c r="AG15" i="40"/>
  <c r="AE15" i="40"/>
  <c r="AC15" i="40"/>
  <c r="AA15" i="40"/>
  <c r="Y15" i="40"/>
  <c r="W15" i="40"/>
  <c r="U15" i="40"/>
  <c r="S15" i="40"/>
  <c r="Q15" i="40"/>
  <c r="O15" i="40"/>
  <c r="M15" i="40"/>
  <c r="K15" i="40"/>
  <c r="I15" i="40"/>
  <c r="G15" i="40"/>
  <c r="E15" i="40"/>
  <c r="AQ14" i="40"/>
  <c r="AO14" i="40"/>
  <c r="AM14" i="40"/>
  <c r="AK14" i="40"/>
  <c r="AI14" i="40"/>
  <c r="AG14" i="40"/>
  <c r="AE14" i="40"/>
  <c r="AC14" i="40"/>
  <c r="AA14" i="40"/>
  <c r="Y14" i="40"/>
  <c r="W14" i="40"/>
  <c r="U14" i="40"/>
  <c r="S14" i="40"/>
  <c r="Q14" i="40"/>
  <c r="O14" i="40"/>
  <c r="M14" i="40"/>
  <c r="K14" i="40"/>
  <c r="I14" i="40"/>
  <c r="G14" i="40"/>
  <c r="E14" i="40"/>
  <c r="AQ13" i="40"/>
  <c r="AO13" i="40"/>
  <c r="AM13" i="40"/>
  <c r="AK13" i="40"/>
  <c r="AI13" i="40"/>
  <c r="AG13" i="40"/>
  <c r="AE13" i="40"/>
  <c r="AC13" i="40"/>
  <c r="AC3" i="40" s="1"/>
  <c r="AA13" i="40"/>
  <c r="Y13" i="40"/>
  <c r="W13" i="40"/>
  <c r="U13" i="40"/>
  <c r="S13" i="40"/>
  <c r="Q13" i="40"/>
  <c r="O13" i="40"/>
  <c r="M13" i="40"/>
  <c r="K13" i="40"/>
  <c r="I13" i="40"/>
  <c r="G13" i="40"/>
  <c r="E13" i="40"/>
  <c r="AQ12" i="40"/>
  <c r="AO12" i="40"/>
  <c r="AM12" i="40"/>
  <c r="AK12" i="40"/>
  <c r="AK1" i="40" s="1"/>
  <c r="AK2" i="40" s="1"/>
  <c r="AI12" i="40"/>
  <c r="AG12" i="40"/>
  <c r="AE12" i="40"/>
  <c r="AC12" i="40"/>
  <c r="AA12" i="40"/>
  <c r="Y12" i="40"/>
  <c r="W12" i="40"/>
  <c r="U12" i="40"/>
  <c r="S12" i="40"/>
  <c r="Q12" i="40"/>
  <c r="O12" i="40"/>
  <c r="M12" i="40"/>
  <c r="K12" i="40"/>
  <c r="I12" i="40"/>
  <c r="G12" i="40"/>
  <c r="E12" i="40"/>
  <c r="AQ10" i="40"/>
  <c r="AO10" i="40"/>
  <c r="AM10" i="40"/>
  <c r="AK10" i="40"/>
  <c r="AI10" i="40"/>
  <c r="AG10" i="40"/>
  <c r="AE10" i="40"/>
  <c r="AC10" i="40"/>
  <c r="AA10" i="40"/>
  <c r="Y10" i="40"/>
  <c r="W10" i="40"/>
  <c r="U10" i="40"/>
  <c r="S10" i="40"/>
  <c r="Q10" i="40"/>
  <c r="O10" i="40"/>
  <c r="M10" i="40"/>
  <c r="K10" i="40"/>
  <c r="I10" i="40"/>
  <c r="G10" i="40"/>
  <c r="E10" i="40"/>
  <c r="W5" i="41" l="1"/>
  <c r="W4" i="41"/>
  <c r="O5" i="41"/>
  <c r="O4" i="41"/>
  <c r="S1" i="40"/>
  <c r="S3" i="40" s="1"/>
  <c r="AI1" i="40"/>
  <c r="AM5" i="40"/>
  <c r="U6" i="41"/>
  <c r="U4" i="41"/>
  <c r="AE5" i="41"/>
  <c r="AE4" i="41"/>
  <c r="Y1" i="40"/>
  <c r="Y2" i="40" s="1"/>
  <c r="AG5" i="40"/>
  <c r="I1" i="40"/>
  <c r="I2" i="40" s="1"/>
  <c r="AO1" i="40"/>
  <c r="AO2" i="40" s="1"/>
  <c r="AC1" i="40"/>
  <c r="Q4" i="41"/>
  <c r="Q6" i="41"/>
  <c r="M3" i="40"/>
  <c r="AC6" i="40"/>
  <c r="AM1" i="40"/>
  <c r="AC2" i="40"/>
  <c r="Q1" i="40"/>
  <c r="Q3" i="40" s="1"/>
  <c r="S4" i="41"/>
  <c r="S6" i="41"/>
  <c r="J12" i="57"/>
  <c r="AO4" i="41"/>
  <c r="E4" i="41"/>
  <c r="Y5" i="41"/>
  <c r="AO5" i="41"/>
  <c r="E6" i="41"/>
  <c r="G5" i="41"/>
  <c r="G4" i="41"/>
  <c r="AG2" i="40"/>
  <c r="AG6" i="40"/>
  <c r="K5" i="40"/>
  <c r="AI6" i="40"/>
  <c r="AG3" i="40"/>
  <c r="AG1" i="40"/>
  <c r="M4" i="40"/>
  <c r="U1" i="40"/>
  <c r="U2" i="40" s="1"/>
  <c r="AC5" i="40"/>
  <c r="AG4" i="40"/>
  <c r="M5" i="40"/>
  <c r="M2" i="40"/>
  <c r="W1" i="40"/>
  <c r="W3" i="40" s="1"/>
  <c r="AM3" i="40"/>
  <c r="AQ5" i="41"/>
  <c r="AK4" i="41"/>
  <c r="Y6" i="41"/>
  <c r="AQ4" i="41"/>
  <c r="I6" i="41"/>
  <c r="AK6" i="41"/>
  <c r="I5" i="41"/>
  <c r="AM6" i="40"/>
  <c r="AI3" i="40"/>
  <c r="K2" i="40"/>
  <c r="AI5" i="40"/>
  <c r="K4" i="40"/>
  <c r="K6" i="40"/>
  <c r="AC4" i="40"/>
  <c r="M6" i="40"/>
  <c r="M1" i="40"/>
  <c r="E1" i="40"/>
  <c r="E2" i="40" s="1"/>
  <c r="AC5" i="41"/>
  <c r="AC6" i="41"/>
  <c r="AK3" i="40"/>
  <c r="AK6" i="40" s="1"/>
  <c r="K1" i="40"/>
  <c r="AA1" i="40"/>
  <c r="AA2" i="40" s="1"/>
  <c r="AQ1" i="40"/>
  <c r="AQ2" i="40" s="1"/>
  <c r="AI2" i="40"/>
  <c r="K3" i="40"/>
  <c r="AI4" i="40"/>
  <c r="O1" i="40"/>
  <c r="O2" i="40" s="1"/>
  <c r="AE1" i="40"/>
  <c r="AE2" i="40" s="1"/>
  <c r="AM2" i="40"/>
  <c r="AM4" i="40"/>
  <c r="G1" i="40"/>
  <c r="G3" i="40" s="1"/>
  <c r="S2" i="40" l="1"/>
  <c r="S5" i="40" s="1"/>
  <c r="AO3" i="40"/>
  <c r="AO6" i="40" s="1"/>
  <c r="Y3" i="40"/>
  <c r="Y6" i="40" s="1"/>
  <c r="I3" i="40"/>
  <c r="I6" i="40" s="1"/>
  <c r="Q2" i="40"/>
  <c r="Q5" i="40" s="1"/>
  <c r="J34" i="57"/>
  <c r="W2" i="40"/>
  <c r="W5" i="40" s="1"/>
  <c r="U3" i="40"/>
  <c r="U6" i="40" s="1"/>
  <c r="E3" i="40"/>
  <c r="E5" i="40" s="1"/>
  <c r="AQ3" i="40"/>
  <c r="AQ5" i="40" s="1"/>
  <c r="AA3" i="40"/>
  <c r="AA5" i="40" s="1"/>
  <c r="G2" i="40"/>
  <c r="AK5" i="40"/>
  <c r="AK4" i="40"/>
  <c r="AE3" i="40"/>
  <c r="AE5" i="40" s="1"/>
  <c r="O3" i="40"/>
  <c r="O4" i="40" s="1"/>
  <c r="AQ300" i="39"/>
  <c r="AO300" i="39"/>
  <c r="AM300" i="39"/>
  <c r="AK300" i="39"/>
  <c r="AI300" i="39"/>
  <c r="AG300" i="39"/>
  <c r="AE300" i="39"/>
  <c r="AC300" i="39"/>
  <c r="AA300" i="39"/>
  <c r="Y300" i="39"/>
  <c r="W300" i="39"/>
  <c r="U300" i="39"/>
  <c r="S300" i="39"/>
  <c r="Q300" i="39"/>
  <c r="O300" i="39"/>
  <c r="M300" i="39"/>
  <c r="K300" i="39"/>
  <c r="I300" i="39"/>
  <c r="G300" i="39"/>
  <c r="E300" i="39"/>
  <c r="AQ299" i="39"/>
  <c r="AO299" i="39"/>
  <c r="AM299" i="39"/>
  <c r="AK299" i="39"/>
  <c r="AI299" i="39"/>
  <c r="AG299" i="39"/>
  <c r="AE299" i="39"/>
  <c r="AC299" i="39"/>
  <c r="AA299" i="39"/>
  <c r="Y299" i="39"/>
  <c r="W299" i="39"/>
  <c r="U299" i="39"/>
  <c r="S299" i="39"/>
  <c r="Q299" i="39"/>
  <c r="O299" i="39"/>
  <c r="M299" i="39"/>
  <c r="K299" i="39"/>
  <c r="I299" i="39"/>
  <c r="G299" i="39"/>
  <c r="E299" i="39"/>
  <c r="AQ298" i="39"/>
  <c r="AO298" i="39"/>
  <c r="AM298" i="39"/>
  <c r="AK298" i="39"/>
  <c r="AI298" i="39"/>
  <c r="AG298" i="39"/>
  <c r="AE298" i="39"/>
  <c r="AC298" i="39"/>
  <c r="AA298" i="39"/>
  <c r="Y298" i="39"/>
  <c r="W298" i="39"/>
  <c r="U298" i="39"/>
  <c r="S298" i="39"/>
  <c r="Q298" i="39"/>
  <c r="O298" i="39"/>
  <c r="M298" i="39"/>
  <c r="K298" i="39"/>
  <c r="I298" i="39"/>
  <c r="G298" i="39"/>
  <c r="E298" i="39"/>
  <c r="AQ297" i="39"/>
  <c r="AO297" i="39"/>
  <c r="AM297" i="39"/>
  <c r="AK297" i="39"/>
  <c r="AI297" i="39"/>
  <c r="AG297" i="39"/>
  <c r="AE297" i="39"/>
  <c r="AC297" i="39"/>
  <c r="AA297" i="39"/>
  <c r="Y297" i="39"/>
  <c r="W297" i="39"/>
  <c r="U297" i="39"/>
  <c r="S297" i="39"/>
  <c r="Q297" i="39"/>
  <c r="O297" i="39"/>
  <c r="M297" i="39"/>
  <c r="K297" i="39"/>
  <c r="I297" i="39"/>
  <c r="G297" i="39"/>
  <c r="E297" i="39"/>
  <c r="AQ296" i="39"/>
  <c r="AO296" i="39"/>
  <c r="AM296" i="39"/>
  <c r="AK296" i="39"/>
  <c r="AI296" i="39"/>
  <c r="AG296" i="39"/>
  <c r="AE296" i="39"/>
  <c r="AC296" i="39"/>
  <c r="AA296" i="39"/>
  <c r="Y296" i="39"/>
  <c r="W296" i="39"/>
  <c r="U296" i="39"/>
  <c r="S296" i="39"/>
  <c r="Q296" i="39"/>
  <c r="O296" i="39"/>
  <c r="M296" i="39"/>
  <c r="K296" i="39"/>
  <c r="I296" i="39"/>
  <c r="G296" i="39"/>
  <c r="E296" i="39"/>
  <c r="AQ295" i="39"/>
  <c r="AO295" i="39"/>
  <c r="AM295" i="39"/>
  <c r="AK295" i="39"/>
  <c r="AI295" i="39"/>
  <c r="AG295" i="39"/>
  <c r="AE295" i="39"/>
  <c r="AC295" i="39"/>
  <c r="AA295" i="39"/>
  <c r="Y295" i="39"/>
  <c r="W295" i="39"/>
  <c r="U295" i="39"/>
  <c r="S295" i="39"/>
  <c r="Q295" i="39"/>
  <c r="O295" i="39"/>
  <c r="M295" i="39"/>
  <c r="K295" i="39"/>
  <c r="I295" i="39"/>
  <c r="G295" i="39"/>
  <c r="E295" i="39"/>
  <c r="AQ294" i="39"/>
  <c r="AO294" i="39"/>
  <c r="AM294" i="39"/>
  <c r="AK294" i="39"/>
  <c r="AI294" i="39"/>
  <c r="AG294" i="39"/>
  <c r="AE294" i="39"/>
  <c r="AC294" i="39"/>
  <c r="AA294" i="39"/>
  <c r="Y294" i="39"/>
  <c r="W294" i="39"/>
  <c r="U294" i="39"/>
  <c r="S294" i="39"/>
  <c r="Q294" i="39"/>
  <c r="O294" i="39"/>
  <c r="M294" i="39"/>
  <c r="K294" i="39"/>
  <c r="I294" i="39"/>
  <c r="G294" i="39"/>
  <c r="E294" i="39"/>
  <c r="AQ293" i="39"/>
  <c r="AO293" i="39"/>
  <c r="AM293" i="39"/>
  <c r="AK293" i="39"/>
  <c r="AI293" i="39"/>
  <c r="AG293" i="39"/>
  <c r="AE293" i="39"/>
  <c r="AC293" i="39"/>
  <c r="AA293" i="39"/>
  <c r="Y293" i="39"/>
  <c r="W293" i="39"/>
  <c r="U293" i="39"/>
  <c r="S293" i="39"/>
  <c r="Q293" i="39"/>
  <c r="O293" i="39"/>
  <c r="M293" i="39"/>
  <c r="K293" i="39"/>
  <c r="I293" i="39"/>
  <c r="G293" i="39"/>
  <c r="E293" i="39"/>
  <c r="AQ292" i="39"/>
  <c r="AO292" i="39"/>
  <c r="AM292" i="39"/>
  <c r="AK292" i="39"/>
  <c r="AI292" i="39"/>
  <c r="AG292" i="39"/>
  <c r="AE292" i="39"/>
  <c r="AC292" i="39"/>
  <c r="AA292" i="39"/>
  <c r="Y292" i="39"/>
  <c r="W292" i="39"/>
  <c r="U292" i="39"/>
  <c r="S292" i="39"/>
  <c r="Q292" i="39"/>
  <c r="O292" i="39"/>
  <c r="M292" i="39"/>
  <c r="K292" i="39"/>
  <c r="I292" i="39"/>
  <c r="G292" i="39"/>
  <c r="E292" i="39"/>
  <c r="AQ291" i="39"/>
  <c r="AO291" i="39"/>
  <c r="AM291" i="39"/>
  <c r="AK291" i="39"/>
  <c r="AI291" i="39"/>
  <c r="AG291" i="39"/>
  <c r="AE291" i="39"/>
  <c r="AC291" i="39"/>
  <c r="AA291" i="39"/>
  <c r="Y291" i="39"/>
  <c r="W291" i="39"/>
  <c r="U291" i="39"/>
  <c r="S291" i="39"/>
  <c r="Q291" i="39"/>
  <c r="O291" i="39"/>
  <c r="M291" i="39"/>
  <c r="K291" i="39"/>
  <c r="I291" i="39"/>
  <c r="G291" i="39"/>
  <c r="E291" i="39"/>
  <c r="AQ290" i="39"/>
  <c r="AO290" i="39"/>
  <c r="AM290" i="39"/>
  <c r="AK290" i="39"/>
  <c r="AI290" i="39"/>
  <c r="AG290" i="39"/>
  <c r="AE290" i="39"/>
  <c r="AC290" i="39"/>
  <c r="AA290" i="39"/>
  <c r="Y290" i="39"/>
  <c r="W290" i="39"/>
  <c r="U290" i="39"/>
  <c r="S290" i="39"/>
  <c r="Q290" i="39"/>
  <c r="O290" i="39"/>
  <c r="M290" i="39"/>
  <c r="K290" i="39"/>
  <c r="I290" i="39"/>
  <c r="G290" i="39"/>
  <c r="E290" i="39"/>
  <c r="AQ289" i="39"/>
  <c r="AO289" i="39"/>
  <c r="AM289" i="39"/>
  <c r="AK289" i="39"/>
  <c r="AI289" i="39"/>
  <c r="AG289" i="39"/>
  <c r="AE289" i="39"/>
  <c r="AC289" i="39"/>
  <c r="AA289" i="39"/>
  <c r="Y289" i="39"/>
  <c r="W289" i="39"/>
  <c r="U289" i="39"/>
  <c r="S289" i="39"/>
  <c r="Q289" i="39"/>
  <c r="O289" i="39"/>
  <c r="M289" i="39"/>
  <c r="K289" i="39"/>
  <c r="I289" i="39"/>
  <c r="G289" i="39"/>
  <c r="E289" i="39"/>
  <c r="AQ288" i="39"/>
  <c r="AO288" i="39"/>
  <c r="AM288" i="39"/>
  <c r="AK288" i="39"/>
  <c r="AI288" i="39"/>
  <c r="AG288" i="39"/>
  <c r="AE288" i="39"/>
  <c r="AC288" i="39"/>
  <c r="AA288" i="39"/>
  <c r="Y288" i="39"/>
  <c r="W288" i="39"/>
  <c r="U288" i="39"/>
  <c r="S288" i="39"/>
  <c r="Q288" i="39"/>
  <c r="O288" i="39"/>
  <c r="M288" i="39"/>
  <c r="K288" i="39"/>
  <c r="I288" i="39"/>
  <c r="G288" i="39"/>
  <c r="E288" i="39"/>
  <c r="AQ287" i="39"/>
  <c r="AO287" i="39"/>
  <c r="AM287" i="39"/>
  <c r="AK287" i="39"/>
  <c r="AI287" i="39"/>
  <c r="AG287" i="39"/>
  <c r="AE287" i="39"/>
  <c r="AC287" i="39"/>
  <c r="AA287" i="39"/>
  <c r="Y287" i="39"/>
  <c r="W287" i="39"/>
  <c r="U287" i="39"/>
  <c r="S287" i="39"/>
  <c r="Q287" i="39"/>
  <c r="O287" i="39"/>
  <c r="M287" i="39"/>
  <c r="K287" i="39"/>
  <c r="I287" i="39"/>
  <c r="G287" i="39"/>
  <c r="E287" i="39"/>
  <c r="AQ286" i="39"/>
  <c r="AO286" i="39"/>
  <c r="AM286" i="39"/>
  <c r="AK286" i="39"/>
  <c r="AI286" i="39"/>
  <c r="AG286" i="39"/>
  <c r="AE286" i="39"/>
  <c r="AC286" i="39"/>
  <c r="AA286" i="39"/>
  <c r="Y286" i="39"/>
  <c r="W286" i="39"/>
  <c r="U286" i="39"/>
  <c r="S286" i="39"/>
  <c r="Q286" i="39"/>
  <c r="O286" i="39"/>
  <c r="M286" i="39"/>
  <c r="K286" i="39"/>
  <c r="I286" i="39"/>
  <c r="G286" i="39"/>
  <c r="E286" i="39"/>
  <c r="AQ285" i="39"/>
  <c r="AO285" i="39"/>
  <c r="AM285" i="39"/>
  <c r="AK285" i="39"/>
  <c r="AI285" i="39"/>
  <c r="AG285" i="39"/>
  <c r="AE285" i="39"/>
  <c r="AC285" i="39"/>
  <c r="AA285" i="39"/>
  <c r="Y285" i="39"/>
  <c r="W285" i="39"/>
  <c r="U285" i="39"/>
  <c r="S285" i="39"/>
  <c r="Q285" i="39"/>
  <c r="O285" i="39"/>
  <c r="M285" i="39"/>
  <c r="K285" i="39"/>
  <c r="I285" i="39"/>
  <c r="G285" i="39"/>
  <c r="E285" i="39"/>
  <c r="AQ284" i="39"/>
  <c r="AO284" i="39"/>
  <c r="AM284" i="39"/>
  <c r="AK284" i="39"/>
  <c r="AI284" i="39"/>
  <c r="AG284" i="39"/>
  <c r="AE284" i="39"/>
  <c r="AC284" i="39"/>
  <c r="AA284" i="39"/>
  <c r="Y284" i="39"/>
  <c r="W284" i="39"/>
  <c r="U284" i="39"/>
  <c r="S284" i="39"/>
  <c r="Q284" i="39"/>
  <c r="O284" i="39"/>
  <c r="M284" i="39"/>
  <c r="K284" i="39"/>
  <c r="I284" i="39"/>
  <c r="G284" i="39"/>
  <c r="E284" i="39"/>
  <c r="AQ283" i="39"/>
  <c r="AO283" i="39"/>
  <c r="AM283" i="39"/>
  <c r="AK283" i="39"/>
  <c r="AI283" i="39"/>
  <c r="AG283" i="39"/>
  <c r="AE283" i="39"/>
  <c r="AC283" i="39"/>
  <c r="AA283" i="39"/>
  <c r="Y283" i="39"/>
  <c r="W283" i="39"/>
  <c r="U283" i="39"/>
  <c r="S283" i="39"/>
  <c r="Q283" i="39"/>
  <c r="O283" i="39"/>
  <c r="M283" i="39"/>
  <c r="K283" i="39"/>
  <c r="I283" i="39"/>
  <c r="G283" i="39"/>
  <c r="E283" i="39"/>
  <c r="AQ282" i="39"/>
  <c r="AO282" i="39"/>
  <c r="AM282" i="39"/>
  <c r="AK282" i="39"/>
  <c r="AI282" i="39"/>
  <c r="AG282" i="39"/>
  <c r="AE282" i="39"/>
  <c r="AC282" i="39"/>
  <c r="AA282" i="39"/>
  <c r="Y282" i="39"/>
  <c r="W282" i="39"/>
  <c r="U282" i="39"/>
  <c r="S282" i="39"/>
  <c r="Q282" i="39"/>
  <c r="O282" i="39"/>
  <c r="M282" i="39"/>
  <c r="K282" i="39"/>
  <c r="I282" i="39"/>
  <c r="G282" i="39"/>
  <c r="E282" i="39"/>
  <c r="AQ281" i="39"/>
  <c r="AO281" i="39"/>
  <c r="AM281" i="39"/>
  <c r="AK281" i="39"/>
  <c r="AI281" i="39"/>
  <c r="AG281" i="39"/>
  <c r="AE281" i="39"/>
  <c r="AC281" i="39"/>
  <c r="AA281" i="39"/>
  <c r="Y281" i="39"/>
  <c r="W281" i="39"/>
  <c r="U281" i="39"/>
  <c r="S281" i="39"/>
  <c r="Q281" i="39"/>
  <c r="O281" i="39"/>
  <c r="M281" i="39"/>
  <c r="K281" i="39"/>
  <c r="I281" i="39"/>
  <c r="G281" i="39"/>
  <c r="E281" i="39"/>
  <c r="AQ280" i="39"/>
  <c r="AO280" i="39"/>
  <c r="AM280" i="39"/>
  <c r="AK280" i="39"/>
  <c r="AI280" i="39"/>
  <c r="AG280" i="39"/>
  <c r="AE280" i="39"/>
  <c r="AC280" i="39"/>
  <c r="AA280" i="39"/>
  <c r="Y280" i="39"/>
  <c r="W280" i="39"/>
  <c r="U280" i="39"/>
  <c r="S280" i="39"/>
  <c r="Q280" i="39"/>
  <c r="O280" i="39"/>
  <c r="M280" i="39"/>
  <c r="K280" i="39"/>
  <c r="I280" i="39"/>
  <c r="G280" i="39"/>
  <c r="E280" i="39"/>
  <c r="AQ279" i="39"/>
  <c r="AO279" i="39"/>
  <c r="AM279" i="39"/>
  <c r="AK279" i="39"/>
  <c r="AI279" i="39"/>
  <c r="AG279" i="39"/>
  <c r="AE279" i="39"/>
  <c r="AC279" i="39"/>
  <c r="AA279" i="39"/>
  <c r="Y279" i="39"/>
  <c r="W279" i="39"/>
  <c r="U279" i="39"/>
  <c r="S279" i="39"/>
  <c r="Q279" i="39"/>
  <c r="O279" i="39"/>
  <c r="M279" i="39"/>
  <c r="K279" i="39"/>
  <c r="I279" i="39"/>
  <c r="G279" i="39"/>
  <c r="E279" i="39"/>
  <c r="AQ278" i="39"/>
  <c r="AO278" i="39"/>
  <c r="AM278" i="39"/>
  <c r="AK278" i="39"/>
  <c r="AI278" i="39"/>
  <c r="AG278" i="39"/>
  <c r="AE278" i="39"/>
  <c r="AC278" i="39"/>
  <c r="AA278" i="39"/>
  <c r="Y278" i="39"/>
  <c r="W278" i="39"/>
  <c r="U278" i="39"/>
  <c r="S278" i="39"/>
  <c r="Q278" i="39"/>
  <c r="O278" i="39"/>
  <c r="M278" i="39"/>
  <c r="K278" i="39"/>
  <c r="I278" i="39"/>
  <c r="G278" i="39"/>
  <c r="E278" i="39"/>
  <c r="AQ277" i="39"/>
  <c r="AO277" i="39"/>
  <c r="AM277" i="39"/>
  <c r="AK277" i="39"/>
  <c r="AI277" i="39"/>
  <c r="AG277" i="39"/>
  <c r="AE277" i="39"/>
  <c r="AC277" i="39"/>
  <c r="AA277" i="39"/>
  <c r="Y277" i="39"/>
  <c r="W277" i="39"/>
  <c r="U277" i="39"/>
  <c r="S277" i="39"/>
  <c r="Q277" i="39"/>
  <c r="O277" i="39"/>
  <c r="M277" i="39"/>
  <c r="K277" i="39"/>
  <c r="I277" i="39"/>
  <c r="G277" i="39"/>
  <c r="E277" i="39"/>
  <c r="AQ276" i="39"/>
  <c r="AO276" i="39"/>
  <c r="AM276" i="39"/>
  <c r="AK276" i="39"/>
  <c r="AI276" i="39"/>
  <c r="AG276" i="39"/>
  <c r="AE276" i="39"/>
  <c r="AC276" i="39"/>
  <c r="AA276" i="39"/>
  <c r="Y276" i="39"/>
  <c r="W276" i="39"/>
  <c r="U276" i="39"/>
  <c r="S276" i="39"/>
  <c r="Q276" i="39"/>
  <c r="O276" i="39"/>
  <c r="M276" i="39"/>
  <c r="K276" i="39"/>
  <c r="I276" i="39"/>
  <c r="G276" i="39"/>
  <c r="E276" i="39"/>
  <c r="AQ275" i="39"/>
  <c r="AO275" i="39"/>
  <c r="AM275" i="39"/>
  <c r="AK275" i="39"/>
  <c r="AI275" i="39"/>
  <c r="AG275" i="39"/>
  <c r="AE275" i="39"/>
  <c r="AC275" i="39"/>
  <c r="AA275" i="39"/>
  <c r="Y275" i="39"/>
  <c r="W275" i="39"/>
  <c r="U275" i="39"/>
  <c r="S275" i="39"/>
  <c r="Q275" i="39"/>
  <c r="O275" i="39"/>
  <c r="M275" i="39"/>
  <c r="K275" i="39"/>
  <c r="I275" i="39"/>
  <c r="G275" i="39"/>
  <c r="E275" i="39"/>
  <c r="AQ274" i="39"/>
  <c r="AO274" i="39"/>
  <c r="AM274" i="39"/>
  <c r="AK274" i="39"/>
  <c r="AI274" i="39"/>
  <c r="AG274" i="39"/>
  <c r="AE274" i="39"/>
  <c r="AC274" i="39"/>
  <c r="AA274" i="39"/>
  <c r="Y274" i="39"/>
  <c r="W274" i="39"/>
  <c r="U274" i="39"/>
  <c r="S274" i="39"/>
  <c r="Q274" i="39"/>
  <c r="O274" i="39"/>
  <c r="M274" i="39"/>
  <c r="K274" i="39"/>
  <c r="I274" i="39"/>
  <c r="G274" i="39"/>
  <c r="E274" i="39"/>
  <c r="AQ273" i="39"/>
  <c r="AO273" i="39"/>
  <c r="AM273" i="39"/>
  <c r="AK273" i="39"/>
  <c r="AI273" i="39"/>
  <c r="AG273" i="39"/>
  <c r="AE273" i="39"/>
  <c r="AC273" i="39"/>
  <c r="AA273" i="39"/>
  <c r="Y273" i="39"/>
  <c r="W273" i="39"/>
  <c r="U273" i="39"/>
  <c r="S273" i="39"/>
  <c r="Q273" i="39"/>
  <c r="O273" i="39"/>
  <c r="M273" i="39"/>
  <c r="K273" i="39"/>
  <c r="I273" i="39"/>
  <c r="G273" i="39"/>
  <c r="E273" i="39"/>
  <c r="AQ272" i="39"/>
  <c r="AO272" i="39"/>
  <c r="AM272" i="39"/>
  <c r="AK272" i="39"/>
  <c r="AI272" i="39"/>
  <c r="AG272" i="39"/>
  <c r="AE272" i="39"/>
  <c r="AC272" i="39"/>
  <c r="AA272" i="39"/>
  <c r="Y272" i="39"/>
  <c r="W272" i="39"/>
  <c r="U272" i="39"/>
  <c r="S272" i="39"/>
  <c r="Q272" i="39"/>
  <c r="O272" i="39"/>
  <c r="M272" i="39"/>
  <c r="K272" i="39"/>
  <c r="I272" i="39"/>
  <c r="G272" i="39"/>
  <c r="E272" i="39"/>
  <c r="AQ271" i="39"/>
  <c r="AO271" i="39"/>
  <c r="AM271" i="39"/>
  <c r="AK271" i="39"/>
  <c r="AI271" i="39"/>
  <c r="AG271" i="39"/>
  <c r="AE271" i="39"/>
  <c r="AC271" i="39"/>
  <c r="AA271" i="39"/>
  <c r="Y271" i="39"/>
  <c r="W271" i="39"/>
  <c r="U271" i="39"/>
  <c r="S271" i="39"/>
  <c r="Q271" i="39"/>
  <c r="O271" i="39"/>
  <c r="M271" i="39"/>
  <c r="K271" i="39"/>
  <c r="I271" i="39"/>
  <c r="G271" i="39"/>
  <c r="E271" i="39"/>
  <c r="AQ270" i="39"/>
  <c r="AO270" i="39"/>
  <c r="AM270" i="39"/>
  <c r="AK270" i="39"/>
  <c r="AI270" i="39"/>
  <c r="AG270" i="39"/>
  <c r="AE270" i="39"/>
  <c r="AC270" i="39"/>
  <c r="AA270" i="39"/>
  <c r="Y270" i="39"/>
  <c r="W270" i="39"/>
  <c r="U270" i="39"/>
  <c r="S270" i="39"/>
  <c r="Q270" i="39"/>
  <c r="O270" i="39"/>
  <c r="M270" i="39"/>
  <c r="K270" i="39"/>
  <c r="I270" i="39"/>
  <c r="G270" i="39"/>
  <c r="E270" i="39"/>
  <c r="AQ269" i="39"/>
  <c r="AO269" i="39"/>
  <c r="AM269" i="39"/>
  <c r="AK269" i="39"/>
  <c r="AI269" i="39"/>
  <c r="AG269" i="39"/>
  <c r="AE269" i="39"/>
  <c r="AC269" i="39"/>
  <c r="AA269" i="39"/>
  <c r="Y269" i="39"/>
  <c r="W269" i="39"/>
  <c r="U269" i="39"/>
  <c r="S269" i="39"/>
  <c r="Q269" i="39"/>
  <c r="O269" i="39"/>
  <c r="M269" i="39"/>
  <c r="K269" i="39"/>
  <c r="I269" i="39"/>
  <c r="G269" i="39"/>
  <c r="E269" i="39"/>
  <c r="AQ268" i="39"/>
  <c r="AO268" i="39"/>
  <c r="AM268" i="39"/>
  <c r="AK268" i="39"/>
  <c r="AI268" i="39"/>
  <c r="AG268" i="39"/>
  <c r="AE268" i="39"/>
  <c r="AC268" i="39"/>
  <c r="AA268" i="39"/>
  <c r="Y268" i="39"/>
  <c r="W268" i="39"/>
  <c r="U268" i="39"/>
  <c r="S268" i="39"/>
  <c r="Q268" i="39"/>
  <c r="O268" i="39"/>
  <c r="M268" i="39"/>
  <c r="K268" i="39"/>
  <c r="I268" i="39"/>
  <c r="G268" i="39"/>
  <c r="E268" i="39"/>
  <c r="AQ267" i="39"/>
  <c r="AO267" i="39"/>
  <c r="AM267" i="39"/>
  <c r="AK267" i="39"/>
  <c r="AI267" i="39"/>
  <c r="AG267" i="39"/>
  <c r="AE267" i="39"/>
  <c r="AC267" i="39"/>
  <c r="AA267" i="39"/>
  <c r="Y267" i="39"/>
  <c r="W267" i="39"/>
  <c r="U267" i="39"/>
  <c r="S267" i="39"/>
  <c r="Q267" i="39"/>
  <c r="O267" i="39"/>
  <c r="M267" i="39"/>
  <c r="K267" i="39"/>
  <c r="I267" i="39"/>
  <c r="G267" i="39"/>
  <c r="E267" i="39"/>
  <c r="AQ266" i="39"/>
  <c r="AO266" i="39"/>
  <c r="AM266" i="39"/>
  <c r="AK266" i="39"/>
  <c r="AI266" i="39"/>
  <c r="AG266" i="39"/>
  <c r="AE266" i="39"/>
  <c r="AC266" i="39"/>
  <c r="AA266" i="39"/>
  <c r="Y266" i="39"/>
  <c r="W266" i="39"/>
  <c r="U266" i="39"/>
  <c r="S266" i="39"/>
  <c r="Q266" i="39"/>
  <c r="O266" i="39"/>
  <c r="M266" i="39"/>
  <c r="K266" i="39"/>
  <c r="I266" i="39"/>
  <c r="G266" i="39"/>
  <c r="E266" i="39"/>
  <c r="AQ265" i="39"/>
  <c r="AO265" i="39"/>
  <c r="AM265" i="39"/>
  <c r="AK265" i="39"/>
  <c r="AI265" i="39"/>
  <c r="AG265" i="39"/>
  <c r="AE265" i="39"/>
  <c r="AC265" i="39"/>
  <c r="AA265" i="39"/>
  <c r="Y265" i="39"/>
  <c r="W265" i="39"/>
  <c r="U265" i="39"/>
  <c r="S265" i="39"/>
  <c r="Q265" i="39"/>
  <c r="O265" i="39"/>
  <c r="M265" i="39"/>
  <c r="K265" i="39"/>
  <c r="I265" i="39"/>
  <c r="G265" i="39"/>
  <c r="E265" i="39"/>
  <c r="AQ264" i="39"/>
  <c r="AO264" i="39"/>
  <c r="AM264" i="39"/>
  <c r="AK264" i="39"/>
  <c r="AI264" i="39"/>
  <c r="AG264" i="39"/>
  <c r="AE264" i="39"/>
  <c r="AC264" i="39"/>
  <c r="AA264" i="39"/>
  <c r="Y264" i="39"/>
  <c r="W264" i="39"/>
  <c r="U264" i="39"/>
  <c r="S264" i="39"/>
  <c r="Q264" i="39"/>
  <c r="O264" i="39"/>
  <c r="M264" i="39"/>
  <c r="K264" i="39"/>
  <c r="I264" i="39"/>
  <c r="G264" i="39"/>
  <c r="E264" i="39"/>
  <c r="AQ263" i="39"/>
  <c r="AO263" i="39"/>
  <c r="AM263" i="39"/>
  <c r="AK263" i="39"/>
  <c r="AI263" i="39"/>
  <c r="AG263" i="39"/>
  <c r="AE263" i="39"/>
  <c r="AC263" i="39"/>
  <c r="AA263" i="39"/>
  <c r="Y263" i="39"/>
  <c r="W263" i="39"/>
  <c r="U263" i="39"/>
  <c r="S263" i="39"/>
  <c r="Q263" i="39"/>
  <c r="O263" i="39"/>
  <c r="M263" i="39"/>
  <c r="K263" i="39"/>
  <c r="I263" i="39"/>
  <c r="G263" i="39"/>
  <c r="E263" i="39"/>
  <c r="AQ262" i="39"/>
  <c r="AO262" i="39"/>
  <c r="AM262" i="39"/>
  <c r="AK262" i="39"/>
  <c r="AI262" i="39"/>
  <c r="AG262" i="39"/>
  <c r="AE262" i="39"/>
  <c r="AC262" i="39"/>
  <c r="AA262" i="39"/>
  <c r="Y262" i="39"/>
  <c r="W262" i="39"/>
  <c r="U262" i="39"/>
  <c r="S262" i="39"/>
  <c r="Q262" i="39"/>
  <c r="O262" i="39"/>
  <c r="M262" i="39"/>
  <c r="K262" i="39"/>
  <c r="I262" i="39"/>
  <c r="G262" i="39"/>
  <c r="E262" i="39"/>
  <c r="AQ261" i="39"/>
  <c r="AO261" i="39"/>
  <c r="AM261" i="39"/>
  <c r="AK261" i="39"/>
  <c r="AI261" i="39"/>
  <c r="AG261" i="39"/>
  <c r="AE261" i="39"/>
  <c r="AC261" i="39"/>
  <c r="AA261" i="39"/>
  <c r="Y261" i="39"/>
  <c r="W261" i="39"/>
  <c r="U261" i="39"/>
  <c r="S261" i="39"/>
  <c r="Q261" i="39"/>
  <c r="O261" i="39"/>
  <c r="M261" i="39"/>
  <c r="K261" i="39"/>
  <c r="I261" i="39"/>
  <c r="G261" i="39"/>
  <c r="E261" i="39"/>
  <c r="AQ260" i="39"/>
  <c r="AO260" i="39"/>
  <c r="AM260" i="39"/>
  <c r="AK260" i="39"/>
  <c r="AI260" i="39"/>
  <c r="AG260" i="39"/>
  <c r="AE260" i="39"/>
  <c r="AC260" i="39"/>
  <c r="AA260" i="39"/>
  <c r="Y260" i="39"/>
  <c r="W260" i="39"/>
  <c r="U260" i="39"/>
  <c r="S260" i="39"/>
  <c r="Q260" i="39"/>
  <c r="O260" i="39"/>
  <c r="M260" i="39"/>
  <c r="K260" i="39"/>
  <c r="I260" i="39"/>
  <c r="G260" i="39"/>
  <c r="E260" i="39"/>
  <c r="AQ259" i="39"/>
  <c r="AO259" i="39"/>
  <c r="AM259" i="39"/>
  <c r="AK259" i="39"/>
  <c r="AI259" i="39"/>
  <c r="AG259" i="39"/>
  <c r="AE259" i="39"/>
  <c r="AC259" i="39"/>
  <c r="AA259" i="39"/>
  <c r="Y259" i="39"/>
  <c r="W259" i="39"/>
  <c r="U259" i="39"/>
  <c r="S259" i="39"/>
  <c r="Q259" i="39"/>
  <c r="O259" i="39"/>
  <c r="M259" i="39"/>
  <c r="K259" i="39"/>
  <c r="I259" i="39"/>
  <c r="G259" i="39"/>
  <c r="E259" i="39"/>
  <c r="AQ258" i="39"/>
  <c r="AO258" i="39"/>
  <c r="AM258" i="39"/>
  <c r="AK258" i="39"/>
  <c r="AI258" i="39"/>
  <c r="AG258" i="39"/>
  <c r="AE258" i="39"/>
  <c r="AC258" i="39"/>
  <c r="AA258" i="39"/>
  <c r="Y258" i="39"/>
  <c r="W258" i="39"/>
  <c r="U258" i="39"/>
  <c r="S258" i="39"/>
  <c r="Q258" i="39"/>
  <c r="O258" i="39"/>
  <c r="M258" i="39"/>
  <c r="K258" i="39"/>
  <c r="I258" i="39"/>
  <c r="G258" i="39"/>
  <c r="E258" i="39"/>
  <c r="AQ257" i="39"/>
  <c r="AO257" i="39"/>
  <c r="AM257" i="39"/>
  <c r="AK257" i="39"/>
  <c r="AI257" i="39"/>
  <c r="AG257" i="39"/>
  <c r="AE257" i="39"/>
  <c r="AC257" i="39"/>
  <c r="AA257" i="39"/>
  <c r="Y257" i="39"/>
  <c r="W257" i="39"/>
  <c r="U257" i="39"/>
  <c r="S257" i="39"/>
  <c r="Q257" i="39"/>
  <c r="O257" i="39"/>
  <c r="M257" i="39"/>
  <c r="K257" i="39"/>
  <c r="I257" i="39"/>
  <c r="G257" i="39"/>
  <c r="E257" i="39"/>
  <c r="AQ256" i="39"/>
  <c r="AO256" i="39"/>
  <c r="AM256" i="39"/>
  <c r="AK256" i="39"/>
  <c r="AI256" i="39"/>
  <c r="AG256" i="39"/>
  <c r="AE256" i="39"/>
  <c r="AC256" i="39"/>
  <c r="AA256" i="39"/>
  <c r="Y256" i="39"/>
  <c r="W256" i="39"/>
  <c r="U256" i="39"/>
  <c r="S256" i="39"/>
  <c r="Q256" i="39"/>
  <c r="O256" i="39"/>
  <c r="M256" i="39"/>
  <c r="K256" i="39"/>
  <c r="I256" i="39"/>
  <c r="G256" i="39"/>
  <c r="E256" i="39"/>
  <c r="AQ255" i="39"/>
  <c r="AO255" i="39"/>
  <c r="AM255" i="39"/>
  <c r="AK255" i="39"/>
  <c r="AI255" i="39"/>
  <c r="AG255" i="39"/>
  <c r="AE255" i="39"/>
  <c r="AC255" i="39"/>
  <c r="AA255" i="39"/>
  <c r="Y255" i="39"/>
  <c r="W255" i="39"/>
  <c r="U255" i="39"/>
  <c r="S255" i="39"/>
  <c r="Q255" i="39"/>
  <c r="O255" i="39"/>
  <c r="M255" i="39"/>
  <c r="K255" i="39"/>
  <c r="I255" i="39"/>
  <c r="G255" i="39"/>
  <c r="E255" i="39"/>
  <c r="AQ254" i="39"/>
  <c r="AO254" i="39"/>
  <c r="AM254" i="39"/>
  <c r="AK254" i="39"/>
  <c r="AI254" i="39"/>
  <c r="AG254" i="39"/>
  <c r="AE254" i="39"/>
  <c r="AC254" i="39"/>
  <c r="AA254" i="39"/>
  <c r="Y254" i="39"/>
  <c r="W254" i="39"/>
  <c r="U254" i="39"/>
  <c r="S254" i="39"/>
  <c r="Q254" i="39"/>
  <c r="O254" i="39"/>
  <c r="M254" i="39"/>
  <c r="K254" i="39"/>
  <c r="I254" i="39"/>
  <c r="G254" i="39"/>
  <c r="E254" i="39"/>
  <c r="AQ253" i="39"/>
  <c r="AO253" i="39"/>
  <c r="AM253" i="39"/>
  <c r="AK253" i="39"/>
  <c r="AI253" i="39"/>
  <c r="AG253" i="39"/>
  <c r="AE253" i="39"/>
  <c r="AC253" i="39"/>
  <c r="AA253" i="39"/>
  <c r="Y253" i="39"/>
  <c r="W253" i="39"/>
  <c r="U253" i="39"/>
  <c r="S253" i="39"/>
  <c r="Q253" i="39"/>
  <c r="O253" i="39"/>
  <c r="M253" i="39"/>
  <c r="K253" i="39"/>
  <c r="I253" i="39"/>
  <c r="G253" i="39"/>
  <c r="E253" i="39"/>
  <c r="AQ252" i="39"/>
  <c r="AO252" i="39"/>
  <c r="AM252" i="39"/>
  <c r="AK252" i="39"/>
  <c r="AI252" i="39"/>
  <c r="AG252" i="39"/>
  <c r="AE252" i="39"/>
  <c r="AC252" i="39"/>
  <c r="AA252" i="39"/>
  <c r="Y252" i="39"/>
  <c r="W252" i="39"/>
  <c r="U252" i="39"/>
  <c r="S252" i="39"/>
  <c r="Q252" i="39"/>
  <c r="O252" i="39"/>
  <c r="M252" i="39"/>
  <c r="K252" i="39"/>
  <c r="I252" i="39"/>
  <c r="G252" i="39"/>
  <c r="E252" i="39"/>
  <c r="AQ251" i="39"/>
  <c r="AO251" i="39"/>
  <c r="AM251" i="39"/>
  <c r="AK251" i="39"/>
  <c r="AI251" i="39"/>
  <c r="AG251" i="39"/>
  <c r="AE251" i="39"/>
  <c r="AC251" i="39"/>
  <c r="AA251" i="39"/>
  <c r="Y251" i="39"/>
  <c r="W251" i="39"/>
  <c r="U251" i="39"/>
  <c r="S251" i="39"/>
  <c r="Q251" i="39"/>
  <c r="O251" i="39"/>
  <c r="M251" i="39"/>
  <c r="K251" i="39"/>
  <c r="I251" i="39"/>
  <c r="G251" i="39"/>
  <c r="E251" i="39"/>
  <c r="AQ250" i="39"/>
  <c r="AO250" i="39"/>
  <c r="AM250" i="39"/>
  <c r="AK250" i="39"/>
  <c r="AI250" i="39"/>
  <c r="AG250" i="39"/>
  <c r="AE250" i="39"/>
  <c r="AC250" i="39"/>
  <c r="AA250" i="39"/>
  <c r="Y250" i="39"/>
  <c r="W250" i="39"/>
  <c r="U250" i="39"/>
  <c r="S250" i="39"/>
  <c r="Q250" i="39"/>
  <c r="O250" i="39"/>
  <c r="M250" i="39"/>
  <c r="K250" i="39"/>
  <c r="I250" i="39"/>
  <c r="G250" i="39"/>
  <c r="E250" i="39"/>
  <c r="AQ249" i="39"/>
  <c r="AO249" i="39"/>
  <c r="AM249" i="39"/>
  <c r="AK249" i="39"/>
  <c r="AI249" i="39"/>
  <c r="AG249" i="39"/>
  <c r="AE249" i="39"/>
  <c r="AC249" i="39"/>
  <c r="AA249" i="39"/>
  <c r="Y249" i="39"/>
  <c r="W249" i="39"/>
  <c r="U249" i="39"/>
  <c r="S249" i="39"/>
  <c r="Q249" i="39"/>
  <c r="O249" i="39"/>
  <c r="M249" i="39"/>
  <c r="K249" i="39"/>
  <c r="I249" i="39"/>
  <c r="G249" i="39"/>
  <c r="E249" i="39"/>
  <c r="AQ248" i="39"/>
  <c r="AO248" i="39"/>
  <c r="AM248" i="39"/>
  <c r="AK248" i="39"/>
  <c r="AI248" i="39"/>
  <c r="AG248" i="39"/>
  <c r="AE248" i="39"/>
  <c r="AC248" i="39"/>
  <c r="AA248" i="39"/>
  <c r="Y248" i="39"/>
  <c r="W248" i="39"/>
  <c r="U248" i="39"/>
  <c r="S248" i="39"/>
  <c r="Q248" i="39"/>
  <c r="O248" i="39"/>
  <c r="M248" i="39"/>
  <c r="K248" i="39"/>
  <c r="I248" i="39"/>
  <c r="G248" i="39"/>
  <c r="E248" i="39"/>
  <c r="AQ247" i="39"/>
  <c r="AO247" i="39"/>
  <c r="AM247" i="39"/>
  <c r="AK247" i="39"/>
  <c r="AI247" i="39"/>
  <c r="AG247" i="39"/>
  <c r="AE247" i="39"/>
  <c r="AC247" i="39"/>
  <c r="AA247" i="39"/>
  <c r="Y247" i="39"/>
  <c r="W247" i="39"/>
  <c r="U247" i="39"/>
  <c r="S247" i="39"/>
  <c r="Q247" i="39"/>
  <c r="O247" i="39"/>
  <c r="M247" i="39"/>
  <c r="K247" i="39"/>
  <c r="I247" i="39"/>
  <c r="G247" i="39"/>
  <c r="E247" i="39"/>
  <c r="AQ246" i="39"/>
  <c r="AO246" i="39"/>
  <c r="AM246" i="39"/>
  <c r="AK246" i="39"/>
  <c r="AI246" i="39"/>
  <c r="AG246" i="39"/>
  <c r="AE246" i="39"/>
  <c r="AC246" i="39"/>
  <c r="AA246" i="39"/>
  <c r="Y246" i="39"/>
  <c r="W246" i="39"/>
  <c r="U246" i="39"/>
  <c r="S246" i="39"/>
  <c r="Q246" i="39"/>
  <c r="O246" i="39"/>
  <c r="M246" i="39"/>
  <c r="K246" i="39"/>
  <c r="I246" i="39"/>
  <c r="G246" i="39"/>
  <c r="E246" i="39"/>
  <c r="AQ245" i="39"/>
  <c r="AO245" i="39"/>
  <c r="AM245" i="39"/>
  <c r="AK245" i="39"/>
  <c r="AI245" i="39"/>
  <c r="AG245" i="39"/>
  <c r="AE245" i="39"/>
  <c r="AC245" i="39"/>
  <c r="AA245" i="39"/>
  <c r="Y245" i="39"/>
  <c r="W245" i="39"/>
  <c r="U245" i="39"/>
  <c r="S245" i="39"/>
  <c r="Q245" i="39"/>
  <c r="O245" i="39"/>
  <c r="M245" i="39"/>
  <c r="K245" i="39"/>
  <c r="I245" i="39"/>
  <c r="G245" i="39"/>
  <c r="E245" i="39"/>
  <c r="AQ244" i="39"/>
  <c r="AO244" i="39"/>
  <c r="AM244" i="39"/>
  <c r="AK244" i="39"/>
  <c r="AI244" i="39"/>
  <c r="AG244" i="39"/>
  <c r="AE244" i="39"/>
  <c r="AC244" i="39"/>
  <c r="AA244" i="39"/>
  <c r="Y244" i="39"/>
  <c r="W244" i="39"/>
  <c r="U244" i="39"/>
  <c r="S244" i="39"/>
  <c r="Q244" i="39"/>
  <c r="O244" i="39"/>
  <c r="M244" i="39"/>
  <c r="K244" i="39"/>
  <c r="I244" i="39"/>
  <c r="G244" i="39"/>
  <c r="E244" i="39"/>
  <c r="AQ243" i="39"/>
  <c r="AO243" i="39"/>
  <c r="AM243" i="39"/>
  <c r="AK243" i="39"/>
  <c r="AI243" i="39"/>
  <c r="AG243" i="39"/>
  <c r="AE243" i="39"/>
  <c r="AC243" i="39"/>
  <c r="AA243" i="39"/>
  <c r="Y243" i="39"/>
  <c r="W243" i="39"/>
  <c r="U243" i="39"/>
  <c r="S243" i="39"/>
  <c r="Q243" i="39"/>
  <c r="O243" i="39"/>
  <c r="M243" i="39"/>
  <c r="K243" i="39"/>
  <c r="I243" i="39"/>
  <c r="G243" i="39"/>
  <c r="E243" i="39"/>
  <c r="AQ242" i="39"/>
  <c r="AO242" i="39"/>
  <c r="AM242" i="39"/>
  <c r="AK242" i="39"/>
  <c r="AI242" i="39"/>
  <c r="AG242" i="39"/>
  <c r="AE242" i="39"/>
  <c r="AC242" i="39"/>
  <c r="AA242" i="39"/>
  <c r="Y242" i="39"/>
  <c r="W242" i="39"/>
  <c r="U242" i="39"/>
  <c r="S242" i="39"/>
  <c r="Q242" i="39"/>
  <c r="O242" i="39"/>
  <c r="M242" i="39"/>
  <c r="K242" i="39"/>
  <c r="I242" i="39"/>
  <c r="G242" i="39"/>
  <c r="E242" i="39"/>
  <c r="AQ241" i="39"/>
  <c r="AO241" i="39"/>
  <c r="AM241" i="39"/>
  <c r="AK241" i="39"/>
  <c r="AI241" i="39"/>
  <c r="AG241" i="39"/>
  <c r="AE241" i="39"/>
  <c r="AC241" i="39"/>
  <c r="AA241" i="39"/>
  <c r="Y241" i="39"/>
  <c r="W241" i="39"/>
  <c r="U241" i="39"/>
  <c r="S241" i="39"/>
  <c r="Q241" i="39"/>
  <c r="O241" i="39"/>
  <c r="M241" i="39"/>
  <c r="K241" i="39"/>
  <c r="I241" i="39"/>
  <c r="G241" i="39"/>
  <c r="E241" i="39"/>
  <c r="AQ240" i="39"/>
  <c r="AO240" i="39"/>
  <c r="AM240" i="39"/>
  <c r="AK240" i="39"/>
  <c r="AI240" i="39"/>
  <c r="AG240" i="39"/>
  <c r="AE240" i="39"/>
  <c r="AC240" i="39"/>
  <c r="AA240" i="39"/>
  <c r="Y240" i="39"/>
  <c r="W240" i="39"/>
  <c r="U240" i="39"/>
  <c r="S240" i="39"/>
  <c r="Q240" i="39"/>
  <c r="O240" i="39"/>
  <c r="M240" i="39"/>
  <c r="K240" i="39"/>
  <c r="I240" i="39"/>
  <c r="G240" i="39"/>
  <c r="E240" i="39"/>
  <c r="AQ239" i="39"/>
  <c r="AO239" i="39"/>
  <c r="AM239" i="39"/>
  <c r="AK239" i="39"/>
  <c r="AI239" i="39"/>
  <c r="AG239" i="39"/>
  <c r="AE239" i="39"/>
  <c r="AC239" i="39"/>
  <c r="AA239" i="39"/>
  <c r="Y239" i="39"/>
  <c r="W239" i="39"/>
  <c r="U239" i="39"/>
  <c r="S239" i="39"/>
  <c r="Q239" i="39"/>
  <c r="O239" i="39"/>
  <c r="M239" i="39"/>
  <c r="K239" i="39"/>
  <c r="I239" i="39"/>
  <c r="G239" i="39"/>
  <c r="E239" i="39"/>
  <c r="AQ238" i="39"/>
  <c r="AO238" i="39"/>
  <c r="AM238" i="39"/>
  <c r="AK238" i="39"/>
  <c r="AI238" i="39"/>
  <c r="AG238" i="39"/>
  <c r="AE238" i="39"/>
  <c r="AC238" i="39"/>
  <c r="AA238" i="39"/>
  <c r="Y238" i="39"/>
  <c r="W238" i="39"/>
  <c r="U238" i="39"/>
  <c r="S238" i="39"/>
  <c r="Q238" i="39"/>
  <c r="O238" i="39"/>
  <c r="M238" i="39"/>
  <c r="K238" i="39"/>
  <c r="I238" i="39"/>
  <c r="G238" i="39"/>
  <c r="E238" i="39"/>
  <c r="AQ237" i="39"/>
  <c r="AO237" i="39"/>
  <c r="AM237" i="39"/>
  <c r="AK237" i="39"/>
  <c r="AI237" i="39"/>
  <c r="AG237" i="39"/>
  <c r="AE237" i="39"/>
  <c r="AC237" i="39"/>
  <c r="AA237" i="39"/>
  <c r="Y237" i="39"/>
  <c r="W237" i="39"/>
  <c r="U237" i="39"/>
  <c r="S237" i="39"/>
  <c r="Q237" i="39"/>
  <c r="O237" i="39"/>
  <c r="M237" i="39"/>
  <c r="K237" i="39"/>
  <c r="I237" i="39"/>
  <c r="G237" i="39"/>
  <c r="E237" i="39"/>
  <c r="AQ236" i="39"/>
  <c r="AO236" i="39"/>
  <c r="AM236" i="39"/>
  <c r="AK236" i="39"/>
  <c r="AI236" i="39"/>
  <c r="AG236" i="39"/>
  <c r="AE236" i="39"/>
  <c r="AC236" i="39"/>
  <c r="AA236" i="39"/>
  <c r="Y236" i="39"/>
  <c r="W236" i="39"/>
  <c r="U236" i="39"/>
  <c r="S236" i="39"/>
  <c r="Q236" i="39"/>
  <c r="O236" i="39"/>
  <c r="M236" i="39"/>
  <c r="K236" i="39"/>
  <c r="I236" i="39"/>
  <c r="G236" i="39"/>
  <c r="E236" i="39"/>
  <c r="AQ235" i="39"/>
  <c r="AO235" i="39"/>
  <c r="AM235" i="39"/>
  <c r="AK235" i="39"/>
  <c r="AI235" i="39"/>
  <c r="AG235" i="39"/>
  <c r="AE235" i="39"/>
  <c r="AC235" i="39"/>
  <c r="AA235" i="39"/>
  <c r="Y235" i="39"/>
  <c r="W235" i="39"/>
  <c r="U235" i="39"/>
  <c r="S235" i="39"/>
  <c r="Q235" i="39"/>
  <c r="O235" i="39"/>
  <c r="M235" i="39"/>
  <c r="K235" i="39"/>
  <c r="I235" i="39"/>
  <c r="G235" i="39"/>
  <c r="E235" i="39"/>
  <c r="AQ234" i="39"/>
  <c r="AO234" i="39"/>
  <c r="AM234" i="39"/>
  <c r="AK234" i="39"/>
  <c r="AI234" i="39"/>
  <c r="AG234" i="39"/>
  <c r="AE234" i="39"/>
  <c r="AC234" i="39"/>
  <c r="AA234" i="39"/>
  <c r="Y234" i="39"/>
  <c r="W234" i="39"/>
  <c r="U234" i="39"/>
  <c r="S234" i="39"/>
  <c r="Q234" i="39"/>
  <c r="O234" i="39"/>
  <c r="M234" i="39"/>
  <c r="K234" i="39"/>
  <c r="I234" i="39"/>
  <c r="G234" i="39"/>
  <c r="E234" i="39"/>
  <c r="AQ233" i="39"/>
  <c r="AO233" i="39"/>
  <c r="AM233" i="39"/>
  <c r="AK233" i="39"/>
  <c r="AI233" i="39"/>
  <c r="AG233" i="39"/>
  <c r="AE233" i="39"/>
  <c r="AC233" i="39"/>
  <c r="AA233" i="39"/>
  <c r="Y233" i="39"/>
  <c r="W233" i="39"/>
  <c r="U233" i="39"/>
  <c r="S233" i="39"/>
  <c r="Q233" i="39"/>
  <c r="O233" i="39"/>
  <c r="M233" i="39"/>
  <c r="K233" i="39"/>
  <c r="I233" i="39"/>
  <c r="G233" i="39"/>
  <c r="E233" i="39"/>
  <c r="AQ232" i="39"/>
  <c r="AO232" i="39"/>
  <c r="AM232" i="39"/>
  <c r="AK232" i="39"/>
  <c r="AI232" i="39"/>
  <c r="AG232" i="39"/>
  <c r="AE232" i="39"/>
  <c r="AC232" i="39"/>
  <c r="AA232" i="39"/>
  <c r="Y232" i="39"/>
  <c r="W232" i="39"/>
  <c r="U232" i="39"/>
  <c r="S232" i="39"/>
  <c r="Q232" i="39"/>
  <c r="O232" i="39"/>
  <c r="M232" i="39"/>
  <c r="K232" i="39"/>
  <c r="I232" i="39"/>
  <c r="G232" i="39"/>
  <c r="E232" i="39"/>
  <c r="AQ231" i="39"/>
  <c r="AO231" i="39"/>
  <c r="AM231" i="39"/>
  <c r="AK231" i="39"/>
  <c r="AI231" i="39"/>
  <c r="AG231" i="39"/>
  <c r="AE231" i="39"/>
  <c r="AC231" i="39"/>
  <c r="AA231" i="39"/>
  <c r="Y231" i="39"/>
  <c r="W231" i="39"/>
  <c r="U231" i="39"/>
  <c r="S231" i="39"/>
  <c r="Q231" i="39"/>
  <c r="O231" i="39"/>
  <c r="M231" i="39"/>
  <c r="K231" i="39"/>
  <c r="I231" i="39"/>
  <c r="G231" i="39"/>
  <c r="E231" i="39"/>
  <c r="AQ230" i="39"/>
  <c r="AO230" i="39"/>
  <c r="AM230" i="39"/>
  <c r="AK230" i="39"/>
  <c r="AI230" i="39"/>
  <c r="AG230" i="39"/>
  <c r="AE230" i="39"/>
  <c r="AC230" i="39"/>
  <c r="AA230" i="39"/>
  <c r="Y230" i="39"/>
  <c r="W230" i="39"/>
  <c r="U230" i="39"/>
  <c r="S230" i="39"/>
  <c r="Q230" i="39"/>
  <c r="O230" i="39"/>
  <c r="M230" i="39"/>
  <c r="K230" i="39"/>
  <c r="I230" i="39"/>
  <c r="G230" i="39"/>
  <c r="E230" i="39"/>
  <c r="AQ229" i="39"/>
  <c r="AO229" i="39"/>
  <c r="AM229" i="39"/>
  <c r="AK229" i="39"/>
  <c r="AI229" i="39"/>
  <c r="AG229" i="39"/>
  <c r="AE229" i="39"/>
  <c r="AC229" i="39"/>
  <c r="AA229" i="39"/>
  <c r="Y229" i="39"/>
  <c r="W229" i="39"/>
  <c r="U229" i="39"/>
  <c r="S229" i="39"/>
  <c r="Q229" i="39"/>
  <c r="O229" i="39"/>
  <c r="M229" i="39"/>
  <c r="K229" i="39"/>
  <c r="I229" i="39"/>
  <c r="G229" i="39"/>
  <c r="E229" i="39"/>
  <c r="AQ228" i="39"/>
  <c r="AO228" i="39"/>
  <c r="AM228" i="39"/>
  <c r="AK228" i="39"/>
  <c r="AI228" i="39"/>
  <c r="AG228" i="39"/>
  <c r="AE228" i="39"/>
  <c r="AC228" i="39"/>
  <c r="AA228" i="39"/>
  <c r="Y228" i="39"/>
  <c r="W228" i="39"/>
  <c r="U228" i="39"/>
  <c r="S228" i="39"/>
  <c r="Q228" i="39"/>
  <c r="O228" i="39"/>
  <c r="M228" i="39"/>
  <c r="K228" i="39"/>
  <c r="I228" i="39"/>
  <c r="G228" i="39"/>
  <c r="E228" i="39"/>
  <c r="AQ227" i="39"/>
  <c r="AO227" i="39"/>
  <c r="AM227" i="39"/>
  <c r="AK227" i="39"/>
  <c r="AI227" i="39"/>
  <c r="AG227" i="39"/>
  <c r="AE227" i="39"/>
  <c r="AC227" i="39"/>
  <c r="AA227" i="39"/>
  <c r="Y227" i="39"/>
  <c r="W227" i="39"/>
  <c r="U227" i="39"/>
  <c r="S227" i="39"/>
  <c r="Q227" i="39"/>
  <c r="O227" i="39"/>
  <c r="M227" i="39"/>
  <c r="K227" i="39"/>
  <c r="I227" i="39"/>
  <c r="G227" i="39"/>
  <c r="E227" i="39"/>
  <c r="AQ226" i="39"/>
  <c r="AO226" i="39"/>
  <c r="AM226" i="39"/>
  <c r="AK226" i="39"/>
  <c r="AI226" i="39"/>
  <c r="AG226" i="39"/>
  <c r="AE226" i="39"/>
  <c r="AC226" i="39"/>
  <c r="AA226" i="39"/>
  <c r="Y226" i="39"/>
  <c r="W226" i="39"/>
  <c r="U226" i="39"/>
  <c r="S226" i="39"/>
  <c r="Q226" i="39"/>
  <c r="O226" i="39"/>
  <c r="M226" i="39"/>
  <c r="K226" i="39"/>
  <c r="I226" i="39"/>
  <c r="G226" i="39"/>
  <c r="E226" i="39"/>
  <c r="AQ225" i="39"/>
  <c r="AO225" i="39"/>
  <c r="AM225" i="39"/>
  <c r="AK225" i="39"/>
  <c r="AI225" i="39"/>
  <c r="AG225" i="39"/>
  <c r="AE225" i="39"/>
  <c r="AC225" i="39"/>
  <c r="AA225" i="39"/>
  <c r="Y225" i="39"/>
  <c r="W225" i="39"/>
  <c r="U225" i="39"/>
  <c r="S225" i="39"/>
  <c r="Q225" i="39"/>
  <c r="O225" i="39"/>
  <c r="M225" i="39"/>
  <c r="K225" i="39"/>
  <c r="I225" i="39"/>
  <c r="G225" i="39"/>
  <c r="E225" i="39"/>
  <c r="AQ224" i="39"/>
  <c r="AO224" i="39"/>
  <c r="AM224" i="39"/>
  <c r="AK224" i="39"/>
  <c r="AI224" i="39"/>
  <c r="AG224" i="39"/>
  <c r="AE224" i="39"/>
  <c r="AC224" i="39"/>
  <c r="AA224" i="39"/>
  <c r="Y224" i="39"/>
  <c r="W224" i="39"/>
  <c r="U224" i="39"/>
  <c r="S224" i="39"/>
  <c r="Q224" i="39"/>
  <c r="O224" i="39"/>
  <c r="M224" i="39"/>
  <c r="K224" i="39"/>
  <c r="I224" i="39"/>
  <c r="G224" i="39"/>
  <c r="E224" i="39"/>
  <c r="AQ223" i="39"/>
  <c r="AO223" i="39"/>
  <c r="AM223" i="39"/>
  <c r="AK223" i="39"/>
  <c r="AI223" i="39"/>
  <c r="AG223" i="39"/>
  <c r="AE223" i="39"/>
  <c r="AC223" i="39"/>
  <c r="AA223" i="39"/>
  <c r="Y223" i="39"/>
  <c r="W223" i="39"/>
  <c r="U223" i="39"/>
  <c r="S223" i="39"/>
  <c r="Q223" i="39"/>
  <c r="O223" i="39"/>
  <c r="M223" i="39"/>
  <c r="K223" i="39"/>
  <c r="I223" i="39"/>
  <c r="G223" i="39"/>
  <c r="E223" i="39"/>
  <c r="AQ222" i="39"/>
  <c r="AO222" i="39"/>
  <c r="AM222" i="39"/>
  <c r="AK222" i="39"/>
  <c r="AI222" i="39"/>
  <c r="AG222" i="39"/>
  <c r="AE222" i="39"/>
  <c r="AC222" i="39"/>
  <c r="AA222" i="39"/>
  <c r="Y222" i="39"/>
  <c r="W222" i="39"/>
  <c r="U222" i="39"/>
  <c r="S222" i="39"/>
  <c r="Q222" i="39"/>
  <c r="O222" i="39"/>
  <c r="M222" i="39"/>
  <c r="K222" i="39"/>
  <c r="I222" i="39"/>
  <c r="G222" i="39"/>
  <c r="E222" i="39"/>
  <c r="AQ221" i="39"/>
  <c r="AO221" i="39"/>
  <c r="AM221" i="39"/>
  <c r="AK221" i="39"/>
  <c r="AI221" i="39"/>
  <c r="AG221" i="39"/>
  <c r="AE221" i="39"/>
  <c r="AC221" i="39"/>
  <c r="AA221" i="39"/>
  <c r="Y221" i="39"/>
  <c r="W221" i="39"/>
  <c r="U221" i="39"/>
  <c r="S221" i="39"/>
  <c r="Q221" i="39"/>
  <c r="O221" i="39"/>
  <c r="M221" i="39"/>
  <c r="K221" i="39"/>
  <c r="I221" i="39"/>
  <c r="G221" i="39"/>
  <c r="E221" i="39"/>
  <c r="AQ220" i="39"/>
  <c r="AO220" i="39"/>
  <c r="AM220" i="39"/>
  <c r="AK220" i="39"/>
  <c r="AI220" i="39"/>
  <c r="AG220" i="39"/>
  <c r="AE220" i="39"/>
  <c r="AC220" i="39"/>
  <c r="AA220" i="39"/>
  <c r="Y220" i="39"/>
  <c r="W220" i="39"/>
  <c r="U220" i="39"/>
  <c r="S220" i="39"/>
  <c r="Q220" i="39"/>
  <c r="O220" i="39"/>
  <c r="M220" i="39"/>
  <c r="K220" i="39"/>
  <c r="I220" i="39"/>
  <c r="G220" i="39"/>
  <c r="E220" i="39"/>
  <c r="AQ219" i="39"/>
  <c r="AO219" i="39"/>
  <c r="AM219" i="39"/>
  <c r="AK219" i="39"/>
  <c r="AI219" i="39"/>
  <c r="AG219" i="39"/>
  <c r="AE219" i="39"/>
  <c r="AC219" i="39"/>
  <c r="AA219" i="39"/>
  <c r="Y219" i="39"/>
  <c r="W219" i="39"/>
  <c r="U219" i="39"/>
  <c r="S219" i="39"/>
  <c r="Q219" i="39"/>
  <c r="O219" i="39"/>
  <c r="M219" i="39"/>
  <c r="K219" i="39"/>
  <c r="I219" i="39"/>
  <c r="G219" i="39"/>
  <c r="E219" i="39"/>
  <c r="AQ218" i="39"/>
  <c r="AO218" i="39"/>
  <c r="AM218" i="39"/>
  <c r="AK218" i="39"/>
  <c r="AI218" i="39"/>
  <c r="AG218" i="39"/>
  <c r="AE218" i="39"/>
  <c r="AC218" i="39"/>
  <c r="AA218" i="39"/>
  <c r="Y218" i="39"/>
  <c r="W218" i="39"/>
  <c r="U218" i="39"/>
  <c r="S218" i="39"/>
  <c r="Q218" i="39"/>
  <c r="O218" i="39"/>
  <c r="M218" i="39"/>
  <c r="K218" i="39"/>
  <c r="I218" i="39"/>
  <c r="G218" i="39"/>
  <c r="E218" i="39"/>
  <c r="AQ217" i="39"/>
  <c r="AO217" i="39"/>
  <c r="AM217" i="39"/>
  <c r="AK217" i="39"/>
  <c r="AI217" i="39"/>
  <c r="AG217" i="39"/>
  <c r="AE217" i="39"/>
  <c r="AC217" i="39"/>
  <c r="AA217" i="39"/>
  <c r="Y217" i="39"/>
  <c r="W217" i="39"/>
  <c r="U217" i="39"/>
  <c r="S217" i="39"/>
  <c r="Q217" i="39"/>
  <c r="O217" i="39"/>
  <c r="M217" i="39"/>
  <c r="K217" i="39"/>
  <c r="I217" i="39"/>
  <c r="G217" i="39"/>
  <c r="E217" i="39"/>
  <c r="AQ216" i="39"/>
  <c r="AO216" i="39"/>
  <c r="AM216" i="39"/>
  <c r="AK216" i="39"/>
  <c r="AI216" i="39"/>
  <c r="AG216" i="39"/>
  <c r="AE216" i="39"/>
  <c r="AC216" i="39"/>
  <c r="AA216" i="39"/>
  <c r="Y216" i="39"/>
  <c r="W216" i="39"/>
  <c r="U216" i="39"/>
  <c r="S216" i="39"/>
  <c r="Q216" i="39"/>
  <c r="O216" i="39"/>
  <c r="M216" i="39"/>
  <c r="K216" i="39"/>
  <c r="I216" i="39"/>
  <c r="G216" i="39"/>
  <c r="E216" i="39"/>
  <c r="AQ215" i="39"/>
  <c r="AO215" i="39"/>
  <c r="AM215" i="39"/>
  <c r="AK215" i="39"/>
  <c r="AI215" i="39"/>
  <c r="AG215" i="39"/>
  <c r="AE215" i="39"/>
  <c r="AC215" i="39"/>
  <c r="AA215" i="39"/>
  <c r="Y215" i="39"/>
  <c r="W215" i="39"/>
  <c r="U215" i="39"/>
  <c r="S215" i="39"/>
  <c r="Q215" i="39"/>
  <c r="O215" i="39"/>
  <c r="M215" i="39"/>
  <c r="K215" i="39"/>
  <c r="I215" i="39"/>
  <c r="G215" i="39"/>
  <c r="E215" i="39"/>
  <c r="AQ214" i="39"/>
  <c r="AO214" i="39"/>
  <c r="AM214" i="39"/>
  <c r="AK214" i="39"/>
  <c r="AI214" i="39"/>
  <c r="AG214" i="39"/>
  <c r="AE214" i="39"/>
  <c r="AC214" i="39"/>
  <c r="AA214" i="39"/>
  <c r="Y214" i="39"/>
  <c r="W214" i="39"/>
  <c r="U214" i="39"/>
  <c r="S214" i="39"/>
  <c r="Q214" i="39"/>
  <c r="O214" i="39"/>
  <c r="M214" i="39"/>
  <c r="K214" i="39"/>
  <c r="I214" i="39"/>
  <c r="G214" i="39"/>
  <c r="E214" i="39"/>
  <c r="AQ213" i="39"/>
  <c r="AO213" i="39"/>
  <c r="AM213" i="39"/>
  <c r="AK213" i="39"/>
  <c r="AI213" i="39"/>
  <c r="AG213" i="39"/>
  <c r="AE213" i="39"/>
  <c r="AC213" i="39"/>
  <c r="AA213" i="39"/>
  <c r="Y213" i="39"/>
  <c r="W213" i="39"/>
  <c r="U213" i="39"/>
  <c r="S213" i="39"/>
  <c r="Q213" i="39"/>
  <c r="O213" i="39"/>
  <c r="M213" i="39"/>
  <c r="K213" i="39"/>
  <c r="I213" i="39"/>
  <c r="G213" i="39"/>
  <c r="E213" i="39"/>
  <c r="AQ212" i="39"/>
  <c r="AO212" i="39"/>
  <c r="AM212" i="39"/>
  <c r="AK212" i="39"/>
  <c r="AI212" i="39"/>
  <c r="AG212" i="39"/>
  <c r="AE212" i="39"/>
  <c r="AC212" i="39"/>
  <c r="AA212" i="39"/>
  <c r="Y212" i="39"/>
  <c r="W212" i="39"/>
  <c r="U212" i="39"/>
  <c r="S212" i="39"/>
  <c r="Q212" i="39"/>
  <c r="O212" i="39"/>
  <c r="M212" i="39"/>
  <c r="K212" i="39"/>
  <c r="I212" i="39"/>
  <c r="G212" i="39"/>
  <c r="E212" i="39"/>
  <c r="AQ211" i="39"/>
  <c r="AO211" i="39"/>
  <c r="AM211" i="39"/>
  <c r="AK211" i="39"/>
  <c r="AI211" i="39"/>
  <c r="AG211" i="39"/>
  <c r="AE211" i="39"/>
  <c r="AC211" i="39"/>
  <c r="AA211" i="39"/>
  <c r="Y211" i="39"/>
  <c r="W211" i="39"/>
  <c r="U211" i="39"/>
  <c r="S211" i="39"/>
  <c r="Q211" i="39"/>
  <c r="O211" i="39"/>
  <c r="M211" i="39"/>
  <c r="K211" i="39"/>
  <c r="I211" i="39"/>
  <c r="G211" i="39"/>
  <c r="E211" i="39"/>
  <c r="AQ210" i="39"/>
  <c r="AO210" i="39"/>
  <c r="AM210" i="39"/>
  <c r="AK210" i="39"/>
  <c r="AI210" i="39"/>
  <c r="AG210" i="39"/>
  <c r="AE210" i="39"/>
  <c r="AC210" i="39"/>
  <c r="AA210" i="39"/>
  <c r="Y210" i="39"/>
  <c r="W210" i="39"/>
  <c r="U210" i="39"/>
  <c r="S210" i="39"/>
  <c r="Q210" i="39"/>
  <c r="O210" i="39"/>
  <c r="M210" i="39"/>
  <c r="K210" i="39"/>
  <c r="I210" i="39"/>
  <c r="G210" i="39"/>
  <c r="E210" i="39"/>
  <c r="AQ209" i="39"/>
  <c r="AO209" i="39"/>
  <c r="AM209" i="39"/>
  <c r="AK209" i="39"/>
  <c r="AI209" i="39"/>
  <c r="AG209" i="39"/>
  <c r="AE209" i="39"/>
  <c r="AC209" i="39"/>
  <c r="AA209" i="39"/>
  <c r="Y209" i="39"/>
  <c r="W209" i="39"/>
  <c r="U209" i="39"/>
  <c r="S209" i="39"/>
  <c r="Q209" i="39"/>
  <c r="O209" i="39"/>
  <c r="M209" i="39"/>
  <c r="K209" i="39"/>
  <c r="I209" i="39"/>
  <c r="G209" i="39"/>
  <c r="E209" i="39"/>
  <c r="AQ208" i="39"/>
  <c r="AO208" i="39"/>
  <c r="AM208" i="39"/>
  <c r="AK208" i="39"/>
  <c r="AI208" i="39"/>
  <c r="AG208" i="39"/>
  <c r="AE208" i="39"/>
  <c r="AC208" i="39"/>
  <c r="AA208" i="39"/>
  <c r="Y208" i="39"/>
  <c r="W208" i="39"/>
  <c r="U208" i="39"/>
  <c r="S208" i="39"/>
  <c r="Q208" i="39"/>
  <c r="O208" i="39"/>
  <c r="M208" i="39"/>
  <c r="K208" i="39"/>
  <c r="I208" i="39"/>
  <c r="G208" i="39"/>
  <c r="E208" i="39"/>
  <c r="AQ207" i="39"/>
  <c r="AO207" i="39"/>
  <c r="AM207" i="39"/>
  <c r="AK207" i="39"/>
  <c r="AI207" i="39"/>
  <c r="AG207" i="39"/>
  <c r="AE207" i="39"/>
  <c r="AC207" i="39"/>
  <c r="AA207" i="39"/>
  <c r="Y207" i="39"/>
  <c r="W207" i="39"/>
  <c r="U207" i="39"/>
  <c r="S207" i="39"/>
  <c r="Q207" i="39"/>
  <c r="O207" i="39"/>
  <c r="M207" i="39"/>
  <c r="K207" i="39"/>
  <c r="I207" i="39"/>
  <c r="G207" i="39"/>
  <c r="E207" i="39"/>
  <c r="AQ206" i="39"/>
  <c r="AO206" i="39"/>
  <c r="AM206" i="39"/>
  <c r="AK206" i="39"/>
  <c r="AI206" i="39"/>
  <c r="AG206" i="39"/>
  <c r="AE206" i="39"/>
  <c r="AC206" i="39"/>
  <c r="AA206" i="39"/>
  <c r="Y206" i="39"/>
  <c r="W206" i="39"/>
  <c r="U206" i="39"/>
  <c r="S206" i="39"/>
  <c r="Q206" i="39"/>
  <c r="O206" i="39"/>
  <c r="M206" i="39"/>
  <c r="K206" i="39"/>
  <c r="I206" i="39"/>
  <c r="G206" i="39"/>
  <c r="E206" i="39"/>
  <c r="AQ205" i="39"/>
  <c r="AO205" i="39"/>
  <c r="AM205" i="39"/>
  <c r="AK205" i="39"/>
  <c r="AI205" i="39"/>
  <c r="AG205" i="39"/>
  <c r="AE205" i="39"/>
  <c r="AC205" i="39"/>
  <c r="AA205" i="39"/>
  <c r="Y205" i="39"/>
  <c r="W205" i="39"/>
  <c r="U205" i="39"/>
  <c r="S205" i="39"/>
  <c r="Q205" i="39"/>
  <c r="O205" i="39"/>
  <c r="M205" i="39"/>
  <c r="K205" i="39"/>
  <c r="I205" i="39"/>
  <c r="G205" i="39"/>
  <c r="E205" i="39"/>
  <c r="AQ204" i="39"/>
  <c r="AO204" i="39"/>
  <c r="AM204" i="39"/>
  <c r="AK204" i="39"/>
  <c r="AI204" i="39"/>
  <c r="AG204" i="39"/>
  <c r="AE204" i="39"/>
  <c r="AC204" i="39"/>
  <c r="AA204" i="39"/>
  <c r="Y204" i="39"/>
  <c r="W204" i="39"/>
  <c r="U204" i="39"/>
  <c r="S204" i="39"/>
  <c r="Q204" i="39"/>
  <c r="O204" i="39"/>
  <c r="M204" i="39"/>
  <c r="K204" i="39"/>
  <c r="I204" i="39"/>
  <c r="G204" i="39"/>
  <c r="E204" i="39"/>
  <c r="AQ203" i="39"/>
  <c r="AO203" i="39"/>
  <c r="AM203" i="39"/>
  <c r="AK203" i="39"/>
  <c r="AI203" i="39"/>
  <c r="AG203" i="39"/>
  <c r="AE203" i="39"/>
  <c r="AC203" i="39"/>
  <c r="AA203" i="39"/>
  <c r="Y203" i="39"/>
  <c r="W203" i="39"/>
  <c r="U203" i="39"/>
  <c r="S203" i="39"/>
  <c r="Q203" i="39"/>
  <c r="O203" i="39"/>
  <c r="M203" i="39"/>
  <c r="K203" i="39"/>
  <c r="I203" i="39"/>
  <c r="G203" i="39"/>
  <c r="E203" i="39"/>
  <c r="AQ202" i="39"/>
  <c r="AO202" i="39"/>
  <c r="AM202" i="39"/>
  <c r="AK202" i="39"/>
  <c r="AI202" i="39"/>
  <c r="AG202" i="39"/>
  <c r="AE202" i="39"/>
  <c r="AC202" i="39"/>
  <c r="AA202" i="39"/>
  <c r="Y202" i="39"/>
  <c r="W202" i="39"/>
  <c r="U202" i="39"/>
  <c r="S202" i="39"/>
  <c r="Q202" i="39"/>
  <c r="O202" i="39"/>
  <c r="M202" i="39"/>
  <c r="K202" i="39"/>
  <c r="I202" i="39"/>
  <c r="G202" i="39"/>
  <c r="E202" i="39"/>
  <c r="AQ201" i="39"/>
  <c r="AO201" i="39"/>
  <c r="AM201" i="39"/>
  <c r="AK201" i="39"/>
  <c r="AI201" i="39"/>
  <c r="AG201" i="39"/>
  <c r="AE201" i="39"/>
  <c r="AC201" i="39"/>
  <c r="AA201" i="39"/>
  <c r="Y201" i="39"/>
  <c r="W201" i="39"/>
  <c r="U201" i="39"/>
  <c r="S201" i="39"/>
  <c r="Q201" i="39"/>
  <c r="O201" i="39"/>
  <c r="M201" i="39"/>
  <c r="K201" i="39"/>
  <c r="I201" i="39"/>
  <c r="G201" i="39"/>
  <c r="E201" i="39"/>
  <c r="AQ200" i="39"/>
  <c r="AO200" i="39"/>
  <c r="AM200" i="39"/>
  <c r="AK200" i="39"/>
  <c r="AI200" i="39"/>
  <c r="AG200" i="39"/>
  <c r="AE200" i="39"/>
  <c r="AC200" i="39"/>
  <c r="AA200" i="39"/>
  <c r="Y200" i="39"/>
  <c r="W200" i="39"/>
  <c r="U200" i="39"/>
  <c r="S200" i="39"/>
  <c r="Q200" i="39"/>
  <c r="O200" i="39"/>
  <c r="M200" i="39"/>
  <c r="K200" i="39"/>
  <c r="I200" i="39"/>
  <c r="G200" i="39"/>
  <c r="E200" i="39"/>
  <c r="AQ199" i="39"/>
  <c r="AO199" i="39"/>
  <c r="AM199" i="39"/>
  <c r="AK199" i="39"/>
  <c r="AI199" i="39"/>
  <c r="AG199" i="39"/>
  <c r="AE199" i="39"/>
  <c r="AC199" i="39"/>
  <c r="AA199" i="39"/>
  <c r="Y199" i="39"/>
  <c r="W199" i="39"/>
  <c r="U199" i="39"/>
  <c r="S199" i="39"/>
  <c r="Q199" i="39"/>
  <c r="O199" i="39"/>
  <c r="M199" i="39"/>
  <c r="K199" i="39"/>
  <c r="I199" i="39"/>
  <c r="G199" i="39"/>
  <c r="E199" i="39"/>
  <c r="AQ198" i="39"/>
  <c r="AO198" i="39"/>
  <c r="AM198" i="39"/>
  <c r="AK198" i="39"/>
  <c r="AI198" i="39"/>
  <c r="AG198" i="39"/>
  <c r="AE198" i="39"/>
  <c r="AC198" i="39"/>
  <c r="AA198" i="39"/>
  <c r="Y198" i="39"/>
  <c r="W198" i="39"/>
  <c r="U198" i="39"/>
  <c r="S198" i="39"/>
  <c r="Q198" i="39"/>
  <c r="O198" i="39"/>
  <c r="M198" i="39"/>
  <c r="K198" i="39"/>
  <c r="I198" i="39"/>
  <c r="G198" i="39"/>
  <c r="E198" i="39"/>
  <c r="AQ197" i="39"/>
  <c r="AO197" i="39"/>
  <c r="AM197" i="39"/>
  <c r="AK197" i="39"/>
  <c r="AI197" i="39"/>
  <c r="AG197" i="39"/>
  <c r="AE197" i="39"/>
  <c r="AC197" i="39"/>
  <c r="AA197" i="39"/>
  <c r="Y197" i="39"/>
  <c r="W197" i="39"/>
  <c r="U197" i="39"/>
  <c r="S197" i="39"/>
  <c r="Q197" i="39"/>
  <c r="O197" i="39"/>
  <c r="M197" i="39"/>
  <c r="K197" i="39"/>
  <c r="I197" i="39"/>
  <c r="G197" i="39"/>
  <c r="E197" i="39"/>
  <c r="AQ196" i="39"/>
  <c r="AO196" i="39"/>
  <c r="AM196" i="39"/>
  <c r="AK196" i="39"/>
  <c r="AI196" i="39"/>
  <c r="AG196" i="39"/>
  <c r="AE196" i="39"/>
  <c r="AC196" i="39"/>
  <c r="AA196" i="39"/>
  <c r="Y196" i="39"/>
  <c r="W196" i="39"/>
  <c r="U196" i="39"/>
  <c r="S196" i="39"/>
  <c r="Q196" i="39"/>
  <c r="O196" i="39"/>
  <c r="M196" i="39"/>
  <c r="K196" i="39"/>
  <c r="I196" i="39"/>
  <c r="G196" i="39"/>
  <c r="E196" i="39"/>
  <c r="AQ195" i="39"/>
  <c r="AO195" i="39"/>
  <c r="AM195" i="39"/>
  <c r="AK195" i="39"/>
  <c r="AI195" i="39"/>
  <c r="AG195" i="39"/>
  <c r="AE195" i="39"/>
  <c r="AC195" i="39"/>
  <c r="AA195" i="39"/>
  <c r="Y195" i="39"/>
  <c r="W195" i="39"/>
  <c r="U195" i="39"/>
  <c r="S195" i="39"/>
  <c r="Q195" i="39"/>
  <c r="O195" i="39"/>
  <c r="M195" i="39"/>
  <c r="K195" i="39"/>
  <c r="I195" i="39"/>
  <c r="G195" i="39"/>
  <c r="E195" i="39"/>
  <c r="AQ194" i="39"/>
  <c r="AO194" i="39"/>
  <c r="AM194" i="39"/>
  <c r="AK194" i="39"/>
  <c r="AI194" i="39"/>
  <c r="AG194" i="39"/>
  <c r="AE194" i="39"/>
  <c r="AC194" i="39"/>
  <c r="AA194" i="39"/>
  <c r="Y194" i="39"/>
  <c r="W194" i="39"/>
  <c r="U194" i="39"/>
  <c r="S194" i="39"/>
  <c r="Q194" i="39"/>
  <c r="O194" i="39"/>
  <c r="M194" i="39"/>
  <c r="K194" i="39"/>
  <c r="I194" i="39"/>
  <c r="G194" i="39"/>
  <c r="E194" i="39"/>
  <c r="AQ193" i="39"/>
  <c r="AO193" i="39"/>
  <c r="AM193" i="39"/>
  <c r="AK193" i="39"/>
  <c r="AI193" i="39"/>
  <c r="AG193" i="39"/>
  <c r="AE193" i="39"/>
  <c r="AC193" i="39"/>
  <c r="AA193" i="39"/>
  <c r="Y193" i="39"/>
  <c r="W193" i="39"/>
  <c r="U193" i="39"/>
  <c r="S193" i="39"/>
  <c r="Q193" i="39"/>
  <c r="O193" i="39"/>
  <c r="M193" i="39"/>
  <c r="K193" i="39"/>
  <c r="I193" i="39"/>
  <c r="G193" i="39"/>
  <c r="E193" i="39"/>
  <c r="AQ192" i="39"/>
  <c r="AO192" i="39"/>
  <c r="AM192" i="39"/>
  <c r="AK192" i="39"/>
  <c r="AI192" i="39"/>
  <c r="AG192" i="39"/>
  <c r="AE192" i="39"/>
  <c r="AC192" i="39"/>
  <c r="AA192" i="39"/>
  <c r="Y192" i="39"/>
  <c r="W192" i="39"/>
  <c r="U192" i="39"/>
  <c r="S192" i="39"/>
  <c r="Q192" i="39"/>
  <c r="O192" i="39"/>
  <c r="M192" i="39"/>
  <c r="K192" i="39"/>
  <c r="I192" i="39"/>
  <c r="G192" i="39"/>
  <c r="E192" i="39"/>
  <c r="AQ191" i="39"/>
  <c r="AO191" i="39"/>
  <c r="AM191" i="39"/>
  <c r="AK191" i="39"/>
  <c r="AI191" i="39"/>
  <c r="AG191" i="39"/>
  <c r="AE191" i="39"/>
  <c r="AC191" i="39"/>
  <c r="AA191" i="39"/>
  <c r="Y191" i="39"/>
  <c r="W191" i="39"/>
  <c r="U191" i="39"/>
  <c r="S191" i="39"/>
  <c r="Q191" i="39"/>
  <c r="O191" i="39"/>
  <c r="M191" i="39"/>
  <c r="K191" i="39"/>
  <c r="I191" i="39"/>
  <c r="G191" i="39"/>
  <c r="E191" i="39"/>
  <c r="AQ190" i="39"/>
  <c r="AO190" i="39"/>
  <c r="AM190" i="39"/>
  <c r="AK190" i="39"/>
  <c r="AI190" i="39"/>
  <c r="AG190" i="39"/>
  <c r="AE190" i="39"/>
  <c r="AC190" i="39"/>
  <c r="AA190" i="39"/>
  <c r="Y190" i="39"/>
  <c r="W190" i="39"/>
  <c r="U190" i="39"/>
  <c r="S190" i="39"/>
  <c r="Q190" i="39"/>
  <c r="O190" i="39"/>
  <c r="M190" i="39"/>
  <c r="K190" i="39"/>
  <c r="I190" i="39"/>
  <c r="G190" i="39"/>
  <c r="E190" i="39"/>
  <c r="AQ189" i="39"/>
  <c r="AO189" i="39"/>
  <c r="AM189" i="39"/>
  <c r="AK189" i="39"/>
  <c r="AI189" i="39"/>
  <c r="AG189" i="39"/>
  <c r="AE189" i="39"/>
  <c r="AC189" i="39"/>
  <c r="AA189" i="39"/>
  <c r="Y189" i="39"/>
  <c r="W189" i="39"/>
  <c r="U189" i="39"/>
  <c r="S189" i="39"/>
  <c r="Q189" i="39"/>
  <c r="O189" i="39"/>
  <c r="M189" i="39"/>
  <c r="K189" i="39"/>
  <c r="I189" i="39"/>
  <c r="G189" i="39"/>
  <c r="E189" i="39"/>
  <c r="AQ188" i="39"/>
  <c r="AO188" i="39"/>
  <c r="AM188" i="39"/>
  <c r="AK188" i="39"/>
  <c r="AI188" i="39"/>
  <c r="AG188" i="39"/>
  <c r="AE188" i="39"/>
  <c r="AC188" i="39"/>
  <c r="AA188" i="39"/>
  <c r="Y188" i="39"/>
  <c r="W188" i="39"/>
  <c r="U188" i="39"/>
  <c r="S188" i="39"/>
  <c r="Q188" i="39"/>
  <c r="O188" i="39"/>
  <c r="M188" i="39"/>
  <c r="K188" i="39"/>
  <c r="I188" i="39"/>
  <c r="G188" i="39"/>
  <c r="E188" i="39"/>
  <c r="AQ187" i="39"/>
  <c r="AO187" i="39"/>
  <c r="AM187" i="39"/>
  <c r="AK187" i="39"/>
  <c r="AI187" i="39"/>
  <c r="AG187" i="39"/>
  <c r="AE187" i="39"/>
  <c r="AC187" i="39"/>
  <c r="AA187" i="39"/>
  <c r="Y187" i="39"/>
  <c r="W187" i="39"/>
  <c r="U187" i="39"/>
  <c r="S187" i="39"/>
  <c r="Q187" i="39"/>
  <c r="O187" i="39"/>
  <c r="M187" i="39"/>
  <c r="K187" i="39"/>
  <c r="I187" i="39"/>
  <c r="G187" i="39"/>
  <c r="E187" i="39"/>
  <c r="AQ186" i="39"/>
  <c r="AO186" i="39"/>
  <c r="AM186" i="39"/>
  <c r="AK186" i="39"/>
  <c r="AI186" i="39"/>
  <c r="AG186" i="39"/>
  <c r="AE186" i="39"/>
  <c r="AC186" i="39"/>
  <c r="AA186" i="39"/>
  <c r="Y186" i="39"/>
  <c r="W186" i="39"/>
  <c r="U186" i="39"/>
  <c r="S186" i="39"/>
  <c r="Q186" i="39"/>
  <c r="O186" i="39"/>
  <c r="M186" i="39"/>
  <c r="K186" i="39"/>
  <c r="I186" i="39"/>
  <c r="G186" i="39"/>
  <c r="E186" i="39"/>
  <c r="AQ185" i="39"/>
  <c r="AO185" i="39"/>
  <c r="AM185" i="39"/>
  <c r="AK185" i="39"/>
  <c r="AI185" i="39"/>
  <c r="AG185" i="39"/>
  <c r="AE185" i="39"/>
  <c r="AC185" i="39"/>
  <c r="AA185" i="39"/>
  <c r="Y185" i="39"/>
  <c r="W185" i="39"/>
  <c r="U185" i="39"/>
  <c r="S185" i="39"/>
  <c r="Q185" i="39"/>
  <c r="O185" i="39"/>
  <c r="M185" i="39"/>
  <c r="K185" i="39"/>
  <c r="I185" i="39"/>
  <c r="G185" i="39"/>
  <c r="E185" i="39"/>
  <c r="AQ184" i="39"/>
  <c r="AO184" i="39"/>
  <c r="AM184" i="39"/>
  <c r="AK184" i="39"/>
  <c r="AI184" i="39"/>
  <c r="AG184" i="39"/>
  <c r="AE184" i="39"/>
  <c r="AC184" i="39"/>
  <c r="AA184" i="39"/>
  <c r="Y184" i="39"/>
  <c r="W184" i="39"/>
  <c r="U184" i="39"/>
  <c r="S184" i="39"/>
  <c r="Q184" i="39"/>
  <c r="O184" i="39"/>
  <c r="M184" i="39"/>
  <c r="K184" i="39"/>
  <c r="I184" i="39"/>
  <c r="G184" i="39"/>
  <c r="E184" i="39"/>
  <c r="AQ183" i="39"/>
  <c r="AO183" i="39"/>
  <c r="AM183" i="39"/>
  <c r="AK183" i="39"/>
  <c r="AI183" i="39"/>
  <c r="AG183" i="39"/>
  <c r="AE183" i="39"/>
  <c r="AC183" i="39"/>
  <c r="AA183" i="39"/>
  <c r="Y183" i="39"/>
  <c r="W183" i="39"/>
  <c r="U183" i="39"/>
  <c r="S183" i="39"/>
  <c r="Q183" i="39"/>
  <c r="O183" i="39"/>
  <c r="M183" i="39"/>
  <c r="K183" i="39"/>
  <c r="I183" i="39"/>
  <c r="G183" i="39"/>
  <c r="E183" i="39"/>
  <c r="AQ182" i="39"/>
  <c r="AO182" i="39"/>
  <c r="AM182" i="39"/>
  <c r="AK182" i="39"/>
  <c r="AI182" i="39"/>
  <c r="AG182" i="39"/>
  <c r="AE182" i="39"/>
  <c r="AC182" i="39"/>
  <c r="AA182" i="39"/>
  <c r="Y182" i="39"/>
  <c r="W182" i="39"/>
  <c r="U182" i="39"/>
  <c r="S182" i="39"/>
  <c r="Q182" i="39"/>
  <c r="O182" i="39"/>
  <c r="M182" i="39"/>
  <c r="K182" i="39"/>
  <c r="I182" i="39"/>
  <c r="G182" i="39"/>
  <c r="E182" i="39"/>
  <c r="AQ181" i="39"/>
  <c r="AO181" i="39"/>
  <c r="AM181" i="39"/>
  <c r="AK181" i="39"/>
  <c r="AI181" i="39"/>
  <c r="AG181" i="39"/>
  <c r="AE181" i="39"/>
  <c r="AC181" i="39"/>
  <c r="AA181" i="39"/>
  <c r="Y181" i="39"/>
  <c r="W181" i="39"/>
  <c r="U181" i="39"/>
  <c r="S181" i="39"/>
  <c r="Q181" i="39"/>
  <c r="O181" i="39"/>
  <c r="M181" i="39"/>
  <c r="K181" i="39"/>
  <c r="I181" i="39"/>
  <c r="G181" i="39"/>
  <c r="E181" i="39"/>
  <c r="AQ180" i="39"/>
  <c r="AO180" i="39"/>
  <c r="AM180" i="39"/>
  <c r="AK180" i="39"/>
  <c r="AI180" i="39"/>
  <c r="AG180" i="39"/>
  <c r="AE180" i="39"/>
  <c r="AC180" i="39"/>
  <c r="AA180" i="39"/>
  <c r="Y180" i="39"/>
  <c r="W180" i="39"/>
  <c r="U180" i="39"/>
  <c r="S180" i="39"/>
  <c r="Q180" i="39"/>
  <c r="O180" i="39"/>
  <c r="M180" i="39"/>
  <c r="K180" i="39"/>
  <c r="I180" i="39"/>
  <c r="G180" i="39"/>
  <c r="E180" i="39"/>
  <c r="AQ179" i="39"/>
  <c r="AO179" i="39"/>
  <c r="AM179" i="39"/>
  <c r="AK179" i="39"/>
  <c r="AI179" i="39"/>
  <c r="AG179" i="39"/>
  <c r="AE179" i="39"/>
  <c r="AC179" i="39"/>
  <c r="AA179" i="39"/>
  <c r="Y179" i="39"/>
  <c r="W179" i="39"/>
  <c r="U179" i="39"/>
  <c r="S179" i="39"/>
  <c r="Q179" i="39"/>
  <c r="O179" i="39"/>
  <c r="M179" i="39"/>
  <c r="K179" i="39"/>
  <c r="I179" i="39"/>
  <c r="G179" i="39"/>
  <c r="E179" i="39"/>
  <c r="AQ178" i="39"/>
  <c r="AO178" i="39"/>
  <c r="AM178" i="39"/>
  <c r="AK178" i="39"/>
  <c r="AI178" i="39"/>
  <c r="AG178" i="39"/>
  <c r="AE178" i="39"/>
  <c r="AC178" i="39"/>
  <c r="AA178" i="39"/>
  <c r="Y178" i="39"/>
  <c r="W178" i="39"/>
  <c r="U178" i="39"/>
  <c r="S178" i="39"/>
  <c r="Q178" i="39"/>
  <c r="O178" i="39"/>
  <c r="M178" i="39"/>
  <c r="K178" i="39"/>
  <c r="I178" i="39"/>
  <c r="G178" i="39"/>
  <c r="E178" i="39"/>
  <c r="AQ177" i="39"/>
  <c r="AO177" i="39"/>
  <c r="AM177" i="39"/>
  <c r="AK177" i="39"/>
  <c r="AI177" i="39"/>
  <c r="AG177" i="39"/>
  <c r="AE177" i="39"/>
  <c r="AC177" i="39"/>
  <c r="AA177" i="39"/>
  <c r="Y177" i="39"/>
  <c r="W177" i="39"/>
  <c r="U177" i="39"/>
  <c r="S177" i="39"/>
  <c r="Q177" i="39"/>
  <c r="O177" i="39"/>
  <c r="M177" i="39"/>
  <c r="K177" i="39"/>
  <c r="I177" i="39"/>
  <c r="G177" i="39"/>
  <c r="E177" i="39"/>
  <c r="AQ176" i="39"/>
  <c r="AO176" i="39"/>
  <c r="AM176" i="39"/>
  <c r="AK176" i="39"/>
  <c r="AI176" i="39"/>
  <c r="AG176" i="39"/>
  <c r="AE176" i="39"/>
  <c r="AC176" i="39"/>
  <c r="AA176" i="39"/>
  <c r="Y176" i="39"/>
  <c r="W176" i="39"/>
  <c r="U176" i="39"/>
  <c r="S176" i="39"/>
  <c r="Q176" i="39"/>
  <c r="O176" i="39"/>
  <c r="M176" i="39"/>
  <c r="K176" i="39"/>
  <c r="I176" i="39"/>
  <c r="G176" i="39"/>
  <c r="E176" i="39"/>
  <c r="AQ175" i="39"/>
  <c r="AO175" i="39"/>
  <c r="AM175" i="39"/>
  <c r="AK175" i="39"/>
  <c r="AI175" i="39"/>
  <c r="AG175" i="39"/>
  <c r="AE175" i="39"/>
  <c r="AC175" i="39"/>
  <c r="AA175" i="39"/>
  <c r="Y175" i="39"/>
  <c r="W175" i="39"/>
  <c r="U175" i="39"/>
  <c r="S175" i="39"/>
  <c r="Q175" i="39"/>
  <c r="O175" i="39"/>
  <c r="M175" i="39"/>
  <c r="K175" i="39"/>
  <c r="I175" i="39"/>
  <c r="G175" i="39"/>
  <c r="E175" i="39"/>
  <c r="AQ174" i="39"/>
  <c r="AO174" i="39"/>
  <c r="AM174" i="39"/>
  <c r="AK174" i="39"/>
  <c r="AI174" i="39"/>
  <c r="AG174" i="39"/>
  <c r="AE174" i="39"/>
  <c r="AC174" i="39"/>
  <c r="AA174" i="39"/>
  <c r="Y174" i="39"/>
  <c r="W174" i="39"/>
  <c r="U174" i="39"/>
  <c r="S174" i="39"/>
  <c r="Q174" i="39"/>
  <c r="O174" i="39"/>
  <c r="M174" i="39"/>
  <c r="K174" i="39"/>
  <c r="I174" i="39"/>
  <c r="G174" i="39"/>
  <c r="E174" i="39"/>
  <c r="AQ173" i="39"/>
  <c r="AO173" i="39"/>
  <c r="AM173" i="39"/>
  <c r="AK173" i="39"/>
  <c r="AI173" i="39"/>
  <c r="AG173" i="39"/>
  <c r="AE173" i="39"/>
  <c r="AC173" i="39"/>
  <c r="AA173" i="39"/>
  <c r="Y173" i="39"/>
  <c r="W173" i="39"/>
  <c r="U173" i="39"/>
  <c r="S173" i="39"/>
  <c r="Q173" i="39"/>
  <c r="O173" i="39"/>
  <c r="M173" i="39"/>
  <c r="K173" i="39"/>
  <c r="I173" i="39"/>
  <c r="G173" i="39"/>
  <c r="E173" i="39"/>
  <c r="AQ172" i="39"/>
  <c r="AO172" i="39"/>
  <c r="AM172" i="39"/>
  <c r="AK172" i="39"/>
  <c r="AI172" i="39"/>
  <c r="AG172" i="39"/>
  <c r="AE172" i="39"/>
  <c r="AC172" i="39"/>
  <c r="AA172" i="39"/>
  <c r="Y172" i="39"/>
  <c r="W172" i="39"/>
  <c r="U172" i="39"/>
  <c r="S172" i="39"/>
  <c r="Q172" i="39"/>
  <c r="O172" i="39"/>
  <c r="M172" i="39"/>
  <c r="K172" i="39"/>
  <c r="I172" i="39"/>
  <c r="G172" i="39"/>
  <c r="E172" i="39"/>
  <c r="AQ171" i="39"/>
  <c r="AO171" i="39"/>
  <c r="AM171" i="39"/>
  <c r="AK171" i="39"/>
  <c r="AI171" i="39"/>
  <c r="AG171" i="39"/>
  <c r="AE171" i="39"/>
  <c r="AC171" i="39"/>
  <c r="AA171" i="39"/>
  <c r="Y171" i="39"/>
  <c r="W171" i="39"/>
  <c r="U171" i="39"/>
  <c r="S171" i="39"/>
  <c r="Q171" i="39"/>
  <c r="O171" i="39"/>
  <c r="M171" i="39"/>
  <c r="K171" i="39"/>
  <c r="I171" i="39"/>
  <c r="G171" i="39"/>
  <c r="E171" i="39"/>
  <c r="AQ170" i="39"/>
  <c r="AO170" i="39"/>
  <c r="AM170" i="39"/>
  <c r="AK170" i="39"/>
  <c r="AI170" i="39"/>
  <c r="AG170" i="39"/>
  <c r="AE170" i="39"/>
  <c r="AC170" i="39"/>
  <c r="AA170" i="39"/>
  <c r="Y170" i="39"/>
  <c r="W170" i="39"/>
  <c r="U170" i="39"/>
  <c r="S170" i="39"/>
  <c r="Q170" i="39"/>
  <c r="O170" i="39"/>
  <c r="M170" i="39"/>
  <c r="K170" i="39"/>
  <c r="I170" i="39"/>
  <c r="G170" i="39"/>
  <c r="E170" i="39"/>
  <c r="AQ169" i="39"/>
  <c r="AO169" i="39"/>
  <c r="AM169" i="39"/>
  <c r="AK169" i="39"/>
  <c r="AI169" i="39"/>
  <c r="AG169" i="39"/>
  <c r="AE169" i="39"/>
  <c r="AC169" i="39"/>
  <c r="AA169" i="39"/>
  <c r="Y169" i="39"/>
  <c r="W169" i="39"/>
  <c r="U169" i="39"/>
  <c r="S169" i="39"/>
  <c r="Q169" i="39"/>
  <c r="O169" i="39"/>
  <c r="M169" i="39"/>
  <c r="K169" i="39"/>
  <c r="I169" i="39"/>
  <c r="G169" i="39"/>
  <c r="E169" i="39"/>
  <c r="AQ168" i="39"/>
  <c r="AO168" i="39"/>
  <c r="AM168" i="39"/>
  <c r="AK168" i="39"/>
  <c r="AI168" i="39"/>
  <c r="AG168" i="39"/>
  <c r="AE168" i="39"/>
  <c r="AC168" i="39"/>
  <c r="AA168" i="39"/>
  <c r="Y168" i="39"/>
  <c r="W168" i="39"/>
  <c r="U168" i="39"/>
  <c r="S168" i="39"/>
  <c r="Q168" i="39"/>
  <c r="O168" i="39"/>
  <c r="M168" i="39"/>
  <c r="K168" i="39"/>
  <c r="I168" i="39"/>
  <c r="G168" i="39"/>
  <c r="E168" i="39"/>
  <c r="AQ167" i="39"/>
  <c r="AO167" i="39"/>
  <c r="AM167" i="39"/>
  <c r="AK167" i="39"/>
  <c r="AI167" i="39"/>
  <c r="AG167" i="39"/>
  <c r="AE167" i="39"/>
  <c r="AC167" i="39"/>
  <c r="AA167" i="39"/>
  <c r="Y167" i="39"/>
  <c r="W167" i="39"/>
  <c r="U167" i="39"/>
  <c r="S167" i="39"/>
  <c r="Q167" i="39"/>
  <c r="O167" i="39"/>
  <c r="M167" i="39"/>
  <c r="K167" i="39"/>
  <c r="I167" i="39"/>
  <c r="G167" i="39"/>
  <c r="E167" i="39"/>
  <c r="AQ166" i="39"/>
  <c r="AO166" i="39"/>
  <c r="AM166" i="39"/>
  <c r="AK166" i="39"/>
  <c r="AI166" i="39"/>
  <c r="AG166" i="39"/>
  <c r="AE166" i="39"/>
  <c r="AC166" i="39"/>
  <c r="AA166" i="39"/>
  <c r="Y166" i="39"/>
  <c r="W166" i="39"/>
  <c r="U166" i="39"/>
  <c r="S166" i="39"/>
  <c r="Q166" i="39"/>
  <c r="O166" i="39"/>
  <c r="M166" i="39"/>
  <c r="K166" i="39"/>
  <c r="I166" i="39"/>
  <c r="G166" i="39"/>
  <c r="E166" i="39"/>
  <c r="AQ165" i="39"/>
  <c r="AO165" i="39"/>
  <c r="AM165" i="39"/>
  <c r="AK165" i="39"/>
  <c r="AI165" i="39"/>
  <c r="AG165" i="39"/>
  <c r="AE165" i="39"/>
  <c r="AC165" i="39"/>
  <c r="AA165" i="39"/>
  <c r="Y165" i="39"/>
  <c r="W165" i="39"/>
  <c r="U165" i="39"/>
  <c r="S165" i="39"/>
  <c r="Q165" i="39"/>
  <c r="O165" i="39"/>
  <c r="M165" i="39"/>
  <c r="K165" i="39"/>
  <c r="I165" i="39"/>
  <c r="G165" i="39"/>
  <c r="E165" i="39"/>
  <c r="AQ164" i="39"/>
  <c r="AO164" i="39"/>
  <c r="AM164" i="39"/>
  <c r="AK164" i="39"/>
  <c r="AI164" i="39"/>
  <c r="AG164" i="39"/>
  <c r="AE164" i="39"/>
  <c r="AC164" i="39"/>
  <c r="AA164" i="39"/>
  <c r="Y164" i="39"/>
  <c r="W164" i="39"/>
  <c r="U164" i="39"/>
  <c r="S164" i="39"/>
  <c r="Q164" i="39"/>
  <c r="O164" i="39"/>
  <c r="M164" i="39"/>
  <c r="K164" i="39"/>
  <c r="I164" i="39"/>
  <c r="G164" i="39"/>
  <c r="E164" i="39"/>
  <c r="AQ163" i="39"/>
  <c r="AO163" i="39"/>
  <c r="AM163" i="39"/>
  <c r="AK163" i="39"/>
  <c r="AI163" i="39"/>
  <c r="AG163" i="39"/>
  <c r="AE163" i="39"/>
  <c r="AC163" i="39"/>
  <c r="AA163" i="39"/>
  <c r="Y163" i="39"/>
  <c r="W163" i="39"/>
  <c r="U163" i="39"/>
  <c r="S163" i="39"/>
  <c r="Q163" i="39"/>
  <c r="O163" i="39"/>
  <c r="M163" i="39"/>
  <c r="K163" i="39"/>
  <c r="I163" i="39"/>
  <c r="G163" i="39"/>
  <c r="E163" i="39"/>
  <c r="AQ162" i="39"/>
  <c r="AO162" i="39"/>
  <c r="AM162" i="39"/>
  <c r="AK162" i="39"/>
  <c r="AI162" i="39"/>
  <c r="AG162" i="39"/>
  <c r="AE162" i="39"/>
  <c r="AC162" i="39"/>
  <c r="AA162" i="39"/>
  <c r="Y162" i="39"/>
  <c r="W162" i="39"/>
  <c r="U162" i="39"/>
  <c r="S162" i="39"/>
  <c r="Q162" i="39"/>
  <c r="O162" i="39"/>
  <c r="M162" i="39"/>
  <c r="K162" i="39"/>
  <c r="I162" i="39"/>
  <c r="G162" i="39"/>
  <c r="E162" i="39"/>
  <c r="AQ161" i="39"/>
  <c r="AO161" i="39"/>
  <c r="AM161" i="39"/>
  <c r="AK161" i="39"/>
  <c r="AI161" i="39"/>
  <c r="AG161" i="39"/>
  <c r="AE161" i="39"/>
  <c r="AC161" i="39"/>
  <c r="AA161" i="39"/>
  <c r="Y161" i="39"/>
  <c r="W161" i="39"/>
  <c r="U161" i="39"/>
  <c r="S161" i="39"/>
  <c r="Q161" i="39"/>
  <c r="O161" i="39"/>
  <c r="M161" i="39"/>
  <c r="K161" i="39"/>
  <c r="I161" i="39"/>
  <c r="G161" i="39"/>
  <c r="E161" i="39"/>
  <c r="AQ160" i="39"/>
  <c r="AO160" i="39"/>
  <c r="AM160" i="39"/>
  <c r="AK160" i="39"/>
  <c r="AI160" i="39"/>
  <c r="AG160" i="39"/>
  <c r="AE160" i="39"/>
  <c r="AC160" i="39"/>
  <c r="AA160" i="39"/>
  <c r="Y160" i="39"/>
  <c r="W160" i="39"/>
  <c r="U160" i="39"/>
  <c r="S160" i="39"/>
  <c r="Q160" i="39"/>
  <c r="O160" i="39"/>
  <c r="M160" i="39"/>
  <c r="K160" i="39"/>
  <c r="I160" i="39"/>
  <c r="G160" i="39"/>
  <c r="E160" i="39"/>
  <c r="AQ159" i="39"/>
  <c r="AO159" i="39"/>
  <c r="AM159" i="39"/>
  <c r="AK159" i="39"/>
  <c r="AI159" i="39"/>
  <c r="AG159" i="39"/>
  <c r="AE159" i="39"/>
  <c r="AC159" i="39"/>
  <c r="AA159" i="39"/>
  <c r="Y159" i="39"/>
  <c r="W159" i="39"/>
  <c r="U159" i="39"/>
  <c r="S159" i="39"/>
  <c r="Q159" i="39"/>
  <c r="O159" i="39"/>
  <c r="M159" i="39"/>
  <c r="K159" i="39"/>
  <c r="I159" i="39"/>
  <c r="G159" i="39"/>
  <c r="E159" i="39"/>
  <c r="AQ158" i="39"/>
  <c r="AO158" i="39"/>
  <c r="AM158" i="39"/>
  <c r="AK158" i="39"/>
  <c r="AI158" i="39"/>
  <c r="AG158" i="39"/>
  <c r="AE158" i="39"/>
  <c r="AC158" i="39"/>
  <c r="AA158" i="39"/>
  <c r="Y158" i="39"/>
  <c r="W158" i="39"/>
  <c r="U158" i="39"/>
  <c r="S158" i="39"/>
  <c r="Q158" i="39"/>
  <c r="O158" i="39"/>
  <c r="M158" i="39"/>
  <c r="K158" i="39"/>
  <c r="I158" i="39"/>
  <c r="G158" i="39"/>
  <c r="E158" i="39"/>
  <c r="AQ157" i="39"/>
  <c r="AO157" i="39"/>
  <c r="AM157" i="39"/>
  <c r="AK157" i="39"/>
  <c r="AI157" i="39"/>
  <c r="AG157" i="39"/>
  <c r="AE157" i="39"/>
  <c r="AC157" i="39"/>
  <c r="AA157" i="39"/>
  <c r="Y157" i="39"/>
  <c r="W157" i="39"/>
  <c r="U157" i="39"/>
  <c r="S157" i="39"/>
  <c r="Q157" i="39"/>
  <c r="O157" i="39"/>
  <c r="M157" i="39"/>
  <c r="K157" i="39"/>
  <c r="I157" i="39"/>
  <c r="G157" i="39"/>
  <c r="E157" i="39"/>
  <c r="AQ156" i="39"/>
  <c r="AO156" i="39"/>
  <c r="AM156" i="39"/>
  <c r="AK156" i="39"/>
  <c r="AI156" i="39"/>
  <c r="AG156" i="39"/>
  <c r="AE156" i="39"/>
  <c r="AC156" i="39"/>
  <c r="AA156" i="39"/>
  <c r="Y156" i="39"/>
  <c r="W156" i="39"/>
  <c r="U156" i="39"/>
  <c r="S156" i="39"/>
  <c r="Q156" i="39"/>
  <c r="O156" i="39"/>
  <c r="M156" i="39"/>
  <c r="K156" i="39"/>
  <c r="I156" i="39"/>
  <c r="G156" i="39"/>
  <c r="E156" i="39"/>
  <c r="AQ155" i="39"/>
  <c r="AO155" i="39"/>
  <c r="AM155" i="39"/>
  <c r="AK155" i="39"/>
  <c r="AI155" i="39"/>
  <c r="AG155" i="39"/>
  <c r="AE155" i="39"/>
  <c r="AC155" i="39"/>
  <c r="AA155" i="39"/>
  <c r="Y155" i="39"/>
  <c r="W155" i="39"/>
  <c r="U155" i="39"/>
  <c r="S155" i="39"/>
  <c r="Q155" i="39"/>
  <c r="O155" i="39"/>
  <c r="M155" i="39"/>
  <c r="K155" i="39"/>
  <c r="I155" i="39"/>
  <c r="G155" i="39"/>
  <c r="E155" i="39"/>
  <c r="AQ154" i="39"/>
  <c r="AO154" i="39"/>
  <c r="AM154" i="39"/>
  <c r="AK154" i="39"/>
  <c r="AI154" i="39"/>
  <c r="AG154" i="39"/>
  <c r="AE154" i="39"/>
  <c r="AC154" i="39"/>
  <c r="AA154" i="39"/>
  <c r="Y154" i="39"/>
  <c r="W154" i="39"/>
  <c r="U154" i="39"/>
  <c r="S154" i="39"/>
  <c r="Q154" i="39"/>
  <c r="O154" i="39"/>
  <c r="M154" i="39"/>
  <c r="K154" i="39"/>
  <c r="I154" i="39"/>
  <c r="G154" i="39"/>
  <c r="E154" i="39"/>
  <c r="AQ153" i="39"/>
  <c r="AO153" i="39"/>
  <c r="AM153" i="39"/>
  <c r="AK153" i="39"/>
  <c r="AI153" i="39"/>
  <c r="AG153" i="39"/>
  <c r="AE153" i="39"/>
  <c r="AC153" i="39"/>
  <c r="AA153" i="39"/>
  <c r="Y153" i="39"/>
  <c r="W153" i="39"/>
  <c r="U153" i="39"/>
  <c r="S153" i="39"/>
  <c r="Q153" i="39"/>
  <c r="O153" i="39"/>
  <c r="M153" i="39"/>
  <c r="K153" i="39"/>
  <c r="I153" i="39"/>
  <c r="G153" i="39"/>
  <c r="E153" i="39"/>
  <c r="AQ152" i="39"/>
  <c r="AO152" i="39"/>
  <c r="AM152" i="39"/>
  <c r="AK152" i="39"/>
  <c r="AI152" i="39"/>
  <c r="AG152" i="39"/>
  <c r="AE152" i="39"/>
  <c r="AC152" i="39"/>
  <c r="AA152" i="39"/>
  <c r="Y152" i="39"/>
  <c r="W152" i="39"/>
  <c r="U152" i="39"/>
  <c r="S152" i="39"/>
  <c r="Q152" i="39"/>
  <c r="O152" i="39"/>
  <c r="M152" i="39"/>
  <c r="K152" i="39"/>
  <c r="I152" i="39"/>
  <c r="G152" i="39"/>
  <c r="E152" i="39"/>
  <c r="AQ151" i="39"/>
  <c r="AO151" i="39"/>
  <c r="AM151" i="39"/>
  <c r="AK151" i="39"/>
  <c r="AI151" i="39"/>
  <c r="AG151" i="39"/>
  <c r="AE151" i="39"/>
  <c r="AC151" i="39"/>
  <c r="AA151" i="39"/>
  <c r="Y151" i="39"/>
  <c r="W151" i="39"/>
  <c r="U151" i="39"/>
  <c r="S151" i="39"/>
  <c r="Q151" i="39"/>
  <c r="O151" i="39"/>
  <c r="M151" i="39"/>
  <c r="K151" i="39"/>
  <c r="I151" i="39"/>
  <c r="G151" i="39"/>
  <c r="E151" i="39"/>
  <c r="AQ150" i="39"/>
  <c r="AO150" i="39"/>
  <c r="AM150" i="39"/>
  <c r="AK150" i="39"/>
  <c r="AI150" i="39"/>
  <c r="AG150" i="39"/>
  <c r="AE150" i="39"/>
  <c r="AC150" i="39"/>
  <c r="AA150" i="39"/>
  <c r="Y150" i="39"/>
  <c r="W150" i="39"/>
  <c r="U150" i="39"/>
  <c r="S150" i="39"/>
  <c r="Q150" i="39"/>
  <c r="O150" i="39"/>
  <c r="M150" i="39"/>
  <c r="K150" i="39"/>
  <c r="I150" i="39"/>
  <c r="G150" i="39"/>
  <c r="E150" i="39"/>
  <c r="AQ149" i="39"/>
  <c r="AO149" i="39"/>
  <c r="AM149" i="39"/>
  <c r="AK149" i="39"/>
  <c r="AI149" i="39"/>
  <c r="AG149" i="39"/>
  <c r="AE149" i="39"/>
  <c r="AC149" i="39"/>
  <c r="AA149" i="39"/>
  <c r="Y149" i="39"/>
  <c r="W149" i="39"/>
  <c r="U149" i="39"/>
  <c r="S149" i="39"/>
  <c r="Q149" i="39"/>
  <c r="O149" i="39"/>
  <c r="M149" i="39"/>
  <c r="K149" i="39"/>
  <c r="I149" i="39"/>
  <c r="G149" i="39"/>
  <c r="E149" i="39"/>
  <c r="AQ148" i="39"/>
  <c r="AO148" i="39"/>
  <c r="AM148" i="39"/>
  <c r="AK148" i="39"/>
  <c r="AI148" i="39"/>
  <c r="AG148" i="39"/>
  <c r="AE148" i="39"/>
  <c r="AC148" i="39"/>
  <c r="AA148" i="39"/>
  <c r="Y148" i="39"/>
  <c r="W148" i="39"/>
  <c r="U148" i="39"/>
  <c r="S148" i="39"/>
  <c r="Q148" i="39"/>
  <c r="O148" i="39"/>
  <c r="M148" i="39"/>
  <c r="K148" i="39"/>
  <c r="I148" i="39"/>
  <c r="G148" i="39"/>
  <c r="E148" i="39"/>
  <c r="AQ147" i="39"/>
  <c r="AO147" i="39"/>
  <c r="AM147" i="39"/>
  <c r="AK147" i="39"/>
  <c r="AI147" i="39"/>
  <c r="AG147" i="39"/>
  <c r="AE147" i="39"/>
  <c r="AC147" i="39"/>
  <c r="AA147" i="39"/>
  <c r="Y147" i="39"/>
  <c r="W147" i="39"/>
  <c r="U147" i="39"/>
  <c r="S147" i="39"/>
  <c r="Q147" i="39"/>
  <c r="O147" i="39"/>
  <c r="M147" i="39"/>
  <c r="K147" i="39"/>
  <c r="I147" i="39"/>
  <c r="G147" i="39"/>
  <c r="E147" i="39"/>
  <c r="AQ146" i="39"/>
  <c r="AO146" i="39"/>
  <c r="AM146" i="39"/>
  <c r="AK146" i="39"/>
  <c r="AI146" i="39"/>
  <c r="AG146" i="39"/>
  <c r="AE146" i="39"/>
  <c r="AC146" i="39"/>
  <c r="AA146" i="39"/>
  <c r="Y146" i="39"/>
  <c r="W146" i="39"/>
  <c r="U146" i="39"/>
  <c r="S146" i="39"/>
  <c r="Q146" i="39"/>
  <c r="O146" i="39"/>
  <c r="M146" i="39"/>
  <c r="K146" i="39"/>
  <c r="I146" i="39"/>
  <c r="G146" i="39"/>
  <c r="E146" i="39"/>
  <c r="AQ145" i="39"/>
  <c r="AO145" i="39"/>
  <c r="AM145" i="39"/>
  <c r="AK145" i="39"/>
  <c r="AI145" i="39"/>
  <c r="AG145" i="39"/>
  <c r="AE145" i="39"/>
  <c r="AC145" i="39"/>
  <c r="AA145" i="39"/>
  <c r="Y145" i="39"/>
  <c r="W145" i="39"/>
  <c r="U145" i="39"/>
  <c r="S145" i="39"/>
  <c r="Q145" i="39"/>
  <c r="O145" i="39"/>
  <c r="M145" i="39"/>
  <c r="K145" i="39"/>
  <c r="I145" i="39"/>
  <c r="G145" i="39"/>
  <c r="E145" i="39"/>
  <c r="AQ144" i="39"/>
  <c r="AO144" i="39"/>
  <c r="AM144" i="39"/>
  <c r="AK144" i="39"/>
  <c r="AI144" i="39"/>
  <c r="AG144" i="39"/>
  <c r="AE144" i="39"/>
  <c r="AC144" i="39"/>
  <c r="AA144" i="39"/>
  <c r="Y144" i="39"/>
  <c r="W144" i="39"/>
  <c r="U144" i="39"/>
  <c r="S144" i="39"/>
  <c r="Q144" i="39"/>
  <c r="O144" i="39"/>
  <c r="M144" i="39"/>
  <c r="K144" i="39"/>
  <c r="I144" i="39"/>
  <c r="G144" i="39"/>
  <c r="E144" i="39"/>
  <c r="AQ143" i="39"/>
  <c r="AO143" i="39"/>
  <c r="AM143" i="39"/>
  <c r="AK143" i="39"/>
  <c r="AI143" i="39"/>
  <c r="AG143" i="39"/>
  <c r="AE143" i="39"/>
  <c r="AC143" i="39"/>
  <c r="AA143" i="39"/>
  <c r="Y143" i="39"/>
  <c r="W143" i="39"/>
  <c r="U143" i="39"/>
  <c r="S143" i="39"/>
  <c r="Q143" i="39"/>
  <c r="O143" i="39"/>
  <c r="M143" i="39"/>
  <c r="K143" i="39"/>
  <c r="I143" i="39"/>
  <c r="G143" i="39"/>
  <c r="E143" i="39"/>
  <c r="AQ142" i="39"/>
  <c r="AO142" i="39"/>
  <c r="AM142" i="39"/>
  <c r="AK142" i="39"/>
  <c r="AI142" i="39"/>
  <c r="AG142" i="39"/>
  <c r="AE142" i="39"/>
  <c r="AC142" i="39"/>
  <c r="AA142" i="39"/>
  <c r="Y142" i="39"/>
  <c r="W142" i="39"/>
  <c r="U142" i="39"/>
  <c r="S142" i="39"/>
  <c r="Q142" i="39"/>
  <c r="O142" i="39"/>
  <c r="M142" i="39"/>
  <c r="K142" i="39"/>
  <c r="I142" i="39"/>
  <c r="G142" i="39"/>
  <c r="E142" i="39"/>
  <c r="AQ141" i="39"/>
  <c r="AO141" i="39"/>
  <c r="AM141" i="39"/>
  <c r="AK141" i="39"/>
  <c r="AI141" i="39"/>
  <c r="AG141" i="39"/>
  <c r="AE141" i="39"/>
  <c r="AC141" i="39"/>
  <c r="AA141" i="39"/>
  <c r="Y141" i="39"/>
  <c r="W141" i="39"/>
  <c r="U141" i="39"/>
  <c r="S141" i="39"/>
  <c r="Q141" i="39"/>
  <c r="O141" i="39"/>
  <c r="M141" i="39"/>
  <c r="K141" i="39"/>
  <c r="I141" i="39"/>
  <c r="G141" i="39"/>
  <c r="E141" i="39"/>
  <c r="AQ140" i="39"/>
  <c r="AO140" i="39"/>
  <c r="AM140" i="39"/>
  <c r="AK140" i="39"/>
  <c r="AI140" i="39"/>
  <c r="AG140" i="39"/>
  <c r="AE140" i="39"/>
  <c r="AC140" i="39"/>
  <c r="AA140" i="39"/>
  <c r="Y140" i="39"/>
  <c r="W140" i="39"/>
  <c r="U140" i="39"/>
  <c r="S140" i="39"/>
  <c r="Q140" i="39"/>
  <c r="O140" i="39"/>
  <c r="M140" i="39"/>
  <c r="K140" i="39"/>
  <c r="I140" i="39"/>
  <c r="G140" i="39"/>
  <c r="E140" i="39"/>
  <c r="AQ139" i="39"/>
  <c r="AO139" i="39"/>
  <c r="AM139" i="39"/>
  <c r="AK139" i="39"/>
  <c r="AI139" i="39"/>
  <c r="AG139" i="39"/>
  <c r="AE139" i="39"/>
  <c r="AC139" i="39"/>
  <c r="AA139" i="39"/>
  <c r="Y139" i="39"/>
  <c r="W139" i="39"/>
  <c r="U139" i="39"/>
  <c r="S139" i="39"/>
  <c r="Q139" i="39"/>
  <c r="O139" i="39"/>
  <c r="M139" i="39"/>
  <c r="K139" i="39"/>
  <c r="I139" i="39"/>
  <c r="G139" i="39"/>
  <c r="E139" i="39"/>
  <c r="AQ138" i="39"/>
  <c r="AO138" i="39"/>
  <c r="AM138" i="39"/>
  <c r="AK138" i="39"/>
  <c r="AI138" i="39"/>
  <c r="AG138" i="39"/>
  <c r="AE138" i="39"/>
  <c r="AC138" i="39"/>
  <c r="AA138" i="39"/>
  <c r="Y138" i="39"/>
  <c r="W138" i="39"/>
  <c r="U138" i="39"/>
  <c r="S138" i="39"/>
  <c r="Q138" i="39"/>
  <c r="O138" i="39"/>
  <c r="M138" i="39"/>
  <c r="K138" i="39"/>
  <c r="I138" i="39"/>
  <c r="G138" i="39"/>
  <c r="E138" i="39"/>
  <c r="AQ137" i="39"/>
  <c r="AO137" i="39"/>
  <c r="AM137" i="39"/>
  <c r="AK137" i="39"/>
  <c r="AI137" i="39"/>
  <c r="AG137" i="39"/>
  <c r="AE137" i="39"/>
  <c r="AC137" i="39"/>
  <c r="AA137" i="39"/>
  <c r="Y137" i="39"/>
  <c r="W137" i="39"/>
  <c r="U137" i="39"/>
  <c r="S137" i="39"/>
  <c r="Q137" i="39"/>
  <c r="O137" i="39"/>
  <c r="M137" i="39"/>
  <c r="K137" i="39"/>
  <c r="I137" i="39"/>
  <c r="G137" i="39"/>
  <c r="E137" i="39"/>
  <c r="AQ136" i="39"/>
  <c r="AO136" i="39"/>
  <c r="AM136" i="39"/>
  <c r="AK136" i="39"/>
  <c r="AI136" i="39"/>
  <c r="AG136" i="39"/>
  <c r="AE136" i="39"/>
  <c r="AC136" i="39"/>
  <c r="AA136" i="39"/>
  <c r="Y136" i="39"/>
  <c r="W136" i="39"/>
  <c r="U136" i="39"/>
  <c r="S136" i="39"/>
  <c r="Q136" i="39"/>
  <c r="O136" i="39"/>
  <c r="M136" i="39"/>
  <c r="K136" i="39"/>
  <c r="I136" i="39"/>
  <c r="G136" i="39"/>
  <c r="E136" i="39"/>
  <c r="AQ135" i="39"/>
  <c r="AO135" i="39"/>
  <c r="AM135" i="39"/>
  <c r="AK135" i="39"/>
  <c r="AI135" i="39"/>
  <c r="AG135" i="39"/>
  <c r="AE135" i="39"/>
  <c r="AC135" i="39"/>
  <c r="AA135" i="39"/>
  <c r="Y135" i="39"/>
  <c r="W135" i="39"/>
  <c r="U135" i="39"/>
  <c r="S135" i="39"/>
  <c r="Q135" i="39"/>
  <c r="O135" i="39"/>
  <c r="M135" i="39"/>
  <c r="K135" i="39"/>
  <c r="I135" i="39"/>
  <c r="G135" i="39"/>
  <c r="E135" i="39"/>
  <c r="AQ134" i="39"/>
  <c r="AO134" i="39"/>
  <c r="AM134" i="39"/>
  <c r="AK134" i="39"/>
  <c r="AI134" i="39"/>
  <c r="AG134" i="39"/>
  <c r="AE134" i="39"/>
  <c r="AC134" i="39"/>
  <c r="AA134" i="39"/>
  <c r="Y134" i="39"/>
  <c r="W134" i="39"/>
  <c r="U134" i="39"/>
  <c r="S134" i="39"/>
  <c r="Q134" i="39"/>
  <c r="O134" i="39"/>
  <c r="M134" i="39"/>
  <c r="K134" i="39"/>
  <c r="I134" i="39"/>
  <c r="G134" i="39"/>
  <c r="E134" i="39"/>
  <c r="AQ133" i="39"/>
  <c r="AO133" i="39"/>
  <c r="AM133" i="39"/>
  <c r="AK133" i="39"/>
  <c r="AI133" i="39"/>
  <c r="AG133" i="39"/>
  <c r="AE133" i="39"/>
  <c r="AC133" i="39"/>
  <c r="AA133" i="39"/>
  <c r="Y133" i="39"/>
  <c r="W133" i="39"/>
  <c r="U133" i="39"/>
  <c r="S133" i="39"/>
  <c r="Q133" i="39"/>
  <c r="O133" i="39"/>
  <c r="M133" i="39"/>
  <c r="K133" i="39"/>
  <c r="I133" i="39"/>
  <c r="G133" i="39"/>
  <c r="E133" i="39"/>
  <c r="AQ132" i="39"/>
  <c r="AO132" i="39"/>
  <c r="AM132" i="39"/>
  <c r="AK132" i="39"/>
  <c r="AI132" i="39"/>
  <c r="AG132" i="39"/>
  <c r="AE132" i="39"/>
  <c r="AC132" i="39"/>
  <c r="AA132" i="39"/>
  <c r="Y132" i="39"/>
  <c r="W132" i="39"/>
  <c r="U132" i="39"/>
  <c r="S132" i="39"/>
  <c r="Q132" i="39"/>
  <c r="O132" i="39"/>
  <c r="M132" i="39"/>
  <c r="K132" i="39"/>
  <c r="I132" i="39"/>
  <c r="G132" i="39"/>
  <c r="E132" i="39"/>
  <c r="AQ131" i="39"/>
  <c r="AO131" i="39"/>
  <c r="AM131" i="39"/>
  <c r="AK131" i="39"/>
  <c r="AI131" i="39"/>
  <c r="AG131" i="39"/>
  <c r="AE131" i="39"/>
  <c r="AC131" i="39"/>
  <c r="AA131" i="39"/>
  <c r="Y131" i="39"/>
  <c r="W131" i="39"/>
  <c r="U131" i="39"/>
  <c r="S131" i="39"/>
  <c r="Q131" i="39"/>
  <c r="O131" i="39"/>
  <c r="M131" i="39"/>
  <c r="K131" i="39"/>
  <c r="I131" i="39"/>
  <c r="G131" i="39"/>
  <c r="E131" i="39"/>
  <c r="AQ130" i="39"/>
  <c r="AO130" i="39"/>
  <c r="AM130" i="39"/>
  <c r="AK130" i="39"/>
  <c r="AI130" i="39"/>
  <c r="AG130" i="39"/>
  <c r="AE130" i="39"/>
  <c r="AC130" i="39"/>
  <c r="AA130" i="39"/>
  <c r="Y130" i="39"/>
  <c r="W130" i="39"/>
  <c r="U130" i="39"/>
  <c r="S130" i="39"/>
  <c r="Q130" i="39"/>
  <c r="O130" i="39"/>
  <c r="M130" i="39"/>
  <c r="K130" i="39"/>
  <c r="I130" i="39"/>
  <c r="G130" i="39"/>
  <c r="E130" i="39"/>
  <c r="AQ129" i="39"/>
  <c r="AO129" i="39"/>
  <c r="AM129" i="39"/>
  <c r="AK129" i="39"/>
  <c r="AI129" i="39"/>
  <c r="AG129" i="39"/>
  <c r="AE129" i="39"/>
  <c r="AC129" i="39"/>
  <c r="AA129" i="39"/>
  <c r="Y129" i="39"/>
  <c r="W129" i="39"/>
  <c r="U129" i="39"/>
  <c r="S129" i="39"/>
  <c r="Q129" i="39"/>
  <c r="O129" i="39"/>
  <c r="M129" i="39"/>
  <c r="K129" i="39"/>
  <c r="I129" i="39"/>
  <c r="G129" i="39"/>
  <c r="E129" i="39"/>
  <c r="AQ128" i="39"/>
  <c r="AO128" i="39"/>
  <c r="AM128" i="39"/>
  <c r="AK128" i="39"/>
  <c r="AI128" i="39"/>
  <c r="AG128" i="39"/>
  <c r="AE128" i="39"/>
  <c r="AC128" i="39"/>
  <c r="AA128" i="39"/>
  <c r="Y128" i="39"/>
  <c r="W128" i="39"/>
  <c r="U128" i="39"/>
  <c r="S128" i="39"/>
  <c r="Q128" i="39"/>
  <c r="O128" i="39"/>
  <c r="M128" i="39"/>
  <c r="K128" i="39"/>
  <c r="I128" i="39"/>
  <c r="G128" i="39"/>
  <c r="E128" i="39"/>
  <c r="AQ127" i="39"/>
  <c r="AO127" i="39"/>
  <c r="AM127" i="39"/>
  <c r="AK127" i="39"/>
  <c r="AI127" i="39"/>
  <c r="AG127" i="39"/>
  <c r="AE127" i="39"/>
  <c r="AC127" i="39"/>
  <c r="AA127" i="39"/>
  <c r="Y127" i="39"/>
  <c r="W127" i="39"/>
  <c r="U127" i="39"/>
  <c r="S127" i="39"/>
  <c r="Q127" i="39"/>
  <c r="O127" i="39"/>
  <c r="M127" i="39"/>
  <c r="K127" i="39"/>
  <c r="I127" i="39"/>
  <c r="G127" i="39"/>
  <c r="E127" i="39"/>
  <c r="AQ126" i="39"/>
  <c r="AO126" i="39"/>
  <c r="AM126" i="39"/>
  <c r="AK126" i="39"/>
  <c r="AI126" i="39"/>
  <c r="AG126" i="39"/>
  <c r="AE126" i="39"/>
  <c r="AC126" i="39"/>
  <c r="AA126" i="39"/>
  <c r="Y126" i="39"/>
  <c r="W126" i="39"/>
  <c r="U126" i="39"/>
  <c r="S126" i="39"/>
  <c r="Q126" i="39"/>
  <c r="O126" i="39"/>
  <c r="M126" i="39"/>
  <c r="K126" i="39"/>
  <c r="I126" i="39"/>
  <c r="G126" i="39"/>
  <c r="E126" i="39"/>
  <c r="AQ125" i="39"/>
  <c r="AO125" i="39"/>
  <c r="AM125" i="39"/>
  <c r="AK125" i="39"/>
  <c r="AI125" i="39"/>
  <c r="AG125" i="39"/>
  <c r="AE125" i="39"/>
  <c r="AC125" i="39"/>
  <c r="AA125" i="39"/>
  <c r="Y125" i="39"/>
  <c r="W125" i="39"/>
  <c r="U125" i="39"/>
  <c r="S125" i="39"/>
  <c r="Q125" i="39"/>
  <c r="O125" i="39"/>
  <c r="M125" i="39"/>
  <c r="K125" i="39"/>
  <c r="I125" i="39"/>
  <c r="G125" i="39"/>
  <c r="E125" i="39"/>
  <c r="AQ124" i="39"/>
  <c r="AO124" i="39"/>
  <c r="AM124" i="39"/>
  <c r="AK124" i="39"/>
  <c r="AI124" i="39"/>
  <c r="AG124" i="39"/>
  <c r="AE124" i="39"/>
  <c r="AC124" i="39"/>
  <c r="AA124" i="39"/>
  <c r="Y124" i="39"/>
  <c r="W124" i="39"/>
  <c r="U124" i="39"/>
  <c r="S124" i="39"/>
  <c r="Q124" i="39"/>
  <c r="O124" i="39"/>
  <c r="M124" i="39"/>
  <c r="K124" i="39"/>
  <c r="I124" i="39"/>
  <c r="G124" i="39"/>
  <c r="E124" i="39"/>
  <c r="AQ123" i="39"/>
  <c r="AO123" i="39"/>
  <c r="AM123" i="39"/>
  <c r="AK123" i="39"/>
  <c r="AI123" i="39"/>
  <c r="AG123" i="39"/>
  <c r="AE123" i="39"/>
  <c r="AC123" i="39"/>
  <c r="AA123" i="39"/>
  <c r="Y123" i="39"/>
  <c r="W123" i="39"/>
  <c r="U123" i="39"/>
  <c r="S123" i="39"/>
  <c r="Q123" i="39"/>
  <c r="O123" i="39"/>
  <c r="M123" i="39"/>
  <c r="K123" i="39"/>
  <c r="I123" i="39"/>
  <c r="G123" i="39"/>
  <c r="E123" i="39"/>
  <c r="AQ122" i="39"/>
  <c r="AO122" i="39"/>
  <c r="AM122" i="39"/>
  <c r="AK122" i="39"/>
  <c r="AI122" i="39"/>
  <c r="AG122" i="39"/>
  <c r="AE122" i="39"/>
  <c r="AC122" i="39"/>
  <c r="AA122" i="39"/>
  <c r="Y122" i="39"/>
  <c r="W122" i="39"/>
  <c r="U122" i="39"/>
  <c r="S122" i="39"/>
  <c r="Q122" i="39"/>
  <c r="O122" i="39"/>
  <c r="M122" i="39"/>
  <c r="K122" i="39"/>
  <c r="I122" i="39"/>
  <c r="G122" i="39"/>
  <c r="E122" i="39"/>
  <c r="AQ121" i="39"/>
  <c r="AO121" i="39"/>
  <c r="AM121" i="39"/>
  <c r="AK121" i="39"/>
  <c r="AI121" i="39"/>
  <c r="AG121" i="39"/>
  <c r="AE121" i="39"/>
  <c r="AC121" i="39"/>
  <c r="AA121" i="39"/>
  <c r="Y121" i="39"/>
  <c r="W121" i="39"/>
  <c r="U121" i="39"/>
  <c r="S121" i="39"/>
  <c r="Q121" i="39"/>
  <c r="O121" i="39"/>
  <c r="M121" i="39"/>
  <c r="K121" i="39"/>
  <c r="I121" i="39"/>
  <c r="G121" i="39"/>
  <c r="E121" i="39"/>
  <c r="AQ120" i="39"/>
  <c r="AO120" i="39"/>
  <c r="AM120" i="39"/>
  <c r="AK120" i="39"/>
  <c r="AI120" i="39"/>
  <c r="AG120" i="39"/>
  <c r="AE120" i="39"/>
  <c r="AC120" i="39"/>
  <c r="AA120" i="39"/>
  <c r="Y120" i="39"/>
  <c r="W120" i="39"/>
  <c r="U120" i="39"/>
  <c r="S120" i="39"/>
  <c r="Q120" i="39"/>
  <c r="O120" i="39"/>
  <c r="M120" i="39"/>
  <c r="K120" i="39"/>
  <c r="I120" i="39"/>
  <c r="G120" i="39"/>
  <c r="E120" i="39"/>
  <c r="AQ119" i="39"/>
  <c r="AO119" i="39"/>
  <c r="AM119" i="39"/>
  <c r="AK119" i="39"/>
  <c r="AI119" i="39"/>
  <c r="AG119" i="39"/>
  <c r="AE119" i="39"/>
  <c r="AC119" i="39"/>
  <c r="AA119" i="39"/>
  <c r="Y119" i="39"/>
  <c r="W119" i="39"/>
  <c r="U119" i="39"/>
  <c r="S119" i="39"/>
  <c r="Q119" i="39"/>
  <c r="O119" i="39"/>
  <c r="M119" i="39"/>
  <c r="K119" i="39"/>
  <c r="I119" i="39"/>
  <c r="G119" i="39"/>
  <c r="E119" i="39"/>
  <c r="AQ118" i="39"/>
  <c r="AO118" i="39"/>
  <c r="AM118" i="39"/>
  <c r="AK118" i="39"/>
  <c r="AI118" i="39"/>
  <c r="AG118" i="39"/>
  <c r="AE118" i="39"/>
  <c r="AC118" i="39"/>
  <c r="AA118" i="39"/>
  <c r="Y118" i="39"/>
  <c r="W118" i="39"/>
  <c r="U118" i="39"/>
  <c r="S118" i="39"/>
  <c r="Q118" i="39"/>
  <c r="O118" i="39"/>
  <c r="M118" i="39"/>
  <c r="K118" i="39"/>
  <c r="I118" i="39"/>
  <c r="G118" i="39"/>
  <c r="E118" i="39"/>
  <c r="AQ117" i="39"/>
  <c r="AO117" i="39"/>
  <c r="AM117" i="39"/>
  <c r="AK117" i="39"/>
  <c r="AI117" i="39"/>
  <c r="AG117" i="39"/>
  <c r="AE117" i="39"/>
  <c r="AC117" i="39"/>
  <c r="AA117" i="39"/>
  <c r="Y117" i="39"/>
  <c r="W117" i="39"/>
  <c r="U117" i="39"/>
  <c r="S117" i="39"/>
  <c r="Q117" i="39"/>
  <c r="O117" i="39"/>
  <c r="M117" i="39"/>
  <c r="K117" i="39"/>
  <c r="I117" i="39"/>
  <c r="G117" i="39"/>
  <c r="E117" i="39"/>
  <c r="AQ116" i="39"/>
  <c r="AO116" i="39"/>
  <c r="AM116" i="39"/>
  <c r="AK116" i="39"/>
  <c r="AI116" i="39"/>
  <c r="AG116" i="39"/>
  <c r="AE116" i="39"/>
  <c r="AC116" i="39"/>
  <c r="AA116" i="39"/>
  <c r="Y116" i="39"/>
  <c r="W116" i="39"/>
  <c r="U116" i="39"/>
  <c r="S116" i="39"/>
  <c r="Q116" i="39"/>
  <c r="O116" i="39"/>
  <c r="M116" i="39"/>
  <c r="K116" i="39"/>
  <c r="I116" i="39"/>
  <c r="G116" i="39"/>
  <c r="E116" i="39"/>
  <c r="AQ115" i="39"/>
  <c r="AO115" i="39"/>
  <c r="AM115" i="39"/>
  <c r="AK115" i="39"/>
  <c r="AI115" i="39"/>
  <c r="AG115" i="39"/>
  <c r="AE115" i="39"/>
  <c r="AC115" i="39"/>
  <c r="AA115" i="39"/>
  <c r="Y115" i="39"/>
  <c r="W115" i="39"/>
  <c r="U115" i="39"/>
  <c r="S115" i="39"/>
  <c r="Q115" i="39"/>
  <c r="O115" i="39"/>
  <c r="M115" i="39"/>
  <c r="K115" i="39"/>
  <c r="I115" i="39"/>
  <c r="G115" i="39"/>
  <c r="E115" i="39"/>
  <c r="AQ114" i="39"/>
  <c r="AO114" i="39"/>
  <c r="AM114" i="39"/>
  <c r="AK114" i="39"/>
  <c r="AI114" i="39"/>
  <c r="AG114" i="39"/>
  <c r="AE114" i="39"/>
  <c r="AC114" i="39"/>
  <c r="AA114" i="39"/>
  <c r="Y114" i="39"/>
  <c r="W114" i="39"/>
  <c r="U114" i="39"/>
  <c r="S114" i="39"/>
  <c r="Q114" i="39"/>
  <c r="O114" i="39"/>
  <c r="M114" i="39"/>
  <c r="K114" i="39"/>
  <c r="I114" i="39"/>
  <c r="G114" i="39"/>
  <c r="E114" i="39"/>
  <c r="AQ113" i="39"/>
  <c r="AO113" i="39"/>
  <c r="AM113" i="39"/>
  <c r="AK113" i="39"/>
  <c r="AI113" i="39"/>
  <c r="AG113" i="39"/>
  <c r="AE113" i="39"/>
  <c r="AC113" i="39"/>
  <c r="AA113" i="39"/>
  <c r="Y113" i="39"/>
  <c r="W113" i="39"/>
  <c r="U113" i="39"/>
  <c r="S113" i="39"/>
  <c r="Q113" i="39"/>
  <c r="O113" i="39"/>
  <c r="M113" i="39"/>
  <c r="K113" i="39"/>
  <c r="I113" i="39"/>
  <c r="G113" i="39"/>
  <c r="E113" i="39"/>
  <c r="AQ112" i="39"/>
  <c r="AO112" i="39"/>
  <c r="AM112" i="39"/>
  <c r="AK112" i="39"/>
  <c r="AI112" i="39"/>
  <c r="AG112" i="39"/>
  <c r="AE112" i="39"/>
  <c r="AC112" i="39"/>
  <c r="AA112" i="39"/>
  <c r="Y112" i="39"/>
  <c r="W112" i="39"/>
  <c r="U112" i="39"/>
  <c r="S112" i="39"/>
  <c r="Q112" i="39"/>
  <c r="O112" i="39"/>
  <c r="M112" i="39"/>
  <c r="K112" i="39"/>
  <c r="I112" i="39"/>
  <c r="G112" i="39"/>
  <c r="E112" i="39"/>
  <c r="AQ111" i="39"/>
  <c r="AO111" i="39"/>
  <c r="AM111" i="39"/>
  <c r="AK111" i="39"/>
  <c r="AI111" i="39"/>
  <c r="AG111" i="39"/>
  <c r="AE111" i="39"/>
  <c r="AC111" i="39"/>
  <c r="AA111" i="39"/>
  <c r="Y111" i="39"/>
  <c r="W111" i="39"/>
  <c r="U111" i="39"/>
  <c r="S111" i="39"/>
  <c r="Q111" i="39"/>
  <c r="O111" i="39"/>
  <c r="M111" i="39"/>
  <c r="K111" i="39"/>
  <c r="I111" i="39"/>
  <c r="G111" i="39"/>
  <c r="E111" i="39"/>
  <c r="AQ110" i="39"/>
  <c r="AO110" i="39"/>
  <c r="AM110" i="39"/>
  <c r="AK110" i="39"/>
  <c r="AI110" i="39"/>
  <c r="AG110" i="39"/>
  <c r="AE110" i="39"/>
  <c r="AC110" i="39"/>
  <c r="AA110" i="39"/>
  <c r="Y110" i="39"/>
  <c r="W110" i="39"/>
  <c r="U110" i="39"/>
  <c r="S110" i="39"/>
  <c r="Q110" i="39"/>
  <c r="O110" i="39"/>
  <c r="M110" i="39"/>
  <c r="K110" i="39"/>
  <c r="I110" i="39"/>
  <c r="G110" i="39"/>
  <c r="E110" i="39"/>
  <c r="AQ109" i="39"/>
  <c r="AO109" i="39"/>
  <c r="AM109" i="39"/>
  <c r="AK109" i="39"/>
  <c r="AI109" i="39"/>
  <c r="AG109" i="39"/>
  <c r="AE109" i="39"/>
  <c r="AC109" i="39"/>
  <c r="AA109" i="39"/>
  <c r="Y109" i="39"/>
  <c r="W109" i="39"/>
  <c r="U109" i="39"/>
  <c r="S109" i="39"/>
  <c r="Q109" i="39"/>
  <c r="O109" i="39"/>
  <c r="M109" i="39"/>
  <c r="K109" i="39"/>
  <c r="I109" i="39"/>
  <c r="G109" i="39"/>
  <c r="E109" i="39"/>
  <c r="AQ108" i="39"/>
  <c r="AO108" i="39"/>
  <c r="AM108" i="39"/>
  <c r="AK108" i="39"/>
  <c r="AI108" i="39"/>
  <c r="AG108" i="39"/>
  <c r="AE108" i="39"/>
  <c r="AC108" i="39"/>
  <c r="AA108" i="39"/>
  <c r="Y108" i="39"/>
  <c r="W108" i="39"/>
  <c r="U108" i="39"/>
  <c r="S108" i="39"/>
  <c r="Q108" i="39"/>
  <c r="O108" i="39"/>
  <c r="M108" i="39"/>
  <c r="K108" i="39"/>
  <c r="I108" i="39"/>
  <c r="G108" i="39"/>
  <c r="E108" i="39"/>
  <c r="AQ107" i="39"/>
  <c r="AO107" i="39"/>
  <c r="AM107" i="39"/>
  <c r="AK107" i="39"/>
  <c r="AI107" i="39"/>
  <c r="AG107" i="39"/>
  <c r="AE107" i="39"/>
  <c r="AC107" i="39"/>
  <c r="AA107" i="39"/>
  <c r="Y107" i="39"/>
  <c r="W107" i="39"/>
  <c r="U107" i="39"/>
  <c r="S107" i="39"/>
  <c r="Q107" i="39"/>
  <c r="O107" i="39"/>
  <c r="M107" i="39"/>
  <c r="K107" i="39"/>
  <c r="I107" i="39"/>
  <c r="G107" i="39"/>
  <c r="E107" i="39"/>
  <c r="AQ106" i="39"/>
  <c r="AO106" i="39"/>
  <c r="AM106" i="39"/>
  <c r="AK106" i="39"/>
  <c r="AI106" i="39"/>
  <c r="AG106" i="39"/>
  <c r="AE106" i="39"/>
  <c r="AC106" i="39"/>
  <c r="AA106" i="39"/>
  <c r="Y106" i="39"/>
  <c r="W106" i="39"/>
  <c r="U106" i="39"/>
  <c r="S106" i="39"/>
  <c r="Q106" i="39"/>
  <c r="O106" i="39"/>
  <c r="M106" i="39"/>
  <c r="K106" i="39"/>
  <c r="I106" i="39"/>
  <c r="G106" i="39"/>
  <c r="E106" i="39"/>
  <c r="AQ105" i="39"/>
  <c r="AO105" i="39"/>
  <c r="AM105" i="39"/>
  <c r="AK105" i="39"/>
  <c r="AI105" i="39"/>
  <c r="AG105" i="39"/>
  <c r="AE105" i="39"/>
  <c r="AC105" i="39"/>
  <c r="AA105" i="39"/>
  <c r="Y105" i="39"/>
  <c r="W105" i="39"/>
  <c r="U105" i="39"/>
  <c r="S105" i="39"/>
  <c r="Q105" i="39"/>
  <c r="O105" i="39"/>
  <c r="M105" i="39"/>
  <c r="K105" i="39"/>
  <c r="I105" i="39"/>
  <c r="G105" i="39"/>
  <c r="E105" i="39"/>
  <c r="AQ104" i="39"/>
  <c r="AO104" i="39"/>
  <c r="AM104" i="39"/>
  <c r="AK104" i="39"/>
  <c r="AI104" i="39"/>
  <c r="AG104" i="39"/>
  <c r="AE104" i="39"/>
  <c r="AC104" i="39"/>
  <c r="AA104" i="39"/>
  <c r="Y104" i="39"/>
  <c r="W104" i="39"/>
  <c r="U104" i="39"/>
  <c r="S104" i="39"/>
  <c r="Q104" i="39"/>
  <c r="O104" i="39"/>
  <c r="M104" i="39"/>
  <c r="K104" i="39"/>
  <c r="I104" i="39"/>
  <c r="G104" i="39"/>
  <c r="E104" i="39"/>
  <c r="AQ103" i="39"/>
  <c r="AO103" i="39"/>
  <c r="AM103" i="39"/>
  <c r="AK103" i="39"/>
  <c r="AI103" i="39"/>
  <c r="AG103" i="39"/>
  <c r="AE103" i="39"/>
  <c r="AC103" i="39"/>
  <c r="AA103" i="39"/>
  <c r="Y103" i="39"/>
  <c r="W103" i="39"/>
  <c r="U103" i="39"/>
  <c r="S103" i="39"/>
  <c r="Q103" i="39"/>
  <c r="O103" i="39"/>
  <c r="M103" i="39"/>
  <c r="K103" i="39"/>
  <c r="I103" i="39"/>
  <c r="G103" i="39"/>
  <c r="E103" i="39"/>
  <c r="AQ102" i="39"/>
  <c r="AO102" i="39"/>
  <c r="AM102" i="39"/>
  <c r="AK102" i="39"/>
  <c r="AI102" i="39"/>
  <c r="AG102" i="39"/>
  <c r="AE102" i="39"/>
  <c r="AC102" i="39"/>
  <c r="AA102" i="39"/>
  <c r="Y102" i="39"/>
  <c r="W102" i="39"/>
  <c r="U102" i="39"/>
  <c r="S102" i="39"/>
  <c r="Q102" i="39"/>
  <c r="O102" i="39"/>
  <c r="M102" i="39"/>
  <c r="K102" i="39"/>
  <c r="I102" i="39"/>
  <c r="G102" i="39"/>
  <c r="E102" i="39"/>
  <c r="AQ101" i="39"/>
  <c r="AO101" i="39"/>
  <c r="AM101" i="39"/>
  <c r="AK101" i="39"/>
  <c r="AI101" i="39"/>
  <c r="AG101" i="39"/>
  <c r="AE101" i="39"/>
  <c r="AC101" i="39"/>
  <c r="AA101" i="39"/>
  <c r="Y101" i="39"/>
  <c r="W101" i="39"/>
  <c r="U101" i="39"/>
  <c r="S101" i="39"/>
  <c r="Q101" i="39"/>
  <c r="O101" i="39"/>
  <c r="M101" i="39"/>
  <c r="K101" i="39"/>
  <c r="I101" i="39"/>
  <c r="G101" i="39"/>
  <c r="E101" i="39"/>
  <c r="AQ100" i="39"/>
  <c r="AO100" i="39"/>
  <c r="AM100" i="39"/>
  <c r="AK100" i="39"/>
  <c r="AI100" i="39"/>
  <c r="AG100" i="39"/>
  <c r="AE100" i="39"/>
  <c r="AC100" i="39"/>
  <c r="AA100" i="39"/>
  <c r="Y100" i="39"/>
  <c r="W100" i="39"/>
  <c r="U100" i="39"/>
  <c r="S100" i="39"/>
  <c r="Q100" i="39"/>
  <c r="O100" i="39"/>
  <c r="M100" i="39"/>
  <c r="K100" i="39"/>
  <c r="I100" i="39"/>
  <c r="G100" i="39"/>
  <c r="E100" i="39"/>
  <c r="AQ99" i="39"/>
  <c r="AO99" i="39"/>
  <c r="AM99" i="39"/>
  <c r="AK99" i="39"/>
  <c r="AI99" i="39"/>
  <c r="AG99" i="39"/>
  <c r="AE99" i="39"/>
  <c r="AC99" i="39"/>
  <c r="AA99" i="39"/>
  <c r="Y99" i="39"/>
  <c r="W99" i="39"/>
  <c r="U99" i="39"/>
  <c r="S99" i="39"/>
  <c r="Q99" i="39"/>
  <c r="O99" i="39"/>
  <c r="M99" i="39"/>
  <c r="K99" i="39"/>
  <c r="I99" i="39"/>
  <c r="G99" i="39"/>
  <c r="E99" i="39"/>
  <c r="AQ98" i="39"/>
  <c r="AO98" i="39"/>
  <c r="AM98" i="39"/>
  <c r="AK98" i="39"/>
  <c r="AI98" i="39"/>
  <c r="AG98" i="39"/>
  <c r="AE98" i="39"/>
  <c r="AC98" i="39"/>
  <c r="AA98" i="39"/>
  <c r="Y98" i="39"/>
  <c r="W98" i="39"/>
  <c r="U98" i="39"/>
  <c r="S98" i="39"/>
  <c r="Q98" i="39"/>
  <c r="O98" i="39"/>
  <c r="M98" i="39"/>
  <c r="K98" i="39"/>
  <c r="I98" i="39"/>
  <c r="G98" i="39"/>
  <c r="E98" i="39"/>
  <c r="AQ97" i="39"/>
  <c r="AO97" i="39"/>
  <c r="AM97" i="39"/>
  <c r="AK97" i="39"/>
  <c r="AI97" i="39"/>
  <c r="AG97" i="39"/>
  <c r="AE97" i="39"/>
  <c r="AC97" i="39"/>
  <c r="AA97" i="39"/>
  <c r="Y97" i="39"/>
  <c r="W97" i="39"/>
  <c r="U97" i="39"/>
  <c r="S97" i="39"/>
  <c r="Q97" i="39"/>
  <c r="O97" i="39"/>
  <c r="M97" i="39"/>
  <c r="K97" i="39"/>
  <c r="I97" i="39"/>
  <c r="G97" i="39"/>
  <c r="E97" i="39"/>
  <c r="AQ96" i="39"/>
  <c r="AO96" i="39"/>
  <c r="AM96" i="39"/>
  <c r="AK96" i="39"/>
  <c r="AI96" i="39"/>
  <c r="AG96" i="39"/>
  <c r="AE96" i="39"/>
  <c r="AC96" i="39"/>
  <c r="AA96" i="39"/>
  <c r="Y96" i="39"/>
  <c r="W96" i="39"/>
  <c r="U96" i="39"/>
  <c r="S96" i="39"/>
  <c r="Q96" i="39"/>
  <c r="O96" i="39"/>
  <c r="M96" i="39"/>
  <c r="K96" i="39"/>
  <c r="I96" i="39"/>
  <c r="G96" i="39"/>
  <c r="E96" i="39"/>
  <c r="AQ95" i="39"/>
  <c r="AO95" i="39"/>
  <c r="AM95" i="39"/>
  <c r="AK95" i="39"/>
  <c r="AI95" i="39"/>
  <c r="AG95" i="39"/>
  <c r="AE95" i="39"/>
  <c r="AC95" i="39"/>
  <c r="AA95" i="39"/>
  <c r="Y95" i="39"/>
  <c r="W95" i="39"/>
  <c r="U95" i="39"/>
  <c r="S95" i="39"/>
  <c r="Q95" i="39"/>
  <c r="O95" i="39"/>
  <c r="M95" i="39"/>
  <c r="K95" i="39"/>
  <c r="I95" i="39"/>
  <c r="G95" i="39"/>
  <c r="E95" i="39"/>
  <c r="AQ94" i="39"/>
  <c r="AO94" i="39"/>
  <c r="AM94" i="39"/>
  <c r="AK94" i="39"/>
  <c r="AI94" i="39"/>
  <c r="AG94" i="39"/>
  <c r="AE94" i="39"/>
  <c r="AC94" i="39"/>
  <c r="AA94" i="39"/>
  <c r="Y94" i="39"/>
  <c r="W94" i="39"/>
  <c r="U94" i="39"/>
  <c r="S94" i="39"/>
  <c r="Q94" i="39"/>
  <c r="O94" i="39"/>
  <c r="M94" i="39"/>
  <c r="K94" i="39"/>
  <c r="I94" i="39"/>
  <c r="G94" i="39"/>
  <c r="E94" i="39"/>
  <c r="AQ93" i="39"/>
  <c r="AO93" i="39"/>
  <c r="AM93" i="39"/>
  <c r="AK93" i="39"/>
  <c r="AI93" i="39"/>
  <c r="AG93" i="39"/>
  <c r="AE93" i="39"/>
  <c r="AC93" i="39"/>
  <c r="AA93" i="39"/>
  <c r="Y93" i="39"/>
  <c r="W93" i="39"/>
  <c r="U93" i="39"/>
  <c r="S93" i="39"/>
  <c r="Q93" i="39"/>
  <c r="O93" i="39"/>
  <c r="M93" i="39"/>
  <c r="K93" i="39"/>
  <c r="I93" i="39"/>
  <c r="G93" i="39"/>
  <c r="E93" i="39"/>
  <c r="AQ92" i="39"/>
  <c r="AO92" i="39"/>
  <c r="AM92" i="39"/>
  <c r="AK92" i="39"/>
  <c r="AI92" i="39"/>
  <c r="AG92" i="39"/>
  <c r="AE92" i="39"/>
  <c r="AC92" i="39"/>
  <c r="AA92" i="39"/>
  <c r="Y92" i="39"/>
  <c r="W92" i="39"/>
  <c r="U92" i="39"/>
  <c r="S92" i="39"/>
  <c r="Q92" i="39"/>
  <c r="O92" i="39"/>
  <c r="M92" i="39"/>
  <c r="K92" i="39"/>
  <c r="I92" i="39"/>
  <c r="G92" i="39"/>
  <c r="E92" i="39"/>
  <c r="AQ91" i="39"/>
  <c r="AO91" i="39"/>
  <c r="AM91" i="39"/>
  <c r="AK91" i="39"/>
  <c r="AI91" i="39"/>
  <c r="AG91" i="39"/>
  <c r="AE91" i="39"/>
  <c r="AC91" i="39"/>
  <c r="AA91" i="39"/>
  <c r="Y91" i="39"/>
  <c r="W91" i="39"/>
  <c r="U91" i="39"/>
  <c r="S91" i="39"/>
  <c r="Q91" i="39"/>
  <c r="O91" i="39"/>
  <c r="M91" i="39"/>
  <c r="K91" i="39"/>
  <c r="I91" i="39"/>
  <c r="G91" i="39"/>
  <c r="E91" i="39"/>
  <c r="AQ90" i="39"/>
  <c r="AO90" i="39"/>
  <c r="AM90" i="39"/>
  <c r="AK90" i="39"/>
  <c r="AI90" i="39"/>
  <c r="AG90" i="39"/>
  <c r="AE90" i="39"/>
  <c r="AC90" i="39"/>
  <c r="AA90" i="39"/>
  <c r="Y90" i="39"/>
  <c r="W90" i="39"/>
  <c r="U90" i="39"/>
  <c r="S90" i="39"/>
  <c r="Q90" i="39"/>
  <c r="O90" i="39"/>
  <c r="M90" i="39"/>
  <c r="K90" i="39"/>
  <c r="I90" i="39"/>
  <c r="G90" i="39"/>
  <c r="E90" i="39"/>
  <c r="AQ89" i="39"/>
  <c r="AO89" i="39"/>
  <c r="AM89" i="39"/>
  <c r="AK89" i="39"/>
  <c r="AI89" i="39"/>
  <c r="AG89" i="39"/>
  <c r="AE89" i="39"/>
  <c r="AC89" i="39"/>
  <c r="AA89" i="39"/>
  <c r="Y89" i="39"/>
  <c r="W89" i="39"/>
  <c r="U89" i="39"/>
  <c r="S89" i="39"/>
  <c r="Q89" i="39"/>
  <c r="O89" i="39"/>
  <c r="M89" i="39"/>
  <c r="K89" i="39"/>
  <c r="I89" i="39"/>
  <c r="G89" i="39"/>
  <c r="E89" i="39"/>
  <c r="AQ88" i="39"/>
  <c r="AO88" i="39"/>
  <c r="AM88" i="39"/>
  <c r="AK88" i="39"/>
  <c r="AI88" i="39"/>
  <c r="AG88" i="39"/>
  <c r="AE88" i="39"/>
  <c r="AC88" i="39"/>
  <c r="AA88" i="39"/>
  <c r="Y88" i="39"/>
  <c r="W88" i="39"/>
  <c r="U88" i="39"/>
  <c r="S88" i="39"/>
  <c r="Q88" i="39"/>
  <c r="O88" i="39"/>
  <c r="M88" i="39"/>
  <c r="K88" i="39"/>
  <c r="I88" i="39"/>
  <c r="G88" i="39"/>
  <c r="E88" i="39"/>
  <c r="AQ87" i="39"/>
  <c r="AO87" i="39"/>
  <c r="AM87" i="39"/>
  <c r="AK87" i="39"/>
  <c r="AI87" i="39"/>
  <c r="AG87" i="39"/>
  <c r="AE87" i="39"/>
  <c r="AC87" i="39"/>
  <c r="AA87" i="39"/>
  <c r="Y87" i="39"/>
  <c r="W87" i="39"/>
  <c r="U87" i="39"/>
  <c r="S87" i="39"/>
  <c r="Q87" i="39"/>
  <c r="O87" i="39"/>
  <c r="M87" i="39"/>
  <c r="K87" i="39"/>
  <c r="I87" i="39"/>
  <c r="G87" i="39"/>
  <c r="E87" i="39"/>
  <c r="AQ86" i="39"/>
  <c r="AO86" i="39"/>
  <c r="AM86" i="39"/>
  <c r="AK86" i="39"/>
  <c r="AI86" i="39"/>
  <c r="AG86" i="39"/>
  <c r="AE86" i="39"/>
  <c r="AC86" i="39"/>
  <c r="AA86" i="39"/>
  <c r="Y86" i="39"/>
  <c r="W86" i="39"/>
  <c r="U86" i="39"/>
  <c r="S86" i="39"/>
  <c r="Q86" i="39"/>
  <c r="O86" i="39"/>
  <c r="M86" i="39"/>
  <c r="K86" i="39"/>
  <c r="I86" i="39"/>
  <c r="G86" i="39"/>
  <c r="E86" i="39"/>
  <c r="AQ85" i="39"/>
  <c r="AO85" i="39"/>
  <c r="AM85" i="39"/>
  <c r="AK85" i="39"/>
  <c r="AI85" i="39"/>
  <c r="AG85" i="39"/>
  <c r="AE85" i="39"/>
  <c r="AC85" i="39"/>
  <c r="AA85" i="39"/>
  <c r="Y85" i="39"/>
  <c r="W85" i="39"/>
  <c r="U85" i="39"/>
  <c r="S85" i="39"/>
  <c r="Q85" i="39"/>
  <c r="O85" i="39"/>
  <c r="M85" i="39"/>
  <c r="K85" i="39"/>
  <c r="I85" i="39"/>
  <c r="G85" i="39"/>
  <c r="E85" i="39"/>
  <c r="AQ84" i="39"/>
  <c r="AO84" i="39"/>
  <c r="AM84" i="39"/>
  <c r="AK84" i="39"/>
  <c r="AI84" i="39"/>
  <c r="AG84" i="39"/>
  <c r="AE84" i="39"/>
  <c r="AC84" i="39"/>
  <c r="AA84" i="39"/>
  <c r="Y84" i="39"/>
  <c r="W84" i="39"/>
  <c r="U84" i="39"/>
  <c r="S84" i="39"/>
  <c r="Q84" i="39"/>
  <c r="O84" i="39"/>
  <c r="M84" i="39"/>
  <c r="K84" i="39"/>
  <c r="I84" i="39"/>
  <c r="G84" i="39"/>
  <c r="E84" i="39"/>
  <c r="AQ83" i="39"/>
  <c r="AO83" i="39"/>
  <c r="AM83" i="39"/>
  <c r="AK83" i="39"/>
  <c r="AI83" i="39"/>
  <c r="AG83" i="39"/>
  <c r="AE83" i="39"/>
  <c r="AC83" i="39"/>
  <c r="AA83" i="39"/>
  <c r="Y83" i="39"/>
  <c r="W83" i="39"/>
  <c r="U83" i="39"/>
  <c r="S83" i="39"/>
  <c r="Q83" i="39"/>
  <c r="O83" i="39"/>
  <c r="M83" i="39"/>
  <c r="K83" i="39"/>
  <c r="I83" i="39"/>
  <c r="G83" i="39"/>
  <c r="E83" i="39"/>
  <c r="AQ82" i="39"/>
  <c r="AO82" i="39"/>
  <c r="AM82" i="39"/>
  <c r="AK82" i="39"/>
  <c r="AI82" i="39"/>
  <c r="AG82" i="39"/>
  <c r="AE82" i="39"/>
  <c r="AC82" i="39"/>
  <c r="AA82" i="39"/>
  <c r="Y82" i="39"/>
  <c r="W82" i="39"/>
  <c r="U82" i="39"/>
  <c r="S82" i="39"/>
  <c r="Q82" i="39"/>
  <c r="O82" i="39"/>
  <c r="M82" i="39"/>
  <c r="K82" i="39"/>
  <c r="I82" i="39"/>
  <c r="G82" i="39"/>
  <c r="E82" i="39"/>
  <c r="AQ81" i="39"/>
  <c r="AO81" i="39"/>
  <c r="AM81" i="39"/>
  <c r="AK81" i="39"/>
  <c r="AI81" i="39"/>
  <c r="AG81" i="39"/>
  <c r="AE81" i="39"/>
  <c r="AC81" i="39"/>
  <c r="AA81" i="39"/>
  <c r="Y81" i="39"/>
  <c r="W81" i="39"/>
  <c r="U81" i="39"/>
  <c r="S81" i="39"/>
  <c r="Q81" i="39"/>
  <c r="O81" i="39"/>
  <c r="M81" i="39"/>
  <c r="K81" i="39"/>
  <c r="I81" i="39"/>
  <c r="G81" i="39"/>
  <c r="E81" i="39"/>
  <c r="AQ80" i="39"/>
  <c r="AO80" i="39"/>
  <c r="AM80" i="39"/>
  <c r="AK80" i="39"/>
  <c r="AI80" i="39"/>
  <c r="AG80" i="39"/>
  <c r="AE80" i="39"/>
  <c r="AC80" i="39"/>
  <c r="AA80" i="39"/>
  <c r="Y80" i="39"/>
  <c r="W80" i="39"/>
  <c r="U80" i="39"/>
  <c r="S80" i="39"/>
  <c r="Q80" i="39"/>
  <c r="O80" i="39"/>
  <c r="M80" i="39"/>
  <c r="K80" i="39"/>
  <c r="I80" i="39"/>
  <c r="G80" i="39"/>
  <c r="E80" i="39"/>
  <c r="AQ79" i="39"/>
  <c r="AO79" i="39"/>
  <c r="AM79" i="39"/>
  <c r="AK79" i="39"/>
  <c r="AI79" i="39"/>
  <c r="AG79" i="39"/>
  <c r="AE79" i="39"/>
  <c r="AC79" i="39"/>
  <c r="AA79" i="39"/>
  <c r="Y79" i="39"/>
  <c r="W79" i="39"/>
  <c r="U79" i="39"/>
  <c r="S79" i="39"/>
  <c r="Q79" i="39"/>
  <c r="O79" i="39"/>
  <c r="M79" i="39"/>
  <c r="K79" i="39"/>
  <c r="I79" i="39"/>
  <c r="G79" i="39"/>
  <c r="E79" i="39"/>
  <c r="AQ78" i="39"/>
  <c r="AO78" i="39"/>
  <c r="AM78" i="39"/>
  <c r="AK78" i="39"/>
  <c r="AI78" i="39"/>
  <c r="AG78" i="39"/>
  <c r="AE78" i="39"/>
  <c r="AC78" i="39"/>
  <c r="AA78" i="39"/>
  <c r="Y78" i="39"/>
  <c r="W78" i="39"/>
  <c r="U78" i="39"/>
  <c r="S78" i="39"/>
  <c r="Q78" i="39"/>
  <c r="O78" i="39"/>
  <c r="M78" i="39"/>
  <c r="K78" i="39"/>
  <c r="I78" i="39"/>
  <c r="G78" i="39"/>
  <c r="E78" i="39"/>
  <c r="AQ77" i="39"/>
  <c r="AO77" i="39"/>
  <c r="AM77" i="39"/>
  <c r="AK77" i="39"/>
  <c r="AI77" i="39"/>
  <c r="AG77" i="39"/>
  <c r="AE77" i="39"/>
  <c r="AC77" i="39"/>
  <c r="AA77" i="39"/>
  <c r="Y77" i="39"/>
  <c r="W77" i="39"/>
  <c r="U77" i="39"/>
  <c r="S77" i="39"/>
  <c r="Q77" i="39"/>
  <c r="O77" i="39"/>
  <c r="M77" i="39"/>
  <c r="K77" i="39"/>
  <c r="I77" i="39"/>
  <c r="G77" i="39"/>
  <c r="E77" i="39"/>
  <c r="AQ76" i="39"/>
  <c r="AO76" i="39"/>
  <c r="AM76" i="39"/>
  <c r="AK76" i="39"/>
  <c r="AI76" i="39"/>
  <c r="AG76" i="39"/>
  <c r="AE76" i="39"/>
  <c r="AC76" i="39"/>
  <c r="AA76" i="39"/>
  <c r="Y76" i="39"/>
  <c r="W76" i="39"/>
  <c r="U76" i="39"/>
  <c r="S76" i="39"/>
  <c r="Q76" i="39"/>
  <c r="O76" i="39"/>
  <c r="M76" i="39"/>
  <c r="K76" i="39"/>
  <c r="I76" i="39"/>
  <c r="G76" i="39"/>
  <c r="E76" i="39"/>
  <c r="AQ75" i="39"/>
  <c r="AO75" i="39"/>
  <c r="AM75" i="39"/>
  <c r="AK75" i="39"/>
  <c r="AI75" i="39"/>
  <c r="AG75" i="39"/>
  <c r="AE75" i="39"/>
  <c r="AC75" i="39"/>
  <c r="AA75" i="39"/>
  <c r="Y75" i="39"/>
  <c r="W75" i="39"/>
  <c r="U75" i="39"/>
  <c r="S75" i="39"/>
  <c r="Q75" i="39"/>
  <c r="O75" i="39"/>
  <c r="M75" i="39"/>
  <c r="K75" i="39"/>
  <c r="I75" i="39"/>
  <c r="G75" i="39"/>
  <c r="E75" i="39"/>
  <c r="AQ74" i="39"/>
  <c r="AO74" i="39"/>
  <c r="AM74" i="39"/>
  <c r="AK74" i="39"/>
  <c r="AI74" i="39"/>
  <c r="AG74" i="39"/>
  <c r="AE74" i="39"/>
  <c r="AC74" i="39"/>
  <c r="AA74" i="39"/>
  <c r="Y74" i="39"/>
  <c r="W74" i="39"/>
  <c r="U74" i="39"/>
  <c r="S74" i="39"/>
  <c r="Q74" i="39"/>
  <c r="O74" i="39"/>
  <c r="M74" i="39"/>
  <c r="K74" i="39"/>
  <c r="I74" i="39"/>
  <c r="G74" i="39"/>
  <c r="E74" i="39"/>
  <c r="AQ73" i="39"/>
  <c r="AO73" i="39"/>
  <c r="AM73" i="39"/>
  <c r="AK73" i="39"/>
  <c r="AI73" i="39"/>
  <c r="AG73" i="39"/>
  <c r="AE73" i="39"/>
  <c r="AC73" i="39"/>
  <c r="AA73" i="39"/>
  <c r="Y73" i="39"/>
  <c r="W73" i="39"/>
  <c r="U73" i="39"/>
  <c r="S73" i="39"/>
  <c r="Q73" i="39"/>
  <c r="O73" i="39"/>
  <c r="M73" i="39"/>
  <c r="K73" i="39"/>
  <c r="I73" i="39"/>
  <c r="G73" i="39"/>
  <c r="E73" i="39"/>
  <c r="AQ72" i="39"/>
  <c r="AO72" i="39"/>
  <c r="AM72" i="39"/>
  <c r="AK72" i="39"/>
  <c r="AI72" i="39"/>
  <c r="AG72" i="39"/>
  <c r="AE72" i="39"/>
  <c r="AC72" i="39"/>
  <c r="AA72" i="39"/>
  <c r="Y72" i="39"/>
  <c r="W72" i="39"/>
  <c r="U72" i="39"/>
  <c r="S72" i="39"/>
  <c r="Q72" i="39"/>
  <c r="O72" i="39"/>
  <c r="M72" i="39"/>
  <c r="K72" i="39"/>
  <c r="I72" i="39"/>
  <c r="G72" i="39"/>
  <c r="E72" i="39"/>
  <c r="AQ71" i="39"/>
  <c r="AO71" i="39"/>
  <c r="AM71" i="39"/>
  <c r="AK71" i="39"/>
  <c r="AI71" i="39"/>
  <c r="AG71" i="39"/>
  <c r="AE71" i="39"/>
  <c r="AC71" i="39"/>
  <c r="AA71" i="39"/>
  <c r="Y71" i="39"/>
  <c r="W71" i="39"/>
  <c r="U71" i="39"/>
  <c r="S71" i="39"/>
  <c r="Q71" i="39"/>
  <c r="O71" i="39"/>
  <c r="M71" i="39"/>
  <c r="K71" i="39"/>
  <c r="I71" i="39"/>
  <c r="G71" i="39"/>
  <c r="E71" i="39"/>
  <c r="AQ70" i="39"/>
  <c r="AO70" i="39"/>
  <c r="AM70" i="39"/>
  <c r="AK70" i="39"/>
  <c r="AI70" i="39"/>
  <c r="AG70" i="39"/>
  <c r="AE70" i="39"/>
  <c r="AC70" i="39"/>
  <c r="AA70" i="39"/>
  <c r="Y70" i="39"/>
  <c r="W70" i="39"/>
  <c r="U70" i="39"/>
  <c r="S70" i="39"/>
  <c r="Q70" i="39"/>
  <c r="O70" i="39"/>
  <c r="M70" i="39"/>
  <c r="K70" i="39"/>
  <c r="I70" i="39"/>
  <c r="G70" i="39"/>
  <c r="E70" i="39"/>
  <c r="AQ69" i="39"/>
  <c r="AO69" i="39"/>
  <c r="AM69" i="39"/>
  <c r="AK69" i="39"/>
  <c r="AI69" i="39"/>
  <c r="AG69" i="39"/>
  <c r="AE69" i="39"/>
  <c r="AC69" i="39"/>
  <c r="AA69" i="39"/>
  <c r="Y69" i="39"/>
  <c r="W69" i="39"/>
  <c r="U69" i="39"/>
  <c r="S69" i="39"/>
  <c r="Q69" i="39"/>
  <c r="O69" i="39"/>
  <c r="M69" i="39"/>
  <c r="K69" i="39"/>
  <c r="I69" i="39"/>
  <c r="G69" i="39"/>
  <c r="E69" i="39"/>
  <c r="AQ68" i="39"/>
  <c r="AO68" i="39"/>
  <c r="AM68" i="39"/>
  <c r="AK68" i="39"/>
  <c r="AI68" i="39"/>
  <c r="AG68" i="39"/>
  <c r="AE68" i="39"/>
  <c r="AC68" i="39"/>
  <c r="AA68" i="39"/>
  <c r="Y68" i="39"/>
  <c r="W68" i="39"/>
  <c r="U68" i="39"/>
  <c r="S68" i="39"/>
  <c r="Q68" i="39"/>
  <c r="O68" i="39"/>
  <c r="M68" i="39"/>
  <c r="K68" i="39"/>
  <c r="I68" i="39"/>
  <c r="G68" i="39"/>
  <c r="E68" i="39"/>
  <c r="AQ67" i="39"/>
  <c r="AO67" i="39"/>
  <c r="AM67" i="39"/>
  <c r="AK67" i="39"/>
  <c r="AI67" i="39"/>
  <c r="AG67" i="39"/>
  <c r="AE67" i="39"/>
  <c r="AC67" i="39"/>
  <c r="AA67" i="39"/>
  <c r="Y67" i="39"/>
  <c r="W67" i="39"/>
  <c r="U67" i="39"/>
  <c r="S67" i="39"/>
  <c r="Q67" i="39"/>
  <c r="O67" i="39"/>
  <c r="M67" i="39"/>
  <c r="K67" i="39"/>
  <c r="I67" i="39"/>
  <c r="G67" i="39"/>
  <c r="E67" i="39"/>
  <c r="AQ66" i="39"/>
  <c r="AO66" i="39"/>
  <c r="AM66" i="39"/>
  <c r="AK66" i="39"/>
  <c r="AI66" i="39"/>
  <c r="AG66" i="39"/>
  <c r="AE66" i="39"/>
  <c r="AC66" i="39"/>
  <c r="AA66" i="39"/>
  <c r="Y66" i="39"/>
  <c r="W66" i="39"/>
  <c r="U66" i="39"/>
  <c r="S66" i="39"/>
  <c r="Q66" i="39"/>
  <c r="O66" i="39"/>
  <c r="M66" i="39"/>
  <c r="K66" i="39"/>
  <c r="I66" i="39"/>
  <c r="G66" i="39"/>
  <c r="E66" i="39"/>
  <c r="AQ65" i="39"/>
  <c r="AO65" i="39"/>
  <c r="AM65" i="39"/>
  <c r="AK65" i="39"/>
  <c r="AI65" i="39"/>
  <c r="AG65" i="39"/>
  <c r="AE65" i="39"/>
  <c r="AC65" i="39"/>
  <c r="AA65" i="39"/>
  <c r="Y65" i="39"/>
  <c r="W65" i="39"/>
  <c r="U65" i="39"/>
  <c r="S65" i="39"/>
  <c r="Q65" i="39"/>
  <c r="O65" i="39"/>
  <c r="M65" i="39"/>
  <c r="K65" i="39"/>
  <c r="I65" i="39"/>
  <c r="G65" i="39"/>
  <c r="E65" i="39"/>
  <c r="AQ64" i="39"/>
  <c r="AO64" i="39"/>
  <c r="AM64" i="39"/>
  <c r="AK64" i="39"/>
  <c r="AI64" i="39"/>
  <c r="AG64" i="39"/>
  <c r="AE64" i="39"/>
  <c r="AC64" i="39"/>
  <c r="AA64" i="39"/>
  <c r="Y64" i="39"/>
  <c r="W64" i="39"/>
  <c r="U64" i="39"/>
  <c r="S64" i="39"/>
  <c r="Q64" i="39"/>
  <c r="O64" i="39"/>
  <c r="M64" i="39"/>
  <c r="K64" i="39"/>
  <c r="I64" i="39"/>
  <c r="G64" i="39"/>
  <c r="E64" i="39"/>
  <c r="AQ63" i="39"/>
  <c r="AO63" i="39"/>
  <c r="AM63" i="39"/>
  <c r="AK63" i="39"/>
  <c r="AI63" i="39"/>
  <c r="AG63" i="39"/>
  <c r="AE63" i="39"/>
  <c r="AC63" i="39"/>
  <c r="AA63" i="39"/>
  <c r="Y63" i="39"/>
  <c r="W63" i="39"/>
  <c r="U63" i="39"/>
  <c r="S63" i="39"/>
  <c r="Q63" i="39"/>
  <c r="O63" i="39"/>
  <c r="M63" i="39"/>
  <c r="K63" i="39"/>
  <c r="I63" i="39"/>
  <c r="G63" i="39"/>
  <c r="E63" i="39"/>
  <c r="AQ62" i="39"/>
  <c r="AO62" i="39"/>
  <c r="AM62" i="39"/>
  <c r="AK62" i="39"/>
  <c r="AI62" i="39"/>
  <c r="AG62" i="39"/>
  <c r="AE62" i="39"/>
  <c r="AC62" i="39"/>
  <c r="AA62" i="39"/>
  <c r="Y62" i="39"/>
  <c r="W62" i="39"/>
  <c r="U62" i="39"/>
  <c r="S62" i="39"/>
  <c r="Q62" i="39"/>
  <c r="O62" i="39"/>
  <c r="M62" i="39"/>
  <c r="K62" i="39"/>
  <c r="I62" i="39"/>
  <c r="G62" i="39"/>
  <c r="E62" i="39"/>
  <c r="AQ61" i="39"/>
  <c r="AO61" i="39"/>
  <c r="AM61" i="39"/>
  <c r="AK61" i="39"/>
  <c r="AI61" i="39"/>
  <c r="AG61" i="39"/>
  <c r="AE61" i="39"/>
  <c r="AC61" i="39"/>
  <c r="AA61" i="39"/>
  <c r="Y61" i="39"/>
  <c r="W61" i="39"/>
  <c r="U61" i="39"/>
  <c r="S61" i="39"/>
  <c r="Q61" i="39"/>
  <c r="O61" i="39"/>
  <c r="M61" i="39"/>
  <c r="K61" i="39"/>
  <c r="I61" i="39"/>
  <c r="G61" i="39"/>
  <c r="E61" i="39"/>
  <c r="AQ60" i="39"/>
  <c r="AO60" i="39"/>
  <c r="AM60" i="39"/>
  <c r="AK60" i="39"/>
  <c r="AI60" i="39"/>
  <c r="AG60" i="39"/>
  <c r="AE60" i="39"/>
  <c r="AC60" i="39"/>
  <c r="AA60" i="39"/>
  <c r="Y60" i="39"/>
  <c r="W60" i="39"/>
  <c r="U60" i="39"/>
  <c r="S60" i="39"/>
  <c r="Q60" i="39"/>
  <c r="O60" i="39"/>
  <c r="M60" i="39"/>
  <c r="K60" i="39"/>
  <c r="I60" i="39"/>
  <c r="G60" i="39"/>
  <c r="E60" i="39"/>
  <c r="AQ59" i="39"/>
  <c r="AO59" i="39"/>
  <c r="AM59" i="39"/>
  <c r="AK59" i="39"/>
  <c r="AI59" i="39"/>
  <c r="AG59" i="39"/>
  <c r="AE59" i="39"/>
  <c r="AC59" i="39"/>
  <c r="AA59" i="39"/>
  <c r="Y59" i="39"/>
  <c r="W59" i="39"/>
  <c r="U59" i="39"/>
  <c r="S59" i="39"/>
  <c r="Q59" i="39"/>
  <c r="O59" i="39"/>
  <c r="M59" i="39"/>
  <c r="K59" i="39"/>
  <c r="I59" i="39"/>
  <c r="G59" i="39"/>
  <c r="E59" i="39"/>
  <c r="AQ58" i="39"/>
  <c r="AO58" i="39"/>
  <c r="AM58" i="39"/>
  <c r="AK58" i="39"/>
  <c r="AI58" i="39"/>
  <c r="AG58" i="39"/>
  <c r="AE58" i="39"/>
  <c r="AC58" i="39"/>
  <c r="AA58" i="39"/>
  <c r="Y58" i="39"/>
  <c r="W58" i="39"/>
  <c r="U58" i="39"/>
  <c r="S58" i="39"/>
  <c r="Q58" i="39"/>
  <c r="O58" i="39"/>
  <c r="M58" i="39"/>
  <c r="K58" i="39"/>
  <c r="I58" i="39"/>
  <c r="G58" i="39"/>
  <c r="E58" i="39"/>
  <c r="AQ57" i="39"/>
  <c r="AO57" i="39"/>
  <c r="AM57" i="39"/>
  <c r="AK57" i="39"/>
  <c r="AI57" i="39"/>
  <c r="AG57" i="39"/>
  <c r="AE57" i="39"/>
  <c r="AC57" i="39"/>
  <c r="AA57" i="39"/>
  <c r="Y57" i="39"/>
  <c r="W57" i="39"/>
  <c r="U57" i="39"/>
  <c r="S57" i="39"/>
  <c r="Q57" i="39"/>
  <c r="O57" i="39"/>
  <c r="M57" i="39"/>
  <c r="K57" i="39"/>
  <c r="I57" i="39"/>
  <c r="G57" i="39"/>
  <c r="E57" i="39"/>
  <c r="AQ56" i="39"/>
  <c r="AO56" i="39"/>
  <c r="AM56" i="39"/>
  <c r="AK56" i="39"/>
  <c r="AI56" i="39"/>
  <c r="AG56" i="39"/>
  <c r="AE56" i="39"/>
  <c r="AC56" i="39"/>
  <c r="AA56" i="39"/>
  <c r="Y56" i="39"/>
  <c r="W56" i="39"/>
  <c r="U56" i="39"/>
  <c r="S56" i="39"/>
  <c r="Q56" i="39"/>
  <c r="O56" i="39"/>
  <c r="M56" i="39"/>
  <c r="K56" i="39"/>
  <c r="I56" i="39"/>
  <c r="G56" i="39"/>
  <c r="E56" i="39"/>
  <c r="AQ55" i="39"/>
  <c r="AO55" i="39"/>
  <c r="AM55" i="39"/>
  <c r="AK55" i="39"/>
  <c r="AI55" i="39"/>
  <c r="AG55" i="39"/>
  <c r="AE55" i="39"/>
  <c r="AC55" i="39"/>
  <c r="AA55" i="39"/>
  <c r="Y55" i="39"/>
  <c r="W55" i="39"/>
  <c r="U55" i="39"/>
  <c r="S55" i="39"/>
  <c r="Q55" i="39"/>
  <c r="O55" i="39"/>
  <c r="M55" i="39"/>
  <c r="K55" i="39"/>
  <c r="I55" i="39"/>
  <c r="G55" i="39"/>
  <c r="E55" i="39"/>
  <c r="AQ54" i="39"/>
  <c r="AO54" i="39"/>
  <c r="AM54" i="39"/>
  <c r="AK54" i="39"/>
  <c r="AI54" i="39"/>
  <c r="AG54" i="39"/>
  <c r="AE54" i="39"/>
  <c r="AC54" i="39"/>
  <c r="AA54" i="39"/>
  <c r="Y54" i="39"/>
  <c r="W54" i="39"/>
  <c r="U54" i="39"/>
  <c r="S54" i="39"/>
  <c r="Q54" i="39"/>
  <c r="O54" i="39"/>
  <c r="M54" i="39"/>
  <c r="K54" i="39"/>
  <c r="I54" i="39"/>
  <c r="G54" i="39"/>
  <c r="E54" i="39"/>
  <c r="AQ53" i="39"/>
  <c r="AO53" i="39"/>
  <c r="AM53" i="39"/>
  <c r="AK53" i="39"/>
  <c r="AI53" i="39"/>
  <c r="AG53" i="39"/>
  <c r="AE53" i="39"/>
  <c r="AC53" i="39"/>
  <c r="AA53" i="39"/>
  <c r="Y53" i="39"/>
  <c r="W53" i="39"/>
  <c r="U53" i="39"/>
  <c r="S53" i="39"/>
  <c r="Q53" i="39"/>
  <c r="O53" i="39"/>
  <c r="M53" i="39"/>
  <c r="K53" i="39"/>
  <c r="I53" i="39"/>
  <c r="G53" i="39"/>
  <c r="E53" i="39"/>
  <c r="AQ52" i="39"/>
  <c r="AO52" i="39"/>
  <c r="AM52" i="39"/>
  <c r="AK52" i="39"/>
  <c r="AI52" i="39"/>
  <c r="AG52" i="39"/>
  <c r="AE52" i="39"/>
  <c r="AC52" i="39"/>
  <c r="AA52" i="39"/>
  <c r="Y52" i="39"/>
  <c r="W52" i="39"/>
  <c r="U52" i="39"/>
  <c r="S52" i="39"/>
  <c r="Q52" i="39"/>
  <c r="O52" i="39"/>
  <c r="M52" i="39"/>
  <c r="K52" i="39"/>
  <c r="I52" i="39"/>
  <c r="G52" i="39"/>
  <c r="E52" i="39"/>
  <c r="AQ51" i="39"/>
  <c r="AO51" i="39"/>
  <c r="AM51" i="39"/>
  <c r="AK51" i="39"/>
  <c r="AI51" i="39"/>
  <c r="AG51" i="39"/>
  <c r="AE51" i="39"/>
  <c r="AC51" i="39"/>
  <c r="AA51" i="39"/>
  <c r="Y51" i="39"/>
  <c r="W51" i="39"/>
  <c r="U51" i="39"/>
  <c r="S51" i="39"/>
  <c r="Q51" i="39"/>
  <c r="O51" i="39"/>
  <c r="M51" i="39"/>
  <c r="K51" i="39"/>
  <c r="I51" i="39"/>
  <c r="G51" i="39"/>
  <c r="E51" i="39"/>
  <c r="AQ50" i="39"/>
  <c r="AO50" i="39"/>
  <c r="AM50" i="39"/>
  <c r="AK50" i="39"/>
  <c r="AI50" i="39"/>
  <c r="AG50" i="39"/>
  <c r="AE50" i="39"/>
  <c r="AC50" i="39"/>
  <c r="AA50" i="39"/>
  <c r="Y50" i="39"/>
  <c r="W50" i="39"/>
  <c r="U50" i="39"/>
  <c r="S50" i="39"/>
  <c r="Q50" i="39"/>
  <c r="O50" i="39"/>
  <c r="M50" i="39"/>
  <c r="K50" i="39"/>
  <c r="I50" i="39"/>
  <c r="G50" i="39"/>
  <c r="E50" i="39"/>
  <c r="AQ49" i="39"/>
  <c r="AO49" i="39"/>
  <c r="AM49" i="39"/>
  <c r="AK49" i="39"/>
  <c r="AI49" i="39"/>
  <c r="AG49" i="39"/>
  <c r="AE49" i="39"/>
  <c r="AC49" i="39"/>
  <c r="AA49" i="39"/>
  <c r="Y49" i="39"/>
  <c r="W49" i="39"/>
  <c r="U49" i="39"/>
  <c r="S49" i="39"/>
  <c r="Q49" i="39"/>
  <c r="O49" i="39"/>
  <c r="M49" i="39"/>
  <c r="K49" i="39"/>
  <c r="I49" i="39"/>
  <c r="G49" i="39"/>
  <c r="E49" i="39"/>
  <c r="AQ48" i="39"/>
  <c r="AO48" i="39"/>
  <c r="AM48" i="39"/>
  <c r="AK48" i="39"/>
  <c r="AI48" i="39"/>
  <c r="AG48" i="39"/>
  <c r="AE48" i="39"/>
  <c r="AC48" i="39"/>
  <c r="AA48" i="39"/>
  <c r="Y48" i="39"/>
  <c r="W48" i="39"/>
  <c r="U48" i="39"/>
  <c r="S48" i="39"/>
  <c r="Q48" i="39"/>
  <c r="O48" i="39"/>
  <c r="M48" i="39"/>
  <c r="K48" i="39"/>
  <c r="I48" i="39"/>
  <c r="G48" i="39"/>
  <c r="E48" i="39"/>
  <c r="AQ47" i="39"/>
  <c r="AO47" i="39"/>
  <c r="AM47" i="39"/>
  <c r="AK47" i="39"/>
  <c r="AI47" i="39"/>
  <c r="AG47" i="39"/>
  <c r="AE47" i="39"/>
  <c r="AC47" i="39"/>
  <c r="AA47" i="39"/>
  <c r="Y47" i="39"/>
  <c r="W47" i="39"/>
  <c r="U47" i="39"/>
  <c r="S47" i="39"/>
  <c r="Q47" i="39"/>
  <c r="O47" i="39"/>
  <c r="M47" i="39"/>
  <c r="K47" i="39"/>
  <c r="I47" i="39"/>
  <c r="G47" i="39"/>
  <c r="E47" i="39"/>
  <c r="AQ46" i="39"/>
  <c r="AO46" i="39"/>
  <c r="AM46" i="39"/>
  <c r="AK46" i="39"/>
  <c r="AI46" i="39"/>
  <c r="AG46" i="39"/>
  <c r="AE46" i="39"/>
  <c r="AC46" i="39"/>
  <c r="AA46" i="39"/>
  <c r="Y46" i="39"/>
  <c r="W46" i="39"/>
  <c r="U46" i="39"/>
  <c r="S46" i="39"/>
  <c r="Q46" i="39"/>
  <c r="O46" i="39"/>
  <c r="M46" i="39"/>
  <c r="K46" i="39"/>
  <c r="I46" i="39"/>
  <c r="G46" i="39"/>
  <c r="E46" i="39"/>
  <c r="AQ45" i="39"/>
  <c r="AO45" i="39"/>
  <c r="AM45" i="39"/>
  <c r="AK45" i="39"/>
  <c r="AI45" i="39"/>
  <c r="AG45" i="39"/>
  <c r="AE45" i="39"/>
  <c r="AC45" i="39"/>
  <c r="AA45" i="39"/>
  <c r="Y45" i="39"/>
  <c r="W45" i="39"/>
  <c r="U45" i="39"/>
  <c r="S45" i="39"/>
  <c r="Q45" i="39"/>
  <c r="O45" i="39"/>
  <c r="M45" i="39"/>
  <c r="K45" i="39"/>
  <c r="I45" i="39"/>
  <c r="G45" i="39"/>
  <c r="E45" i="39"/>
  <c r="AQ44" i="39"/>
  <c r="AO44" i="39"/>
  <c r="AM44" i="39"/>
  <c r="AK44" i="39"/>
  <c r="AI44" i="39"/>
  <c r="AG44" i="39"/>
  <c r="AE44" i="39"/>
  <c r="AC44" i="39"/>
  <c r="AA44" i="39"/>
  <c r="Y44" i="39"/>
  <c r="W44" i="39"/>
  <c r="U44" i="39"/>
  <c r="S44" i="39"/>
  <c r="Q44" i="39"/>
  <c r="O44" i="39"/>
  <c r="M44" i="39"/>
  <c r="K44" i="39"/>
  <c r="I44" i="39"/>
  <c r="G44" i="39"/>
  <c r="E44" i="39"/>
  <c r="AQ43" i="39"/>
  <c r="AO43" i="39"/>
  <c r="AM43" i="39"/>
  <c r="AK43" i="39"/>
  <c r="AI43" i="39"/>
  <c r="AG43" i="39"/>
  <c r="AE43" i="39"/>
  <c r="AC43" i="39"/>
  <c r="AA43" i="39"/>
  <c r="Y43" i="39"/>
  <c r="W43" i="39"/>
  <c r="U43" i="39"/>
  <c r="S43" i="39"/>
  <c r="Q43" i="39"/>
  <c r="O43" i="39"/>
  <c r="M43" i="39"/>
  <c r="K43" i="39"/>
  <c r="I43" i="39"/>
  <c r="G43" i="39"/>
  <c r="E43" i="39"/>
  <c r="AQ42" i="39"/>
  <c r="AO42" i="39"/>
  <c r="AM42" i="39"/>
  <c r="AK42" i="39"/>
  <c r="AI42" i="39"/>
  <c r="AG42" i="39"/>
  <c r="AE42" i="39"/>
  <c r="AC42" i="39"/>
  <c r="AA42" i="39"/>
  <c r="Y42" i="39"/>
  <c r="W42" i="39"/>
  <c r="U42" i="39"/>
  <c r="S42" i="39"/>
  <c r="Q42" i="39"/>
  <c r="O42" i="39"/>
  <c r="M42" i="39"/>
  <c r="K42" i="39"/>
  <c r="I42" i="39"/>
  <c r="G42" i="39"/>
  <c r="E42" i="39"/>
  <c r="AQ41" i="39"/>
  <c r="AO41" i="39"/>
  <c r="AM41" i="39"/>
  <c r="AK41" i="39"/>
  <c r="AI41" i="39"/>
  <c r="AG41" i="39"/>
  <c r="AE41" i="39"/>
  <c r="AC41" i="39"/>
  <c r="AA41" i="39"/>
  <c r="Y41" i="39"/>
  <c r="W41" i="39"/>
  <c r="U41" i="39"/>
  <c r="S41" i="39"/>
  <c r="Q41" i="39"/>
  <c r="O41" i="39"/>
  <c r="M41" i="39"/>
  <c r="K41" i="39"/>
  <c r="I41" i="39"/>
  <c r="G41" i="39"/>
  <c r="E41" i="39"/>
  <c r="AQ40" i="39"/>
  <c r="AO40" i="39"/>
  <c r="AM40" i="39"/>
  <c r="AK40" i="39"/>
  <c r="AI40" i="39"/>
  <c r="AG40" i="39"/>
  <c r="AE40" i="39"/>
  <c r="AC40" i="39"/>
  <c r="AA40" i="39"/>
  <c r="Y40" i="39"/>
  <c r="W40" i="39"/>
  <c r="U40" i="39"/>
  <c r="S40" i="39"/>
  <c r="Q40" i="39"/>
  <c r="O40" i="39"/>
  <c r="M40" i="39"/>
  <c r="K40" i="39"/>
  <c r="I40" i="39"/>
  <c r="G40" i="39"/>
  <c r="E40" i="39"/>
  <c r="AQ39" i="39"/>
  <c r="AO39" i="39"/>
  <c r="AM39" i="39"/>
  <c r="AK39" i="39"/>
  <c r="AI39" i="39"/>
  <c r="AG39" i="39"/>
  <c r="AE39" i="39"/>
  <c r="AC39" i="39"/>
  <c r="AA39" i="39"/>
  <c r="Y39" i="39"/>
  <c r="W39" i="39"/>
  <c r="U39" i="39"/>
  <c r="S39" i="39"/>
  <c r="Q39" i="39"/>
  <c r="O39" i="39"/>
  <c r="M39" i="39"/>
  <c r="K39" i="39"/>
  <c r="I39" i="39"/>
  <c r="G39" i="39"/>
  <c r="E39" i="39"/>
  <c r="AQ38" i="39"/>
  <c r="AO38" i="39"/>
  <c r="AM38" i="39"/>
  <c r="AK38" i="39"/>
  <c r="AI38" i="39"/>
  <c r="AG38" i="39"/>
  <c r="AE38" i="39"/>
  <c r="AC38" i="39"/>
  <c r="AA38" i="39"/>
  <c r="Y38" i="39"/>
  <c r="W38" i="39"/>
  <c r="U38" i="39"/>
  <c r="S38" i="39"/>
  <c r="Q38" i="39"/>
  <c r="O38" i="39"/>
  <c r="M38" i="39"/>
  <c r="K38" i="39"/>
  <c r="I38" i="39"/>
  <c r="G38" i="39"/>
  <c r="E38" i="39"/>
  <c r="AQ37" i="39"/>
  <c r="AO37" i="39"/>
  <c r="AM37" i="39"/>
  <c r="AK37" i="39"/>
  <c r="AI37" i="39"/>
  <c r="AG37" i="39"/>
  <c r="AE37" i="39"/>
  <c r="AC37" i="39"/>
  <c r="AA37" i="39"/>
  <c r="Y37" i="39"/>
  <c r="W37" i="39"/>
  <c r="U37" i="39"/>
  <c r="S37" i="39"/>
  <c r="Q37" i="39"/>
  <c r="O37" i="39"/>
  <c r="M37" i="39"/>
  <c r="K37" i="39"/>
  <c r="I37" i="39"/>
  <c r="G37" i="39"/>
  <c r="E37" i="39"/>
  <c r="AQ36" i="39"/>
  <c r="AO36" i="39"/>
  <c r="AM36" i="39"/>
  <c r="AK36" i="39"/>
  <c r="AI36" i="39"/>
  <c r="AG36" i="39"/>
  <c r="AE36" i="39"/>
  <c r="AC36" i="39"/>
  <c r="AA36" i="39"/>
  <c r="Y36" i="39"/>
  <c r="W36" i="39"/>
  <c r="U36" i="39"/>
  <c r="S36" i="39"/>
  <c r="Q36" i="39"/>
  <c r="O36" i="39"/>
  <c r="M36" i="39"/>
  <c r="K36" i="39"/>
  <c r="I36" i="39"/>
  <c r="G36" i="39"/>
  <c r="E36" i="39"/>
  <c r="AQ35" i="39"/>
  <c r="AO35" i="39"/>
  <c r="AM35" i="39"/>
  <c r="AK35" i="39"/>
  <c r="AI35" i="39"/>
  <c r="AG35" i="39"/>
  <c r="AE35" i="39"/>
  <c r="AC35" i="39"/>
  <c r="AA35" i="39"/>
  <c r="Y35" i="39"/>
  <c r="W35" i="39"/>
  <c r="U35" i="39"/>
  <c r="S35" i="39"/>
  <c r="Q35" i="39"/>
  <c r="O35" i="39"/>
  <c r="M35" i="39"/>
  <c r="K35" i="39"/>
  <c r="I35" i="39"/>
  <c r="G35" i="39"/>
  <c r="E35" i="39"/>
  <c r="AQ34" i="39"/>
  <c r="AO34" i="39"/>
  <c r="AM34" i="39"/>
  <c r="AK34" i="39"/>
  <c r="AI34" i="39"/>
  <c r="AG34" i="39"/>
  <c r="AE34" i="39"/>
  <c r="AC34" i="39"/>
  <c r="AA34" i="39"/>
  <c r="Y34" i="39"/>
  <c r="W34" i="39"/>
  <c r="U34" i="39"/>
  <c r="S34" i="39"/>
  <c r="Q34" i="39"/>
  <c r="O34" i="39"/>
  <c r="M34" i="39"/>
  <c r="K34" i="39"/>
  <c r="I34" i="39"/>
  <c r="G34" i="39"/>
  <c r="E34" i="39"/>
  <c r="AQ33" i="39"/>
  <c r="AO33" i="39"/>
  <c r="AM33" i="39"/>
  <c r="AK33" i="39"/>
  <c r="AI33" i="39"/>
  <c r="AG33" i="39"/>
  <c r="AE33" i="39"/>
  <c r="AC33" i="39"/>
  <c r="AA33" i="39"/>
  <c r="Y33" i="39"/>
  <c r="W33" i="39"/>
  <c r="U33" i="39"/>
  <c r="S33" i="39"/>
  <c r="Q33" i="39"/>
  <c r="O33" i="39"/>
  <c r="M33" i="39"/>
  <c r="K33" i="39"/>
  <c r="I33" i="39"/>
  <c r="G33" i="39"/>
  <c r="E33" i="39"/>
  <c r="AQ32" i="39"/>
  <c r="AO32" i="39"/>
  <c r="AM32" i="39"/>
  <c r="AK32" i="39"/>
  <c r="AI32" i="39"/>
  <c r="AG32" i="39"/>
  <c r="AE32" i="39"/>
  <c r="AC32" i="39"/>
  <c r="AA32" i="39"/>
  <c r="Y32" i="39"/>
  <c r="W32" i="39"/>
  <c r="U32" i="39"/>
  <c r="S32" i="39"/>
  <c r="Q32" i="39"/>
  <c r="O32" i="39"/>
  <c r="M32" i="39"/>
  <c r="K32" i="39"/>
  <c r="I32" i="39"/>
  <c r="G32" i="39"/>
  <c r="E32" i="39"/>
  <c r="AQ31" i="39"/>
  <c r="AO31" i="39"/>
  <c r="AM31" i="39"/>
  <c r="AK31" i="39"/>
  <c r="AI31" i="39"/>
  <c r="AG31" i="39"/>
  <c r="AE31" i="39"/>
  <c r="AC31" i="39"/>
  <c r="AA31" i="39"/>
  <c r="Y31" i="39"/>
  <c r="W31" i="39"/>
  <c r="U31" i="39"/>
  <c r="S31" i="39"/>
  <c r="Q31" i="39"/>
  <c r="O31" i="39"/>
  <c r="M31" i="39"/>
  <c r="K31" i="39"/>
  <c r="I31" i="39"/>
  <c r="G31" i="39"/>
  <c r="E31" i="39"/>
  <c r="AQ30" i="39"/>
  <c r="AO30" i="39"/>
  <c r="AM30" i="39"/>
  <c r="AK30" i="39"/>
  <c r="AI30" i="39"/>
  <c r="AG30" i="39"/>
  <c r="AE30" i="39"/>
  <c r="AC30" i="39"/>
  <c r="AA30" i="39"/>
  <c r="Y30" i="39"/>
  <c r="W30" i="39"/>
  <c r="U30" i="39"/>
  <c r="S30" i="39"/>
  <c r="Q30" i="39"/>
  <c r="O30" i="39"/>
  <c r="M30" i="39"/>
  <c r="K30" i="39"/>
  <c r="I30" i="39"/>
  <c r="G30" i="39"/>
  <c r="E30" i="39"/>
  <c r="AQ29" i="39"/>
  <c r="AO29" i="39"/>
  <c r="AM29" i="39"/>
  <c r="AK29" i="39"/>
  <c r="AI29" i="39"/>
  <c r="AG29" i="39"/>
  <c r="AE29" i="39"/>
  <c r="AC29" i="39"/>
  <c r="AA29" i="39"/>
  <c r="Y29" i="39"/>
  <c r="W29" i="39"/>
  <c r="U29" i="39"/>
  <c r="S29" i="39"/>
  <c r="Q29" i="39"/>
  <c r="O29" i="39"/>
  <c r="M29" i="39"/>
  <c r="K29" i="39"/>
  <c r="I29" i="39"/>
  <c r="G29" i="39"/>
  <c r="E29" i="39"/>
  <c r="AQ28" i="39"/>
  <c r="AO28" i="39"/>
  <c r="AM28" i="39"/>
  <c r="AK28" i="39"/>
  <c r="AI28" i="39"/>
  <c r="AG28" i="39"/>
  <c r="AE28" i="39"/>
  <c r="AC28" i="39"/>
  <c r="AA28" i="39"/>
  <c r="Y28" i="39"/>
  <c r="W28" i="39"/>
  <c r="U28" i="39"/>
  <c r="S28" i="39"/>
  <c r="Q28" i="39"/>
  <c r="O28" i="39"/>
  <c r="M28" i="39"/>
  <c r="K28" i="39"/>
  <c r="I28" i="39"/>
  <c r="G28" i="39"/>
  <c r="E28" i="39"/>
  <c r="AQ27" i="39"/>
  <c r="AO27" i="39"/>
  <c r="AM27" i="39"/>
  <c r="AK27" i="39"/>
  <c r="AI27" i="39"/>
  <c r="AG27" i="39"/>
  <c r="AE27" i="39"/>
  <c r="AC27" i="39"/>
  <c r="AA27" i="39"/>
  <c r="Y27" i="39"/>
  <c r="W27" i="39"/>
  <c r="U27" i="39"/>
  <c r="S27" i="39"/>
  <c r="Q27" i="39"/>
  <c r="O27" i="39"/>
  <c r="M27" i="39"/>
  <c r="K27" i="39"/>
  <c r="I27" i="39"/>
  <c r="G27" i="39"/>
  <c r="E27" i="39"/>
  <c r="AQ26" i="39"/>
  <c r="AO26" i="39"/>
  <c r="AM26" i="39"/>
  <c r="AK26" i="39"/>
  <c r="AI26" i="39"/>
  <c r="AG26" i="39"/>
  <c r="AE26" i="39"/>
  <c r="AC26" i="39"/>
  <c r="AA26" i="39"/>
  <c r="Y26" i="39"/>
  <c r="W26" i="39"/>
  <c r="U26" i="39"/>
  <c r="S26" i="39"/>
  <c r="Q26" i="39"/>
  <c r="O26" i="39"/>
  <c r="M26" i="39"/>
  <c r="K26" i="39"/>
  <c r="I26" i="39"/>
  <c r="G26" i="39"/>
  <c r="E26" i="39"/>
  <c r="AQ25" i="39"/>
  <c r="AO25" i="39"/>
  <c r="AM25" i="39"/>
  <c r="AK25" i="39"/>
  <c r="AI25" i="39"/>
  <c r="AG25" i="39"/>
  <c r="AE25" i="39"/>
  <c r="AC25" i="39"/>
  <c r="AA25" i="39"/>
  <c r="Y25" i="39"/>
  <c r="W25" i="39"/>
  <c r="U25" i="39"/>
  <c r="S25" i="39"/>
  <c r="Q25" i="39"/>
  <c r="O25" i="39"/>
  <c r="M25" i="39"/>
  <c r="K25" i="39"/>
  <c r="I25" i="39"/>
  <c r="G25" i="39"/>
  <c r="E25" i="39"/>
  <c r="AQ24" i="39"/>
  <c r="AO24" i="39"/>
  <c r="AM24" i="39"/>
  <c r="AK24" i="39"/>
  <c r="AQ23" i="39"/>
  <c r="AO23" i="39"/>
  <c r="AM23" i="39"/>
  <c r="AK23" i="39"/>
  <c r="AQ22" i="39"/>
  <c r="AO22" i="39"/>
  <c r="AM22" i="39"/>
  <c r="AK22" i="39"/>
  <c r="AI22" i="39"/>
  <c r="AG22" i="39"/>
  <c r="AE22" i="39"/>
  <c r="AC22" i="39"/>
  <c r="AA22" i="39"/>
  <c r="Y22" i="39"/>
  <c r="W22" i="39"/>
  <c r="U22" i="39"/>
  <c r="S22" i="39"/>
  <c r="Q22" i="39"/>
  <c r="O22" i="39"/>
  <c r="M22" i="39"/>
  <c r="K22" i="39"/>
  <c r="I22" i="39"/>
  <c r="G22" i="39"/>
  <c r="E22" i="39"/>
  <c r="AQ21" i="39"/>
  <c r="AO21" i="39"/>
  <c r="AM21" i="39"/>
  <c r="AK21" i="39"/>
  <c r="AI21" i="39"/>
  <c r="AG21" i="39"/>
  <c r="AE21" i="39"/>
  <c r="AC21" i="39"/>
  <c r="AA21" i="39"/>
  <c r="Y21" i="39"/>
  <c r="W21" i="39"/>
  <c r="U21" i="39"/>
  <c r="S21" i="39"/>
  <c r="Q21" i="39"/>
  <c r="O21" i="39"/>
  <c r="M21" i="39"/>
  <c r="K21" i="39"/>
  <c r="I21" i="39"/>
  <c r="G21" i="39"/>
  <c r="E21" i="39"/>
  <c r="AQ20" i="39"/>
  <c r="AO20" i="39"/>
  <c r="AM20" i="39"/>
  <c r="AK20" i="39"/>
  <c r="AI20" i="39"/>
  <c r="AG20" i="39"/>
  <c r="AE20" i="39"/>
  <c r="AC20" i="39"/>
  <c r="AA20" i="39"/>
  <c r="Y20" i="39"/>
  <c r="W20" i="39"/>
  <c r="U20" i="39"/>
  <c r="S20" i="39"/>
  <c r="Q20" i="39"/>
  <c r="O20" i="39"/>
  <c r="M20" i="39"/>
  <c r="K20" i="39"/>
  <c r="I20" i="39"/>
  <c r="G20" i="39"/>
  <c r="E20" i="39"/>
  <c r="AQ19" i="39"/>
  <c r="AO19" i="39"/>
  <c r="AM19" i="39"/>
  <c r="AK19" i="39"/>
  <c r="AI19" i="39"/>
  <c r="AG19" i="39"/>
  <c r="AE19" i="39"/>
  <c r="AC19" i="39"/>
  <c r="AA19" i="39"/>
  <c r="Y19" i="39"/>
  <c r="W19" i="39"/>
  <c r="U19" i="39"/>
  <c r="S19" i="39"/>
  <c r="Q19" i="39"/>
  <c r="O19" i="39"/>
  <c r="M19" i="39"/>
  <c r="K19" i="39"/>
  <c r="I19" i="39"/>
  <c r="G19" i="39"/>
  <c r="E19" i="39"/>
  <c r="AQ18" i="39"/>
  <c r="AO18" i="39"/>
  <c r="AM18" i="39"/>
  <c r="AK18" i="39"/>
  <c r="AI18" i="39"/>
  <c r="AG18" i="39"/>
  <c r="AE18" i="39"/>
  <c r="AC18" i="39"/>
  <c r="AA18" i="39"/>
  <c r="Y18" i="39"/>
  <c r="W18" i="39"/>
  <c r="U18" i="39"/>
  <c r="S18" i="39"/>
  <c r="Q18" i="39"/>
  <c r="O18" i="39"/>
  <c r="M18" i="39"/>
  <c r="K18" i="39"/>
  <c r="I18" i="39"/>
  <c r="G18" i="39"/>
  <c r="E18" i="39"/>
  <c r="AQ17" i="39"/>
  <c r="AO17" i="39"/>
  <c r="AM17" i="39"/>
  <c r="AK17" i="39"/>
  <c r="AI17" i="39"/>
  <c r="AG17" i="39"/>
  <c r="AE17" i="39"/>
  <c r="AC17" i="39"/>
  <c r="AA17" i="39"/>
  <c r="Y17" i="39"/>
  <c r="W17" i="39"/>
  <c r="U17" i="39"/>
  <c r="S17" i="39"/>
  <c r="Q17" i="39"/>
  <c r="O17" i="39"/>
  <c r="M17" i="39"/>
  <c r="K17" i="39"/>
  <c r="I17" i="39"/>
  <c r="G17" i="39"/>
  <c r="E17" i="39"/>
  <c r="AQ16" i="39"/>
  <c r="AO16" i="39"/>
  <c r="AM16" i="39"/>
  <c r="AK16" i="39"/>
  <c r="AI16" i="39"/>
  <c r="AG16" i="39"/>
  <c r="AE16" i="39"/>
  <c r="AC16" i="39"/>
  <c r="AA16" i="39"/>
  <c r="Y16" i="39"/>
  <c r="W16" i="39"/>
  <c r="U16" i="39"/>
  <c r="S16" i="39"/>
  <c r="Q16" i="39"/>
  <c r="O16" i="39"/>
  <c r="M16" i="39"/>
  <c r="K16" i="39"/>
  <c r="I16" i="39"/>
  <c r="G16" i="39"/>
  <c r="E16" i="39"/>
  <c r="AQ15" i="39"/>
  <c r="AO15" i="39"/>
  <c r="AM15" i="39"/>
  <c r="AK15" i="39"/>
  <c r="AI15" i="39"/>
  <c r="AG15" i="39"/>
  <c r="AE15" i="39"/>
  <c r="AC15" i="39"/>
  <c r="AA15" i="39"/>
  <c r="Y15" i="39"/>
  <c r="W15" i="39"/>
  <c r="U15" i="39"/>
  <c r="S15" i="39"/>
  <c r="Q15" i="39"/>
  <c r="O15" i="39"/>
  <c r="M15" i="39"/>
  <c r="K15" i="39"/>
  <c r="I15" i="39"/>
  <c r="G15" i="39"/>
  <c r="E15" i="39"/>
  <c r="AQ14" i="39"/>
  <c r="AO14" i="39"/>
  <c r="AM14" i="39"/>
  <c r="AK14" i="39"/>
  <c r="AI14" i="39"/>
  <c r="AG14" i="39"/>
  <c r="AE14" i="39"/>
  <c r="AC14" i="39"/>
  <c r="AA14" i="39"/>
  <c r="Y14" i="39"/>
  <c r="W14" i="39"/>
  <c r="U14" i="39"/>
  <c r="S14" i="39"/>
  <c r="Q14" i="39"/>
  <c r="O14" i="39"/>
  <c r="M14" i="39"/>
  <c r="K14" i="39"/>
  <c r="I14" i="39"/>
  <c r="G14" i="39"/>
  <c r="E14" i="39"/>
  <c r="AQ13" i="39"/>
  <c r="AO13" i="39"/>
  <c r="AM13" i="39"/>
  <c r="AK13" i="39"/>
  <c r="AI13" i="39"/>
  <c r="AG13" i="39"/>
  <c r="AE13" i="39"/>
  <c r="AC13" i="39"/>
  <c r="AA13" i="39"/>
  <c r="AA1" i="39" s="1"/>
  <c r="AA2" i="39" s="1"/>
  <c r="Y13" i="39"/>
  <c r="W13" i="39"/>
  <c r="U13" i="39"/>
  <c r="S13" i="39"/>
  <c r="Q13" i="39"/>
  <c r="O13" i="39"/>
  <c r="M13" i="39"/>
  <c r="K13" i="39"/>
  <c r="I13" i="39"/>
  <c r="G13" i="39"/>
  <c r="E13" i="39"/>
  <c r="AQ12" i="39"/>
  <c r="AO12" i="39"/>
  <c r="AM12" i="39"/>
  <c r="AK12" i="39"/>
  <c r="AI12" i="39"/>
  <c r="AG12" i="39"/>
  <c r="AE12" i="39"/>
  <c r="AC12" i="39"/>
  <c r="AA12" i="39"/>
  <c r="Y12" i="39"/>
  <c r="W12" i="39"/>
  <c r="U12" i="39"/>
  <c r="S12" i="39"/>
  <c r="Q12" i="39"/>
  <c r="O12" i="39"/>
  <c r="M12" i="39"/>
  <c r="K12" i="39"/>
  <c r="I12" i="39"/>
  <c r="G12" i="39"/>
  <c r="E12" i="39"/>
  <c r="AQ10" i="39"/>
  <c r="AO10" i="39"/>
  <c r="AM10" i="39"/>
  <c r="AK10" i="39"/>
  <c r="AI10" i="39"/>
  <c r="AG10" i="39"/>
  <c r="AE10" i="39"/>
  <c r="AC10" i="39"/>
  <c r="AA10" i="39"/>
  <c r="Y10" i="39"/>
  <c r="W10" i="39"/>
  <c r="U10" i="39"/>
  <c r="S10" i="39"/>
  <c r="Q10" i="39"/>
  <c r="O10" i="39"/>
  <c r="M10" i="39"/>
  <c r="K10" i="39"/>
  <c r="I10" i="39"/>
  <c r="G10" i="39"/>
  <c r="E10" i="39"/>
  <c r="S6" i="40" l="1"/>
  <c r="S4" i="40"/>
  <c r="AO4" i="40"/>
  <c r="AO5" i="40"/>
  <c r="K23" i="39"/>
  <c r="K24" i="39" s="1"/>
  <c r="AQ1" i="39"/>
  <c r="AQ2" i="39" s="1"/>
  <c r="Y4" i="40"/>
  <c r="Y5" i="40"/>
  <c r="I5" i="40"/>
  <c r="I4" i="40"/>
  <c r="U1" i="39"/>
  <c r="U3" i="39" s="1"/>
  <c r="Q4" i="40"/>
  <c r="Q6" i="40"/>
  <c r="Q1" i="39"/>
  <c r="Q3" i="39" s="1"/>
  <c r="U5" i="40"/>
  <c r="U4" i="40"/>
  <c r="W6" i="40"/>
  <c r="W4" i="40"/>
  <c r="M23" i="39"/>
  <c r="M24" i="39" s="1"/>
  <c r="AC23" i="39"/>
  <c r="AC24" i="39" s="1"/>
  <c r="AE23" i="39"/>
  <c r="AE24" i="39" s="1"/>
  <c r="W1" i="39"/>
  <c r="W3" i="39" s="1"/>
  <c r="AM6" i="39"/>
  <c r="S23" i="39"/>
  <c r="S24" i="39" s="1"/>
  <c r="AI23" i="39"/>
  <c r="AI24" i="39" s="1"/>
  <c r="I23" i="39"/>
  <c r="I24" i="39" s="1"/>
  <c r="Y1" i="39"/>
  <c r="Y2" i="39" s="1"/>
  <c r="AO1" i="39"/>
  <c r="AO2" i="39" s="1"/>
  <c r="AM5" i="39"/>
  <c r="AM3" i="39"/>
  <c r="AG23" i="39"/>
  <c r="AM1" i="39"/>
  <c r="AK1" i="39"/>
  <c r="AK3" i="39" s="1"/>
  <c r="G23" i="39"/>
  <c r="G24" i="39" s="1"/>
  <c r="E6" i="40"/>
  <c r="E4" i="40"/>
  <c r="E1" i="39"/>
  <c r="E3" i="39" s="1"/>
  <c r="AA4" i="40"/>
  <c r="AQ4" i="40"/>
  <c r="AQ6" i="40"/>
  <c r="AA6" i="40"/>
  <c r="O6" i="40"/>
  <c r="AE6" i="40"/>
  <c r="G6" i="40"/>
  <c r="G5" i="40"/>
  <c r="G4" i="40"/>
  <c r="O5" i="40"/>
  <c r="AE4" i="40"/>
  <c r="AA3" i="39"/>
  <c r="AA6" i="39" s="1"/>
  <c r="AC1" i="39"/>
  <c r="AC2" i="39" s="1"/>
  <c r="O1" i="39"/>
  <c r="O2" i="39" s="1"/>
  <c r="AE1" i="39"/>
  <c r="AE2" i="39" s="1"/>
  <c r="AM2" i="39"/>
  <c r="AM4" i="39"/>
  <c r="AQ3" i="39" l="1"/>
  <c r="AQ4" i="39" s="1"/>
  <c r="K1" i="39"/>
  <c r="M1" i="39"/>
  <c r="M2" i="39" s="1"/>
  <c r="U2" i="39"/>
  <c r="U5" i="39" s="1"/>
  <c r="Q2" i="39"/>
  <c r="Q4" i="39" s="1"/>
  <c r="AI1" i="39"/>
  <c r="AI3" i="39" s="1"/>
  <c r="AK2" i="39"/>
  <c r="AK5" i="39" s="1"/>
  <c r="W2" i="39"/>
  <c r="W5" i="39" s="1"/>
  <c r="Y3" i="39"/>
  <c r="Y5" i="39" s="1"/>
  <c r="AO3" i="39"/>
  <c r="AO6" i="39" s="1"/>
  <c r="I1" i="39"/>
  <c r="S1" i="39"/>
  <c r="AG24" i="39"/>
  <c r="AG1" i="39" s="1"/>
  <c r="AG2" i="39" s="1"/>
  <c r="G1" i="39"/>
  <c r="E2" i="39"/>
  <c r="E5" i="39" s="1"/>
  <c r="O3" i="39"/>
  <c r="O6" i="39" s="1"/>
  <c r="AC3" i="39"/>
  <c r="AC5" i="39" s="1"/>
  <c r="AA4" i="39"/>
  <c r="AE3" i="39"/>
  <c r="AE6" i="39" s="1"/>
  <c r="AA5" i="39"/>
  <c r="AQ300" i="38"/>
  <c r="AO300" i="38"/>
  <c r="AM300" i="38"/>
  <c r="AK300" i="38"/>
  <c r="AI300" i="38"/>
  <c r="AG300" i="38"/>
  <c r="AE300" i="38"/>
  <c r="AC300" i="38"/>
  <c r="AA300" i="38"/>
  <c r="Y300" i="38"/>
  <c r="W300" i="38"/>
  <c r="U300" i="38"/>
  <c r="S300" i="38"/>
  <c r="Q300" i="38"/>
  <c r="O300" i="38"/>
  <c r="M300" i="38"/>
  <c r="K300" i="38"/>
  <c r="I300" i="38"/>
  <c r="G300" i="38"/>
  <c r="E300" i="38"/>
  <c r="AQ299" i="38"/>
  <c r="AO299" i="38"/>
  <c r="AM299" i="38"/>
  <c r="AK299" i="38"/>
  <c r="AI299" i="38"/>
  <c r="AG299" i="38"/>
  <c r="AE299" i="38"/>
  <c r="AC299" i="38"/>
  <c r="AA299" i="38"/>
  <c r="Y299" i="38"/>
  <c r="W299" i="38"/>
  <c r="U299" i="38"/>
  <c r="S299" i="38"/>
  <c r="Q299" i="38"/>
  <c r="O299" i="38"/>
  <c r="M299" i="38"/>
  <c r="K299" i="38"/>
  <c r="I299" i="38"/>
  <c r="G299" i="38"/>
  <c r="E299" i="38"/>
  <c r="AQ298" i="38"/>
  <c r="AO298" i="38"/>
  <c r="AM298" i="38"/>
  <c r="AK298" i="38"/>
  <c r="AI298" i="38"/>
  <c r="AG298" i="38"/>
  <c r="AE298" i="38"/>
  <c r="AC298" i="38"/>
  <c r="AA298" i="38"/>
  <c r="Y298" i="38"/>
  <c r="W298" i="38"/>
  <c r="U298" i="38"/>
  <c r="S298" i="38"/>
  <c r="Q298" i="38"/>
  <c r="O298" i="38"/>
  <c r="M298" i="38"/>
  <c r="K298" i="38"/>
  <c r="I298" i="38"/>
  <c r="G298" i="38"/>
  <c r="E298" i="38"/>
  <c r="AQ297" i="38"/>
  <c r="AO297" i="38"/>
  <c r="AM297" i="38"/>
  <c r="AK297" i="38"/>
  <c r="AI297" i="38"/>
  <c r="AG297" i="38"/>
  <c r="AE297" i="38"/>
  <c r="AC297" i="38"/>
  <c r="AA297" i="38"/>
  <c r="Y297" i="38"/>
  <c r="W297" i="38"/>
  <c r="U297" i="38"/>
  <c r="S297" i="38"/>
  <c r="Q297" i="38"/>
  <c r="O297" i="38"/>
  <c r="M297" i="38"/>
  <c r="K297" i="38"/>
  <c r="I297" i="38"/>
  <c r="G297" i="38"/>
  <c r="E297" i="38"/>
  <c r="AQ296" i="38"/>
  <c r="AO296" i="38"/>
  <c r="AM296" i="38"/>
  <c r="AK296" i="38"/>
  <c r="AI296" i="38"/>
  <c r="AG296" i="38"/>
  <c r="AE296" i="38"/>
  <c r="AC296" i="38"/>
  <c r="AA296" i="38"/>
  <c r="Y296" i="38"/>
  <c r="W296" i="38"/>
  <c r="U296" i="38"/>
  <c r="S296" i="38"/>
  <c r="Q296" i="38"/>
  <c r="O296" i="38"/>
  <c r="M296" i="38"/>
  <c r="K296" i="38"/>
  <c r="I296" i="38"/>
  <c r="G296" i="38"/>
  <c r="E296" i="38"/>
  <c r="AQ295" i="38"/>
  <c r="AO295" i="38"/>
  <c r="AM295" i="38"/>
  <c r="AK295" i="38"/>
  <c r="AI295" i="38"/>
  <c r="AG295" i="38"/>
  <c r="AE295" i="38"/>
  <c r="AC295" i="38"/>
  <c r="AA295" i="38"/>
  <c r="Y295" i="38"/>
  <c r="W295" i="38"/>
  <c r="U295" i="38"/>
  <c r="S295" i="38"/>
  <c r="Q295" i="38"/>
  <c r="O295" i="38"/>
  <c r="M295" i="38"/>
  <c r="K295" i="38"/>
  <c r="I295" i="38"/>
  <c r="G295" i="38"/>
  <c r="E295" i="38"/>
  <c r="AQ294" i="38"/>
  <c r="AO294" i="38"/>
  <c r="AM294" i="38"/>
  <c r="AK294" i="38"/>
  <c r="AI294" i="38"/>
  <c r="AG294" i="38"/>
  <c r="AE294" i="38"/>
  <c r="AC294" i="38"/>
  <c r="AA294" i="38"/>
  <c r="Y294" i="38"/>
  <c r="W294" i="38"/>
  <c r="U294" i="38"/>
  <c r="S294" i="38"/>
  <c r="Q294" i="38"/>
  <c r="O294" i="38"/>
  <c r="M294" i="38"/>
  <c r="K294" i="38"/>
  <c r="I294" i="38"/>
  <c r="G294" i="38"/>
  <c r="E294" i="38"/>
  <c r="AQ293" i="38"/>
  <c r="AO293" i="38"/>
  <c r="AM293" i="38"/>
  <c r="AK293" i="38"/>
  <c r="AI293" i="38"/>
  <c r="AG293" i="38"/>
  <c r="AE293" i="38"/>
  <c r="AC293" i="38"/>
  <c r="AA293" i="38"/>
  <c r="Y293" i="38"/>
  <c r="W293" i="38"/>
  <c r="U293" i="38"/>
  <c r="S293" i="38"/>
  <c r="Q293" i="38"/>
  <c r="O293" i="38"/>
  <c r="M293" i="38"/>
  <c r="K293" i="38"/>
  <c r="I293" i="38"/>
  <c r="G293" i="38"/>
  <c r="E293" i="38"/>
  <c r="AQ292" i="38"/>
  <c r="AO292" i="38"/>
  <c r="AM292" i="38"/>
  <c r="AK292" i="38"/>
  <c r="AI292" i="38"/>
  <c r="AG292" i="38"/>
  <c r="AE292" i="38"/>
  <c r="AC292" i="38"/>
  <c r="AA292" i="38"/>
  <c r="Y292" i="38"/>
  <c r="W292" i="38"/>
  <c r="U292" i="38"/>
  <c r="S292" i="38"/>
  <c r="Q292" i="38"/>
  <c r="O292" i="38"/>
  <c r="M292" i="38"/>
  <c r="K292" i="38"/>
  <c r="I292" i="38"/>
  <c r="G292" i="38"/>
  <c r="E292" i="38"/>
  <c r="AQ291" i="38"/>
  <c r="AO291" i="38"/>
  <c r="AM291" i="38"/>
  <c r="AK291" i="38"/>
  <c r="AI291" i="38"/>
  <c r="AG291" i="38"/>
  <c r="AE291" i="38"/>
  <c r="AC291" i="38"/>
  <c r="AA291" i="38"/>
  <c r="Y291" i="38"/>
  <c r="W291" i="38"/>
  <c r="U291" i="38"/>
  <c r="S291" i="38"/>
  <c r="Q291" i="38"/>
  <c r="O291" i="38"/>
  <c r="M291" i="38"/>
  <c r="K291" i="38"/>
  <c r="I291" i="38"/>
  <c r="G291" i="38"/>
  <c r="E291" i="38"/>
  <c r="AQ290" i="38"/>
  <c r="AO290" i="38"/>
  <c r="AM290" i="38"/>
  <c r="AK290" i="38"/>
  <c r="AI290" i="38"/>
  <c r="AG290" i="38"/>
  <c r="AE290" i="38"/>
  <c r="AC290" i="38"/>
  <c r="AA290" i="38"/>
  <c r="Y290" i="38"/>
  <c r="W290" i="38"/>
  <c r="U290" i="38"/>
  <c r="S290" i="38"/>
  <c r="Q290" i="38"/>
  <c r="O290" i="38"/>
  <c r="M290" i="38"/>
  <c r="K290" i="38"/>
  <c r="I290" i="38"/>
  <c r="G290" i="38"/>
  <c r="E290" i="38"/>
  <c r="AQ289" i="38"/>
  <c r="AO289" i="38"/>
  <c r="AM289" i="38"/>
  <c r="AK289" i="38"/>
  <c r="AI289" i="38"/>
  <c r="AG289" i="38"/>
  <c r="AE289" i="38"/>
  <c r="AC289" i="38"/>
  <c r="AA289" i="38"/>
  <c r="Y289" i="38"/>
  <c r="W289" i="38"/>
  <c r="U289" i="38"/>
  <c r="S289" i="38"/>
  <c r="Q289" i="38"/>
  <c r="O289" i="38"/>
  <c r="M289" i="38"/>
  <c r="K289" i="38"/>
  <c r="I289" i="38"/>
  <c r="G289" i="38"/>
  <c r="E289" i="38"/>
  <c r="AQ288" i="38"/>
  <c r="AO288" i="38"/>
  <c r="AM288" i="38"/>
  <c r="AK288" i="38"/>
  <c r="AI288" i="38"/>
  <c r="AG288" i="38"/>
  <c r="AE288" i="38"/>
  <c r="AC288" i="38"/>
  <c r="AA288" i="38"/>
  <c r="Y288" i="38"/>
  <c r="W288" i="38"/>
  <c r="U288" i="38"/>
  <c r="S288" i="38"/>
  <c r="Q288" i="38"/>
  <c r="O288" i="38"/>
  <c r="M288" i="38"/>
  <c r="K288" i="38"/>
  <c r="I288" i="38"/>
  <c r="G288" i="38"/>
  <c r="E288" i="38"/>
  <c r="AQ287" i="38"/>
  <c r="AO287" i="38"/>
  <c r="AM287" i="38"/>
  <c r="AK287" i="38"/>
  <c r="AI287" i="38"/>
  <c r="AG287" i="38"/>
  <c r="AE287" i="38"/>
  <c r="AC287" i="38"/>
  <c r="AA287" i="38"/>
  <c r="Y287" i="38"/>
  <c r="W287" i="38"/>
  <c r="U287" i="38"/>
  <c r="S287" i="38"/>
  <c r="Q287" i="38"/>
  <c r="O287" i="38"/>
  <c r="M287" i="38"/>
  <c r="K287" i="38"/>
  <c r="I287" i="38"/>
  <c r="G287" i="38"/>
  <c r="E287" i="38"/>
  <c r="AQ286" i="38"/>
  <c r="AO286" i="38"/>
  <c r="AM286" i="38"/>
  <c r="AK286" i="38"/>
  <c r="AI286" i="38"/>
  <c r="AG286" i="38"/>
  <c r="AE286" i="38"/>
  <c r="AC286" i="38"/>
  <c r="AA286" i="38"/>
  <c r="Y286" i="38"/>
  <c r="W286" i="38"/>
  <c r="U286" i="38"/>
  <c r="S286" i="38"/>
  <c r="Q286" i="38"/>
  <c r="O286" i="38"/>
  <c r="M286" i="38"/>
  <c r="K286" i="38"/>
  <c r="I286" i="38"/>
  <c r="G286" i="38"/>
  <c r="E286" i="38"/>
  <c r="AQ285" i="38"/>
  <c r="AO285" i="38"/>
  <c r="AM285" i="38"/>
  <c r="AK285" i="38"/>
  <c r="AI285" i="38"/>
  <c r="AG285" i="38"/>
  <c r="AE285" i="38"/>
  <c r="AC285" i="38"/>
  <c r="AA285" i="38"/>
  <c r="Y285" i="38"/>
  <c r="W285" i="38"/>
  <c r="U285" i="38"/>
  <c r="S285" i="38"/>
  <c r="Q285" i="38"/>
  <c r="O285" i="38"/>
  <c r="M285" i="38"/>
  <c r="K285" i="38"/>
  <c r="I285" i="38"/>
  <c r="G285" i="38"/>
  <c r="E285" i="38"/>
  <c r="AQ284" i="38"/>
  <c r="AO284" i="38"/>
  <c r="AM284" i="38"/>
  <c r="AK284" i="38"/>
  <c r="AI284" i="38"/>
  <c r="AG284" i="38"/>
  <c r="AE284" i="38"/>
  <c r="AC284" i="38"/>
  <c r="AA284" i="38"/>
  <c r="Y284" i="38"/>
  <c r="W284" i="38"/>
  <c r="U284" i="38"/>
  <c r="S284" i="38"/>
  <c r="Q284" i="38"/>
  <c r="O284" i="38"/>
  <c r="M284" i="38"/>
  <c r="K284" i="38"/>
  <c r="I284" i="38"/>
  <c r="G284" i="38"/>
  <c r="E284" i="38"/>
  <c r="AQ283" i="38"/>
  <c r="AO283" i="38"/>
  <c r="AM283" i="38"/>
  <c r="AK283" i="38"/>
  <c r="AI283" i="38"/>
  <c r="AG283" i="38"/>
  <c r="AE283" i="38"/>
  <c r="AC283" i="38"/>
  <c r="AA283" i="38"/>
  <c r="Y283" i="38"/>
  <c r="W283" i="38"/>
  <c r="U283" i="38"/>
  <c r="S283" i="38"/>
  <c r="Q283" i="38"/>
  <c r="O283" i="38"/>
  <c r="M283" i="38"/>
  <c r="K283" i="38"/>
  <c r="I283" i="38"/>
  <c r="G283" i="38"/>
  <c r="E283" i="38"/>
  <c r="AQ282" i="38"/>
  <c r="AO282" i="38"/>
  <c r="AM282" i="38"/>
  <c r="AK282" i="38"/>
  <c r="AI282" i="38"/>
  <c r="AG282" i="38"/>
  <c r="AE282" i="38"/>
  <c r="AC282" i="38"/>
  <c r="AA282" i="38"/>
  <c r="Y282" i="38"/>
  <c r="W282" i="38"/>
  <c r="U282" i="38"/>
  <c r="S282" i="38"/>
  <c r="Q282" i="38"/>
  <c r="O282" i="38"/>
  <c r="M282" i="38"/>
  <c r="K282" i="38"/>
  <c r="I282" i="38"/>
  <c r="G282" i="38"/>
  <c r="E282" i="38"/>
  <c r="AQ281" i="38"/>
  <c r="AO281" i="38"/>
  <c r="AM281" i="38"/>
  <c r="AK281" i="38"/>
  <c r="AI281" i="38"/>
  <c r="AG281" i="38"/>
  <c r="AE281" i="38"/>
  <c r="AC281" i="38"/>
  <c r="AA281" i="38"/>
  <c r="Y281" i="38"/>
  <c r="W281" i="38"/>
  <c r="U281" i="38"/>
  <c r="S281" i="38"/>
  <c r="Q281" i="38"/>
  <c r="O281" i="38"/>
  <c r="M281" i="38"/>
  <c r="K281" i="38"/>
  <c r="I281" i="38"/>
  <c r="G281" i="38"/>
  <c r="E281" i="38"/>
  <c r="AQ280" i="38"/>
  <c r="AO280" i="38"/>
  <c r="AM280" i="38"/>
  <c r="AK280" i="38"/>
  <c r="AI280" i="38"/>
  <c r="AG280" i="38"/>
  <c r="AE280" i="38"/>
  <c r="AC280" i="38"/>
  <c r="AA280" i="38"/>
  <c r="Y280" i="38"/>
  <c r="W280" i="38"/>
  <c r="U280" i="38"/>
  <c r="S280" i="38"/>
  <c r="Q280" i="38"/>
  <c r="O280" i="38"/>
  <c r="M280" i="38"/>
  <c r="K280" i="38"/>
  <c r="I280" i="38"/>
  <c r="G280" i="38"/>
  <c r="E280" i="38"/>
  <c r="AQ279" i="38"/>
  <c r="AO279" i="38"/>
  <c r="AM279" i="38"/>
  <c r="AK279" i="38"/>
  <c r="AI279" i="38"/>
  <c r="AG279" i="38"/>
  <c r="AE279" i="38"/>
  <c r="AC279" i="38"/>
  <c r="AA279" i="38"/>
  <c r="Y279" i="38"/>
  <c r="W279" i="38"/>
  <c r="U279" i="38"/>
  <c r="S279" i="38"/>
  <c r="Q279" i="38"/>
  <c r="O279" i="38"/>
  <c r="M279" i="38"/>
  <c r="K279" i="38"/>
  <c r="I279" i="38"/>
  <c r="G279" i="38"/>
  <c r="E279" i="38"/>
  <c r="AQ278" i="38"/>
  <c r="AO278" i="38"/>
  <c r="AM278" i="38"/>
  <c r="AK278" i="38"/>
  <c r="AI278" i="38"/>
  <c r="AG278" i="38"/>
  <c r="AE278" i="38"/>
  <c r="AC278" i="38"/>
  <c r="AA278" i="38"/>
  <c r="Y278" i="38"/>
  <c r="W278" i="38"/>
  <c r="U278" i="38"/>
  <c r="S278" i="38"/>
  <c r="Q278" i="38"/>
  <c r="O278" i="38"/>
  <c r="M278" i="38"/>
  <c r="K278" i="38"/>
  <c r="I278" i="38"/>
  <c r="G278" i="38"/>
  <c r="E278" i="38"/>
  <c r="AQ277" i="38"/>
  <c r="AO277" i="38"/>
  <c r="AM277" i="38"/>
  <c r="AK277" i="38"/>
  <c r="AI277" i="38"/>
  <c r="AG277" i="38"/>
  <c r="AE277" i="38"/>
  <c r="AC277" i="38"/>
  <c r="AA277" i="38"/>
  <c r="Y277" i="38"/>
  <c r="W277" i="38"/>
  <c r="U277" i="38"/>
  <c r="S277" i="38"/>
  <c r="Q277" i="38"/>
  <c r="O277" i="38"/>
  <c r="M277" i="38"/>
  <c r="K277" i="38"/>
  <c r="I277" i="38"/>
  <c r="G277" i="38"/>
  <c r="E277" i="38"/>
  <c r="AQ276" i="38"/>
  <c r="AO276" i="38"/>
  <c r="AM276" i="38"/>
  <c r="AK276" i="38"/>
  <c r="AI276" i="38"/>
  <c r="AG276" i="38"/>
  <c r="AE276" i="38"/>
  <c r="AC276" i="38"/>
  <c r="AA276" i="38"/>
  <c r="Y276" i="38"/>
  <c r="W276" i="38"/>
  <c r="U276" i="38"/>
  <c r="S276" i="38"/>
  <c r="Q276" i="38"/>
  <c r="O276" i="38"/>
  <c r="M276" i="38"/>
  <c r="K276" i="38"/>
  <c r="I276" i="38"/>
  <c r="G276" i="38"/>
  <c r="E276" i="38"/>
  <c r="AQ275" i="38"/>
  <c r="AO275" i="38"/>
  <c r="AM275" i="38"/>
  <c r="AK275" i="38"/>
  <c r="AI275" i="38"/>
  <c r="AG275" i="38"/>
  <c r="AE275" i="38"/>
  <c r="AC275" i="38"/>
  <c r="AA275" i="38"/>
  <c r="Y275" i="38"/>
  <c r="W275" i="38"/>
  <c r="U275" i="38"/>
  <c r="S275" i="38"/>
  <c r="Q275" i="38"/>
  <c r="O275" i="38"/>
  <c r="M275" i="38"/>
  <c r="K275" i="38"/>
  <c r="I275" i="38"/>
  <c r="G275" i="38"/>
  <c r="E275" i="38"/>
  <c r="AQ274" i="38"/>
  <c r="AO274" i="38"/>
  <c r="AM274" i="38"/>
  <c r="AK274" i="38"/>
  <c r="AI274" i="38"/>
  <c r="AG274" i="38"/>
  <c r="AE274" i="38"/>
  <c r="AC274" i="38"/>
  <c r="AA274" i="38"/>
  <c r="Y274" i="38"/>
  <c r="W274" i="38"/>
  <c r="U274" i="38"/>
  <c r="S274" i="38"/>
  <c r="Q274" i="38"/>
  <c r="O274" i="38"/>
  <c r="M274" i="38"/>
  <c r="K274" i="38"/>
  <c r="I274" i="38"/>
  <c r="G274" i="38"/>
  <c r="E274" i="38"/>
  <c r="AQ273" i="38"/>
  <c r="AO273" i="38"/>
  <c r="AM273" i="38"/>
  <c r="AK273" i="38"/>
  <c r="AI273" i="38"/>
  <c r="AG273" i="38"/>
  <c r="AE273" i="38"/>
  <c r="AC273" i="38"/>
  <c r="AA273" i="38"/>
  <c r="Y273" i="38"/>
  <c r="W273" i="38"/>
  <c r="U273" i="38"/>
  <c r="S273" i="38"/>
  <c r="Q273" i="38"/>
  <c r="O273" i="38"/>
  <c r="M273" i="38"/>
  <c r="K273" i="38"/>
  <c r="I273" i="38"/>
  <c r="G273" i="38"/>
  <c r="E273" i="38"/>
  <c r="AQ272" i="38"/>
  <c r="AO272" i="38"/>
  <c r="AM272" i="38"/>
  <c r="AK272" i="38"/>
  <c r="AI272" i="38"/>
  <c r="AG272" i="38"/>
  <c r="AE272" i="38"/>
  <c r="AC272" i="38"/>
  <c r="AA272" i="38"/>
  <c r="Y272" i="38"/>
  <c r="W272" i="38"/>
  <c r="U272" i="38"/>
  <c r="S272" i="38"/>
  <c r="Q272" i="38"/>
  <c r="O272" i="38"/>
  <c r="M272" i="38"/>
  <c r="K272" i="38"/>
  <c r="I272" i="38"/>
  <c r="G272" i="38"/>
  <c r="E272" i="38"/>
  <c r="AQ271" i="38"/>
  <c r="AO271" i="38"/>
  <c r="AM271" i="38"/>
  <c r="AK271" i="38"/>
  <c r="AI271" i="38"/>
  <c r="AG271" i="38"/>
  <c r="AE271" i="38"/>
  <c r="AC271" i="38"/>
  <c r="AA271" i="38"/>
  <c r="Y271" i="38"/>
  <c r="W271" i="38"/>
  <c r="U271" i="38"/>
  <c r="S271" i="38"/>
  <c r="Q271" i="38"/>
  <c r="O271" i="38"/>
  <c r="M271" i="38"/>
  <c r="K271" i="38"/>
  <c r="I271" i="38"/>
  <c r="G271" i="38"/>
  <c r="E271" i="38"/>
  <c r="AQ270" i="38"/>
  <c r="AO270" i="38"/>
  <c r="AM270" i="38"/>
  <c r="AK270" i="38"/>
  <c r="AI270" i="38"/>
  <c r="AG270" i="38"/>
  <c r="AE270" i="38"/>
  <c r="AC270" i="38"/>
  <c r="AA270" i="38"/>
  <c r="Y270" i="38"/>
  <c r="W270" i="38"/>
  <c r="U270" i="38"/>
  <c r="S270" i="38"/>
  <c r="Q270" i="38"/>
  <c r="O270" i="38"/>
  <c r="M270" i="38"/>
  <c r="K270" i="38"/>
  <c r="I270" i="38"/>
  <c r="G270" i="38"/>
  <c r="E270" i="38"/>
  <c r="AQ269" i="38"/>
  <c r="AO269" i="38"/>
  <c r="AM269" i="38"/>
  <c r="AK269" i="38"/>
  <c r="AI269" i="38"/>
  <c r="AG269" i="38"/>
  <c r="AE269" i="38"/>
  <c r="AC269" i="38"/>
  <c r="AA269" i="38"/>
  <c r="Y269" i="38"/>
  <c r="W269" i="38"/>
  <c r="U269" i="38"/>
  <c r="S269" i="38"/>
  <c r="Q269" i="38"/>
  <c r="O269" i="38"/>
  <c r="M269" i="38"/>
  <c r="K269" i="38"/>
  <c r="I269" i="38"/>
  <c r="G269" i="38"/>
  <c r="E269" i="38"/>
  <c r="AQ268" i="38"/>
  <c r="AO268" i="38"/>
  <c r="AM268" i="38"/>
  <c r="AK268" i="38"/>
  <c r="AI268" i="38"/>
  <c r="AG268" i="38"/>
  <c r="AE268" i="38"/>
  <c r="AC268" i="38"/>
  <c r="AA268" i="38"/>
  <c r="Y268" i="38"/>
  <c r="W268" i="38"/>
  <c r="U268" i="38"/>
  <c r="S268" i="38"/>
  <c r="Q268" i="38"/>
  <c r="O268" i="38"/>
  <c r="M268" i="38"/>
  <c r="K268" i="38"/>
  <c r="I268" i="38"/>
  <c r="G268" i="38"/>
  <c r="E268" i="38"/>
  <c r="AQ267" i="38"/>
  <c r="AO267" i="38"/>
  <c r="AM267" i="38"/>
  <c r="AK267" i="38"/>
  <c r="AI267" i="38"/>
  <c r="AG267" i="38"/>
  <c r="AE267" i="38"/>
  <c r="AC267" i="38"/>
  <c r="AA267" i="38"/>
  <c r="Y267" i="38"/>
  <c r="W267" i="38"/>
  <c r="U267" i="38"/>
  <c r="S267" i="38"/>
  <c r="Q267" i="38"/>
  <c r="O267" i="38"/>
  <c r="M267" i="38"/>
  <c r="K267" i="38"/>
  <c r="I267" i="38"/>
  <c r="G267" i="38"/>
  <c r="E267" i="38"/>
  <c r="AQ266" i="38"/>
  <c r="AO266" i="38"/>
  <c r="AM266" i="38"/>
  <c r="AK266" i="38"/>
  <c r="AI266" i="38"/>
  <c r="AG266" i="38"/>
  <c r="AE266" i="38"/>
  <c r="AC266" i="38"/>
  <c r="AA266" i="38"/>
  <c r="Y266" i="38"/>
  <c r="W266" i="38"/>
  <c r="U266" i="38"/>
  <c r="S266" i="38"/>
  <c r="Q266" i="38"/>
  <c r="O266" i="38"/>
  <c r="M266" i="38"/>
  <c r="K266" i="38"/>
  <c r="I266" i="38"/>
  <c r="G266" i="38"/>
  <c r="E266" i="38"/>
  <c r="AQ265" i="38"/>
  <c r="AO265" i="38"/>
  <c r="AM265" i="38"/>
  <c r="AK265" i="38"/>
  <c r="AI265" i="38"/>
  <c r="AG265" i="38"/>
  <c r="AE265" i="38"/>
  <c r="AC265" i="38"/>
  <c r="AA265" i="38"/>
  <c r="Y265" i="38"/>
  <c r="W265" i="38"/>
  <c r="U265" i="38"/>
  <c r="S265" i="38"/>
  <c r="Q265" i="38"/>
  <c r="O265" i="38"/>
  <c r="M265" i="38"/>
  <c r="K265" i="38"/>
  <c r="I265" i="38"/>
  <c r="G265" i="38"/>
  <c r="E265" i="38"/>
  <c r="AQ264" i="38"/>
  <c r="AO264" i="38"/>
  <c r="AM264" i="38"/>
  <c r="AK264" i="38"/>
  <c r="AI264" i="38"/>
  <c r="AG264" i="38"/>
  <c r="AE264" i="38"/>
  <c r="AC264" i="38"/>
  <c r="AA264" i="38"/>
  <c r="Y264" i="38"/>
  <c r="W264" i="38"/>
  <c r="U264" i="38"/>
  <c r="S264" i="38"/>
  <c r="Q264" i="38"/>
  <c r="O264" i="38"/>
  <c r="M264" i="38"/>
  <c r="K264" i="38"/>
  <c r="I264" i="38"/>
  <c r="G264" i="38"/>
  <c r="E264" i="38"/>
  <c r="AQ263" i="38"/>
  <c r="AO263" i="38"/>
  <c r="AM263" i="38"/>
  <c r="AK263" i="38"/>
  <c r="AI263" i="38"/>
  <c r="AG263" i="38"/>
  <c r="AE263" i="38"/>
  <c r="AC263" i="38"/>
  <c r="AA263" i="38"/>
  <c r="Y263" i="38"/>
  <c r="W263" i="38"/>
  <c r="U263" i="38"/>
  <c r="S263" i="38"/>
  <c r="Q263" i="38"/>
  <c r="O263" i="38"/>
  <c r="M263" i="38"/>
  <c r="K263" i="38"/>
  <c r="I263" i="38"/>
  <c r="G263" i="38"/>
  <c r="E263" i="38"/>
  <c r="AQ262" i="38"/>
  <c r="AO262" i="38"/>
  <c r="AM262" i="38"/>
  <c r="AK262" i="38"/>
  <c r="AI262" i="38"/>
  <c r="AG262" i="38"/>
  <c r="AE262" i="38"/>
  <c r="AC262" i="38"/>
  <c r="AA262" i="38"/>
  <c r="Y262" i="38"/>
  <c r="W262" i="38"/>
  <c r="U262" i="38"/>
  <c r="S262" i="38"/>
  <c r="Q262" i="38"/>
  <c r="O262" i="38"/>
  <c r="M262" i="38"/>
  <c r="K262" i="38"/>
  <c r="I262" i="38"/>
  <c r="G262" i="38"/>
  <c r="E262" i="38"/>
  <c r="AQ261" i="38"/>
  <c r="AO261" i="38"/>
  <c r="AM261" i="38"/>
  <c r="AK261" i="38"/>
  <c r="AI261" i="38"/>
  <c r="AG261" i="38"/>
  <c r="AE261" i="38"/>
  <c r="AC261" i="38"/>
  <c r="AA261" i="38"/>
  <c r="Y261" i="38"/>
  <c r="W261" i="38"/>
  <c r="U261" i="38"/>
  <c r="S261" i="38"/>
  <c r="Q261" i="38"/>
  <c r="O261" i="38"/>
  <c r="M261" i="38"/>
  <c r="K261" i="38"/>
  <c r="I261" i="38"/>
  <c r="G261" i="38"/>
  <c r="E261" i="38"/>
  <c r="AQ260" i="38"/>
  <c r="AO260" i="38"/>
  <c r="AM260" i="38"/>
  <c r="AK260" i="38"/>
  <c r="AI260" i="38"/>
  <c r="AG260" i="38"/>
  <c r="AE260" i="38"/>
  <c r="AC260" i="38"/>
  <c r="AA260" i="38"/>
  <c r="Y260" i="38"/>
  <c r="W260" i="38"/>
  <c r="U260" i="38"/>
  <c r="S260" i="38"/>
  <c r="Q260" i="38"/>
  <c r="O260" i="38"/>
  <c r="M260" i="38"/>
  <c r="K260" i="38"/>
  <c r="I260" i="38"/>
  <c r="G260" i="38"/>
  <c r="E260" i="38"/>
  <c r="AQ259" i="38"/>
  <c r="AO259" i="38"/>
  <c r="AM259" i="38"/>
  <c r="AK259" i="38"/>
  <c r="AI259" i="38"/>
  <c r="AG259" i="38"/>
  <c r="AE259" i="38"/>
  <c r="AC259" i="38"/>
  <c r="AA259" i="38"/>
  <c r="Y259" i="38"/>
  <c r="W259" i="38"/>
  <c r="U259" i="38"/>
  <c r="S259" i="38"/>
  <c r="Q259" i="38"/>
  <c r="O259" i="38"/>
  <c r="M259" i="38"/>
  <c r="K259" i="38"/>
  <c r="I259" i="38"/>
  <c r="G259" i="38"/>
  <c r="E259" i="38"/>
  <c r="AQ258" i="38"/>
  <c r="AO258" i="38"/>
  <c r="AM258" i="38"/>
  <c r="AK258" i="38"/>
  <c r="AI258" i="38"/>
  <c r="AG258" i="38"/>
  <c r="AE258" i="38"/>
  <c r="AC258" i="38"/>
  <c r="AA258" i="38"/>
  <c r="Y258" i="38"/>
  <c r="W258" i="38"/>
  <c r="U258" i="38"/>
  <c r="S258" i="38"/>
  <c r="Q258" i="38"/>
  <c r="O258" i="38"/>
  <c r="M258" i="38"/>
  <c r="K258" i="38"/>
  <c r="I258" i="38"/>
  <c r="G258" i="38"/>
  <c r="E258" i="38"/>
  <c r="AQ257" i="38"/>
  <c r="AO257" i="38"/>
  <c r="AM257" i="38"/>
  <c r="AK257" i="38"/>
  <c r="AI257" i="38"/>
  <c r="AG257" i="38"/>
  <c r="AE257" i="38"/>
  <c r="AC257" i="38"/>
  <c r="AA257" i="38"/>
  <c r="Y257" i="38"/>
  <c r="W257" i="38"/>
  <c r="U257" i="38"/>
  <c r="S257" i="38"/>
  <c r="Q257" i="38"/>
  <c r="O257" i="38"/>
  <c r="M257" i="38"/>
  <c r="K257" i="38"/>
  <c r="I257" i="38"/>
  <c r="G257" i="38"/>
  <c r="E257" i="38"/>
  <c r="AQ256" i="38"/>
  <c r="AO256" i="38"/>
  <c r="AM256" i="38"/>
  <c r="AK256" i="38"/>
  <c r="AI256" i="38"/>
  <c r="AG256" i="38"/>
  <c r="AE256" i="38"/>
  <c r="AC256" i="38"/>
  <c r="AA256" i="38"/>
  <c r="Y256" i="38"/>
  <c r="W256" i="38"/>
  <c r="U256" i="38"/>
  <c r="S256" i="38"/>
  <c r="Q256" i="38"/>
  <c r="O256" i="38"/>
  <c r="M256" i="38"/>
  <c r="K256" i="38"/>
  <c r="I256" i="38"/>
  <c r="G256" i="38"/>
  <c r="E256" i="38"/>
  <c r="AQ255" i="38"/>
  <c r="AO255" i="38"/>
  <c r="AM255" i="38"/>
  <c r="AK255" i="38"/>
  <c r="AI255" i="38"/>
  <c r="AG255" i="38"/>
  <c r="AE255" i="38"/>
  <c r="AC255" i="38"/>
  <c r="AA255" i="38"/>
  <c r="Y255" i="38"/>
  <c r="W255" i="38"/>
  <c r="U255" i="38"/>
  <c r="S255" i="38"/>
  <c r="Q255" i="38"/>
  <c r="O255" i="38"/>
  <c r="M255" i="38"/>
  <c r="K255" i="38"/>
  <c r="I255" i="38"/>
  <c r="G255" i="38"/>
  <c r="E255" i="38"/>
  <c r="AQ254" i="38"/>
  <c r="AO254" i="38"/>
  <c r="AM254" i="38"/>
  <c r="AK254" i="38"/>
  <c r="AI254" i="38"/>
  <c r="AG254" i="38"/>
  <c r="AE254" i="38"/>
  <c r="AC254" i="38"/>
  <c r="AA254" i="38"/>
  <c r="Y254" i="38"/>
  <c r="W254" i="38"/>
  <c r="U254" i="38"/>
  <c r="S254" i="38"/>
  <c r="Q254" i="38"/>
  <c r="O254" i="38"/>
  <c r="M254" i="38"/>
  <c r="K254" i="38"/>
  <c r="I254" i="38"/>
  <c r="G254" i="38"/>
  <c r="E254" i="38"/>
  <c r="AQ253" i="38"/>
  <c r="AO253" i="38"/>
  <c r="AM253" i="38"/>
  <c r="AK253" i="38"/>
  <c r="AI253" i="38"/>
  <c r="AG253" i="38"/>
  <c r="AE253" i="38"/>
  <c r="AC253" i="38"/>
  <c r="AA253" i="38"/>
  <c r="Y253" i="38"/>
  <c r="W253" i="38"/>
  <c r="U253" i="38"/>
  <c r="S253" i="38"/>
  <c r="Q253" i="38"/>
  <c r="O253" i="38"/>
  <c r="M253" i="38"/>
  <c r="K253" i="38"/>
  <c r="I253" i="38"/>
  <c r="G253" i="38"/>
  <c r="E253" i="38"/>
  <c r="AQ252" i="38"/>
  <c r="AO252" i="38"/>
  <c r="AM252" i="38"/>
  <c r="AK252" i="38"/>
  <c r="AI252" i="38"/>
  <c r="AG252" i="38"/>
  <c r="AE252" i="38"/>
  <c r="AC252" i="38"/>
  <c r="AA252" i="38"/>
  <c r="Y252" i="38"/>
  <c r="W252" i="38"/>
  <c r="U252" i="38"/>
  <c r="S252" i="38"/>
  <c r="Q252" i="38"/>
  <c r="O252" i="38"/>
  <c r="M252" i="38"/>
  <c r="K252" i="38"/>
  <c r="I252" i="38"/>
  <c r="G252" i="38"/>
  <c r="E252" i="38"/>
  <c r="AQ251" i="38"/>
  <c r="AO251" i="38"/>
  <c r="AM251" i="38"/>
  <c r="AK251" i="38"/>
  <c r="AI251" i="38"/>
  <c r="AG251" i="38"/>
  <c r="AE251" i="38"/>
  <c r="AC251" i="38"/>
  <c r="AA251" i="38"/>
  <c r="Y251" i="38"/>
  <c r="W251" i="38"/>
  <c r="U251" i="38"/>
  <c r="S251" i="38"/>
  <c r="Q251" i="38"/>
  <c r="O251" i="38"/>
  <c r="M251" i="38"/>
  <c r="K251" i="38"/>
  <c r="I251" i="38"/>
  <c r="G251" i="38"/>
  <c r="E251" i="38"/>
  <c r="AQ250" i="38"/>
  <c r="AO250" i="38"/>
  <c r="AM250" i="38"/>
  <c r="AK250" i="38"/>
  <c r="AI250" i="38"/>
  <c r="AG250" i="38"/>
  <c r="AE250" i="38"/>
  <c r="AC250" i="38"/>
  <c r="AA250" i="38"/>
  <c r="Y250" i="38"/>
  <c r="W250" i="38"/>
  <c r="U250" i="38"/>
  <c r="S250" i="38"/>
  <c r="Q250" i="38"/>
  <c r="O250" i="38"/>
  <c r="M250" i="38"/>
  <c r="K250" i="38"/>
  <c r="I250" i="38"/>
  <c r="G250" i="38"/>
  <c r="E250" i="38"/>
  <c r="AQ249" i="38"/>
  <c r="AO249" i="38"/>
  <c r="AM249" i="38"/>
  <c r="AK249" i="38"/>
  <c r="AI249" i="38"/>
  <c r="AG249" i="38"/>
  <c r="AE249" i="38"/>
  <c r="AC249" i="38"/>
  <c r="AA249" i="38"/>
  <c r="Y249" i="38"/>
  <c r="W249" i="38"/>
  <c r="U249" i="38"/>
  <c r="S249" i="38"/>
  <c r="Q249" i="38"/>
  <c r="O249" i="38"/>
  <c r="M249" i="38"/>
  <c r="K249" i="38"/>
  <c r="I249" i="38"/>
  <c r="G249" i="38"/>
  <c r="E249" i="38"/>
  <c r="AQ248" i="38"/>
  <c r="AO248" i="38"/>
  <c r="AM248" i="38"/>
  <c r="AK248" i="38"/>
  <c r="AI248" i="38"/>
  <c r="AG248" i="38"/>
  <c r="AE248" i="38"/>
  <c r="AC248" i="38"/>
  <c r="AA248" i="38"/>
  <c r="Y248" i="38"/>
  <c r="W248" i="38"/>
  <c r="U248" i="38"/>
  <c r="S248" i="38"/>
  <c r="Q248" i="38"/>
  <c r="O248" i="38"/>
  <c r="M248" i="38"/>
  <c r="K248" i="38"/>
  <c r="I248" i="38"/>
  <c r="G248" i="38"/>
  <c r="E248" i="38"/>
  <c r="AQ247" i="38"/>
  <c r="AO247" i="38"/>
  <c r="AM247" i="38"/>
  <c r="AK247" i="38"/>
  <c r="AI247" i="38"/>
  <c r="AG247" i="38"/>
  <c r="AE247" i="38"/>
  <c r="AC247" i="38"/>
  <c r="AA247" i="38"/>
  <c r="Y247" i="38"/>
  <c r="W247" i="38"/>
  <c r="U247" i="38"/>
  <c r="S247" i="38"/>
  <c r="Q247" i="38"/>
  <c r="O247" i="38"/>
  <c r="M247" i="38"/>
  <c r="K247" i="38"/>
  <c r="I247" i="38"/>
  <c r="G247" i="38"/>
  <c r="E247" i="38"/>
  <c r="AQ246" i="38"/>
  <c r="AO246" i="38"/>
  <c r="AM246" i="38"/>
  <c r="AK246" i="38"/>
  <c r="AI246" i="38"/>
  <c r="AG246" i="38"/>
  <c r="AE246" i="38"/>
  <c r="AC246" i="38"/>
  <c r="AA246" i="38"/>
  <c r="Y246" i="38"/>
  <c r="W246" i="38"/>
  <c r="U246" i="38"/>
  <c r="S246" i="38"/>
  <c r="Q246" i="38"/>
  <c r="O246" i="38"/>
  <c r="M246" i="38"/>
  <c r="K246" i="38"/>
  <c r="I246" i="38"/>
  <c r="G246" i="38"/>
  <c r="E246" i="38"/>
  <c r="AQ245" i="38"/>
  <c r="AO245" i="38"/>
  <c r="AM245" i="38"/>
  <c r="AK245" i="38"/>
  <c r="AI245" i="38"/>
  <c r="AG245" i="38"/>
  <c r="AE245" i="38"/>
  <c r="AC245" i="38"/>
  <c r="AA245" i="38"/>
  <c r="Y245" i="38"/>
  <c r="W245" i="38"/>
  <c r="U245" i="38"/>
  <c r="S245" i="38"/>
  <c r="Q245" i="38"/>
  <c r="O245" i="38"/>
  <c r="M245" i="38"/>
  <c r="K245" i="38"/>
  <c r="I245" i="38"/>
  <c r="G245" i="38"/>
  <c r="E245" i="38"/>
  <c r="AQ244" i="38"/>
  <c r="AO244" i="38"/>
  <c r="AM244" i="38"/>
  <c r="AK244" i="38"/>
  <c r="AI244" i="38"/>
  <c r="AG244" i="38"/>
  <c r="AE244" i="38"/>
  <c r="AC244" i="38"/>
  <c r="AA244" i="38"/>
  <c r="Y244" i="38"/>
  <c r="W244" i="38"/>
  <c r="U244" i="38"/>
  <c r="S244" i="38"/>
  <c r="Q244" i="38"/>
  <c r="O244" i="38"/>
  <c r="M244" i="38"/>
  <c r="K244" i="38"/>
  <c r="I244" i="38"/>
  <c r="G244" i="38"/>
  <c r="E244" i="38"/>
  <c r="AQ243" i="38"/>
  <c r="AO243" i="38"/>
  <c r="AM243" i="38"/>
  <c r="AK243" i="38"/>
  <c r="AI243" i="38"/>
  <c r="AG243" i="38"/>
  <c r="AE243" i="38"/>
  <c r="AC243" i="38"/>
  <c r="AA243" i="38"/>
  <c r="Y243" i="38"/>
  <c r="W243" i="38"/>
  <c r="U243" i="38"/>
  <c r="S243" i="38"/>
  <c r="Q243" i="38"/>
  <c r="O243" i="38"/>
  <c r="M243" i="38"/>
  <c r="K243" i="38"/>
  <c r="I243" i="38"/>
  <c r="G243" i="38"/>
  <c r="E243" i="38"/>
  <c r="AQ242" i="38"/>
  <c r="AO242" i="38"/>
  <c r="AM242" i="38"/>
  <c r="AK242" i="38"/>
  <c r="AI242" i="38"/>
  <c r="AG242" i="38"/>
  <c r="AE242" i="38"/>
  <c r="AC242" i="38"/>
  <c r="AA242" i="38"/>
  <c r="Y242" i="38"/>
  <c r="W242" i="38"/>
  <c r="U242" i="38"/>
  <c r="S242" i="38"/>
  <c r="Q242" i="38"/>
  <c r="O242" i="38"/>
  <c r="M242" i="38"/>
  <c r="K242" i="38"/>
  <c r="I242" i="38"/>
  <c r="G242" i="38"/>
  <c r="E242" i="38"/>
  <c r="AQ241" i="38"/>
  <c r="AO241" i="38"/>
  <c r="AM241" i="38"/>
  <c r="AK241" i="38"/>
  <c r="AI241" i="38"/>
  <c r="AG241" i="38"/>
  <c r="AE241" i="38"/>
  <c r="AC241" i="38"/>
  <c r="AA241" i="38"/>
  <c r="Y241" i="38"/>
  <c r="W241" i="38"/>
  <c r="U241" i="38"/>
  <c r="S241" i="38"/>
  <c r="Q241" i="38"/>
  <c r="O241" i="38"/>
  <c r="M241" i="38"/>
  <c r="K241" i="38"/>
  <c r="I241" i="38"/>
  <c r="G241" i="38"/>
  <c r="E241" i="38"/>
  <c r="AQ240" i="38"/>
  <c r="AO240" i="38"/>
  <c r="AM240" i="38"/>
  <c r="AK240" i="38"/>
  <c r="AI240" i="38"/>
  <c r="AG240" i="38"/>
  <c r="AE240" i="38"/>
  <c r="AC240" i="38"/>
  <c r="AA240" i="38"/>
  <c r="Y240" i="38"/>
  <c r="W240" i="38"/>
  <c r="U240" i="38"/>
  <c r="S240" i="38"/>
  <c r="Q240" i="38"/>
  <c r="O240" i="38"/>
  <c r="M240" i="38"/>
  <c r="K240" i="38"/>
  <c r="I240" i="38"/>
  <c r="G240" i="38"/>
  <c r="E240" i="38"/>
  <c r="AQ239" i="38"/>
  <c r="AO239" i="38"/>
  <c r="AM239" i="38"/>
  <c r="AK239" i="38"/>
  <c r="AI239" i="38"/>
  <c r="AG239" i="38"/>
  <c r="AE239" i="38"/>
  <c r="AC239" i="38"/>
  <c r="AA239" i="38"/>
  <c r="Y239" i="38"/>
  <c r="W239" i="38"/>
  <c r="U239" i="38"/>
  <c r="S239" i="38"/>
  <c r="Q239" i="38"/>
  <c r="O239" i="38"/>
  <c r="M239" i="38"/>
  <c r="K239" i="38"/>
  <c r="I239" i="38"/>
  <c r="G239" i="38"/>
  <c r="E239" i="38"/>
  <c r="AQ238" i="38"/>
  <c r="AO238" i="38"/>
  <c r="AM238" i="38"/>
  <c r="AK238" i="38"/>
  <c r="AI238" i="38"/>
  <c r="AG238" i="38"/>
  <c r="AE238" i="38"/>
  <c r="AC238" i="38"/>
  <c r="AA238" i="38"/>
  <c r="Y238" i="38"/>
  <c r="W238" i="38"/>
  <c r="U238" i="38"/>
  <c r="S238" i="38"/>
  <c r="Q238" i="38"/>
  <c r="O238" i="38"/>
  <c r="M238" i="38"/>
  <c r="K238" i="38"/>
  <c r="I238" i="38"/>
  <c r="G238" i="38"/>
  <c r="E238" i="38"/>
  <c r="AQ237" i="38"/>
  <c r="AO237" i="38"/>
  <c r="AM237" i="38"/>
  <c r="AK237" i="38"/>
  <c r="AI237" i="38"/>
  <c r="AG237" i="38"/>
  <c r="AE237" i="38"/>
  <c r="AC237" i="38"/>
  <c r="AA237" i="38"/>
  <c r="Y237" i="38"/>
  <c r="W237" i="38"/>
  <c r="U237" i="38"/>
  <c r="S237" i="38"/>
  <c r="Q237" i="38"/>
  <c r="O237" i="38"/>
  <c r="M237" i="38"/>
  <c r="K237" i="38"/>
  <c r="I237" i="38"/>
  <c r="G237" i="38"/>
  <c r="E237" i="38"/>
  <c r="AQ236" i="38"/>
  <c r="AO236" i="38"/>
  <c r="AM236" i="38"/>
  <c r="AK236" i="38"/>
  <c r="AI236" i="38"/>
  <c r="AG236" i="38"/>
  <c r="AE236" i="38"/>
  <c r="AC236" i="38"/>
  <c r="AA236" i="38"/>
  <c r="Y236" i="38"/>
  <c r="W236" i="38"/>
  <c r="U236" i="38"/>
  <c r="S236" i="38"/>
  <c r="Q236" i="38"/>
  <c r="O236" i="38"/>
  <c r="M236" i="38"/>
  <c r="K236" i="38"/>
  <c r="I236" i="38"/>
  <c r="G236" i="38"/>
  <c r="E236" i="38"/>
  <c r="AQ235" i="38"/>
  <c r="AO235" i="38"/>
  <c r="AM235" i="38"/>
  <c r="AK235" i="38"/>
  <c r="AI235" i="38"/>
  <c r="AG235" i="38"/>
  <c r="AE235" i="38"/>
  <c r="AC235" i="38"/>
  <c r="AA235" i="38"/>
  <c r="Y235" i="38"/>
  <c r="W235" i="38"/>
  <c r="U235" i="38"/>
  <c r="S235" i="38"/>
  <c r="Q235" i="38"/>
  <c r="O235" i="38"/>
  <c r="M235" i="38"/>
  <c r="K235" i="38"/>
  <c r="I235" i="38"/>
  <c r="G235" i="38"/>
  <c r="E235" i="38"/>
  <c r="AQ234" i="38"/>
  <c r="AO234" i="38"/>
  <c r="AM234" i="38"/>
  <c r="AK234" i="38"/>
  <c r="AI234" i="38"/>
  <c r="AG234" i="38"/>
  <c r="AE234" i="38"/>
  <c r="AC234" i="38"/>
  <c r="AA234" i="38"/>
  <c r="Y234" i="38"/>
  <c r="W234" i="38"/>
  <c r="U234" i="38"/>
  <c r="S234" i="38"/>
  <c r="Q234" i="38"/>
  <c r="O234" i="38"/>
  <c r="M234" i="38"/>
  <c r="K234" i="38"/>
  <c r="I234" i="38"/>
  <c r="G234" i="38"/>
  <c r="E234" i="38"/>
  <c r="AQ233" i="38"/>
  <c r="AO233" i="38"/>
  <c r="AM233" i="38"/>
  <c r="AK233" i="38"/>
  <c r="AI233" i="38"/>
  <c r="AG233" i="38"/>
  <c r="AE233" i="38"/>
  <c r="AC233" i="38"/>
  <c r="AA233" i="38"/>
  <c r="Y233" i="38"/>
  <c r="W233" i="38"/>
  <c r="U233" i="38"/>
  <c r="S233" i="38"/>
  <c r="Q233" i="38"/>
  <c r="O233" i="38"/>
  <c r="M233" i="38"/>
  <c r="K233" i="38"/>
  <c r="I233" i="38"/>
  <c r="G233" i="38"/>
  <c r="E233" i="38"/>
  <c r="AQ232" i="38"/>
  <c r="AO232" i="38"/>
  <c r="AM232" i="38"/>
  <c r="AK232" i="38"/>
  <c r="AI232" i="38"/>
  <c r="AG232" i="38"/>
  <c r="AE232" i="38"/>
  <c r="AC232" i="38"/>
  <c r="AA232" i="38"/>
  <c r="Y232" i="38"/>
  <c r="W232" i="38"/>
  <c r="U232" i="38"/>
  <c r="S232" i="38"/>
  <c r="Q232" i="38"/>
  <c r="O232" i="38"/>
  <c r="M232" i="38"/>
  <c r="K232" i="38"/>
  <c r="I232" i="38"/>
  <c r="G232" i="38"/>
  <c r="E232" i="38"/>
  <c r="AQ231" i="38"/>
  <c r="AO231" i="38"/>
  <c r="AM231" i="38"/>
  <c r="AK231" i="38"/>
  <c r="AI231" i="38"/>
  <c r="AG231" i="38"/>
  <c r="AE231" i="38"/>
  <c r="AC231" i="38"/>
  <c r="AA231" i="38"/>
  <c r="Y231" i="38"/>
  <c r="W231" i="38"/>
  <c r="U231" i="38"/>
  <c r="S231" i="38"/>
  <c r="Q231" i="38"/>
  <c r="O231" i="38"/>
  <c r="M231" i="38"/>
  <c r="K231" i="38"/>
  <c r="I231" i="38"/>
  <c r="G231" i="38"/>
  <c r="E231" i="38"/>
  <c r="AQ230" i="38"/>
  <c r="AO230" i="38"/>
  <c r="AM230" i="38"/>
  <c r="AK230" i="38"/>
  <c r="AI230" i="38"/>
  <c r="AG230" i="38"/>
  <c r="AE230" i="38"/>
  <c r="AC230" i="38"/>
  <c r="AA230" i="38"/>
  <c r="Y230" i="38"/>
  <c r="W230" i="38"/>
  <c r="U230" i="38"/>
  <c r="S230" i="38"/>
  <c r="Q230" i="38"/>
  <c r="O230" i="38"/>
  <c r="M230" i="38"/>
  <c r="K230" i="38"/>
  <c r="I230" i="38"/>
  <c r="G230" i="38"/>
  <c r="E230" i="38"/>
  <c r="AQ229" i="38"/>
  <c r="AO229" i="38"/>
  <c r="AM229" i="38"/>
  <c r="AK229" i="38"/>
  <c r="AI229" i="38"/>
  <c r="AG229" i="38"/>
  <c r="AE229" i="38"/>
  <c r="AC229" i="38"/>
  <c r="AA229" i="38"/>
  <c r="Y229" i="38"/>
  <c r="W229" i="38"/>
  <c r="U229" i="38"/>
  <c r="S229" i="38"/>
  <c r="Q229" i="38"/>
  <c r="O229" i="38"/>
  <c r="M229" i="38"/>
  <c r="K229" i="38"/>
  <c r="I229" i="38"/>
  <c r="G229" i="38"/>
  <c r="E229" i="38"/>
  <c r="AQ228" i="38"/>
  <c r="AO228" i="38"/>
  <c r="AM228" i="38"/>
  <c r="AK228" i="38"/>
  <c r="AI228" i="38"/>
  <c r="AG228" i="38"/>
  <c r="AE228" i="38"/>
  <c r="AC228" i="38"/>
  <c r="AA228" i="38"/>
  <c r="Y228" i="38"/>
  <c r="W228" i="38"/>
  <c r="U228" i="38"/>
  <c r="S228" i="38"/>
  <c r="Q228" i="38"/>
  <c r="O228" i="38"/>
  <c r="M228" i="38"/>
  <c r="K228" i="38"/>
  <c r="I228" i="38"/>
  <c r="G228" i="38"/>
  <c r="E228" i="38"/>
  <c r="AQ227" i="38"/>
  <c r="AO227" i="38"/>
  <c r="AM227" i="38"/>
  <c r="AK227" i="38"/>
  <c r="AI227" i="38"/>
  <c r="AG227" i="38"/>
  <c r="AE227" i="38"/>
  <c r="AC227" i="38"/>
  <c r="AA227" i="38"/>
  <c r="Y227" i="38"/>
  <c r="W227" i="38"/>
  <c r="U227" i="38"/>
  <c r="S227" i="38"/>
  <c r="Q227" i="38"/>
  <c r="O227" i="38"/>
  <c r="M227" i="38"/>
  <c r="K227" i="38"/>
  <c r="I227" i="38"/>
  <c r="G227" i="38"/>
  <c r="E227" i="38"/>
  <c r="AQ226" i="38"/>
  <c r="AO226" i="38"/>
  <c r="AM226" i="38"/>
  <c r="AK226" i="38"/>
  <c r="AI226" i="38"/>
  <c r="AG226" i="38"/>
  <c r="AE226" i="38"/>
  <c r="AC226" i="38"/>
  <c r="AA226" i="38"/>
  <c r="Y226" i="38"/>
  <c r="W226" i="38"/>
  <c r="U226" i="38"/>
  <c r="S226" i="38"/>
  <c r="Q226" i="38"/>
  <c r="O226" i="38"/>
  <c r="M226" i="38"/>
  <c r="K226" i="38"/>
  <c r="I226" i="38"/>
  <c r="G226" i="38"/>
  <c r="E226" i="38"/>
  <c r="AQ225" i="38"/>
  <c r="AO225" i="38"/>
  <c r="AM225" i="38"/>
  <c r="AK225" i="38"/>
  <c r="AI225" i="38"/>
  <c r="AG225" i="38"/>
  <c r="AE225" i="38"/>
  <c r="AC225" i="38"/>
  <c r="AA225" i="38"/>
  <c r="Y225" i="38"/>
  <c r="W225" i="38"/>
  <c r="U225" i="38"/>
  <c r="S225" i="38"/>
  <c r="Q225" i="38"/>
  <c r="O225" i="38"/>
  <c r="M225" i="38"/>
  <c r="K225" i="38"/>
  <c r="I225" i="38"/>
  <c r="G225" i="38"/>
  <c r="E225" i="38"/>
  <c r="AQ224" i="38"/>
  <c r="AO224" i="38"/>
  <c r="AM224" i="38"/>
  <c r="AK224" i="38"/>
  <c r="AI224" i="38"/>
  <c r="AG224" i="38"/>
  <c r="AE224" i="38"/>
  <c r="AC224" i="38"/>
  <c r="AA224" i="38"/>
  <c r="Y224" i="38"/>
  <c r="W224" i="38"/>
  <c r="U224" i="38"/>
  <c r="S224" i="38"/>
  <c r="Q224" i="38"/>
  <c r="O224" i="38"/>
  <c r="M224" i="38"/>
  <c r="K224" i="38"/>
  <c r="I224" i="38"/>
  <c r="G224" i="38"/>
  <c r="E224" i="38"/>
  <c r="AQ223" i="38"/>
  <c r="AO223" i="38"/>
  <c r="AM223" i="38"/>
  <c r="AK223" i="38"/>
  <c r="AI223" i="38"/>
  <c r="AG223" i="38"/>
  <c r="AE223" i="38"/>
  <c r="AC223" i="38"/>
  <c r="AA223" i="38"/>
  <c r="Y223" i="38"/>
  <c r="W223" i="38"/>
  <c r="U223" i="38"/>
  <c r="S223" i="38"/>
  <c r="Q223" i="38"/>
  <c r="O223" i="38"/>
  <c r="M223" i="38"/>
  <c r="K223" i="38"/>
  <c r="I223" i="38"/>
  <c r="G223" i="38"/>
  <c r="E223" i="38"/>
  <c r="AQ222" i="38"/>
  <c r="AO222" i="38"/>
  <c r="AM222" i="38"/>
  <c r="AK222" i="38"/>
  <c r="AI222" i="38"/>
  <c r="AG222" i="38"/>
  <c r="AE222" i="38"/>
  <c r="AC222" i="38"/>
  <c r="AA222" i="38"/>
  <c r="Y222" i="38"/>
  <c r="W222" i="38"/>
  <c r="U222" i="38"/>
  <c r="S222" i="38"/>
  <c r="Q222" i="38"/>
  <c r="O222" i="38"/>
  <c r="M222" i="38"/>
  <c r="K222" i="38"/>
  <c r="I222" i="38"/>
  <c r="G222" i="38"/>
  <c r="E222" i="38"/>
  <c r="AQ221" i="38"/>
  <c r="AO221" i="38"/>
  <c r="AM221" i="38"/>
  <c r="AK221" i="38"/>
  <c r="AI221" i="38"/>
  <c r="AG221" i="38"/>
  <c r="AE221" i="38"/>
  <c r="AC221" i="38"/>
  <c r="AA221" i="38"/>
  <c r="Y221" i="38"/>
  <c r="W221" i="38"/>
  <c r="U221" i="38"/>
  <c r="S221" i="38"/>
  <c r="Q221" i="38"/>
  <c r="O221" i="38"/>
  <c r="M221" i="38"/>
  <c r="K221" i="38"/>
  <c r="I221" i="38"/>
  <c r="G221" i="38"/>
  <c r="E221" i="38"/>
  <c r="AQ220" i="38"/>
  <c r="AO220" i="38"/>
  <c r="AM220" i="38"/>
  <c r="AK220" i="38"/>
  <c r="AI220" i="38"/>
  <c r="AG220" i="38"/>
  <c r="AE220" i="38"/>
  <c r="AC220" i="38"/>
  <c r="AA220" i="38"/>
  <c r="Y220" i="38"/>
  <c r="W220" i="38"/>
  <c r="U220" i="38"/>
  <c r="S220" i="38"/>
  <c r="Q220" i="38"/>
  <c r="O220" i="38"/>
  <c r="M220" i="38"/>
  <c r="K220" i="38"/>
  <c r="I220" i="38"/>
  <c r="G220" i="38"/>
  <c r="E220" i="38"/>
  <c r="AQ219" i="38"/>
  <c r="AO219" i="38"/>
  <c r="AM219" i="38"/>
  <c r="AK219" i="38"/>
  <c r="AI219" i="38"/>
  <c r="AG219" i="38"/>
  <c r="AE219" i="38"/>
  <c r="AC219" i="38"/>
  <c r="AA219" i="38"/>
  <c r="Y219" i="38"/>
  <c r="W219" i="38"/>
  <c r="U219" i="38"/>
  <c r="S219" i="38"/>
  <c r="Q219" i="38"/>
  <c r="O219" i="38"/>
  <c r="M219" i="38"/>
  <c r="K219" i="38"/>
  <c r="I219" i="38"/>
  <c r="G219" i="38"/>
  <c r="E219" i="38"/>
  <c r="AQ218" i="38"/>
  <c r="AO218" i="38"/>
  <c r="AM218" i="38"/>
  <c r="AK218" i="38"/>
  <c r="AI218" i="38"/>
  <c r="AG218" i="38"/>
  <c r="AE218" i="38"/>
  <c r="AC218" i="38"/>
  <c r="AA218" i="38"/>
  <c r="Y218" i="38"/>
  <c r="W218" i="38"/>
  <c r="U218" i="38"/>
  <c r="S218" i="38"/>
  <c r="Q218" i="38"/>
  <c r="O218" i="38"/>
  <c r="M218" i="38"/>
  <c r="K218" i="38"/>
  <c r="I218" i="38"/>
  <c r="G218" i="38"/>
  <c r="E218" i="38"/>
  <c r="AQ217" i="38"/>
  <c r="AO217" i="38"/>
  <c r="AM217" i="38"/>
  <c r="AK217" i="38"/>
  <c r="AI217" i="38"/>
  <c r="AG217" i="38"/>
  <c r="AE217" i="38"/>
  <c r="AC217" i="38"/>
  <c r="AA217" i="38"/>
  <c r="Y217" i="38"/>
  <c r="W217" i="38"/>
  <c r="U217" i="38"/>
  <c r="S217" i="38"/>
  <c r="Q217" i="38"/>
  <c r="O217" i="38"/>
  <c r="M217" i="38"/>
  <c r="K217" i="38"/>
  <c r="I217" i="38"/>
  <c r="G217" i="38"/>
  <c r="E217" i="38"/>
  <c r="AQ216" i="38"/>
  <c r="AO216" i="38"/>
  <c r="AM216" i="38"/>
  <c r="AK216" i="38"/>
  <c r="AI216" i="38"/>
  <c r="AG216" i="38"/>
  <c r="AE216" i="38"/>
  <c r="AC216" i="38"/>
  <c r="AA216" i="38"/>
  <c r="Y216" i="38"/>
  <c r="W216" i="38"/>
  <c r="U216" i="38"/>
  <c r="S216" i="38"/>
  <c r="Q216" i="38"/>
  <c r="O216" i="38"/>
  <c r="M216" i="38"/>
  <c r="K216" i="38"/>
  <c r="I216" i="38"/>
  <c r="G216" i="38"/>
  <c r="E216" i="38"/>
  <c r="AQ215" i="38"/>
  <c r="AO215" i="38"/>
  <c r="AM215" i="38"/>
  <c r="AK215" i="38"/>
  <c r="AI215" i="38"/>
  <c r="AG215" i="38"/>
  <c r="AE215" i="38"/>
  <c r="AC215" i="38"/>
  <c r="AA215" i="38"/>
  <c r="Y215" i="38"/>
  <c r="W215" i="38"/>
  <c r="U215" i="38"/>
  <c r="S215" i="38"/>
  <c r="Q215" i="38"/>
  <c r="O215" i="38"/>
  <c r="M215" i="38"/>
  <c r="K215" i="38"/>
  <c r="I215" i="38"/>
  <c r="G215" i="38"/>
  <c r="E215" i="38"/>
  <c r="AQ214" i="38"/>
  <c r="AO214" i="38"/>
  <c r="AM214" i="38"/>
  <c r="AK214" i="38"/>
  <c r="AI214" i="38"/>
  <c r="AG214" i="38"/>
  <c r="AE214" i="38"/>
  <c r="AC214" i="38"/>
  <c r="AA214" i="38"/>
  <c r="Y214" i="38"/>
  <c r="W214" i="38"/>
  <c r="U214" i="38"/>
  <c r="S214" i="38"/>
  <c r="Q214" i="38"/>
  <c r="O214" i="38"/>
  <c r="M214" i="38"/>
  <c r="K214" i="38"/>
  <c r="I214" i="38"/>
  <c r="G214" i="38"/>
  <c r="E214" i="38"/>
  <c r="AQ213" i="38"/>
  <c r="AO213" i="38"/>
  <c r="AM213" i="38"/>
  <c r="AK213" i="38"/>
  <c r="AI213" i="38"/>
  <c r="AG213" i="38"/>
  <c r="AE213" i="38"/>
  <c r="AC213" i="38"/>
  <c r="AA213" i="38"/>
  <c r="Y213" i="38"/>
  <c r="W213" i="38"/>
  <c r="U213" i="38"/>
  <c r="S213" i="38"/>
  <c r="Q213" i="38"/>
  <c r="O213" i="38"/>
  <c r="M213" i="38"/>
  <c r="K213" i="38"/>
  <c r="I213" i="38"/>
  <c r="G213" i="38"/>
  <c r="E213" i="38"/>
  <c r="AQ212" i="38"/>
  <c r="AO212" i="38"/>
  <c r="AM212" i="38"/>
  <c r="AK212" i="38"/>
  <c r="AI212" i="38"/>
  <c r="AG212" i="38"/>
  <c r="AE212" i="38"/>
  <c r="AC212" i="38"/>
  <c r="AA212" i="38"/>
  <c r="Y212" i="38"/>
  <c r="W212" i="38"/>
  <c r="U212" i="38"/>
  <c r="S212" i="38"/>
  <c r="Q212" i="38"/>
  <c r="O212" i="38"/>
  <c r="M212" i="38"/>
  <c r="K212" i="38"/>
  <c r="I212" i="38"/>
  <c r="G212" i="38"/>
  <c r="E212" i="38"/>
  <c r="AQ211" i="38"/>
  <c r="AO211" i="38"/>
  <c r="AM211" i="38"/>
  <c r="AK211" i="38"/>
  <c r="AI211" i="38"/>
  <c r="AG211" i="38"/>
  <c r="AE211" i="38"/>
  <c r="AC211" i="38"/>
  <c r="AA211" i="38"/>
  <c r="Y211" i="38"/>
  <c r="W211" i="38"/>
  <c r="U211" i="38"/>
  <c r="S211" i="38"/>
  <c r="Q211" i="38"/>
  <c r="O211" i="38"/>
  <c r="M211" i="38"/>
  <c r="K211" i="38"/>
  <c r="I211" i="38"/>
  <c r="G211" i="38"/>
  <c r="E211" i="38"/>
  <c r="AQ210" i="38"/>
  <c r="AO210" i="38"/>
  <c r="AM210" i="38"/>
  <c r="AK210" i="38"/>
  <c r="AI210" i="38"/>
  <c r="AG210" i="38"/>
  <c r="AE210" i="38"/>
  <c r="AC210" i="38"/>
  <c r="AA210" i="38"/>
  <c r="Y210" i="38"/>
  <c r="W210" i="38"/>
  <c r="U210" i="38"/>
  <c r="S210" i="38"/>
  <c r="Q210" i="38"/>
  <c r="O210" i="38"/>
  <c r="M210" i="38"/>
  <c r="K210" i="38"/>
  <c r="I210" i="38"/>
  <c r="G210" i="38"/>
  <c r="E210" i="38"/>
  <c r="AQ209" i="38"/>
  <c r="AO209" i="38"/>
  <c r="AM209" i="38"/>
  <c r="AK209" i="38"/>
  <c r="AI209" i="38"/>
  <c r="AG209" i="38"/>
  <c r="AE209" i="38"/>
  <c r="AC209" i="38"/>
  <c r="AA209" i="38"/>
  <c r="Y209" i="38"/>
  <c r="W209" i="38"/>
  <c r="U209" i="38"/>
  <c r="S209" i="38"/>
  <c r="Q209" i="38"/>
  <c r="O209" i="38"/>
  <c r="M209" i="38"/>
  <c r="K209" i="38"/>
  <c r="I209" i="38"/>
  <c r="G209" i="38"/>
  <c r="E209" i="38"/>
  <c r="AQ208" i="38"/>
  <c r="AO208" i="38"/>
  <c r="AM208" i="38"/>
  <c r="AK208" i="38"/>
  <c r="AI208" i="38"/>
  <c r="AG208" i="38"/>
  <c r="AE208" i="38"/>
  <c r="AC208" i="38"/>
  <c r="AA208" i="38"/>
  <c r="Y208" i="38"/>
  <c r="W208" i="38"/>
  <c r="U208" i="38"/>
  <c r="S208" i="38"/>
  <c r="Q208" i="38"/>
  <c r="O208" i="38"/>
  <c r="M208" i="38"/>
  <c r="K208" i="38"/>
  <c r="I208" i="38"/>
  <c r="G208" i="38"/>
  <c r="E208" i="38"/>
  <c r="AQ207" i="38"/>
  <c r="AO207" i="38"/>
  <c r="AM207" i="38"/>
  <c r="AK207" i="38"/>
  <c r="AI207" i="38"/>
  <c r="AG207" i="38"/>
  <c r="AE207" i="38"/>
  <c r="AC207" i="38"/>
  <c r="AA207" i="38"/>
  <c r="Y207" i="38"/>
  <c r="W207" i="38"/>
  <c r="U207" i="38"/>
  <c r="S207" i="38"/>
  <c r="Q207" i="38"/>
  <c r="O207" i="38"/>
  <c r="M207" i="38"/>
  <c r="K207" i="38"/>
  <c r="I207" i="38"/>
  <c r="G207" i="38"/>
  <c r="E207" i="38"/>
  <c r="AQ206" i="38"/>
  <c r="AO206" i="38"/>
  <c r="AM206" i="38"/>
  <c r="AK206" i="38"/>
  <c r="AI206" i="38"/>
  <c r="AG206" i="38"/>
  <c r="AE206" i="38"/>
  <c r="AC206" i="38"/>
  <c r="AA206" i="38"/>
  <c r="Y206" i="38"/>
  <c r="W206" i="38"/>
  <c r="U206" i="38"/>
  <c r="S206" i="38"/>
  <c r="Q206" i="38"/>
  <c r="O206" i="38"/>
  <c r="M206" i="38"/>
  <c r="K206" i="38"/>
  <c r="I206" i="38"/>
  <c r="G206" i="38"/>
  <c r="E206" i="38"/>
  <c r="AQ205" i="38"/>
  <c r="AO205" i="38"/>
  <c r="AM205" i="38"/>
  <c r="AK205" i="38"/>
  <c r="AI205" i="38"/>
  <c r="AG205" i="38"/>
  <c r="AE205" i="38"/>
  <c r="AC205" i="38"/>
  <c r="AA205" i="38"/>
  <c r="Y205" i="38"/>
  <c r="W205" i="38"/>
  <c r="U205" i="38"/>
  <c r="S205" i="38"/>
  <c r="Q205" i="38"/>
  <c r="O205" i="38"/>
  <c r="M205" i="38"/>
  <c r="K205" i="38"/>
  <c r="I205" i="38"/>
  <c r="G205" i="38"/>
  <c r="E205" i="38"/>
  <c r="AQ204" i="38"/>
  <c r="AO204" i="38"/>
  <c r="AM204" i="38"/>
  <c r="AK204" i="38"/>
  <c r="AI204" i="38"/>
  <c r="AG204" i="38"/>
  <c r="AE204" i="38"/>
  <c r="AC204" i="38"/>
  <c r="AA204" i="38"/>
  <c r="Y204" i="38"/>
  <c r="W204" i="38"/>
  <c r="U204" i="38"/>
  <c r="S204" i="38"/>
  <c r="Q204" i="38"/>
  <c r="O204" i="38"/>
  <c r="M204" i="38"/>
  <c r="K204" i="38"/>
  <c r="I204" i="38"/>
  <c r="G204" i="38"/>
  <c r="E204" i="38"/>
  <c r="AQ203" i="38"/>
  <c r="AO203" i="38"/>
  <c r="AM203" i="38"/>
  <c r="AK203" i="38"/>
  <c r="AI203" i="38"/>
  <c r="AG203" i="38"/>
  <c r="AE203" i="38"/>
  <c r="AC203" i="38"/>
  <c r="AA203" i="38"/>
  <c r="Y203" i="38"/>
  <c r="W203" i="38"/>
  <c r="U203" i="38"/>
  <c r="S203" i="38"/>
  <c r="Q203" i="38"/>
  <c r="O203" i="38"/>
  <c r="M203" i="38"/>
  <c r="K203" i="38"/>
  <c r="I203" i="38"/>
  <c r="G203" i="38"/>
  <c r="E203" i="38"/>
  <c r="AQ202" i="38"/>
  <c r="AO202" i="38"/>
  <c r="AM202" i="38"/>
  <c r="AK202" i="38"/>
  <c r="AI202" i="38"/>
  <c r="AG202" i="38"/>
  <c r="AE202" i="38"/>
  <c r="AC202" i="38"/>
  <c r="AA202" i="38"/>
  <c r="Y202" i="38"/>
  <c r="W202" i="38"/>
  <c r="U202" i="38"/>
  <c r="S202" i="38"/>
  <c r="Q202" i="38"/>
  <c r="O202" i="38"/>
  <c r="M202" i="38"/>
  <c r="K202" i="38"/>
  <c r="I202" i="38"/>
  <c r="G202" i="38"/>
  <c r="E202" i="38"/>
  <c r="AQ201" i="38"/>
  <c r="AO201" i="38"/>
  <c r="AM201" i="38"/>
  <c r="AK201" i="38"/>
  <c r="AI201" i="38"/>
  <c r="AG201" i="38"/>
  <c r="AE201" i="38"/>
  <c r="AC201" i="38"/>
  <c r="AA201" i="38"/>
  <c r="Y201" i="38"/>
  <c r="W201" i="38"/>
  <c r="U201" i="38"/>
  <c r="S201" i="38"/>
  <c r="Q201" i="38"/>
  <c r="O201" i="38"/>
  <c r="M201" i="38"/>
  <c r="K201" i="38"/>
  <c r="I201" i="38"/>
  <c r="G201" i="38"/>
  <c r="E201" i="38"/>
  <c r="AQ200" i="38"/>
  <c r="AO200" i="38"/>
  <c r="AM200" i="38"/>
  <c r="AK200" i="38"/>
  <c r="AI200" i="38"/>
  <c r="AG200" i="38"/>
  <c r="AE200" i="38"/>
  <c r="AC200" i="38"/>
  <c r="AA200" i="38"/>
  <c r="Y200" i="38"/>
  <c r="W200" i="38"/>
  <c r="U200" i="38"/>
  <c r="S200" i="38"/>
  <c r="Q200" i="38"/>
  <c r="O200" i="38"/>
  <c r="M200" i="38"/>
  <c r="K200" i="38"/>
  <c r="I200" i="38"/>
  <c r="G200" i="38"/>
  <c r="E200" i="38"/>
  <c r="AQ199" i="38"/>
  <c r="AO199" i="38"/>
  <c r="AM199" i="38"/>
  <c r="AK199" i="38"/>
  <c r="AI199" i="38"/>
  <c r="AG199" i="38"/>
  <c r="AE199" i="38"/>
  <c r="AC199" i="38"/>
  <c r="AA199" i="38"/>
  <c r="Y199" i="38"/>
  <c r="W199" i="38"/>
  <c r="U199" i="38"/>
  <c r="S199" i="38"/>
  <c r="Q199" i="38"/>
  <c r="O199" i="38"/>
  <c r="M199" i="38"/>
  <c r="K199" i="38"/>
  <c r="I199" i="38"/>
  <c r="G199" i="38"/>
  <c r="E199" i="38"/>
  <c r="AQ198" i="38"/>
  <c r="AO198" i="38"/>
  <c r="AM198" i="38"/>
  <c r="AK198" i="38"/>
  <c r="AI198" i="38"/>
  <c r="AG198" i="38"/>
  <c r="AE198" i="38"/>
  <c r="AC198" i="38"/>
  <c r="AA198" i="38"/>
  <c r="Y198" i="38"/>
  <c r="W198" i="38"/>
  <c r="U198" i="38"/>
  <c r="S198" i="38"/>
  <c r="Q198" i="38"/>
  <c r="O198" i="38"/>
  <c r="M198" i="38"/>
  <c r="K198" i="38"/>
  <c r="I198" i="38"/>
  <c r="G198" i="38"/>
  <c r="E198" i="38"/>
  <c r="AQ197" i="38"/>
  <c r="AO197" i="38"/>
  <c r="AM197" i="38"/>
  <c r="AK197" i="38"/>
  <c r="AI197" i="38"/>
  <c r="AG197" i="38"/>
  <c r="AE197" i="38"/>
  <c r="AC197" i="38"/>
  <c r="AA197" i="38"/>
  <c r="Y197" i="38"/>
  <c r="W197" i="38"/>
  <c r="U197" i="38"/>
  <c r="S197" i="38"/>
  <c r="Q197" i="38"/>
  <c r="O197" i="38"/>
  <c r="M197" i="38"/>
  <c r="K197" i="38"/>
  <c r="I197" i="38"/>
  <c r="G197" i="38"/>
  <c r="E197" i="38"/>
  <c r="AQ196" i="38"/>
  <c r="AO196" i="38"/>
  <c r="AM196" i="38"/>
  <c r="AK196" i="38"/>
  <c r="AI196" i="38"/>
  <c r="AG196" i="38"/>
  <c r="AE196" i="38"/>
  <c r="AC196" i="38"/>
  <c r="AA196" i="38"/>
  <c r="Y196" i="38"/>
  <c r="W196" i="38"/>
  <c r="U196" i="38"/>
  <c r="S196" i="38"/>
  <c r="Q196" i="38"/>
  <c r="O196" i="38"/>
  <c r="M196" i="38"/>
  <c r="K196" i="38"/>
  <c r="I196" i="38"/>
  <c r="G196" i="38"/>
  <c r="E196" i="38"/>
  <c r="AQ195" i="38"/>
  <c r="AO195" i="38"/>
  <c r="AM195" i="38"/>
  <c r="AK195" i="38"/>
  <c r="AI195" i="38"/>
  <c r="AG195" i="38"/>
  <c r="AE195" i="38"/>
  <c r="AC195" i="38"/>
  <c r="AA195" i="38"/>
  <c r="Y195" i="38"/>
  <c r="W195" i="38"/>
  <c r="U195" i="38"/>
  <c r="S195" i="38"/>
  <c r="Q195" i="38"/>
  <c r="O195" i="38"/>
  <c r="M195" i="38"/>
  <c r="K195" i="38"/>
  <c r="I195" i="38"/>
  <c r="G195" i="38"/>
  <c r="E195" i="38"/>
  <c r="AQ194" i="38"/>
  <c r="AO194" i="38"/>
  <c r="AM194" i="38"/>
  <c r="AK194" i="38"/>
  <c r="AI194" i="38"/>
  <c r="AG194" i="38"/>
  <c r="AE194" i="38"/>
  <c r="AC194" i="38"/>
  <c r="AA194" i="38"/>
  <c r="Y194" i="38"/>
  <c r="W194" i="38"/>
  <c r="U194" i="38"/>
  <c r="S194" i="38"/>
  <c r="Q194" i="38"/>
  <c r="O194" i="38"/>
  <c r="M194" i="38"/>
  <c r="K194" i="38"/>
  <c r="I194" i="38"/>
  <c r="G194" i="38"/>
  <c r="E194" i="38"/>
  <c r="AQ193" i="38"/>
  <c r="AO193" i="38"/>
  <c r="AM193" i="38"/>
  <c r="AK193" i="38"/>
  <c r="AI193" i="38"/>
  <c r="AG193" i="38"/>
  <c r="AE193" i="38"/>
  <c r="AC193" i="38"/>
  <c r="AA193" i="38"/>
  <c r="Y193" i="38"/>
  <c r="W193" i="38"/>
  <c r="U193" i="38"/>
  <c r="S193" i="38"/>
  <c r="Q193" i="38"/>
  <c r="O193" i="38"/>
  <c r="M193" i="38"/>
  <c r="K193" i="38"/>
  <c r="I193" i="38"/>
  <c r="G193" i="38"/>
  <c r="E193" i="38"/>
  <c r="AQ192" i="38"/>
  <c r="AO192" i="38"/>
  <c r="AM192" i="38"/>
  <c r="AK192" i="38"/>
  <c r="AI192" i="38"/>
  <c r="AG192" i="38"/>
  <c r="AE192" i="38"/>
  <c r="AC192" i="38"/>
  <c r="AA192" i="38"/>
  <c r="Y192" i="38"/>
  <c r="W192" i="38"/>
  <c r="U192" i="38"/>
  <c r="S192" i="38"/>
  <c r="Q192" i="38"/>
  <c r="O192" i="38"/>
  <c r="M192" i="38"/>
  <c r="K192" i="38"/>
  <c r="I192" i="38"/>
  <c r="G192" i="38"/>
  <c r="E192" i="38"/>
  <c r="AQ191" i="38"/>
  <c r="AO191" i="38"/>
  <c r="AM191" i="38"/>
  <c r="AK191" i="38"/>
  <c r="AI191" i="38"/>
  <c r="AG191" i="38"/>
  <c r="AE191" i="38"/>
  <c r="AC191" i="38"/>
  <c r="AA191" i="38"/>
  <c r="Y191" i="38"/>
  <c r="W191" i="38"/>
  <c r="U191" i="38"/>
  <c r="S191" i="38"/>
  <c r="Q191" i="38"/>
  <c r="O191" i="38"/>
  <c r="M191" i="38"/>
  <c r="K191" i="38"/>
  <c r="I191" i="38"/>
  <c r="G191" i="38"/>
  <c r="E191" i="38"/>
  <c r="AQ190" i="38"/>
  <c r="AO190" i="38"/>
  <c r="AM190" i="38"/>
  <c r="AK190" i="38"/>
  <c r="AI190" i="38"/>
  <c r="AG190" i="38"/>
  <c r="AE190" i="38"/>
  <c r="AC190" i="38"/>
  <c r="AA190" i="38"/>
  <c r="Y190" i="38"/>
  <c r="W190" i="38"/>
  <c r="U190" i="38"/>
  <c r="S190" i="38"/>
  <c r="Q190" i="38"/>
  <c r="O190" i="38"/>
  <c r="M190" i="38"/>
  <c r="K190" i="38"/>
  <c r="I190" i="38"/>
  <c r="G190" i="38"/>
  <c r="E190" i="38"/>
  <c r="AQ189" i="38"/>
  <c r="AO189" i="38"/>
  <c r="AM189" i="38"/>
  <c r="AK189" i="38"/>
  <c r="AI189" i="38"/>
  <c r="AG189" i="38"/>
  <c r="AE189" i="38"/>
  <c r="AC189" i="38"/>
  <c r="AA189" i="38"/>
  <c r="Y189" i="38"/>
  <c r="W189" i="38"/>
  <c r="U189" i="38"/>
  <c r="S189" i="38"/>
  <c r="Q189" i="38"/>
  <c r="O189" i="38"/>
  <c r="M189" i="38"/>
  <c r="K189" i="38"/>
  <c r="I189" i="38"/>
  <c r="G189" i="38"/>
  <c r="E189" i="38"/>
  <c r="AQ188" i="38"/>
  <c r="AO188" i="38"/>
  <c r="AM188" i="38"/>
  <c r="AK188" i="38"/>
  <c r="AI188" i="38"/>
  <c r="AG188" i="38"/>
  <c r="AE188" i="38"/>
  <c r="AC188" i="38"/>
  <c r="AA188" i="38"/>
  <c r="Y188" i="38"/>
  <c r="W188" i="38"/>
  <c r="U188" i="38"/>
  <c r="S188" i="38"/>
  <c r="Q188" i="38"/>
  <c r="O188" i="38"/>
  <c r="M188" i="38"/>
  <c r="K188" i="38"/>
  <c r="I188" i="38"/>
  <c r="G188" i="38"/>
  <c r="E188" i="38"/>
  <c r="AQ187" i="38"/>
  <c r="AO187" i="38"/>
  <c r="AM187" i="38"/>
  <c r="AK187" i="38"/>
  <c r="AI187" i="38"/>
  <c r="AG187" i="38"/>
  <c r="AE187" i="38"/>
  <c r="AC187" i="38"/>
  <c r="AA187" i="38"/>
  <c r="Y187" i="38"/>
  <c r="W187" i="38"/>
  <c r="U187" i="38"/>
  <c r="S187" i="38"/>
  <c r="Q187" i="38"/>
  <c r="O187" i="38"/>
  <c r="M187" i="38"/>
  <c r="K187" i="38"/>
  <c r="I187" i="38"/>
  <c r="G187" i="38"/>
  <c r="E187" i="38"/>
  <c r="AQ186" i="38"/>
  <c r="AO186" i="38"/>
  <c r="AM186" i="38"/>
  <c r="AK186" i="38"/>
  <c r="AI186" i="38"/>
  <c r="AG186" i="38"/>
  <c r="AE186" i="38"/>
  <c r="AC186" i="38"/>
  <c r="AA186" i="38"/>
  <c r="Y186" i="38"/>
  <c r="W186" i="38"/>
  <c r="U186" i="38"/>
  <c r="S186" i="38"/>
  <c r="Q186" i="38"/>
  <c r="O186" i="38"/>
  <c r="M186" i="38"/>
  <c r="K186" i="38"/>
  <c r="I186" i="38"/>
  <c r="G186" i="38"/>
  <c r="E186" i="38"/>
  <c r="AQ185" i="38"/>
  <c r="AO185" i="38"/>
  <c r="AM185" i="38"/>
  <c r="AK185" i="38"/>
  <c r="AI185" i="38"/>
  <c r="AG185" i="38"/>
  <c r="AE185" i="38"/>
  <c r="AC185" i="38"/>
  <c r="AA185" i="38"/>
  <c r="Y185" i="38"/>
  <c r="W185" i="38"/>
  <c r="U185" i="38"/>
  <c r="S185" i="38"/>
  <c r="Q185" i="38"/>
  <c r="O185" i="38"/>
  <c r="M185" i="38"/>
  <c r="K185" i="38"/>
  <c r="I185" i="38"/>
  <c r="G185" i="38"/>
  <c r="E185" i="38"/>
  <c r="AQ184" i="38"/>
  <c r="AO184" i="38"/>
  <c r="AM184" i="38"/>
  <c r="AK184" i="38"/>
  <c r="AI184" i="38"/>
  <c r="AG184" i="38"/>
  <c r="AE184" i="38"/>
  <c r="AC184" i="38"/>
  <c r="AA184" i="38"/>
  <c r="Y184" i="38"/>
  <c r="W184" i="38"/>
  <c r="U184" i="38"/>
  <c r="S184" i="38"/>
  <c r="Q184" i="38"/>
  <c r="O184" i="38"/>
  <c r="M184" i="38"/>
  <c r="K184" i="38"/>
  <c r="I184" i="38"/>
  <c r="G184" i="38"/>
  <c r="E184" i="38"/>
  <c r="AQ183" i="38"/>
  <c r="AO183" i="38"/>
  <c r="AM183" i="38"/>
  <c r="AK183" i="38"/>
  <c r="AI183" i="38"/>
  <c r="AG183" i="38"/>
  <c r="AE183" i="38"/>
  <c r="AC183" i="38"/>
  <c r="AA183" i="38"/>
  <c r="Y183" i="38"/>
  <c r="W183" i="38"/>
  <c r="U183" i="38"/>
  <c r="S183" i="38"/>
  <c r="Q183" i="38"/>
  <c r="O183" i="38"/>
  <c r="M183" i="38"/>
  <c r="K183" i="38"/>
  <c r="I183" i="38"/>
  <c r="G183" i="38"/>
  <c r="E183" i="38"/>
  <c r="AQ182" i="38"/>
  <c r="AO182" i="38"/>
  <c r="AM182" i="38"/>
  <c r="AK182" i="38"/>
  <c r="AI182" i="38"/>
  <c r="AG182" i="38"/>
  <c r="AE182" i="38"/>
  <c r="AC182" i="38"/>
  <c r="AA182" i="38"/>
  <c r="Y182" i="38"/>
  <c r="W182" i="38"/>
  <c r="U182" i="38"/>
  <c r="S182" i="38"/>
  <c r="Q182" i="38"/>
  <c r="O182" i="38"/>
  <c r="M182" i="38"/>
  <c r="K182" i="38"/>
  <c r="I182" i="38"/>
  <c r="G182" i="38"/>
  <c r="E182" i="38"/>
  <c r="AQ181" i="38"/>
  <c r="AO181" i="38"/>
  <c r="AM181" i="38"/>
  <c r="AK181" i="38"/>
  <c r="AI181" i="38"/>
  <c r="AG181" i="38"/>
  <c r="AE181" i="38"/>
  <c r="AC181" i="38"/>
  <c r="AA181" i="38"/>
  <c r="Y181" i="38"/>
  <c r="W181" i="38"/>
  <c r="U181" i="38"/>
  <c r="S181" i="38"/>
  <c r="Q181" i="38"/>
  <c r="O181" i="38"/>
  <c r="M181" i="38"/>
  <c r="K181" i="38"/>
  <c r="I181" i="38"/>
  <c r="G181" i="38"/>
  <c r="E181" i="38"/>
  <c r="AQ180" i="38"/>
  <c r="AO180" i="38"/>
  <c r="AM180" i="38"/>
  <c r="AK180" i="38"/>
  <c r="AI180" i="38"/>
  <c r="AG180" i="38"/>
  <c r="AE180" i="38"/>
  <c r="AC180" i="38"/>
  <c r="AA180" i="38"/>
  <c r="Y180" i="38"/>
  <c r="W180" i="38"/>
  <c r="U180" i="38"/>
  <c r="S180" i="38"/>
  <c r="Q180" i="38"/>
  <c r="O180" i="38"/>
  <c r="M180" i="38"/>
  <c r="K180" i="38"/>
  <c r="I180" i="38"/>
  <c r="G180" i="38"/>
  <c r="E180" i="38"/>
  <c r="AQ179" i="38"/>
  <c r="AO179" i="38"/>
  <c r="AM179" i="38"/>
  <c r="AK179" i="38"/>
  <c r="AI179" i="38"/>
  <c r="AG179" i="38"/>
  <c r="AE179" i="38"/>
  <c r="AC179" i="38"/>
  <c r="AA179" i="38"/>
  <c r="Y179" i="38"/>
  <c r="W179" i="38"/>
  <c r="U179" i="38"/>
  <c r="S179" i="38"/>
  <c r="Q179" i="38"/>
  <c r="O179" i="38"/>
  <c r="M179" i="38"/>
  <c r="K179" i="38"/>
  <c r="I179" i="38"/>
  <c r="G179" i="38"/>
  <c r="E179" i="38"/>
  <c r="AQ178" i="38"/>
  <c r="AO178" i="38"/>
  <c r="AM178" i="38"/>
  <c r="AK178" i="38"/>
  <c r="AI178" i="38"/>
  <c r="AG178" i="38"/>
  <c r="AE178" i="38"/>
  <c r="AC178" i="38"/>
  <c r="AA178" i="38"/>
  <c r="Y178" i="38"/>
  <c r="W178" i="38"/>
  <c r="U178" i="38"/>
  <c r="S178" i="38"/>
  <c r="Q178" i="38"/>
  <c r="O178" i="38"/>
  <c r="M178" i="38"/>
  <c r="K178" i="38"/>
  <c r="I178" i="38"/>
  <c r="G178" i="38"/>
  <c r="E178" i="38"/>
  <c r="AQ177" i="38"/>
  <c r="AO177" i="38"/>
  <c r="AM177" i="38"/>
  <c r="AK177" i="38"/>
  <c r="AI177" i="38"/>
  <c r="AG177" i="38"/>
  <c r="AE177" i="38"/>
  <c r="AC177" i="38"/>
  <c r="AA177" i="38"/>
  <c r="Y177" i="38"/>
  <c r="W177" i="38"/>
  <c r="U177" i="38"/>
  <c r="S177" i="38"/>
  <c r="Q177" i="38"/>
  <c r="O177" i="38"/>
  <c r="M177" i="38"/>
  <c r="K177" i="38"/>
  <c r="I177" i="38"/>
  <c r="G177" i="38"/>
  <c r="E177" i="38"/>
  <c r="AQ176" i="38"/>
  <c r="AO176" i="38"/>
  <c r="AM176" i="38"/>
  <c r="AK176" i="38"/>
  <c r="AI176" i="38"/>
  <c r="AG176" i="38"/>
  <c r="AE176" i="38"/>
  <c r="AC176" i="38"/>
  <c r="AA176" i="38"/>
  <c r="Y176" i="38"/>
  <c r="W176" i="38"/>
  <c r="U176" i="38"/>
  <c r="S176" i="38"/>
  <c r="Q176" i="38"/>
  <c r="O176" i="38"/>
  <c r="M176" i="38"/>
  <c r="K176" i="38"/>
  <c r="I176" i="38"/>
  <c r="G176" i="38"/>
  <c r="E176" i="38"/>
  <c r="AQ175" i="38"/>
  <c r="AO175" i="38"/>
  <c r="AM175" i="38"/>
  <c r="AK175" i="38"/>
  <c r="AI175" i="38"/>
  <c r="AG175" i="38"/>
  <c r="AE175" i="38"/>
  <c r="AC175" i="38"/>
  <c r="AA175" i="38"/>
  <c r="Y175" i="38"/>
  <c r="W175" i="38"/>
  <c r="U175" i="38"/>
  <c r="S175" i="38"/>
  <c r="Q175" i="38"/>
  <c r="O175" i="38"/>
  <c r="M175" i="38"/>
  <c r="K175" i="38"/>
  <c r="I175" i="38"/>
  <c r="G175" i="38"/>
  <c r="E175" i="38"/>
  <c r="AQ174" i="38"/>
  <c r="AO174" i="38"/>
  <c r="AM174" i="38"/>
  <c r="AK174" i="38"/>
  <c r="AI174" i="38"/>
  <c r="AG174" i="38"/>
  <c r="AE174" i="38"/>
  <c r="AC174" i="38"/>
  <c r="AA174" i="38"/>
  <c r="Y174" i="38"/>
  <c r="W174" i="38"/>
  <c r="U174" i="38"/>
  <c r="S174" i="38"/>
  <c r="Q174" i="38"/>
  <c r="O174" i="38"/>
  <c r="M174" i="38"/>
  <c r="K174" i="38"/>
  <c r="I174" i="38"/>
  <c r="G174" i="38"/>
  <c r="E174" i="38"/>
  <c r="AQ173" i="38"/>
  <c r="AO173" i="38"/>
  <c r="AM173" i="38"/>
  <c r="AK173" i="38"/>
  <c r="AI173" i="38"/>
  <c r="AG173" i="38"/>
  <c r="AE173" i="38"/>
  <c r="AC173" i="38"/>
  <c r="AA173" i="38"/>
  <c r="Y173" i="38"/>
  <c r="W173" i="38"/>
  <c r="U173" i="38"/>
  <c r="S173" i="38"/>
  <c r="Q173" i="38"/>
  <c r="O173" i="38"/>
  <c r="M173" i="38"/>
  <c r="K173" i="38"/>
  <c r="I173" i="38"/>
  <c r="G173" i="38"/>
  <c r="E173" i="38"/>
  <c r="AQ172" i="38"/>
  <c r="AO172" i="38"/>
  <c r="AM172" i="38"/>
  <c r="AK172" i="38"/>
  <c r="AI172" i="38"/>
  <c r="AG172" i="38"/>
  <c r="AE172" i="38"/>
  <c r="AC172" i="38"/>
  <c r="AA172" i="38"/>
  <c r="Y172" i="38"/>
  <c r="W172" i="38"/>
  <c r="U172" i="38"/>
  <c r="S172" i="38"/>
  <c r="Q172" i="38"/>
  <c r="O172" i="38"/>
  <c r="M172" i="38"/>
  <c r="K172" i="38"/>
  <c r="I172" i="38"/>
  <c r="G172" i="38"/>
  <c r="E172" i="38"/>
  <c r="AQ171" i="38"/>
  <c r="AO171" i="38"/>
  <c r="AM171" i="38"/>
  <c r="AK171" i="38"/>
  <c r="AI171" i="38"/>
  <c r="AG171" i="38"/>
  <c r="AE171" i="38"/>
  <c r="AC171" i="38"/>
  <c r="AA171" i="38"/>
  <c r="Y171" i="38"/>
  <c r="W171" i="38"/>
  <c r="U171" i="38"/>
  <c r="S171" i="38"/>
  <c r="Q171" i="38"/>
  <c r="O171" i="38"/>
  <c r="M171" i="38"/>
  <c r="K171" i="38"/>
  <c r="I171" i="38"/>
  <c r="G171" i="38"/>
  <c r="E171" i="38"/>
  <c r="AQ170" i="38"/>
  <c r="AO170" i="38"/>
  <c r="AM170" i="38"/>
  <c r="AK170" i="38"/>
  <c r="AI170" i="38"/>
  <c r="AG170" i="38"/>
  <c r="AE170" i="38"/>
  <c r="AC170" i="38"/>
  <c r="AA170" i="38"/>
  <c r="Y170" i="38"/>
  <c r="W170" i="38"/>
  <c r="U170" i="38"/>
  <c r="S170" i="38"/>
  <c r="Q170" i="38"/>
  <c r="O170" i="38"/>
  <c r="M170" i="38"/>
  <c r="K170" i="38"/>
  <c r="I170" i="38"/>
  <c r="G170" i="38"/>
  <c r="E170" i="38"/>
  <c r="AQ169" i="38"/>
  <c r="AO169" i="38"/>
  <c r="AM169" i="38"/>
  <c r="AK169" i="38"/>
  <c r="AI169" i="38"/>
  <c r="AG169" i="38"/>
  <c r="AE169" i="38"/>
  <c r="AC169" i="38"/>
  <c r="AA169" i="38"/>
  <c r="Y169" i="38"/>
  <c r="W169" i="38"/>
  <c r="U169" i="38"/>
  <c r="S169" i="38"/>
  <c r="Q169" i="38"/>
  <c r="O169" i="38"/>
  <c r="M169" i="38"/>
  <c r="K169" i="38"/>
  <c r="I169" i="38"/>
  <c r="G169" i="38"/>
  <c r="E169" i="38"/>
  <c r="AQ168" i="38"/>
  <c r="AO168" i="38"/>
  <c r="AM168" i="38"/>
  <c r="AK168" i="38"/>
  <c r="AI168" i="38"/>
  <c r="AG168" i="38"/>
  <c r="AE168" i="38"/>
  <c r="AC168" i="38"/>
  <c r="AA168" i="38"/>
  <c r="Y168" i="38"/>
  <c r="W168" i="38"/>
  <c r="U168" i="38"/>
  <c r="S168" i="38"/>
  <c r="Q168" i="38"/>
  <c r="O168" i="38"/>
  <c r="M168" i="38"/>
  <c r="K168" i="38"/>
  <c r="I168" i="38"/>
  <c r="G168" i="38"/>
  <c r="E168" i="38"/>
  <c r="AQ167" i="38"/>
  <c r="AO167" i="38"/>
  <c r="AM167" i="38"/>
  <c r="AK167" i="38"/>
  <c r="AI167" i="38"/>
  <c r="AG167" i="38"/>
  <c r="AE167" i="38"/>
  <c r="AC167" i="38"/>
  <c r="AA167" i="38"/>
  <c r="Y167" i="38"/>
  <c r="W167" i="38"/>
  <c r="U167" i="38"/>
  <c r="S167" i="38"/>
  <c r="Q167" i="38"/>
  <c r="O167" i="38"/>
  <c r="M167" i="38"/>
  <c r="K167" i="38"/>
  <c r="I167" i="38"/>
  <c r="G167" i="38"/>
  <c r="E167" i="38"/>
  <c r="AQ166" i="38"/>
  <c r="AO166" i="38"/>
  <c r="AM166" i="38"/>
  <c r="AK166" i="38"/>
  <c r="AI166" i="38"/>
  <c r="AG166" i="38"/>
  <c r="AE166" i="38"/>
  <c r="AC166" i="38"/>
  <c r="AA166" i="38"/>
  <c r="Y166" i="38"/>
  <c r="W166" i="38"/>
  <c r="U166" i="38"/>
  <c r="S166" i="38"/>
  <c r="Q166" i="38"/>
  <c r="O166" i="38"/>
  <c r="M166" i="38"/>
  <c r="K166" i="38"/>
  <c r="I166" i="38"/>
  <c r="G166" i="38"/>
  <c r="E166" i="38"/>
  <c r="AQ165" i="38"/>
  <c r="AO165" i="38"/>
  <c r="AM165" i="38"/>
  <c r="AK165" i="38"/>
  <c r="AI165" i="38"/>
  <c r="AG165" i="38"/>
  <c r="AE165" i="38"/>
  <c r="AC165" i="38"/>
  <c r="AA165" i="38"/>
  <c r="Y165" i="38"/>
  <c r="W165" i="38"/>
  <c r="U165" i="38"/>
  <c r="S165" i="38"/>
  <c r="Q165" i="38"/>
  <c r="O165" i="38"/>
  <c r="M165" i="38"/>
  <c r="K165" i="38"/>
  <c r="I165" i="38"/>
  <c r="G165" i="38"/>
  <c r="E165" i="38"/>
  <c r="AQ164" i="38"/>
  <c r="AO164" i="38"/>
  <c r="AM164" i="38"/>
  <c r="AK164" i="38"/>
  <c r="AI164" i="38"/>
  <c r="AG164" i="38"/>
  <c r="AE164" i="38"/>
  <c r="AC164" i="38"/>
  <c r="AA164" i="38"/>
  <c r="Y164" i="38"/>
  <c r="W164" i="38"/>
  <c r="U164" i="38"/>
  <c r="S164" i="38"/>
  <c r="Q164" i="38"/>
  <c r="O164" i="38"/>
  <c r="M164" i="38"/>
  <c r="K164" i="38"/>
  <c r="I164" i="38"/>
  <c r="G164" i="38"/>
  <c r="E164" i="38"/>
  <c r="AQ163" i="38"/>
  <c r="AO163" i="38"/>
  <c r="AM163" i="38"/>
  <c r="AK163" i="38"/>
  <c r="AI163" i="38"/>
  <c r="AG163" i="38"/>
  <c r="AE163" i="38"/>
  <c r="AC163" i="38"/>
  <c r="AA163" i="38"/>
  <c r="Y163" i="38"/>
  <c r="W163" i="38"/>
  <c r="U163" i="38"/>
  <c r="S163" i="38"/>
  <c r="Q163" i="38"/>
  <c r="O163" i="38"/>
  <c r="M163" i="38"/>
  <c r="K163" i="38"/>
  <c r="I163" i="38"/>
  <c r="G163" i="38"/>
  <c r="E163" i="38"/>
  <c r="AQ162" i="38"/>
  <c r="AO162" i="38"/>
  <c r="AM162" i="38"/>
  <c r="AK162" i="38"/>
  <c r="AI162" i="38"/>
  <c r="AG162" i="38"/>
  <c r="AE162" i="38"/>
  <c r="AC162" i="38"/>
  <c r="AA162" i="38"/>
  <c r="Y162" i="38"/>
  <c r="W162" i="38"/>
  <c r="U162" i="38"/>
  <c r="S162" i="38"/>
  <c r="Q162" i="38"/>
  <c r="O162" i="38"/>
  <c r="M162" i="38"/>
  <c r="K162" i="38"/>
  <c r="I162" i="38"/>
  <c r="G162" i="38"/>
  <c r="E162" i="38"/>
  <c r="AQ161" i="38"/>
  <c r="AO161" i="38"/>
  <c r="AM161" i="38"/>
  <c r="AK161" i="38"/>
  <c r="AI161" i="38"/>
  <c r="AG161" i="38"/>
  <c r="AE161" i="38"/>
  <c r="AC161" i="38"/>
  <c r="AA161" i="38"/>
  <c r="Y161" i="38"/>
  <c r="W161" i="38"/>
  <c r="U161" i="38"/>
  <c r="S161" i="38"/>
  <c r="Q161" i="38"/>
  <c r="O161" i="38"/>
  <c r="M161" i="38"/>
  <c r="K161" i="38"/>
  <c r="I161" i="38"/>
  <c r="G161" i="38"/>
  <c r="E161" i="38"/>
  <c r="AQ160" i="38"/>
  <c r="AO160" i="38"/>
  <c r="AM160" i="38"/>
  <c r="AK160" i="38"/>
  <c r="AI160" i="38"/>
  <c r="AG160" i="38"/>
  <c r="AE160" i="38"/>
  <c r="AC160" i="38"/>
  <c r="AA160" i="38"/>
  <c r="Y160" i="38"/>
  <c r="W160" i="38"/>
  <c r="U160" i="38"/>
  <c r="S160" i="38"/>
  <c r="Q160" i="38"/>
  <c r="O160" i="38"/>
  <c r="M160" i="38"/>
  <c r="K160" i="38"/>
  <c r="I160" i="38"/>
  <c r="G160" i="38"/>
  <c r="E160" i="38"/>
  <c r="AQ159" i="38"/>
  <c r="AO159" i="38"/>
  <c r="AM159" i="38"/>
  <c r="AK159" i="38"/>
  <c r="AI159" i="38"/>
  <c r="AG159" i="38"/>
  <c r="AE159" i="38"/>
  <c r="AC159" i="38"/>
  <c r="AA159" i="38"/>
  <c r="Y159" i="38"/>
  <c r="W159" i="38"/>
  <c r="U159" i="38"/>
  <c r="S159" i="38"/>
  <c r="Q159" i="38"/>
  <c r="O159" i="38"/>
  <c r="M159" i="38"/>
  <c r="K159" i="38"/>
  <c r="I159" i="38"/>
  <c r="G159" i="38"/>
  <c r="E159" i="38"/>
  <c r="AQ158" i="38"/>
  <c r="AO158" i="38"/>
  <c r="AM158" i="38"/>
  <c r="AK158" i="38"/>
  <c r="AI158" i="38"/>
  <c r="AG158" i="38"/>
  <c r="AE158" i="38"/>
  <c r="AC158" i="38"/>
  <c r="AA158" i="38"/>
  <c r="Y158" i="38"/>
  <c r="W158" i="38"/>
  <c r="U158" i="38"/>
  <c r="S158" i="38"/>
  <c r="Q158" i="38"/>
  <c r="O158" i="38"/>
  <c r="M158" i="38"/>
  <c r="K158" i="38"/>
  <c r="I158" i="38"/>
  <c r="G158" i="38"/>
  <c r="E158" i="38"/>
  <c r="AQ157" i="38"/>
  <c r="AO157" i="38"/>
  <c r="AM157" i="38"/>
  <c r="AK157" i="38"/>
  <c r="AI157" i="38"/>
  <c r="AG157" i="38"/>
  <c r="AE157" i="38"/>
  <c r="AC157" i="38"/>
  <c r="AA157" i="38"/>
  <c r="Y157" i="38"/>
  <c r="W157" i="38"/>
  <c r="U157" i="38"/>
  <c r="S157" i="38"/>
  <c r="Q157" i="38"/>
  <c r="O157" i="38"/>
  <c r="M157" i="38"/>
  <c r="K157" i="38"/>
  <c r="I157" i="38"/>
  <c r="G157" i="38"/>
  <c r="E157" i="38"/>
  <c r="AQ156" i="38"/>
  <c r="AO156" i="38"/>
  <c r="AM156" i="38"/>
  <c r="AK156" i="38"/>
  <c r="AI156" i="38"/>
  <c r="AG156" i="38"/>
  <c r="AE156" i="38"/>
  <c r="AC156" i="38"/>
  <c r="AA156" i="38"/>
  <c r="Y156" i="38"/>
  <c r="W156" i="38"/>
  <c r="U156" i="38"/>
  <c r="S156" i="38"/>
  <c r="Q156" i="38"/>
  <c r="O156" i="38"/>
  <c r="M156" i="38"/>
  <c r="K156" i="38"/>
  <c r="I156" i="38"/>
  <c r="G156" i="38"/>
  <c r="E156" i="38"/>
  <c r="AQ155" i="38"/>
  <c r="AO155" i="38"/>
  <c r="AM155" i="38"/>
  <c r="AK155" i="38"/>
  <c r="AI155" i="38"/>
  <c r="AG155" i="38"/>
  <c r="AE155" i="38"/>
  <c r="AC155" i="38"/>
  <c r="AA155" i="38"/>
  <c r="Y155" i="38"/>
  <c r="W155" i="38"/>
  <c r="U155" i="38"/>
  <c r="S155" i="38"/>
  <c r="Q155" i="38"/>
  <c r="O155" i="38"/>
  <c r="M155" i="38"/>
  <c r="K155" i="38"/>
  <c r="I155" i="38"/>
  <c r="G155" i="38"/>
  <c r="E155" i="38"/>
  <c r="AQ154" i="38"/>
  <c r="AO154" i="38"/>
  <c r="AM154" i="38"/>
  <c r="AK154" i="38"/>
  <c r="AI154" i="38"/>
  <c r="AG154" i="38"/>
  <c r="AE154" i="38"/>
  <c r="AC154" i="38"/>
  <c r="AA154" i="38"/>
  <c r="Y154" i="38"/>
  <c r="W154" i="38"/>
  <c r="U154" i="38"/>
  <c r="S154" i="38"/>
  <c r="Q154" i="38"/>
  <c r="O154" i="38"/>
  <c r="M154" i="38"/>
  <c r="K154" i="38"/>
  <c r="I154" i="38"/>
  <c r="G154" i="38"/>
  <c r="E154" i="38"/>
  <c r="AQ153" i="38"/>
  <c r="AO153" i="38"/>
  <c r="AM153" i="38"/>
  <c r="AK153" i="38"/>
  <c r="AI153" i="38"/>
  <c r="AG153" i="38"/>
  <c r="AE153" i="38"/>
  <c r="AC153" i="38"/>
  <c r="AA153" i="38"/>
  <c r="Y153" i="38"/>
  <c r="W153" i="38"/>
  <c r="U153" i="38"/>
  <c r="S153" i="38"/>
  <c r="Q153" i="38"/>
  <c r="O153" i="38"/>
  <c r="M153" i="38"/>
  <c r="K153" i="38"/>
  <c r="I153" i="38"/>
  <c r="G153" i="38"/>
  <c r="E153" i="38"/>
  <c r="AQ152" i="38"/>
  <c r="AO152" i="38"/>
  <c r="AM152" i="38"/>
  <c r="AK152" i="38"/>
  <c r="AI152" i="38"/>
  <c r="AG152" i="38"/>
  <c r="AE152" i="38"/>
  <c r="AC152" i="38"/>
  <c r="AA152" i="38"/>
  <c r="Y152" i="38"/>
  <c r="W152" i="38"/>
  <c r="U152" i="38"/>
  <c r="S152" i="38"/>
  <c r="Q152" i="38"/>
  <c r="O152" i="38"/>
  <c r="M152" i="38"/>
  <c r="K152" i="38"/>
  <c r="I152" i="38"/>
  <c r="G152" i="38"/>
  <c r="E152" i="38"/>
  <c r="AQ151" i="38"/>
  <c r="AO151" i="38"/>
  <c r="AM151" i="38"/>
  <c r="AK151" i="38"/>
  <c r="AI151" i="38"/>
  <c r="AG151" i="38"/>
  <c r="AE151" i="38"/>
  <c r="AC151" i="38"/>
  <c r="AA151" i="38"/>
  <c r="Y151" i="38"/>
  <c r="W151" i="38"/>
  <c r="U151" i="38"/>
  <c r="S151" i="38"/>
  <c r="Q151" i="38"/>
  <c r="O151" i="38"/>
  <c r="M151" i="38"/>
  <c r="K151" i="38"/>
  <c r="I151" i="38"/>
  <c r="G151" i="38"/>
  <c r="E151" i="38"/>
  <c r="AQ150" i="38"/>
  <c r="AO150" i="38"/>
  <c r="AM150" i="38"/>
  <c r="AK150" i="38"/>
  <c r="AI150" i="38"/>
  <c r="AG150" i="38"/>
  <c r="AE150" i="38"/>
  <c r="AC150" i="38"/>
  <c r="AA150" i="38"/>
  <c r="Y150" i="38"/>
  <c r="W150" i="38"/>
  <c r="U150" i="38"/>
  <c r="S150" i="38"/>
  <c r="Q150" i="38"/>
  <c r="O150" i="38"/>
  <c r="M150" i="38"/>
  <c r="K150" i="38"/>
  <c r="I150" i="38"/>
  <c r="G150" i="38"/>
  <c r="E150" i="38"/>
  <c r="AQ149" i="38"/>
  <c r="AO149" i="38"/>
  <c r="AM149" i="38"/>
  <c r="AK149" i="38"/>
  <c r="AI149" i="38"/>
  <c r="AG149" i="38"/>
  <c r="AE149" i="38"/>
  <c r="AC149" i="38"/>
  <c r="AA149" i="38"/>
  <c r="Y149" i="38"/>
  <c r="W149" i="38"/>
  <c r="U149" i="38"/>
  <c r="S149" i="38"/>
  <c r="Q149" i="38"/>
  <c r="O149" i="38"/>
  <c r="M149" i="38"/>
  <c r="K149" i="38"/>
  <c r="I149" i="38"/>
  <c r="G149" i="38"/>
  <c r="E149" i="38"/>
  <c r="AQ148" i="38"/>
  <c r="AO148" i="38"/>
  <c r="AM148" i="38"/>
  <c r="AK148" i="38"/>
  <c r="AI148" i="38"/>
  <c r="AG148" i="38"/>
  <c r="AE148" i="38"/>
  <c r="AC148" i="38"/>
  <c r="AA148" i="38"/>
  <c r="Y148" i="38"/>
  <c r="W148" i="38"/>
  <c r="U148" i="38"/>
  <c r="S148" i="38"/>
  <c r="Q148" i="38"/>
  <c r="O148" i="38"/>
  <c r="M148" i="38"/>
  <c r="K148" i="38"/>
  <c r="I148" i="38"/>
  <c r="G148" i="38"/>
  <c r="E148" i="38"/>
  <c r="AQ147" i="38"/>
  <c r="AO147" i="38"/>
  <c r="AM147" i="38"/>
  <c r="AK147" i="38"/>
  <c r="AI147" i="38"/>
  <c r="AG147" i="38"/>
  <c r="AE147" i="38"/>
  <c r="AC147" i="38"/>
  <c r="AA147" i="38"/>
  <c r="Y147" i="38"/>
  <c r="W147" i="38"/>
  <c r="U147" i="38"/>
  <c r="S147" i="38"/>
  <c r="Q147" i="38"/>
  <c r="O147" i="38"/>
  <c r="M147" i="38"/>
  <c r="K147" i="38"/>
  <c r="I147" i="38"/>
  <c r="G147" i="38"/>
  <c r="E147" i="38"/>
  <c r="AQ146" i="38"/>
  <c r="AO146" i="38"/>
  <c r="AM146" i="38"/>
  <c r="AK146" i="38"/>
  <c r="AI146" i="38"/>
  <c r="AG146" i="38"/>
  <c r="AE146" i="38"/>
  <c r="AC146" i="38"/>
  <c r="AA146" i="38"/>
  <c r="Y146" i="38"/>
  <c r="W146" i="38"/>
  <c r="U146" i="38"/>
  <c r="S146" i="38"/>
  <c r="Q146" i="38"/>
  <c r="O146" i="38"/>
  <c r="M146" i="38"/>
  <c r="K146" i="38"/>
  <c r="I146" i="38"/>
  <c r="G146" i="38"/>
  <c r="E146" i="38"/>
  <c r="AQ145" i="38"/>
  <c r="AO145" i="38"/>
  <c r="AM145" i="38"/>
  <c r="AK145" i="38"/>
  <c r="AI145" i="38"/>
  <c r="AG145" i="38"/>
  <c r="AE145" i="38"/>
  <c r="AC145" i="38"/>
  <c r="AA145" i="38"/>
  <c r="Y145" i="38"/>
  <c r="W145" i="38"/>
  <c r="U145" i="38"/>
  <c r="S145" i="38"/>
  <c r="Q145" i="38"/>
  <c r="O145" i="38"/>
  <c r="M145" i="38"/>
  <c r="K145" i="38"/>
  <c r="I145" i="38"/>
  <c r="G145" i="38"/>
  <c r="E145" i="38"/>
  <c r="AQ144" i="38"/>
  <c r="AO144" i="38"/>
  <c r="AM144" i="38"/>
  <c r="AK144" i="38"/>
  <c r="AI144" i="38"/>
  <c r="AG144" i="38"/>
  <c r="AE144" i="38"/>
  <c r="AC144" i="38"/>
  <c r="AA144" i="38"/>
  <c r="Y144" i="38"/>
  <c r="W144" i="38"/>
  <c r="U144" i="38"/>
  <c r="S144" i="38"/>
  <c r="Q144" i="38"/>
  <c r="O144" i="38"/>
  <c r="M144" i="38"/>
  <c r="K144" i="38"/>
  <c r="I144" i="38"/>
  <c r="G144" i="38"/>
  <c r="E144" i="38"/>
  <c r="AQ143" i="38"/>
  <c r="AO143" i="38"/>
  <c r="AM143" i="38"/>
  <c r="AK143" i="38"/>
  <c r="AI143" i="38"/>
  <c r="AG143" i="38"/>
  <c r="AE143" i="38"/>
  <c r="AC143" i="38"/>
  <c r="AA143" i="38"/>
  <c r="Y143" i="38"/>
  <c r="W143" i="38"/>
  <c r="U143" i="38"/>
  <c r="S143" i="38"/>
  <c r="Q143" i="38"/>
  <c r="O143" i="38"/>
  <c r="M143" i="38"/>
  <c r="K143" i="38"/>
  <c r="I143" i="38"/>
  <c r="G143" i="38"/>
  <c r="E143" i="38"/>
  <c r="AQ142" i="38"/>
  <c r="AO142" i="38"/>
  <c r="AM142" i="38"/>
  <c r="AK142" i="38"/>
  <c r="AI142" i="38"/>
  <c r="AG142" i="38"/>
  <c r="AE142" i="38"/>
  <c r="AC142" i="38"/>
  <c r="AA142" i="38"/>
  <c r="Y142" i="38"/>
  <c r="W142" i="38"/>
  <c r="U142" i="38"/>
  <c r="S142" i="38"/>
  <c r="Q142" i="38"/>
  <c r="O142" i="38"/>
  <c r="M142" i="38"/>
  <c r="K142" i="38"/>
  <c r="I142" i="38"/>
  <c r="G142" i="38"/>
  <c r="E142" i="38"/>
  <c r="AQ141" i="38"/>
  <c r="AO141" i="38"/>
  <c r="AM141" i="38"/>
  <c r="AK141" i="38"/>
  <c r="AI141" i="38"/>
  <c r="AG141" i="38"/>
  <c r="AE141" i="38"/>
  <c r="AC141" i="38"/>
  <c r="AA141" i="38"/>
  <c r="Y141" i="38"/>
  <c r="W141" i="38"/>
  <c r="U141" i="38"/>
  <c r="S141" i="38"/>
  <c r="Q141" i="38"/>
  <c r="O141" i="38"/>
  <c r="M141" i="38"/>
  <c r="K141" i="38"/>
  <c r="I141" i="38"/>
  <c r="G141" i="38"/>
  <c r="E141" i="38"/>
  <c r="AQ140" i="38"/>
  <c r="AO140" i="38"/>
  <c r="AM140" i="38"/>
  <c r="AK140" i="38"/>
  <c r="AI140" i="38"/>
  <c r="AG140" i="38"/>
  <c r="AE140" i="38"/>
  <c r="AC140" i="38"/>
  <c r="AA140" i="38"/>
  <c r="Y140" i="38"/>
  <c r="W140" i="38"/>
  <c r="U140" i="38"/>
  <c r="S140" i="38"/>
  <c r="Q140" i="38"/>
  <c r="O140" i="38"/>
  <c r="M140" i="38"/>
  <c r="K140" i="38"/>
  <c r="I140" i="38"/>
  <c r="G140" i="38"/>
  <c r="E140" i="38"/>
  <c r="AQ139" i="38"/>
  <c r="AO139" i="38"/>
  <c r="AM139" i="38"/>
  <c r="AK139" i="38"/>
  <c r="AI139" i="38"/>
  <c r="AG139" i="38"/>
  <c r="AE139" i="38"/>
  <c r="AC139" i="38"/>
  <c r="AA139" i="38"/>
  <c r="Y139" i="38"/>
  <c r="W139" i="38"/>
  <c r="U139" i="38"/>
  <c r="S139" i="38"/>
  <c r="Q139" i="38"/>
  <c r="O139" i="38"/>
  <c r="M139" i="38"/>
  <c r="K139" i="38"/>
  <c r="I139" i="38"/>
  <c r="G139" i="38"/>
  <c r="E139" i="38"/>
  <c r="AQ138" i="38"/>
  <c r="AO138" i="38"/>
  <c r="AM138" i="38"/>
  <c r="AK138" i="38"/>
  <c r="AI138" i="38"/>
  <c r="AG138" i="38"/>
  <c r="AE138" i="38"/>
  <c r="AC138" i="38"/>
  <c r="AA138" i="38"/>
  <c r="Y138" i="38"/>
  <c r="W138" i="38"/>
  <c r="U138" i="38"/>
  <c r="S138" i="38"/>
  <c r="Q138" i="38"/>
  <c r="O138" i="38"/>
  <c r="M138" i="38"/>
  <c r="K138" i="38"/>
  <c r="I138" i="38"/>
  <c r="G138" i="38"/>
  <c r="E138" i="38"/>
  <c r="AQ137" i="38"/>
  <c r="AO137" i="38"/>
  <c r="AM137" i="38"/>
  <c r="AK137" i="38"/>
  <c r="AI137" i="38"/>
  <c r="AG137" i="38"/>
  <c r="AE137" i="38"/>
  <c r="AC137" i="38"/>
  <c r="AA137" i="38"/>
  <c r="Y137" i="38"/>
  <c r="W137" i="38"/>
  <c r="U137" i="38"/>
  <c r="S137" i="38"/>
  <c r="Q137" i="38"/>
  <c r="O137" i="38"/>
  <c r="M137" i="38"/>
  <c r="K137" i="38"/>
  <c r="I137" i="38"/>
  <c r="G137" i="38"/>
  <c r="E137" i="38"/>
  <c r="AQ136" i="38"/>
  <c r="AO136" i="38"/>
  <c r="AM136" i="38"/>
  <c r="AK136" i="38"/>
  <c r="AI136" i="38"/>
  <c r="AG136" i="38"/>
  <c r="AE136" i="38"/>
  <c r="AC136" i="38"/>
  <c r="AA136" i="38"/>
  <c r="Y136" i="38"/>
  <c r="W136" i="38"/>
  <c r="U136" i="38"/>
  <c r="S136" i="38"/>
  <c r="Q136" i="38"/>
  <c r="O136" i="38"/>
  <c r="M136" i="38"/>
  <c r="K136" i="38"/>
  <c r="I136" i="38"/>
  <c r="G136" i="38"/>
  <c r="E136" i="38"/>
  <c r="AQ135" i="38"/>
  <c r="AO135" i="38"/>
  <c r="AM135" i="38"/>
  <c r="AK135" i="38"/>
  <c r="AI135" i="38"/>
  <c r="AG135" i="38"/>
  <c r="AE135" i="38"/>
  <c r="AC135" i="38"/>
  <c r="AA135" i="38"/>
  <c r="Y135" i="38"/>
  <c r="W135" i="38"/>
  <c r="U135" i="38"/>
  <c r="S135" i="38"/>
  <c r="Q135" i="38"/>
  <c r="O135" i="38"/>
  <c r="M135" i="38"/>
  <c r="K135" i="38"/>
  <c r="I135" i="38"/>
  <c r="G135" i="38"/>
  <c r="E135" i="38"/>
  <c r="AQ134" i="38"/>
  <c r="AO134" i="38"/>
  <c r="AM134" i="38"/>
  <c r="AK134" i="38"/>
  <c r="AI134" i="38"/>
  <c r="AG134" i="38"/>
  <c r="AE134" i="38"/>
  <c r="AC134" i="38"/>
  <c r="AA134" i="38"/>
  <c r="Y134" i="38"/>
  <c r="W134" i="38"/>
  <c r="U134" i="38"/>
  <c r="S134" i="38"/>
  <c r="Q134" i="38"/>
  <c r="O134" i="38"/>
  <c r="M134" i="38"/>
  <c r="K134" i="38"/>
  <c r="I134" i="38"/>
  <c r="G134" i="38"/>
  <c r="E134" i="38"/>
  <c r="AQ133" i="38"/>
  <c r="AO133" i="38"/>
  <c r="AM133" i="38"/>
  <c r="AK133" i="38"/>
  <c r="AI133" i="38"/>
  <c r="AG133" i="38"/>
  <c r="AE133" i="38"/>
  <c r="AC133" i="38"/>
  <c r="AA133" i="38"/>
  <c r="Y133" i="38"/>
  <c r="W133" i="38"/>
  <c r="U133" i="38"/>
  <c r="S133" i="38"/>
  <c r="Q133" i="38"/>
  <c r="O133" i="38"/>
  <c r="M133" i="38"/>
  <c r="K133" i="38"/>
  <c r="I133" i="38"/>
  <c r="G133" i="38"/>
  <c r="E133" i="38"/>
  <c r="AQ132" i="38"/>
  <c r="AO132" i="38"/>
  <c r="AM132" i="38"/>
  <c r="AK132" i="38"/>
  <c r="AI132" i="38"/>
  <c r="AG132" i="38"/>
  <c r="AE132" i="38"/>
  <c r="AC132" i="38"/>
  <c r="AA132" i="38"/>
  <c r="Y132" i="38"/>
  <c r="W132" i="38"/>
  <c r="U132" i="38"/>
  <c r="S132" i="38"/>
  <c r="Q132" i="38"/>
  <c r="O132" i="38"/>
  <c r="M132" i="38"/>
  <c r="K132" i="38"/>
  <c r="I132" i="38"/>
  <c r="G132" i="38"/>
  <c r="E132" i="38"/>
  <c r="AQ131" i="38"/>
  <c r="AO131" i="38"/>
  <c r="AM131" i="38"/>
  <c r="AK131" i="38"/>
  <c r="AI131" i="38"/>
  <c r="AG131" i="38"/>
  <c r="AE131" i="38"/>
  <c r="AC131" i="38"/>
  <c r="AA131" i="38"/>
  <c r="Y131" i="38"/>
  <c r="W131" i="38"/>
  <c r="U131" i="38"/>
  <c r="S131" i="38"/>
  <c r="Q131" i="38"/>
  <c r="O131" i="38"/>
  <c r="M131" i="38"/>
  <c r="K131" i="38"/>
  <c r="I131" i="38"/>
  <c r="G131" i="38"/>
  <c r="E131" i="38"/>
  <c r="AQ130" i="38"/>
  <c r="AO130" i="38"/>
  <c r="AM130" i="38"/>
  <c r="AK130" i="38"/>
  <c r="AI130" i="38"/>
  <c r="AG130" i="38"/>
  <c r="AE130" i="38"/>
  <c r="AC130" i="38"/>
  <c r="AA130" i="38"/>
  <c r="Y130" i="38"/>
  <c r="W130" i="38"/>
  <c r="U130" i="38"/>
  <c r="S130" i="38"/>
  <c r="Q130" i="38"/>
  <c r="O130" i="38"/>
  <c r="M130" i="38"/>
  <c r="K130" i="38"/>
  <c r="I130" i="38"/>
  <c r="G130" i="38"/>
  <c r="E130" i="38"/>
  <c r="AQ129" i="38"/>
  <c r="AO129" i="38"/>
  <c r="AM129" i="38"/>
  <c r="AK129" i="38"/>
  <c r="AI129" i="38"/>
  <c r="AG129" i="38"/>
  <c r="AE129" i="38"/>
  <c r="AC129" i="38"/>
  <c r="AA129" i="38"/>
  <c r="Y129" i="38"/>
  <c r="W129" i="38"/>
  <c r="U129" i="38"/>
  <c r="S129" i="38"/>
  <c r="Q129" i="38"/>
  <c r="O129" i="38"/>
  <c r="M129" i="38"/>
  <c r="K129" i="38"/>
  <c r="I129" i="38"/>
  <c r="G129" i="38"/>
  <c r="E129" i="38"/>
  <c r="AQ128" i="38"/>
  <c r="AO128" i="38"/>
  <c r="AM128" i="38"/>
  <c r="AK128" i="38"/>
  <c r="AI128" i="38"/>
  <c r="AG128" i="38"/>
  <c r="AE128" i="38"/>
  <c r="AC128" i="38"/>
  <c r="AA128" i="38"/>
  <c r="Y128" i="38"/>
  <c r="W128" i="38"/>
  <c r="U128" i="38"/>
  <c r="S128" i="38"/>
  <c r="Q128" i="38"/>
  <c r="O128" i="38"/>
  <c r="M128" i="38"/>
  <c r="K128" i="38"/>
  <c r="I128" i="38"/>
  <c r="G128" i="38"/>
  <c r="E128" i="38"/>
  <c r="AQ127" i="38"/>
  <c r="AO127" i="38"/>
  <c r="AM127" i="38"/>
  <c r="AK127" i="38"/>
  <c r="AI127" i="38"/>
  <c r="AG127" i="38"/>
  <c r="AE127" i="38"/>
  <c r="AC127" i="38"/>
  <c r="AA127" i="38"/>
  <c r="Y127" i="38"/>
  <c r="W127" i="38"/>
  <c r="U127" i="38"/>
  <c r="S127" i="38"/>
  <c r="Q127" i="38"/>
  <c r="O127" i="38"/>
  <c r="M127" i="38"/>
  <c r="K127" i="38"/>
  <c r="I127" i="38"/>
  <c r="G127" i="38"/>
  <c r="E127" i="38"/>
  <c r="AQ126" i="38"/>
  <c r="AO126" i="38"/>
  <c r="AM126" i="38"/>
  <c r="AK126" i="38"/>
  <c r="AI126" i="38"/>
  <c r="AG126" i="38"/>
  <c r="AE126" i="38"/>
  <c r="AC126" i="38"/>
  <c r="AA126" i="38"/>
  <c r="Y126" i="38"/>
  <c r="W126" i="38"/>
  <c r="U126" i="38"/>
  <c r="S126" i="38"/>
  <c r="Q126" i="38"/>
  <c r="O126" i="38"/>
  <c r="M126" i="38"/>
  <c r="K126" i="38"/>
  <c r="I126" i="38"/>
  <c r="G126" i="38"/>
  <c r="E126" i="38"/>
  <c r="AQ125" i="38"/>
  <c r="AO125" i="38"/>
  <c r="AM125" i="38"/>
  <c r="AK125" i="38"/>
  <c r="AI125" i="38"/>
  <c r="AG125" i="38"/>
  <c r="AE125" i="38"/>
  <c r="AC125" i="38"/>
  <c r="AA125" i="38"/>
  <c r="Y125" i="38"/>
  <c r="W125" i="38"/>
  <c r="U125" i="38"/>
  <c r="S125" i="38"/>
  <c r="Q125" i="38"/>
  <c r="O125" i="38"/>
  <c r="M125" i="38"/>
  <c r="K125" i="38"/>
  <c r="I125" i="38"/>
  <c r="G125" i="38"/>
  <c r="E125" i="38"/>
  <c r="AQ124" i="38"/>
  <c r="AO124" i="38"/>
  <c r="AM124" i="38"/>
  <c r="AK124" i="38"/>
  <c r="AI124" i="38"/>
  <c r="AG124" i="38"/>
  <c r="AE124" i="38"/>
  <c r="AC124" i="38"/>
  <c r="AA124" i="38"/>
  <c r="Y124" i="38"/>
  <c r="W124" i="38"/>
  <c r="U124" i="38"/>
  <c r="S124" i="38"/>
  <c r="Q124" i="38"/>
  <c r="O124" i="38"/>
  <c r="M124" i="38"/>
  <c r="K124" i="38"/>
  <c r="I124" i="38"/>
  <c r="G124" i="38"/>
  <c r="E124" i="38"/>
  <c r="AQ123" i="38"/>
  <c r="AO123" i="38"/>
  <c r="AM123" i="38"/>
  <c r="AK123" i="38"/>
  <c r="AI123" i="38"/>
  <c r="AG123" i="38"/>
  <c r="AE123" i="38"/>
  <c r="AC123" i="38"/>
  <c r="AA123" i="38"/>
  <c r="Y123" i="38"/>
  <c r="W123" i="38"/>
  <c r="U123" i="38"/>
  <c r="S123" i="38"/>
  <c r="Q123" i="38"/>
  <c r="O123" i="38"/>
  <c r="M123" i="38"/>
  <c r="K123" i="38"/>
  <c r="I123" i="38"/>
  <c r="G123" i="38"/>
  <c r="E123" i="38"/>
  <c r="AQ122" i="38"/>
  <c r="AO122" i="38"/>
  <c r="AM122" i="38"/>
  <c r="AK122" i="38"/>
  <c r="AI122" i="38"/>
  <c r="AG122" i="38"/>
  <c r="AE122" i="38"/>
  <c r="AC122" i="38"/>
  <c r="AA122" i="38"/>
  <c r="Y122" i="38"/>
  <c r="W122" i="38"/>
  <c r="U122" i="38"/>
  <c r="S122" i="38"/>
  <c r="Q122" i="38"/>
  <c r="O122" i="38"/>
  <c r="M122" i="38"/>
  <c r="K122" i="38"/>
  <c r="I122" i="38"/>
  <c r="G122" i="38"/>
  <c r="E122" i="38"/>
  <c r="AQ121" i="38"/>
  <c r="AO121" i="38"/>
  <c r="AM121" i="38"/>
  <c r="AK121" i="38"/>
  <c r="AI121" i="38"/>
  <c r="AG121" i="38"/>
  <c r="AE121" i="38"/>
  <c r="AC121" i="38"/>
  <c r="AA121" i="38"/>
  <c r="Y121" i="38"/>
  <c r="W121" i="38"/>
  <c r="U121" i="38"/>
  <c r="S121" i="38"/>
  <c r="Q121" i="38"/>
  <c r="O121" i="38"/>
  <c r="M121" i="38"/>
  <c r="K121" i="38"/>
  <c r="I121" i="38"/>
  <c r="G121" i="38"/>
  <c r="E121" i="38"/>
  <c r="AQ120" i="38"/>
  <c r="AO120" i="38"/>
  <c r="AM120" i="38"/>
  <c r="AK120" i="38"/>
  <c r="AI120" i="38"/>
  <c r="AG120" i="38"/>
  <c r="AE120" i="38"/>
  <c r="AC120" i="38"/>
  <c r="AA120" i="38"/>
  <c r="Y120" i="38"/>
  <c r="W120" i="38"/>
  <c r="U120" i="38"/>
  <c r="S120" i="38"/>
  <c r="Q120" i="38"/>
  <c r="O120" i="38"/>
  <c r="M120" i="38"/>
  <c r="K120" i="38"/>
  <c r="I120" i="38"/>
  <c r="G120" i="38"/>
  <c r="E120" i="38"/>
  <c r="AQ119" i="38"/>
  <c r="AO119" i="38"/>
  <c r="AM119" i="38"/>
  <c r="AK119" i="38"/>
  <c r="AI119" i="38"/>
  <c r="AG119" i="38"/>
  <c r="AE119" i="38"/>
  <c r="AC119" i="38"/>
  <c r="AA119" i="38"/>
  <c r="Y119" i="38"/>
  <c r="W119" i="38"/>
  <c r="U119" i="38"/>
  <c r="S119" i="38"/>
  <c r="Q119" i="38"/>
  <c r="O119" i="38"/>
  <c r="M119" i="38"/>
  <c r="K119" i="38"/>
  <c r="I119" i="38"/>
  <c r="G119" i="38"/>
  <c r="E119" i="38"/>
  <c r="AQ118" i="38"/>
  <c r="AO118" i="38"/>
  <c r="AM118" i="38"/>
  <c r="AK118" i="38"/>
  <c r="AI118" i="38"/>
  <c r="AG118" i="38"/>
  <c r="AE118" i="38"/>
  <c r="AC118" i="38"/>
  <c r="AA118" i="38"/>
  <c r="Y118" i="38"/>
  <c r="W118" i="38"/>
  <c r="U118" i="38"/>
  <c r="S118" i="38"/>
  <c r="Q118" i="38"/>
  <c r="O118" i="38"/>
  <c r="M118" i="38"/>
  <c r="K118" i="38"/>
  <c r="I118" i="38"/>
  <c r="G118" i="38"/>
  <c r="E118" i="38"/>
  <c r="AQ117" i="38"/>
  <c r="AO117" i="38"/>
  <c r="AM117" i="38"/>
  <c r="AK117" i="38"/>
  <c r="AI117" i="38"/>
  <c r="AG117" i="38"/>
  <c r="AE117" i="38"/>
  <c r="AC117" i="38"/>
  <c r="AA117" i="38"/>
  <c r="Y117" i="38"/>
  <c r="W117" i="38"/>
  <c r="U117" i="38"/>
  <c r="S117" i="38"/>
  <c r="Q117" i="38"/>
  <c r="O117" i="38"/>
  <c r="M117" i="38"/>
  <c r="K117" i="38"/>
  <c r="I117" i="38"/>
  <c r="G117" i="38"/>
  <c r="E117" i="38"/>
  <c r="AQ116" i="38"/>
  <c r="AO116" i="38"/>
  <c r="AM116" i="38"/>
  <c r="AK116" i="38"/>
  <c r="AI116" i="38"/>
  <c r="AG116" i="38"/>
  <c r="AE116" i="38"/>
  <c r="AC116" i="38"/>
  <c r="AA116" i="38"/>
  <c r="Y116" i="38"/>
  <c r="W116" i="38"/>
  <c r="U116" i="38"/>
  <c r="S116" i="38"/>
  <c r="Q116" i="38"/>
  <c r="O116" i="38"/>
  <c r="M116" i="38"/>
  <c r="K116" i="38"/>
  <c r="I116" i="38"/>
  <c r="G116" i="38"/>
  <c r="E116" i="38"/>
  <c r="AQ115" i="38"/>
  <c r="AO115" i="38"/>
  <c r="AM115" i="38"/>
  <c r="AK115" i="38"/>
  <c r="AI115" i="38"/>
  <c r="AG115" i="38"/>
  <c r="AE115" i="38"/>
  <c r="AC115" i="38"/>
  <c r="AA115" i="38"/>
  <c r="Y115" i="38"/>
  <c r="W115" i="38"/>
  <c r="U115" i="38"/>
  <c r="S115" i="38"/>
  <c r="Q115" i="38"/>
  <c r="O115" i="38"/>
  <c r="M115" i="38"/>
  <c r="K115" i="38"/>
  <c r="I115" i="38"/>
  <c r="G115" i="38"/>
  <c r="E115" i="38"/>
  <c r="AQ114" i="38"/>
  <c r="AO114" i="38"/>
  <c r="AM114" i="38"/>
  <c r="AK114" i="38"/>
  <c r="AI114" i="38"/>
  <c r="AG114" i="38"/>
  <c r="AE114" i="38"/>
  <c r="AC114" i="38"/>
  <c r="AA114" i="38"/>
  <c r="Y114" i="38"/>
  <c r="W114" i="38"/>
  <c r="U114" i="38"/>
  <c r="S114" i="38"/>
  <c r="Q114" i="38"/>
  <c r="O114" i="38"/>
  <c r="M114" i="38"/>
  <c r="K114" i="38"/>
  <c r="I114" i="38"/>
  <c r="G114" i="38"/>
  <c r="E114" i="38"/>
  <c r="AQ113" i="38"/>
  <c r="AO113" i="38"/>
  <c r="AM113" i="38"/>
  <c r="AK113" i="38"/>
  <c r="AI113" i="38"/>
  <c r="AG113" i="38"/>
  <c r="AE113" i="38"/>
  <c r="AC113" i="38"/>
  <c r="AA113" i="38"/>
  <c r="Y113" i="38"/>
  <c r="W113" i="38"/>
  <c r="U113" i="38"/>
  <c r="S113" i="38"/>
  <c r="Q113" i="38"/>
  <c r="O113" i="38"/>
  <c r="M113" i="38"/>
  <c r="K113" i="38"/>
  <c r="I113" i="38"/>
  <c r="G113" i="38"/>
  <c r="E113" i="38"/>
  <c r="AQ112" i="38"/>
  <c r="AO112" i="38"/>
  <c r="AM112" i="38"/>
  <c r="AK112" i="38"/>
  <c r="AI112" i="38"/>
  <c r="AG112" i="38"/>
  <c r="AE112" i="38"/>
  <c r="AC112" i="38"/>
  <c r="AA112" i="38"/>
  <c r="Y112" i="38"/>
  <c r="W112" i="38"/>
  <c r="U112" i="38"/>
  <c r="S112" i="38"/>
  <c r="Q112" i="38"/>
  <c r="O112" i="38"/>
  <c r="M112" i="38"/>
  <c r="K112" i="38"/>
  <c r="I112" i="38"/>
  <c r="G112" i="38"/>
  <c r="E112" i="38"/>
  <c r="AQ111" i="38"/>
  <c r="AO111" i="38"/>
  <c r="AM111" i="38"/>
  <c r="AK111" i="38"/>
  <c r="AI111" i="38"/>
  <c r="AG111" i="38"/>
  <c r="AE111" i="38"/>
  <c r="AC111" i="38"/>
  <c r="AA111" i="38"/>
  <c r="Y111" i="38"/>
  <c r="W111" i="38"/>
  <c r="U111" i="38"/>
  <c r="S111" i="38"/>
  <c r="Q111" i="38"/>
  <c r="O111" i="38"/>
  <c r="M111" i="38"/>
  <c r="K111" i="38"/>
  <c r="I111" i="38"/>
  <c r="G111" i="38"/>
  <c r="E111" i="38"/>
  <c r="AQ110" i="38"/>
  <c r="AO110" i="38"/>
  <c r="AM110" i="38"/>
  <c r="AK110" i="38"/>
  <c r="AI110" i="38"/>
  <c r="AG110" i="38"/>
  <c r="AE110" i="38"/>
  <c r="AC110" i="38"/>
  <c r="AA110" i="38"/>
  <c r="Y110" i="38"/>
  <c r="W110" i="38"/>
  <c r="U110" i="38"/>
  <c r="S110" i="38"/>
  <c r="Q110" i="38"/>
  <c r="O110" i="38"/>
  <c r="M110" i="38"/>
  <c r="K110" i="38"/>
  <c r="I110" i="38"/>
  <c r="G110" i="38"/>
  <c r="E110" i="38"/>
  <c r="AQ109" i="38"/>
  <c r="AO109" i="38"/>
  <c r="AM109" i="38"/>
  <c r="AK109" i="38"/>
  <c r="AI109" i="38"/>
  <c r="AG109" i="38"/>
  <c r="AE109" i="38"/>
  <c r="AC109" i="38"/>
  <c r="AA109" i="38"/>
  <c r="Y109" i="38"/>
  <c r="W109" i="38"/>
  <c r="U109" i="38"/>
  <c r="S109" i="38"/>
  <c r="Q109" i="38"/>
  <c r="O109" i="38"/>
  <c r="M109" i="38"/>
  <c r="K109" i="38"/>
  <c r="I109" i="38"/>
  <c r="G109" i="38"/>
  <c r="E109" i="38"/>
  <c r="AQ108" i="38"/>
  <c r="AO108" i="38"/>
  <c r="AM108" i="38"/>
  <c r="AK108" i="38"/>
  <c r="AI108" i="38"/>
  <c r="AG108" i="38"/>
  <c r="AE108" i="38"/>
  <c r="AC108" i="38"/>
  <c r="AA108" i="38"/>
  <c r="Y108" i="38"/>
  <c r="W108" i="38"/>
  <c r="U108" i="38"/>
  <c r="S108" i="38"/>
  <c r="Q108" i="38"/>
  <c r="O108" i="38"/>
  <c r="M108" i="38"/>
  <c r="K108" i="38"/>
  <c r="I108" i="38"/>
  <c r="G108" i="38"/>
  <c r="E108" i="38"/>
  <c r="AQ107" i="38"/>
  <c r="AO107" i="38"/>
  <c r="AM107" i="38"/>
  <c r="AK107" i="38"/>
  <c r="AI107" i="38"/>
  <c r="AG107" i="38"/>
  <c r="AE107" i="38"/>
  <c r="AC107" i="38"/>
  <c r="AA107" i="38"/>
  <c r="Y107" i="38"/>
  <c r="W107" i="38"/>
  <c r="U107" i="38"/>
  <c r="S107" i="38"/>
  <c r="Q107" i="38"/>
  <c r="O107" i="38"/>
  <c r="M107" i="38"/>
  <c r="K107" i="38"/>
  <c r="I107" i="38"/>
  <c r="G107" i="38"/>
  <c r="E107" i="38"/>
  <c r="AQ106" i="38"/>
  <c r="AO106" i="38"/>
  <c r="AM106" i="38"/>
  <c r="AK106" i="38"/>
  <c r="AI106" i="38"/>
  <c r="AG106" i="38"/>
  <c r="AE106" i="38"/>
  <c r="AC106" i="38"/>
  <c r="AA106" i="38"/>
  <c r="Y106" i="38"/>
  <c r="W106" i="38"/>
  <c r="U106" i="38"/>
  <c r="S106" i="38"/>
  <c r="Q106" i="38"/>
  <c r="O106" i="38"/>
  <c r="M106" i="38"/>
  <c r="K106" i="38"/>
  <c r="I106" i="38"/>
  <c r="G106" i="38"/>
  <c r="E106" i="38"/>
  <c r="AQ105" i="38"/>
  <c r="AO105" i="38"/>
  <c r="AM105" i="38"/>
  <c r="AK105" i="38"/>
  <c r="AI105" i="38"/>
  <c r="AG105" i="38"/>
  <c r="AE105" i="38"/>
  <c r="AC105" i="38"/>
  <c r="AA105" i="38"/>
  <c r="Y105" i="38"/>
  <c r="W105" i="38"/>
  <c r="U105" i="38"/>
  <c r="S105" i="38"/>
  <c r="Q105" i="38"/>
  <c r="O105" i="38"/>
  <c r="M105" i="38"/>
  <c r="K105" i="38"/>
  <c r="I105" i="38"/>
  <c r="G105" i="38"/>
  <c r="E105" i="38"/>
  <c r="AQ104" i="38"/>
  <c r="AO104" i="38"/>
  <c r="AM104" i="38"/>
  <c r="AK104" i="38"/>
  <c r="AI104" i="38"/>
  <c r="AG104" i="38"/>
  <c r="AE104" i="38"/>
  <c r="AC104" i="38"/>
  <c r="AA104" i="38"/>
  <c r="Y104" i="38"/>
  <c r="W104" i="38"/>
  <c r="U104" i="38"/>
  <c r="S104" i="38"/>
  <c r="Q104" i="38"/>
  <c r="O104" i="38"/>
  <c r="M104" i="38"/>
  <c r="K104" i="38"/>
  <c r="I104" i="38"/>
  <c r="G104" i="38"/>
  <c r="E104" i="38"/>
  <c r="AQ103" i="38"/>
  <c r="AO103" i="38"/>
  <c r="AM103" i="38"/>
  <c r="AK103" i="38"/>
  <c r="AI103" i="38"/>
  <c r="AG103" i="38"/>
  <c r="AE103" i="38"/>
  <c r="AC103" i="38"/>
  <c r="AA103" i="38"/>
  <c r="Y103" i="38"/>
  <c r="W103" i="38"/>
  <c r="U103" i="38"/>
  <c r="S103" i="38"/>
  <c r="Q103" i="38"/>
  <c r="O103" i="38"/>
  <c r="M103" i="38"/>
  <c r="K103" i="38"/>
  <c r="I103" i="38"/>
  <c r="G103" i="38"/>
  <c r="E103" i="38"/>
  <c r="AQ102" i="38"/>
  <c r="AO102" i="38"/>
  <c r="AM102" i="38"/>
  <c r="AK102" i="38"/>
  <c r="AI102" i="38"/>
  <c r="AG102" i="38"/>
  <c r="AE102" i="38"/>
  <c r="AC102" i="38"/>
  <c r="AA102" i="38"/>
  <c r="Y102" i="38"/>
  <c r="W102" i="38"/>
  <c r="U102" i="38"/>
  <c r="S102" i="38"/>
  <c r="Q102" i="38"/>
  <c r="O102" i="38"/>
  <c r="M102" i="38"/>
  <c r="K102" i="38"/>
  <c r="I102" i="38"/>
  <c r="G102" i="38"/>
  <c r="E102" i="38"/>
  <c r="AQ101" i="38"/>
  <c r="AO101" i="38"/>
  <c r="AM101" i="38"/>
  <c r="AK101" i="38"/>
  <c r="AI101" i="38"/>
  <c r="AG101" i="38"/>
  <c r="AE101" i="38"/>
  <c r="AC101" i="38"/>
  <c r="AA101" i="38"/>
  <c r="Y101" i="38"/>
  <c r="W101" i="38"/>
  <c r="U101" i="38"/>
  <c r="S101" i="38"/>
  <c r="Q101" i="38"/>
  <c r="O101" i="38"/>
  <c r="M101" i="38"/>
  <c r="K101" i="38"/>
  <c r="I101" i="38"/>
  <c r="G101" i="38"/>
  <c r="E101" i="38"/>
  <c r="AQ100" i="38"/>
  <c r="AO100" i="38"/>
  <c r="AM100" i="38"/>
  <c r="AK100" i="38"/>
  <c r="AI100" i="38"/>
  <c r="AG100" i="38"/>
  <c r="AE100" i="38"/>
  <c r="AC100" i="38"/>
  <c r="AA100" i="38"/>
  <c r="Y100" i="38"/>
  <c r="W100" i="38"/>
  <c r="U100" i="38"/>
  <c r="S100" i="38"/>
  <c r="Q100" i="38"/>
  <c r="O100" i="38"/>
  <c r="M100" i="38"/>
  <c r="K100" i="38"/>
  <c r="I100" i="38"/>
  <c r="G100" i="38"/>
  <c r="E100" i="38"/>
  <c r="AQ99" i="38"/>
  <c r="AO99" i="38"/>
  <c r="AM99" i="38"/>
  <c r="AK99" i="38"/>
  <c r="AI99" i="38"/>
  <c r="AG99" i="38"/>
  <c r="AE99" i="38"/>
  <c r="AC99" i="38"/>
  <c r="AA99" i="38"/>
  <c r="Y99" i="38"/>
  <c r="W99" i="38"/>
  <c r="U99" i="38"/>
  <c r="S99" i="38"/>
  <c r="Q99" i="38"/>
  <c r="O99" i="38"/>
  <c r="M99" i="38"/>
  <c r="K99" i="38"/>
  <c r="I99" i="38"/>
  <c r="G99" i="38"/>
  <c r="E99" i="38"/>
  <c r="AQ98" i="38"/>
  <c r="AO98" i="38"/>
  <c r="AM98" i="38"/>
  <c r="AK98" i="38"/>
  <c r="AI98" i="38"/>
  <c r="AG98" i="38"/>
  <c r="AE98" i="38"/>
  <c r="AC98" i="38"/>
  <c r="AA98" i="38"/>
  <c r="Y98" i="38"/>
  <c r="W98" i="38"/>
  <c r="U98" i="38"/>
  <c r="S98" i="38"/>
  <c r="Q98" i="38"/>
  <c r="O98" i="38"/>
  <c r="M98" i="38"/>
  <c r="K98" i="38"/>
  <c r="I98" i="38"/>
  <c r="G98" i="38"/>
  <c r="E98" i="38"/>
  <c r="AQ97" i="38"/>
  <c r="AO97" i="38"/>
  <c r="AM97" i="38"/>
  <c r="AK97" i="38"/>
  <c r="AI97" i="38"/>
  <c r="AG97" i="38"/>
  <c r="AE97" i="38"/>
  <c r="AC97" i="38"/>
  <c r="AA97" i="38"/>
  <c r="Y97" i="38"/>
  <c r="W97" i="38"/>
  <c r="U97" i="38"/>
  <c r="S97" i="38"/>
  <c r="Q97" i="38"/>
  <c r="O97" i="38"/>
  <c r="M97" i="38"/>
  <c r="K97" i="38"/>
  <c r="I97" i="38"/>
  <c r="G97" i="38"/>
  <c r="E97" i="38"/>
  <c r="AQ96" i="38"/>
  <c r="AO96" i="38"/>
  <c r="AM96" i="38"/>
  <c r="AK96" i="38"/>
  <c r="AI96" i="38"/>
  <c r="AG96" i="38"/>
  <c r="AE96" i="38"/>
  <c r="AC96" i="38"/>
  <c r="AA96" i="38"/>
  <c r="Y96" i="38"/>
  <c r="W96" i="38"/>
  <c r="U96" i="38"/>
  <c r="S96" i="38"/>
  <c r="Q96" i="38"/>
  <c r="O96" i="38"/>
  <c r="M96" i="38"/>
  <c r="K96" i="38"/>
  <c r="I96" i="38"/>
  <c r="G96" i="38"/>
  <c r="E96" i="38"/>
  <c r="AQ95" i="38"/>
  <c r="AO95" i="38"/>
  <c r="AM95" i="38"/>
  <c r="AK95" i="38"/>
  <c r="AI95" i="38"/>
  <c r="AG95" i="38"/>
  <c r="AE95" i="38"/>
  <c r="AC95" i="38"/>
  <c r="AA95" i="38"/>
  <c r="Y95" i="38"/>
  <c r="W95" i="38"/>
  <c r="U95" i="38"/>
  <c r="S95" i="38"/>
  <c r="Q95" i="38"/>
  <c r="O95" i="38"/>
  <c r="M95" i="38"/>
  <c r="K95" i="38"/>
  <c r="I95" i="38"/>
  <c r="G95" i="38"/>
  <c r="E95" i="38"/>
  <c r="AQ94" i="38"/>
  <c r="AO94" i="38"/>
  <c r="AM94" i="38"/>
  <c r="AK94" i="38"/>
  <c r="AI94" i="38"/>
  <c r="AG94" i="38"/>
  <c r="AE94" i="38"/>
  <c r="AC94" i="38"/>
  <c r="AA94" i="38"/>
  <c r="Y94" i="38"/>
  <c r="W94" i="38"/>
  <c r="U94" i="38"/>
  <c r="S94" i="38"/>
  <c r="Q94" i="38"/>
  <c r="O94" i="38"/>
  <c r="M94" i="38"/>
  <c r="K94" i="38"/>
  <c r="I94" i="38"/>
  <c r="G94" i="38"/>
  <c r="E94" i="38"/>
  <c r="AQ93" i="38"/>
  <c r="AO93" i="38"/>
  <c r="AM93" i="38"/>
  <c r="AK93" i="38"/>
  <c r="AI93" i="38"/>
  <c r="AG93" i="38"/>
  <c r="AE93" i="38"/>
  <c r="AC93" i="38"/>
  <c r="AA93" i="38"/>
  <c r="Y93" i="38"/>
  <c r="W93" i="38"/>
  <c r="U93" i="38"/>
  <c r="S93" i="38"/>
  <c r="Q93" i="38"/>
  <c r="O93" i="38"/>
  <c r="M93" i="38"/>
  <c r="K93" i="38"/>
  <c r="I93" i="38"/>
  <c r="G93" i="38"/>
  <c r="E93" i="38"/>
  <c r="AQ92" i="38"/>
  <c r="AO92" i="38"/>
  <c r="AM92" i="38"/>
  <c r="AK92" i="38"/>
  <c r="AI92" i="38"/>
  <c r="AG92" i="38"/>
  <c r="AE92" i="38"/>
  <c r="AC92" i="38"/>
  <c r="AA92" i="38"/>
  <c r="Y92" i="38"/>
  <c r="W92" i="38"/>
  <c r="U92" i="38"/>
  <c r="S92" i="38"/>
  <c r="Q92" i="38"/>
  <c r="O92" i="38"/>
  <c r="M92" i="38"/>
  <c r="K92" i="38"/>
  <c r="I92" i="38"/>
  <c r="G92" i="38"/>
  <c r="E92" i="38"/>
  <c r="AQ91" i="38"/>
  <c r="AO91" i="38"/>
  <c r="AM91" i="38"/>
  <c r="AK91" i="38"/>
  <c r="AI91" i="38"/>
  <c r="AG91" i="38"/>
  <c r="AE91" i="38"/>
  <c r="AC91" i="38"/>
  <c r="AA91" i="38"/>
  <c r="Y91" i="38"/>
  <c r="W91" i="38"/>
  <c r="U91" i="38"/>
  <c r="S91" i="38"/>
  <c r="Q91" i="38"/>
  <c r="O91" i="38"/>
  <c r="M91" i="38"/>
  <c r="K91" i="38"/>
  <c r="I91" i="38"/>
  <c r="G91" i="38"/>
  <c r="E91" i="38"/>
  <c r="AQ90" i="38"/>
  <c r="AO90" i="38"/>
  <c r="AM90" i="38"/>
  <c r="AK90" i="38"/>
  <c r="AI90" i="38"/>
  <c r="AG90" i="38"/>
  <c r="AE90" i="38"/>
  <c r="AC90" i="38"/>
  <c r="AA90" i="38"/>
  <c r="Y90" i="38"/>
  <c r="W90" i="38"/>
  <c r="U90" i="38"/>
  <c r="S90" i="38"/>
  <c r="Q90" i="38"/>
  <c r="O90" i="38"/>
  <c r="M90" i="38"/>
  <c r="K90" i="38"/>
  <c r="I90" i="38"/>
  <c r="G90" i="38"/>
  <c r="E90" i="38"/>
  <c r="AQ89" i="38"/>
  <c r="AO89" i="38"/>
  <c r="AM89" i="38"/>
  <c r="AK89" i="38"/>
  <c r="AI89" i="38"/>
  <c r="AG89" i="38"/>
  <c r="AE89" i="38"/>
  <c r="AC89" i="38"/>
  <c r="AA89" i="38"/>
  <c r="Y89" i="38"/>
  <c r="W89" i="38"/>
  <c r="U89" i="38"/>
  <c r="S89" i="38"/>
  <c r="Q89" i="38"/>
  <c r="O89" i="38"/>
  <c r="M89" i="38"/>
  <c r="K89" i="38"/>
  <c r="I89" i="38"/>
  <c r="G89" i="38"/>
  <c r="E89" i="38"/>
  <c r="AQ88" i="38"/>
  <c r="AO88" i="38"/>
  <c r="AM88" i="38"/>
  <c r="AK88" i="38"/>
  <c r="AI88" i="38"/>
  <c r="AG88" i="38"/>
  <c r="AE88" i="38"/>
  <c r="AC88" i="38"/>
  <c r="AA88" i="38"/>
  <c r="Y88" i="38"/>
  <c r="W88" i="38"/>
  <c r="U88" i="38"/>
  <c r="S88" i="38"/>
  <c r="Q88" i="38"/>
  <c r="O88" i="38"/>
  <c r="M88" i="38"/>
  <c r="K88" i="38"/>
  <c r="I88" i="38"/>
  <c r="G88" i="38"/>
  <c r="E88" i="38"/>
  <c r="AQ87" i="38"/>
  <c r="AO87" i="38"/>
  <c r="AM87" i="38"/>
  <c r="AK87" i="38"/>
  <c r="AI87" i="38"/>
  <c r="AG87" i="38"/>
  <c r="AE87" i="38"/>
  <c r="AC87" i="38"/>
  <c r="AA87" i="38"/>
  <c r="Y87" i="38"/>
  <c r="W87" i="38"/>
  <c r="U87" i="38"/>
  <c r="S87" i="38"/>
  <c r="Q87" i="38"/>
  <c r="O87" i="38"/>
  <c r="M87" i="38"/>
  <c r="K87" i="38"/>
  <c r="I87" i="38"/>
  <c r="G87" i="38"/>
  <c r="E87" i="38"/>
  <c r="AQ86" i="38"/>
  <c r="AO86" i="38"/>
  <c r="AM86" i="38"/>
  <c r="AK86" i="38"/>
  <c r="AI86" i="38"/>
  <c r="AG86" i="38"/>
  <c r="AE86" i="38"/>
  <c r="AC86" i="38"/>
  <c r="AA86" i="38"/>
  <c r="Y86" i="38"/>
  <c r="W86" i="38"/>
  <c r="U86" i="38"/>
  <c r="S86" i="38"/>
  <c r="Q86" i="38"/>
  <c r="O86" i="38"/>
  <c r="M86" i="38"/>
  <c r="K86" i="38"/>
  <c r="I86" i="38"/>
  <c r="G86" i="38"/>
  <c r="E86" i="38"/>
  <c r="AQ85" i="38"/>
  <c r="AO85" i="38"/>
  <c r="AM85" i="38"/>
  <c r="AK85" i="38"/>
  <c r="AI85" i="38"/>
  <c r="AG85" i="38"/>
  <c r="AE85" i="38"/>
  <c r="AC85" i="38"/>
  <c r="AA85" i="38"/>
  <c r="Y85" i="38"/>
  <c r="W85" i="38"/>
  <c r="U85" i="38"/>
  <c r="S85" i="38"/>
  <c r="Q85" i="38"/>
  <c r="O85" i="38"/>
  <c r="M85" i="38"/>
  <c r="K85" i="38"/>
  <c r="I85" i="38"/>
  <c r="G85" i="38"/>
  <c r="E85" i="38"/>
  <c r="AQ84" i="38"/>
  <c r="AO84" i="38"/>
  <c r="AM84" i="38"/>
  <c r="AK84" i="38"/>
  <c r="AI84" i="38"/>
  <c r="AG84" i="38"/>
  <c r="AE84" i="38"/>
  <c r="AC84" i="38"/>
  <c r="AA84" i="38"/>
  <c r="Y84" i="38"/>
  <c r="W84" i="38"/>
  <c r="U84" i="38"/>
  <c r="S84" i="38"/>
  <c r="Q84" i="38"/>
  <c r="O84" i="38"/>
  <c r="M84" i="38"/>
  <c r="K84" i="38"/>
  <c r="I84" i="38"/>
  <c r="G84" i="38"/>
  <c r="E84" i="38"/>
  <c r="AQ83" i="38"/>
  <c r="AO83" i="38"/>
  <c r="AM83" i="38"/>
  <c r="AK83" i="38"/>
  <c r="AI83" i="38"/>
  <c r="AG83" i="38"/>
  <c r="AE83" i="38"/>
  <c r="AC83" i="38"/>
  <c r="AA83" i="38"/>
  <c r="Y83" i="38"/>
  <c r="W83" i="38"/>
  <c r="U83" i="38"/>
  <c r="S83" i="38"/>
  <c r="Q83" i="38"/>
  <c r="O83" i="38"/>
  <c r="M83" i="38"/>
  <c r="K83" i="38"/>
  <c r="I83" i="38"/>
  <c r="G83" i="38"/>
  <c r="E83" i="38"/>
  <c r="AQ82" i="38"/>
  <c r="AO82" i="38"/>
  <c r="AM82" i="38"/>
  <c r="AK82" i="38"/>
  <c r="AI82" i="38"/>
  <c r="AG82" i="38"/>
  <c r="AE82" i="38"/>
  <c r="AC82" i="38"/>
  <c r="AA82" i="38"/>
  <c r="Y82" i="38"/>
  <c r="W82" i="38"/>
  <c r="U82" i="38"/>
  <c r="S82" i="38"/>
  <c r="Q82" i="38"/>
  <c r="O82" i="38"/>
  <c r="M82" i="38"/>
  <c r="K82" i="38"/>
  <c r="I82" i="38"/>
  <c r="G82" i="38"/>
  <c r="E82" i="38"/>
  <c r="AQ81" i="38"/>
  <c r="AO81" i="38"/>
  <c r="AM81" i="38"/>
  <c r="AK81" i="38"/>
  <c r="AI81" i="38"/>
  <c r="AG81" i="38"/>
  <c r="AE81" i="38"/>
  <c r="AC81" i="38"/>
  <c r="AA81" i="38"/>
  <c r="Y81" i="38"/>
  <c r="W81" i="38"/>
  <c r="U81" i="38"/>
  <c r="S81" i="38"/>
  <c r="Q81" i="38"/>
  <c r="O81" i="38"/>
  <c r="M81" i="38"/>
  <c r="K81" i="38"/>
  <c r="I81" i="38"/>
  <c r="G81" i="38"/>
  <c r="E81" i="38"/>
  <c r="AQ80" i="38"/>
  <c r="AO80" i="38"/>
  <c r="AM80" i="38"/>
  <c r="AK80" i="38"/>
  <c r="AI80" i="38"/>
  <c r="AG80" i="38"/>
  <c r="AE80" i="38"/>
  <c r="AC80" i="38"/>
  <c r="AA80" i="38"/>
  <c r="Y80" i="38"/>
  <c r="W80" i="38"/>
  <c r="U80" i="38"/>
  <c r="S80" i="38"/>
  <c r="Q80" i="38"/>
  <c r="O80" i="38"/>
  <c r="M80" i="38"/>
  <c r="K80" i="38"/>
  <c r="I80" i="38"/>
  <c r="G80" i="38"/>
  <c r="E80" i="38"/>
  <c r="AQ79" i="38"/>
  <c r="AO79" i="38"/>
  <c r="AM79" i="38"/>
  <c r="AK79" i="38"/>
  <c r="AI79" i="38"/>
  <c r="AG79" i="38"/>
  <c r="AE79" i="38"/>
  <c r="AC79" i="38"/>
  <c r="AA79" i="38"/>
  <c r="Y79" i="38"/>
  <c r="W79" i="38"/>
  <c r="U79" i="38"/>
  <c r="S79" i="38"/>
  <c r="Q79" i="38"/>
  <c r="O79" i="38"/>
  <c r="M79" i="38"/>
  <c r="K79" i="38"/>
  <c r="I79" i="38"/>
  <c r="G79" i="38"/>
  <c r="E79" i="38"/>
  <c r="AQ78" i="38"/>
  <c r="AO78" i="38"/>
  <c r="AM78" i="38"/>
  <c r="AK78" i="38"/>
  <c r="AI78" i="38"/>
  <c r="AG78" i="38"/>
  <c r="AE78" i="38"/>
  <c r="AC78" i="38"/>
  <c r="AA78" i="38"/>
  <c r="Y78" i="38"/>
  <c r="W78" i="38"/>
  <c r="U78" i="38"/>
  <c r="S78" i="38"/>
  <c r="Q78" i="38"/>
  <c r="O78" i="38"/>
  <c r="M78" i="38"/>
  <c r="K78" i="38"/>
  <c r="I78" i="38"/>
  <c r="G78" i="38"/>
  <c r="E78" i="38"/>
  <c r="AQ77" i="38"/>
  <c r="AO77" i="38"/>
  <c r="AM77" i="38"/>
  <c r="AK77" i="38"/>
  <c r="AI77" i="38"/>
  <c r="AG77" i="38"/>
  <c r="AE77" i="38"/>
  <c r="AC77" i="38"/>
  <c r="AA77" i="38"/>
  <c r="Y77" i="38"/>
  <c r="W77" i="38"/>
  <c r="U77" i="38"/>
  <c r="S77" i="38"/>
  <c r="Q77" i="38"/>
  <c r="O77" i="38"/>
  <c r="M77" i="38"/>
  <c r="K77" i="38"/>
  <c r="I77" i="38"/>
  <c r="G77" i="38"/>
  <c r="E77" i="38"/>
  <c r="AQ76" i="38"/>
  <c r="AO76" i="38"/>
  <c r="AM76" i="38"/>
  <c r="AK76" i="38"/>
  <c r="AI76" i="38"/>
  <c r="AG76" i="38"/>
  <c r="AE76" i="38"/>
  <c r="AC76" i="38"/>
  <c r="AA76" i="38"/>
  <c r="Y76" i="38"/>
  <c r="W76" i="38"/>
  <c r="U76" i="38"/>
  <c r="S76" i="38"/>
  <c r="Q76" i="38"/>
  <c r="O76" i="38"/>
  <c r="M76" i="38"/>
  <c r="K76" i="38"/>
  <c r="I76" i="38"/>
  <c r="G76" i="38"/>
  <c r="E76" i="38"/>
  <c r="AQ75" i="38"/>
  <c r="AO75" i="38"/>
  <c r="AM75" i="38"/>
  <c r="AK75" i="38"/>
  <c r="AI75" i="38"/>
  <c r="AG75" i="38"/>
  <c r="AE75" i="38"/>
  <c r="AC75" i="38"/>
  <c r="AA75" i="38"/>
  <c r="Y75" i="38"/>
  <c r="W75" i="38"/>
  <c r="U75" i="38"/>
  <c r="S75" i="38"/>
  <c r="Q75" i="38"/>
  <c r="O75" i="38"/>
  <c r="M75" i="38"/>
  <c r="K75" i="38"/>
  <c r="I75" i="38"/>
  <c r="G75" i="38"/>
  <c r="E75" i="38"/>
  <c r="AQ74" i="38"/>
  <c r="AO74" i="38"/>
  <c r="AM74" i="38"/>
  <c r="AK74" i="38"/>
  <c r="AI74" i="38"/>
  <c r="AG74" i="38"/>
  <c r="AE74" i="38"/>
  <c r="AC74" i="38"/>
  <c r="AA74" i="38"/>
  <c r="Y74" i="38"/>
  <c r="W74" i="38"/>
  <c r="U74" i="38"/>
  <c r="S74" i="38"/>
  <c r="Q74" i="38"/>
  <c r="O74" i="38"/>
  <c r="M74" i="38"/>
  <c r="K74" i="38"/>
  <c r="I74" i="38"/>
  <c r="G74" i="38"/>
  <c r="E74" i="38"/>
  <c r="AQ73" i="38"/>
  <c r="AO73" i="38"/>
  <c r="AM73" i="38"/>
  <c r="AK73" i="38"/>
  <c r="AI73" i="38"/>
  <c r="AG73" i="38"/>
  <c r="AE73" i="38"/>
  <c r="AC73" i="38"/>
  <c r="AA73" i="38"/>
  <c r="Y73" i="38"/>
  <c r="W73" i="38"/>
  <c r="U73" i="38"/>
  <c r="S73" i="38"/>
  <c r="Q73" i="38"/>
  <c r="O73" i="38"/>
  <c r="M73" i="38"/>
  <c r="K73" i="38"/>
  <c r="I73" i="38"/>
  <c r="G73" i="38"/>
  <c r="E73" i="38"/>
  <c r="AQ72" i="38"/>
  <c r="AO72" i="38"/>
  <c r="AM72" i="38"/>
  <c r="AK72" i="38"/>
  <c r="AI72" i="38"/>
  <c r="AG72" i="38"/>
  <c r="AE72" i="38"/>
  <c r="AC72" i="38"/>
  <c r="AA72" i="38"/>
  <c r="Y72" i="38"/>
  <c r="W72" i="38"/>
  <c r="U72" i="38"/>
  <c r="S72" i="38"/>
  <c r="Q72" i="38"/>
  <c r="O72" i="38"/>
  <c r="M72" i="38"/>
  <c r="K72" i="38"/>
  <c r="I72" i="38"/>
  <c r="G72" i="38"/>
  <c r="E72" i="38"/>
  <c r="AQ71" i="38"/>
  <c r="AO71" i="38"/>
  <c r="AM71" i="38"/>
  <c r="AK71" i="38"/>
  <c r="AI71" i="38"/>
  <c r="AG71" i="38"/>
  <c r="AE71" i="38"/>
  <c r="AC71" i="38"/>
  <c r="AA71" i="38"/>
  <c r="Y71" i="38"/>
  <c r="W71" i="38"/>
  <c r="U71" i="38"/>
  <c r="S71" i="38"/>
  <c r="Q71" i="38"/>
  <c r="O71" i="38"/>
  <c r="M71" i="38"/>
  <c r="K71" i="38"/>
  <c r="I71" i="38"/>
  <c r="G71" i="38"/>
  <c r="E71" i="38"/>
  <c r="AQ70" i="38"/>
  <c r="AO70" i="38"/>
  <c r="AM70" i="38"/>
  <c r="AK70" i="38"/>
  <c r="AI70" i="38"/>
  <c r="AG70" i="38"/>
  <c r="AE70" i="38"/>
  <c r="AC70" i="38"/>
  <c r="AA70" i="38"/>
  <c r="Y70" i="38"/>
  <c r="W70" i="38"/>
  <c r="U70" i="38"/>
  <c r="S70" i="38"/>
  <c r="Q70" i="38"/>
  <c r="O70" i="38"/>
  <c r="M70" i="38"/>
  <c r="K70" i="38"/>
  <c r="I70" i="38"/>
  <c r="G70" i="38"/>
  <c r="E70" i="38"/>
  <c r="AQ69" i="38"/>
  <c r="AO69" i="38"/>
  <c r="AM69" i="38"/>
  <c r="AK69" i="38"/>
  <c r="AI69" i="38"/>
  <c r="AG69" i="38"/>
  <c r="AE69" i="38"/>
  <c r="AC69" i="38"/>
  <c r="AA69" i="38"/>
  <c r="Y69" i="38"/>
  <c r="W69" i="38"/>
  <c r="U69" i="38"/>
  <c r="S69" i="38"/>
  <c r="Q69" i="38"/>
  <c r="O69" i="38"/>
  <c r="M69" i="38"/>
  <c r="K69" i="38"/>
  <c r="I69" i="38"/>
  <c r="G69" i="38"/>
  <c r="E69" i="38"/>
  <c r="AQ68" i="38"/>
  <c r="AO68" i="38"/>
  <c r="AM68" i="38"/>
  <c r="AK68" i="38"/>
  <c r="AI68" i="38"/>
  <c r="AG68" i="38"/>
  <c r="AE68" i="38"/>
  <c r="AC68" i="38"/>
  <c r="AA68" i="38"/>
  <c r="Y68" i="38"/>
  <c r="W68" i="38"/>
  <c r="U68" i="38"/>
  <c r="S68" i="38"/>
  <c r="Q68" i="38"/>
  <c r="O68" i="38"/>
  <c r="M68" i="38"/>
  <c r="K68" i="38"/>
  <c r="I68" i="38"/>
  <c r="G68" i="38"/>
  <c r="E68" i="38"/>
  <c r="AQ67" i="38"/>
  <c r="AO67" i="38"/>
  <c r="AM67" i="38"/>
  <c r="AK67" i="38"/>
  <c r="AI67" i="38"/>
  <c r="AG67" i="38"/>
  <c r="AE67" i="38"/>
  <c r="AC67" i="38"/>
  <c r="AA67" i="38"/>
  <c r="Y67" i="38"/>
  <c r="W67" i="38"/>
  <c r="U67" i="38"/>
  <c r="S67" i="38"/>
  <c r="Q67" i="38"/>
  <c r="O67" i="38"/>
  <c r="M67" i="38"/>
  <c r="K67" i="38"/>
  <c r="I67" i="38"/>
  <c r="G67" i="38"/>
  <c r="E67" i="38"/>
  <c r="AQ66" i="38"/>
  <c r="AO66" i="38"/>
  <c r="AM66" i="38"/>
  <c r="AK66" i="38"/>
  <c r="AI66" i="38"/>
  <c r="AG66" i="38"/>
  <c r="AE66" i="38"/>
  <c r="AC66" i="38"/>
  <c r="AA66" i="38"/>
  <c r="Y66" i="38"/>
  <c r="W66" i="38"/>
  <c r="U66" i="38"/>
  <c r="S66" i="38"/>
  <c r="Q66" i="38"/>
  <c r="O66" i="38"/>
  <c r="M66" i="38"/>
  <c r="K66" i="38"/>
  <c r="I66" i="38"/>
  <c r="G66" i="38"/>
  <c r="E66" i="38"/>
  <c r="AQ65" i="38"/>
  <c r="AO65" i="38"/>
  <c r="AM65" i="38"/>
  <c r="AK65" i="38"/>
  <c r="AI65" i="38"/>
  <c r="AG65" i="38"/>
  <c r="AE65" i="38"/>
  <c r="AC65" i="38"/>
  <c r="AA65" i="38"/>
  <c r="Y65" i="38"/>
  <c r="W65" i="38"/>
  <c r="U65" i="38"/>
  <c r="S65" i="38"/>
  <c r="Q65" i="38"/>
  <c r="O65" i="38"/>
  <c r="M65" i="38"/>
  <c r="K65" i="38"/>
  <c r="I65" i="38"/>
  <c r="G65" i="38"/>
  <c r="E65" i="38"/>
  <c r="AQ64" i="38"/>
  <c r="AO64" i="38"/>
  <c r="AM64" i="38"/>
  <c r="AK64" i="38"/>
  <c r="AI64" i="38"/>
  <c r="AG64" i="38"/>
  <c r="AE64" i="38"/>
  <c r="AC64" i="38"/>
  <c r="AA64" i="38"/>
  <c r="Y64" i="38"/>
  <c r="W64" i="38"/>
  <c r="U64" i="38"/>
  <c r="S64" i="38"/>
  <c r="Q64" i="38"/>
  <c r="O64" i="38"/>
  <c r="M64" i="38"/>
  <c r="K64" i="38"/>
  <c r="I64" i="38"/>
  <c r="G64" i="38"/>
  <c r="E64" i="38"/>
  <c r="AQ63" i="38"/>
  <c r="AO63" i="38"/>
  <c r="AM63" i="38"/>
  <c r="AK63" i="38"/>
  <c r="AI63" i="38"/>
  <c r="AG63" i="38"/>
  <c r="AE63" i="38"/>
  <c r="AC63" i="38"/>
  <c r="AA63" i="38"/>
  <c r="Y63" i="38"/>
  <c r="W63" i="38"/>
  <c r="U63" i="38"/>
  <c r="S63" i="38"/>
  <c r="Q63" i="38"/>
  <c r="O63" i="38"/>
  <c r="M63" i="38"/>
  <c r="K63" i="38"/>
  <c r="I63" i="38"/>
  <c r="G63" i="38"/>
  <c r="E63" i="38"/>
  <c r="AQ62" i="38"/>
  <c r="AO62" i="38"/>
  <c r="AM62" i="38"/>
  <c r="AK62" i="38"/>
  <c r="AI62" i="38"/>
  <c r="AG62" i="38"/>
  <c r="AE62" i="38"/>
  <c r="AC62" i="38"/>
  <c r="AA62" i="38"/>
  <c r="Y62" i="38"/>
  <c r="W62" i="38"/>
  <c r="U62" i="38"/>
  <c r="S62" i="38"/>
  <c r="Q62" i="38"/>
  <c r="O62" i="38"/>
  <c r="M62" i="38"/>
  <c r="K62" i="38"/>
  <c r="I62" i="38"/>
  <c r="G62" i="38"/>
  <c r="E62" i="38"/>
  <c r="AQ61" i="38"/>
  <c r="AO61" i="38"/>
  <c r="AM61" i="38"/>
  <c r="AK61" i="38"/>
  <c r="AI61" i="38"/>
  <c r="AG61" i="38"/>
  <c r="AE61" i="38"/>
  <c r="AC61" i="38"/>
  <c r="AA61" i="38"/>
  <c r="Y61" i="38"/>
  <c r="W61" i="38"/>
  <c r="U61" i="38"/>
  <c r="S61" i="38"/>
  <c r="Q61" i="38"/>
  <c r="O61" i="38"/>
  <c r="M61" i="38"/>
  <c r="K61" i="38"/>
  <c r="I61" i="38"/>
  <c r="G61" i="38"/>
  <c r="E61" i="38"/>
  <c r="AQ60" i="38"/>
  <c r="AO60" i="38"/>
  <c r="AM60" i="38"/>
  <c r="AK60" i="38"/>
  <c r="AI60" i="38"/>
  <c r="AG60" i="38"/>
  <c r="AE60" i="38"/>
  <c r="AC60" i="38"/>
  <c r="AA60" i="38"/>
  <c r="Y60" i="38"/>
  <c r="W60" i="38"/>
  <c r="U60" i="38"/>
  <c r="S60" i="38"/>
  <c r="Q60" i="38"/>
  <c r="O60" i="38"/>
  <c r="M60" i="38"/>
  <c r="K60" i="38"/>
  <c r="I60" i="38"/>
  <c r="G60" i="38"/>
  <c r="E60" i="38"/>
  <c r="AQ59" i="38"/>
  <c r="AO59" i="38"/>
  <c r="AM59" i="38"/>
  <c r="AK59" i="38"/>
  <c r="AI59" i="38"/>
  <c r="AG59" i="38"/>
  <c r="AE59" i="38"/>
  <c r="AC59" i="38"/>
  <c r="AA59" i="38"/>
  <c r="Y59" i="38"/>
  <c r="W59" i="38"/>
  <c r="U59" i="38"/>
  <c r="S59" i="38"/>
  <c r="Q59" i="38"/>
  <c r="O59" i="38"/>
  <c r="M59" i="38"/>
  <c r="K59" i="38"/>
  <c r="I59" i="38"/>
  <c r="G59" i="38"/>
  <c r="E59" i="38"/>
  <c r="AQ58" i="38"/>
  <c r="AO58" i="38"/>
  <c r="AM58" i="38"/>
  <c r="AK58" i="38"/>
  <c r="AI58" i="38"/>
  <c r="AG58" i="38"/>
  <c r="AE58" i="38"/>
  <c r="AC58" i="38"/>
  <c r="AA58" i="38"/>
  <c r="Y58" i="38"/>
  <c r="W58" i="38"/>
  <c r="U58" i="38"/>
  <c r="S58" i="38"/>
  <c r="Q58" i="38"/>
  <c r="O58" i="38"/>
  <c r="M58" i="38"/>
  <c r="K58" i="38"/>
  <c r="I58" i="38"/>
  <c r="G58" i="38"/>
  <c r="E58" i="38"/>
  <c r="AQ57" i="38"/>
  <c r="AO57" i="38"/>
  <c r="AM57" i="38"/>
  <c r="AK57" i="38"/>
  <c r="AI57" i="38"/>
  <c r="AG57" i="38"/>
  <c r="AE57" i="38"/>
  <c r="AC57" i="38"/>
  <c r="AA57" i="38"/>
  <c r="Y57" i="38"/>
  <c r="W57" i="38"/>
  <c r="U57" i="38"/>
  <c r="S57" i="38"/>
  <c r="Q57" i="38"/>
  <c r="O57" i="38"/>
  <c r="M57" i="38"/>
  <c r="K57" i="38"/>
  <c r="I57" i="38"/>
  <c r="G57" i="38"/>
  <c r="E57" i="38"/>
  <c r="AQ56" i="38"/>
  <c r="AO56" i="38"/>
  <c r="AM56" i="38"/>
  <c r="AK56" i="38"/>
  <c r="AI56" i="38"/>
  <c r="AG56" i="38"/>
  <c r="AE56" i="38"/>
  <c r="AC56" i="38"/>
  <c r="AA56" i="38"/>
  <c r="Y56" i="38"/>
  <c r="W56" i="38"/>
  <c r="U56" i="38"/>
  <c r="S56" i="38"/>
  <c r="Q56" i="38"/>
  <c r="O56" i="38"/>
  <c r="M56" i="38"/>
  <c r="K56" i="38"/>
  <c r="I56" i="38"/>
  <c r="G56" i="38"/>
  <c r="E56" i="38"/>
  <c r="AQ55" i="38"/>
  <c r="AO55" i="38"/>
  <c r="AM55" i="38"/>
  <c r="AK55" i="38"/>
  <c r="AI55" i="38"/>
  <c r="AG55" i="38"/>
  <c r="AE55" i="38"/>
  <c r="AC55" i="38"/>
  <c r="AA55" i="38"/>
  <c r="Y55" i="38"/>
  <c r="W55" i="38"/>
  <c r="U55" i="38"/>
  <c r="S55" i="38"/>
  <c r="Q55" i="38"/>
  <c r="O55" i="38"/>
  <c r="M55" i="38"/>
  <c r="K55" i="38"/>
  <c r="I55" i="38"/>
  <c r="G55" i="38"/>
  <c r="E55" i="38"/>
  <c r="AQ54" i="38"/>
  <c r="AO54" i="38"/>
  <c r="AM54" i="38"/>
  <c r="AK54" i="38"/>
  <c r="AI54" i="38"/>
  <c r="AG54" i="38"/>
  <c r="AE54" i="38"/>
  <c r="AC54" i="38"/>
  <c r="AA54" i="38"/>
  <c r="Y54" i="38"/>
  <c r="W54" i="38"/>
  <c r="U54" i="38"/>
  <c r="S54" i="38"/>
  <c r="Q54" i="38"/>
  <c r="O54" i="38"/>
  <c r="M54" i="38"/>
  <c r="K54" i="38"/>
  <c r="I54" i="38"/>
  <c r="G54" i="38"/>
  <c r="E54" i="38"/>
  <c r="AQ53" i="38"/>
  <c r="AO53" i="38"/>
  <c r="AM53" i="38"/>
  <c r="AK53" i="38"/>
  <c r="AI53" i="38"/>
  <c r="AG53" i="38"/>
  <c r="AE53" i="38"/>
  <c r="AC53" i="38"/>
  <c r="AA53" i="38"/>
  <c r="Y53" i="38"/>
  <c r="W53" i="38"/>
  <c r="U53" i="38"/>
  <c r="S53" i="38"/>
  <c r="Q53" i="38"/>
  <c r="O53" i="38"/>
  <c r="M53" i="38"/>
  <c r="K53" i="38"/>
  <c r="I53" i="38"/>
  <c r="G53" i="38"/>
  <c r="E53" i="38"/>
  <c r="AQ52" i="38"/>
  <c r="AO52" i="38"/>
  <c r="AM52" i="38"/>
  <c r="AK52" i="38"/>
  <c r="AI52" i="38"/>
  <c r="AG52" i="38"/>
  <c r="AE52" i="38"/>
  <c r="AC52" i="38"/>
  <c r="AA52" i="38"/>
  <c r="Y52" i="38"/>
  <c r="W52" i="38"/>
  <c r="U52" i="38"/>
  <c r="S52" i="38"/>
  <c r="Q52" i="38"/>
  <c r="O52" i="38"/>
  <c r="M52" i="38"/>
  <c r="K52" i="38"/>
  <c r="I52" i="38"/>
  <c r="G52" i="38"/>
  <c r="E52" i="38"/>
  <c r="AQ51" i="38"/>
  <c r="AO51" i="38"/>
  <c r="AM51" i="38"/>
  <c r="AK51" i="38"/>
  <c r="AI51" i="38"/>
  <c r="AG51" i="38"/>
  <c r="AE51" i="38"/>
  <c r="AC51" i="38"/>
  <c r="AA51" i="38"/>
  <c r="Y51" i="38"/>
  <c r="W51" i="38"/>
  <c r="U51" i="38"/>
  <c r="S51" i="38"/>
  <c r="Q51" i="38"/>
  <c r="O51" i="38"/>
  <c r="M51" i="38"/>
  <c r="K51" i="38"/>
  <c r="I51" i="38"/>
  <c r="G51" i="38"/>
  <c r="E51" i="38"/>
  <c r="AQ50" i="38"/>
  <c r="AO50" i="38"/>
  <c r="AM50" i="38"/>
  <c r="AK50" i="38"/>
  <c r="AI50" i="38"/>
  <c r="AG50" i="38"/>
  <c r="AE50" i="38"/>
  <c r="AC50" i="38"/>
  <c r="AA50" i="38"/>
  <c r="Y50" i="38"/>
  <c r="W50" i="38"/>
  <c r="U50" i="38"/>
  <c r="S50" i="38"/>
  <c r="Q50" i="38"/>
  <c r="O50" i="38"/>
  <c r="M50" i="38"/>
  <c r="K50" i="38"/>
  <c r="I50" i="38"/>
  <c r="G50" i="38"/>
  <c r="E50" i="38"/>
  <c r="AQ49" i="38"/>
  <c r="AO49" i="38"/>
  <c r="AM49" i="38"/>
  <c r="AK49" i="38"/>
  <c r="AI49" i="38"/>
  <c r="AG49" i="38"/>
  <c r="AE49" i="38"/>
  <c r="AC49" i="38"/>
  <c r="AA49" i="38"/>
  <c r="Y49" i="38"/>
  <c r="W49" i="38"/>
  <c r="U49" i="38"/>
  <c r="S49" i="38"/>
  <c r="Q49" i="38"/>
  <c r="O49" i="38"/>
  <c r="M49" i="38"/>
  <c r="K49" i="38"/>
  <c r="I49" i="38"/>
  <c r="G49" i="38"/>
  <c r="E49" i="38"/>
  <c r="AQ48" i="38"/>
  <c r="AO48" i="38"/>
  <c r="AM48" i="38"/>
  <c r="AK48" i="38"/>
  <c r="AI48" i="38"/>
  <c r="AG48" i="38"/>
  <c r="AE48" i="38"/>
  <c r="AC48" i="38"/>
  <c r="AA48" i="38"/>
  <c r="Y48" i="38"/>
  <c r="W48" i="38"/>
  <c r="U48" i="38"/>
  <c r="S48" i="38"/>
  <c r="Q48" i="38"/>
  <c r="O48" i="38"/>
  <c r="M48" i="38"/>
  <c r="K48" i="38"/>
  <c r="I48" i="38"/>
  <c r="G48" i="38"/>
  <c r="E48" i="38"/>
  <c r="AQ47" i="38"/>
  <c r="AO47" i="38"/>
  <c r="AM47" i="38"/>
  <c r="AK47" i="38"/>
  <c r="AI47" i="38"/>
  <c r="AG47" i="38"/>
  <c r="AE47" i="38"/>
  <c r="AC47" i="38"/>
  <c r="AA47" i="38"/>
  <c r="Y47" i="38"/>
  <c r="W47" i="38"/>
  <c r="U47" i="38"/>
  <c r="S47" i="38"/>
  <c r="Q47" i="38"/>
  <c r="O47" i="38"/>
  <c r="M47" i="38"/>
  <c r="K47" i="38"/>
  <c r="I47" i="38"/>
  <c r="G47" i="38"/>
  <c r="E47" i="38"/>
  <c r="AQ46" i="38"/>
  <c r="AO46" i="38"/>
  <c r="AM46" i="38"/>
  <c r="AK46" i="38"/>
  <c r="AI46" i="38"/>
  <c r="AG46" i="38"/>
  <c r="AE46" i="38"/>
  <c r="AC46" i="38"/>
  <c r="AA46" i="38"/>
  <c r="Y46" i="38"/>
  <c r="W46" i="38"/>
  <c r="U46" i="38"/>
  <c r="S46" i="38"/>
  <c r="Q46" i="38"/>
  <c r="O46" i="38"/>
  <c r="M46" i="38"/>
  <c r="K46" i="38"/>
  <c r="I46" i="38"/>
  <c r="G46" i="38"/>
  <c r="E46" i="38"/>
  <c r="AQ45" i="38"/>
  <c r="AO45" i="38"/>
  <c r="AM45" i="38"/>
  <c r="AK45" i="38"/>
  <c r="AI45" i="38"/>
  <c r="AG45" i="38"/>
  <c r="AE45" i="38"/>
  <c r="AC45" i="38"/>
  <c r="AA45" i="38"/>
  <c r="Y45" i="38"/>
  <c r="W45" i="38"/>
  <c r="U45" i="38"/>
  <c r="S45" i="38"/>
  <c r="Q45" i="38"/>
  <c r="O45" i="38"/>
  <c r="M45" i="38"/>
  <c r="K45" i="38"/>
  <c r="I45" i="38"/>
  <c r="G45" i="38"/>
  <c r="E45" i="38"/>
  <c r="AQ44" i="38"/>
  <c r="AO44" i="38"/>
  <c r="AM44" i="38"/>
  <c r="AK44" i="38"/>
  <c r="AI44" i="38"/>
  <c r="AG44" i="38"/>
  <c r="AE44" i="38"/>
  <c r="AC44" i="38"/>
  <c r="AA44" i="38"/>
  <c r="Y44" i="38"/>
  <c r="W44" i="38"/>
  <c r="U44" i="38"/>
  <c r="S44" i="38"/>
  <c r="Q44" i="38"/>
  <c r="O44" i="38"/>
  <c r="M44" i="38"/>
  <c r="K44" i="38"/>
  <c r="I44" i="38"/>
  <c r="G44" i="38"/>
  <c r="E44" i="38"/>
  <c r="AQ43" i="38"/>
  <c r="AO43" i="38"/>
  <c r="AM43" i="38"/>
  <c r="AK43" i="38"/>
  <c r="AI43" i="38"/>
  <c r="AG43" i="38"/>
  <c r="AE43" i="38"/>
  <c r="AC43" i="38"/>
  <c r="AA43" i="38"/>
  <c r="Y43" i="38"/>
  <c r="W43" i="38"/>
  <c r="U43" i="38"/>
  <c r="S43" i="38"/>
  <c r="Q43" i="38"/>
  <c r="O43" i="38"/>
  <c r="M43" i="38"/>
  <c r="K43" i="38"/>
  <c r="I43" i="38"/>
  <c r="G43" i="38"/>
  <c r="E43" i="38"/>
  <c r="AQ42" i="38"/>
  <c r="AO42" i="38"/>
  <c r="AM42" i="38"/>
  <c r="AK42" i="38"/>
  <c r="AI42" i="38"/>
  <c r="AG42" i="38"/>
  <c r="AE42" i="38"/>
  <c r="AC42" i="38"/>
  <c r="AA42" i="38"/>
  <c r="Y42" i="38"/>
  <c r="W42" i="38"/>
  <c r="U42" i="38"/>
  <c r="S42" i="38"/>
  <c r="Q42" i="38"/>
  <c r="O42" i="38"/>
  <c r="M42" i="38"/>
  <c r="K42" i="38"/>
  <c r="I42" i="38"/>
  <c r="G42" i="38"/>
  <c r="E42" i="38"/>
  <c r="AQ41" i="38"/>
  <c r="AO41" i="38"/>
  <c r="AM41" i="38"/>
  <c r="AK41" i="38"/>
  <c r="AI41" i="38"/>
  <c r="AG41" i="38"/>
  <c r="AE41" i="38"/>
  <c r="AC41" i="38"/>
  <c r="AA41" i="38"/>
  <c r="Y41" i="38"/>
  <c r="W41" i="38"/>
  <c r="U41" i="38"/>
  <c r="S41" i="38"/>
  <c r="Q41" i="38"/>
  <c r="O41" i="38"/>
  <c r="M41" i="38"/>
  <c r="K41" i="38"/>
  <c r="I41" i="38"/>
  <c r="G41" i="38"/>
  <c r="E41" i="38"/>
  <c r="AQ40" i="38"/>
  <c r="AO40" i="38"/>
  <c r="AM40" i="38"/>
  <c r="AK40" i="38"/>
  <c r="AI40" i="38"/>
  <c r="AG40" i="38"/>
  <c r="AE40" i="38"/>
  <c r="AC40" i="38"/>
  <c r="AA40" i="38"/>
  <c r="Y40" i="38"/>
  <c r="W40" i="38"/>
  <c r="U40" i="38"/>
  <c r="S40" i="38"/>
  <c r="Q40" i="38"/>
  <c r="O40" i="38"/>
  <c r="M40" i="38"/>
  <c r="K40" i="38"/>
  <c r="I40" i="38"/>
  <c r="G40" i="38"/>
  <c r="E40" i="38"/>
  <c r="AQ39" i="38"/>
  <c r="AO39" i="38"/>
  <c r="AM39" i="38"/>
  <c r="AK39" i="38"/>
  <c r="AI39" i="38"/>
  <c r="AG39" i="38"/>
  <c r="AE39" i="38"/>
  <c r="AC39" i="38"/>
  <c r="AA39" i="38"/>
  <c r="Y39" i="38"/>
  <c r="W39" i="38"/>
  <c r="U39" i="38"/>
  <c r="S39" i="38"/>
  <c r="Q39" i="38"/>
  <c r="O39" i="38"/>
  <c r="M39" i="38"/>
  <c r="K39" i="38"/>
  <c r="I39" i="38"/>
  <c r="G39" i="38"/>
  <c r="E39" i="38"/>
  <c r="AQ38" i="38"/>
  <c r="AO38" i="38"/>
  <c r="AM38" i="38"/>
  <c r="AK38" i="38"/>
  <c r="AI38" i="38"/>
  <c r="AG38" i="38"/>
  <c r="AE38" i="38"/>
  <c r="AC38" i="38"/>
  <c r="AA38" i="38"/>
  <c r="Y38" i="38"/>
  <c r="W38" i="38"/>
  <c r="U38" i="38"/>
  <c r="S38" i="38"/>
  <c r="Q38" i="38"/>
  <c r="O38" i="38"/>
  <c r="M38" i="38"/>
  <c r="K38" i="38"/>
  <c r="I38" i="38"/>
  <c r="G38" i="38"/>
  <c r="E38" i="38"/>
  <c r="AQ37" i="38"/>
  <c r="AO37" i="38"/>
  <c r="AM37" i="38"/>
  <c r="AK37" i="38"/>
  <c r="AI37" i="38"/>
  <c r="AG37" i="38"/>
  <c r="AE37" i="38"/>
  <c r="AC37" i="38"/>
  <c r="AA37" i="38"/>
  <c r="Y37" i="38"/>
  <c r="W37" i="38"/>
  <c r="U37" i="38"/>
  <c r="S37" i="38"/>
  <c r="Q37" i="38"/>
  <c r="O37" i="38"/>
  <c r="M37" i="38"/>
  <c r="K37" i="38"/>
  <c r="I37" i="38"/>
  <c r="G37" i="38"/>
  <c r="E37" i="38"/>
  <c r="AQ36" i="38"/>
  <c r="AO36" i="38"/>
  <c r="AM36" i="38"/>
  <c r="AK36" i="38"/>
  <c r="AI36" i="38"/>
  <c r="AG36" i="38"/>
  <c r="AE36" i="38"/>
  <c r="AC36" i="38"/>
  <c r="AA36" i="38"/>
  <c r="Y36" i="38"/>
  <c r="W36" i="38"/>
  <c r="U36" i="38"/>
  <c r="S36" i="38"/>
  <c r="Q36" i="38"/>
  <c r="O36" i="38"/>
  <c r="M36" i="38"/>
  <c r="K36" i="38"/>
  <c r="I36" i="38"/>
  <c r="G36" i="38"/>
  <c r="E36" i="38"/>
  <c r="AQ35" i="38"/>
  <c r="AO35" i="38"/>
  <c r="AM35" i="38"/>
  <c r="AK35" i="38"/>
  <c r="AI35" i="38"/>
  <c r="AG35" i="38"/>
  <c r="AE35" i="38"/>
  <c r="AC35" i="38"/>
  <c r="AA35" i="38"/>
  <c r="Y35" i="38"/>
  <c r="W35" i="38"/>
  <c r="U35" i="38"/>
  <c r="S35" i="38"/>
  <c r="Q35" i="38"/>
  <c r="O35" i="38"/>
  <c r="M35" i="38"/>
  <c r="K35" i="38"/>
  <c r="I35" i="38"/>
  <c r="G35" i="38"/>
  <c r="E35" i="38"/>
  <c r="AQ34" i="38"/>
  <c r="AO34" i="38"/>
  <c r="AM34" i="38"/>
  <c r="AK34" i="38"/>
  <c r="AI34" i="38"/>
  <c r="AG34" i="38"/>
  <c r="AE34" i="38"/>
  <c r="AC34" i="38"/>
  <c r="AA34" i="38"/>
  <c r="Y34" i="38"/>
  <c r="W34" i="38"/>
  <c r="U34" i="38"/>
  <c r="S34" i="38"/>
  <c r="Q34" i="38"/>
  <c r="O34" i="38"/>
  <c r="M34" i="38"/>
  <c r="K34" i="38"/>
  <c r="I34" i="38"/>
  <c r="G34" i="38"/>
  <c r="E34" i="38"/>
  <c r="AQ33" i="38"/>
  <c r="AO33" i="38"/>
  <c r="AM33" i="38"/>
  <c r="AK33" i="38"/>
  <c r="AI33" i="38"/>
  <c r="AG33" i="38"/>
  <c r="AE33" i="38"/>
  <c r="AC33" i="38"/>
  <c r="AA33" i="38"/>
  <c r="Y33" i="38"/>
  <c r="W33" i="38"/>
  <c r="U33" i="38"/>
  <c r="S33" i="38"/>
  <c r="Q33" i="38"/>
  <c r="O33" i="38"/>
  <c r="M33" i="38"/>
  <c r="K33" i="38"/>
  <c r="I33" i="38"/>
  <c r="G33" i="38"/>
  <c r="E33" i="38"/>
  <c r="AQ32" i="38"/>
  <c r="AO32" i="38"/>
  <c r="AM32" i="38"/>
  <c r="AK32" i="38"/>
  <c r="AI32" i="38"/>
  <c r="AG32" i="38"/>
  <c r="AE32" i="38"/>
  <c r="AC32" i="38"/>
  <c r="AA32" i="38"/>
  <c r="Y32" i="38"/>
  <c r="W32" i="38"/>
  <c r="U32" i="38"/>
  <c r="S32" i="38"/>
  <c r="Q32" i="38"/>
  <c r="O32" i="38"/>
  <c r="M32" i="38"/>
  <c r="K32" i="38"/>
  <c r="I32" i="38"/>
  <c r="G32" i="38"/>
  <c r="E32" i="38"/>
  <c r="AQ31" i="38"/>
  <c r="AO31" i="38"/>
  <c r="AM31" i="38"/>
  <c r="AK31" i="38"/>
  <c r="AI31" i="38"/>
  <c r="AG31" i="38"/>
  <c r="AE31" i="38"/>
  <c r="AC31" i="38"/>
  <c r="AA31" i="38"/>
  <c r="Y31" i="38"/>
  <c r="W31" i="38"/>
  <c r="U31" i="38"/>
  <c r="S31" i="38"/>
  <c r="Q31" i="38"/>
  <c r="O31" i="38"/>
  <c r="M31" i="38"/>
  <c r="K31" i="38"/>
  <c r="I31" i="38"/>
  <c r="G31" i="38"/>
  <c r="E31" i="38"/>
  <c r="AQ30" i="38"/>
  <c r="AO30" i="38"/>
  <c r="AM30" i="38"/>
  <c r="AK30" i="38"/>
  <c r="AI30" i="38"/>
  <c r="AG30" i="38"/>
  <c r="AE30" i="38"/>
  <c r="AC30" i="38"/>
  <c r="AA30" i="38"/>
  <c r="Y30" i="38"/>
  <c r="W30" i="38"/>
  <c r="U30" i="38"/>
  <c r="S30" i="38"/>
  <c r="Q30" i="38"/>
  <c r="O30" i="38"/>
  <c r="M30" i="38"/>
  <c r="K30" i="38"/>
  <c r="I30" i="38"/>
  <c r="G30" i="38"/>
  <c r="E30" i="38"/>
  <c r="AQ29" i="38"/>
  <c r="AO29" i="38"/>
  <c r="AM29" i="38"/>
  <c r="AK29" i="38"/>
  <c r="AI29" i="38"/>
  <c r="AG29" i="38"/>
  <c r="AE29" i="38"/>
  <c r="AC29" i="38"/>
  <c r="AA29" i="38"/>
  <c r="Y29" i="38"/>
  <c r="W29" i="38"/>
  <c r="U29" i="38"/>
  <c r="S29" i="38"/>
  <c r="Q29" i="38"/>
  <c r="O29" i="38"/>
  <c r="M29" i="38"/>
  <c r="K29" i="38"/>
  <c r="I29" i="38"/>
  <c r="G29" i="38"/>
  <c r="E29" i="38"/>
  <c r="AQ28" i="38"/>
  <c r="AO28" i="38"/>
  <c r="AM28" i="38"/>
  <c r="AK28" i="38"/>
  <c r="AI28" i="38"/>
  <c r="AG28" i="38"/>
  <c r="AE28" i="38"/>
  <c r="AC28" i="38"/>
  <c r="AA28" i="38"/>
  <c r="Y28" i="38"/>
  <c r="W28" i="38"/>
  <c r="U28" i="38"/>
  <c r="S28" i="38"/>
  <c r="Q28" i="38"/>
  <c r="O28" i="38"/>
  <c r="M28" i="38"/>
  <c r="K28" i="38"/>
  <c r="I28" i="38"/>
  <c r="G28" i="38"/>
  <c r="E28" i="38"/>
  <c r="AQ27" i="38"/>
  <c r="AO27" i="38"/>
  <c r="AM27" i="38"/>
  <c r="AK27" i="38"/>
  <c r="AI27" i="38"/>
  <c r="AG27" i="38"/>
  <c r="AE27" i="38"/>
  <c r="AC27" i="38"/>
  <c r="AA27" i="38"/>
  <c r="Y27" i="38"/>
  <c r="W27" i="38"/>
  <c r="U27" i="38"/>
  <c r="S27" i="38"/>
  <c r="Q27" i="38"/>
  <c r="O27" i="38"/>
  <c r="M27" i="38"/>
  <c r="K27" i="38"/>
  <c r="I27" i="38"/>
  <c r="G27" i="38"/>
  <c r="E27" i="38"/>
  <c r="AQ26" i="38"/>
  <c r="AO26" i="38"/>
  <c r="AM26" i="38"/>
  <c r="AK26" i="38"/>
  <c r="AI26" i="38"/>
  <c r="AG26" i="38"/>
  <c r="AE26" i="38"/>
  <c r="AC26" i="38"/>
  <c r="AA26" i="38"/>
  <c r="Y26" i="38"/>
  <c r="W26" i="38"/>
  <c r="U26" i="38"/>
  <c r="S26" i="38"/>
  <c r="Q26" i="38"/>
  <c r="O26" i="38"/>
  <c r="M26" i="38"/>
  <c r="K26" i="38"/>
  <c r="I26" i="38"/>
  <c r="G26" i="38"/>
  <c r="E26" i="38"/>
  <c r="AQ25" i="38"/>
  <c r="AO25" i="38"/>
  <c r="AM25" i="38"/>
  <c r="AK25" i="38"/>
  <c r="AI25" i="38"/>
  <c r="AG25" i="38"/>
  <c r="AE25" i="38"/>
  <c r="AC25" i="38"/>
  <c r="AA25" i="38"/>
  <c r="Y25" i="38"/>
  <c r="W25" i="38"/>
  <c r="U25" i="38"/>
  <c r="S25" i="38"/>
  <c r="Q25" i="38"/>
  <c r="O25" i="38"/>
  <c r="M25" i="38"/>
  <c r="K25" i="38"/>
  <c r="I25" i="38"/>
  <c r="G25" i="38"/>
  <c r="AQ24" i="38"/>
  <c r="AO24" i="38"/>
  <c r="AM24" i="38"/>
  <c r="AK24" i="38"/>
  <c r="M24" i="38"/>
  <c r="K24" i="38"/>
  <c r="I24" i="38"/>
  <c r="G24" i="38"/>
  <c r="E24" i="38"/>
  <c r="AQ23" i="38"/>
  <c r="AO23" i="38"/>
  <c r="AM23" i="38"/>
  <c r="AK23" i="38"/>
  <c r="M23" i="38"/>
  <c r="K23" i="38"/>
  <c r="I23" i="38"/>
  <c r="G23" i="38"/>
  <c r="E23" i="38"/>
  <c r="AQ22" i="38"/>
  <c r="AO22" i="38"/>
  <c r="AM22" i="38"/>
  <c r="AK22" i="38"/>
  <c r="AI22" i="38"/>
  <c r="AG22" i="38"/>
  <c r="AE22" i="38"/>
  <c r="AC22" i="38"/>
  <c r="AA22" i="38"/>
  <c r="Y22" i="38"/>
  <c r="W22" i="38"/>
  <c r="U22" i="38"/>
  <c r="S22" i="38"/>
  <c r="Q22" i="38"/>
  <c r="O22" i="38"/>
  <c r="M22" i="38"/>
  <c r="K22" i="38"/>
  <c r="I22" i="38"/>
  <c r="G22" i="38"/>
  <c r="E22" i="38"/>
  <c r="AQ21" i="38"/>
  <c r="AO21" i="38"/>
  <c r="AM21" i="38"/>
  <c r="AK21" i="38"/>
  <c r="AI21" i="38"/>
  <c r="AG21" i="38"/>
  <c r="AE21" i="38"/>
  <c r="AC21" i="38"/>
  <c r="AA21" i="38"/>
  <c r="Y21" i="38"/>
  <c r="W21" i="38"/>
  <c r="U21" i="38"/>
  <c r="S21" i="38"/>
  <c r="Q21" i="38"/>
  <c r="O21" i="38"/>
  <c r="M21" i="38"/>
  <c r="K21" i="38"/>
  <c r="I21" i="38"/>
  <c r="G21" i="38"/>
  <c r="E21" i="38"/>
  <c r="AQ20" i="38"/>
  <c r="AO20" i="38"/>
  <c r="AM20" i="38"/>
  <c r="AK20" i="38"/>
  <c r="AI20" i="38"/>
  <c r="AG20" i="38"/>
  <c r="AE20" i="38"/>
  <c r="AC20" i="38"/>
  <c r="AA20" i="38"/>
  <c r="Y20" i="38"/>
  <c r="W20" i="38"/>
  <c r="U20" i="38"/>
  <c r="S20" i="38"/>
  <c r="Q20" i="38"/>
  <c r="O20" i="38"/>
  <c r="M20" i="38"/>
  <c r="K20" i="38"/>
  <c r="I20" i="38"/>
  <c r="G20" i="38"/>
  <c r="E20" i="38"/>
  <c r="AQ19" i="38"/>
  <c r="AO19" i="38"/>
  <c r="AM19" i="38"/>
  <c r="AK19" i="38"/>
  <c r="AI19" i="38"/>
  <c r="AG19" i="38"/>
  <c r="AE19" i="38"/>
  <c r="AC19" i="38"/>
  <c r="AA19" i="38"/>
  <c r="Y19" i="38"/>
  <c r="W19" i="38"/>
  <c r="U19" i="38"/>
  <c r="S19" i="38"/>
  <c r="Q19" i="38"/>
  <c r="O19" i="38"/>
  <c r="M19" i="38"/>
  <c r="K19" i="38"/>
  <c r="I19" i="38"/>
  <c r="G19" i="38"/>
  <c r="E19" i="38"/>
  <c r="AQ18" i="38"/>
  <c r="AO18" i="38"/>
  <c r="AM18" i="38"/>
  <c r="AK18" i="38"/>
  <c r="AI18" i="38"/>
  <c r="AG18" i="38"/>
  <c r="AE18" i="38"/>
  <c r="AC18" i="38"/>
  <c r="AA18" i="38"/>
  <c r="Y18" i="38"/>
  <c r="W18" i="38"/>
  <c r="U18" i="38"/>
  <c r="S18" i="38"/>
  <c r="Q18" i="38"/>
  <c r="O18" i="38"/>
  <c r="M18" i="38"/>
  <c r="K18" i="38"/>
  <c r="I18" i="38"/>
  <c r="G18" i="38"/>
  <c r="E18" i="38"/>
  <c r="AQ17" i="38"/>
  <c r="AO17" i="38"/>
  <c r="AM17" i="38"/>
  <c r="AK17" i="38"/>
  <c r="AI17" i="38"/>
  <c r="AG17" i="38"/>
  <c r="AE17" i="38"/>
  <c r="AC17" i="38"/>
  <c r="AA17" i="38"/>
  <c r="Y17" i="38"/>
  <c r="W17" i="38"/>
  <c r="U17" i="38"/>
  <c r="S17" i="38"/>
  <c r="Q17" i="38"/>
  <c r="O17" i="38"/>
  <c r="M17" i="38"/>
  <c r="K17" i="38"/>
  <c r="I17" i="38"/>
  <c r="G17" i="38"/>
  <c r="E17" i="38"/>
  <c r="AQ16" i="38"/>
  <c r="AO16" i="38"/>
  <c r="AM16" i="38"/>
  <c r="AK16" i="38"/>
  <c r="AI16" i="38"/>
  <c r="AG16" i="38"/>
  <c r="AE16" i="38"/>
  <c r="AC16" i="38"/>
  <c r="AA16" i="38"/>
  <c r="Y16" i="38"/>
  <c r="W16" i="38"/>
  <c r="U16" i="38"/>
  <c r="S16" i="38"/>
  <c r="Q16" i="38"/>
  <c r="O16" i="38"/>
  <c r="M16" i="38"/>
  <c r="K16" i="38"/>
  <c r="I16" i="38"/>
  <c r="G16" i="38"/>
  <c r="E16" i="38"/>
  <c r="AQ15" i="38"/>
  <c r="AO15" i="38"/>
  <c r="AM15" i="38"/>
  <c r="AK15" i="38"/>
  <c r="AI15" i="38"/>
  <c r="AG15" i="38"/>
  <c r="AE15" i="38"/>
  <c r="AC15" i="38"/>
  <c r="AA15" i="38"/>
  <c r="Y15" i="38"/>
  <c r="W15" i="38"/>
  <c r="U15" i="38"/>
  <c r="S15" i="38"/>
  <c r="Q15" i="38"/>
  <c r="O15" i="38"/>
  <c r="M15" i="38"/>
  <c r="K15" i="38"/>
  <c r="I15" i="38"/>
  <c r="G15" i="38"/>
  <c r="E15" i="38"/>
  <c r="AQ14" i="38"/>
  <c r="AO14" i="38"/>
  <c r="AM14" i="38"/>
  <c r="AK14" i="38"/>
  <c r="AI14" i="38"/>
  <c r="AG14" i="38"/>
  <c r="AE14" i="38"/>
  <c r="AC14" i="38"/>
  <c r="AA14" i="38"/>
  <c r="Y14" i="38"/>
  <c r="W14" i="38"/>
  <c r="U14" i="38"/>
  <c r="S14" i="38"/>
  <c r="Q14" i="38"/>
  <c r="O14" i="38"/>
  <c r="M14" i="38"/>
  <c r="K14" i="38"/>
  <c r="I14" i="38"/>
  <c r="G14" i="38"/>
  <c r="E14" i="38"/>
  <c r="AQ13" i="38"/>
  <c r="AO13" i="38"/>
  <c r="AM13" i="38"/>
  <c r="AK13" i="38"/>
  <c r="AI13" i="38"/>
  <c r="AG13" i="38"/>
  <c r="AE13" i="38"/>
  <c r="AC13" i="38"/>
  <c r="AA13" i="38"/>
  <c r="Y13" i="38"/>
  <c r="W13" i="38"/>
  <c r="U13" i="38"/>
  <c r="S13" i="38"/>
  <c r="Q13" i="38"/>
  <c r="O13" i="38"/>
  <c r="M13" i="38"/>
  <c r="K13" i="38"/>
  <c r="I13" i="38"/>
  <c r="G13" i="38"/>
  <c r="E13" i="38"/>
  <c r="AQ12" i="38"/>
  <c r="AO12" i="38"/>
  <c r="AM12" i="38"/>
  <c r="AK12" i="38"/>
  <c r="AI12" i="38"/>
  <c r="AG12" i="38"/>
  <c r="AE12" i="38"/>
  <c r="AC12" i="38"/>
  <c r="AA12" i="38"/>
  <c r="Y12" i="38"/>
  <c r="W12" i="38"/>
  <c r="U12" i="38"/>
  <c r="S12" i="38"/>
  <c r="Q12" i="38"/>
  <c r="O12" i="38"/>
  <c r="M12" i="38"/>
  <c r="K12" i="38"/>
  <c r="I12" i="38"/>
  <c r="G12" i="38"/>
  <c r="E12" i="38"/>
  <c r="AQ10" i="38"/>
  <c r="AO10" i="38"/>
  <c r="AM10" i="38"/>
  <c r="AK10" i="38"/>
  <c r="AI10" i="38"/>
  <c r="AG10" i="38"/>
  <c r="AE10" i="38"/>
  <c r="AC10" i="38"/>
  <c r="AA10" i="38"/>
  <c r="Y10" i="38"/>
  <c r="W10" i="38"/>
  <c r="U10" i="38"/>
  <c r="S10" i="38"/>
  <c r="Q10" i="38"/>
  <c r="O10" i="38"/>
  <c r="M10" i="38"/>
  <c r="K10" i="38"/>
  <c r="I10" i="38"/>
  <c r="G10" i="38"/>
  <c r="E10" i="38"/>
  <c r="AQ5" i="39" l="1"/>
  <c r="AQ6" i="39"/>
  <c r="M3" i="39"/>
  <c r="M4" i="39" s="1"/>
  <c r="Q6" i="39"/>
  <c r="Q5" i="39"/>
  <c r="U4" i="39"/>
  <c r="K2" i="39"/>
  <c r="K3" i="39"/>
  <c r="U6" i="39"/>
  <c r="AI2" i="39"/>
  <c r="AI5" i="39" s="1"/>
  <c r="K6" i="38"/>
  <c r="K2" i="38"/>
  <c r="K3" i="38"/>
  <c r="AA23" i="38"/>
  <c r="AA24" i="38" s="1"/>
  <c r="I1" i="38"/>
  <c r="I3" i="38" s="1"/>
  <c r="AM4" i="38"/>
  <c r="O1" i="38"/>
  <c r="O3" i="38" s="1"/>
  <c r="Y4" i="39"/>
  <c r="AK6" i="39"/>
  <c r="AK4" i="39"/>
  <c r="Y6" i="39"/>
  <c r="W6" i="39"/>
  <c r="AO4" i="39"/>
  <c r="AO5" i="39"/>
  <c r="W4" i="39"/>
  <c r="K5" i="38"/>
  <c r="Y1" i="38"/>
  <c r="Y3" i="38" s="1"/>
  <c r="AO1" i="38"/>
  <c r="AO3" i="38" s="1"/>
  <c r="AM3" i="38"/>
  <c r="W1" i="38"/>
  <c r="W2" i="38" s="1"/>
  <c r="AM5" i="38"/>
  <c r="AQ1" i="38"/>
  <c r="AQ2" i="38" s="1"/>
  <c r="G1" i="38"/>
  <c r="G2" i="38" s="1"/>
  <c r="AE23" i="38"/>
  <c r="AE24" i="38" s="1"/>
  <c r="S23" i="38"/>
  <c r="S24" i="38" s="1"/>
  <c r="AI23" i="38"/>
  <c r="S3" i="39"/>
  <c r="S2" i="39"/>
  <c r="E1" i="38"/>
  <c r="E2" i="38" s="1"/>
  <c r="U1" i="38"/>
  <c r="U2" i="38" s="1"/>
  <c r="AK1" i="38"/>
  <c r="AK2" i="38" s="1"/>
  <c r="M1" i="38"/>
  <c r="M3" i="38" s="1"/>
  <c r="K4" i="38"/>
  <c r="I2" i="39"/>
  <c r="I3" i="39"/>
  <c r="AM2" i="38"/>
  <c r="AM6" i="38"/>
  <c r="K1" i="38"/>
  <c r="AE1" i="38"/>
  <c r="AE3" i="38" s="1"/>
  <c r="AC23" i="38"/>
  <c r="AC24" i="38" s="1"/>
  <c r="AG23" i="38"/>
  <c r="AG24" i="38" s="1"/>
  <c r="AM1" i="38"/>
  <c r="G3" i="39"/>
  <c r="G2" i="39"/>
  <c r="AG3" i="39"/>
  <c r="E6" i="39"/>
  <c r="E4" i="39"/>
  <c r="AC4" i="39"/>
  <c r="O5" i="39"/>
  <c r="O4" i="39"/>
  <c r="AE5" i="39"/>
  <c r="AC6" i="39"/>
  <c r="AE4" i="39"/>
  <c r="Q1" i="38"/>
  <c r="Q2" i="38" s="1"/>
  <c r="AG1" i="38"/>
  <c r="AG2" i="38" s="1"/>
  <c r="M5" i="39" l="1"/>
  <c r="AI4" i="39"/>
  <c r="M6" i="39"/>
  <c r="AI6" i="39"/>
  <c r="K4" i="39"/>
  <c r="AA1" i="38"/>
  <c r="AA2" i="38" s="1"/>
  <c r="K5" i="39"/>
  <c r="K6" i="39"/>
  <c r="I2" i="38"/>
  <c r="I5" i="38" s="1"/>
  <c r="O2" i="38"/>
  <c r="O5" i="38" s="1"/>
  <c r="M2" i="38"/>
  <c r="M5" i="38" s="1"/>
  <c r="Y2" i="38"/>
  <c r="Y5" i="38" s="1"/>
  <c r="AO2" i="38"/>
  <c r="AO5" i="38" s="1"/>
  <c r="W3" i="38"/>
  <c r="W6" i="38" s="1"/>
  <c r="AQ3" i="38"/>
  <c r="AQ6" i="38" s="1"/>
  <c r="AK3" i="38"/>
  <c r="AK6" i="38" s="1"/>
  <c r="I6" i="39"/>
  <c r="E3" i="38"/>
  <c r="E6" i="38" s="1"/>
  <c r="G3" i="38"/>
  <c r="G6" i="38" s="1"/>
  <c r="U3" i="38"/>
  <c r="U4" i="38" s="1"/>
  <c r="S5" i="39"/>
  <c r="S6" i="39"/>
  <c r="S4" i="39"/>
  <c r="I4" i="39"/>
  <c r="I5" i="39"/>
  <c r="S1" i="38"/>
  <c r="AI24" i="38"/>
  <c r="AI1" i="38" s="1"/>
  <c r="AI3" i="38" s="1"/>
  <c r="AE2" i="38"/>
  <c r="AE6" i="38" s="1"/>
  <c r="AG5" i="39"/>
  <c r="AG6" i="39"/>
  <c r="AG4" i="39"/>
  <c r="G5" i="39"/>
  <c r="G6" i="39"/>
  <c r="G4" i="39"/>
  <c r="AC1" i="38"/>
  <c r="AG3" i="38"/>
  <c r="AG4" i="38" s="1"/>
  <c r="Q3" i="38"/>
  <c r="Q5" i="38" s="1"/>
  <c r="AQ300" i="37"/>
  <c r="AO300" i="37"/>
  <c r="AM300" i="37"/>
  <c r="AK300" i="37"/>
  <c r="AI300" i="37"/>
  <c r="AG300" i="37"/>
  <c r="AE300" i="37"/>
  <c r="AC300" i="37"/>
  <c r="AA300" i="37"/>
  <c r="Y300" i="37"/>
  <c r="W300" i="37"/>
  <c r="U300" i="37"/>
  <c r="S300" i="37"/>
  <c r="Q300" i="37"/>
  <c r="O300" i="37"/>
  <c r="M300" i="37"/>
  <c r="K300" i="37"/>
  <c r="I300" i="37"/>
  <c r="G300" i="37"/>
  <c r="E300" i="37"/>
  <c r="AQ299" i="37"/>
  <c r="AO299" i="37"/>
  <c r="AM299" i="37"/>
  <c r="AK299" i="37"/>
  <c r="AI299" i="37"/>
  <c r="AG299" i="37"/>
  <c r="AE299" i="37"/>
  <c r="AC299" i="37"/>
  <c r="AA299" i="37"/>
  <c r="Y299" i="37"/>
  <c r="W299" i="37"/>
  <c r="U299" i="37"/>
  <c r="S299" i="37"/>
  <c r="Q299" i="37"/>
  <c r="O299" i="37"/>
  <c r="M299" i="37"/>
  <c r="K299" i="37"/>
  <c r="I299" i="37"/>
  <c r="G299" i="37"/>
  <c r="E299" i="37"/>
  <c r="AQ298" i="37"/>
  <c r="AO298" i="37"/>
  <c r="AM298" i="37"/>
  <c r="AK298" i="37"/>
  <c r="AI298" i="37"/>
  <c r="AG298" i="37"/>
  <c r="AE298" i="37"/>
  <c r="AC298" i="37"/>
  <c r="AA298" i="37"/>
  <c r="Y298" i="37"/>
  <c r="W298" i="37"/>
  <c r="U298" i="37"/>
  <c r="S298" i="37"/>
  <c r="Q298" i="37"/>
  <c r="O298" i="37"/>
  <c r="M298" i="37"/>
  <c r="K298" i="37"/>
  <c r="I298" i="37"/>
  <c r="G298" i="37"/>
  <c r="E298" i="37"/>
  <c r="AQ297" i="37"/>
  <c r="AO297" i="37"/>
  <c r="AM297" i="37"/>
  <c r="AK297" i="37"/>
  <c r="AI297" i="37"/>
  <c r="AG297" i="37"/>
  <c r="AE297" i="37"/>
  <c r="AC297" i="37"/>
  <c r="AA297" i="37"/>
  <c r="Y297" i="37"/>
  <c r="W297" i="37"/>
  <c r="U297" i="37"/>
  <c r="S297" i="37"/>
  <c r="Q297" i="37"/>
  <c r="O297" i="37"/>
  <c r="M297" i="37"/>
  <c r="K297" i="37"/>
  <c r="I297" i="37"/>
  <c r="G297" i="37"/>
  <c r="E297" i="37"/>
  <c r="AQ296" i="37"/>
  <c r="AO296" i="37"/>
  <c r="AM296" i="37"/>
  <c r="AK296" i="37"/>
  <c r="AI296" i="37"/>
  <c r="AG296" i="37"/>
  <c r="AE296" i="37"/>
  <c r="AC296" i="37"/>
  <c r="AA296" i="37"/>
  <c r="Y296" i="37"/>
  <c r="W296" i="37"/>
  <c r="U296" i="37"/>
  <c r="S296" i="37"/>
  <c r="Q296" i="37"/>
  <c r="O296" i="37"/>
  <c r="M296" i="37"/>
  <c r="K296" i="37"/>
  <c r="I296" i="37"/>
  <c r="G296" i="37"/>
  <c r="E296" i="37"/>
  <c r="AQ295" i="37"/>
  <c r="AO295" i="37"/>
  <c r="AM295" i="37"/>
  <c r="AK295" i="37"/>
  <c r="AI295" i="37"/>
  <c r="AG295" i="37"/>
  <c r="AE295" i="37"/>
  <c r="AC295" i="37"/>
  <c r="AA295" i="37"/>
  <c r="Y295" i="37"/>
  <c r="W295" i="37"/>
  <c r="U295" i="37"/>
  <c r="S295" i="37"/>
  <c r="Q295" i="37"/>
  <c r="O295" i="37"/>
  <c r="M295" i="37"/>
  <c r="K295" i="37"/>
  <c r="I295" i="37"/>
  <c r="G295" i="37"/>
  <c r="E295" i="37"/>
  <c r="AQ294" i="37"/>
  <c r="AO294" i="37"/>
  <c r="AM294" i="37"/>
  <c r="AK294" i="37"/>
  <c r="AI294" i="37"/>
  <c r="AG294" i="37"/>
  <c r="AE294" i="37"/>
  <c r="AC294" i="37"/>
  <c r="AA294" i="37"/>
  <c r="Y294" i="37"/>
  <c r="W294" i="37"/>
  <c r="U294" i="37"/>
  <c r="S294" i="37"/>
  <c r="Q294" i="37"/>
  <c r="O294" i="37"/>
  <c r="M294" i="37"/>
  <c r="K294" i="37"/>
  <c r="I294" i="37"/>
  <c r="G294" i="37"/>
  <c r="E294" i="37"/>
  <c r="AQ293" i="37"/>
  <c r="AO293" i="37"/>
  <c r="AM293" i="37"/>
  <c r="AK293" i="37"/>
  <c r="AI293" i="37"/>
  <c r="AG293" i="37"/>
  <c r="AE293" i="37"/>
  <c r="AC293" i="37"/>
  <c r="AA293" i="37"/>
  <c r="Y293" i="37"/>
  <c r="W293" i="37"/>
  <c r="U293" i="37"/>
  <c r="S293" i="37"/>
  <c r="Q293" i="37"/>
  <c r="O293" i="37"/>
  <c r="M293" i="37"/>
  <c r="K293" i="37"/>
  <c r="I293" i="37"/>
  <c r="G293" i="37"/>
  <c r="E293" i="37"/>
  <c r="AQ292" i="37"/>
  <c r="AO292" i="37"/>
  <c r="AM292" i="37"/>
  <c r="AK292" i="37"/>
  <c r="AI292" i="37"/>
  <c r="AG292" i="37"/>
  <c r="AE292" i="37"/>
  <c r="AC292" i="37"/>
  <c r="AA292" i="37"/>
  <c r="Y292" i="37"/>
  <c r="W292" i="37"/>
  <c r="U292" i="37"/>
  <c r="S292" i="37"/>
  <c r="Q292" i="37"/>
  <c r="O292" i="37"/>
  <c r="M292" i="37"/>
  <c r="K292" i="37"/>
  <c r="I292" i="37"/>
  <c r="G292" i="37"/>
  <c r="E292" i="37"/>
  <c r="AQ291" i="37"/>
  <c r="AO291" i="37"/>
  <c r="AM291" i="37"/>
  <c r="AK291" i="37"/>
  <c r="AI291" i="37"/>
  <c r="AG291" i="37"/>
  <c r="AE291" i="37"/>
  <c r="AC291" i="37"/>
  <c r="AA291" i="37"/>
  <c r="Y291" i="37"/>
  <c r="W291" i="37"/>
  <c r="U291" i="37"/>
  <c r="S291" i="37"/>
  <c r="Q291" i="37"/>
  <c r="O291" i="37"/>
  <c r="M291" i="37"/>
  <c r="K291" i="37"/>
  <c r="I291" i="37"/>
  <c r="G291" i="37"/>
  <c r="E291" i="37"/>
  <c r="AQ290" i="37"/>
  <c r="AO290" i="37"/>
  <c r="AM290" i="37"/>
  <c r="AK290" i="37"/>
  <c r="AI290" i="37"/>
  <c r="AG290" i="37"/>
  <c r="AE290" i="37"/>
  <c r="AC290" i="37"/>
  <c r="AA290" i="37"/>
  <c r="Y290" i="37"/>
  <c r="W290" i="37"/>
  <c r="U290" i="37"/>
  <c r="S290" i="37"/>
  <c r="Q290" i="37"/>
  <c r="O290" i="37"/>
  <c r="M290" i="37"/>
  <c r="K290" i="37"/>
  <c r="I290" i="37"/>
  <c r="G290" i="37"/>
  <c r="E290" i="37"/>
  <c r="AQ289" i="37"/>
  <c r="AO289" i="37"/>
  <c r="AM289" i="37"/>
  <c r="AK289" i="37"/>
  <c r="AI289" i="37"/>
  <c r="AG289" i="37"/>
  <c r="AE289" i="37"/>
  <c r="AC289" i="37"/>
  <c r="AA289" i="37"/>
  <c r="Y289" i="37"/>
  <c r="W289" i="37"/>
  <c r="U289" i="37"/>
  <c r="S289" i="37"/>
  <c r="Q289" i="37"/>
  <c r="O289" i="37"/>
  <c r="M289" i="37"/>
  <c r="K289" i="37"/>
  <c r="I289" i="37"/>
  <c r="G289" i="37"/>
  <c r="E289" i="37"/>
  <c r="AQ288" i="37"/>
  <c r="AO288" i="37"/>
  <c r="AM288" i="37"/>
  <c r="AK288" i="37"/>
  <c r="AI288" i="37"/>
  <c r="AG288" i="37"/>
  <c r="AE288" i="37"/>
  <c r="AC288" i="37"/>
  <c r="AA288" i="37"/>
  <c r="Y288" i="37"/>
  <c r="W288" i="37"/>
  <c r="U288" i="37"/>
  <c r="S288" i="37"/>
  <c r="Q288" i="37"/>
  <c r="O288" i="37"/>
  <c r="M288" i="37"/>
  <c r="K288" i="37"/>
  <c r="I288" i="37"/>
  <c r="G288" i="37"/>
  <c r="E288" i="37"/>
  <c r="AQ287" i="37"/>
  <c r="AO287" i="37"/>
  <c r="AM287" i="37"/>
  <c r="AK287" i="37"/>
  <c r="AI287" i="37"/>
  <c r="AG287" i="37"/>
  <c r="AE287" i="37"/>
  <c r="AC287" i="37"/>
  <c r="AA287" i="37"/>
  <c r="Y287" i="37"/>
  <c r="W287" i="37"/>
  <c r="U287" i="37"/>
  <c r="S287" i="37"/>
  <c r="Q287" i="37"/>
  <c r="O287" i="37"/>
  <c r="M287" i="37"/>
  <c r="K287" i="37"/>
  <c r="I287" i="37"/>
  <c r="G287" i="37"/>
  <c r="E287" i="37"/>
  <c r="AQ286" i="37"/>
  <c r="AO286" i="37"/>
  <c r="AM286" i="37"/>
  <c r="AK286" i="37"/>
  <c r="AI286" i="37"/>
  <c r="AG286" i="37"/>
  <c r="AE286" i="37"/>
  <c r="AC286" i="37"/>
  <c r="AA286" i="37"/>
  <c r="Y286" i="37"/>
  <c r="W286" i="37"/>
  <c r="U286" i="37"/>
  <c r="S286" i="37"/>
  <c r="Q286" i="37"/>
  <c r="O286" i="37"/>
  <c r="M286" i="37"/>
  <c r="K286" i="37"/>
  <c r="I286" i="37"/>
  <c r="G286" i="37"/>
  <c r="E286" i="37"/>
  <c r="AQ285" i="37"/>
  <c r="AO285" i="37"/>
  <c r="AM285" i="37"/>
  <c r="AK285" i="37"/>
  <c r="AI285" i="37"/>
  <c r="AG285" i="37"/>
  <c r="AE285" i="37"/>
  <c r="AC285" i="37"/>
  <c r="AA285" i="37"/>
  <c r="Y285" i="37"/>
  <c r="W285" i="37"/>
  <c r="U285" i="37"/>
  <c r="S285" i="37"/>
  <c r="Q285" i="37"/>
  <c r="O285" i="37"/>
  <c r="M285" i="37"/>
  <c r="K285" i="37"/>
  <c r="I285" i="37"/>
  <c r="G285" i="37"/>
  <c r="E285" i="37"/>
  <c r="AQ284" i="37"/>
  <c r="AO284" i="37"/>
  <c r="AM284" i="37"/>
  <c r="AK284" i="37"/>
  <c r="AI284" i="37"/>
  <c r="AG284" i="37"/>
  <c r="AE284" i="37"/>
  <c r="AC284" i="37"/>
  <c r="AA284" i="37"/>
  <c r="Y284" i="37"/>
  <c r="W284" i="37"/>
  <c r="U284" i="37"/>
  <c r="S284" i="37"/>
  <c r="Q284" i="37"/>
  <c r="O284" i="37"/>
  <c r="M284" i="37"/>
  <c r="K284" i="37"/>
  <c r="I284" i="37"/>
  <c r="G284" i="37"/>
  <c r="E284" i="37"/>
  <c r="AQ283" i="37"/>
  <c r="AO283" i="37"/>
  <c r="AM283" i="37"/>
  <c r="AK283" i="37"/>
  <c r="AI283" i="37"/>
  <c r="AG283" i="37"/>
  <c r="AE283" i="37"/>
  <c r="AC283" i="37"/>
  <c r="AA283" i="37"/>
  <c r="Y283" i="37"/>
  <c r="W283" i="37"/>
  <c r="U283" i="37"/>
  <c r="S283" i="37"/>
  <c r="Q283" i="37"/>
  <c r="O283" i="37"/>
  <c r="M283" i="37"/>
  <c r="K283" i="37"/>
  <c r="I283" i="37"/>
  <c r="G283" i="37"/>
  <c r="E283" i="37"/>
  <c r="AQ282" i="37"/>
  <c r="AO282" i="37"/>
  <c r="AM282" i="37"/>
  <c r="AK282" i="37"/>
  <c r="AI282" i="37"/>
  <c r="AG282" i="37"/>
  <c r="AE282" i="37"/>
  <c r="AC282" i="37"/>
  <c r="AA282" i="37"/>
  <c r="Y282" i="37"/>
  <c r="W282" i="37"/>
  <c r="U282" i="37"/>
  <c r="S282" i="37"/>
  <c r="Q282" i="37"/>
  <c r="O282" i="37"/>
  <c r="M282" i="37"/>
  <c r="K282" i="37"/>
  <c r="I282" i="37"/>
  <c r="G282" i="37"/>
  <c r="E282" i="37"/>
  <c r="AQ281" i="37"/>
  <c r="AO281" i="37"/>
  <c r="AM281" i="37"/>
  <c r="AK281" i="37"/>
  <c r="AI281" i="37"/>
  <c r="AG281" i="37"/>
  <c r="AE281" i="37"/>
  <c r="AC281" i="37"/>
  <c r="AA281" i="37"/>
  <c r="Y281" i="37"/>
  <c r="W281" i="37"/>
  <c r="U281" i="37"/>
  <c r="S281" i="37"/>
  <c r="Q281" i="37"/>
  <c r="O281" i="37"/>
  <c r="M281" i="37"/>
  <c r="K281" i="37"/>
  <c r="I281" i="37"/>
  <c r="G281" i="37"/>
  <c r="E281" i="37"/>
  <c r="AQ280" i="37"/>
  <c r="AO280" i="37"/>
  <c r="AM280" i="37"/>
  <c r="AK280" i="37"/>
  <c r="AI280" i="37"/>
  <c r="AG280" i="37"/>
  <c r="AE280" i="37"/>
  <c r="AC280" i="37"/>
  <c r="AA280" i="37"/>
  <c r="Y280" i="37"/>
  <c r="W280" i="37"/>
  <c r="U280" i="37"/>
  <c r="S280" i="37"/>
  <c r="Q280" i="37"/>
  <c r="O280" i="37"/>
  <c r="M280" i="37"/>
  <c r="K280" i="37"/>
  <c r="I280" i="37"/>
  <c r="G280" i="37"/>
  <c r="E280" i="37"/>
  <c r="AQ279" i="37"/>
  <c r="AO279" i="37"/>
  <c r="AM279" i="37"/>
  <c r="AK279" i="37"/>
  <c r="AI279" i="37"/>
  <c r="AG279" i="37"/>
  <c r="AE279" i="37"/>
  <c r="AC279" i="37"/>
  <c r="AA279" i="37"/>
  <c r="Y279" i="37"/>
  <c r="W279" i="37"/>
  <c r="U279" i="37"/>
  <c r="S279" i="37"/>
  <c r="Q279" i="37"/>
  <c r="O279" i="37"/>
  <c r="M279" i="37"/>
  <c r="K279" i="37"/>
  <c r="I279" i="37"/>
  <c r="G279" i="37"/>
  <c r="E279" i="37"/>
  <c r="AQ278" i="37"/>
  <c r="AO278" i="37"/>
  <c r="AM278" i="37"/>
  <c r="AK278" i="37"/>
  <c r="AI278" i="37"/>
  <c r="AG278" i="37"/>
  <c r="AE278" i="37"/>
  <c r="AC278" i="37"/>
  <c r="AA278" i="37"/>
  <c r="Y278" i="37"/>
  <c r="W278" i="37"/>
  <c r="U278" i="37"/>
  <c r="S278" i="37"/>
  <c r="Q278" i="37"/>
  <c r="O278" i="37"/>
  <c r="M278" i="37"/>
  <c r="K278" i="37"/>
  <c r="I278" i="37"/>
  <c r="G278" i="37"/>
  <c r="E278" i="37"/>
  <c r="AQ277" i="37"/>
  <c r="AO277" i="37"/>
  <c r="AM277" i="37"/>
  <c r="AK277" i="37"/>
  <c r="AI277" i="37"/>
  <c r="AG277" i="37"/>
  <c r="AE277" i="37"/>
  <c r="AC277" i="37"/>
  <c r="AA277" i="37"/>
  <c r="Y277" i="37"/>
  <c r="W277" i="37"/>
  <c r="U277" i="37"/>
  <c r="S277" i="37"/>
  <c r="Q277" i="37"/>
  <c r="O277" i="37"/>
  <c r="M277" i="37"/>
  <c r="K277" i="37"/>
  <c r="I277" i="37"/>
  <c r="G277" i="37"/>
  <c r="E277" i="37"/>
  <c r="AQ276" i="37"/>
  <c r="AO276" i="37"/>
  <c r="AM276" i="37"/>
  <c r="AK276" i="37"/>
  <c r="AI276" i="37"/>
  <c r="AG276" i="37"/>
  <c r="AE276" i="37"/>
  <c r="AC276" i="37"/>
  <c r="AA276" i="37"/>
  <c r="Y276" i="37"/>
  <c r="W276" i="37"/>
  <c r="U276" i="37"/>
  <c r="S276" i="37"/>
  <c r="Q276" i="37"/>
  <c r="O276" i="37"/>
  <c r="M276" i="37"/>
  <c r="K276" i="37"/>
  <c r="I276" i="37"/>
  <c r="G276" i="37"/>
  <c r="E276" i="37"/>
  <c r="AQ275" i="37"/>
  <c r="AO275" i="37"/>
  <c r="AM275" i="37"/>
  <c r="AK275" i="37"/>
  <c r="AI275" i="37"/>
  <c r="AG275" i="37"/>
  <c r="AE275" i="37"/>
  <c r="AC275" i="37"/>
  <c r="AA275" i="37"/>
  <c r="Y275" i="37"/>
  <c r="W275" i="37"/>
  <c r="U275" i="37"/>
  <c r="S275" i="37"/>
  <c r="Q275" i="37"/>
  <c r="O275" i="37"/>
  <c r="M275" i="37"/>
  <c r="K275" i="37"/>
  <c r="I275" i="37"/>
  <c r="G275" i="37"/>
  <c r="E275" i="37"/>
  <c r="AQ274" i="37"/>
  <c r="AO274" i="37"/>
  <c r="AM274" i="37"/>
  <c r="AK274" i="37"/>
  <c r="AI274" i="37"/>
  <c r="AG274" i="37"/>
  <c r="AE274" i="37"/>
  <c r="AC274" i="37"/>
  <c r="AA274" i="37"/>
  <c r="Y274" i="37"/>
  <c r="W274" i="37"/>
  <c r="U274" i="37"/>
  <c r="S274" i="37"/>
  <c r="Q274" i="37"/>
  <c r="O274" i="37"/>
  <c r="M274" i="37"/>
  <c r="K274" i="37"/>
  <c r="I274" i="37"/>
  <c r="G274" i="37"/>
  <c r="E274" i="37"/>
  <c r="AQ273" i="37"/>
  <c r="AO273" i="37"/>
  <c r="AM273" i="37"/>
  <c r="AK273" i="37"/>
  <c r="AI273" i="37"/>
  <c r="AG273" i="37"/>
  <c r="AE273" i="37"/>
  <c r="AC273" i="37"/>
  <c r="AA273" i="37"/>
  <c r="Y273" i="37"/>
  <c r="W273" i="37"/>
  <c r="U273" i="37"/>
  <c r="S273" i="37"/>
  <c r="Q273" i="37"/>
  <c r="O273" i="37"/>
  <c r="M273" i="37"/>
  <c r="K273" i="37"/>
  <c r="I273" i="37"/>
  <c r="G273" i="37"/>
  <c r="E273" i="37"/>
  <c r="AQ272" i="37"/>
  <c r="AO272" i="37"/>
  <c r="AM272" i="37"/>
  <c r="AK272" i="37"/>
  <c r="AI272" i="37"/>
  <c r="AG272" i="37"/>
  <c r="AE272" i="37"/>
  <c r="AC272" i="37"/>
  <c r="AA272" i="37"/>
  <c r="Y272" i="37"/>
  <c r="W272" i="37"/>
  <c r="U272" i="37"/>
  <c r="S272" i="37"/>
  <c r="Q272" i="37"/>
  <c r="O272" i="37"/>
  <c r="M272" i="37"/>
  <c r="K272" i="37"/>
  <c r="I272" i="37"/>
  <c r="G272" i="37"/>
  <c r="E272" i="37"/>
  <c r="AQ271" i="37"/>
  <c r="AO271" i="37"/>
  <c r="AM271" i="37"/>
  <c r="AK271" i="37"/>
  <c r="AI271" i="37"/>
  <c r="AG271" i="37"/>
  <c r="AE271" i="37"/>
  <c r="AC271" i="37"/>
  <c r="AA271" i="37"/>
  <c r="Y271" i="37"/>
  <c r="W271" i="37"/>
  <c r="U271" i="37"/>
  <c r="S271" i="37"/>
  <c r="Q271" i="37"/>
  <c r="O271" i="37"/>
  <c r="M271" i="37"/>
  <c r="K271" i="37"/>
  <c r="I271" i="37"/>
  <c r="G271" i="37"/>
  <c r="E271" i="37"/>
  <c r="AQ270" i="37"/>
  <c r="AO270" i="37"/>
  <c r="AM270" i="37"/>
  <c r="AK270" i="37"/>
  <c r="AI270" i="37"/>
  <c r="AG270" i="37"/>
  <c r="AE270" i="37"/>
  <c r="AC270" i="37"/>
  <c r="AA270" i="37"/>
  <c r="Y270" i="37"/>
  <c r="W270" i="37"/>
  <c r="U270" i="37"/>
  <c r="S270" i="37"/>
  <c r="Q270" i="37"/>
  <c r="O270" i="37"/>
  <c r="M270" i="37"/>
  <c r="K270" i="37"/>
  <c r="I270" i="37"/>
  <c r="G270" i="37"/>
  <c r="E270" i="37"/>
  <c r="AQ269" i="37"/>
  <c r="AO269" i="37"/>
  <c r="AM269" i="37"/>
  <c r="AK269" i="37"/>
  <c r="AI269" i="37"/>
  <c r="AG269" i="37"/>
  <c r="AE269" i="37"/>
  <c r="AC269" i="37"/>
  <c r="AA269" i="37"/>
  <c r="Y269" i="37"/>
  <c r="W269" i="37"/>
  <c r="U269" i="37"/>
  <c r="S269" i="37"/>
  <c r="Q269" i="37"/>
  <c r="O269" i="37"/>
  <c r="M269" i="37"/>
  <c r="K269" i="37"/>
  <c r="I269" i="37"/>
  <c r="G269" i="37"/>
  <c r="E269" i="37"/>
  <c r="AQ268" i="37"/>
  <c r="AO268" i="37"/>
  <c r="AM268" i="37"/>
  <c r="AK268" i="37"/>
  <c r="AI268" i="37"/>
  <c r="AG268" i="37"/>
  <c r="AE268" i="37"/>
  <c r="AC268" i="37"/>
  <c r="AA268" i="37"/>
  <c r="Y268" i="37"/>
  <c r="W268" i="37"/>
  <c r="U268" i="37"/>
  <c r="S268" i="37"/>
  <c r="Q268" i="37"/>
  <c r="O268" i="37"/>
  <c r="M268" i="37"/>
  <c r="K268" i="37"/>
  <c r="I268" i="37"/>
  <c r="G268" i="37"/>
  <c r="E268" i="37"/>
  <c r="AQ267" i="37"/>
  <c r="AO267" i="37"/>
  <c r="AM267" i="37"/>
  <c r="AK267" i="37"/>
  <c r="AI267" i="37"/>
  <c r="AG267" i="37"/>
  <c r="AE267" i="37"/>
  <c r="AC267" i="37"/>
  <c r="AA267" i="37"/>
  <c r="Y267" i="37"/>
  <c r="W267" i="37"/>
  <c r="U267" i="37"/>
  <c r="S267" i="37"/>
  <c r="Q267" i="37"/>
  <c r="O267" i="37"/>
  <c r="M267" i="37"/>
  <c r="K267" i="37"/>
  <c r="I267" i="37"/>
  <c r="G267" i="37"/>
  <c r="E267" i="37"/>
  <c r="AQ266" i="37"/>
  <c r="AO266" i="37"/>
  <c r="AM266" i="37"/>
  <c r="AK266" i="37"/>
  <c r="AI266" i="37"/>
  <c r="AG266" i="37"/>
  <c r="AE266" i="37"/>
  <c r="AC266" i="37"/>
  <c r="AA266" i="37"/>
  <c r="Y266" i="37"/>
  <c r="W266" i="37"/>
  <c r="U266" i="37"/>
  <c r="S266" i="37"/>
  <c r="Q266" i="37"/>
  <c r="O266" i="37"/>
  <c r="M266" i="37"/>
  <c r="K266" i="37"/>
  <c r="I266" i="37"/>
  <c r="G266" i="37"/>
  <c r="E266" i="37"/>
  <c r="AQ265" i="37"/>
  <c r="AO265" i="37"/>
  <c r="AM265" i="37"/>
  <c r="AK265" i="37"/>
  <c r="AI265" i="37"/>
  <c r="AG265" i="37"/>
  <c r="AE265" i="37"/>
  <c r="AC265" i="37"/>
  <c r="AA265" i="37"/>
  <c r="Y265" i="37"/>
  <c r="W265" i="37"/>
  <c r="U265" i="37"/>
  <c r="S265" i="37"/>
  <c r="Q265" i="37"/>
  <c r="O265" i="37"/>
  <c r="M265" i="37"/>
  <c r="K265" i="37"/>
  <c r="I265" i="37"/>
  <c r="G265" i="37"/>
  <c r="E265" i="37"/>
  <c r="AQ264" i="37"/>
  <c r="AO264" i="37"/>
  <c r="AM264" i="37"/>
  <c r="AK264" i="37"/>
  <c r="AI264" i="37"/>
  <c r="AG264" i="37"/>
  <c r="AE264" i="37"/>
  <c r="AC264" i="37"/>
  <c r="AA264" i="37"/>
  <c r="Y264" i="37"/>
  <c r="W264" i="37"/>
  <c r="U264" i="37"/>
  <c r="S264" i="37"/>
  <c r="Q264" i="37"/>
  <c r="O264" i="37"/>
  <c r="M264" i="37"/>
  <c r="K264" i="37"/>
  <c r="I264" i="37"/>
  <c r="G264" i="37"/>
  <c r="E264" i="37"/>
  <c r="AQ263" i="37"/>
  <c r="AO263" i="37"/>
  <c r="AM263" i="37"/>
  <c r="AK263" i="37"/>
  <c r="AI263" i="37"/>
  <c r="AG263" i="37"/>
  <c r="AE263" i="37"/>
  <c r="AC263" i="37"/>
  <c r="AA263" i="37"/>
  <c r="Y263" i="37"/>
  <c r="W263" i="37"/>
  <c r="U263" i="37"/>
  <c r="S263" i="37"/>
  <c r="Q263" i="37"/>
  <c r="O263" i="37"/>
  <c r="M263" i="37"/>
  <c r="K263" i="37"/>
  <c r="I263" i="37"/>
  <c r="G263" i="37"/>
  <c r="E263" i="37"/>
  <c r="AQ262" i="37"/>
  <c r="AO262" i="37"/>
  <c r="AM262" i="37"/>
  <c r="AK262" i="37"/>
  <c r="AI262" i="37"/>
  <c r="AG262" i="37"/>
  <c r="AE262" i="37"/>
  <c r="AC262" i="37"/>
  <c r="AA262" i="37"/>
  <c r="Y262" i="37"/>
  <c r="W262" i="37"/>
  <c r="U262" i="37"/>
  <c r="S262" i="37"/>
  <c r="Q262" i="37"/>
  <c r="O262" i="37"/>
  <c r="M262" i="37"/>
  <c r="K262" i="37"/>
  <c r="I262" i="37"/>
  <c r="G262" i="37"/>
  <c r="E262" i="37"/>
  <c r="AQ261" i="37"/>
  <c r="AO261" i="37"/>
  <c r="AM261" i="37"/>
  <c r="AK261" i="37"/>
  <c r="AI261" i="37"/>
  <c r="AG261" i="37"/>
  <c r="AE261" i="37"/>
  <c r="AC261" i="37"/>
  <c r="AA261" i="37"/>
  <c r="Y261" i="37"/>
  <c r="W261" i="37"/>
  <c r="U261" i="37"/>
  <c r="S261" i="37"/>
  <c r="Q261" i="37"/>
  <c r="O261" i="37"/>
  <c r="M261" i="37"/>
  <c r="K261" i="37"/>
  <c r="I261" i="37"/>
  <c r="G261" i="37"/>
  <c r="E261" i="37"/>
  <c r="AQ260" i="37"/>
  <c r="AO260" i="37"/>
  <c r="AM260" i="37"/>
  <c r="AK260" i="37"/>
  <c r="AI260" i="37"/>
  <c r="AG260" i="37"/>
  <c r="AE260" i="37"/>
  <c r="AC260" i="37"/>
  <c r="AA260" i="37"/>
  <c r="Y260" i="37"/>
  <c r="W260" i="37"/>
  <c r="U260" i="37"/>
  <c r="S260" i="37"/>
  <c r="Q260" i="37"/>
  <c r="O260" i="37"/>
  <c r="M260" i="37"/>
  <c r="K260" i="37"/>
  <c r="I260" i="37"/>
  <c r="G260" i="37"/>
  <c r="E260" i="37"/>
  <c r="AQ259" i="37"/>
  <c r="AO259" i="37"/>
  <c r="AM259" i="37"/>
  <c r="AK259" i="37"/>
  <c r="AI259" i="37"/>
  <c r="AG259" i="37"/>
  <c r="AE259" i="37"/>
  <c r="AC259" i="37"/>
  <c r="AA259" i="37"/>
  <c r="Y259" i="37"/>
  <c r="W259" i="37"/>
  <c r="U259" i="37"/>
  <c r="S259" i="37"/>
  <c r="Q259" i="37"/>
  <c r="O259" i="37"/>
  <c r="M259" i="37"/>
  <c r="K259" i="37"/>
  <c r="I259" i="37"/>
  <c r="G259" i="37"/>
  <c r="E259" i="37"/>
  <c r="AQ258" i="37"/>
  <c r="AO258" i="37"/>
  <c r="AM258" i="37"/>
  <c r="AK258" i="37"/>
  <c r="AI258" i="37"/>
  <c r="AG258" i="37"/>
  <c r="AE258" i="37"/>
  <c r="AC258" i="37"/>
  <c r="AA258" i="37"/>
  <c r="Y258" i="37"/>
  <c r="W258" i="37"/>
  <c r="U258" i="37"/>
  <c r="S258" i="37"/>
  <c r="Q258" i="37"/>
  <c r="O258" i="37"/>
  <c r="M258" i="37"/>
  <c r="K258" i="37"/>
  <c r="I258" i="37"/>
  <c r="G258" i="37"/>
  <c r="E258" i="37"/>
  <c r="AQ257" i="37"/>
  <c r="AO257" i="37"/>
  <c r="AM257" i="37"/>
  <c r="AK257" i="37"/>
  <c r="AI257" i="37"/>
  <c r="AG257" i="37"/>
  <c r="AE257" i="37"/>
  <c r="AC257" i="37"/>
  <c r="AA257" i="37"/>
  <c r="Y257" i="37"/>
  <c r="W257" i="37"/>
  <c r="U257" i="37"/>
  <c r="S257" i="37"/>
  <c r="Q257" i="37"/>
  <c r="O257" i="37"/>
  <c r="M257" i="37"/>
  <c r="K257" i="37"/>
  <c r="I257" i="37"/>
  <c r="G257" i="37"/>
  <c r="E257" i="37"/>
  <c r="AQ256" i="37"/>
  <c r="AO256" i="37"/>
  <c r="AM256" i="37"/>
  <c r="AK256" i="37"/>
  <c r="AI256" i="37"/>
  <c r="AG256" i="37"/>
  <c r="AE256" i="37"/>
  <c r="AC256" i="37"/>
  <c r="AA256" i="37"/>
  <c r="Y256" i="37"/>
  <c r="W256" i="37"/>
  <c r="U256" i="37"/>
  <c r="S256" i="37"/>
  <c r="Q256" i="37"/>
  <c r="O256" i="37"/>
  <c r="M256" i="37"/>
  <c r="K256" i="37"/>
  <c r="I256" i="37"/>
  <c r="G256" i="37"/>
  <c r="E256" i="37"/>
  <c r="AQ255" i="37"/>
  <c r="AO255" i="37"/>
  <c r="AM255" i="37"/>
  <c r="AK255" i="37"/>
  <c r="AI255" i="37"/>
  <c r="AG255" i="37"/>
  <c r="AE255" i="37"/>
  <c r="AC255" i="37"/>
  <c r="AA255" i="37"/>
  <c r="Y255" i="37"/>
  <c r="W255" i="37"/>
  <c r="U255" i="37"/>
  <c r="S255" i="37"/>
  <c r="Q255" i="37"/>
  <c r="O255" i="37"/>
  <c r="M255" i="37"/>
  <c r="K255" i="37"/>
  <c r="I255" i="37"/>
  <c r="G255" i="37"/>
  <c r="E255" i="37"/>
  <c r="AQ254" i="37"/>
  <c r="AO254" i="37"/>
  <c r="AM254" i="37"/>
  <c r="AK254" i="37"/>
  <c r="AI254" i="37"/>
  <c r="AG254" i="37"/>
  <c r="AE254" i="37"/>
  <c r="AC254" i="37"/>
  <c r="AA254" i="37"/>
  <c r="Y254" i="37"/>
  <c r="W254" i="37"/>
  <c r="U254" i="37"/>
  <c r="S254" i="37"/>
  <c r="Q254" i="37"/>
  <c r="O254" i="37"/>
  <c r="M254" i="37"/>
  <c r="K254" i="37"/>
  <c r="I254" i="37"/>
  <c r="G254" i="37"/>
  <c r="E254" i="37"/>
  <c r="AQ253" i="37"/>
  <c r="AO253" i="37"/>
  <c r="AM253" i="37"/>
  <c r="AK253" i="37"/>
  <c r="AI253" i="37"/>
  <c r="AG253" i="37"/>
  <c r="AE253" i="37"/>
  <c r="AC253" i="37"/>
  <c r="AA253" i="37"/>
  <c r="Y253" i="37"/>
  <c r="W253" i="37"/>
  <c r="U253" i="37"/>
  <c r="S253" i="37"/>
  <c r="Q253" i="37"/>
  <c r="O253" i="37"/>
  <c r="M253" i="37"/>
  <c r="K253" i="37"/>
  <c r="I253" i="37"/>
  <c r="G253" i="37"/>
  <c r="E253" i="37"/>
  <c r="AQ252" i="37"/>
  <c r="AO252" i="37"/>
  <c r="AM252" i="37"/>
  <c r="AK252" i="37"/>
  <c r="AI252" i="37"/>
  <c r="AG252" i="37"/>
  <c r="AE252" i="37"/>
  <c r="AC252" i="37"/>
  <c r="AA252" i="37"/>
  <c r="Y252" i="37"/>
  <c r="W252" i="37"/>
  <c r="U252" i="37"/>
  <c r="S252" i="37"/>
  <c r="Q252" i="37"/>
  <c r="O252" i="37"/>
  <c r="M252" i="37"/>
  <c r="K252" i="37"/>
  <c r="I252" i="37"/>
  <c r="G252" i="37"/>
  <c r="E252" i="37"/>
  <c r="AQ251" i="37"/>
  <c r="AO251" i="37"/>
  <c r="AM251" i="37"/>
  <c r="AK251" i="37"/>
  <c r="AI251" i="37"/>
  <c r="AG251" i="37"/>
  <c r="AE251" i="37"/>
  <c r="AC251" i="37"/>
  <c r="AA251" i="37"/>
  <c r="Y251" i="37"/>
  <c r="W251" i="37"/>
  <c r="U251" i="37"/>
  <c r="S251" i="37"/>
  <c r="Q251" i="37"/>
  <c r="O251" i="37"/>
  <c r="M251" i="37"/>
  <c r="K251" i="37"/>
  <c r="I251" i="37"/>
  <c r="G251" i="37"/>
  <c r="E251" i="37"/>
  <c r="AQ250" i="37"/>
  <c r="AO250" i="37"/>
  <c r="AM250" i="37"/>
  <c r="AK250" i="37"/>
  <c r="AI250" i="37"/>
  <c r="AG250" i="37"/>
  <c r="AE250" i="37"/>
  <c r="AC250" i="37"/>
  <c r="AA250" i="37"/>
  <c r="Y250" i="37"/>
  <c r="W250" i="37"/>
  <c r="U250" i="37"/>
  <c r="S250" i="37"/>
  <c r="Q250" i="37"/>
  <c r="O250" i="37"/>
  <c r="M250" i="37"/>
  <c r="K250" i="37"/>
  <c r="I250" i="37"/>
  <c r="G250" i="37"/>
  <c r="E250" i="37"/>
  <c r="AQ249" i="37"/>
  <c r="AO249" i="37"/>
  <c r="AM249" i="37"/>
  <c r="AK249" i="37"/>
  <c r="AI249" i="37"/>
  <c r="AG249" i="37"/>
  <c r="AE249" i="37"/>
  <c r="AC249" i="37"/>
  <c r="AA249" i="37"/>
  <c r="Y249" i="37"/>
  <c r="W249" i="37"/>
  <c r="U249" i="37"/>
  <c r="S249" i="37"/>
  <c r="Q249" i="37"/>
  <c r="O249" i="37"/>
  <c r="M249" i="37"/>
  <c r="K249" i="37"/>
  <c r="I249" i="37"/>
  <c r="G249" i="37"/>
  <c r="E249" i="37"/>
  <c r="AQ248" i="37"/>
  <c r="AO248" i="37"/>
  <c r="AM248" i="37"/>
  <c r="AK248" i="37"/>
  <c r="AI248" i="37"/>
  <c r="AG248" i="37"/>
  <c r="AE248" i="37"/>
  <c r="AC248" i="37"/>
  <c r="AA248" i="37"/>
  <c r="Y248" i="37"/>
  <c r="W248" i="37"/>
  <c r="U248" i="37"/>
  <c r="S248" i="37"/>
  <c r="Q248" i="37"/>
  <c r="O248" i="37"/>
  <c r="M248" i="37"/>
  <c r="K248" i="37"/>
  <c r="I248" i="37"/>
  <c r="G248" i="37"/>
  <c r="E248" i="37"/>
  <c r="AQ247" i="37"/>
  <c r="AO247" i="37"/>
  <c r="AM247" i="37"/>
  <c r="AK247" i="37"/>
  <c r="AI247" i="37"/>
  <c r="AG247" i="37"/>
  <c r="AE247" i="37"/>
  <c r="AC247" i="37"/>
  <c r="AA247" i="37"/>
  <c r="Y247" i="37"/>
  <c r="W247" i="37"/>
  <c r="U247" i="37"/>
  <c r="S247" i="37"/>
  <c r="Q247" i="37"/>
  <c r="O247" i="37"/>
  <c r="M247" i="37"/>
  <c r="K247" i="37"/>
  <c r="I247" i="37"/>
  <c r="G247" i="37"/>
  <c r="E247" i="37"/>
  <c r="AQ246" i="37"/>
  <c r="AO246" i="37"/>
  <c r="AM246" i="37"/>
  <c r="AK246" i="37"/>
  <c r="AI246" i="37"/>
  <c r="AG246" i="37"/>
  <c r="AE246" i="37"/>
  <c r="AC246" i="37"/>
  <c r="AA246" i="37"/>
  <c r="Y246" i="37"/>
  <c r="W246" i="37"/>
  <c r="U246" i="37"/>
  <c r="S246" i="37"/>
  <c r="Q246" i="37"/>
  <c r="O246" i="37"/>
  <c r="M246" i="37"/>
  <c r="K246" i="37"/>
  <c r="I246" i="37"/>
  <c r="G246" i="37"/>
  <c r="E246" i="37"/>
  <c r="AQ245" i="37"/>
  <c r="AO245" i="37"/>
  <c r="AM245" i="37"/>
  <c r="AK245" i="37"/>
  <c r="AI245" i="37"/>
  <c r="AG245" i="37"/>
  <c r="AE245" i="37"/>
  <c r="AC245" i="37"/>
  <c r="AA245" i="37"/>
  <c r="Y245" i="37"/>
  <c r="W245" i="37"/>
  <c r="U245" i="37"/>
  <c r="S245" i="37"/>
  <c r="Q245" i="37"/>
  <c r="O245" i="37"/>
  <c r="M245" i="37"/>
  <c r="K245" i="37"/>
  <c r="I245" i="37"/>
  <c r="G245" i="37"/>
  <c r="E245" i="37"/>
  <c r="AQ244" i="37"/>
  <c r="AO244" i="37"/>
  <c r="AM244" i="37"/>
  <c r="AK244" i="37"/>
  <c r="AI244" i="37"/>
  <c r="AG244" i="37"/>
  <c r="AE244" i="37"/>
  <c r="AC244" i="37"/>
  <c r="AA244" i="37"/>
  <c r="Y244" i="37"/>
  <c r="W244" i="37"/>
  <c r="U244" i="37"/>
  <c r="S244" i="37"/>
  <c r="Q244" i="37"/>
  <c r="O244" i="37"/>
  <c r="M244" i="37"/>
  <c r="K244" i="37"/>
  <c r="I244" i="37"/>
  <c r="G244" i="37"/>
  <c r="E244" i="37"/>
  <c r="AQ243" i="37"/>
  <c r="AO243" i="37"/>
  <c r="AM243" i="37"/>
  <c r="AK243" i="37"/>
  <c r="AI243" i="37"/>
  <c r="AG243" i="37"/>
  <c r="AE243" i="37"/>
  <c r="AC243" i="37"/>
  <c r="AA243" i="37"/>
  <c r="Y243" i="37"/>
  <c r="W243" i="37"/>
  <c r="U243" i="37"/>
  <c r="S243" i="37"/>
  <c r="Q243" i="37"/>
  <c r="O243" i="37"/>
  <c r="M243" i="37"/>
  <c r="K243" i="37"/>
  <c r="I243" i="37"/>
  <c r="G243" i="37"/>
  <c r="E243" i="37"/>
  <c r="AQ242" i="37"/>
  <c r="AO242" i="37"/>
  <c r="AM242" i="37"/>
  <c r="AK242" i="37"/>
  <c r="AI242" i="37"/>
  <c r="AG242" i="37"/>
  <c r="AE242" i="37"/>
  <c r="AC242" i="37"/>
  <c r="AA242" i="37"/>
  <c r="Y242" i="37"/>
  <c r="W242" i="37"/>
  <c r="U242" i="37"/>
  <c r="S242" i="37"/>
  <c r="Q242" i="37"/>
  <c r="O242" i="37"/>
  <c r="M242" i="37"/>
  <c r="K242" i="37"/>
  <c r="I242" i="37"/>
  <c r="G242" i="37"/>
  <c r="E242" i="37"/>
  <c r="AQ241" i="37"/>
  <c r="AO241" i="37"/>
  <c r="AM241" i="37"/>
  <c r="AK241" i="37"/>
  <c r="AI241" i="37"/>
  <c r="AG241" i="37"/>
  <c r="AE241" i="37"/>
  <c r="AC241" i="37"/>
  <c r="AA241" i="37"/>
  <c r="Y241" i="37"/>
  <c r="W241" i="37"/>
  <c r="U241" i="37"/>
  <c r="S241" i="37"/>
  <c r="Q241" i="37"/>
  <c r="O241" i="37"/>
  <c r="M241" i="37"/>
  <c r="K241" i="37"/>
  <c r="I241" i="37"/>
  <c r="G241" i="37"/>
  <c r="E241" i="37"/>
  <c r="AQ240" i="37"/>
  <c r="AO240" i="37"/>
  <c r="AM240" i="37"/>
  <c r="AK240" i="37"/>
  <c r="AI240" i="37"/>
  <c r="AG240" i="37"/>
  <c r="AE240" i="37"/>
  <c r="AC240" i="37"/>
  <c r="AA240" i="37"/>
  <c r="Y240" i="37"/>
  <c r="W240" i="37"/>
  <c r="U240" i="37"/>
  <c r="S240" i="37"/>
  <c r="Q240" i="37"/>
  <c r="O240" i="37"/>
  <c r="M240" i="37"/>
  <c r="K240" i="37"/>
  <c r="I240" i="37"/>
  <c r="G240" i="37"/>
  <c r="E240" i="37"/>
  <c r="AQ239" i="37"/>
  <c r="AO239" i="37"/>
  <c r="AM239" i="37"/>
  <c r="AK239" i="37"/>
  <c r="AI239" i="37"/>
  <c r="AG239" i="37"/>
  <c r="AE239" i="37"/>
  <c r="AC239" i="37"/>
  <c r="AA239" i="37"/>
  <c r="Y239" i="37"/>
  <c r="W239" i="37"/>
  <c r="U239" i="37"/>
  <c r="S239" i="37"/>
  <c r="Q239" i="37"/>
  <c r="O239" i="37"/>
  <c r="M239" i="37"/>
  <c r="K239" i="37"/>
  <c r="I239" i="37"/>
  <c r="G239" i="37"/>
  <c r="E239" i="37"/>
  <c r="AQ238" i="37"/>
  <c r="AO238" i="37"/>
  <c r="AM238" i="37"/>
  <c r="AK238" i="37"/>
  <c r="AI238" i="37"/>
  <c r="AG238" i="37"/>
  <c r="AE238" i="37"/>
  <c r="AC238" i="37"/>
  <c r="AA238" i="37"/>
  <c r="Y238" i="37"/>
  <c r="W238" i="37"/>
  <c r="U238" i="37"/>
  <c r="S238" i="37"/>
  <c r="Q238" i="37"/>
  <c r="O238" i="37"/>
  <c r="M238" i="37"/>
  <c r="K238" i="37"/>
  <c r="I238" i="37"/>
  <c r="G238" i="37"/>
  <c r="E238" i="37"/>
  <c r="AQ237" i="37"/>
  <c r="AO237" i="37"/>
  <c r="AM237" i="37"/>
  <c r="AK237" i="37"/>
  <c r="AI237" i="37"/>
  <c r="AG237" i="37"/>
  <c r="AE237" i="37"/>
  <c r="AC237" i="37"/>
  <c r="AA237" i="37"/>
  <c r="Y237" i="37"/>
  <c r="W237" i="37"/>
  <c r="U237" i="37"/>
  <c r="S237" i="37"/>
  <c r="Q237" i="37"/>
  <c r="O237" i="37"/>
  <c r="M237" i="37"/>
  <c r="K237" i="37"/>
  <c r="I237" i="37"/>
  <c r="G237" i="37"/>
  <c r="E237" i="37"/>
  <c r="AQ236" i="37"/>
  <c r="AO236" i="37"/>
  <c r="AM236" i="37"/>
  <c r="AK236" i="37"/>
  <c r="AI236" i="37"/>
  <c r="AG236" i="37"/>
  <c r="AE236" i="37"/>
  <c r="AC236" i="37"/>
  <c r="AA236" i="37"/>
  <c r="Y236" i="37"/>
  <c r="W236" i="37"/>
  <c r="U236" i="37"/>
  <c r="S236" i="37"/>
  <c r="Q236" i="37"/>
  <c r="O236" i="37"/>
  <c r="M236" i="37"/>
  <c r="K236" i="37"/>
  <c r="I236" i="37"/>
  <c r="G236" i="37"/>
  <c r="E236" i="37"/>
  <c r="AQ235" i="37"/>
  <c r="AO235" i="37"/>
  <c r="AM235" i="37"/>
  <c r="AK235" i="37"/>
  <c r="AI235" i="37"/>
  <c r="AG235" i="37"/>
  <c r="AE235" i="37"/>
  <c r="AC235" i="37"/>
  <c r="AA235" i="37"/>
  <c r="Y235" i="37"/>
  <c r="W235" i="37"/>
  <c r="U235" i="37"/>
  <c r="S235" i="37"/>
  <c r="Q235" i="37"/>
  <c r="O235" i="37"/>
  <c r="M235" i="37"/>
  <c r="K235" i="37"/>
  <c r="I235" i="37"/>
  <c r="G235" i="37"/>
  <c r="E235" i="37"/>
  <c r="AQ234" i="37"/>
  <c r="AO234" i="37"/>
  <c r="AM234" i="37"/>
  <c r="AK234" i="37"/>
  <c r="AI234" i="37"/>
  <c r="AG234" i="37"/>
  <c r="AE234" i="37"/>
  <c r="AC234" i="37"/>
  <c r="AA234" i="37"/>
  <c r="Y234" i="37"/>
  <c r="W234" i="37"/>
  <c r="U234" i="37"/>
  <c r="S234" i="37"/>
  <c r="Q234" i="37"/>
  <c r="O234" i="37"/>
  <c r="M234" i="37"/>
  <c r="K234" i="37"/>
  <c r="I234" i="37"/>
  <c r="G234" i="37"/>
  <c r="E234" i="37"/>
  <c r="AQ233" i="37"/>
  <c r="AO233" i="37"/>
  <c r="AM233" i="37"/>
  <c r="AK233" i="37"/>
  <c r="AI233" i="37"/>
  <c r="AG233" i="37"/>
  <c r="AE233" i="37"/>
  <c r="AC233" i="37"/>
  <c r="AA233" i="37"/>
  <c r="Y233" i="37"/>
  <c r="W233" i="37"/>
  <c r="U233" i="37"/>
  <c r="S233" i="37"/>
  <c r="Q233" i="37"/>
  <c r="O233" i="37"/>
  <c r="M233" i="37"/>
  <c r="K233" i="37"/>
  <c r="I233" i="37"/>
  <c r="G233" i="37"/>
  <c r="E233" i="37"/>
  <c r="AQ232" i="37"/>
  <c r="AO232" i="37"/>
  <c r="AM232" i="37"/>
  <c r="AK232" i="37"/>
  <c r="AI232" i="37"/>
  <c r="AG232" i="37"/>
  <c r="AE232" i="37"/>
  <c r="AC232" i="37"/>
  <c r="AA232" i="37"/>
  <c r="Y232" i="37"/>
  <c r="W232" i="37"/>
  <c r="U232" i="37"/>
  <c r="S232" i="37"/>
  <c r="Q232" i="37"/>
  <c r="O232" i="37"/>
  <c r="M232" i="37"/>
  <c r="K232" i="37"/>
  <c r="I232" i="37"/>
  <c r="G232" i="37"/>
  <c r="E232" i="37"/>
  <c r="AQ231" i="37"/>
  <c r="AO231" i="37"/>
  <c r="AM231" i="37"/>
  <c r="AK231" i="37"/>
  <c r="AI231" i="37"/>
  <c r="AG231" i="37"/>
  <c r="AE231" i="37"/>
  <c r="AC231" i="37"/>
  <c r="AA231" i="37"/>
  <c r="Y231" i="37"/>
  <c r="W231" i="37"/>
  <c r="U231" i="37"/>
  <c r="S231" i="37"/>
  <c r="Q231" i="37"/>
  <c r="O231" i="37"/>
  <c r="M231" i="37"/>
  <c r="K231" i="37"/>
  <c r="I231" i="37"/>
  <c r="G231" i="37"/>
  <c r="E231" i="37"/>
  <c r="AQ230" i="37"/>
  <c r="AO230" i="37"/>
  <c r="AM230" i="37"/>
  <c r="AK230" i="37"/>
  <c r="AI230" i="37"/>
  <c r="AG230" i="37"/>
  <c r="AE230" i="37"/>
  <c r="AC230" i="37"/>
  <c r="AA230" i="37"/>
  <c r="Y230" i="37"/>
  <c r="W230" i="37"/>
  <c r="U230" i="37"/>
  <c r="S230" i="37"/>
  <c r="Q230" i="37"/>
  <c r="O230" i="37"/>
  <c r="M230" i="37"/>
  <c r="K230" i="37"/>
  <c r="I230" i="37"/>
  <c r="G230" i="37"/>
  <c r="E230" i="37"/>
  <c r="AQ229" i="37"/>
  <c r="AO229" i="37"/>
  <c r="AM229" i="37"/>
  <c r="AK229" i="37"/>
  <c r="AI229" i="37"/>
  <c r="AG229" i="37"/>
  <c r="AE229" i="37"/>
  <c r="AC229" i="37"/>
  <c r="AA229" i="37"/>
  <c r="Y229" i="37"/>
  <c r="W229" i="37"/>
  <c r="U229" i="37"/>
  <c r="S229" i="37"/>
  <c r="Q229" i="37"/>
  <c r="O229" i="37"/>
  <c r="M229" i="37"/>
  <c r="K229" i="37"/>
  <c r="I229" i="37"/>
  <c r="G229" i="37"/>
  <c r="E229" i="37"/>
  <c r="AQ228" i="37"/>
  <c r="AO228" i="37"/>
  <c r="AM228" i="37"/>
  <c r="AK228" i="37"/>
  <c r="AI228" i="37"/>
  <c r="AG228" i="37"/>
  <c r="AE228" i="37"/>
  <c r="AC228" i="37"/>
  <c r="AA228" i="37"/>
  <c r="Y228" i="37"/>
  <c r="W228" i="37"/>
  <c r="U228" i="37"/>
  <c r="S228" i="37"/>
  <c r="Q228" i="37"/>
  <c r="O228" i="37"/>
  <c r="M228" i="37"/>
  <c r="K228" i="37"/>
  <c r="I228" i="37"/>
  <c r="G228" i="37"/>
  <c r="E228" i="37"/>
  <c r="AQ227" i="37"/>
  <c r="AO227" i="37"/>
  <c r="AM227" i="37"/>
  <c r="AK227" i="37"/>
  <c r="AI227" i="37"/>
  <c r="AG227" i="37"/>
  <c r="AE227" i="37"/>
  <c r="AC227" i="37"/>
  <c r="AA227" i="37"/>
  <c r="Y227" i="37"/>
  <c r="W227" i="37"/>
  <c r="U227" i="37"/>
  <c r="S227" i="37"/>
  <c r="Q227" i="37"/>
  <c r="O227" i="37"/>
  <c r="M227" i="37"/>
  <c r="K227" i="37"/>
  <c r="I227" i="37"/>
  <c r="G227" i="37"/>
  <c r="E227" i="37"/>
  <c r="AQ226" i="37"/>
  <c r="AO226" i="37"/>
  <c r="AM226" i="37"/>
  <c r="AK226" i="37"/>
  <c r="AI226" i="37"/>
  <c r="AG226" i="37"/>
  <c r="AE226" i="37"/>
  <c r="AC226" i="37"/>
  <c r="AA226" i="37"/>
  <c r="Y226" i="37"/>
  <c r="W226" i="37"/>
  <c r="U226" i="37"/>
  <c r="S226" i="37"/>
  <c r="Q226" i="37"/>
  <c r="O226" i="37"/>
  <c r="M226" i="37"/>
  <c r="K226" i="37"/>
  <c r="I226" i="37"/>
  <c r="G226" i="37"/>
  <c r="E226" i="37"/>
  <c r="AQ225" i="37"/>
  <c r="AO225" i="37"/>
  <c r="AM225" i="37"/>
  <c r="AK225" i="37"/>
  <c r="AI225" i="37"/>
  <c r="AG225" i="37"/>
  <c r="AE225" i="37"/>
  <c r="AC225" i="37"/>
  <c r="AA225" i="37"/>
  <c r="Y225" i="37"/>
  <c r="W225" i="37"/>
  <c r="U225" i="37"/>
  <c r="S225" i="37"/>
  <c r="Q225" i="37"/>
  <c r="O225" i="37"/>
  <c r="M225" i="37"/>
  <c r="K225" i="37"/>
  <c r="I225" i="37"/>
  <c r="G225" i="37"/>
  <c r="E225" i="37"/>
  <c r="AQ224" i="37"/>
  <c r="AO224" i="37"/>
  <c r="AM224" i="37"/>
  <c r="AK224" i="37"/>
  <c r="AI224" i="37"/>
  <c r="AG224" i="37"/>
  <c r="AE224" i="37"/>
  <c r="AC224" i="37"/>
  <c r="AA224" i="37"/>
  <c r="Y224" i="37"/>
  <c r="W224" i="37"/>
  <c r="U224" i="37"/>
  <c r="S224" i="37"/>
  <c r="Q224" i="37"/>
  <c r="O224" i="37"/>
  <c r="M224" i="37"/>
  <c r="K224" i="37"/>
  <c r="I224" i="37"/>
  <c r="G224" i="37"/>
  <c r="E224" i="37"/>
  <c r="AQ223" i="37"/>
  <c r="AO223" i="37"/>
  <c r="AM223" i="37"/>
  <c r="AK223" i="37"/>
  <c r="AI223" i="37"/>
  <c r="AG223" i="37"/>
  <c r="AE223" i="37"/>
  <c r="AC223" i="37"/>
  <c r="AA223" i="37"/>
  <c r="Y223" i="37"/>
  <c r="W223" i="37"/>
  <c r="U223" i="37"/>
  <c r="S223" i="37"/>
  <c r="Q223" i="37"/>
  <c r="O223" i="37"/>
  <c r="M223" i="37"/>
  <c r="K223" i="37"/>
  <c r="I223" i="37"/>
  <c r="G223" i="37"/>
  <c r="E223" i="37"/>
  <c r="AQ222" i="37"/>
  <c r="AO222" i="37"/>
  <c r="AM222" i="37"/>
  <c r="AK222" i="37"/>
  <c r="AI222" i="37"/>
  <c r="AG222" i="37"/>
  <c r="AE222" i="37"/>
  <c r="AC222" i="37"/>
  <c r="AA222" i="37"/>
  <c r="Y222" i="37"/>
  <c r="W222" i="37"/>
  <c r="U222" i="37"/>
  <c r="S222" i="37"/>
  <c r="Q222" i="37"/>
  <c r="O222" i="37"/>
  <c r="M222" i="37"/>
  <c r="K222" i="37"/>
  <c r="I222" i="37"/>
  <c r="G222" i="37"/>
  <c r="E222" i="37"/>
  <c r="AQ221" i="37"/>
  <c r="AO221" i="37"/>
  <c r="AM221" i="37"/>
  <c r="AK221" i="37"/>
  <c r="AI221" i="37"/>
  <c r="AG221" i="37"/>
  <c r="AE221" i="37"/>
  <c r="AC221" i="37"/>
  <c r="AA221" i="37"/>
  <c r="Y221" i="37"/>
  <c r="W221" i="37"/>
  <c r="U221" i="37"/>
  <c r="S221" i="37"/>
  <c r="Q221" i="37"/>
  <c r="O221" i="37"/>
  <c r="M221" i="37"/>
  <c r="K221" i="37"/>
  <c r="I221" i="37"/>
  <c r="G221" i="37"/>
  <c r="E221" i="37"/>
  <c r="AQ220" i="37"/>
  <c r="AO220" i="37"/>
  <c r="AM220" i="37"/>
  <c r="AK220" i="37"/>
  <c r="AI220" i="37"/>
  <c r="AG220" i="37"/>
  <c r="AE220" i="37"/>
  <c r="AC220" i="37"/>
  <c r="AA220" i="37"/>
  <c r="Y220" i="37"/>
  <c r="W220" i="37"/>
  <c r="U220" i="37"/>
  <c r="S220" i="37"/>
  <c r="Q220" i="37"/>
  <c r="O220" i="37"/>
  <c r="M220" i="37"/>
  <c r="K220" i="37"/>
  <c r="I220" i="37"/>
  <c r="G220" i="37"/>
  <c r="E220" i="37"/>
  <c r="AQ219" i="37"/>
  <c r="AO219" i="37"/>
  <c r="AM219" i="37"/>
  <c r="AK219" i="37"/>
  <c r="AI219" i="37"/>
  <c r="AG219" i="37"/>
  <c r="AE219" i="37"/>
  <c r="AC219" i="37"/>
  <c r="AA219" i="37"/>
  <c r="Y219" i="37"/>
  <c r="W219" i="37"/>
  <c r="U219" i="37"/>
  <c r="S219" i="37"/>
  <c r="Q219" i="37"/>
  <c r="O219" i="37"/>
  <c r="M219" i="37"/>
  <c r="K219" i="37"/>
  <c r="I219" i="37"/>
  <c r="G219" i="37"/>
  <c r="E219" i="37"/>
  <c r="AQ218" i="37"/>
  <c r="AO218" i="37"/>
  <c r="AM218" i="37"/>
  <c r="AK218" i="37"/>
  <c r="AI218" i="37"/>
  <c r="AG218" i="37"/>
  <c r="AE218" i="37"/>
  <c r="AC218" i="37"/>
  <c r="AA218" i="37"/>
  <c r="Y218" i="37"/>
  <c r="W218" i="37"/>
  <c r="U218" i="37"/>
  <c r="S218" i="37"/>
  <c r="Q218" i="37"/>
  <c r="O218" i="37"/>
  <c r="M218" i="37"/>
  <c r="K218" i="37"/>
  <c r="I218" i="37"/>
  <c r="G218" i="37"/>
  <c r="E218" i="37"/>
  <c r="AQ217" i="37"/>
  <c r="AO217" i="37"/>
  <c r="AM217" i="37"/>
  <c r="AK217" i="37"/>
  <c r="AI217" i="37"/>
  <c r="AG217" i="37"/>
  <c r="AE217" i="37"/>
  <c r="AC217" i="37"/>
  <c r="AA217" i="37"/>
  <c r="Y217" i="37"/>
  <c r="W217" i="37"/>
  <c r="U217" i="37"/>
  <c r="S217" i="37"/>
  <c r="Q217" i="37"/>
  <c r="O217" i="37"/>
  <c r="M217" i="37"/>
  <c r="K217" i="37"/>
  <c r="I217" i="37"/>
  <c r="G217" i="37"/>
  <c r="E217" i="37"/>
  <c r="AQ216" i="37"/>
  <c r="AO216" i="37"/>
  <c r="AM216" i="37"/>
  <c r="AK216" i="37"/>
  <c r="AI216" i="37"/>
  <c r="AG216" i="37"/>
  <c r="AE216" i="37"/>
  <c r="AC216" i="37"/>
  <c r="AA216" i="37"/>
  <c r="Y216" i="37"/>
  <c r="W216" i="37"/>
  <c r="U216" i="37"/>
  <c r="S216" i="37"/>
  <c r="Q216" i="37"/>
  <c r="O216" i="37"/>
  <c r="M216" i="37"/>
  <c r="K216" i="37"/>
  <c r="I216" i="37"/>
  <c r="G216" i="37"/>
  <c r="E216" i="37"/>
  <c r="AQ215" i="37"/>
  <c r="AO215" i="37"/>
  <c r="AM215" i="37"/>
  <c r="AK215" i="37"/>
  <c r="AI215" i="37"/>
  <c r="AG215" i="37"/>
  <c r="AE215" i="37"/>
  <c r="AC215" i="37"/>
  <c r="AA215" i="37"/>
  <c r="Y215" i="37"/>
  <c r="W215" i="37"/>
  <c r="U215" i="37"/>
  <c r="S215" i="37"/>
  <c r="Q215" i="37"/>
  <c r="O215" i="37"/>
  <c r="M215" i="37"/>
  <c r="K215" i="37"/>
  <c r="I215" i="37"/>
  <c r="G215" i="37"/>
  <c r="E215" i="37"/>
  <c r="AQ214" i="37"/>
  <c r="AO214" i="37"/>
  <c r="AM214" i="37"/>
  <c r="AK214" i="37"/>
  <c r="AI214" i="37"/>
  <c r="AG214" i="37"/>
  <c r="AE214" i="37"/>
  <c r="AC214" i="37"/>
  <c r="AA214" i="37"/>
  <c r="Y214" i="37"/>
  <c r="W214" i="37"/>
  <c r="U214" i="37"/>
  <c r="S214" i="37"/>
  <c r="Q214" i="37"/>
  <c r="O214" i="37"/>
  <c r="M214" i="37"/>
  <c r="K214" i="37"/>
  <c r="I214" i="37"/>
  <c r="G214" i="37"/>
  <c r="E214" i="37"/>
  <c r="AQ213" i="37"/>
  <c r="AO213" i="37"/>
  <c r="AM213" i="37"/>
  <c r="AK213" i="37"/>
  <c r="AI213" i="37"/>
  <c r="AG213" i="37"/>
  <c r="AE213" i="37"/>
  <c r="AC213" i="37"/>
  <c r="AA213" i="37"/>
  <c r="Y213" i="37"/>
  <c r="W213" i="37"/>
  <c r="U213" i="37"/>
  <c r="S213" i="37"/>
  <c r="Q213" i="37"/>
  <c r="O213" i="37"/>
  <c r="M213" i="37"/>
  <c r="K213" i="37"/>
  <c r="I213" i="37"/>
  <c r="G213" i="37"/>
  <c r="E213" i="37"/>
  <c r="AQ212" i="37"/>
  <c r="AO212" i="37"/>
  <c r="AM212" i="37"/>
  <c r="AK212" i="37"/>
  <c r="AI212" i="37"/>
  <c r="AG212" i="37"/>
  <c r="AE212" i="37"/>
  <c r="AC212" i="37"/>
  <c r="AA212" i="37"/>
  <c r="Y212" i="37"/>
  <c r="W212" i="37"/>
  <c r="U212" i="37"/>
  <c r="S212" i="37"/>
  <c r="Q212" i="37"/>
  <c r="O212" i="37"/>
  <c r="M212" i="37"/>
  <c r="K212" i="37"/>
  <c r="I212" i="37"/>
  <c r="G212" i="37"/>
  <c r="E212" i="37"/>
  <c r="AQ211" i="37"/>
  <c r="AO211" i="37"/>
  <c r="AM211" i="37"/>
  <c r="AK211" i="37"/>
  <c r="AI211" i="37"/>
  <c r="AG211" i="37"/>
  <c r="AE211" i="37"/>
  <c r="AC211" i="37"/>
  <c r="AA211" i="37"/>
  <c r="Y211" i="37"/>
  <c r="W211" i="37"/>
  <c r="U211" i="37"/>
  <c r="S211" i="37"/>
  <c r="Q211" i="37"/>
  <c r="O211" i="37"/>
  <c r="M211" i="37"/>
  <c r="K211" i="37"/>
  <c r="I211" i="37"/>
  <c r="G211" i="37"/>
  <c r="E211" i="37"/>
  <c r="AQ210" i="37"/>
  <c r="AO210" i="37"/>
  <c r="AM210" i="37"/>
  <c r="AK210" i="37"/>
  <c r="AI210" i="37"/>
  <c r="AG210" i="37"/>
  <c r="AE210" i="37"/>
  <c r="AC210" i="37"/>
  <c r="AA210" i="37"/>
  <c r="Y210" i="37"/>
  <c r="W210" i="37"/>
  <c r="U210" i="37"/>
  <c r="S210" i="37"/>
  <c r="Q210" i="37"/>
  <c r="O210" i="37"/>
  <c r="M210" i="37"/>
  <c r="K210" i="37"/>
  <c r="I210" i="37"/>
  <c r="G210" i="37"/>
  <c r="E210" i="37"/>
  <c r="AQ209" i="37"/>
  <c r="AO209" i="37"/>
  <c r="AM209" i="37"/>
  <c r="AK209" i="37"/>
  <c r="AI209" i="37"/>
  <c r="AG209" i="37"/>
  <c r="AE209" i="37"/>
  <c r="AC209" i="37"/>
  <c r="AA209" i="37"/>
  <c r="Y209" i="37"/>
  <c r="W209" i="37"/>
  <c r="U209" i="37"/>
  <c r="S209" i="37"/>
  <c r="Q209" i="37"/>
  <c r="O209" i="37"/>
  <c r="M209" i="37"/>
  <c r="K209" i="37"/>
  <c r="I209" i="37"/>
  <c r="G209" i="37"/>
  <c r="E209" i="37"/>
  <c r="AQ208" i="37"/>
  <c r="AO208" i="37"/>
  <c r="AM208" i="37"/>
  <c r="AK208" i="37"/>
  <c r="AI208" i="37"/>
  <c r="AG208" i="37"/>
  <c r="AE208" i="37"/>
  <c r="AC208" i="37"/>
  <c r="AA208" i="37"/>
  <c r="Y208" i="37"/>
  <c r="W208" i="37"/>
  <c r="U208" i="37"/>
  <c r="S208" i="37"/>
  <c r="Q208" i="37"/>
  <c r="O208" i="37"/>
  <c r="M208" i="37"/>
  <c r="K208" i="37"/>
  <c r="I208" i="37"/>
  <c r="G208" i="37"/>
  <c r="E208" i="37"/>
  <c r="AQ207" i="37"/>
  <c r="AO207" i="37"/>
  <c r="AM207" i="37"/>
  <c r="AK207" i="37"/>
  <c r="AI207" i="37"/>
  <c r="AG207" i="37"/>
  <c r="AE207" i="37"/>
  <c r="AC207" i="37"/>
  <c r="AA207" i="37"/>
  <c r="Y207" i="37"/>
  <c r="W207" i="37"/>
  <c r="U207" i="37"/>
  <c r="S207" i="37"/>
  <c r="Q207" i="37"/>
  <c r="O207" i="37"/>
  <c r="M207" i="37"/>
  <c r="K207" i="37"/>
  <c r="I207" i="37"/>
  <c r="G207" i="37"/>
  <c r="E207" i="37"/>
  <c r="AQ206" i="37"/>
  <c r="AO206" i="37"/>
  <c r="AM206" i="37"/>
  <c r="AK206" i="37"/>
  <c r="AI206" i="37"/>
  <c r="AG206" i="37"/>
  <c r="AE206" i="37"/>
  <c r="AC206" i="37"/>
  <c r="AA206" i="37"/>
  <c r="Y206" i="37"/>
  <c r="W206" i="37"/>
  <c r="U206" i="37"/>
  <c r="S206" i="37"/>
  <c r="Q206" i="37"/>
  <c r="O206" i="37"/>
  <c r="M206" i="37"/>
  <c r="K206" i="37"/>
  <c r="I206" i="37"/>
  <c r="G206" i="37"/>
  <c r="E206" i="37"/>
  <c r="AQ205" i="37"/>
  <c r="AO205" i="37"/>
  <c r="AM205" i="37"/>
  <c r="AK205" i="37"/>
  <c r="AI205" i="37"/>
  <c r="AG205" i="37"/>
  <c r="AE205" i="37"/>
  <c r="AC205" i="37"/>
  <c r="AA205" i="37"/>
  <c r="Y205" i="37"/>
  <c r="W205" i="37"/>
  <c r="U205" i="37"/>
  <c r="S205" i="37"/>
  <c r="Q205" i="37"/>
  <c r="O205" i="37"/>
  <c r="M205" i="37"/>
  <c r="K205" i="37"/>
  <c r="I205" i="37"/>
  <c r="G205" i="37"/>
  <c r="E205" i="37"/>
  <c r="AQ204" i="37"/>
  <c r="AO204" i="37"/>
  <c r="AM204" i="37"/>
  <c r="AK204" i="37"/>
  <c r="AI204" i="37"/>
  <c r="AG204" i="37"/>
  <c r="AE204" i="37"/>
  <c r="AC204" i="37"/>
  <c r="AA204" i="37"/>
  <c r="Y204" i="37"/>
  <c r="W204" i="37"/>
  <c r="U204" i="37"/>
  <c r="S204" i="37"/>
  <c r="Q204" i="37"/>
  <c r="O204" i="37"/>
  <c r="M204" i="37"/>
  <c r="K204" i="37"/>
  <c r="I204" i="37"/>
  <c r="G204" i="37"/>
  <c r="E204" i="37"/>
  <c r="AQ203" i="37"/>
  <c r="AO203" i="37"/>
  <c r="AM203" i="37"/>
  <c r="AK203" i="37"/>
  <c r="AI203" i="37"/>
  <c r="AG203" i="37"/>
  <c r="AE203" i="37"/>
  <c r="AC203" i="37"/>
  <c r="AA203" i="37"/>
  <c r="Y203" i="37"/>
  <c r="W203" i="37"/>
  <c r="U203" i="37"/>
  <c r="S203" i="37"/>
  <c r="Q203" i="37"/>
  <c r="O203" i="37"/>
  <c r="M203" i="37"/>
  <c r="K203" i="37"/>
  <c r="I203" i="37"/>
  <c r="G203" i="37"/>
  <c r="E203" i="37"/>
  <c r="AQ202" i="37"/>
  <c r="AO202" i="37"/>
  <c r="AM202" i="37"/>
  <c r="AK202" i="37"/>
  <c r="AI202" i="37"/>
  <c r="AG202" i="37"/>
  <c r="AE202" i="37"/>
  <c r="AC202" i="37"/>
  <c r="AA202" i="37"/>
  <c r="Y202" i="37"/>
  <c r="W202" i="37"/>
  <c r="U202" i="37"/>
  <c r="S202" i="37"/>
  <c r="Q202" i="37"/>
  <c r="O202" i="37"/>
  <c r="M202" i="37"/>
  <c r="K202" i="37"/>
  <c r="I202" i="37"/>
  <c r="G202" i="37"/>
  <c r="E202" i="37"/>
  <c r="AQ201" i="37"/>
  <c r="AO201" i="37"/>
  <c r="AM201" i="37"/>
  <c r="AK201" i="37"/>
  <c r="AI201" i="37"/>
  <c r="AG201" i="37"/>
  <c r="AE201" i="37"/>
  <c r="AC201" i="37"/>
  <c r="AA201" i="37"/>
  <c r="Y201" i="37"/>
  <c r="W201" i="37"/>
  <c r="U201" i="37"/>
  <c r="S201" i="37"/>
  <c r="Q201" i="37"/>
  <c r="O201" i="37"/>
  <c r="M201" i="37"/>
  <c r="K201" i="37"/>
  <c r="I201" i="37"/>
  <c r="G201" i="37"/>
  <c r="E201" i="37"/>
  <c r="AQ200" i="37"/>
  <c r="AO200" i="37"/>
  <c r="AM200" i="37"/>
  <c r="AK200" i="37"/>
  <c r="AI200" i="37"/>
  <c r="AG200" i="37"/>
  <c r="AE200" i="37"/>
  <c r="AC200" i="37"/>
  <c r="AA200" i="37"/>
  <c r="Y200" i="37"/>
  <c r="W200" i="37"/>
  <c r="U200" i="37"/>
  <c r="S200" i="37"/>
  <c r="Q200" i="37"/>
  <c r="O200" i="37"/>
  <c r="M200" i="37"/>
  <c r="K200" i="37"/>
  <c r="I200" i="37"/>
  <c r="G200" i="37"/>
  <c r="E200" i="37"/>
  <c r="AQ199" i="37"/>
  <c r="AO199" i="37"/>
  <c r="AM199" i="37"/>
  <c r="AK199" i="37"/>
  <c r="AI199" i="37"/>
  <c r="AG199" i="37"/>
  <c r="AE199" i="37"/>
  <c r="AC199" i="37"/>
  <c r="AA199" i="37"/>
  <c r="Y199" i="37"/>
  <c r="W199" i="37"/>
  <c r="U199" i="37"/>
  <c r="S199" i="37"/>
  <c r="Q199" i="37"/>
  <c r="O199" i="37"/>
  <c r="M199" i="37"/>
  <c r="K199" i="37"/>
  <c r="I199" i="37"/>
  <c r="G199" i="37"/>
  <c r="E199" i="37"/>
  <c r="AQ198" i="37"/>
  <c r="AO198" i="37"/>
  <c r="AM198" i="37"/>
  <c r="AK198" i="37"/>
  <c r="AI198" i="37"/>
  <c r="AG198" i="37"/>
  <c r="AE198" i="37"/>
  <c r="AC198" i="37"/>
  <c r="AA198" i="37"/>
  <c r="Y198" i="37"/>
  <c r="W198" i="37"/>
  <c r="U198" i="37"/>
  <c r="S198" i="37"/>
  <c r="Q198" i="37"/>
  <c r="O198" i="37"/>
  <c r="M198" i="37"/>
  <c r="K198" i="37"/>
  <c r="I198" i="37"/>
  <c r="G198" i="37"/>
  <c r="E198" i="37"/>
  <c r="AQ197" i="37"/>
  <c r="AO197" i="37"/>
  <c r="AM197" i="37"/>
  <c r="AK197" i="37"/>
  <c r="AI197" i="37"/>
  <c r="AG197" i="37"/>
  <c r="AE197" i="37"/>
  <c r="AC197" i="37"/>
  <c r="AA197" i="37"/>
  <c r="Y197" i="37"/>
  <c r="W197" i="37"/>
  <c r="U197" i="37"/>
  <c r="S197" i="37"/>
  <c r="Q197" i="37"/>
  <c r="O197" i="37"/>
  <c r="M197" i="37"/>
  <c r="K197" i="37"/>
  <c r="I197" i="37"/>
  <c r="G197" i="37"/>
  <c r="E197" i="37"/>
  <c r="AQ196" i="37"/>
  <c r="AO196" i="37"/>
  <c r="AM196" i="37"/>
  <c r="AK196" i="37"/>
  <c r="AI196" i="37"/>
  <c r="AG196" i="37"/>
  <c r="AE196" i="37"/>
  <c r="AC196" i="37"/>
  <c r="AA196" i="37"/>
  <c r="Y196" i="37"/>
  <c r="W196" i="37"/>
  <c r="U196" i="37"/>
  <c r="S196" i="37"/>
  <c r="Q196" i="37"/>
  <c r="O196" i="37"/>
  <c r="M196" i="37"/>
  <c r="K196" i="37"/>
  <c r="I196" i="37"/>
  <c r="G196" i="37"/>
  <c r="E196" i="37"/>
  <c r="AQ195" i="37"/>
  <c r="AO195" i="37"/>
  <c r="AM195" i="37"/>
  <c r="AK195" i="37"/>
  <c r="AI195" i="37"/>
  <c r="AG195" i="37"/>
  <c r="AE195" i="37"/>
  <c r="AC195" i="37"/>
  <c r="AA195" i="37"/>
  <c r="Y195" i="37"/>
  <c r="W195" i="37"/>
  <c r="U195" i="37"/>
  <c r="S195" i="37"/>
  <c r="Q195" i="37"/>
  <c r="O195" i="37"/>
  <c r="M195" i="37"/>
  <c r="K195" i="37"/>
  <c r="I195" i="37"/>
  <c r="G195" i="37"/>
  <c r="E195" i="37"/>
  <c r="AQ194" i="37"/>
  <c r="AO194" i="37"/>
  <c r="AM194" i="37"/>
  <c r="AK194" i="37"/>
  <c r="AI194" i="37"/>
  <c r="AG194" i="37"/>
  <c r="AE194" i="37"/>
  <c r="AC194" i="37"/>
  <c r="AA194" i="37"/>
  <c r="Y194" i="37"/>
  <c r="W194" i="37"/>
  <c r="U194" i="37"/>
  <c r="S194" i="37"/>
  <c r="Q194" i="37"/>
  <c r="O194" i="37"/>
  <c r="M194" i="37"/>
  <c r="K194" i="37"/>
  <c r="I194" i="37"/>
  <c r="G194" i="37"/>
  <c r="E194" i="37"/>
  <c r="AQ193" i="37"/>
  <c r="AO193" i="37"/>
  <c r="AM193" i="37"/>
  <c r="AK193" i="37"/>
  <c r="AI193" i="37"/>
  <c r="AG193" i="37"/>
  <c r="AE193" i="37"/>
  <c r="AC193" i="37"/>
  <c r="AA193" i="37"/>
  <c r="Y193" i="37"/>
  <c r="W193" i="37"/>
  <c r="U193" i="37"/>
  <c r="S193" i="37"/>
  <c r="Q193" i="37"/>
  <c r="O193" i="37"/>
  <c r="M193" i="37"/>
  <c r="K193" i="37"/>
  <c r="I193" i="37"/>
  <c r="G193" i="37"/>
  <c r="E193" i="37"/>
  <c r="AQ192" i="37"/>
  <c r="AO192" i="37"/>
  <c r="AM192" i="37"/>
  <c r="AK192" i="37"/>
  <c r="AI192" i="37"/>
  <c r="AG192" i="37"/>
  <c r="AE192" i="37"/>
  <c r="AC192" i="37"/>
  <c r="AA192" i="37"/>
  <c r="Y192" i="37"/>
  <c r="W192" i="37"/>
  <c r="U192" i="37"/>
  <c r="S192" i="37"/>
  <c r="Q192" i="37"/>
  <c r="O192" i="37"/>
  <c r="M192" i="37"/>
  <c r="K192" i="37"/>
  <c r="I192" i="37"/>
  <c r="G192" i="37"/>
  <c r="E192" i="37"/>
  <c r="AQ191" i="37"/>
  <c r="AO191" i="37"/>
  <c r="AM191" i="37"/>
  <c r="AK191" i="37"/>
  <c r="AI191" i="37"/>
  <c r="AG191" i="37"/>
  <c r="AE191" i="37"/>
  <c r="AC191" i="37"/>
  <c r="AA191" i="37"/>
  <c r="Y191" i="37"/>
  <c r="W191" i="37"/>
  <c r="U191" i="37"/>
  <c r="S191" i="37"/>
  <c r="Q191" i="37"/>
  <c r="O191" i="37"/>
  <c r="M191" i="37"/>
  <c r="K191" i="37"/>
  <c r="I191" i="37"/>
  <c r="G191" i="37"/>
  <c r="E191" i="37"/>
  <c r="AQ190" i="37"/>
  <c r="AO190" i="37"/>
  <c r="AM190" i="37"/>
  <c r="AK190" i="37"/>
  <c r="AI190" i="37"/>
  <c r="AG190" i="37"/>
  <c r="AE190" i="37"/>
  <c r="AC190" i="37"/>
  <c r="AA190" i="37"/>
  <c r="Y190" i="37"/>
  <c r="W190" i="37"/>
  <c r="U190" i="37"/>
  <c r="S190" i="37"/>
  <c r="Q190" i="37"/>
  <c r="O190" i="37"/>
  <c r="M190" i="37"/>
  <c r="K190" i="37"/>
  <c r="I190" i="37"/>
  <c r="G190" i="37"/>
  <c r="E190" i="37"/>
  <c r="AQ189" i="37"/>
  <c r="AO189" i="37"/>
  <c r="AM189" i="37"/>
  <c r="AK189" i="37"/>
  <c r="AI189" i="37"/>
  <c r="AG189" i="37"/>
  <c r="AE189" i="37"/>
  <c r="AC189" i="37"/>
  <c r="AA189" i="37"/>
  <c r="Y189" i="37"/>
  <c r="W189" i="37"/>
  <c r="U189" i="37"/>
  <c r="S189" i="37"/>
  <c r="Q189" i="37"/>
  <c r="O189" i="37"/>
  <c r="M189" i="37"/>
  <c r="K189" i="37"/>
  <c r="I189" i="37"/>
  <c r="G189" i="37"/>
  <c r="E189" i="37"/>
  <c r="AQ188" i="37"/>
  <c r="AO188" i="37"/>
  <c r="AM188" i="37"/>
  <c r="AK188" i="37"/>
  <c r="AI188" i="37"/>
  <c r="AG188" i="37"/>
  <c r="AE188" i="37"/>
  <c r="AC188" i="37"/>
  <c r="AA188" i="37"/>
  <c r="Y188" i="37"/>
  <c r="W188" i="37"/>
  <c r="U188" i="37"/>
  <c r="S188" i="37"/>
  <c r="Q188" i="37"/>
  <c r="O188" i="37"/>
  <c r="M188" i="37"/>
  <c r="K188" i="37"/>
  <c r="I188" i="37"/>
  <c r="G188" i="37"/>
  <c r="E188" i="37"/>
  <c r="AQ187" i="37"/>
  <c r="AO187" i="37"/>
  <c r="AM187" i="37"/>
  <c r="AK187" i="37"/>
  <c r="AI187" i="37"/>
  <c r="AG187" i="37"/>
  <c r="AE187" i="37"/>
  <c r="AC187" i="37"/>
  <c r="AA187" i="37"/>
  <c r="Y187" i="37"/>
  <c r="W187" i="37"/>
  <c r="U187" i="37"/>
  <c r="S187" i="37"/>
  <c r="Q187" i="37"/>
  <c r="O187" i="37"/>
  <c r="M187" i="37"/>
  <c r="K187" i="37"/>
  <c r="I187" i="37"/>
  <c r="G187" i="37"/>
  <c r="E187" i="37"/>
  <c r="AQ186" i="37"/>
  <c r="AO186" i="37"/>
  <c r="AM186" i="37"/>
  <c r="AK186" i="37"/>
  <c r="AI186" i="37"/>
  <c r="AG186" i="37"/>
  <c r="AE186" i="37"/>
  <c r="AC186" i="37"/>
  <c r="AA186" i="37"/>
  <c r="Y186" i="37"/>
  <c r="W186" i="37"/>
  <c r="U186" i="37"/>
  <c r="S186" i="37"/>
  <c r="Q186" i="37"/>
  <c r="O186" i="37"/>
  <c r="M186" i="37"/>
  <c r="K186" i="37"/>
  <c r="I186" i="37"/>
  <c r="G186" i="37"/>
  <c r="E186" i="37"/>
  <c r="AQ185" i="37"/>
  <c r="AO185" i="37"/>
  <c r="AM185" i="37"/>
  <c r="AK185" i="37"/>
  <c r="AI185" i="37"/>
  <c r="AG185" i="37"/>
  <c r="AE185" i="37"/>
  <c r="AC185" i="37"/>
  <c r="AA185" i="37"/>
  <c r="Y185" i="37"/>
  <c r="W185" i="37"/>
  <c r="U185" i="37"/>
  <c r="S185" i="37"/>
  <c r="Q185" i="37"/>
  <c r="O185" i="37"/>
  <c r="M185" i="37"/>
  <c r="K185" i="37"/>
  <c r="I185" i="37"/>
  <c r="G185" i="37"/>
  <c r="E185" i="37"/>
  <c r="AQ184" i="37"/>
  <c r="AO184" i="37"/>
  <c r="AM184" i="37"/>
  <c r="AK184" i="37"/>
  <c r="AI184" i="37"/>
  <c r="AG184" i="37"/>
  <c r="AE184" i="37"/>
  <c r="AC184" i="37"/>
  <c r="AA184" i="37"/>
  <c r="Y184" i="37"/>
  <c r="W184" i="37"/>
  <c r="U184" i="37"/>
  <c r="S184" i="37"/>
  <c r="Q184" i="37"/>
  <c r="O184" i="37"/>
  <c r="M184" i="37"/>
  <c r="K184" i="37"/>
  <c r="I184" i="37"/>
  <c r="G184" i="37"/>
  <c r="E184" i="37"/>
  <c r="AQ183" i="37"/>
  <c r="AO183" i="37"/>
  <c r="AM183" i="37"/>
  <c r="AK183" i="37"/>
  <c r="AI183" i="37"/>
  <c r="AG183" i="37"/>
  <c r="AE183" i="37"/>
  <c r="AC183" i="37"/>
  <c r="AA183" i="37"/>
  <c r="Y183" i="37"/>
  <c r="W183" i="37"/>
  <c r="U183" i="37"/>
  <c r="S183" i="37"/>
  <c r="Q183" i="37"/>
  <c r="O183" i="37"/>
  <c r="M183" i="37"/>
  <c r="K183" i="37"/>
  <c r="I183" i="37"/>
  <c r="G183" i="37"/>
  <c r="E183" i="37"/>
  <c r="AQ182" i="37"/>
  <c r="AO182" i="37"/>
  <c r="AM182" i="37"/>
  <c r="AK182" i="37"/>
  <c r="AI182" i="37"/>
  <c r="AG182" i="37"/>
  <c r="AE182" i="37"/>
  <c r="AC182" i="37"/>
  <c r="AA182" i="37"/>
  <c r="Y182" i="37"/>
  <c r="W182" i="37"/>
  <c r="U182" i="37"/>
  <c r="S182" i="37"/>
  <c r="Q182" i="37"/>
  <c r="O182" i="37"/>
  <c r="M182" i="37"/>
  <c r="K182" i="37"/>
  <c r="I182" i="37"/>
  <c r="G182" i="37"/>
  <c r="E182" i="37"/>
  <c r="AQ181" i="37"/>
  <c r="AO181" i="37"/>
  <c r="AM181" i="37"/>
  <c r="AK181" i="37"/>
  <c r="AI181" i="37"/>
  <c r="AG181" i="37"/>
  <c r="AE181" i="37"/>
  <c r="AC181" i="37"/>
  <c r="AA181" i="37"/>
  <c r="Y181" i="37"/>
  <c r="W181" i="37"/>
  <c r="U181" i="37"/>
  <c r="S181" i="37"/>
  <c r="Q181" i="37"/>
  <c r="O181" i="37"/>
  <c r="M181" i="37"/>
  <c r="K181" i="37"/>
  <c r="I181" i="37"/>
  <c r="G181" i="37"/>
  <c r="E181" i="37"/>
  <c r="AQ180" i="37"/>
  <c r="AO180" i="37"/>
  <c r="AM180" i="37"/>
  <c r="AK180" i="37"/>
  <c r="AI180" i="37"/>
  <c r="AG180" i="37"/>
  <c r="AE180" i="37"/>
  <c r="AC180" i="37"/>
  <c r="AA180" i="37"/>
  <c r="Y180" i="37"/>
  <c r="W180" i="37"/>
  <c r="U180" i="37"/>
  <c r="S180" i="37"/>
  <c r="Q180" i="37"/>
  <c r="O180" i="37"/>
  <c r="M180" i="37"/>
  <c r="K180" i="37"/>
  <c r="I180" i="37"/>
  <c r="G180" i="37"/>
  <c r="E180" i="37"/>
  <c r="AQ179" i="37"/>
  <c r="AO179" i="37"/>
  <c r="AM179" i="37"/>
  <c r="AK179" i="37"/>
  <c r="AI179" i="37"/>
  <c r="AG179" i="37"/>
  <c r="AE179" i="37"/>
  <c r="AC179" i="37"/>
  <c r="AA179" i="37"/>
  <c r="Y179" i="37"/>
  <c r="W179" i="37"/>
  <c r="U179" i="37"/>
  <c r="S179" i="37"/>
  <c r="Q179" i="37"/>
  <c r="O179" i="37"/>
  <c r="M179" i="37"/>
  <c r="K179" i="37"/>
  <c r="I179" i="37"/>
  <c r="G179" i="37"/>
  <c r="E179" i="37"/>
  <c r="AQ178" i="37"/>
  <c r="AO178" i="37"/>
  <c r="AM178" i="37"/>
  <c r="AK178" i="37"/>
  <c r="AI178" i="37"/>
  <c r="AG178" i="37"/>
  <c r="AE178" i="37"/>
  <c r="AC178" i="37"/>
  <c r="AA178" i="37"/>
  <c r="Y178" i="37"/>
  <c r="W178" i="37"/>
  <c r="U178" i="37"/>
  <c r="S178" i="37"/>
  <c r="Q178" i="37"/>
  <c r="O178" i="37"/>
  <c r="M178" i="37"/>
  <c r="K178" i="37"/>
  <c r="I178" i="37"/>
  <c r="G178" i="37"/>
  <c r="E178" i="37"/>
  <c r="AQ177" i="37"/>
  <c r="AO177" i="37"/>
  <c r="AM177" i="37"/>
  <c r="AK177" i="37"/>
  <c r="AI177" i="37"/>
  <c r="AG177" i="37"/>
  <c r="AE177" i="37"/>
  <c r="AC177" i="37"/>
  <c r="AA177" i="37"/>
  <c r="Y177" i="37"/>
  <c r="W177" i="37"/>
  <c r="U177" i="37"/>
  <c r="S177" i="37"/>
  <c r="Q177" i="37"/>
  <c r="O177" i="37"/>
  <c r="M177" i="37"/>
  <c r="K177" i="37"/>
  <c r="I177" i="37"/>
  <c r="G177" i="37"/>
  <c r="E177" i="37"/>
  <c r="AQ176" i="37"/>
  <c r="AO176" i="37"/>
  <c r="AM176" i="37"/>
  <c r="AK176" i="37"/>
  <c r="AI176" i="37"/>
  <c r="AG176" i="37"/>
  <c r="AE176" i="37"/>
  <c r="AC176" i="37"/>
  <c r="AA176" i="37"/>
  <c r="Y176" i="37"/>
  <c r="W176" i="37"/>
  <c r="U176" i="37"/>
  <c r="S176" i="37"/>
  <c r="Q176" i="37"/>
  <c r="O176" i="37"/>
  <c r="M176" i="37"/>
  <c r="K176" i="37"/>
  <c r="I176" i="37"/>
  <c r="G176" i="37"/>
  <c r="E176" i="37"/>
  <c r="AQ175" i="37"/>
  <c r="AO175" i="37"/>
  <c r="AM175" i="37"/>
  <c r="AK175" i="37"/>
  <c r="AI175" i="37"/>
  <c r="AG175" i="37"/>
  <c r="AE175" i="37"/>
  <c r="AC175" i="37"/>
  <c r="AA175" i="37"/>
  <c r="Y175" i="37"/>
  <c r="W175" i="37"/>
  <c r="U175" i="37"/>
  <c r="S175" i="37"/>
  <c r="Q175" i="37"/>
  <c r="O175" i="37"/>
  <c r="M175" i="37"/>
  <c r="K175" i="37"/>
  <c r="I175" i="37"/>
  <c r="G175" i="37"/>
  <c r="E175" i="37"/>
  <c r="AQ174" i="37"/>
  <c r="AO174" i="37"/>
  <c r="AM174" i="37"/>
  <c r="AK174" i="37"/>
  <c r="AI174" i="37"/>
  <c r="AG174" i="37"/>
  <c r="AE174" i="37"/>
  <c r="AC174" i="37"/>
  <c r="AA174" i="37"/>
  <c r="Y174" i="37"/>
  <c r="W174" i="37"/>
  <c r="U174" i="37"/>
  <c r="S174" i="37"/>
  <c r="Q174" i="37"/>
  <c r="O174" i="37"/>
  <c r="M174" i="37"/>
  <c r="K174" i="37"/>
  <c r="I174" i="37"/>
  <c r="G174" i="37"/>
  <c r="E174" i="37"/>
  <c r="AQ173" i="37"/>
  <c r="AO173" i="37"/>
  <c r="AM173" i="37"/>
  <c r="AK173" i="37"/>
  <c r="AI173" i="37"/>
  <c r="AG173" i="37"/>
  <c r="AE173" i="37"/>
  <c r="AC173" i="37"/>
  <c r="AA173" i="37"/>
  <c r="Y173" i="37"/>
  <c r="W173" i="37"/>
  <c r="U173" i="37"/>
  <c r="S173" i="37"/>
  <c r="Q173" i="37"/>
  <c r="O173" i="37"/>
  <c r="M173" i="37"/>
  <c r="K173" i="37"/>
  <c r="I173" i="37"/>
  <c r="G173" i="37"/>
  <c r="E173" i="37"/>
  <c r="AQ172" i="37"/>
  <c r="AO172" i="37"/>
  <c r="AM172" i="37"/>
  <c r="AK172" i="37"/>
  <c r="AI172" i="37"/>
  <c r="AG172" i="37"/>
  <c r="AE172" i="37"/>
  <c r="AC172" i="37"/>
  <c r="AA172" i="37"/>
  <c r="Y172" i="37"/>
  <c r="W172" i="37"/>
  <c r="U172" i="37"/>
  <c r="S172" i="37"/>
  <c r="Q172" i="37"/>
  <c r="O172" i="37"/>
  <c r="M172" i="37"/>
  <c r="K172" i="37"/>
  <c r="I172" i="37"/>
  <c r="G172" i="37"/>
  <c r="E172" i="37"/>
  <c r="AQ171" i="37"/>
  <c r="AO171" i="37"/>
  <c r="AM171" i="37"/>
  <c r="AK171" i="37"/>
  <c r="AI171" i="37"/>
  <c r="AG171" i="37"/>
  <c r="AE171" i="37"/>
  <c r="AC171" i="37"/>
  <c r="AA171" i="37"/>
  <c r="Y171" i="37"/>
  <c r="W171" i="37"/>
  <c r="U171" i="37"/>
  <c r="S171" i="37"/>
  <c r="Q171" i="37"/>
  <c r="O171" i="37"/>
  <c r="M171" i="37"/>
  <c r="K171" i="37"/>
  <c r="I171" i="37"/>
  <c r="G171" i="37"/>
  <c r="E171" i="37"/>
  <c r="AQ170" i="37"/>
  <c r="AO170" i="37"/>
  <c r="AM170" i="37"/>
  <c r="AK170" i="37"/>
  <c r="AI170" i="37"/>
  <c r="AG170" i="37"/>
  <c r="AE170" i="37"/>
  <c r="AC170" i="37"/>
  <c r="AA170" i="37"/>
  <c r="Y170" i="37"/>
  <c r="W170" i="37"/>
  <c r="U170" i="37"/>
  <c r="S170" i="37"/>
  <c r="Q170" i="37"/>
  <c r="O170" i="37"/>
  <c r="M170" i="37"/>
  <c r="K170" i="37"/>
  <c r="I170" i="37"/>
  <c r="G170" i="37"/>
  <c r="E170" i="37"/>
  <c r="AQ169" i="37"/>
  <c r="AO169" i="37"/>
  <c r="AM169" i="37"/>
  <c r="AK169" i="37"/>
  <c r="AI169" i="37"/>
  <c r="AG169" i="37"/>
  <c r="AE169" i="37"/>
  <c r="AC169" i="37"/>
  <c r="AA169" i="37"/>
  <c r="Y169" i="37"/>
  <c r="W169" i="37"/>
  <c r="U169" i="37"/>
  <c r="S169" i="37"/>
  <c r="Q169" i="37"/>
  <c r="O169" i="37"/>
  <c r="M169" i="37"/>
  <c r="K169" i="37"/>
  <c r="I169" i="37"/>
  <c r="G169" i="37"/>
  <c r="E169" i="37"/>
  <c r="AQ168" i="37"/>
  <c r="AO168" i="37"/>
  <c r="AM168" i="37"/>
  <c r="AK168" i="37"/>
  <c r="AI168" i="37"/>
  <c r="AG168" i="37"/>
  <c r="AE168" i="37"/>
  <c r="AC168" i="37"/>
  <c r="AA168" i="37"/>
  <c r="Y168" i="37"/>
  <c r="W168" i="37"/>
  <c r="U168" i="37"/>
  <c r="S168" i="37"/>
  <c r="Q168" i="37"/>
  <c r="O168" i="37"/>
  <c r="M168" i="37"/>
  <c r="K168" i="37"/>
  <c r="I168" i="37"/>
  <c r="G168" i="37"/>
  <c r="E168" i="37"/>
  <c r="AQ167" i="37"/>
  <c r="AO167" i="37"/>
  <c r="AM167" i="37"/>
  <c r="AK167" i="37"/>
  <c r="AI167" i="37"/>
  <c r="AG167" i="37"/>
  <c r="AE167" i="37"/>
  <c r="AC167" i="37"/>
  <c r="AA167" i="37"/>
  <c r="Y167" i="37"/>
  <c r="W167" i="37"/>
  <c r="U167" i="37"/>
  <c r="S167" i="37"/>
  <c r="Q167" i="37"/>
  <c r="O167" i="37"/>
  <c r="M167" i="37"/>
  <c r="K167" i="37"/>
  <c r="I167" i="37"/>
  <c r="G167" i="37"/>
  <c r="E167" i="37"/>
  <c r="AQ166" i="37"/>
  <c r="AO166" i="37"/>
  <c r="AM166" i="37"/>
  <c r="AK166" i="37"/>
  <c r="AI166" i="37"/>
  <c r="AG166" i="37"/>
  <c r="AE166" i="37"/>
  <c r="AC166" i="37"/>
  <c r="AA166" i="37"/>
  <c r="Y166" i="37"/>
  <c r="W166" i="37"/>
  <c r="U166" i="37"/>
  <c r="S166" i="37"/>
  <c r="Q166" i="37"/>
  <c r="O166" i="37"/>
  <c r="M166" i="37"/>
  <c r="K166" i="37"/>
  <c r="I166" i="37"/>
  <c r="G166" i="37"/>
  <c r="E166" i="37"/>
  <c r="AQ165" i="37"/>
  <c r="AO165" i="37"/>
  <c r="AM165" i="37"/>
  <c r="AK165" i="37"/>
  <c r="AI165" i="37"/>
  <c r="AG165" i="37"/>
  <c r="AE165" i="37"/>
  <c r="AC165" i="37"/>
  <c r="AA165" i="37"/>
  <c r="Y165" i="37"/>
  <c r="W165" i="37"/>
  <c r="U165" i="37"/>
  <c r="S165" i="37"/>
  <c r="Q165" i="37"/>
  <c r="O165" i="37"/>
  <c r="M165" i="37"/>
  <c r="K165" i="37"/>
  <c r="I165" i="37"/>
  <c r="G165" i="37"/>
  <c r="E165" i="37"/>
  <c r="AQ164" i="37"/>
  <c r="AO164" i="37"/>
  <c r="AM164" i="37"/>
  <c r="AK164" i="37"/>
  <c r="AI164" i="37"/>
  <c r="AG164" i="37"/>
  <c r="AE164" i="37"/>
  <c r="AC164" i="37"/>
  <c r="AA164" i="37"/>
  <c r="Y164" i="37"/>
  <c r="W164" i="37"/>
  <c r="U164" i="37"/>
  <c r="S164" i="37"/>
  <c r="Q164" i="37"/>
  <c r="O164" i="37"/>
  <c r="M164" i="37"/>
  <c r="K164" i="37"/>
  <c r="I164" i="37"/>
  <c r="G164" i="37"/>
  <c r="E164" i="37"/>
  <c r="AQ163" i="37"/>
  <c r="AO163" i="37"/>
  <c r="AM163" i="37"/>
  <c r="AK163" i="37"/>
  <c r="AI163" i="37"/>
  <c r="AG163" i="37"/>
  <c r="AE163" i="37"/>
  <c r="AC163" i="37"/>
  <c r="AA163" i="37"/>
  <c r="Y163" i="37"/>
  <c r="W163" i="37"/>
  <c r="U163" i="37"/>
  <c r="S163" i="37"/>
  <c r="Q163" i="37"/>
  <c r="O163" i="37"/>
  <c r="M163" i="37"/>
  <c r="K163" i="37"/>
  <c r="I163" i="37"/>
  <c r="G163" i="37"/>
  <c r="E163" i="37"/>
  <c r="AQ162" i="37"/>
  <c r="AO162" i="37"/>
  <c r="AM162" i="37"/>
  <c r="AK162" i="37"/>
  <c r="AI162" i="37"/>
  <c r="AG162" i="37"/>
  <c r="AE162" i="37"/>
  <c r="AC162" i="37"/>
  <c r="AA162" i="37"/>
  <c r="Y162" i="37"/>
  <c r="W162" i="37"/>
  <c r="U162" i="37"/>
  <c r="S162" i="37"/>
  <c r="Q162" i="37"/>
  <c r="O162" i="37"/>
  <c r="M162" i="37"/>
  <c r="K162" i="37"/>
  <c r="I162" i="37"/>
  <c r="G162" i="37"/>
  <c r="E162" i="37"/>
  <c r="AQ161" i="37"/>
  <c r="AO161" i="37"/>
  <c r="AM161" i="37"/>
  <c r="AK161" i="37"/>
  <c r="AI161" i="37"/>
  <c r="AG161" i="37"/>
  <c r="AE161" i="37"/>
  <c r="AC161" i="37"/>
  <c r="AA161" i="37"/>
  <c r="Y161" i="37"/>
  <c r="W161" i="37"/>
  <c r="U161" i="37"/>
  <c r="S161" i="37"/>
  <c r="Q161" i="37"/>
  <c r="O161" i="37"/>
  <c r="M161" i="37"/>
  <c r="K161" i="37"/>
  <c r="I161" i="37"/>
  <c r="G161" i="37"/>
  <c r="E161" i="37"/>
  <c r="AQ160" i="37"/>
  <c r="AO160" i="37"/>
  <c r="AM160" i="37"/>
  <c r="AK160" i="37"/>
  <c r="AI160" i="37"/>
  <c r="AG160" i="37"/>
  <c r="AE160" i="37"/>
  <c r="AC160" i="37"/>
  <c r="AA160" i="37"/>
  <c r="Y160" i="37"/>
  <c r="W160" i="37"/>
  <c r="U160" i="37"/>
  <c r="S160" i="37"/>
  <c r="Q160" i="37"/>
  <c r="O160" i="37"/>
  <c r="M160" i="37"/>
  <c r="K160" i="37"/>
  <c r="I160" i="37"/>
  <c r="G160" i="37"/>
  <c r="E160" i="37"/>
  <c r="AQ159" i="37"/>
  <c r="AO159" i="37"/>
  <c r="AM159" i="37"/>
  <c r="AK159" i="37"/>
  <c r="AI159" i="37"/>
  <c r="AG159" i="37"/>
  <c r="AE159" i="37"/>
  <c r="AC159" i="37"/>
  <c r="AA159" i="37"/>
  <c r="Y159" i="37"/>
  <c r="W159" i="37"/>
  <c r="U159" i="37"/>
  <c r="S159" i="37"/>
  <c r="Q159" i="37"/>
  <c r="O159" i="37"/>
  <c r="M159" i="37"/>
  <c r="K159" i="37"/>
  <c r="I159" i="37"/>
  <c r="G159" i="37"/>
  <c r="E159" i="37"/>
  <c r="AQ158" i="37"/>
  <c r="AO158" i="37"/>
  <c r="AM158" i="37"/>
  <c r="AK158" i="37"/>
  <c r="AI158" i="37"/>
  <c r="AG158" i="37"/>
  <c r="AE158" i="37"/>
  <c r="AC158" i="37"/>
  <c r="AA158" i="37"/>
  <c r="Y158" i="37"/>
  <c r="W158" i="37"/>
  <c r="U158" i="37"/>
  <c r="S158" i="37"/>
  <c r="Q158" i="37"/>
  <c r="O158" i="37"/>
  <c r="M158" i="37"/>
  <c r="K158" i="37"/>
  <c r="I158" i="37"/>
  <c r="G158" i="37"/>
  <c r="E158" i="37"/>
  <c r="AQ157" i="37"/>
  <c r="AO157" i="37"/>
  <c r="AM157" i="37"/>
  <c r="AK157" i="37"/>
  <c r="AI157" i="37"/>
  <c r="AG157" i="37"/>
  <c r="AE157" i="37"/>
  <c r="AC157" i="37"/>
  <c r="AA157" i="37"/>
  <c r="Y157" i="37"/>
  <c r="W157" i="37"/>
  <c r="U157" i="37"/>
  <c r="S157" i="37"/>
  <c r="Q157" i="37"/>
  <c r="O157" i="37"/>
  <c r="M157" i="37"/>
  <c r="K157" i="37"/>
  <c r="I157" i="37"/>
  <c r="G157" i="37"/>
  <c r="E157" i="37"/>
  <c r="AQ156" i="37"/>
  <c r="AO156" i="37"/>
  <c r="AM156" i="37"/>
  <c r="AK156" i="37"/>
  <c r="AI156" i="37"/>
  <c r="AG156" i="37"/>
  <c r="AE156" i="37"/>
  <c r="AC156" i="37"/>
  <c r="AA156" i="37"/>
  <c r="Y156" i="37"/>
  <c r="W156" i="37"/>
  <c r="U156" i="37"/>
  <c r="S156" i="37"/>
  <c r="Q156" i="37"/>
  <c r="O156" i="37"/>
  <c r="M156" i="37"/>
  <c r="K156" i="37"/>
  <c r="I156" i="37"/>
  <c r="G156" i="37"/>
  <c r="E156" i="37"/>
  <c r="AQ155" i="37"/>
  <c r="AO155" i="37"/>
  <c r="AM155" i="37"/>
  <c r="AK155" i="37"/>
  <c r="AI155" i="37"/>
  <c r="AG155" i="37"/>
  <c r="AE155" i="37"/>
  <c r="AC155" i="37"/>
  <c r="AA155" i="37"/>
  <c r="Y155" i="37"/>
  <c r="W155" i="37"/>
  <c r="U155" i="37"/>
  <c r="S155" i="37"/>
  <c r="Q155" i="37"/>
  <c r="O155" i="37"/>
  <c r="M155" i="37"/>
  <c r="K155" i="37"/>
  <c r="I155" i="37"/>
  <c r="G155" i="37"/>
  <c r="E155" i="37"/>
  <c r="AQ154" i="37"/>
  <c r="AO154" i="37"/>
  <c r="AM154" i="37"/>
  <c r="AK154" i="37"/>
  <c r="AI154" i="37"/>
  <c r="AG154" i="37"/>
  <c r="AE154" i="37"/>
  <c r="AC154" i="37"/>
  <c r="AA154" i="37"/>
  <c r="Y154" i="37"/>
  <c r="W154" i="37"/>
  <c r="U154" i="37"/>
  <c r="S154" i="37"/>
  <c r="Q154" i="37"/>
  <c r="O154" i="37"/>
  <c r="M154" i="37"/>
  <c r="K154" i="37"/>
  <c r="I154" i="37"/>
  <c r="G154" i="37"/>
  <c r="E154" i="37"/>
  <c r="AQ153" i="37"/>
  <c r="AO153" i="37"/>
  <c r="AM153" i="37"/>
  <c r="AK153" i="37"/>
  <c r="AI153" i="37"/>
  <c r="AG153" i="37"/>
  <c r="AE153" i="37"/>
  <c r="AC153" i="37"/>
  <c r="AA153" i="37"/>
  <c r="Y153" i="37"/>
  <c r="W153" i="37"/>
  <c r="U153" i="37"/>
  <c r="S153" i="37"/>
  <c r="Q153" i="37"/>
  <c r="O153" i="37"/>
  <c r="M153" i="37"/>
  <c r="K153" i="37"/>
  <c r="I153" i="37"/>
  <c r="G153" i="37"/>
  <c r="E153" i="37"/>
  <c r="AQ152" i="37"/>
  <c r="AO152" i="37"/>
  <c r="AM152" i="37"/>
  <c r="AK152" i="37"/>
  <c r="AI152" i="37"/>
  <c r="AG152" i="37"/>
  <c r="AE152" i="37"/>
  <c r="AC152" i="37"/>
  <c r="AA152" i="37"/>
  <c r="Y152" i="37"/>
  <c r="W152" i="37"/>
  <c r="U152" i="37"/>
  <c r="S152" i="37"/>
  <c r="Q152" i="37"/>
  <c r="O152" i="37"/>
  <c r="M152" i="37"/>
  <c r="K152" i="37"/>
  <c r="I152" i="37"/>
  <c r="G152" i="37"/>
  <c r="E152" i="37"/>
  <c r="AQ151" i="37"/>
  <c r="AO151" i="37"/>
  <c r="AM151" i="37"/>
  <c r="AK151" i="37"/>
  <c r="AI151" i="37"/>
  <c r="AG151" i="37"/>
  <c r="AE151" i="37"/>
  <c r="AC151" i="37"/>
  <c r="AA151" i="37"/>
  <c r="Y151" i="37"/>
  <c r="W151" i="37"/>
  <c r="U151" i="37"/>
  <c r="S151" i="37"/>
  <c r="Q151" i="37"/>
  <c r="O151" i="37"/>
  <c r="M151" i="37"/>
  <c r="K151" i="37"/>
  <c r="I151" i="37"/>
  <c r="G151" i="37"/>
  <c r="E151" i="37"/>
  <c r="AQ150" i="37"/>
  <c r="AO150" i="37"/>
  <c r="AM150" i="37"/>
  <c r="AK150" i="37"/>
  <c r="AI150" i="37"/>
  <c r="AG150" i="37"/>
  <c r="AE150" i="37"/>
  <c r="AC150" i="37"/>
  <c r="AA150" i="37"/>
  <c r="Y150" i="37"/>
  <c r="W150" i="37"/>
  <c r="U150" i="37"/>
  <c r="S150" i="37"/>
  <c r="Q150" i="37"/>
  <c r="O150" i="37"/>
  <c r="M150" i="37"/>
  <c r="K150" i="37"/>
  <c r="I150" i="37"/>
  <c r="G150" i="37"/>
  <c r="E150" i="37"/>
  <c r="AQ149" i="37"/>
  <c r="AO149" i="37"/>
  <c r="AM149" i="37"/>
  <c r="AK149" i="37"/>
  <c r="AI149" i="37"/>
  <c r="AG149" i="37"/>
  <c r="AE149" i="37"/>
  <c r="AC149" i="37"/>
  <c r="AA149" i="37"/>
  <c r="Y149" i="37"/>
  <c r="W149" i="37"/>
  <c r="U149" i="37"/>
  <c r="S149" i="37"/>
  <c r="Q149" i="37"/>
  <c r="O149" i="37"/>
  <c r="M149" i="37"/>
  <c r="K149" i="37"/>
  <c r="I149" i="37"/>
  <c r="G149" i="37"/>
  <c r="E149" i="37"/>
  <c r="AQ148" i="37"/>
  <c r="AO148" i="37"/>
  <c r="AM148" i="37"/>
  <c r="AK148" i="37"/>
  <c r="AI148" i="37"/>
  <c r="AG148" i="37"/>
  <c r="AE148" i="37"/>
  <c r="AC148" i="37"/>
  <c r="AA148" i="37"/>
  <c r="Y148" i="37"/>
  <c r="W148" i="37"/>
  <c r="U148" i="37"/>
  <c r="S148" i="37"/>
  <c r="Q148" i="37"/>
  <c r="O148" i="37"/>
  <c r="M148" i="37"/>
  <c r="K148" i="37"/>
  <c r="I148" i="37"/>
  <c r="G148" i="37"/>
  <c r="E148" i="37"/>
  <c r="AQ147" i="37"/>
  <c r="AO147" i="37"/>
  <c r="AM147" i="37"/>
  <c r="AK147" i="37"/>
  <c r="AI147" i="37"/>
  <c r="AG147" i="37"/>
  <c r="AE147" i="37"/>
  <c r="AC147" i="37"/>
  <c r="AA147" i="37"/>
  <c r="Y147" i="37"/>
  <c r="W147" i="37"/>
  <c r="U147" i="37"/>
  <c r="S147" i="37"/>
  <c r="Q147" i="37"/>
  <c r="O147" i="37"/>
  <c r="M147" i="37"/>
  <c r="K147" i="37"/>
  <c r="I147" i="37"/>
  <c r="G147" i="37"/>
  <c r="E147" i="37"/>
  <c r="AQ146" i="37"/>
  <c r="AO146" i="37"/>
  <c r="AM146" i="37"/>
  <c r="AK146" i="37"/>
  <c r="AI146" i="37"/>
  <c r="AG146" i="37"/>
  <c r="AE146" i="37"/>
  <c r="AC146" i="37"/>
  <c r="AA146" i="37"/>
  <c r="Y146" i="37"/>
  <c r="W146" i="37"/>
  <c r="U146" i="37"/>
  <c r="S146" i="37"/>
  <c r="Q146" i="37"/>
  <c r="O146" i="37"/>
  <c r="M146" i="37"/>
  <c r="K146" i="37"/>
  <c r="I146" i="37"/>
  <c r="G146" i="37"/>
  <c r="E146" i="37"/>
  <c r="AQ145" i="37"/>
  <c r="AO145" i="37"/>
  <c r="AM145" i="37"/>
  <c r="AK145" i="37"/>
  <c r="AI145" i="37"/>
  <c r="AG145" i="37"/>
  <c r="AE145" i="37"/>
  <c r="AC145" i="37"/>
  <c r="AA145" i="37"/>
  <c r="Y145" i="37"/>
  <c r="W145" i="37"/>
  <c r="U145" i="37"/>
  <c r="S145" i="37"/>
  <c r="Q145" i="37"/>
  <c r="O145" i="37"/>
  <c r="M145" i="37"/>
  <c r="K145" i="37"/>
  <c r="I145" i="37"/>
  <c r="G145" i="37"/>
  <c r="E145" i="37"/>
  <c r="AQ144" i="37"/>
  <c r="AO144" i="37"/>
  <c r="AM144" i="37"/>
  <c r="AK144" i="37"/>
  <c r="AI144" i="37"/>
  <c r="AG144" i="37"/>
  <c r="AE144" i="37"/>
  <c r="AC144" i="37"/>
  <c r="AA144" i="37"/>
  <c r="Y144" i="37"/>
  <c r="W144" i="37"/>
  <c r="U144" i="37"/>
  <c r="S144" i="37"/>
  <c r="Q144" i="37"/>
  <c r="O144" i="37"/>
  <c r="M144" i="37"/>
  <c r="K144" i="37"/>
  <c r="I144" i="37"/>
  <c r="G144" i="37"/>
  <c r="E144" i="37"/>
  <c r="AQ143" i="37"/>
  <c r="AO143" i="37"/>
  <c r="AM143" i="37"/>
  <c r="AK143" i="37"/>
  <c r="AI143" i="37"/>
  <c r="AG143" i="37"/>
  <c r="AE143" i="37"/>
  <c r="AC143" i="37"/>
  <c r="AA143" i="37"/>
  <c r="Y143" i="37"/>
  <c r="W143" i="37"/>
  <c r="U143" i="37"/>
  <c r="S143" i="37"/>
  <c r="Q143" i="37"/>
  <c r="O143" i="37"/>
  <c r="M143" i="37"/>
  <c r="K143" i="37"/>
  <c r="I143" i="37"/>
  <c r="G143" i="37"/>
  <c r="E143" i="37"/>
  <c r="AQ142" i="37"/>
  <c r="AO142" i="37"/>
  <c r="AM142" i="37"/>
  <c r="AK142" i="37"/>
  <c r="AI142" i="37"/>
  <c r="AG142" i="37"/>
  <c r="AE142" i="37"/>
  <c r="AC142" i="37"/>
  <c r="AA142" i="37"/>
  <c r="Y142" i="37"/>
  <c r="W142" i="37"/>
  <c r="U142" i="37"/>
  <c r="S142" i="37"/>
  <c r="Q142" i="37"/>
  <c r="O142" i="37"/>
  <c r="M142" i="37"/>
  <c r="K142" i="37"/>
  <c r="I142" i="37"/>
  <c r="G142" i="37"/>
  <c r="E142" i="37"/>
  <c r="AQ141" i="37"/>
  <c r="AO141" i="37"/>
  <c r="AM141" i="37"/>
  <c r="AK141" i="37"/>
  <c r="AI141" i="37"/>
  <c r="AG141" i="37"/>
  <c r="AE141" i="37"/>
  <c r="AC141" i="37"/>
  <c r="AA141" i="37"/>
  <c r="Y141" i="37"/>
  <c r="W141" i="37"/>
  <c r="U141" i="37"/>
  <c r="S141" i="37"/>
  <c r="Q141" i="37"/>
  <c r="O141" i="37"/>
  <c r="M141" i="37"/>
  <c r="K141" i="37"/>
  <c r="I141" i="37"/>
  <c r="G141" i="37"/>
  <c r="E141" i="37"/>
  <c r="AQ140" i="37"/>
  <c r="AO140" i="37"/>
  <c r="AM140" i="37"/>
  <c r="AK140" i="37"/>
  <c r="AI140" i="37"/>
  <c r="AG140" i="37"/>
  <c r="AE140" i="37"/>
  <c r="AC140" i="37"/>
  <c r="AA140" i="37"/>
  <c r="Y140" i="37"/>
  <c r="W140" i="37"/>
  <c r="U140" i="37"/>
  <c r="S140" i="37"/>
  <c r="Q140" i="37"/>
  <c r="O140" i="37"/>
  <c r="M140" i="37"/>
  <c r="K140" i="37"/>
  <c r="I140" i="37"/>
  <c r="G140" i="37"/>
  <c r="E140" i="37"/>
  <c r="AQ139" i="37"/>
  <c r="AO139" i="37"/>
  <c r="AM139" i="37"/>
  <c r="AK139" i="37"/>
  <c r="AI139" i="37"/>
  <c r="AG139" i="37"/>
  <c r="AE139" i="37"/>
  <c r="AC139" i="37"/>
  <c r="AA139" i="37"/>
  <c r="Y139" i="37"/>
  <c r="W139" i="37"/>
  <c r="U139" i="37"/>
  <c r="S139" i="37"/>
  <c r="Q139" i="37"/>
  <c r="O139" i="37"/>
  <c r="M139" i="37"/>
  <c r="K139" i="37"/>
  <c r="I139" i="37"/>
  <c r="G139" i="37"/>
  <c r="E139" i="37"/>
  <c r="AQ138" i="37"/>
  <c r="AO138" i="37"/>
  <c r="AM138" i="37"/>
  <c r="AK138" i="37"/>
  <c r="AI138" i="37"/>
  <c r="AG138" i="37"/>
  <c r="AE138" i="37"/>
  <c r="AC138" i="37"/>
  <c r="AA138" i="37"/>
  <c r="Y138" i="37"/>
  <c r="W138" i="37"/>
  <c r="U138" i="37"/>
  <c r="S138" i="37"/>
  <c r="Q138" i="37"/>
  <c r="O138" i="37"/>
  <c r="M138" i="37"/>
  <c r="K138" i="37"/>
  <c r="I138" i="37"/>
  <c r="G138" i="37"/>
  <c r="E138" i="37"/>
  <c r="AQ137" i="37"/>
  <c r="AO137" i="37"/>
  <c r="AM137" i="37"/>
  <c r="AK137" i="37"/>
  <c r="AI137" i="37"/>
  <c r="AG137" i="37"/>
  <c r="AE137" i="37"/>
  <c r="AC137" i="37"/>
  <c r="AA137" i="37"/>
  <c r="Y137" i="37"/>
  <c r="W137" i="37"/>
  <c r="U137" i="37"/>
  <c r="S137" i="37"/>
  <c r="Q137" i="37"/>
  <c r="O137" i="37"/>
  <c r="M137" i="37"/>
  <c r="K137" i="37"/>
  <c r="I137" i="37"/>
  <c r="G137" i="37"/>
  <c r="E137" i="37"/>
  <c r="AQ136" i="37"/>
  <c r="AO136" i="37"/>
  <c r="AM136" i="37"/>
  <c r="AK136" i="37"/>
  <c r="AI136" i="37"/>
  <c r="AG136" i="37"/>
  <c r="AE136" i="37"/>
  <c r="AC136" i="37"/>
  <c r="AA136" i="37"/>
  <c r="Y136" i="37"/>
  <c r="W136" i="37"/>
  <c r="U136" i="37"/>
  <c r="S136" i="37"/>
  <c r="Q136" i="37"/>
  <c r="O136" i="37"/>
  <c r="M136" i="37"/>
  <c r="K136" i="37"/>
  <c r="I136" i="37"/>
  <c r="G136" i="37"/>
  <c r="E136" i="37"/>
  <c r="AQ135" i="37"/>
  <c r="AO135" i="37"/>
  <c r="AM135" i="37"/>
  <c r="AK135" i="37"/>
  <c r="AI135" i="37"/>
  <c r="AG135" i="37"/>
  <c r="AE135" i="37"/>
  <c r="AC135" i="37"/>
  <c r="AA135" i="37"/>
  <c r="Y135" i="37"/>
  <c r="W135" i="37"/>
  <c r="U135" i="37"/>
  <c r="S135" i="37"/>
  <c r="Q135" i="37"/>
  <c r="O135" i="37"/>
  <c r="M135" i="37"/>
  <c r="K135" i="37"/>
  <c r="I135" i="37"/>
  <c r="G135" i="37"/>
  <c r="E135" i="37"/>
  <c r="AQ134" i="37"/>
  <c r="AO134" i="37"/>
  <c r="AM134" i="37"/>
  <c r="AK134" i="37"/>
  <c r="AI134" i="37"/>
  <c r="AG134" i="37"/>
  <c r="AE134" i="37"/>
  <c r="AC134" i="37"/>
  <c r="AA134" i="37"/>
  <c r="Y134" i="37"/>
  <c r="W134" i="37"/>
  <c r="U134" i="37"/>
  <c r="S134" i="37"/>
  <c r="Q134" i="37"/>
  <c r="O134" i="37"/>
  <c r="M134" i="37"/>
  <c r="K134" i="37"/>
  <c r="I134" i="37"/>
  <c r="G134" i="37"/>
  <c r="E134" i="37"/>
  <c r="AQ133" i="37"/>
  <c r="AO133" i="37"/>
  <c r="AM133" i="37"/>
  <c r="AK133" i="37"/>
  <c r="AI133" i="37"/>
  <c r="AG133" i="37"/>
  <c r="AE133" i="37"/>
  <c r="AC133" i="37"/>
  <c r="AA133" i="37"/>
  <c r="Y133" i="37"/>
  <c r="W133" i="37"/>
  <c r="U133" i="37"/>
  <c r="S133" i="37"/>
  <c r="Q133" i="37"/>
  <c r="O133" i="37"/>
  <c r="M133" i="37"/>
  <c r="K133" i="37"/>
  <c r="I133" i="37"/>
  <c r="G133" i="37"/>
  <c r="E133" i="37"/>
  <c r="AQ132" i="37"/>
  <c r="AO132" i="37"/>
  <c r="AM132" i="37"/>
  <c r="AK132" i="37"/>
  <c r="AI132" i="37"/>
  <c r="AG132" i="37"/>
  <c r="AE132" i="37"/>
  <c r="AC132" i="37"/>
  <c r="AA132" i="37"/>
  <c r="Y132" i="37"/>
  <c r="W132" i="37"/>
  <c r="U132" i="37"/>
  <c r="S132" i="37"/>
  <c r="Q132" i="37"/>
  <c r="O132" i="37"/>
  <c r="M132" i="37"/>
  <c r="K132" i="37"/>
  <c r="I132" i="37"/>
  <c r="G132" i="37"/>
  <c r="E132" i="37"/>
  <c r="AQ131" i="37"/>
  <c r="AO131" i="37"/>
  <c r="AM131" i="37"/>
  <c r="AK131" i="37"/>
  <c r="AI131" i="37"/>
  <c r="AG131" i="37"/>
  <c r="AE131" i="37"/>
  <c r="AC131" i="37"/>
  <c r="AA131" i="37"/>
  <c r="Y131" i="37"/>
  <c r="W131" i="37"/>
  <c r="U131" i="37"/>
  <c r="S131" i="37"/>
  <c r="Q131" i="37"/>
  <c r="O131" i="37"/>
  <c r="M131" i="37"/>
  <c r="K131" i="37"/>
  <c r="I131" i="37"/>
  <c r="G131" i="37"/>
  <c r="E131" i="37"/>
  <c r="AQ130" i="37"/>
  <c r="AO130" i="37"/>
  <c r="AM130" i="37"/>
  <c r="AK130" i="37"/>
  <c r="AI130" i="37"/>
  <c r="AG130" i="37"/>
  <c r="AE130" i="37"/>
  <c r="AC130" i="37"/>
  <c r="AA130" i="37"/>
  <c r="Y130" i="37"/>
  <c r="W130" i="37"/>
  <c r="U130" i="37"/>
  <c r="S130" i="37"/>
  <c r="Q130" i="37"/>
  <c r="O130" i="37"/>
  <c r="M130" i="37"/>
  <c r="K130" i="37"/>
  <c r="I130" i="37"/>
  <c r="G130" i="37"/>
  <c r="E130" i="37"/>
  <c r="AQ129" i="37"/>
  <c r="AO129" i="37"/>
  <c r="AM129" i="37"/>
  <c r="AK129" i="37"/>
  <c r="AI129" i="37"/>
  <c r="AG129" i="37"/>
  <c r="AE129" i="37"/>
  <c r="AC129" i="37"/>
  <c r="AA129" i="37"/>
  <c r="Y129" i="37"/>
  <c r="W129" i="37"/>
  <c r="U129" i="37"/>
  <c r="S129" i="37"/>
  <c r="Q129" i="37"/>
  <c r="O129" i="37"/>
  <c r="M129" i="37"/>
  <c r="K129" i="37"/>
  <c r="I129" i="37"/>
  <c r="G129" i="37"/>
  <c r="E129" i="37"/>
  <c r="AQ128" i="37"/>
  <c r="AO128" i="37"/>
  <c r="AM128" i="37"/>
  <c r="AK128" i="37"/>
  <c r="AI128" i="37"/>
  <c r="AG128" i="37"/>
  <c r="AE128" i="37"/>
  <c r="AC128" i="37"/>
  <c r="AA128" i="37"/>
  <c r="Y128" i="37"/>
  <c r="W128" i="37"/>
  <c r="U128" i="37"/>
  <c r="S128" i="37"/>
  <c r="Q128" i="37"/>
  <c r="O128" i="37"/>
  <c r="M128" i="37"/>
  <c r="K128" i="37"/>
  <c r="I128" i="37"/>
  <c r="G128" i="37"/>
  <c r="E128" i="37"/>
  <c r="AQ127" i="37"/>
  <c r="AO127" i="37"/>
  <c r="AM127" i="37"/>
  <c r="AK127" i="37"/>
  <c r="AI127" i="37"/>
  <c r="AG127" i="37"/>
  <c r="AE127" i="37"/>
  <c r="AC127" i="37"/>
  <c r="AA127" i="37"/>
  <c r="Y127" i="37"/>
  <c r="W127" i="37"/>
  <c r="U127" i="37"/>
  <c r="S127" i="37"/>
  <c r="Q127" i="37"/>
  <c r="O127" i="37"/>
  <c r="M127" i="37"/>
  <c r="K127" i="37"/>
  <c r="I127" i="37"/>
  <c r="G127" i="37"/>
  <c r="E127" i="37"/>
  <c r="AQ126" i="37"/>
  <c r="AO126" i="37"/>
  <c r="AM126" i="37"/>
  <c r="AK126" i="37"/>
  <c r="AI126" i="37"/>
  <c r="AG126" i="37"/>
  <c r="AE126" i="37"/>
  <c r="AC126" i="37"/>
  <c r="AA126" i="37"/>
  <c r="Y126" i="37"/>
  <c r="W126" i="37"/>
  <c r="U126" i="37"/>
  <c r="S126" i="37"/>
  <c r="Q126" i="37"/>
  <c r="O126" i="37"/>
  <c r="M126" i="37"/>
  <c r="K126" i="37"/>
  <c r="I126" i="37"/>
  <c r="G126" i="37"/>
  <c r="E126" i="37"/>
  <c r="AQ125" i="37"/>
  <c r="AO125" i="37"/>
  <c r="AM125" i="37"/>
  <c r="AK125" i="37"/>
  <c r="AI125" i="37"/>
  <c r="AG125" i="37"/>
  <c r="AE125" i="37"/>
  <c r="AC125" i="37"/>
  <c r="AA125" i="37"/>
  <c r="Y125" i="37"/>
  <c r="W125" i="37"/>
  <c r="U125" i="37"/>
  <c r="S125" i="37"/>
  <c r="Q125" i="37"/>
  <c r="O125" i="37"/>
  <c r="M125" i="37"/>
  <c r="K125" i="37"/>
  <c r="I125" i="37"/>
  <c r="G125" i="37"/>
  <c r="E125" i="37"/>
  <c r="AQ124" i="37"/>
  <c r="AO124" i="37"/>
  <c r="AM124" i="37"/>
  <c r="AK124" i="37"/>
  <c r="AI124" i="37"/>
  <c r="AG124" i="37"/>
  <c r="AE124" i="37"/>
  <c r="AC124" i="37"/>
  <c r="AA124" i="37"/>
  <c r="Y124" i="37"/>
  <c r="W124" i="37"/>
  <c r="U124" i="37"/>
  <c r="S124" i="37"/>
  <c r="Q124" i="37"/>
  <c r="O124" i="37"/>
  <c r="M124" i="37"/>
  <c r="K124" i="37"/>
  <c r="I124" i="37"/>
  <c r="G124" i="37"/>
  <c r="E124" i="37"/>
  <c r="AQ123" i="37"/>
  <c r="AO123" i="37"/>
  <c r="AM123" i="37"/>
  <c r="AK123" i="37"/>
  <c r="AI123" i="37"/>
  <c r="AG123" i="37"/>
  <c r="AE123" i="37"/>
  <c r="AC123" i="37"/>
  <c r="AA123" i="37"/>
  <c r="Y123" i="37"/>
  <c r="W123" i="37"/>
  <c r="U123" i="37"/>
  <c r="S123" i="37"/>
  <c r="Q123" i="37"/>
  <c r="O123" i="37"/>
  <c r="M123" i="37"/>
  <c r="K123" i="37"/>
  <c r="I123" i="37"/>
  <c r="G123" i="37"/>
  <c r="E123" i="37"/>
  <c r="AQ122" i="37"/>
  <c r="AO122" i="37"/>
  <c r="AM122" i="37"/>
  <c r="AK122" i="37"/>
  <c r="AI122" i="37"/>
  <c r="AG122" i="37"/>
  <c r="AE122" i="37"/>
  <c r="AC122" i="37"/>
  <c r="AA122" i="37"/>
  <c r="Y122" i="37"/>
  <c r="W122" i="37"/>
  <c r="U122" i="37"/>
  <c r="S122" i="37"/>
  <c r="Q122" i="37"/>
  <c r="O122" i="37"/>
  <c r="M122" i="37"/>
  <c r="K122" i="37"/>
  <c r="I122" i="37"/>
  <c r="G122" i="37"/>
  <c r="E122" i="37"/>
  <c r="AQ121" i="37"/>
  <c r="AO121" i="37"/>
  <c r="AM121" i="37"/>
  <c r="AK121" i="37"/>
  <c r="AI121" i="37"/>
  <c r="AG121" i="37"/>
  <c r="AE121" i="37"/>
  <c r="AC121" i="37"/>
  <c r="AA121" i="37"/>
  <c r="Y121" i="37"/>
  <c r="W121" i="37"/>
  <c r="U121" i="37"/>
  <c r="S121" i="37"/>
  <c r="Q121" i="37"/>
  <c r="O121" i="37"/>
  <c r="M121" i="37"/>
  <c r="K121" i="37"/>
  <c r="I121" i="37"/>
  <c r="G121" i="37"/>
  <c r="E121" i="37"/>
  <c r="AQ120" i="37"/>
  <c r="AO120" i="37"/>
  <c r="AM120" i="37"/>
  <c r="AK120" i="37"/>
  <c r="AI120" i="37"/>
  <c r="AG120" i="37"/>
  <c r="AE120" i="37"/>
  <c r="AC120" i="37"/>
  <c r="AA120" i="37"/>
  <c r="Y120" i="37"/>
  <c r="W120" i="37"/>
  <c r="U120" i="37"/>
  <c r="S120" i="37"/>
  <c r="Q120" i="37"/>
  <c r="O120" i="37"/>
  <c r="M120" i="37"/>
  <c r="K120" i="37"/>
  <c r="I120" i="37"/>
  <c r="G120" i="37"/>
  <c r="E120" i="37"/>
  <c r="AQ119" i="37"/>
  <c r="AO119" i="37"/>
  <c r="AM119" i="37"/>
  <c r="AK119" i="37"/>
  <c r="AI119" i="37"/>
  <c r="AG119" i="37"/>
  <c r="AE119" i="37"/>
  <c r="AC119" i="37"/>
  <c r="AA119" i="37"/>
  <c r="Y119" i="37"/>
  <c r="W119" i="37"/>
  <c r="U119" i="37"/>
  <c r="S119" i="37"/>
  <c r="Q119" i="37"/>
  <c r="O119" i="37"/>
  <c r="M119" i="37"/>
  <c r="K119" i="37"/>
  <c r="I119" i="37"/>
  <c r="G119" i="37"/>
  <c r="E119" i="37"/>
  <c r="AQ118" i="37"/>
  <c r="AO118" i="37"/>
  <c r="AM118" i="37"/>
  <c r="AK118" i="37"/>
  <c r="AI118" i="37"/>
  <c r="AG118" i="37"/>
  <c r="AE118" i="37"/>
  <c r="AC118" i="37"/>
  <c r="AA118" i="37"/>
  <c r="Y118" i="37"/>
  <c r="W118" i="37"/>
  <c r="U118" i="37"/>
  <c r="S118" i="37"/>
  <c r="Q118" i="37"/>
  <c r="O118" i="37"/>
  <c r="M118" i="37"/>
  <c r="K118" i="37"/>
  <c r="I118" i="37"/>
  <c r="G118" i="37"/>
  <c r="E118" i="37"/>
  <c r="AQ117" i="37"/>
  <c r="AO117" i="37"/>
  <c r="AM117" i="37"/>
  <c r="AK117" i="37"/>
  <c r="AI117" i="37"/>
  <c r="AG117" i="37"/>
  <c r="AE117" i="37"/>
  <c r="AC117" i="37"/>
  <c r="AA117" i="37"/>
  <c r="Y117" i="37"/>
  <c r="W117" i="37"/>
  <c r="U117" i="37"/>
  <c r="S117" i="37"/>
  <c r="Q117" i="37"/>
  <c r="O117" i="37"/>
  <c r="M117" i="37"/>
  <c r="K117" i="37"/>
  <c r="I117" i="37"/>
  <c r="G117" i="37"/>
  <c r="E117" i="37"/>
  <c r="AQ116" i="37"/>
  <c r="AO116" i="37"/>
  <c r="AM116" i="37"/>
  <c r="AK116" i="37"/>
  <c r="AI116" i="37"/>
  <c r="AG116" i="37"/>
  <c r="AE116" i="37"/>
  <c r="AC116" i="37"/>
  <c r="AA116" i="37"/>
  <c r="Y116" i="37"/>
  <c r="W116" i="37"/>
  <c r="U116" i="37"/>
  <c r="S116" i="37"/>
  <c r="Q116" i="37"/>
  <c r="O116" i="37"/>
  <c r="M116" i="37"/>
  <c r="K116" i="37"/>
  <c r="I116" i="37"/>
  <c r="G116" i="37"/>
  <c r="E116" i="37"/>
  <c r="AQ115" i="37"/>
  <c r="AO115" i="37"/>
  <c r="AM115" i="37"/>
  <c r="AK115" i="37"/>
  <c r="AI115" i="37"/>
  <c r="AG115" i="37"/>
  <c r="AE115" i="37"/>
  <c r="AC115" i="37"/>
  <c r="AA115" i="37"/>
  <c r="Y115" i="37"/>
  <c r="W115" i="37"/>
  <c r="U115" i="37"/>
  <c r="S115" i="37"/>
  <c r="Q115" i="37"/>
  <c r="O115" i="37"/>
  <c r="M115" i="37"/>
  <c r="K115" i="37"/>
  <c r="I115" i="37"/>
  <c r="G115" i="37"/>
  <c r="E115" i="37"/>
  <c r="AQ114" i="37"/>
  <c r="AO114" i="37"/>
  <c r="AM114" i="37"/>
  <c r="AK114" i="37"/>
  <c r="AI114" i="37"/>
  <c r="AG114" i="37"/>
  <c r="AE114" i="37"/>
  <c r="AC114" i="37"/>
  <c r="AA114" i="37"/>
  <c r="Y114" i="37"/>
  <c r="W114" i="37"/>
  <c r="U114" i="37"/>
  <c r="S114" i="37"/>
  <c r="Q114" i="37"/>
  <c r="O114" i="37"/>
  <c r="M114" i="37"/>
  <c r="K114" i="37"/>
  <c r="I114" i="37"/>
  <c r="G114" i="37"/>
  <c r="E114" i="37"/>
  <c r="AQ113" i="37"/>
  <c r="AO113" i="37"/>
  <c r="AM113" i="37"/>
  <c r="AK113" i="37"/>
  <c r="AI113" i="37"/>
  <c r="AG113" i="37"/>
  <c r="AE113" i="37"/>
  <c r="AC113" i="37"/>
  <c r="AA113" i="37"/>
  <c r="Y113" i="37"/>
  <c r="W113" i="37"/>
  <c r="U113" i="37"/>
  <c r="S113" i="37"/>
  <c r="Q113" i="37"/>
  <c r="O113" i="37"/>
  <c r="M113" i="37"/>
  <c r="K113" i="37"/>
  <c r="I113" i="37"/>
  <c r="G113" i="37"/>
  <c r="E113" i="37"/>
  <c r="AQ112" i="37"/>
  <c r="AO112" i="37"/>
  <c r="AM112" i="37"/>
  <c r="AK112" i="37"/>
  <c r="AI112" i="37"/>
  <c r="AG112" i="37"/>
  <c r="AE112" i="37"/>
  <c r="AC112" i="37"/>
  <c r="AA112" i="37"/>
  <c r="Y112" i="37"/>
  <c r="W112" i="37"/>
  <c r="U112" i="37"/>
  <c r="S112" i="37"/>
  <c r="Q112" i="37"/>
  <c r="O112" i="37"/>
  <c r="M112" i="37"/>
  <c r="K112" i="37"/>
  <c r="I112" i="37"/>
  <c r="G112" i="37"/>
  <c r="E112" i="37"/>
  <c r="AQ111" i="37"/>
  <c r="AO111" i="37"/>
  <c r="AM111" i="37"/>
  <c r="AK111" i="37"/>
  <c r="AI111" i="37"/>
  <c r="AG111" i="37"/>
  <c r="AE111" i="37"/>
  <c r="AC111" i="37"/>
  <c r="AA111" i="37"/>
  <c r="Y111" i="37"/>
  <c r="W111" i="37"/>
  <c r="U111" i="37"/>
  <c r="S111" i="37"/>
  <c r="Q111" i="37"/>
  <c r="O111" i="37"/>
  <c r="M111" i="37"/>
  <c r="K111" i="37"/>
  <c r="I111" i="37"/>
  <c r="G111" i="37"/>
  <c r="E111" i="37"/>
  <c r="AQ110" i="37"/>
  <c r="AO110" i="37"/>
  <c r="AM110" i="37"/>
  <c r="AK110" i="37"/>
  <c r="AI110" i="37"/>
  <c r="AG110" i="37"/>
  <c r="AE110" i="37"/>
  <c r="AC110" i="37"/>
  <c r="AA110" i="37"/>
  <c r="Y110" i="37"/>
  <c r="W110" i="37"/>
  <c r="U110" i="37"/>
  <c r="S110" i="37"/>
  <c r="Q110" i="37"/>
  <c r="O110" i="37"/>
  <c r="M110" i="37"/>
  <c r="K110" i="37"/>
  <c r="I110" i="37"/>
  <c r="G110" i="37"/>
  <c r="E110" i="37"/>
  <c r="AQ109" i="37"/>
  <c r="AO109" i="37"/>
  <c r="AM109" i="37"/>
  <c r="AK109" i="37"/>
  <c r="AI109" i="37"/>
  <c r="AG109" i="37"/>
  <c r="AE109" i="37"/>
  <c r="AC109" i="37"/>
  <c r="AA109" i="37"/>
  <c r="Y109" i="37"/>
  <c r="W109" i="37"/>
  <c r="U109" i="37"/>
  <c r="S109" i="37"/>
  <c r="Q109" i="37"/>
  <c r="O109" i="37"/>
  <c r="M109" i="37"/>
  <c r="K109" i="37"/>
  <c r="I109" i="37"/>
  <c r="G109" i="37"/>
  <c r="E109" i="37"/>
  <c r="AQ108" i="37"/>
  <c r="AO108" i="37"/>
  <c r="AM108" i="37"/>
  <c r="AK108" i="37"/>
  <c r="AI108" i="37"/>
  <c r="AG108" i="37"/>
  <c r="AE108" i="37"/>
  <c r="AC108" i="37"/>
  <c r="AA108" i="37"/>
  <c r="Y108" i="37"/>
  <c r="W108" i="37"/>
  <c r="U108" i="37"/>
  <c r="S108" i="37"/>
  <c r="Q108" i="37"/>
  <c r="O108" i="37"/>
  <c r="M108" i="37"/>
  <c r="K108" i="37"/>
  <c r="I108" i="37"/>
  <c r="G108" i="37"/>
  <c r="E108" i="37"/>
  <c r="AQ107" i="37"/>
  <c r="AO107" i="37"/>
  <c r="AM107" i="37"/>
  <c r="AK107" i="37"/>
  <c r="AI107" i="37"/>
  <c r="AG107" i="37"/>
  <c r="AE107" i="37"/>
  <c r="AC107" i="37"/>
  <c r="AA107" i="37"/>
  <c r="Y107" i="37"/>
  <c r="W107" i="37"/>
  <c r="U107" i="37"/>
  <c r="S107" i="37"/>
  <c r="Q107" i="37"/>
  <c r="O107" i="37"/>
  <c r="M107" i="37"/>
  <c r="K107" i="37"/>
  <c r="I107" i="37"/>
  <c r="G107" i="37"/>
  <c r="E107" i="37"/>
  <c r="AQ106" i="37"/>
  <c r="AO106" i="37"/>
  <c r="AM106" i="37"/>
  <c r="AK106" i="37"/>
  <c r="AI106" i="37"/>
  <c r="AG106" i="37"/>
  <c r="AE106" i="37"/>
  <c r="AC106" i="37"/>
  <c r="AA106" i="37"/>
  <c r="Y106" i="37"/>
  <c r="W106" i="37"/>
  <c r="U106" i="37"/>
  <c r="S106" i="37"/>
  <c r="Q106" i="37"/>
  <c r="O106" i="37"/>
  <c r="M106" i="37"/>
  <c r="K106" i="37"/>
  <c r="I106" i="37"/>
  <c r="G106" i="37"/>
  <c r="E106" i="37"/>
  <c r="AQ105" i="37"/>
  <c r="AO105" i="37"/>
  <c r="AM105" i="37"/>
  <c r="AK105" i="37"/>
  <c r="AI105" i="37"/>
  <c r="AG105" i="37"/>
  <c r="AE105" i="37"/>
  <c r="AC105" i="37"/>
  <c r="AA105" i="37"/>
  <c r="Y105" i="37"/>
  <c r="W105" i="37"/>
  <c r="U105" i="37"/>
  <c r="S105" i="37"/>
  <c r="Q105" i="37"/>
  <c r="O105" i="37"/>
  <c r="M105" i="37"/>
  <c r="K105" i="37"/>
  <c r="I105" i="37"/>
  <c r="G105" i="37"/>
  <c r="E105" i="37"/>
  <c r="AQ104" i="37"/>
  <c r="AO104" i="37"/>
  <c r="AM104" i="37"/>
  <c r="AK104" i="37"/>
  <c r="AI104" i="37"/>
  <c r="AG104" i="37"/>
  <c r="AE104" i="37"/>
  <c r="AC104" i="37"/>
  <c r="AA104" i="37"/>
  <c r="Y104" i="37"/>
  <c r="W104" i="37"/>
  <c r="U104" i="37"/>
  <c r="S104" i="37"/>
  <c r="Q104" i="37"/>
  <c r="O104" i="37"/>
  <c r="M104" i="37"/>
  <c r="K104" i="37"/>
  <c r="I104" i="37"/>
  <c r="G104" i="37"/>
  <c r="E104" i="37"/>
  <c r="AQ103" i="37"/>
  <c r="AO103" i="37"/>
  <c r="AM103" i="37"/>
  <c r="AK103" i="37"/>
  <c r="AI103" i="37"/>
  <c r="AG103" i="37"/>
  <c r="AE103" i="37"/>
  <c r="AC103" i="37"/>
  <c r="AA103" i="37"/>
  <c r="Y103" i="37"/>
  <c r="W103" i="37"/>
  <c r="U103" i="37"/>
  <c r="S103" i="37"/>
  <c r="Q103" i="37"/>
  <c r="O103" i="37"/>
  <c r="M103" i="37"/>
  <c r="K103" i="37"/>
  <c r="I103" i="37"/>
  <c r="G103" i="37"/>
  <c r="E103" i="37"/>
  <c r="AQ102" i="37"/>
  <c r="AO102" i="37"/>
  <c r="AM102" i="37"/>
  <c r="AK102" i="37"/>
  <c r="AI102" i="37"/>
  <c r="AG102" i="37"/>
  <c r="AE102" i="37"/>
  <c r="AC102" i="37"/>
  <c r="AA102" i="37"/>
  <c r="Y102" i="37"/>
  <c r="W102" i="37"/>
  <c r="U102" i="37"/>
  <c r="S102" i="37"/>
  <c r="Q102" i="37"/>
  <c r="O102" i="37"/>
  <c r="M102" i="37"/>
  <c r="K102" i="37"/>
  <c r="I102" i="37"/>
  <c r="G102" i="37"/>
  <c r="E102" i="37"/>
  <c r="AQ101" i="37"/>
  <c r="AO101" i="37"/>
  <c r="AM101" i="37"/>
  <c r="AK101" i="37"/>
  <c r="AI101" i="37"/>
  <c r="AG101" i="37"/>
  <c r="AE101" i="37"/>
  <c r="AC101" i="37"/>
  <c r="AA101" i="37"/>
  <c r="Y101" i="37"/>
  <c r="W101" i="37"/>
  <c r="U101" i="37"/>
  <c r="S101" i="37"/>
  <c r="Q101" i="37"/>
  <c r="O101" i="37"/>
  <c r="M101" i="37"/>
  <c r="K101" i="37"/>
  <c r="I101" i="37"/>
  <c r="G101" i="37"/>
  <c r="E101" i="37"/>
  <c r="AQ100" i="37"/>
  <c r="AO100" i="37"/>
  <c r="AM100" i="37"/>
  <c r="AK100" i="37"/>
  <c r="AI100" i="37"/>
  <c r="AG100" i="37"/>
  <c r="AE100" i="37"/>
  <c r="AC100" i="37"/>
  <c r="AA100" i="37"/>
  <c r="Y100" i="37"/>
  <c r="W100" i="37"/>
  <c r="U100" i="37"/>
  <c r="S100" i="37"/>
  <c r="Q100" i="37"/>
  <c r="O100" i="37"/>
  <c r="M100" i="37"/>
  <c r="K100" i="37"/>
  <c r="I100" i="37"/>
  <c r="G100" i="37"/>
  <c r="E100" i="37"/>
  <c r="AQ99" i="37"/>
  <c r="AO99" i="37"/>
  <c r="AM99" i="37"/>
  <c r="AK99" i="37"/>
  <c r="AI99" i="37"/>
  <c r="AG99" i="37"/>
  <c r="AE99" i="37"/>
  <c r="AC99" i="37"/>
  <c r="AA99" i="37"/>
  <c r="Y99" i="37"/>
  <c r="W99" i="37"/>
  <c r="U99" i="37"/>
  <c r="S99" i="37"/>
  <c r="Q99" i="37"/>
  <c r="O99" i="37"/>
  <c r="M99" i="37"/>
  <c r="K99" i="37"/>
  <c r="I99" i="37"/>
  <c r="G99" i="37"/>
  <c r="E99" i="37"/>
  <c r="AQ98" i="37"/>
  <c r="AO98" i="37"/>
  <c r="AM98" i="37"/>
  <c r="AK98" i="37"/>
  <c r="AI98" i="37"/>
  <c r="AG98" i="37"/>
  <c r="AE98" i="37"/>
  <c r="AC98" i="37"/>
  <c r="AA98" i="37"/>
  <c r="Y98" i="37"/>
  <c r="W98" i="37"/>
  <c r="U98" i="37"/>
  <c r="S98" i="37"/>
  <c r="Q98" i="37"/>
  <c r="O98" i="37"/>
  <c r="M98" i="37"/>
  <c r="K98" i="37"/>
  <c r="I98" i="37"/>
  <c r="G98" i="37"/>
  <c r="E98" i="37"/>
  <c r="AQ97" i="37"/>
  <c r="AO97" i="37"/>
  <c r="AM97" i="37"/>
  <c r="AK97" i="37"/>
  <c r="AI97" i="37"/>
  <c r="AG97" i="37"/>
  <c r="AE97" i="37"/>
  <c r="AC97" i="37"/>
  <c r="AA97" i="37"/>
  <c r="Y97" i="37"/>
  <c r="W97" i="37"/>
  <c r="U97" i="37"/>
  <c r="S97" i="37"/>
  <c r="Q97" i="37"/>
  <c r="O97" i="37"/>
  <c r="M97" i="37"/>
  <c r="K97" i="37"/>
  <c r="I97" i="37"/>
  <c r="G97" i="37"/>
  <c r="E97" i="37"/>
  <c r="AQ96" i="37"/>
  <c r="AO96" i="37"/>
  <c r="AM96" i="37"/>
  <c r="AK96" i="37"/>
  <c r="AI96" i="37"/>
  <c r="AG96" i="37"/>
  <c r="AE96" i="37"/>
  <c r="AC96" i="37"/>
  <c r="AA96" i="37"/>
  <c r="Y96" i="37"/>
  <c r="W96" i="37"/>
  <c r="U96" i="37"/>
  <c r="S96" i="37"/>
  <c r="Q96" i="37"/>
  <c r="O96" i="37"/>
  <c r="M96" i="37"/>
  <c r="K96" i="37"/>
  <c r="I96" i="37"/>
  <c r="G96" i="37"/>
  <c r="E96" i="37"/>
  <c r="AQ95" i="37"/>
  <c r="AO95" i="37"/>
  <c r="AM95" i="37"/>
  <c r="AK95" i="37"/>
  <c r="AI95" i="37"/>
  <c r="AG95" i="37"/>
  <c r="AE95" i="37"/>
  <c r="AC95" i="37"/>
  <c r="AA95" i="37"/>
  <c r="Y95" i="37"/>
  <c r="W95" i="37"/>
  <c r="U95" i="37"/>
  <c r="S95" i="37"/>
  <c r="Q95" i="37"/>
  <c r="O95" i="37"/>
  <c r="M95" i="37"/>
  <c r="K95" i="37"/>
  <c r="I95" i="37"/>
  <c r="G95" i="37"/>
  <c r="E95" i="37"/>
  <c r="AQ94" i="37"/>
  <c r="AO94" i="37"/>
  <c r="AM94" i="37"/>
  <c r="AK94" i="37"/>
  <c r="AI94" i="37"/>
  <c r="AG94" i="37"/>
  <c r="AE94" i="37"/>
  <c r="AC94" i="37"/>
  <c r="AA94" i="37"/>
  <c r="Y94" i="37"/>
  <c r="W94" i="37"/>
  <c r="U94" i="37"/>
  <c r="S94" i="37"/>
  <c r="Q94" i="37"/>
  <c r="O94" i="37"/>
  <c r="M94" i="37"/>
  <c r="K94" i="37"/>
  <c r="I94" i="37"/>
  <c r="G94" i="37"/>
  <c r="E94" i="37"/>
  <c r="AQ93" i="37"/>
  <c r="AO93" i="37"/>
  <c r="AM93" i="37"/>
  <c r="AK93" i="37"/>
  <c r="AI93" i="37"/>
  <c r="AG93" i="37"/>
  <c r="AE93" i="37"/>
  <c r="AC93" i="37"/>
  <c r="AA93" i="37"/>
  <c r="Y93" i="37"/>
  <c r="W93" i="37"/>
  <c r="U93" i="37"/>
  <c r="S93" i="37"/>
  <c r="Q93" i="37"/>
  <c r="O93" i="37"/>
  <c r="M93" i="37"/>
  <c r="K93" i="37"/>
  <c r="I93" i="37"/>
  <c r="G93" i="37"/>
  <c r="E93" i="37"/>
  <c r="AQ92" i="37"/>
  <c r="AO92" i="37"/>
  <c r="AM92" i="37"/>
  <c r="AK92" i="37"/>
  <c r="AI92" i="37"/>
  <c r="AG92" i="37"/>
  <c r="AE92" i="37"/>
  <c r="AC92" i="37"/>
  <c r="AA92" i="37"/>
  <c r="Y92" i="37"/>
  <c r="W92" i="37"/>
  <c r="U92" i="37"/>
  <c r="S92" i="37"/>
  <c r="Q92" i="37"/>
  <c r="O92" i="37"/>
  <c r="M92" i="37"/>
  <c r="K92" i="37"/>
  <c r="I92" i="37"/>
  <c r="G92" i="37"/>
  <c r="E92" i="37"/>
  <c r="AQ91" i="37"/>
  <c r="AO91" i="37"/>
  <c r="AM91" i="37"/>
  <c r="AK91" i="37"/>
  <c r="AI91" i="37"/>
  <c r="AG91" i="37"/>
  <c r="AE91" i="37"/>
  <c r="AC91" i="37"/>
  <c r="AA91" i="37"/>
  <c r="Y91" i="37"/>
  <c r="W91" i="37"/>
  <c r="U91" i="37"/>
  <c r="S91" i="37"/>
  <c r="Q91" i="37"/>
  <c r="O91" i="37"/>
  <c r="M91" i="37"/>
  <c r="K91" i="37"/>
  <c r="I91" i="37"/>
  <c r="G91" i="37"/>
  <c r="E91" i="37"/>
  <c r="AQ90" i="37"/>
  <c r="AO90" i="37"/>
  <c r="AM90" i="37"/>
  <c r="AK90" i="37"/>
  <c r="AI90" i="37"/>
  <c r="AG90" i="37"/>
  <c r="AE90" i="37"/>
  <c r="AC90" i="37"/>
  <c r="AA90" i="37"/>
  <c r="Y90" i="37"/>
  <c r="W90" i="37"/>
  <c r="U90" i="37"/>
  <c r="S90" i="37"/>
  <c r="Q90" i="37"/>
  <c r="O90" i="37"/>
  <c r="M90" i="37"/>
  <c r="K90" i="37"/>
  <c r="I90" i="37"/>
  <c r="G90" i="37"/>
  <c r="E90" i="37"/>
  <c r="AQ89" i="37"/>
  <c r="AO89" i="37"/>
  <c r="AM89" i="37"/>
  <c r="AK89" i="37"/>
  <c r="AI89" i="37"/>
  <c r="AG89" i="37"/>
  <c r="AE89" i="37"/>
  <c r="AC89" i="37"/>
  <c r="AA89" i="37"/>
  <c r="Y89" i="37"/>
  <c r="W89" i="37"/>
  <c r="U89" i="37"/>
  <c r="S89" i="37"/>
  <c r="Q89" i="37"/>
  <c r="O89" i="37"/>
  <c r="M89" i="37"/>
  <c r="K89" i="37"/>
  <c r="I89" i="37"/>
  <c r="G89" i="37"/>
  <c r="E89" i="37"/>
  <c r="AQ88" i="37"/>
  <c r="AO88" i="37"/>
  <c r="AM88" i="37"/>
  <c r="AK88" i="37"/>
  <c r="AI88" i="37"/>
  <c r="AG88" i="37"/>
  <c r="AE88" i="37"/>
  <c r="AC88" i="37"/>
  <c r="AA88" i="37"/>
  <c r="Y88" i="37"/>
  <c r="W88" i="37"/>
  <c r="U88" i="37"/>
  <c r="S88" i="37"/>
  <c r="Q88" i="37"/>
  <c r="O88" i="37"/>
  <c r="M88" i="37"/>
  <c r="K88" i="37"/>
  <c r="I88" i="37"/>
  <c r="G88" i="37"/>
  <c r="E88" i="37"/>
  <c r="AQ87" i="37"/>
  <c r="AO87" i="37"/>
  <c r="AM87" i="37"/>
  <c r="AK87" i="37"/>
  <c r="AI87" i="37"/>
  <c r="AG87" i="37"/>
  <c r="AE87" i="37"/>
  <c r="AC87" i="37"/>
  <c r="AA87" i="37"/>
  <c r="Y87" i="37"/>
  <c r="W87" i="37"/>
  <c r="U87" i="37"/>
  <c r="S87" i="37"/>
  <c r="Q87" i="37"/>
  <c r="O87" i="37"/>
  <c r="M87" i="37"/>
  <c r="K87" i="37"/>
  <c r="I87" i="37"/>
  <c r="G87" i="37"/>
  <c r="E87" i="37"/>
  <c r="AQ86" i="37"/>
  <c r="AO86" i="37"/>
  <c r="AM86" i="37"/>
  <c r="AK86" i="37"/>
  <c r="AI86" i="37"/>
  <c r="AG86" i="37"/>
  <c r="AE86" i="37"/>
  <c r="AC86" i="37"/>
  <c r="AA86" i="37"/>
  <c r="Y86" i="37"/>
  <c r="W86" i="37"/>
  <c r="U86" i="37"/>
  <c r="S86" i="37"/>
  <c r="Q86" i="37"/>
  <c r="O86" i="37"/>
  <c r="M86" i="37"/>
  <c r="K86" i="37"/>
  <c r="I86" i="37"/>
  <c r="G86" i="37"/>
  <c r="E86" i="37"/>
  <c r="AQ85" i="37"/>
  <c r="AO85" i="37"/>
  <c r="AM85" i="37"/>
  <c r="AK85" i="37"/>
  <c r="AI85" i="37"/>
  <c r="AG85" i="37"/>
  <c r="AE85" i="37"/>
  <c r="AC85" i="37"/>
  <c r="AA85" i="37"/>
  <c r="Y85" i="37"/>
  <c r="W85" i="37"/>
  <c r="U85" i="37"/>
  <c r="S85" i="37"/>
  <c r="Q85" i="37"/>
  <c r="O85" i="37"/>
  <c r="M85" i="37"/>
  <c r="K85" i="37"/>
  <c r="I85" i="37"/>
  <c r="G85" i="37"/>
  <c r="E85" i="37"/>
  <c r="AQ84" i="37"/>
  <c r="AO84" i="37"/>
  <c r="AM84" i="37"/>
  <c r="AK84" i="37"/>
  <c r="AI84" i="37"/>
  <c r="AG84" i="37"/>
  <c r="AE84" i="37"/>
  <c r="AC84" i="37"/>
  <c r="AA84" i="37"/>
  <c r="Y84" i="37"/>
  <c r="W84" i="37"/>
  <c r="U84" i="37"/>
  <c r="S84" i="37"/>
  <c r="Q84" i="37"/>
  <c r="O84" i="37"/>
  <c r="M84" i="37"/>
  <c r="K84" i="37"/>
  <c r="I84" i="37"/>
  <c r="G84" i="37"/>
  <c r="E84" i="37"/>
  <c r="AQ83" i="37"/>
  <c r="AO83" i="37"/>
  <c r="AM83" i="37"/>
  <c r="AK83" i="37"/>
  <c r="AI83" i="37"/>
  <c r="AG83" i="37"/>
  <c r="AE83" i="37"/>
  <c r="AC83" i="37"/>
  <c r="AA83" i="37"/>
  <c r="Y83" i="37"/>
  <c r="W83" i="37"/>
  <c r="U83" i="37"/>
  <c r="S83" i="37"/>
  <c r="Q83" i="37"/>
  <c r="O83" i="37"/>
  <c r="M83" i="37"/>
  <c r="K83" i="37"/>
  <c r="I83" i="37"/>
  <c r="G83" i="37"/>
  <c r="E83" i="37"/>
  <c r="AQ82" i="37"/>
  <c r="AO82" i="37"/>
  <c r="AM82" i="37"/>
  <c r="AK82" i="37"/>
  <c r="AI82" i="37"/>
  <c r="AG82" i="37"/>
  <c r="AE82" i="37"/>
  <c r="AC82" i="37"/>
  <c r="AA82" i="37"/>
  <c r="Y82" i="37"/>
  <c r="W82" i="37"/>
  <c r="U82" i="37"/>
  <c r="S82" i="37"/>
  <c r="Q82" i="37"/>
  <c r="O82" i="37"/>
  <c r="M82" i="37"/>
  <c r="K82" i="37"/>
  <c r="I82" i="37"/>
  <c r="G82" i="37"/>
  <c r="E82" i="37"/>
  <c r="AQ81" i="37"/>
  <c r="AO81" i="37"/>
  <c r="AM81" i="37"/>
  <c r="AK81" i="37"/>
  <c r="AI81" i="37"/>
  <c r="AG81" i="37"/>
  <c r="AE81" i="37"/>
  <c r="AC81" i="37"/>
  <c r="AA81" i="37"/>
  <c r="Y81" i="37"/>
  <c r="W81" i="37"/>
  <c r="U81" i="37"/>
  <c r="S81" i="37"/>
  <c r="Q81" i="37"/>
  <c r="O81" i="37"/>
  <c r="M81" i="37"/>
  <c r="K81" i="37"/>
  <c r="I81" i="37"/>
  <c r="G81" i="37"/>
  <c r="E81" i="37"/>
  <c r="AQ80" i="37"/>
  <c r="AO80" i="37"/>
  <c r="AM80" i="37"/>
  <c r="AK80" i="37"/>
  <c r="AI80" i="37"/>
  <c r="AG80" i="37"/>
  <c r="AE80" i="37"/>
  <c r="AC80" i="37"/>
  <c r="AA80" i="37"/>
  <c r="Y80" i="37"/>
  <c r="W80" i="37"/>
  <c r="U80" i="37"/>
  <c r="S80" i="37"/>
  <c r="Q80" i="37"/>
  <c r="O80" i="37"/>
  <c r="M80" i="37"/>
  <c r="K80" i="37"/>
  <c r="I80" i="37"/>
  <c r="G80" i="37"/>
  <c r="E80" i="37"/>
  <c r="AQ79" i="37"/>
  <c r="AO79" i="37"/>
  <c r="AM79" i="37"/>
  <c r="AK79" i="37"/>
  <c r="AI79" i="37"/>
  <c r="AG79" i="37"/>
  <c r="AE79" i="37"/>
  <c r="AC79" i="37"/>
  <c r="AA79" i="37"/>
  <c r="Y79" i="37"/>
  <c r="W79" i="37"/>
  <c r="U79" i="37"/>
  <c r="S79" i="37"/>
  <c r="Q79" i="37"/>
  <c r="O79" i="37"/>
  <c r="M79" i="37"/>
  <c r="K79" i="37"/>
  <c r="I79" i="37"/>
  <c r="G79" i="37"/>
  <c r="E79" i="37"/>
  <c r="AQ78" i="37"/>
  <c r="AO78" i="37"/>
  <c r="AM78" i="37"/>
  <c r="AK78" i="37"/>
  <c r="AI78" i="37"/>
  <c r="AG78" i="37"/>
  <c r="AE78" i="37"/>
  <c r="AC78" i="37"/>
  <c r="AA78" i="37"/>
  <c r="Y78" i="37"/>
  <c r="W78" i="37"/>
  <c r="U78" i="37"/>
  <c r="S78" i="37"/>
  <c r="Q78" i="37"/>
  <c r="O78" i="37"/>
  <c r="M78" i="37"/>
  <c r="K78" i="37"/>
  <c r="I78" i="37"/>
  <c r="G78" i="37"/>
  <c r="E78" i="37"/>
  <c r="AQ77" i="37"/>
  <c r="AO77" i="37"/>
  <c r="AM77" i="37"/>
  <c r="AK77" i="37"/>
  <c r="AI77" i="37"/>
  <c r="AG77" i="37"/>
  <c r="AE77" i="37"/>
  <c r="AC77" i="37"/>
  <c r="AA77" i="37"/>
  <c r="Y77" i="37"/>
  <c r="W77" i="37"/>
  <c r="U77" i="37"/>
  <c r="S77" i="37"/>
  <c r="Q77" i="37"/>
  <c r="O77" i="37"/>
  <c r="M77" i="37"/>
  <c r="K77" i="37"/>
  <c r="I77" i="37"/>
  <c r="G77" i="37"/>
  <c r="E77" i="37"/>
  <c r="AQ76" i="37"/>
  <c r="AO76" i="37"/>
  <c r="AM76" i="37"/>
  <c r="AK76" i="37"/>
  <c r="AI76" i="37"/>
  <c r="AG76" i="37"/>
  <c r="AE76" i="37"/>
  <c r="AC76" i="37"/>
  <c r="AA76" i="37"/>
  <c r="Y76" i="37"/>
  <c r="W76" i="37"/>
  <c r="U76" i="37"/>
  <c r="S76" i="37"/>
  <c r="Q76" i="37"/>
  <c r="O76" i="37"/>
  <c r="M76" i="37"/>
  <c r="K76" i="37"/>
  <c r="I76" i="37"/>
  <c r="G76" i="37"/>
  <c r="E76" i="37"/>
  <c r="AQ75" i="37"/>
  <c r="AO75" i="37"/>
  <c r="AM75" i="37"/>
  <c r="AK75" i="37"/>
  <c r="AI75" i="37"/>
  <c r="AG75" i="37"/>
  <c r="AE75" i="37"/>
  <c r="AC75" i="37"/>
  <c r="AA75" i="37"/>
  <c r="Y75" i="37"/>
  <c r="W75" i="37"/>
  <c r="U75" i="37"/>
  <c r="S75" i="37"/>
  <c r="Q75" i="37"/>
  <c r="O75" i="37"/>
  <c r="M75" i="37"/>
  <c r="K75" i="37"/>
  <c r="I75" i="37"/>
  <c r="G75" i="37"/>
  <c r="E75" i="37"/>
  <c r="AQ74" i="37"/>
  <c r="AO74" i="37"/>
  <c r="AM74" i="37"/>
  <c r="AK74" i="37"/>
  <c r="AI74" i="37"/>
  <c r="AG74" i="37"/>
  <c r="AE74" i="37"/>
  <c r="AC74" i="37"/>
  <c r="AA74" i="37"/>
  <c r="Y74" i="37"/>
  <c r="W74" i="37"/>
  <c r="U74" i="37"/>
  <c r="S74" i="37"/>
  <c r="Q74" i="37"/>
  <c r="O74" i="37"/>
  <c r="M74" i="37"/>
  <c r="K74" i="37"/>
  <c r="I74" i="37"/>
  <c r="G74" i="37"/>
  <c r="E74" i="37"/>
  <c r="AQ73" i="37"/>
  <c r="AO73" i="37"/>
  <c r="AM73" i="37"/>
  <c r="AK73" i="37"/>
  <c r="AI73" i="37"/>
  <c r="AG73" i="37"/>
  <c r="AE73" i="37"/>
  <c r="AC73" i="37"/>
  <c r="AA73" i="37"/>
  <c r="Y73" i="37"/>
  <c r="W73" i="37"/>
  <c r="U73" i="37"/>
  <c r="S73" i="37"/>
  <c r="Q73" i="37"/>
  <c r="O73" i="37"/>
  <c r="M73" i="37"/>
  <c r="K73" i="37"/>
  <c r="I73" i="37"/>
  <c r="G73" i="37"/>
  <c r="E73" i="37"/>
  <c r="AQ72" i="37"/>
  <c r="AO72" i="37"/>
  <c r="AM72" i="37"/>
  <c r="AK72" i="37"/>
  <c r="AI72" i="37"/>
  <c r="AG72" i="37"/>
  <c r="AE72" i="37"/>
  <c r="AC72" i="37"/>
  <c r="AA72" i="37"/>
  <c r="Y72" i="37"/>
  <c r="W72" i="37"/>
  <c r="U72" i="37"/>
  <c r="S72" i="37"/>
  <c r="Q72" i="37"/>
  <c r="O72" i="37"/>
  <c r="M72" i="37"/>
  <c r="K72" i="37"/>
  <c r="I72" i="37"/>
  <c r="G72" i="37"/>
  <c r="E72" i="37"/>
  <c r="AQ71" i="37"/>
  <c r="AO71" i="37"/>
  <c r="AM71" i="37"/>
  <c r="AK71" i="37"/>
  <c r="AI71" i="37"/>
  <c r="AG71" i="37"/>
  <c r="AE71" i="37"/>
  <c r="AC71" i="37"/>
  <c r="AA71" i="37"/>
  <c r="Y71" i="37"/>
  <c r="W71" i="37"/>
  <c r="U71" i="37"/>
  <c r="S71" i="37"/>
  <c r="Q71" i="37"/>
  <c r="O71" i="37"/>
  <c r="M71" i="37"/>
  <c r="K71" i="37"/>
  <c r="I71" i="37"/>
  <c r="G71" i="37"/>
  <c r="E71" i="37"/>
  <c r="AQ70" i="37"/>
  <c r="AO70" i="37"/>
  <c r="AM70" i="37"/>
  <c r="AK70" i="37"/>
  <c r="AI70" i="37"/>
  <c r="AG70" i="37"/>
  <c r="AE70" i="37"/>
  <c r="AC70" i="37"/>
  <c r="AA70" i="37"/>
  <c r="Y70" i="37"/>
  <c r="W70" i="37"/>
  <c r="U70" i="37"/>
  <c r="S70" i="37"/>
  <c r="Q70" i="37"/>
  <c r="O70" i="37"/>
  <c r="M70" i="37"/>
  <c r="K70" i="37"/>
  <c r="I70" i="37"/>
  <c r="G70" i="37"/>
  <c r="E70" i="37"/>
  <c r="AQ69" i="37"/>
  <c r="AO69" i="37"/>
  <c r="AM69" i="37"/>
  <c r="AK69" i="37"/>
  <c r="AI69" i="37"/>
  <c r="AG69" i="37"/>
  <c r="AE69" i="37"/>
  <c r="AC69" i="37"/>
  <c r="AA69" i="37"/>
  <c r="Y69" i="37"/>
  <c r="W69" i="37"/>
  <c r="U69" i="37"/>
  <c r="S69" i="37"/>
  <c r="Q69" i="37"/>
  <c r="O69" i="37"/>
  <c r="M69" i="37"/>
  <c r="K69" i="37"/>
  <c r="I69" i="37"/>
  <c r="G69" i="37"/>
  <c r="E69" i="37"/>
  <c r="AQ68" i="37"/>
  <c r="AO68" i="37"/>
  <c r="AM68" i="37"/>
  <c r="AK68" i="37"/>
  <c r="AI68" i="37"/>
  <c r="AG68" i="37"/>
  <c r="AE68" i="37"/>
  <c r="AC68" i="37"/>
  <c r="AA68" i="37"/>
  <c r="Y68" i="37"/>
  <c r="W68" i="37"/>
  <c r="U68" i="37"/>
  <c r="S68" i="37"/>
  <c r="Q68" i="37"/>
  <c r="O68" i="37"/>
  <c r="M68" i="37"/>
  <c r="K68" i="37"/>
  <c r="I68" i="37"/>
  <c r="G68" i="37"/>
  <c r="E68" i="37"/>
  <c r="AQ67" i="37"/>
  <c r="AO67" i="37"/>
  <c r="AM67" i="37"/>
  <c r="AK67" i="37"/>
  <c r="AI67" i="37"/>
  <c r="AG67" i="37"/>
  <c r="AE67" i="37"/>
  <c r="AC67" i="37"/>
  <c r="AA67" i="37"/>
  <c r="Y67" i="37"/>
  <c r="W67" i="37"/>
  <c r="U67" i="37"/>
  <c r="S67" i="37"/>
  <c r="Q67" i="37"/>
  <c r="O67" i="37"/>
  <c r="M67" i="37"/>
  <c r="K67" i="37"/>
  <c r="I67" i="37"/>
  <c r="G67" i="37"/>
  <c r="E67" i="37"/>
  <c r="AQ66" i="37"/>
  <c r="AO66" i="37"/>
  <c r="AM66" i="37"/>
  <c r="AK66" i="37"/>
  <c r="AI66" i="37"/>
  <c r="AG66" i="37"/>
  <c r="AE66" i="37"/>
  <c r="AC66" i="37"/>
  <c r="AA66" i="37"/>
  <c r="Y66" i="37"/>
  <c r="W66" i="37"/>
  <c r="U66" i="37"/>
  <c r="S66" i="37"/>
  <c r="Q66" i="37"/>
  <c r="O66" i="37"/>
  <c r="M66" i="37"/>
  <c r="K66" i="37"/>
  <c r="I66" i="37"/>
  <c r="G66" i="37"/>
  <c r="E66" i="37"/>
  <c r="AQ65" i="37"/>
  <c r="AO65" i="37"/>
  <c r="AM65" i="37"/>
  <c r="AK65" i="37"/>
  <c r="AI65" i="37"/>
  <c r="AG65" i="37"/>
  <c r="AE65" i="37"/>
  <c r="AC65" i="37"/>
  <c r="AA65" i="37"/>
  <c r="Y65" i="37"/>
  <c r="W65" i="37"/>
  <c r="U65" i="37"/>
  <c r="S65" i="37"/>
  <c r="Q65" i="37"/>
  <c r="O65" i="37"/>
  <c r="M65" i="37"/>
  <c r="K65" i="37"/>
  <c r="I65" i="37"/>
  <c r="G65" i="37"/>
  <c r="E65" i="37"/>
  <c r="AQ64" i="37"/>
  <c r="AO64" i="37"/>
  <c r="AM64" i="37"/>
  <c r="AK64" i="37"/>
  <c r="AI64" i="37"/>
  <c r="AG64" i="37"/>
  <c r="AE64" i="37"/>
  <c r="AC64" i="37"/>
  <c r="AA64" i="37"/>
  <c r="Y64" i="37"/>
  <c r="W64" i="37"/>
  <c r="U64" i="37"/>
  <c r="S64" i="37"/>
  <c r="Q64" i="37"/>
  <c r="O64" i="37"/>
  <c r="M64" i="37"/>
  <c r="K64" i="37"/>
  <c r="I64" i="37"/>
  <c r="G64" i="37"/>
  <c r="E64" i="37"/>
  <c r="AQ63" i="37"/>
  <c r="AO63" i="37"/>
  <c r="AM63" i="37"/>
  <c r="AK63" i="37"/>
  <c r="AI63" i="37"/>
  <c r="AG63" i="37"/>
  <c r="AE63" i="37"/>
  <c r="AC63" i="37"/>
  <c r="AA63" i="37"/>
  <c r="Y63" i="37"/>
  <c r="W63" i="37"/>
  <c r="U63" i="37"/>
  <c r="S63" i="37"/>
  <c r="Q63" i="37"/>
  <c r="O63" i="37"/>
  <c r="M63" i="37"/>
  <c r="K63" i="37"/>
  <c r="I63" i="37"/>
  <c r="G63" i="37"/>
  <c r="E63" i="37"/>
  <c r="AQ62" i="37"/>
  <c r="AO62" i="37"/>
  <c r="AM62" i="37"/>
  <c r="AK62" i="37"/>
  <c r="AI62" i="37"/>
  <c r="AG62" i="37"/>
  <c r="AE62" i="37"/>
  <c r="AC62" i="37"/>
  <c r="AA62" i="37"/>
  <c r="Y62" i="37"/>
  <c r="W62" i="37"/>
  <c r="U62" i="37"/>
  <c r="S62" i="37"/>
  <c r="Q62" i="37"/>
  <c r="O62" i="37"/>
  <c r="M62" i="37"/>
  <c r="K62" i="37"/>
  <c r="I62" i="37"/>
  <c r="G62" i="37"/>
  <c r="E62" i="37"/>
  <c r="AQ61" i="37"/>
  <c r="AO61" i="37"/>
  <c r="AM61" i="37"/>
  <c r="AK61" i="37"/>
  <c r="AI61" i="37"/>
  <c r="AG61" i="37"/>
  <c r="AE61" i="37"/>
  <c r="AC61" i="37"/>
  <c r="AA61" i="37"/>
  <c r="Y61" i="37"/>
  <c r="W61" i="37"/>
  <c r="U61" i="37"/>
  <c r="S61" i="37"/>
  <c r="Q61" i="37"/>
  <c r="O61" i="37"/>
  <c r="M61" i="37"/>
  <c r="K61" i="37"/>
  <c r="I61" i="37"/>
  <c r="G61" i="37"/>
  <c r="E61" i="37"/>
  <c r="AQ60" i="37"/>
  <c r="AO60" i="37"/>
  <c r="AM60" i="37"/>
  <c r="AK60" i="37"/>
  <c r="AI60" i="37"/>
  <c r="AG60" i="37"/>
  <c r="AE60" i="37"/>
  <c r="AC60" i="37"/>
  <c r="AA60" i="37"/>
  <c r="Y60" i="37"/>
  <c r="W60" i="37"/>
  <c r="U60" i="37"/>
  <c r="S60" i="37"/>
  <c r="Q60" i="37"/>
  <c r="O60" i="37"/>
  <c r="M60" i="37"/>
  <c r="K60" i="37"/>
  <c r="I60" i="37"/>
  <c r="G60" i="37"/>
  <c r="E60" i="37"/>
  <c r="AQ59" i="37"/>
  <c r="AO59" i="37"/>
  <c r="AM59" i="37"/>
  <c r="AK59" i="37"/>
  <c r="AI59" i="37"/>
  <c r="AG59" i="37"/>
  <c r="AE59" i="37"/>
  <c r="AC59" i="37"/>
  <c r="AA59" i="37"/>
  <c r="Y59" i="37"/>
  <c r="W59" i="37"/>
  <c r="U59" i="37"/>
  <c r="S59" i="37"/>
  <c r="Q59" i="37"/>
  <c r="O59" i="37"/>
  <c r="M59" i="37"/>
  <c r="K59" i="37"/>
  <c r="I59" i="37"/>
  <c r="G59" i="37"/>
  <c r="E59" i="37"/>
  <c r="AQ58" i="37"/>
  <c r="AO58" i="37"/>
  <c r="AM58" i="37"/>
  <c r="AK58" i="37"/>
  <c r="AI58" i="37"/>
  <c r="AG58" i="37"/>
  <c r="AE58" i="37"/>
  <c r="AC58" i="37"/>
  <c r="AA58" i="37"/>
  <c r="Y58" i="37"/>
  <c r="W58" i="37"/>
  <c r="U58" i="37"/>
  <c r="S58" i="37"/>
  <c r="Q58" i="37"/>
  <c r="O58" i="37"/>
  <c r="M58" i="37"/>
  <c r="K58" i="37"/>
  <c r="I58" i="37"/>
  <c r="G58" i="37"/>
  <c r="E58" i="37"/>
  <c r="AQ57" i="37"/>
  <c r="AO57" i="37"/>
  <c r="AM57" i="37"/>
  <c r="AK57" i="37"/>
  <c r="AI57" i="37"/>
  <c r="AG57" i="37"/>
  <c r="AE57" i="37"/>
  <c r="AC57" i="37"/>
  <c r="AA57" i="37"/>
  <c r="Y57" i="37"/>
  <c r="W57" i="37"/>
  <c r="U57" i="37"/>
  <c r="S57" i="37"/>
  <c r="Q57" i="37"/>
  <c r="O57" i="37"/>
  <c r="M57" i="37"/>
  <c r="K57" i="37"/>
  <c r="I57" i="37"/>
  <c r="G57" i="37"/>
  <c r="E57" i="37"/>
  <c r="AQ56" i="37"/>
  <c r="AO56" i="37"/>
  <c r="AM56" i="37"/>
  <c r="AK56" i="37"/>
  <c r="AI56" i="37"/>
  <c r="AG56" i="37"/>
  <c r="AE56" i="37"/>
  <c r="AC56" i="37"/>
  <c r="AA56" i="37"/>
  <c r="Y56" i="37"/>
  <c r="W56" i="37"/>
  <c r="U56" i="37"/>
  <c r="S56" i="37"/>
  <c r="Q56" i="37"/>
  <c r="O56" i="37"/>
  <c r="M56" i="37"/>
  <c r="K56" i="37"/>
  <c r="I56" i="37"/>
  <c r="G56" i="37"/>
  <c r="E56" i="37"/>
  <c r="AQ55" i="37"/>
  <c r="AO55" i="37"/>
  <c r="AM55" i="37"/>
  <c r="AK55" i="37"/>
  <c r="AI55" i="37"/>
  <c r="AG55" i="37"/>
  <c r="AE55" i="37"/>
  <c r="AC55" i="37"/>
  <c r="AA55" i="37"/>
  <c r="Y55" i="37"/>
  <c r="W55" i="37"/>
  <c r="U55" i="37"/>
  <c r="S55" i="37"/>
  <c r="Q55" i="37"/>
  <c r="O55" i="37"/>
  <c r="M55" i="37"/>
  <c r="K55" i="37"/>
  <c r="I55" i="37"/>
  <c r="G55" i="37"/>
  <c r="E55" i="37"/>
  <c r="AQ54" i="37"/>
  <c r="AO54" i="37"/>
  <c r="AM54" i="37"/>
  <c r="AK54" i="37"/>
  <c r="AI54" i="37"/>
  <c r="AG54" i="37"/>
  <c r="AE54" i="37"/>
  <c r="AC54" i="37"/>
  <c r="AA54" i="37"/>
  <c r="Y54" i="37"/>
  <c r="W54" i="37"/>
  <c r="U54" i="37"/>
  <c r="S54" i="37"/>
  <c r="Q54" i="37"/>
  <c r="O54" i="37"/>
  <c r="M54" i="37"/>
  <c r="K54" i="37"/>
  <c r="I54" i="37"/>
  <c r="G54" i="37"/>
  <c r="E54" i="37"/>
  <c r="AQ53" i="37"/>
  <c r="AO53" i="37"/>
  <c r="AM53" i="37"/>
  <c r="AK53" i="37"/>
  <c r="AI53" i="37"/>
  <c r="AG53" i="37"/>
  <c r="AE53" i="37"/>
  <c r="AC53" i="37"/>
  <c r="AA53" i="37"/>
  <c r="Y53" i="37"/>
  <c r="W53" i="37"/>
  <c r="U53" i="37"/>
  <c r="S53" i="37"/>
  <c r="Q53" i="37"/>
  <c r="O53" i="37"/>
  <c r="M53" i="37"/>
  <c r="K53" i="37"/>
  <c r="I53" i="37"/>
  <c r="G53" i="37"/>
  <c r="E53" i="37"/>
  <c r="AQ52" i="37"/>
  <c r="AO52" i="37"/>
  <c r="AM52" i="37"/>
  <c r="AK52" i="37"/>
  <c r="AI52" i="37"/>
  <c r="AG52" i="37"/>
  <c r="AE52" i="37"/>
  <c r="AC52" i="37"/>
  <c r="AA52" i="37"/>
  <c r="Y52" i="37"/>
  <c r="W52" i="37"/>
  <c r="U52" i="37"/>
  <c r="S52" i="37"/>
  <c r="Q52" i="37"/>
  <c r="O52" i="37"/>
  <c r="M52" i="37"/>
  <c r="K52" i="37"/>
  <c r="I52" i="37"/>
  <c r="G52" i="37"/>
  <c r="E52" i="37"/>
  <c r="AQ51" i="37"/>
  <c r="AO51" i="37"/>
  <c r="AM51" i="37"/>
  <c r="AK51" i="37"/>
  <c r="AI51" i="37"/>
  <c r="AG51" i="37"/>
  <c r="AE51" i="37"/>
  <c r="AC51" i="37"/>
  <c r="AA51" i="37"/>
  <c r="Y51" i="37"/>
  <c r="W51" i="37"/>
  <c r="U51" i="37"/>
  <c r="S51" i="37"/>
  <c r="Q51" i="37"/>
  <c r="O51" i="37"/>
  <c r="M51" i="37"/>
  <c r="K51" i="37"/>
  <c r="I51" i="37"/>
  <c r="G51" i="37"/>
  <c r="E51" i="37"/>
  <c r="AQ50" i="37"/>
  <c r="AO50" i="37"/>
  <c r="AM50" i="37"/>
  <c r="AK50" i="37"/>
  <c r="AI50" i="37"/>
  <c r="AG50" i="37"/>
  <c r="AE50" i="37"/>
  <c r="AC50" i="37"/>
  <c r="AA50" i="37"/>
  <c r="Y50" i="37"/>
  <c r="W50" i="37"/>
  <c r="U50" i="37"/>
  <c r="S50" i="37"/>
  <c r="Q50" i="37"/>
  <c r="O50" i="37"/>
  <c r="M50" i="37"/>
  <c r="K50" i="37"/>
  <c r="I50" i="37"/>
  <c r="G50" i="37"/>
  <c r="E50" i="37"/>
  <c r="AQ49" i="37"/>
  <c r="AO49" i="37"/>
  <c r="AM49" i="37"/>
  <c r="AK49" i="37"/>
  <c r="AI49" i="37"/>
  <c r="AG49" i="37"/>
  <c r="AE49" i="37"/>
  <c r="AC49" i="37"/>
  <c r="AA49" i="37"/>
  <c r="Y49" i="37"/>
  <c r="W49" i="37"/>
  <c r="U49" i="37"/>
  <c r="S49" i="37"/>
  <c r="Q49" i="37"/>
  <c r="O49" i="37"/>
  <c r="M49" i="37"/>
  <c r="K49" i="37"/>
  <c r="I49" i="37"/>
  <c r="G49" i="37"/>
  <c r="E49" i="37"/>
  <c r="AQ48" i="37"/>
  <c r="AO48" i="37"/>
  <c r="AM48" i="37"/>
  <c r="AK48" i="37"/>
  <c r="AI48" i="37"/>
  <c r="AG48" i="37"/>
  <c r="AE48" i="37"/>
  <c r="AC48" i="37"/>
  <c r="AA48" i="37"/>
  <c r="Y48" i="37"/>
  <c r="W48" i="37"/>
  <c r="U48" i="37"/>
  <c r="S48" i="37"/>
  <c r="Q48" i="37"/>
  <c r="O48" i="37"/>
  <c r="M48" i="37"/>
  <c r="K48" i="37"/>
  <c r="I48" i="37"/>
  <c r="G48" i="37"/>
  <c r="E48" i="37"/>
  <c r="AQ47" i="37"/>
  <c r="AO47" i="37"/>
  <c r="AM47" i="37"/>
  <c r="AK47" i="37"/>
  <c r="AI47" i="37"/>
  <c r="AG47" i="37"/>
  <c r="AE47" i="37"/>
  <c r="AC47" i="37"/>
  <c r="AA47" i="37"/>
  <c r="Y47" i="37"/>
  <c r="W47" i="37"/>
  <c r="U47" i="37"/>
  <c r="S47" i="37"/>
  <c r="Q47" i="37"/>
  <c r="O47" i="37"/>
  <c r="M47" i="37"/>
  <c r="K47" i="37"/>
  <c r="I47" i="37"/>
  <c r="G47" i="37"/>
  <c r="E47" i="37"/>
  <c r="AQ46" i="37"/>
  <c r="AO46" i="37"/>
  <c r="AM46" i="37"/>
  <c r="AK46" i="37"/>
  <c r="AI46" i="37"/>
  <c r="AG46" i="37"/>
  <c r="AE46" i="37"/>
  <c r="AC46" i="37"/>
  <c r="AA46" i="37"/>
  <c r="Y46" i="37"/>
  <c r="W46" i="37"/>
  <c r="U46" i="37"/>
  <c r="S46" i="37"/>
  <c r="Q46" i="37"/>
  <c r="O46" i="37"/>
  <c r="M46" i="37"/>
  <c r="K46" i="37"/>
  <c r="I46" i="37"/>
  <c r="G46" i="37"/>
  <c r="E46" i="37"/>
  <c r="AQ45" i="37"/>
  <c r="AO45" i="37"/>
  <c r="AM45" i="37"/>
  <c r="AK45" i="37"/>
  <c r="AI45" i="37"/>
  <c r="AG45" i="37"/>
  <c r="AE45" i="37"/>
  <c r="AC45" i="37"/>
  <c r="AA45" i="37"/>
  <c r="Y45" i="37"/>
  <c r="W45" i="37"/>
  <c r="U45" i="37"/>
  <c r="S45" i="37"/>
  <c r="Q45" i="37"/>
  <c r="O45" i="37"/>
  <c r="M45" i="37"/>
  <c r="K45" i="37"/>
  <c r="I45" i="37"/>
  <c r="G45" i="37"/>
  <c r="E45" i="37"/>
  <c r="AQ44" i="37"/>
  <c r="AO44" i="37"/>
  <c r="AM44" i="37"/>
  <c r="AK44" i="37"/>
  <c r="AI44" i="37"/>
  <c r="AG44" i="37"/>
  <c r="AE44" i="37"/>
  <c r="AC44" i="37"/>
  <c r="AA44" i="37"/>
  <c r="Y44" i="37"/>
  <c r="W44" i="37"/>
  <c r="U44" i="37"/>
  <c r="S44" i="37"/>
  <c r="Q44" i="37"/>
  <c r="O44" i="37"/>
  <c r="M44" i="37"/>
  <c r="K44" i="37"/>
  <c r="I44" i="37"/>
  <c r="G44" i="37"/>
  <c r="E44" i="37"/>
  <c r="AQ43" i="37"/>
  <c r="AO43" i="37"/>
  <c r="AM43" i="37"/>
  <c r="AK43" i="37"/>
  <c r="AI43" i="37"/>
  <c r="AG43" i="37"/>
  <c r="AE43" i="37"/>
  <c r="AC43" i="37"/>
  <c r="AA43" i="37"/>
  <c r="Y43" i="37"/>
  <c r="W43" i="37"/>
  <c r="U43" i="37"/>
  <c r="S43" i="37"/>
  <c r="Q43" i="37"/>
  <c r="O43" i="37"/>
  <c r="M43" i="37"/>
  <c r="K43" i="37"/>
  <c r="I43" i="37"/>
  <c r="G43" i="37"/>
  <c r="E43" i="37"/>
  <c r="AQ42" i="37"/>
  <c r="AO42" i="37"/>
  <c r="AM42" i="37"/>
  <c r="AK42" i="37"/>
  <c r="AI42" i="37"/>
  <c r="AG42" i="37"/>
  <c r="AE42" i="37"/>
  <c r="AC42" i="37"/>
  <c r="AA42" i="37"/>
  <c r="Y42" i="37"/>
  <c r="W42" i="37"/>
  <c r="U42" i="37"/>
  <c r="S42" i="37"/>
  <c r="Q42" i="37"/>
  <c r="O42" i="37"/>
  <c r="M42" i="37"/>
  <c r="K42" i="37"/>
  <c r="I42" i="37"/>
  <c r="G42" i="37"/>
  <c r="E42" i="37"/>
  <c r="AQ41" i="37"/>
  <c r="AO41" i="37"/>
  <c r="AM41" i="37"/>
  <c r="AK41" i="37"/>
  <c r="AI41" i="37"/>
  <c r="AG41" i="37"/>
  <c r="AE41" i="37"/>
  <c r="AC41" i="37"/>
  <c r="AA41" i="37"/>
  <c r="Y41" i="37"/>
  <c r="W41" i="37"/>
  <c r="U41" i="37"/>
  <c r="S41" i="37"/>
  <c r="Q41" i="37"/>
  <c r="O41" i="37"/>
  <c r="M41" i="37"/>
  <c r="K41" i="37"/>
  <c r="I41" i="37"/>
  <c r="G41" i="37"/>
  <c r="E41" i="37"/>
  <c r="AQ40" i="37"/>
  <c r="AO40" i="37"/>
  <c r="AM40" i="37"/>
  <c r="AK40" i="37"/>
  <c r="AI40" i="37"/>
  <c r="AG40" i="37"/>
  <c r="AE40" i="37"/>
  <c r="AC40" i="37"/>
  <c r="AA40" i="37"/>
  <c r="Y40" i="37"/>
  <c r="W40" i="37"/>
  <c r="U40" i="37"/>
  <c r="S40" i="37"/>
  <c r="Q40" i="37"/>
  <c r="O40" i="37"/>
  <c r="M40" i="37"/>
  <c r="K40" i="37"/>
  <c r="I40" i="37"/>
  <c r="G40" i="37"/>
  <c r="E40" i="37"/>
  <c r="AQ39" i="37"/>
  <c r="AO39" i="37"/>
  <c r="AM39" i="37"/>
  <c r="AK39" i="37"/>
  <c r="AI39" i="37"/>
  <c r="AG39" i="37"/>
  <c r="AE39" i="37"/>
  <c r="AC39" i="37"/>
  <c r="AA39" i="37"/>
  <c r="Y39" i="37"/>
  <c r="W39" i="37"/>
  <c r="U39" i="37"/>
  <c r="S39" i="37"/>
  <c r="Q39" i="37"/>
  <c r="O39" i="37"/>
  <c r="M39" i="37"/>
  <c r="K39" i="37"/>
  <c r="I39" i="37"/>
  <c r="G39" i="37"/>
  <c r="E39" i="37"/>
  <c r="AQ38" i="37"/>
  <c r="AO38" i="37"/>
  <c r="AM38" i="37"/>
  <c r="AK38" i="37"/>
  <c r="AI38" i="37"/>
  <c r="AG38" i="37"/>
  <c r="AE38" i="37"/>
  <c r="AC38" i="37"/>
  <c r="AA38" i="37"/>
  <c r="Y38" i="37"/>
  <c r="W38" i="37"/>
  <c r="U38" i="37"/>
  <c r="S38" i="37"/>
  <c r="Q38" i="37"/>
  <c r="O38" i="37"/>
  <c r="M38" i="37"/>
  <c r="K38" i="37"/>
  <c r="I38" i="37"/>
  <c r="G38" i="37"/>
  <c r="E38" i="37"/>
  <c r="AQ37" i="37"/>
  <c r="AO37" i="37"/>
  <c r="AM37" i="37"/>
  <c r="AK37" i="37"/>
  <c r="AI37" i="37"/>
  <c r="AG37" i="37"/>
  <c r="AE37" i="37"/>
  <c r="AC37" i="37"/>
  <c r="AA37" i="37"/>
  <c r="Y37" i="37"/>
  <c r="W37" i="37"/>
  <c r="U37" i="37"/>
  <c r="S37" i="37"/>
  <c r="Q37" i="37"/>
  <c r="O37" i="37"/>
  <c r="M37" i="37"/>
  <c r="K37" i="37"/>
  <c r="I37" i="37"/>
  <c r="G37" i="37"/>
  <c r="E37" i="37"/>
  <c r="AQ36" i="37"/>
  <c r="AO36" i="37"/>
  <c r="AM36" i="37"/>
  <c r="AK36" i="37"/>
  <c r="AI36" i="37"/>
  <c r="AG36" i="37"/>
  <c r="AE36" i="37"/>
  <c r="AC36" i="37"/>
  <c r="AA36" i="37"/>
  <c r="Y36" i="37"/>
  <c r="W36" i="37"/>
  <c r="U36" i="37"/>
  <c r="S36" i="37"/>
  <c r="Q36" i="37"/>
  <c r="O36" i="37"/>
  <c r="M36" i="37"/>
  <c r="K36" i="37"/>
  <c r="I36" i="37"/>
  <c r="G36" i="37"/>
  <c r="E36" i="37"/>
  <c r="AQ35" i="37"/>
  <c r="AO35" i="37"/>
  <c r="AM35" i="37"/>
  <c r="AK35" i="37"/>
  <c r="AI35" i="37"/>
  <c r="AG35" i="37"/>
  <c r="AE35" i="37"/>
  <c r="AC35" i="37"/>
  <c r="AA35" i="37"/>
  <c r="Y35" i="37"/>
  <c r="W35" i="37"/>
  <c r="U35" i="37"/>
  <c r="S35" i="37"/>
  <c r="Q35" i="37"/>
  <c r="O35" i="37"/>
  <c r="M35" i="37"/>
  <c r="K35" i="37"/>
  <c r="I35" i="37"/>
  <c r="G35" i="37"/>
  <c r="E35" i="37"/>
  <c r="AQ34" i="37"/>
  <c r="AO34" i="37"/>
  <c r="AM34" i="37"/>
  <c r="AK34" i="37"/>
  <c r="AI34" i="37"/>
  <c r="AG34" i="37"/>
  <c r="AE34" i="37"/>
  <c r="AC34" i="37"/>
  <c r="AA34" i="37"/>
  <c r="Y34" i="37"/>
  <c r="W34" i="37"/>
  <c r="U34" i="37"/>
  <c r="S34" i="37"/>
  <c r="Q34" i="37"/>
  <c r="O34" i="37"/>
  <c r="M34" i="37"/>
  <c r="K34" i="37"/>
  <c r="I34" i="37"/>
  <c r="G34" i="37"/>
  <c r="E34" i="37"/>
  <c r="AQ33" i="37"/>
  <c r="AO33" i="37"/>
  <c r="AM33" i="37"/>
  <c r="AK33" i="37"/>
  <c r="AI33" i="37"/>
  <c r="AG33" i="37"/>
  <c r="AE33" i="37"/>
  <c r="AC33" i="37"/>
  <c r="AA33" i="37"/>
  <c r="Y33" i="37"/>
  <c r="W33" i="37"/>
  <c r="U33" i="37"/>
  <c r="S33" i="37"/>
  <c r="Q33" i="37"/>
  <c r="O33" i="37"/>
  <c r="M33" i="37"/>
  <c r="K33" i="37"/>
  <c r="I33" i="37"/>
  <c r="G33" i="37"/>
  <c r="E33" i="37"/>
  <c r="AQ32" i="37"/>
  <c r="AO32" i="37"/>
  <c r="AM32" i="37"/>
  <c r="AK32" i="37"/>
  <c r="AI32" i="37"/>
  <c r="AG32" i="37"/>
  <c r="AE32" i="37"/>
  <c r="AC32" i="37"/>
  <c r="AA32" i="37"/>
  <c r="Y32" i="37"/>
  <c r="W32" i="37"/>
  <c r="U32" i="37"/>
  <c r="S32" i="37"/>
  <c r="Q32" i="37"/>
  <c r="O32" i="37"/>
  <c r="M32" i="37"/>
  <c r="K32" i="37"/>
  <c r="I32" i="37"/>
  <c r="G32" i="37"/>
  <c r="E32" i="37"/>
  <c r="AQ31" i="37"/>
  <c r="AO31" i="37"/>
  <c r="AM31" i="37"/>
  <c r="AK31" i="37"/>
  <c r="AI31" i="37"/>
  <c r="AG31" i="37"/>
  <c r="AE31" i="37"/>
  <c r="AC31" i="37"/>
  <c r="AA31" i="37"/>
  <c r="Y31" i="37"/>
  <c r="W31" i="37"/>
  <c r="U31" i="37"/>
  <c r="S31" i="37"/>
  <c r="Q31" i="37"/>
  <c r="O31" i="37"/>
  <c r="M31" i="37"/>
  <c r="K31" i="37"/>
  <c r="I31" i="37"/>
  <c r="G31" i="37"/>
  <c r="E31" i="37"/>
  <c r="AQ30" i="37"/>
  <c r="AO30" i="37"/>
  <c r="AM30" i="37"/>
  <c r="AK30" i="37"/>
  <c r="AI30" i="37"/>
  <c r="AG30" i="37"/>
  <c r="AE30" i="37"/>
  <c r="AC30" i="37"/>
  <c r="AA30" i="37"/>
  <c r="Y30" i="37"/>
  <c r="W30" i="37"/>
  <c r="U30" i="37"/>
  <c r="S30" i="37"/>
  <c r="Q30" i="37"/>
  <c r="O30" i="37"/>
  <c r="M30" i="37"/>
  <c r="K30" i="37"/>
  <c r="I30" i="37"/>
  <c r="G30" i="37"/>
  <c r="E30" i="37"/>
  <c r="AQ29" i="37"/>
  <c r="AO29" i="37"/>
  <c r="AM29" i="37"/>
  <c r="AK29" i="37"/>
  <c r="AI29" i="37"/>
  <c r="AG29" i="37"/>
  <c r="AE29" i="37"/>
  <c r="AC29" i="37"/>
  <c r="AA29" i="37"/>
  <c r="Y29" i="37"/>
  <c r="W29" i="37"/>
  <c r="U29" i="37"/>
  <c r="S29" i="37"/>
  <c r="Q29" i="37"/>
  <c r="O29" i="37"/>
  <c r="M29" i="37"/>
  <c r="K29" i="37"/>
  <c r="I29" i="37"/>
  <c r="G29" i="37"/>
  <c r="E29" i="37"/>
  <c r="AQ28" i="37"/>
  <c r="AO28" i="37"/>
  <c r="AM28" i="37"/>
  <c r="AK28" i="37"/>
  <c r="AI28" i="37"/>
  <c r="AG28" i="37"/>
  <c r="AE28" i="37"/>
  <c r="AC28" i="37"/>
  <c r="AA28" i="37"/>
  <c r="Y28" i="37"/>
  <c r="W28" i="37"/>
  <c r="U28" i="37"/>
  <c r="S28" i="37"/>
  <c r="Q28" i="37"/>
  <c r="O28" i="37"/>
  <c r="M28" i="37"/>
  <c r="K28" i="37"/>
  <c r="I28" i="37"/>
  <c r="G28" i="37"/>
  <c r="E28" i="37"/>
  <c r="AQ27" i="37"/>
  <c r="AO27" i="37"/>
  <c r="AM27" i="37"/>
  <c r="AK27" i="37"/>
  <c r="AI27" i="37"/>
  <c r="AG27" i="37"/>
  <c r="AE27" i="37"/>
  <c r="AC27" i="37"/>
  <c r="AA27" i="37"/>
  <c r="Y27" i="37"/>
  <c r="W27" i="37"/>
  <c r="U27" i="37"/>
  <c r="S27" i="37"/>
  <c r="Q27" i="37"/>
  <c r="O27" i="37"/>
  <c r="M27" i="37"/>
  <c r="K27" i="37"/>
  <c r="I27" i="37"/>
  <c r="G27" i="37"/>
  <c r="E27" i="37"/>
  <c r="AQ26" i="37"/>
  <c r="AO26" i="37"/>
  <c r="AM26" i="37"/>
  <c r="AK26" i="37"/>
  <c r="AI26" i="37"/>
  <c r="AG26" i="37"/>
  <c r="AE26" i="37"/>
  <c r="AC26" i="37"/>
  <c r="AA26" i="37"/>
  <c r="Y26" i="37"/>
  <c r="W26" i="37"/>
  <c r="U26" i="37"/>
  <c r="S26" i="37"/>
  <c r="Q26" i="37"/>
  <c r="O26" i="37"/>
  <c r="M26" i="37"/>
  <c r="K26" i="37"/>
  <c r="I26" i="37"/>
  <c r="G26" i="37"/>
  <c r="E26" i="37"/>
  <c r="AQ25" i="37"/>
  <c r="AO25" i="37"/>
  <c r="AM25" i="37"/>
  <c r="AK25" i="37"/>
  <c r="AI25" i="37"/>
  <c r="AG25" i="37"/>
  <c r="AE25" i="37"/>
  <c r="AC25" i="37"/>
  <c r="AA25" i="37"/>
  <c r="Y25" i="37"/>
  <c r="W25" i="37"/>
  <c r="U25" i="37"/>
  <c r="S25" i="37"/>
  <c r="Q25" i="37"/>
  <c r="O25" i="37"/>
  <c r="M25" i="37"/>
  <c r="K25" i="37"/>
  <c r="I25" i="37"/>
  <c r="G25" i="37"/>
  <c r="E25" i="37"/>
  <c r="AQ24" i="37"/>
  <c r="AO24" i="37"/>
  <c r="AM24" i="37"/>
  <c r="AK24" i="37"/>
  <c r="AI24" i="37"/>
  <c r="AG24" i="37"/>
  <c r="AE24" i="37"/>
  <c r="AC24" i="37"/>
  <c r="AA24" i="37"/>
  <c r="Y24" i="37"/>
  <c r="W24" i="37"/>
  <c r="U24" i="37"/>
  <c r="S24" i="37"/>
  <c r="Q24" i="37"/>
  <c r="O24" i="37"/>
  <c r="M24" i="37"/>
  <c r="K24" i="37"/>
  <c r="I24" i="37"/>
  <c r="G24" i="37"/>
  <c r="E24" i="37"/>
  <c r="AQ23" i="37"/>
  <c r="AO23" i="37"/>
  <c r="AM23" i="37"/>
  <c r="AK23" i="37"/>
  <c r="AI23" i="37"/>
  <c r="AG23" i="37"/>
  <c r="AE23" i="37"/>
  <c r="AC23" i="37"/>
  <c r="AA23" i="37"/>
  <c r="Y23" i="37"/>
  <c r="W23" i="37"/>
  <c r="U23" i="37"/>
  <c r="S23" i="37"/>
  <c r="Q23" i="37"/>
  <c r="O23" i="37"/>
  <c r="M23" i="37"/>
  <c r="K23" i="37"/>
  <c r="I23" i="37"/>
  <c r="G23" i="37"/>
  <c r="E23" i="37"/>
  <c r="AQ22" i="37"/>
  <c r="AO22" i="37"/>
  <c r="AM22" i="37"/>
  <c r="AK22" i="37"/>
  <c r="AI22" i="37"/>
  <c r="AG22" i="37"/>
  <c r="AE22" i="37"/>
  <c r="AC22" i="37"/>
  <c r="AA22" i="37"/>
  <c r="Y22" i="37"/>
  <c r="W22" i="37"/>
  <c r="U22" i="37"/>
  <c r="S22" i="37"/>
  <c r="Q22" i="37"/>
  <c r="O22" i="37"/>
  <c r="M22" i="37"/>
  <c r="K22" i="37"/>
  <c r="I22" i="37"/>
  <c r="G22" i="37"/>
  <c r="E22" i="37"/>
  <c r="AQ21" i="37"/>
  <c r="AO21" i="37"/>
  <c r="AM21" i="37"/>
  <c r="AK21" i="37"/>
  <c r="AI21" i="37"/>
  <c r="AG21" i="37"/>
  <c r="AE21" i="37"/>
  <c r="AC21" i="37"/>
  <c r="AA21" i="37"/>
  <c r="Y21" i="37"/>
  <c r="W21" i="37"/>
  <c r="U21" i="37"/>
  <c r="S21" i="37"/>
  <c r="Q21" i="37"/>
  <c r="O21" i="37"/>
  <c r="M21" i="37"/>
  <c r="K21" i="37"/>
  <c r="I21" i="37"/>
  <c r="G21" i="37"/>
  <c r="E21" i="37"/>
  <c r="AQ20" i="37"/>
  <c r="AO20" i="37"/>
  <c r="AM20" i="37"/>
  <c r="AK20" i="37"/>
  <c r="AI20" i="37"/>
  <c r="AG20" i="37"/>
  <c r="AE20" i="37"/>
  <c r="AC20" i="37"/>
  <c r="AA20" i="37"/>
  <c r="Y20" i="37"/>
  <c r="W20" i="37"/>
  <c r="U20" i="37"/>
  <c r="S20" i="37"/>
  <c r="Q20" i="37"/>
  <c r="O20" i="37"/>
  <c r="M20" i="37"/>
  <c r="K20" i="37"/>
  <c r="I20" i="37"/>
  <c r="G20" i="37"/>
  <c r="E20" i="37"/>
  <c r="AQ19" i="37"/>
  <c r="AO19" i="37"/>
  <c r="AM19" i="37"/>
  <c r="AK19" i="37"/>
  <c r="AI19" i="37"/>
  <c r="AG19" i="37"/>
  <c r="AE19" i="37"/>
  <c r="AC19" i="37"/>
  <c r="AA19" i="37"/>
  <c r="Y19" i="37"/>
  <c r="W19" i="37"/>
  <c r="U19" i="37"/>
  <c r="S19" i="37"/>
  <c r="Q19" i="37"/>
  <c r="O19" i="37"/>
  <c r="M19" i="37"/>
  <c r="K19" i="37"/>
  <c r="I19" i="37"/>
  <c r="G19" i="37"/>
  <c r="E19" i="37"/>
  <c r="AQ18" i="37"/>
  <c r="AO18" i="37"/>
  <c r="AM18" i="37"/>
  <c r="AK18" i="37"/>
  <c r="AI18" i="37"/>
  <c r="AG18" i="37"/>
  <c r="AE18" i="37"/>
  <c r="AC18" i="37"/>
  <c r="AA18" i="37"/>
  <c r="Y18" i="37"/>
  <c r="W18" i="37"/>
  <c r="U18" i="37"/>
  <c r="S18" i="37"/>
  <c r="Q18" i="37"/>
  <c r="O18" i="37"/>
  <c r="M18" i="37"/>
  <c r="K18" i="37"/>
  <c r="I18" i="37"/>
  <c r="G18" i="37"/>
  <c r="E18" i="37"/>
  <c r="AQ17" i="37"/>
  <c r="AO17" i="37"/>
  <c r="AM17" i="37"/>
  <c r="AK17" i="37"/>
  <c r="AI17" i="37"/>
  <c r="AG17" i="37"/>
  <c r="AE17" i="37"/>
  <c r="AC17" i="37"/>
  <c r="AA17" i="37"/>
  <c r="Y17" i="37"/>
  <c r="W17" i="37"/>
  <c r="U17" i="37"/>
  <c r="S17" i="37"/>
  <c r="Q17" i="37"/>
  <c r="O17" i="37"/>
  <c r="M17" i="37"/>
  <c r="K17" i="37"/>
  <c r="I17" i="37"/>
  <c r="G17" i="37"/>
  <c r="E17" i="37"/>
  <c r="AQ16" i="37"/>
  <c r="AO16" i="37"/>
  <c r="AM16" i="37"/>
  <c r="AK16" i="37"/>
  <c r="AI16" i="37"/>
  <c r="AG16" i="37"/>
  <c r="AE16" i="37"/>
  <c r="AC16" i="37"/>
  <c r="AA16" i="37"/>
  <c r="Y16" i="37"/>
  <c r="W16" i="37"/>
  <c r="U16" i="37"/>
  <c r="S16" i="37"/>
  <c r="Q16" i="37"/>
  <c r="O16" i="37"/>
  <c r="M16" i="37"/>
  <c r="K16" i="37"/>
  <c r="I16" i="37"/>
  <c r="G16" i="37"/>
  <c r="E16" i="37"/>
  <c r="AQ15" i="37"/>
  <c r="AO15" i="37"/>
  <c r="AM15" i="37"/>
  <c r="AK15" i="37"/>
  <c r="AI15" i="37"/>
  <c r="AG15" i="37"/>
  <c r="AE15" i="37"/>
  <c r="AC15" i="37"/>
  <c r="AA15" i="37"/>
  <c r="Y15" i="37"/>
  <c r="W15" i="37"/>
  <c r="U15" i="37"/>
  <c r="S15" i="37"/>
  <c r="Q15" i="37"/>
  <c r="O15" i="37"/>
  <c r="M15" i="37"/>
  <c r="K15" i="37"/>
  <c r="I15" i="37"/>
  <c r="G15" i="37"/>
  <c r="E15" i="37"/>
  <c r="AQ14" i="37"/>
  <c r="AO14" i="37"/>
  <c r="AM14" i="37"/>
  <c r="AK14" i="37"/>
  <c r="AI14" i="37"/>
  <c r="AG14" i="37"/>
  <c r="AE14" i="37"/>
  <c r="AC14" i="37"/>
  <c r="AA14" i="37"/>
  <c r="Y14" i="37"/>
  <c r="W14" i="37"/>
  <c r="U14" i="37"/>
  <c r="S14" i="37"/>
  <c r="Q14" i="37"/>
  <c r="O14" i="37"/>
  <c r="M14" i="37"/>
  <c r="K14" i="37"/>
  <c r="I14" i="37"/>
  <c r="G14" i="37"/>
  <c r="E14" i="37"/>
  <c r="AQ13" i="37"/>
  <c r="AO13" i="37"/>
  <c r="AM13" i="37"/>
  <c r="AK13" i="37"/>
  <c r="AI13" i="37"/>
  <c r="AG13" i="37"/>
  <c r="AE13" i="37"/>
  <c r="AC13" i="37"/>
  <c r="AA13" i="37"/>
  <c r="Y13" i="37"/>
  <c r="W13" i="37"/>
  <c r="U13" i="37"/>
  <c r="S13" i="37"/>
  <c r="Q13" i="37"/>
  <c r="O13" i="37"/>
  <c r="M13" i="37"/>
  <c r="K13" i="37"/>
  <c r="I13" i="37"/>
  <c r="G13" i="37"/>
  <c r="E13" i="37"/>
  <c r="AQ12" i="37"/>
  <c r="AO12" i="37"/>
  <c r="AM12" i="37"/>
  <c r="AK12" i="37"/>
  <c r="AI12" i="37"/>
  <c r="AG12" i="37"/>
  <c r="AE12" i="37"/>
  <c r="AE1" i="37" s="1"/>
  <c r="AE3" i="37" s="1"/>
  <c r="AC12" i="37"/>
  <c r="AA12" i="37"/>
  <c r="Y12" i="37"/>
  <c r="W12" i="37"/>
  <c r="U12" i="37"/>
  <c r="S12" i="37"/>
  <c r="Q12" i="37"/>
  <c r="O12" i="37"/>
  <c r="O1" i="37" s="1"/>
  <c r="O3" i="37" s="1"/>
  <c r="M12" i="37"/>
  <c r="K12" i="37"/>
  <c r="I12" i="37"/>
  <c r="G12" i="37"/>
  <c r="E12" i="37"/>
  <c r="AQ10" i="37"/>
  <c r="AO10" i="37"/>
  <c r="AM10" i="37"/>
  <c r="AK10" i="37"/>
  <c r="AI10" i="37"/>
  <c r="AG10" i="37"/>
  <c r="AE10" i="37"/>
  <c r="AC10" i="37"/>
  <c r="AA10" i="37"/>
  <c r="Y10" i="37"/>
  <c r="W10" i="37"/>
  <c r="U10" i="37"/>
  <c r="S10" i="37"/>
  <c r="Q10" i="37"/>
  <c r="O10" i="37"/>
  <c r="M10" i="37"/>
  <c r="K10" i="37"/>
  <c r="I10" i="37"/>
  <c r="G10" i="37"/>
  <c r="E10" i="37"/>
  <c r="I1" i="37" l="1"/>
  <c r="I2" i="37" s="1"/>
  <c r="AA3" i="38"/>
  <c r="AA6" i="38" s="1"/>
  <c r="O4" i="38"/>
  <c r="O6" i="38"/>
  <c r="AM6" i="37"/>
  <c r="E1" i="37"/>
  <c r="E3" i="37" s="1"/>
  <c r="AG6" i="37"/>
  <c r="AO1" i="37"/>
  <c r="AO2" i="37" s="1"/>
  <c r="S1" i="37"/>
  <c r="S3" i="37" s="1"/>
  <c r="Y1" i="37"/>
  <c r="Y2" i="37" s="1"/>
  <c r="AG5" i="37"/>
  <c r="AG2" i="37"/>
  <c r="AG4" i="37"/>
  <c r="K6" i="37"/>
  <c r="AQ1" i="37"/>
  <c r="AQ2" i="37" s="1"/>
  <c r="I6" i="38"/>
  <c r="I4" i="38"/>
  <c r="Q1" i="37"/>
  <c r="Q3" i="37" s="1"/>
  <c r="AG1" i="37"/>
  <c r="AK1" i="37"/>
  <c r="AK3" i="37" s="1"/>
  <c r="AI1" i="37"/>
  <c r="AI3" i="37" s="1"/>
  <c r="W4" i="38"/>
  <c r="AK5" i="38"/>
  <c r="Y6" i="38"/>
  <c r="Y4" i="38"/>
  <c r="M4" i="38"/>
  <c r="M6" i="38"/>
  <c r="AQ4" i="38"/>
  <c r="AQ5" i="38"/>
  <c r="AO4" i="38"/>
  <c r="AO6" i="38"/>
  <c r="W5" i="38"/>
  <c r="AK4" i="38"/>
  <c r="U6" i="38"/>
  <c r="G4" i="38"/>
  <c r="U5" i="38"/>
  <c r="G5" i="38"/>
  <c r="E4" i="38"/>
  <c r="E5" i="38"/>
  <c r="AG3" i="37"/>
  <c r="K4" i="37"/>
  <c r="AI2" i="38"/>
  <c r="S3" i="38"/>
  <c r="S2" i="38"/>
  <c r="G1" i="37"/>
  <c r="G2" i="37" s="1"/>
  <c r="W1" i="37"/>
  <c r="W2" i="37" s="1"/>
  <c r="AM3" i="37"/>
  <c r="AE4" i="38"/>
  <c r="AE5" i="38"/>
  <c r="AC3" i="38"/>
  <c r="AC2" i="38"/>
  <c r="K5" i="37"/>
  <c r="K2" i="37"/>
  <c r="AM4" i="37"/>
  <c r="AM2" i="37"/>
  <c r="K1" i="37"/>
  <c r="K3" i="37"/>
  <c r="AM5" i="37"/>
  <c r="U1" i="37"/>
  <c r="U3" i="37" s="1"/>
  <c r="AM1" i="37"/>
  <c r="AG5" i="38"/>
  <c r="AG6" i="38"/>
  <c r="AA1" i="37"/>
  <c r="AA2" i="37" s="1"/>
  <c r="Q4" i="38"/>
  <c r="Q6" i="38"/>
  <c r="O2" i="37"/>
  <c r="AE2" i="37"/>
  <c r="M1" i="37"/>
  <c r="M2" i="37" s="1"/>
  <c r="AC1" i="37"/>
  <c r="AC2" i="37" s="1"/>
  <c r="AI2" i="37" l="1"/>
  <c r="AI5" i="37" s="1"/>
  <c r="I3" i="37"/>
  <c r="I5" i="37" s="1"/>
  <c r="S2" i="37"/>
  <c r="S6" i="37" s="1"/>
  <c r="AA4" i="38"/>
  <c r="E2" i="37"/>
  <c r="E5" i="37" s="1"/>
  <c r="AA5" i="38"/>
  <c r="AO3" i="37"/>
  <c r="AO4" i="37" s="1"/>
  <c r="Y3" i="37"/>
  <c r="Y6" i="37" s="1"/>
  <c r="AK2" i="37"/>
  <c r="AK5" i="37" s="1"/>
  <c r="AQ3" i="37"/>
  <c r="AQ5" i="37" s="1"/>
  <c r="Q2" i="37"/>
  <c r="Q4" i="37" s="1"/>
  <c r="U2" i="37"/>
  <c r="U5" i="37" s="1"/>
  <c r="W3" i="37"/>
  <c r="W6" i="37" s="1"/>
  <c r="G3" i="37"/>
  <c r="G6" i="37" s="1"/>
  <c r="S5" i="38"/>
  <c r="S6" i="38"/>
  <c r="S4" i="38"/>
  <c r="AI5" i="38"/>
  <c r="AI6" i="38"/>
  <c r="AI4" i="38"/>
  <c r="AC5" i="38"/>
  <c r="AC6" i="38"/>
  <c r="AC4" i="38"/>
  <c r="AA3" i="37"/>
  <c r="AA4" i="37" s="1"/>
  <c r="AC3" i="37"/>
  <c r="AC6" i="37" s="1"/>
  <c r="M3" i="37"/>
  <c r="M5" i="37" s="1"/>
  <c r="I4" i="37"/>
  <c r="AE5" i="37"/>
  <c r="AE6" i="37"/>
  <c r="AE4" i="37"/>
  <c r="S5" i="37"/>
  <c r="O5" i="37"/>
  <c r="O6" i="37"/>
  <c r="O4" i="37"/>
  <c r="AQ300" i="36"/>
  <c r="AO300" i="36"/>
  <c r="AM300" i="36"/>
  <c r="AK300" i="36"/>
  <c r="AI300" i="36"/>
  <c r="AG300" i="36"/>
  <c r="AE300" i="36"/>
  <c r="AC300" i="36"/>
  <c r="AA300" i="36"/>
  <c r="Y300" i="36"/>
  <c r="W300" i="36"/>
  <c r="U300" i="36"/>
  <c r="S300" i="36"/>
  <c r="Q300" i="36"/>
  <c r="O300" i="36"/>
  <c r="M300" i="36"/>
  <c r="K300" i="36"/>
  <c r="I300" i="36"/>
  <c r="G300" i="36"/>
  <c r="E300" i="36"/>
  <c r="AQ299" i="36"/>
  <c r="AO299" i="36"/>
  <c r="AM299" i="36"/>
  <c r="AK299" i="36"/>
  <c r="AI299" i="36"/>
  <c r="AG299" i="36"/>
  <c r="AE299" i="36"/>
  <c r="AC299" i="36"/>
  <c r="AA299" i="36"/>
  <c r="Y299" i="36"/>
  <c r="W299" i="36"/>
  <c r="U299" i="36"/>
  <c r="S299" i="36"/>
  <c r="Q299" i="36"/>
  <c r="O299" i="36"/>
  <c r="M299" i="36"/>
  <c r="K299" i="36"/>
  <c r="I299" i="36"/>
  <c r="G299" i="36"/>
  <c r="E299" i="36"/>
  <c r="AQ298" i="36"/>
  <c r="AO298" i="36"/>
  <c r="AM298" i="36"/>
  <c r="AK298" i="36"/>
  <c r="AI298" i="36"/>
  <c r="AG298" i="36"/>
  <c r="AE298" i="36"/>
  <c r="AC298" i="36"/>
  <c r="AA298" i="36"/>
  <c r="Y298" i="36"/>
  <c r="W298" i="36"/>
  <c r="U298" i="36"/>
  <c r="S298" i="36"/>
  <c r="Q298" i="36"/>
  <c r="O298" i="36"/>
  <c r="M298" i="36"/>
  <c r="K298" i="36"/>
  <c r="I298" i="36"/>
  <c r="G298" i="36"/>
  <c r="E298" i="36"/>
  <c r="AQ297" i="36"/>
  <c r="AO297" i="36"/>
  <c r="AM297" i="36"/>
  <c r="AK297" i="36"/>
  <c r="AI297" i="36"/>
  <c r="AG297" i="36"/>
  <c r="AE297" i="36"/>
  <c r="AC297" i="36"/>
  <c r="AA297" i="36"/>
  <c r="Y297" i="36"/>
  <c r="W297" i="36"/>
  <c r="U297" i="36"/>
  <c r="S297" i="36"/>
  <c r="Q297" i="36"/>
  <c r="O297" i="36"/>
  <c r="M297" i="36"/>
  <c r="K297" i="36"/>
  <c r="I297" i="36"/>
  <c r="G297" i="36"/>
  <c r="E297" i="36"/>
  <c r="AQ296" i="36"/>
  <c r="AO296" i="36"/>
  <c r="AM296" i="36"/>
  <c r="AK296" i="36"/>
  <c r="AI296" i="36"/>
  <c r="AG296" i="36"/>
  <c r="AE296" i="36"/>
  <c r="AC296" i="36"/>
  <c r="AA296" i="36"/>
  <c r="Y296" i="36"/>
  <c r="W296" i="36"/>
  <c r="U296" i="36"/>
  <c r="S296" i="36"/>
  <c r="Q296" i="36"/>
  <c r="O296" i="36"/>
  <c r="M296" i="36"/>
  <c r="K296" i="36"/>
  <c r="I296" i="36"/>
  <c r="G296" i="36"/>
  <c r="E296" i="36"/>
  <c r="AQ295" i="36"/>
  <c r="AO295" i="36"/>
  <c r="AM295" i="36"/>
  <c r="AK295" i="36"/>
  <c r="AI295" i="36"/>
  <c r="AG295" i="36"/>
  <c r="AE295" i="36"/>
  <c r="AC295" i="36"/>
  <c r="AA295" i="36"/>
  <c r="Y295" i="36"/>
  <c r="W295" i="36"/>
  <c r="U295" i="36"/>
  <c r="S295" i="36"/>
  <c r="Q295" i="36"/>
  <c r="O295" i="36"/>
  <c r="M295" i="36"/>
  <c r="K295" i="36"/>
  <c r="I295" i="36"/>
  <c r="G295" i="36"/>
  <c r="E295" i="36"/>
  <c r="AQ294" i="36"/>
  <c r="AO294" i="36"/>
  <c r="AM294" i="36"/>
  <c r="AK294" i="36"/>
  <c r="AI294" i="36"/>
  <c r="AG294" i="36"/>
  <c r="AE294" i="36"/>
  <c r="AC294" i="36"/>
  <c r="AA294" i="36"/>
  <c r="Y294" i="36"/>
  <c r="W294" i="36"/>
  <c r="U294" i="36"/>
  <c r="S294" i="36"/>
  <c r="Q294" i="36"/>
  <c r="O294" i="36"/>
  <c r="M294" i="36"/>
  <c r="K294" i="36"/>
  <c r="I294" i="36"/>
  <c r="G294" i="36"/>
  <c r="E294" i="36"/>
  <c r="AQ293" i="36"/>
  <c r="AO293" i="36"/>
  <c r="AM293" i="36"/>
  <c r="AK293" i="36"/>
  <c r="AI293" i="36"/>
  <c r="AG293" i="36"/>
  <c r="AE293" i="36"/>
  <c r="AC293" i="36"/>
  <c r="AA293" i="36"/>
  <c r="Y293" i="36"/>
  <c r="W293" i="36"/>
  <c r="U293" i="36"/>
  <c r="S293" i="36"/>
  <c r="Q293" i="36"/>
  <c r="O293" i="36"/>
  <c r="M293" i="36"/>
  <c r="K293" i="36"/>
  <c r="I293" i="36"/>
  <c r="G293" i="36"/>
  <c r="E293" i="36"/>
  <c r="AQ292" i="36"/>
  <c r="AO292" i="36"/>
  <c r="AM292" i="36"/>
  <c r="AK292" i="36"/>
  <c r="AI292" i="36"/>
  <c r="AG292" i="36"/>
  <c r="AE292" i="36"/>
  <c r="AC292" i="36"/>
  <c r="AA292" i="36"/>
  <c r="Y292" i="36"/>
  <c r="W292" i="36"/>
  <c r="U292" i="36"/>
  <c r="S292" i="36"/>
  <c r="Q292" i="36"/>
  <c r="O292" i="36"/>
  <c r="M292" i="36"/>
  <c r="K292" i="36"/>
  <c r="I292" i="36"/>
  <c r="G292" i="36"/>
  <c r="E292" i="36"/>
  <c r="AQ291" i="36"/>
  <c r="AO291" i="36"/>
  <c r="AM291" i="36"/>
  <c r="AK291" i="36"/>
  <c r="AI291" i="36"/>
  <c r="AG291" i="36"/>
  <c r="AE291" i="36"/>
  <c r="AC291" i="36"/>
  <c r="AA291" i="36"/>
  <c r="Y291" i="36"/>
  <c r="W291" i="36"/>
  <c r="U291" i="36"/>
  <c r="S291" i="36"/>
  <c r="Q291" i="36"/>
  <c r="O291" i="36"/>
  <c r="M291" i="36"/>
  <c r="K291" i="36"/>
  <c r="I291" i="36"/>
  <c r="G291" i="36"/>
  <c r="E291" i="36"/>
  <c r="AQ290" i="36"/>
  <c r="AO290" i="36"/>
  <c r="AM290" i="36"/>
  <c r="AK290" i="36"/>
  <c r="AI290" i="36"/>
  <c r="AG290" i="36"/>
  <c r="AE290" i="36"/>
  <c r="AC290" i="36"/>
  <c r="AA290" i="36"/>
  <c r="Y290" i="36"/>
  <c r="W290" i="36"/>
  <c r="U290" i="36"/>
  <c r="S290" i="36"/>
  <c r="Q290" i="36"/>
  <c r="O290" i="36"/>
  <c r="M290" i="36"/>
  <c r="K290" i="36"/>
  <c r="I290" i="36"/>
  <c r="G290" i="36"/>
  <c r="E290" i="36"/>
  <c r="AQ289" i="36"/>
  <c r="AO289" i="36"/>
  <c r="AM289" i="36"/>
  <c r="AK289" i="36"/>
  <c r="AI289" i="36"/>
  <c r="AG289" i="36"/>
  <c r="AE289" i="36"/>
  <c r="AC289" i="36"/>
  <c r="AA289" i="36"/>
  <c r="Y289" i="36"/>
  <c r="W289" i="36"/>
  <c r="U289" i="36"/>
  <c r="S289" i="36"/>
  <c r="Q289" i="36"/>
  <c r="O289" i="36"/>
  <c r="M289" i="36"/>
  <c r="K289" i="36"/>
  <c r="I289" i="36"/>
  <c r="G289" i="36"/>
  <c r="E289" i="36"/>
  <c r="AQ288" i="36"/>
  <c r="AO288" i="36"/>
  <c r="AM288" i="36"/>
  <c r="AK288" i="36"/>
  <c r="AI288" i="36"/>
  <c r="AG288" i="36"/>
  <c r="AE288" i="36"/>
  <c r="AC288" i="36"/>
  <c r="AA288" i="36"/>
  <c r="Y288" i="36"/>
  <c r="W288" i="36"/>
  <c r="U288" i="36"/>
  <c r="S288" i="36"/>
  <c r="Q288" i="36"/>
  <c r="O288" i="36"/>
  <c r="M288" i="36"/>
  <c r="K288" i="36"/>
  <c r="I288" i="36"/>
  <c r="G288" i="36"/>
  <c r="E288" i="36"/>
  <c r="AQ287" i="36"/>
  <c r="AO287" i="36"/>
  <c r="AM287" i="36"/>
  <c r="AK287" i="36"/>
  <c r="AI287" i="36"/>
  <c r="AG287" i="36"/>
  <c r="AE287" i="36"/>
  <c r="AC287" i="36"/>
  <c r="AA287" i="36"/>
  <c r="Y287" i="36"/>
  <c r="W287" i="36"/>
  <c r="U287" i="36"/>
  <c r="S287" i="36"/>
  <c r="Q287" i="36"/>
  <c r="O287" i="36"/>
  <c r="M287" i="36"/>
  <c r="K287" i="36"/>
  <c r="I287" i="36"/>
  <c r="G287" i="36"/>
  <c r="E287" i="36"/>
  <c r="AQ286" i="36"/>
  <c r="AO286" i="36"/>
  <c r="AM286" i="36"/>
  <c r="AK286" i="36"/>
  <c r="AI286" i="36"/>
  <c r="AG286" i="36"/>
  <c r="AE286" i="36"/>
  <c r="AC286" i="36"/>
  <c r="AA286" i="36"/>
  <c r="Y286" i="36"/>
  <c r="W286" i="36"/>
  <c r="U286" i="36"/>
  <c r="S286" i="36"/>
  <c r="Q286" i="36"/>
  <c r="O286" i="36"/>
  <c r="M286" i="36"/>
  <c r="K286" i="36"/>
  <c r="I286" i="36"/>
  <c r="G286" i="36"/>
  <c r="E286" i="36"/>
  <c r="AQ285" i="36"/>
  <c r="AO285" i="36"/>
  <c r="AM285" i="36"/>
  <c r="AK285" i="36"/>
  <c r="AI285" i="36"/>
  <c r="AG285" i="36"/>
  <c r="AE285" i="36"/>
  <c r="AC285" i="36"/>
  <c r="AA285" i="36"/>
  <c r="Y285" i="36"/>
  <c r="W285" i="36"/>
  <c r="U285" i="36"/>
  <c r="S285" i="36"/>
  <c r="Q285" i="36"/>
  <c r="O285" i="36"/>
  <c r="M285" i="36"/>
  <c r="K285" i="36"/>
  <c r="I285" i="36"/>
  <c r="G285" i="36"/>
  <c r="E285" i="36"/>
  <c r="AQ284" i="36"/>
  <c r="AO284" i="36"/>
  <c r="AM284" i="36"/>
  <c r="AK284" i="36"/>
  <c r="AI284" i="36"/>
  <c r="AG284" i="36"/>
  <c r="AE284" i="36"/>
  <c r="AC284" i="36"/>
  <c r="AA284" i="36"/>
  <c r="Y284" i="36"/>
  <c r="W284" i="36"/>
  <c r="U284" i="36"/>
  <c r="S284" i="36"/>
  <c r="Q284" i="36"/>
  <c r="O284" i="36"/>
  <c r="M284" i="36"/>
  <c r="K284" i="36"/>
  <c r="I284" i="36"/>
  <c r="G284" i="36"/>
  <c r="E284" i="36"/>
  <c r="AQ283" i="36"/>
  <c r="AO283" i="36"/>
  <c r="AM283" i="36"/>
  <c r="AK283" i="36"/>
  <c r="AI283" i="36"/>
  <c r="AG283" i="36"/>
  <c r="AE283" i="36"/>
  <c r="AC283" i="36"/>
  <c r="AA283" i="36"/>
  <c r="Y283" i="36"/>
  <c r="W283" i="36"/>
  <c r="U283" i="36"/>
  <c r="S283" i="36"/>
  <c r="Q283" i="36"/>
  <c r="O283" i="36"/>
  <c r="M283" i="36"/>
  <c r="K283" i="36"/>
  <c r="I283" i="36"/>
  <c r="G283" i="36"/>
  <c r="E283" i="36"/>
  <c r="AQ282" i="36"/>
  <c r="AO282" i="36"/>
  <c r="AM282" i="36"/>
  <c r="AK282" i="36"/>
  <c r="AI282" i="36"/>
  <c r="AG282" i="36"/>
  <c r="AE282" i="36"/>
  <c r="AC282" i="36"/>
  <c r="AA282" i="36"/>
  <c r="Y282" i="36"/>
  <c r="W282" i="36"/>
  <c r="U282" i="36"/>
  <c r="S282" i="36"/>
  <c r="Q282" i="36"/>
  <c r="O282" i="36"/>
  <c r="M282" i="36"/>
  <c r="K282" i="36"/>
  <c r="I282" i="36"/>
  <c r="G282" i="36"/>
  <c r="E282" i="36"/>
  <c r="AQ281" i="36"/>
  <c r="AO281" i="36"/>
  <c r="AM281" i="36"/>
  <c r="AK281" i="36"/>
  <c r="AI281" i="36"/>
  <c r="AG281" i="36"/>
  <c r="AE281" i="36"/>
  <c r="AC281" i="36"/>
  <c r="AA281" i="36"/>
  <c r="Y281" i="36"/>
  <c r="W281" i="36"/>
  <c r="U281" i="36"/>
  <c r="S281" i="36"/>
  <c r="Q281" i="36"/>
  <c r="O281" i="36"/>
  <c r="M281" i="36"/>
  <c r="K281" i="36"/>
  <c r="I281" i="36"/>
  <c r="G281" i="36"/>
  <c r="E281" i="36"/>
  <c r="AQ280" i="36"/>
  <c r="AO280" i="36"/>
  <c r="AM280" i="36"/>
  <c r="AK280" i="36"/>
  <c r="AI280" i="36"/>
  <c r="AG280" i="36"/>
  <c r="AE280" i="36"/>
  <c r="AC280" i="36"/>
  <c r="AA280" i="36"/>
  <c r="Y280" i="36"/>
  <c r="W280" i="36"/>
  <c r="U280" i="36"/>
  <c r="S280" i="36"/>
  <c r="Q280" i="36"/>
  <c r="O280" i="36"/>
  <c r="M280" i="36"/>
  <c r="K280" i="36"/>
  <c r="I280" i="36"/>
  <c r="G280" i="36"/>
  <c r="E280" i="36"/>
  <c r="AQ279" i="36"/>
  <c r="AO279" i="36"/>
  <c r="AM279" i="36"/>
  <c r="AK279" i="36"/>
  <c r="AI279" i="36"/>
  <c r="AG279" i="36"/>
  <c r="AE279" i="36"/>
  <c r="AC279" i="36"/>
  <c r="AA279" i="36"/>
  <c r="Y279" i="36"/>
  <c r="W279" i="36"/>
  <c r="U279" i="36"/>
  <c r="S279" i="36"/>
  <c r="Q279" i="36"/>
  <c r="O279" i="36"/>
  <c r="M279" i="36"/>
  <c r="K279" i="36"/>
  <c r="I279" i="36"/>
  <c r="G279" i="36"/>
  <c r="E279" i="36"/>
  <c r="AQ278" i="36"/>
  <c r="AO278" i="36"/>
  <c r="AM278" i="36"/>
  <c r="AK278" i="36"/>
  <c r="AI278" i="36"/>
  <c r="AG278" i="36"/>
  <c r="AE278" i="36"/>
  <c r="AC278" i="36"/>
  <c r="AA278" i="36"/>
  <c r="Y278" i="36"/>
  <c r="W278" i="36"/>
  <c r="U278" i="36"/>
  <c r="S278" i="36"/>
  <c r="Q278" i="36"/>
  <c r="O278" i="36"/>
  <c r="M278" i="36"/>
  <c r="K278" i="36"/>
  <c r="I278" i="36"/>
  <c r="G278" i="36"/>
  <c r="E278" i="36"/>
  <c r="AQ277" i="36"/>
  <c r="AO277" i="36"/>
  <c r="AM277" i="36"/>
  <c r="AK277" i="36"/>
  <c r="AI277" i="36"/>
  <c r="AG277" i="36"/>
  <c r="AE277" i="36"/>
  <c r="AC277" i="36"/>
  <c r="AA277" i="36"/>
  <c r="Y277" i="36"/>
  <c r="W277" i="36"/>
  <c r="U277" i="36"/>
  <c r="S277" i="36"/>
  <c r="Q277" i="36"/>
  <c r="O277" i="36"/>
  <c r="M277" i="36"/>
  <c r="K277" i="36"/>
  <c r="I277" i="36"/>
  <c r="G277" i="36"/>
  <c r="E277" i="36"/>
  <c r="AQ276" i="36"/>
  <c r="AO276" i="36"/>
  <c r="AM276" i="36"/>
  <c r="AK276" i="36"/>
  <c r="AI276" i="36"/>
  <c r="AG276" i="36"/>
  <c r="AE276" i="36"/>
  <c r="AC276" i="36"/>
  <c r="AA276" i="36"/>
  <c r="Y276" i="36"/>
  <c r="W276" i="36"/>
  <c r="U276" i="36"/>
  <c r="S276" i="36"/>
  <c r="Q276" i="36"/>
  <c r="O276" i="36"/>
  <c r="M276" i="36"/>
  <c r="K276" i="36"/>
  <c r="I276" i="36"/>
  <c r="G276" i="36"/>
  <c r="E276" i="36"/>
  <c r="AQ275" i="36"/>
  <c r="AO275" i="36"/>
  <c r="AM275" i="36"/>
  <c r="AK275" i="36"/>
  <c r="AI275" i="36"/>
  <c r="AG275" i="36"/>
  <c r="AE275" i="36"/>
  <c r="AC275" i="36"/>
  <c r="AA275" i="36"/>
  <c r="Y275" i="36"/>
  <c r="W275" i="36"/>
  <c r="U275" i="36"/>
  <c r="S275" i="36"/>
  <c r="Q275" i="36"/>
  <c r="O275" i="36"/>
  <c r="M275" i="36"/>
  <c r="K275" i="36"/>
  <c r="I275" i="36"/>
  <c r="G275" i="36"/>
  <c r="E275" i="36"/>
  <c r="AQ274" i="36"/>
  <c r="AO274" i="36"/>
  <c r="AM274" i="36"/>
  <c r="AK274" i="36"/>
  <c r="AI274" i="36"/>
  <c r="AG274" i="36"/>
  <c r="AE274" i="36"/>
  <c r="AC274" i="36"/>
  <c r="AA274" i="36"/>
  <c r="Y274" i="36"/>
  <c r="W274" i="36"/>
  <c r="U274" i="36"/>
  <c r="S274" i="36"/>
  <c r="Q274" i="36"/>
  <c r="O274" i="36"/>
  <c r="M274" i="36"/>
  <c r="K274" i="36"/>
  <c r="I274" i="36"/>
  <c r="G274" i="36"/>
  <c r="E274" i="36"/>
  <c r="AQ273" i="36"/>
  <c r="AO273" i="36"/>
  <c r="AM273" i="36"/>
  <c r="AK273" i="36"/>
  <c r="AI273" i="36"/>
  <c r="AG273" i="36"/>
  <c r="AE273" i="36"/>
  <c r="AC273" i="36"/>
  <c r="AA273" i="36"/>
  <c r="Y273" i="36"/>
  <c r="W273" i="36"/>
  <c r="U273" i="36"/>
  <c r="S273" i="36"/>
  <c r="Q273" i="36"/>
  <c r="O273" i="36"/>
  <c r="M273" i="36"/>
  <c r="K273" i="36"/>
  <c r="I273" i="36"/>
  <c r="G273" i="36"/>
  <c r="E273" i="36"/>
  <c r="AQ272" i="36"/>
  <c r="AO272" i="36"/>
  <c r="AM272" i="36"/>
  <c r="AK272" i="36"/>
  <c r="AI272" i="36"/>
  <c r="AG272" i="36"/>
  <c r="AE272" i="36"/>
  <c r="AC272" i="36"/>
  <c r="AA272" i="36"/>
  <c r="Y272" i="36"/>
  <c r="W272" i="36"/>
  <c r="U272" i="36"/>
  <c r="S272" i="36"/>
  <c r="Q272" i="36"/>
  <c r="O272" i="36"/>
  <c r="M272" i="36"/>
  <c r="K272" i="36"/>
  <c r="I272" i="36"/>
  <c r="G272" i="36"/>
  <c r="E272" i="36"/>
  <c r="AQ271" i="36"/>
  <c r="AO271" i="36"/>
  <c r="AM271" i="36"/>
  <c r="AK271" i="36"/>
  <c r="AI271" i="36"/>
  <c r="AG271" i="36"/>
  <c r="AE271" i="36"/>
  <c r="AC271" i="36"/>
  <c r="AA271" i="36"/>
  <c r="Y271" i="36"/>
  <c r="W271" i="36"/>
  <c r="U271" i="36"/>
  <c r="S271" i="36"/>
  <c r="Q271" i="36"/>
  <c r="O271" i="36"/>
  <c r="M271" i="36"/>
  <c r="K271" i="36"/>
  <c r="I271" i="36"/>
  <c r="G271" i="36"/>
  <c r="E271" i="36"/>
  <c r="AQ270" i="36"/>
  <c r="AO270" i="36"/>
  <c r="AM270" i="36"/>
  <c r="AK270" i="36"/>
  <c r="AI270" i="36"/>
  <c r="AG270" i="36"/>
  <c r="AE270" i="36"/>
  <c r="AC270" i="36"/>
  <c r="AA270" i="36"/>
  <c r="Y270" i="36"/>
  <c r="W270" i="36"/>
  <c r="U270" i="36"/>
  <c r="S270" i="36"/>
  <c r="Q270" i="36"/>
  <c r="O270" i="36"/>
  <c r="M270" i="36"/>
  <c r="K270" i="36"/>
  <c r="I270" i="36"/>
  <c r="G270" i="36"/>
  <c r="E270" i="36"/>
  <c r="AQ269" i="36"/>
  <c r="AO269" i="36"/>
  <c r="AM269" i="36"/>
  <c r="AK269" i="36"/>
  <c r="AI269" i="36"/>
  <c r="AG269" i="36"/>
  <c r="AE269" i="36"/>
  <c r="AC269" i="36"/>
  <c r="AA269" i="36"/>
  <c r="Y269" i="36"/>
  <c r="W269" i="36"/>
  <c r="U269" i="36"/>
  <c r="S269" i="36"/>
  <c r="Q269" i="36"/>
  <c r="O269" i="36"/>
  <c r="M269" i="36"/>
  <c r="K269" i="36"/>
  <c r="I269" i="36"/>
  <c r="G269" i="36"/>
  <c r="E269" i="36"/>
  <c r="AQ268" i="36"/>
  <c r="AO268" i="36"/>
  <c r="AM268" i="36"/>
  <c r="AK268" i="36"/>
  <c r="AI268" i="36"/>
  <c r="AG268" i="36"/>
  <c r="AE268" i="36"/>
  <c r="AC268" i="36"/>
  <c r="AA268" i="36"/>
  <c r="Y268" i="36"/>
  <c r="W268" i="36"/>
  <c r="U268" i="36"/>
  <c r="S268" i="36"/>
  <c r="Q268" i="36"/>
  <c r="O268" i="36"/>
  <c r="M268" i="36"/>
  <c r="K268" i="36"/>
  <c r="I268" i="36"/>
  <c r="G268" i="36"/>
  <c r="E268" i="36"/>
  <c r="AQ267" i="36"/>
  <c r="AO267" i="36"/>
  <c r="AM267" i="36"/>
  <c r="AK267" i="36"/>
  <c r="AI267" i="36"/>
  <c r="AG267" i="36"/>
  <c r="AE267" i="36"/>
  <c r="AC267" i="36"/>
  <c r="AA267" i="36"/>
  <c r="Y267" i="36"/>
  <c r="W267" i="36"/>
  <c r="U267" i="36"/>
  <c r="S267" i="36"/>
  <c r="Q267" i="36"/>
  <c r="O267" i="36"/>
  <c r="M267" i="36"/>
  <c r="K267" i="36"/>
  <c r="I267" i="36"/>
  <c r="G267" i="36"/>
  <c r="E267" i="36"/>
  <c r="AQ266" i="36"/>
  <c r="AO266" i="36"/>
  <c r="AM266" i="36"/>
  <c r="AK266" i="36"/>
  <c r="AI266" i="36"/>
  <c r="AG266" i="36"/>
  <c r="AE266" i="36"/>
  <c r="AC266" i="36"/>
  <c r="AA266" i="36"/>
  <c r="Y266" i="36"/>
  <c r="W266" i="36"/>
  <c r="U266" i="36"/>
  <c r="S266" i="36"/>
  <c r="Q266" i="36"/>
  <c r="O266" i="36"/>
  <c r="M266" i="36"/>
  <c r="K266" i="36"/>
  <c r="I266" i="36"/>
  <c r="G266" i="36"/>
  <c r="E266" i="36"/>
  <c r="AQ265" i="36"/>
  <c r="AO265" i="36"/>
  <c r="AM265" i="36"/>
  <c r="AK265" i="36"/>
  <c r="AI265" i="36"/>
  <c r="AG265" i="36"/>
  <c r="AE265" i="36"/>
  <c r="AC265" i="36"/>
  <c r="AA265" i="36"/>
  <c r="Y265" i="36"/>
  <c r="W265" i="36"/>
  <c r="U265" i="36"/>
  <c r="S265" i="36"/>
  <c r="Q265" i="36"/>
  <c r="O265" i="36"/>
  <c r="M265" i="36"/>
  <c r="K265" i="36"/>
  <c r="I265" i="36"/>
  <c r="G265" i="36"/>
  <c r="E265" i="36"/>
  <c r="AQ264" i="36"/>
  <c r="AO264" i="36"/>
  <c r="AM264" i="36"/>
  <c r="AK264" i="36"/>
  <c r="AI264" i="36"/>
  <c r="AG264" i="36"/>
  <c r="AE264" i="36"/>
  <c r="AC264" i="36"/>
  <c r="AA264" i="36"/>
  <c r="Y264" i="36"/>
  <c r="W264" i="36"/>
  <c r="U264" i="36"/>
  <c r="S264" i="36"/>
  <c r="Q264" i="36"/>
  <c r="O264" i="36"/>
  <c r="M264" i="36"/>
  <c r="K264" i="36"/>
  <c r="I264" i="36"/>
  <c r="G264" i="36"/>
  <c r="E264" i="36"/>
  <c r="AQ263" i="36"/>
  <c r="AO263" i="36"/>
  <c r="AM263" i="36"/>
  <c r="AK263" i="36"/>
  <c r="AI263" i="36"/>
  <c r="AG263" i="36"/>
  <c r="AE263" i="36"/>
  <c r="AC263" i="36"/>
  <c r="AA263" i="36"/>
  <c r="Y263" i="36"/>
  <c r="W263" i="36"/>
  <c r="U263" i="36"/>
  <c r="S263" i="36"/>
  <c r="Q263" i="36"/>
  <c r="O263" i="36"/>
  <c r="M263" i="36"/>
  <c r="K263" i="36"/>
  <c r="I263" i="36"/>
  <c r="G263" i="36"/>
  <c r="E263" i="36"/>
  <c r="AQ262" i="36"/>
  <c r="AO262" i="36"/>
  <c r="AM262" i="36"/>
  <c r="AK262" i="36"/>
  <c r="AI262" i="36"/>
  <c r="AG262" i="36"/>
  <c r="AE262" i="36"/>
  <c r="AC262" i="36"/>
  <c r="AA262" i="36"/>
  <c r="Y262" i="36"/>
  <c r="W262" i="36"/>
  <c r="U262" i="36"/>
  <c r="S262" i="36"/>
  <c r="Q262" i="36"/>
  <c r="O262" i="36"/>
  <c r="M262" i="36"/>
  <c r="K262" i="36"/>
  <c r="I262" i="36"/>
  <c r="G262" i="36"/>
  <c r="E262" i="36"/>
  <c r="AQ261" i="36"/>
  <c r="AO261" i="36"/>
  <c r="AM261" i="36"/>
  <c r="AK261" i="36"/>
  <c r="AI261" i="36"/>
  <c r="AG261" i="36"/>
  <c r="AE261" i="36"/>
  <c r="AC261" i="36"/>
  <c r="AA261" i="36"/>
  <c r="Y261" i="36"/>
  <c r="W261" i="36"/>
  <c r="U261" i="36"/>
  <c r="S261" i="36"/>
  <c r="Q261" i="36"/>
  <c r="O261" i="36"/>
  <c r="M261" i="36"/>
  <c r="K261" i="36"/>
  <c r="I261" i="36"/>
  <c r="G261" i="36"/>
  <c r="E261" i="36"/>
  <c r="AQ260" i="36"/>
  <c r="AO260" i="36"/>
  <c r="AM260" i="36"/>
  <c r="AK260" i="36"/>
  <c r="AI260" i="36"/>
  <c r="AG260" i="36"/>
  <c r="AE260" i="36"/>
  <c r="AC260" i="36"/>
  <c r="AA260" i="36"/>
  <c r="Y260" i="36"/>
  <c r="W260" i="36"/>
  <c r="U260" i="36"/>
  <c r="S260" i="36"/>
  <c r="Q260" i="36"/>
  <c r="O260" i="36"/>
  <c r="M260" i="36"/>
  <c r="K260" i="36"/>
  <c r="I260" i="36"/>
  <c r="G260" i="36"/>
  <c r="E260" i="36"/>
  <c r="AQ259" i="36"/>
  <c r="AO259" i="36"/>
  <c r="AM259" i="36"/>
  <c r="AK259" i="36"/>
  <c r="AI259" i="36"/>
  <c r="AG259" i="36"/>
  <c r="AE259" i="36"/>
  <c r="AC259" i="36"/>
  <c r="AA259" i="36"/>
  <c r="Y259" i="36"/>
  <c r="W259" i="36"/>
  <c r="U259" i="36"/>
  <c r="S259" i="36"/>
  <c r="Q259" i="36"/>
  <c r="O259" i="36"/>
  <c r="M259" i="36"/>
  <c r="K259" i="36"/>
  <c r="I259" i="36"/>
  <c r="G259" i="36"/>
  <c r="E259" i="36"/>
  <c r="AQ258" i="36"/>
  <c r="AO258" i="36"/>
  <c r="AM258" i="36"/>
  <c r="AK258" i="36"/>
  <c r="AI258" i="36"/>
  <c r="AG258" i="36"/>
  <c r="AE258" i="36"/>
  <c r="AC258" i="36"/>
  <c r="AA258" i="36"/>
  <c r="Y258" i="36"/>
  <c r="W258" i="36"/>
  <c r="U258" i="36"/>
  <c r="S258" i="36"/>
  <c r="Q258" i="36"/>
  <c r="O258" i="36"/>
  <c r="M258" i="36"/>
  <c r="K258" i="36"/>
  <c r="I258" i="36"/>
  <c r="G258" i="36"/>
  <c r="E258" i="36"/>
  <c r="AQ257" i="36"/>
  <c r="AO257" i="36"/>
  <c r="AM257" i="36"/>
  <c r="AK257" i="36"/>
  <c r="AI257" i="36"/>
  <c r="AG257" i="36"/>
  <c r="AE257" i="36"/>
  <c r="AC257" i="36"/>
  <c r="AA257" i="36"/>
  <c r="Y257" i="36"/>
  <c r="W257" i="36"/>
  <c r="U257" i="36"/>
  <c r="S257" i="36"/>
  <c r="Q257" i="36"/>
  <c r="O257" i="36"/>
  <c r="M257" i="36"/>
  <c r="K257" i="36"/>
  <c r="I257" i="36"/>
  <c r="G257" i="36"/>
  <c r="E257" i="36"/>
  <c r="AQ256" i="36"/>
  <c r="AO256" i="36"/>
  <c r="AM256" i="36"/>
  <c r="AK256" i="36"/>
  <c r="AI256" i="36"/>
  <c r="AG256" i="36"/>
  <c r="AE256" i="36"/>
  <c r="AC256" i="36"/>
  <c r="AA256" i="36"/>
  <c r="Y256" i="36"/>
  <c r="W256" i="36"/>
  <c r="U256" i="36"/>
  <c r="S256" i="36"/>
  <c r="Q256" i="36"/>
  <c r="O256" i="36"/>
  <c r="M256" i="36"/>
  <c r="K256" i="36"/>
  <c r="I256" i="36"/>
  <c r="G256" i="36"/>
  <c r="E256" i="36"/>
  <c r="AQ255" i="36"/>
  <c r="AO255" i="36"/>
  <c r="AM255" i="36"/>
  <c r="AK255" i="36"/>
  <c r="AI255" i="36"/>
  <c r="AG255" i="36"/>
  <c r="AE255" i="36"/>
  <c r="AC255" i="36"/>
  <c r="AA255" i="36"/>
  <c r="Y255" i="36"/>
  <c r="W255" i="36"/>
  <c r="U255" i="36"/>
  <c r="S255" i="36"/>
  <c r="Q255" i="36"/>
  <c r="O255" i="36"/>
  <c r="M255" i="36"/>
  <c r="K255" i="36"/>
  <c r="I255" i="36"/>
  <c r="G255" i="36"/>
  <c r="E255" i="36"/>
  <c r="AQ254" i="36"/>
  <c r="AO254" i="36"/>
  <c r="AM254" i="36"/>
  <c r="AK254" i="36"/>
  <c r="AI254" i="36"/>
  <c r="AG254" i="36"/>
  <c r="AE254" i="36"/>
  <c r="AC254" i="36"/>
  <c r="AA254" i="36"/>
  <c r="Y254" i="36"/>
  <c r="W254" i="36"/>
  <c r="U254" i="36"/>
  <c r="S254" i="36"/>
  <c r="Q254" i="36"/>
  <c r="O254" i="36"/>
  <c r="M254" i="36"/>
  <c r="K254" i="36"/>
  <c r="I254" i="36"/>
  <c r="G254" i="36"/>
  <c r="E254" i="36"/>
  <c r="AQ253" i="36"/>
  <c r="AO253" i="36"/>
  <c r="AM253" i="36"/>
  <c r="AK253" i="36"/>
  <c r="AI253" i="36"/>
  <c r="AG253" i="36"/>
  <c r="AE253" i="36"/>
  <c r="AC253" i="36"/>
  <c r="AA253" i="36"/>
  <c r="Y253" i="36"/>
  <c r="W253" i="36"/>
  <c r="U253" i="36"/>
  <c r="S253" i="36"/>
  <c r="Q253" i="36"/>
  <c r="O253" i="36"/>
  <c r="M253" i="36"/>
  <c r="K253" i="36"/>
  <c r="I253" i="36"/>
  <c r="G253" i="36"/>
  <c r="E253" i="36"/>
  <c r="AQ252" i="36"/>
  <c r="AO252" i="36"/>
  <c r="AM252" i="36"/>
  <c r="AK252" i="36"/>
  <c r="AI252" i="36"/>
  <c r="AG252" i="36"/>
  <c r="AE252" i="36"/>
  <c r="AC252" i="36"/>
  <c r="AA252" i="36"/>
  <c r="Y252" i="36"/>
  <c r="W252" i="36"/>
  <c r="U252" i="36"/>
  <c r="S252" i="36"/>
  <c r="Q252" i="36"/>
  <c r="O252" i="36"/>
  <c r="M252" i="36"/>
  <c r="K252" i="36"/>
  <c r="I252" i="36"/>
  <c r="G252" i="36"/>
  <c r="E252" i="36"/>
  <c r="AQ251" i="36"/>
  <c r="AO251" i="36"/>
  <c r="AM251" i="36"/>
  <c r="AK251" i="36"/>
  <c r="AI251" i="36"/>
  <c r="AG251" i="36"/>
  <c r="AE251" i="36"/>
  <c r="AC251" i="36"/>
  <c r="AA251" i="36"/>
  <c r="Y251" i="36"/>
  <c r="W251" i="36"/>
  <c r="U251" i="36"/>
  <c r="S251" i="36"/>
  <c r="Q251" i="36"/>
  <c r="O251" i="36"/>
  <c r="M251" i="36"/>
  <c r="K251" i="36"/>
  <c r="I251" i="36"/>
  <c r="G251" i="36"/>
  <c r="E251" i="36"/>
  <c r="AQ250" i="36"/>
  <c r="AO250" i="36"/>
  <c r="AM250" i="36"/>
  <c r="AK250" i="36"/>
  <c r="AI250" i="36"/>
  <c r="AG250" i="36"/>
  <c r="AE250" i="36"/>
  <c r="AC250" i="36"/>
  <c r="AA250" i="36"/>
  <c r="Y250" i="36"/>
  <c r="W250" i="36"/>
  <c r="U250" i="36"/>
  <c r="S250" i="36"/>
  <c r="Q250" i="36"/>
  <c r="O250" i="36"/>
  <c r="M250" i="36"/>
  <c r="K250" i="36"/>
  <c r="I250" i="36"/>
  <c r="G250" i="36"/>
  <c r="E250" i="36"/>
  <c r="AQ249" i="36"/>
  <c r="AO249" i="36"/>
  <c r="AM249" i="36"/>
  <c r="AK249" i="36"/>
  <c r="AI249" i="36"/>
  <c r="AG249" i="36"/>
  <c r="AE249" i="36"/>
  <c r="AC249" i="36"/>
  <c r="AA249" i="36"/>
  <c r="Y249" i="36"/>
  <c r="W249" i="36"/>
  <c r="U249" i="36"/>
  <c r="S249" i="36"/>
  <c r="Q249" i="36"/>
  <c r="O249" i="36"/>
  <c r="M249" i="36"/>
  <c r="K249" i="36"/>
  <c r="I249" i="36"/>
  <c r="G249" i="36"/>
  <c r="E249" i="36"/>
  <c r="AQ248" i="36"/>
  <c r="AO248" i="36"/>
  <c r="AM248" i="36"/>
  <c r="AK248" i="36"/>
  <c r="AI248" i="36"/>
  <c r="AG248" i="36"/>
  <c r="AE248" i="36"/>
  <c r="AC248" i="36"/>
  <c r="AA248" i="36"/>
  <c r="Y248" i="36"/>
  <c r="W248" i="36"/>
  <c r="U248" i="36"/>
  <c r="S248" i="36"/>
  <c r="Q248" i="36"/>
  <c r="O248" i="36"/>
  <c r="M248" i="36"/>
  <c r="K248" i="36"/>
  <c r="I248" i="36"/>
  <c r="G248" i="36"/>
  <c r="E248" i="36"/>
  <c r="AQ247" i="36"/>
  <c r="AO247" i="36"/>
  <c r="AM247" i="36"/>
  <c r="AK247" i="36"/>
  <c r="AI247" i="36"/>
  <c r="AG247" i="36"/>
  <c r="AE247" i="36"/>
  <c r="AC247" i="36"/>
  <c r="AA247" i="36"/>
  <c r="Y247" i="36"/>
  <c r="W247" i="36"/>
  <c r="U247" i="36"/>
  <c r="S247" i="36"/>
  <c r="Q247" i="36"/>
  <c r="O247" i="36"/>
  <c r="M247" i="36"/>
  <c r="K247" i="36"/>
  <c r="I247" i="36"/>
  <c r="G247" i="36"/>
  <c r="E247" i="36"/>
  <c r="AQ246" i="36"/>
  <c r="AO246" i="36"/>
  <c r="AM246" i="36"/>
  <c r="AK246" i="36"/>
  <c r="AI246" i="36"/>
  <c r="AG246" i="36"/>
  <c r="AE246" i="36"/>
  <c r="AC246" i="36"/>
  <c r="AA246" i="36"/>
  <c r="Y246" i="36"/>
  <c r="W246" i="36"/>
  <c r="U246" i="36"/>
  <c r="S246" i="36"/>
  <c r="Q246" i="36"/>
  <c r="O246" i="36"/>
  <c r="M246" i="36"/>
  <c r="K246" i="36"/>
  <c r="I246" i="36"/>
  <c r="G246" i="36"/>
  <c r="E246" i="36"/>
  <c r="AQ245" i="36"/>
  <c r="AO245" i="36"/>
  <c r="AM245" i="36"/>
  <c r="AK245" i="36"/>
  <c r="AI245" i="36"/>
  <c r="AG245" i="36"/>
  <c r="AE245" i="36"/>
  <c r="AC245" i="36"/>
  <c r="AA245" i="36"/>
  <c r="Y245" i="36"/>
  <c r="W245" i="36"/>
  <c r="U245" i="36"/>
  <c r="S245" i="36"/>
  <c r="Q245" i="36"/>
  <c r="O245" i="36"/>
  <c r="M245" i="36"/>
  <c r="K245" i="36"/>
  <c r="I245" i="36"/>
  <c r="G245" i="36"/>
  <c r="E245" i="36"/>
  <c r="AQ244" i="36"/>
  <c r="AO244" i="36"/>
  <c r="AM244" i="36"/>
  <c r="AK244" i="36"/>
  <c r="AI244" i="36"/>
  <c r="AG244" i="36"/>
  <c r="AE244" i="36"/>
  <c r="AC244" i="36"/>
  <c r="AA244" i="36"/>
  <c r="Y244" i="36"/>
  <c r="W244" i="36"/>
  <c r="U244" i="36"/>
  <c r="S244" i="36"/>
  <c r="Q244" i="36"/>
  <c r="O244" i="36"/>
  <c r="M244" i="36"/>
  <c r="K244" i="36"/>
  <c r="I244" i="36"/>
  <c r="G244" i="36"/>
  <c r="E244" i="36"/>
  <c r="AQ243" i="36"/>
  <c r="AO243" i="36"/>
  <c r="AM243" i="36"/>
  <c r="AK243" i="36"/>
  <c r="AI243" i="36"/>
  <c r="AG243" i="36"/>
  <c r="AE243" i="36"/>
  <c r="AC243" i="36"/>
  <c r="AA243" i="36"/>
  <c r="Y243" i="36"/>
  <c r="W243" i="36"/>
  <c r="U243" i="36"/>
  <c r="S243" i="36"/>
  <c r="Q243" i="36"/>
  <c r="O243" i="36"/>
  <c r="M243" i="36"/>
  <c r="K243" i="36"/>
  <c r="I243" i="36"/>
  <c r="G243" i="36"/>
  <c r="E243" i="36"/>
  <c r="AQ242" i="36"/>
  <c r="AO242" i="36"/>
  <c r="AM242" i="36"/>
  <c r="AK242" i="36"/>
  <c r="AI242" i="36"/>
  <c r="AG242" i="36"/>
  <c r="AE242" i="36"/>
  <c r="AC242" i="36"/>
  <c r="AA242" i="36"/>
  <c r="Y242" i="36"/>
  <c r="W242" i="36"/>
  <c r="U242" i="36"/>
  <c r="S242" i="36"/>
  <c r="Q242" i="36"/>
  <c r="O242" i="36"/>
  <c r="M242" i="36"/>
  <c r="K242" i="36"/>
  <c r="I242" i="36"/>
  <c r="G242" i="36"/>
  <c r="E242" i="36"/>
  <c r="AQ241" i="36"/>
  <c r="AO241" i="36"/>
  <c r="AM241" i="36"/>
  <c r="AK241" i="36"/>
  <c r="AI241" i="36"/>
  <c r="AG241" i="36"/>
  <c r="AE241" i="36"/>
  <c r="AC241" i="36"/>
  <c r="AA241" i="36"/>
  <c r="Y241" i="36"/>
  <c r="W241" i="36"/>
  <c r="U241" i="36"/>
  <c r="S241" i="36"/>
  <c r="Q241" i="36"/>
  <c r="O241" i="36"/>
  <c r="M241" i="36"/>
  <c r="K241" i="36"/>
  <c r="I241" i="36"/>
  <c r="G241" i="36"/>
  <c r="E241" i="36"/>
  <c r="AQ240" i="36"/>
  <c r="AO240" i="36"/>
  <c r="AM240" i="36"/>
  <c r="AK240" i="36"/>
  <c r="AI240" i="36"/>
  <c r="AG240" i="36"/>
  <c r="AE240" i="36"/>
  <c r="AC240" i="36"/>
  <c r="AA240" i="36"/>
  <c r="Y240" i="36"/>
  <c r="W240" i="36"/>
  <c r="U240" i="36"/>
  <c r="S240" i="36"/>
  <c r="Q240" i="36"/>
  <c r="O240" i="36"/>
  <c r="M240" i="36"/>
  <c r="K240" i="36"/>
  <c r="I240" i="36"/>
  <c r="G240" i="36"/>
  <c r="E240" i="36"/>
  <c r="AQ239" i="36"/>
  <c r="AO239" i="36"/>
  <c r="AM239" i="36"/>
  <c r="AK239" i="36"/>
  <c r="AI239" i="36"/>
  <c r="AG239" i="36"/>
  <c r="AE239" i="36"/>
  <c r="AC239" i="36"/>
  <c r="AA239" i="36"/>
  <c r="Y239" i="36"/>
  <c r="W239" i="36"/>
  <c r="U239" i="36"/>
  <c r="S239" i="36"/>
  <c r="Q239" i="36"/>
  <c r="O239" i="36"/>
  <c r="M239" i="36"/>
  <c r="K239" i="36"/>
  <c r="I239" i="36"/>
  <c r="G239" i="36"/>
  <c r="E239" i="36"/>
  <c r="AQ238" i="36"/>
  <c r="AO238" i="36"/>
  <c r="AM238" i="36"/>
  <c r="AK238" i="36"/>
  <c r="AI238" i="36"/>
  <c r="AG238" i="36"/>
  <c r="AE238" i="36"/>
  <c r="AC238" i="36"/>
  <c r="AA238" i="36"/>
  <c r="Y238" i="36"/>
  <c r="W238" i="36"/>
  <c r="U238" i="36"/>
  <c r="S238" i="36"/>
  <c r="Q238" i="36"/>
  <c r="O238" i="36"/>
  <c r="M238" i="36"/>
  <c r="K238" i="36"/>
  <c r="I238" i="36"/>
  <c r="G238" i="36"/>
  <c r="E238" i="36"/>
  <c r="AQ237" i="36"/>
  <c r="AO237" i="36"/>
  <c r="AM237" i="36"/>
  <c r="AK237" i="36"/>
  <c r="AI237" i="36"/>
  <c r="AG237" i="36"/>
  <c r="AE237" i="36"/>
  <c r="AC237" i="36"/>
  <c r="AA237" i="36"/>
  <c r="Y237" i="36"/>
  <c r="W237" i="36"/>
  <c r="U237" i="36"/>
  <c r="S237" i="36"/>
  <c r="Q237" i="36"/>
  <c r="O237" i="36"/>
  <c r="M237" i="36"/>
  <c r="K237" i="36"/>
  <c r="I237" i="36"/>
  <c r="G237" i="36"/>
  <c r="E237" i="36"/>
  <c r="AQ236" i="36"/>
  <c r="AO236" i="36"/>
  <c r="AM236" i="36"/>
  <c r="AK236" i="36"/>
  <c r="AI236" i="36"/>
  <c r="AG236" i="36"/>
  <c r="AE236" i="36"/>
  <c r="AC236" i="36"/>
  <c r="AA236" i="36"/>
  <c r="Y236" i="36"/>
  <c r="W236" i="36"/>
  <c r="U236" i="36"/>
  <c r="S236" i="36"/>
  <c r="Q236" i="36"/>
  <c r="O236" i="36"/>
  <c r="M236" i="36"/>
  <c r="K236" i="36"/>
  <c r="I236" i="36"/>
  <c r="G236" i="36"/>
  <c r="E236" i="36"/>
  <c r="AQ235" i="36"/>
  <c r="AO235" i="36"/>
  <c r="AM235" i="36"/>
  <c r="AK235" i="36"/>
  <c r="AI235" i="36"/>
  <c r="AG235" i="36"/>
  <c r="AE235" i="36"/>
  <c r="AC235" i="36"/>
  <c r="AA235" i="36"/>
  <c r="Y235" i="36"/>
  <c r="W235" i="36"/>
  <c r="U235" i="36"/>
  <c r="S235" i="36"/>
  <c r="Q235" i="36"/>
  <c r="O235" i="36"/>
  <c r="M235" i="36"/>
  <c r="K235" i="36"/>
  <c r="I235" i="36"/>
  <c r="G235" i="36"/>
  <c r="E235" i="36"/>
  <c r="AQ234" i="36"/>
  <c r="AO234" i="36"/>
  <c r="AM234" i="36"/>
  <c r="AK234" i="36"/>
  <c r="AI234" i="36"/>
  <c r="AG234" i="36"/>
  <c r="AE234" i="36"/>
  <c r="AC234" i="36"/>
  <c r="AA234" i="36"/>
  <c r="Y234" i="36"/>
  <c r="W234" i="36"/>
  <c r="U234" i="36"/>
  <c r="S234" i="36"/>
  <c r="Q234" i="36"/>
  <c r="O234" i="36"/>
  <c r="M234" i="36"/>
  <c r="K234" i="36"/>
  <c r="I234" i="36"/>
  <c r="G234" i="36"/>
  <c r="E234" i="36"/>
  <c r="AQ233" i="36"/>
  <c r="AO233" i="36"/>
  <c r="AM233" i="36"/>
  <c r="AK233" i="36"/>
  <c r="AI233" i="36"/>
  <c r="AG233" i="36"/>
  <c r="AE233" i="36"/>
  <c r="AC233" i="36"/>
  <c r="AA233" i="36"/>
  <c r="Y233" i="36"/>
  <c r="W233" i="36"/>
  <c r="U233" i="36"/>
  <c r="S233" i="36"/>
  <c r="Q233" i="36"/>
  <c r="O233" i="36"/>
  <c r="M233" i="36"/>
  <c r="K233" i="36"/>
  <c r="I233" i="36"/>
  <c r="G233" i="36"/>
  <c r="E233" i="36"/>
  <c r="AQ232" i="36"/>
  <c r="AO232" i="36"/>
  <c r="AM232" i="36"/>
  <c r="AK232" i="36"/>
  <c r="AI232" i="36"/>
  <c r="AG232" i="36"/>
  <c r="AE232" i="36"/>
  <c r="AC232" i="36"/>
  <c r="AA232" i="36"/>
  <c r="Y232" i="36"/>
  <c r="W232" i="36"/>
  <c r="U232" i="36"/>
  <c r="S232" i="36"/>
  <c r="Q232" i="36"/>
  <c r="O232" i="36"/>
  <c r="M232" i="36"/>
  <c r="K232" i="36"/>
  <c r="I232" i="36"/>
  <c r="G232" i="36"/>
  <c r="E232" i="36"/>
  <c r="AQ231" i="36"/>
  <c r="AO231" i="36"/>
  <c r="AM231" i="36"/>
  <c r="AK231" i="36"/>
  <c r="AI231" i="36"/>
  <c r="AG231" i="36"/>
  <c r="AE231" i="36"/>
  <c r="AC231" i="36"/>
  <c r="AA231" i="36"/>
  <c r="Y231" i="36"/>
  <c r="W231" i="36"/>
  <c r="U231" i="36"/>
  <c r="S231" i="36"/>
  <c r="Q231" i="36"/>
  <c r="O231" i="36"/>
  <c r="M231" i="36"/>
  <c r="K231" i="36"/>
  <c r="I231" i="36"/>
  <c r="G231" i="36"/>
  <c r="E231" i="36"/>
  <c r="AQ230" i="36"/>
  <c r="AO230" i="36"/>
  <c r="AM230" i="36"/>
  <c r="AK230" i="36"/>
  <c r="AI230" i="36"/>
  <c r="AG230" i="36"/>
  <c r="AE230" i="36"/>
  <c r="AC230" i="36"/>
  <c r="AA230" i="36"/>
  <c r="Y230" i="36"/>
  <c r="W230" i="36"/>
  <c r="U230" i="36"/>
  <c r="S230" i="36"/>
  <c r="Q230" i="36"/>
  <c r="O230" i="36"/>
  <c r="M230" i="36"/>
  <c r="K230" i="36"/>
  <c r="I230" i="36"/>
  <c r="G230" i="36"/>
  <c r="E230" i="36"/>
  <c r="AQ229" i="36"/>
  <c r="AO229" i="36"/>
  <c r="AM229" i="36"/>
  <c r="AK229" i="36"/>
  <c r="AI229" i="36"/>
  <c r="AG229" i="36"/>
  <c r="AE229" i="36"/>
  <c r="AC229" i="36"/>
  <c r="AA229" i="36"/>
  <c r="Y229" i="36"/>
  <c r="W229" i="36"/>
  <c r="U229" i="36"/>
  <c r="S229" i="36"/>
  <c r="Q229" i="36"/>
  <c r="O229" i="36"/>
  <c r="M229" i="36"/>
  <c r="K229" i="36"/>
  <c r="I229" i="36"/>
  <c r="G229" i="36"/>
  <c r="E229" i="36"/>
  <c r="AQ228" i="36"/>
  <c r="AO228" i="36"/>
  <c r="AM228" i="36"/>
  <c r="AK228" i="36"/>
  <c r="AI228" i="36"/>
  <c r="AG228" i="36"/>
  <c r="AE228" i="36"/>
  <c r="AC228" i="36"/>
  <c r="AA228" i="36"/>
  <c r="Y228" i="36"/>
  <c r="W228" i="36"/>
  <c r="U228" i="36"/>
  <c r="S228" i="36"/>
  <c r="Q228" i="36"/>
  <c r="O228" i="36"/>
  <c r="M228" i="36"/>
  <c r="K228" i="36"/>
  <c r="I228" i="36"/>
  <c r="G228" i="36"/>
  <c r="E228" i="36"/>
  <c r="AQ227" i="36"/>
  <c r="AO227" i="36"/>
  <c r="AM227" i="36"/>
  <c r="AK227" i="36"/>
  <c r="AI227" i="36"/>
  <c r="AG227" i="36"/>
  <c r="AE227" i="36"/>
  <c r="AC227" i="36"/>
  <c r="AA227" i="36"/>
  <c r="Y227" i="36"/>
  <c r="W227" i="36"/>
  <c r="U227" i="36"/>
  <c r="S227" i="36"/>
  <c r="Q227" i="36"/>
  <c r="O227" i="36"/>
  <c r="M227" i="36"/>
  <c r="K227" i="36"/>
  <c r="I227" i="36"/>
  <c r="G227" i="36"/>
  <c r="E227" i="36"/>
  <c r="AQ226" i="36"/>
  <c r="AO226" i="36"/>
  <c r="AM226" i="36"/>
  <c r="AK226" i="36"/>
  <c r="AI226" i="36"/>
  <c r="AG226" i="36"/>
  <c r="AE226" i="36"/>
  <c r="AC226" i="36"/>
  <c r="AA226" i="36"/>
  <c r="Y226" i="36"/>
  <c r="W226" i="36"/>
  <c r="U226" i="36"/>
  <c r="S226" i="36"/>
  <c r="Q226" i="36"/>
  <c r="O226" i="36"/>
  <c r="M226" i="36"/>
  <c r="K226" i="36"/>
  <c r="I226" i="36"/>
  <c r="G226" i="36"/>
  <c r="E226" i="36"/>
  <c r="AQ225" i="36"/>
  <c r="AO225" i="36"/>
  <c r="AM225" i="36"/>
  <c r="AK225" i="36"/>
  <c r="AI225" i="36"/>
  <c r="AG225" i="36"/>
  <c r="AE225" i="36"/>
  <c r="AC225" i="36"/>
  <c r="AA225" i="36"/>
  <c r="Y225" i="36"/>
  <c r="W225" i="36"/>
  <c r="U225" i="36"/>
  <c r="S225" i="36"/>
  <c r="Q225" i="36"/>
  <c r="O225" i="36"/>
  <c r="M225" i="36"/>
  <c r="K225" i="36"/>
  <c r="I225" i="36"/>
  <c r="G225" i="36"/>
  <c r="E225" i="36"/>
  <c r="AQ224" i="36"/>
  <c r="AO224" i="36"/>
  <c r="AM224" i="36"/>
  <c r="AK224" i="36"/>
  <c r="AI224" i="36"/>
  <c r="AG224" i="36"/>
  <c r="AE224" i="36"/>
  <c r="AC224" i="36"/>
  <c r="AA224" i="36"/>
  <c r="Y224" i="36"/>
  <c r="W224" i="36"/>
  <c r="U224" i="36"/>
  <c r="S224" i="36"/>
  <c r="Q224" i="36"/>
  <c r="O224" i="36"/>
  <c r="M224" i="36"/>
  <c r="K224" i="36"/>
  <c r="I224" i="36"/>
  <c r="G224" i="36"/>
  <c r="E224" i="36"/>
  <c r="AQ223" i="36"/>
  <c r="AO223" i="36"/>
  <c r="AM223" i="36"/>
  <c r="AK223" i="36"/>
  <c r="AI223" i="36"/>
  <c r="AG223" i="36"/>
  <c r="AE223" i="36"/>
  <c r="AC223" i="36"/>
  <c r="AA223" i="36"/>
  <c r="Y223" i="36"/>
  <c r="W223" i="36"/>
  <c r="U223" i="36"/>
  <c r="S223" i="36"/>
  <c r="Q223" i="36"/>
  <c r="O223" i="36"/>
  <c r="M223" i="36"/>
  <c r="K223" i="36"/>
  <c r="I223" i="36"/>
  <c r="G223" i="36"/>
  <c r="E223" i="36"/>
  <c r="AQ222" i="36"/>
  <c r="AO222" i="36"/>
  <c r="AM222" i="36"/>
  <c r="AK222" i="36"/>
  <c r="AI222" i="36"/>
  <c r="AG222" i="36"/>
  <c r="AE222" i="36"/>
  <c r="AC222" i="36"/>
  <c r="AA222" i="36"/>
  <c r="Y222" i="36"/>
  <c r="W222" i="36"/>
  <c r="U222" i="36"/>
  <c r="S222" i="36"/>
  <c r="Q222" i="36"/>
  <c r="O222" i="36"/>
  <c r="M222" i="36"/>
  <c r="K222" i="36"/>
  <c r="I222" i="36"/>
  <c r="G222" i="36"/>
  <c r="E222" i="36"/>
  <c r="AQ221" i="36"/>
  <c r="AO221" i="36"/>
  <c r="AM221" i="36"/>
  <c r="AK221" i="36"/>
  <c r="AI221" i="36"/>
  <c r="AG221" i="36"/>
  <c r="AE221" i="36"/>
  <c r="AC221" i="36"/>
  <c r="AA221" i="36"/>
  <c r="Y221" i="36"/>
  <c r="W221" i="36"/>
  <c r="U221" i="36"/>
  <c r="S221" i="36"/>
  <c r="Q221" i="36"/>
  <c r="O221" i="36"/>
  <c r="M221" i="36"/>
  <c r="K221" i="36"/>
  <c r="I221" i="36"/>
  <c r="G221" i="36"/>
  <c r="E221" i="36"/>
  <c r="AQ220" i="36"/>
  <c r="AO220" i="36"/>
  <c r="AM220" i="36"/>
  <c r="AK220" i="36"/>
  <c r="AI220" i="36"/>
  <c r="AG220" i="36"/>
  <c r="AE220" i="36"/>
  <c r="AC220" i="36"/>
  <c r="AA220" i="36"/>
  <c r="Y220" i="36"/>
  <c r="W220" i="36"/>
  <c r="U220" i="36"/>
  <c r="S220" i="36"/>
  <c r="Q220" i="36"/>
  <c r="O220" i="36"/>
  <c r="M220" i="36"/>
  <c r="K220" i="36"/>
  <c r="I220" i="36"/>
  <c r="G220" i="36"/>
  <c r="E220" i="36"/>
  <c r="AQ219" i="36"/>
  <c r="AO219" i="36"/>
  <c r="AM219" i="36"/>
  <c r="AK219" i="36"/>
  <c r="AI219" i="36"/>
  <c r="AG219" i="36"/>
  <c r="AE219" i="36"/>
  <c r="AC219" i="36"/>
  <c r="AA219" i="36"/>
  <c r="Y219" i="36"/>
  <c r="W219" i="36"/>
  <c r="U219" i="36"/>
  <c r="S219" i="36"/>
  <c r="Q219" i="36"/>
  <c r="O219" i="36"/>
  <c r="M219" i="36"/>
  <c r="K219" i="36"/>
  <c r="I219" i="36"/>
  <c r="G219" i="36"/>
  <c r="E219" i="36"/>
  <c r="AQ218" i="36"/>
  <c r="AO218" i="36"/>
  <c r="AM218" i="36"/>
  <c r="AK218" i="36"/>
  <c r="AI218" i="36"/>
  <c r="AG218" i="36"/>
  <c r="AE218" i="36"/>
  <c r="AC218" i="36"/>
  <c r="AA218" i="36"/>
  <c r="Y218" i="36"/>
  <c r="W218" i="36"/>
  <c r="U218" i="36"/>
  <c r="S218" i="36"/>
  <c r="Q218" i="36"/>
  <c r="O218" i="36"/>
  <c r="M218" i="36"/>
  <c r="K218" i="36"/>
  <c r="I218" i="36"/>
  <c r="G218" i="36"/>
  <c r="E218" i="36"/>
  <c r="AQ217" i="36"/>
  <c r="AO217" i="36"/>
  <c r="AM217" i="36"/>
  <c r="AK217" i="36"/>
  <c r="AI217" i="36"/>
  <c r="AG217" i="36"/>
  <c r="AE217" i="36"/>
  <c r="AC217" i="36"/>
  <c r="AA217" i="36"/>
  <c r="Y217" i="36"/>
  <c r="W217" i="36"/>
  <c r="U217" i="36"/>
  <c r="S217" i="36"/>
  <c r="Q217" i="36"/>
  <c r="O217" i="36"/>
  <c r="M217" i="36"/>
  <c r="K217" i="36"/>
  <c r="I217" i="36"/>
  <c r="G217" i="36"/>
  <c r="E217" i="36"/>
  <c r="AQ216" i="36"/>
  <c r="AO216" i="36"/>
  <c r="AM216" i="36"/>
  <c r="AK216" i="36"/>
  <c r="AI216" i="36"/>
  <c r="AG216" i="36"/>
  <c r="AE216" i="36"/>
  <c r="AC216" i="36"/>
  <c r="AA216" i="36"/>
  <c r="Y216" i="36"/>
  <c r="W216" i="36"/>
  <c r="U216" i="36"/>
  <c r="S216" i="36"/>
  <c r="Q216" i="36"/>
  <c r="O216" i="36"/>
  <c r="M216" i="36"/>
  <c r="K216" i="36"/>
  <c r="I216" i="36"/>
  <c r="G216" i="36"/>
  <c r="E216" i="36"/>
  <c r="AQ215" i="36"/>
  <c r="AO215" i="36"/>
  <c r="AM215" i="36"/>
  <c r="AK215" i="36"/>
  <c r="AI215" i="36"/>
  <c r="AG215" i="36"/>
  <c r="AE215" i="36"/>
  <c r="AC215" i="36"/>
  <c r="AA215" i="36"/>
  <c r="Y215" i="36"/>
  <c r="W215" i="36"/>
  <c r="U215" i="36"/>
  <c r="S215" i="36"/>
  <c r="Q215" i="36"/>
  <c r="O215" i="36"/>
  <c r="M215" i="36"/>
  <c r="K215" i="36"/>
  <c r="I215" i="36"/>
  <c r="G215" i="36"/>
  <c r="E215" i="36"/>
  <c r="AQ214" i="36"/>
  <c r="AO214" i="36"/>
  <c r="AM214" i="36"/>
  <c r="AK214" i="36"/>
  <c r="AI214" i="36"/>
  <c r="AG214" i="36"/>
  <c r="AE214" i="36"/>
  <c r="AC214" i="36"/>
  <c r="AA214" i="36"/>
  <c r="Y214" i="36"/>
  <c r="W214" i="36"/>
  <c r="U214" i="36"/>
  <c r="S214" i="36"/>
  <c r="Q214" i="36"/>
  <c r="O214" i="36"/>
  <c r="M214" i="36"/>
  <c r="K214" i="36"/>
  <c r="I214" i="36"/>
  <c r="G214" i="36"/>
  <c r="E214" i="36"/>
  <c r="AQ213" i="36"/>
  <c r="AO213" i="36"/>
  <c r="AM213" i="36"/>
  <c r="AK213" i="36"/>
  <c r="AI213" i="36"/>
  <c r="AG213" i="36"/>
  <c r="AE213" i="36"/>
  <c r="AC213" i="36"/>
  <c r="AA213" i="36"/>
  <c r="Y213" i="36"/>
  <c r="W213" i="36"/>
  <c r="U213" i="36"/>
  <c r="S213" i="36"/>
  <c r="Q213" i="36"/>
  <c r="O213" i="36"/>
  <c r="M213" i="36"/>
  <c r="K213" i="36"/>
  <c r="I213" i="36"/>
  <c r="G213" i="36"/>
  <c r="E213" i="36"/>
  <c r="AQ212" i="36"/>
  <c r="AO212" i="36"/>
  <c r="AM212" i="36"/>
  <c r="AK212" i="36"/>
  <c r="AI212" i="36"/>
  <c r="AG212" i="36"/>
  <c r="AE212" i="36"/>
  <c r="AC212" i="36"/>
  <c r="AA212" i="36"/>
  <c r="Y212" i="36"/>
  <c r="W212" i="36"/>
  <c r="U212" i="36"/>
  <c r="S212" i="36"/>
  <c r="Q212" i="36"/>
  <c r="O212" i="36"/>
  <c r="M212" i="36"/>
  <c r="K212" i="36"/>
  <c r="I212" i="36"/>
  <c r="G212" i="36"/>
  <c r="E212" i="36"/>
  <c r="AQ211" i="36"/>
  <c r="AO211" i="36"/>
  <c r="AM211" i="36"/>
  <c r="AK211" i="36"/>
  <c r="AI211" i="36"/>
  <c r="AG211" i="36"/>
  <c r="AE211" i="36"/>
  <c r="AC211" i="36"/>
  <c r="AA211" i="36"/>
  <c r="Y211" i="36"/>
  <c r="W211" i="36"/>
  <c r="U211" i="36"/>
  <c r="S211" i="36"/>
  <c r="Q211" i="36"/>
  <c r="O211" i="36"/>
  <c r="M211" i="36"/>
  <c r="K211" i="36"/>
  <c r="I211" i="36"/>
  <c r="G211" i="36"/>
  <c r="E211" i="36"/>
  <c r="AQ210" i="36"/>
  <c r="AO210" i="36"/>
  <c r="AM210" i="36"/>
  <c r="AK210" i="36"/>
  <c r="AI210" i="36"/>
  <c r="AG210" i="36"/>
  <c r="AE210" i="36"/>
  <c r="AC210" i="36"/>
  <c r="AA210" i="36"/>
  <c r="Y210" i="36"/>
  <c r="W210" i="36"/>
  <c r="U210" i="36"/>
  <c r="S210" i="36"/>
  <c r="Q210" i="36"/>
  <c r="O210" i="36"/>
  <c r="M210" i="36"/>
  <c r="K210" i="36"/>
  <c r="I210" i="36"/>
  <c r="G210" i="36"/>
  <c r="E210" i="36"/>
  <c r="AQ209" i="36"/>
  <c r="AO209" i="36"/>
  <c r="AM209" i="36"/>
  <c r="AK209" i="36"/>
  <c r="AI209" i="36"/>
  <c r="AG209" i="36"/>
  <c r="AE209" i="36"/>
  <c r="AC209" i="36"/>
  <c r="AA209" i="36"/>
  <c r="Y209" i="36"/>
  <c r="W209" i="36"/>
  <c r="U209" i="36"/>
  <c r="S209" i="36"/>
  <c r="Q209" i="36"/>
  <c r="O209" i="36"/>
  <c r="M209" i="36"/>
  <c r="K209" i="36"/>
  <c r="I209" i="36"/>
  <c r="G209" i="36"/>
  <c r="E209" i="36"/>
  <c r="AQ208" i="36"/>
  <c r="AO208" i="36"/>
  <c r="AM208" i="36"/>
  <c r="AK208" i="36"/>
  <c r="AI208" i="36"/>
  <c r="AG208" i="36"/>
  <c r="AE208" i="36"/>
  <c r="AC208" i="36"/>
  <c r="AA208" i="36"/>
  <c r="Y208" i="36"/>
  <c r="W208" i="36"/>
  <c r="U208" i="36"/>
  <c r="S208" i="36"/>
  <c r="Q208" i="36"/>
  <c r="O208" i="36"/>
  <c r="M208" i="36"/>
  <c r="K208" i="36"/>
  <c r="I208" i="36"/>
  <c r="G208" i="36"/>
  <c r="E208" i="36"/>
  <c r="AQ207" i="36"/>
  <c r="AO207" i="36"/>
  <c r="AM207" i="36"/>
  <c r="AK207" i="36"/>
  <c r="AI207" i="36"/>
  <c r="AG207" i="36"/>
  <c r="AE207" i="36"/>
  <c r="AC207" i="36"/>
  <c r="AA207" i="36"/>
  <c r="Y207" i="36"/>
  <c r="W207" i="36"/>
  <c r="U207" i="36"/>
  <c r="S207" i="36"/>
  <c r="Q207" i="36"/>
  <c r="O207" i="36"/>
  <c r="M207" i="36"/>
  <c r="K207" i="36"/>
  <c r="I207" i="36"/>
  <c r="G207" i="36"/>
  <c r="E207" i="36"/>
  <c r="AQ206" i="36"/>
  <c r="AO206" i="36"/>
  <c r="AM206" i="36"/>
  <c r="AK206" i="36"/>
  <c r="AI206" i="36"/>
  <c r="AG206" i="36"/>
  <c r="AE206" i="36"/>
  <c r="AC206" i="36"/>
  <c r="AA206" i="36"/>
  <c r="Y206" i="36"/>
  <c r="W206" i="36"/>
  <c r="U206" i="36"/>
  <c r="S206" i="36"/>
  <c r="Q206" i="36"/>
  <c r="O206" i="36"/>
  <c r="M206" i="36"/>
  <c r="K206" i="36"/>
  <c r="I206" i="36"/>
  <c r="G206" i="36"/>
  <c r="E206" i="36"/>
  <c r="AQ205" i="36"/>
  <c r="AO205" i="36"/>
  <c r="AM205" i="36"/>
  <c r="AK205" i="36"/>
  <c r="AI205" i="36"/>
  <c r="AG205" i="36"/>
  <c r="AE205" i="36"/>
  <c r="AC205" i="36"/>
  <c r="AA205" i="36"/>
  <c r="Y205" i="36"/>
  <c r="W205" i="36"/>
  <c r="U205" i="36"/>
  <c r="S205" i="36"/>
  <c r="Q205" i="36"/>
  <c r="O205" i="36"/>
  <c r="M205" i="36"/>
  <c r="K205" i="36"/>
  <c r="I205" i="36"/>
  <c r="G205" i="36"/>
  <c r="E205" i="36"/>
  <c r="AQ204" i="36"/>
  <c r="AO204" i="36"/>
  <c r="AM204" i="36"/>
  <c r="AK204" i="36"/>
  <c r="AI204" i="36"/>
  <c r="AG204" i="36"/>
  <c r="AE204" i="36"/>
  <c r="AC204" i="36"/>
  <c r="AA204" i="36"/>
  <c r="Y204" i="36"/>
  <c r="W204" i="36"/>
  <c r="U204" i="36"/>
  <c r="S204" i="36"/>
  <c r="Q204" i="36"/>
  <c r="O204" i="36"/>
  <c r="M204" i="36"/>
  <c r="K204" i="36"/>
  <c r="I204" i="36"/>
  <c r="G204" i="36"/>
  <c r="E204" i="36"/>
  <c r="AQ203" i="36"/>
  <c r="AO203" i="36"/>
  <c r="AM203" i="36"/>
  <c r="AK203" i="36"/>
  <c r="AI203" i="36"/>
  <c r="AG203" i="36"/>
  <c r="AE203" i="36"/>
  <c r="AC203" i="36"/>
  <c r="AA203" i="36"/>
  <c r="Y203" i="36"/>
  <c r="W203" i="36"/>
  <c r="U203" i="36"/>
  <c r="S203" i="36"/>
  <c r="Q203" i="36"/>
  <c r="O203" i="36"/>
  <c r="M203" i="36"/>
  <c r="K203" i="36"/>
  <c r="I203" i="36"/>
  <c r="G203" i="36"/>
  <c r="E203" i="36"/>
  <c r="AQ202" i="36"/>
  <c r="AO202" i="36"/>
  <c r="AM202" i="36"/>
  <c r="AK202" i="36"/>
  <c r="AI202" i="36"/>
  <c r="AG202" i="36"/>
  <c r="AE202" i="36"/>
  <c r="AC202" i="36"/>
  <c r="AA202" i="36"/>
  <c r="Y202" i="36"/>
  <c r="W202" i="36"/>
  <c r="U202" i="36"/>
  <c r="S202" i="36"/>
  <c r="Q202" i="36"/>
  <c r="O202" i="36"/>
  <c r="M202" i="36"/>
  <c r="K202" i="36"/>
  <c r="I202" i="36"/>
  <c r="G202" i="36"/>
  <c r="E202" i="36"/>
  <c r="AQ201" i="36"/>
  <c r="AO201" i="36"/>
  <c r="AM201" i="36"/>
  <c r="AK201" i="36"/>
  <c r="AI201" i="36"/>
  <c r="AG201" i="36"/>
  <c r="AE201" i="36"/>
  <c r="AC201" i="36"/>
  <c r="AA201" i="36"/>
  <c r="Y201" i="36"/>
  <c r="W201" i="36"/>
  <c r="U201" i="36"/>
  <c r="S201" i="36"/>
  <c r="Q201" i="36"/>
  <c r="O201" i="36"/>
  <c r="M201" i="36"/>
  <c r="K201" i="36"/>
  <c r="I201" i="36"/>
  <c r="G201" i="36"/>
  <c r="E201" i="36"/>
  <c r="AQ200" i="36"/>
  <c r="AO200" i="36"/>
  <c r="AM200" i="36"/>
  <c r="AK200" i="36"/>
  <c r="AI200" i="36"/>
  <c r="AG200" i="36"/>
  <c r="AE200" i="36"/>
  <c r="AC200" i="36"/>
  <c r="AA200" i="36"/>
  <c r="Y200" i="36"/>
  <c r="W200" i="36"/>
  <c r="U200" i="36"/>
  <c r="S200" i="36"/>
  <c r="Q200" i="36"/>
  <c r="O200" i="36"/>
  <c r="M200" i="36"/>
  <c r="K200" i="36"/>
  <c r="I200" i="36"/>
  <c r="G200" i="36"/>
  <c r="E200" i="36"/>
  <c r="AQ199" i="36"/>
  <c r="AO199" i="36"/>
  <c r="AM199" i="36"/>
  <c r="AK199" i="36"/>
  <c r="AI199" i="36"/>
  <c r="AG199" i="36"/>
  <c r="AE199" i="36"/>
  <c r="AC199" i="36"/>
  <c r="AA199" i="36"/>
  <c r="Y199" i="36"/>
  <c r="W199" i="36"/>
  <c r="U199" i="36"/>
  <c r="S199" i="36"/>
  <c r="Q199" i="36"/>
  <c r="O199" i="36"/>
  <c r="M199" i="36"/>
  <c r="K199" i="36"/>
  <c r="I199" i="36"/>
  <c r="G199" i="36"/>
  <c r="E199" i="36"/>
  <c r="AQ198" i="36"/>
  <c r="AO198" i="36"/>
  <c r="AM198" i="36"/>
  <c r="AK198" i="36"/>
  <c r="AI198" i="36"/>
  <c r="AG198" i="36"/>
  <c r="AE198" i="36"/>
  <c r="AC198" i="36"/>
  <c r="AA198" i="36"/>
  <c r="Y198" i="36"/>
  <c r="W198" i="36"/>
  <c r="U198" i="36"/>
  <c r="S198" i="36"/>
  <c r="Q198" i="36"/>
  <c r="O198" i="36"/>
  <c r="M198" i="36"/>
  <c r="K198" i="36"/>
  <c r="I198" i="36"/>
  <c r="G198" i="36"/>
  <c r="E198" i="36"/>
  <c r="AQ197" i="36"/>
  <c r="AO197" i="36"/>
  <c r="AM197" i="36"/>
  <c r="AK197" i="36"/>
  <c r="AI197" i="36"/>
  <c r="AG197" i="36"/>
  <c r="AE197" i="36"/>
  <c r="AC197" i="36"/>
  <c r="AA197" i="36"/>
  <c r="Y197" i="36"/>
  <c r="W197" i="36"/>
  <c r="U197" i="36"/>
  <c r="S197" i="36"/>
  <c r="Q197" i="36"/>
  <c r="O197" i="36"/>
  <c r="M197" i="36"/>
  <c r="K197" i="36"/>
  <c r="I197" i="36"/>
  <c r="G197" i="36"/>
  <c r="E197" i="36"/>
  <c r="AQ196" i="36"/>
  <c r="AO196" i="36"/>
  <c r="AM196" i="36"/>
  <c r="AK196" i="36"/>
  <c r="AI196" i="36"/>
  <c r="AG196" i="36"/>
  <c r="AE196" i="36"/>
  <c r="AC196" i="36"/>
  <c r="AA196" i="36"/>
  <c r="Y196" i="36"/>
  <c r="W196" i="36"/>
  <c r="U196" i="36"/>
  <c r="S196" i="36"/>
  <c r="Q196" i="36"/>
  <c r="O196" i="36"/>
  <c r="M196" i="36"/>
  <c r="K196" i="36"/>
  <c r="I196" i="36"/>
  <c r="G196" i="36"/>
  <c r="E196" i="36"/>
  <c r="AQ195" i="36"/>
  <c r="AO195" i="36"/>
  <c r="AM195" i="36"/>
  <c r="AK195" i="36"/>
  <c r="AI195" i="36"/>
  <c r="AG195" i="36"/>
  <c r="AE195" i="36"/>
  <c r="AC195" i="36"/>
  <c r="AA195" i="36"/>
  <c r="Y195" i="36"/>
  <c r="W195" i="36"/>
  <c r="U195" i="36"/>
  <c r="S195" i="36"/>
  <c r="Q195" i="36"/>
  <c r="O195" i="36"/>
  <c r="M195" i="36"/>
  <c r="K195" i="36"/>
  <c r="I195" i="36"/>
  <c r="G195" i="36"/>
  <c r="E195" i="36"/>
  <c r="AQ194" i="36"/>
  <c r="AO194" i="36"/>
  <c r="AM194" i="36"/>
  <c r="AK194" i="36"/>
  <c r="AI194" i="36"/>
  <c r="AG194" i="36"/>
  <c r="AE194" i="36"/>
  <c r="AC194" i="36"/>
  <c r="AA194" i="36"/>
  <c r="Y194" i="36"/>
  <c r="W194" i="36"/>
  <c r="U194" i="36"/>
  <c r="S194" i="36"/>
  <c r="Q194" i="36"/>
  <c r="O194" i="36"/>
  <c r="M194" i="36"/>
  <c r="K194" i="36"/>
  <c r="I194" i="36"/>
  <c r="G194" i="36"/>
  <c r="E194" i="36"/>
  <c r="AQ193" i="36"/>
  <c r="AO193" i="36"/>
  <c r="AM193" i="36"/>
  <c r="AK193" i="36"/>
  <c r="AI193" i="36"/>
  <c r="AG193" i="36"/>
  <c r="AE193" i="36"/>
  <c r="AC193" i="36"/>
  <c r="AA193" i="36"/>
  <c r="Y193" i="36"/>
  <c r="W193" i="36"/>
  <c r="U193" i="36"/>
  <c r="S193" i="36"/>
  <c r="Q193" i="36"/>
  <c r="O193" i="36"/>
  <c r="M193" i="36"/>
  <c r="K193" i="36"/>
  <c r="I193" i="36"/>
  <c r="G193" i="36"/>
  <c r="E193" i="36"/>
  <c r="AQ192" i="36"/>
  <c r="AO192" i="36"/>
  <c r="AM192" i="36"/>
  <c r="AK192" i="36"/>
  <c r="AI192" i="36"/>
  <c r="AG192" i="36"/>
  <c r="AE192" i="36"/>
  <c r="AC192" i="36"/>
  <c r="AA192" i="36"/>
  <c r="Y192" i="36"/>
  <c r="W192" i="36"/>
  <c r="U192" i="36"/>
  <c r="S192" i="36"/>
  <c r="Q192" i="36"/>
  <c r="O192" i="36"/>
  <c r="M192" i="36"/>
  <c r="K192" i="36"/>
  <c r="I192" i="36"/>
  <c r="G192" i="36"/>
  <c r="E192" i="36"/>
  <c r="AQ191" i="36"/>
  <c r="AO191" i="36"/>
  <c r="AM191" i="36"/>
  <c r="AK191" i="36"/>
  <c r="AI191" i="36"/>
  <c r="AG191" i="36"/>
  <c r="AE191" i="36"/>
  <c r="AC191" i="36"/>
  <c r="AA191" i="36"/>
  <c r="Y191" i="36"/>
  <c r="W191" i="36"/>
  <c r="U191" i="36"/>
  <c r="S191" i="36"/>
  <c r="Q191" i="36"/>
  <c r="O191" i="36"/>
  <c r="M191" i="36"/>
  <c r="K191" i="36"/>
  <c r="I191" i="36"/>
  <c r="G191" i="36"/>
  <c r="E191" i="36"/>
  <c r="AQ190" i="36"/>
  <c r="AO190" i="36"/>
  <c r="AM190" i="36"/>
  <c r="AK190" i="36"/>
  <c r="AI190" i="36"/>
  <c r="AG190" i="36"/>
  <c r="AE190" i="36"/>
  <c r="AC190" i="36"/>
  <c r="AA190" i="36"/>
  <c r="Y190" i="36"/>
  <c r="W190" i="36"/>
  <c r="U190" i="36"/>
  <c r="S190" i="36"/>
  <c r="Q190" i="36"/>
  <c r="O190" i="36"/>
  <c r="M190" i="36"/>
  <c r="K190" i="36"/>
  <c r="I190" i="36"/>
  <c r="G190" i="36"/>
  <c r="E190" i="36"/>
  <c r="AQ189" i="36"/>
  <c r="AO189" i="36"/>
  <c r="AM189" i="36"/>
  <c r="AK189" i="36"/>
  <c r="AI189" i="36"/>
  <c r="AG189" i="36"/>
  <c r="AE189" i="36"/>
  <c r="AC189" i="36"/>
  <c r="AA189" i="36"/>
  <c r="Y189" i="36"/>
  <c r="W189" i="36"/>
  <c r="U189" i="36"/>
  <c r="S189" i="36"/>
  <c r="Q189" i="36"/>
  <c r="O189" i="36"/>
  <c r="M189" i="36"/>
  <c r="K189" i="36"/>
  <c r="I189" i="36"/>
  <c r="G189" i="36"/>
  <c r="E189" i="36"/>
  <c r="AQ188" i="36"/>
  <c r="AO188" i="36"/>
  <c r="AM188" i="36"/>
  <c r="AK188" i="36"/>
  <c r="AI188" i="36"/>
  <c r="AG188" i="36"/>
  <c r="AE188" i="36"/>
  <c r="AC188" i="36"/>
  <c r="AA188" i="36"/>
  <c r="Y188" i="36"/>
  <c r="W188" i="36"/>
  <c r="U188" i="36"/>
  <c r="S188" i="36"/>
  <c r="Q188" i="36"/>
  <c r="O188" i="36"/>
  <c r="M188" i="36"/>
  <c r="K188" i="36"/>
  <c r="I188" i="36"/>
  <c r="G188" i="36"/>
  <c r="E188" i="36"/>
  <c r="AQ187" i="36"/>
  <c r="AO187" i="36"/>
  <c r="AM187" i="36"/>
  <c r="AK187" i="36"/>
  <c r="AI187" i="36"/>
  <c r="AG187" i="36"/>
  <c r="AE187" i="36"/>
  <c r="AC187" i="36"/>
  <c r="AA187" i="36"/>
  <c r="Y187" i="36"/>
  <c r="W187" i="36"/>
  <c r="U187" i="36"/>
  <c r="S187" i="36"/>
  <c r="Q187" i="36"/>
  <c r="O187" i="36"/>
  <c r="M187" i="36"/>
  <c r="K187" i="36"/>
  <c r="I187" i="36"/>
  <c r="G187" i="36"/>
  <c r="E187" i="36"/>
  <c r="AQ186" i="36"/>
  <c r="AO186" i="36"/>
  <c r="AM186" i="36"/>
  <c r="AK186" i="36"/>
  <c r="AI186" i="36"/>
  <c r="AG186" i="36"/>
  <c r="AE186" i="36"/>
  <c r="AC186" i="36"/>
  <c r="AA186" i="36"/>
  <c r="Y186" i="36"/>
  <c r="W186" i="36"/>
  <c r="U186" i="36"/>
  <c r="S186" i="36"/>
  <c r="Q186" i="36"/>
  <c r="O186" i="36"/>
  <c r="M186" i="36"/>
  <c r="K186" i="36"/>
  <c r="I186" i="36"/>
  <c r="G186" i="36"/>
  <c r="E186" i="36"/>
  <c r="AQ185" i="36"/>
  <c r="AO185" i="36"/>
  <c r="AM185" i="36"/>
  <c r="AK185" i="36"/>
  <c r="AI185" i="36"/>
  <c r="AG185" i="36"/>
  <c r="AE185" i="36"/>
  <c r="AC185" i="36"/>
  <c r="AA185" i="36"/>
  <c r="Y185" i="36"/>
  <c r="W185" i="36"/>
  <c r="U185" i="36"/>
  <c r="S185" i="36"/>
  <c r="Q185" i="36"/>
  <c r="O185" i="36"/>
  <c r="M185" i="36"/>
  <c r="K185" i="36"/>
  <c r="I185" i="36"/>
  <c r="G185" i="36"/>
  <c r="E185" i="36"/>
  <c r="AQ184" i="36"/>
  <c r="AO184" i="36"/>
  <c r="AM184" i="36"/>
  <c r="AK184" i="36"/>
  <c r="AI184" i="36"/>
  <c r="AG184" i="36"/>
  <c r="AE184" i="36"/>
  <c r="AC184" i="36"/>
  <c r="AA184" i="36"/>
  <c r="Y184" i="36"/>
  <c r="W184" i="36"/>
  <c r="U184" i="36"/>
  <c r="S184" i="36"/>
  <c r="Q184" i="36"/>
  <c r="O184" i="36"/>
  <c r="M184" i="36"/>
  <c r="K184" i="36"/>
  <c r="I184" i="36"/>
  <c r="G184" i="36"/>
  <c r="E184" i="36"/>
  <c r="AQ183" i="36"/>
  <c r="AO183" i="36"/>
  <c r="AM183" i="36"/>
  <c r="AK183" i="36"/>
  <c r="AI183" i="36"/>
  <c r="AG183" i="36"/>
  <c r="AE183" i="36"/>
  <c r="AC183" i="36"/>
  <c r="AA183" i="36"/>
  <c r="Y183" i="36"/>
  <c r="W183" i="36"/>
  <c r="U183" i="36"/>
  <c r="S183" i="36"/>
  <c r="Q183" i="36"/>
  <c r="O183" i="36"/>
  <c r="M183" i="36"/>
  <c r="K183" i="36"/>
  <c r="I183" i="36"/>
  <c r="G183" i="36"/>
  <c r="E183" i="36"/>
  <c r="AQ182" i="36"/>
  <c r="AO182" i="36"/>
  <c r="AM182" i="36"/>
  <c r="AK182" i="36"/>
  <c r="AI182" i="36"/>
  <c r="AG182" i="36"/>
  <c r="AE182" i="36"/>
  <c r="AC182" i="36"/>
  <c r="AA182" i="36"/>
  <c r="Y182" i="36"/>
  <c r="W182" i="36"/>
  <c r="U182" i="36"/>
  <c r="S182" i="36"/>
  <c r="Q182" i="36"/>
  <c r="O182" i="36"/>
  <c r="M182" i="36"/>
  <c r="K182" i="36"/>
  <c r="I182" i="36"/>
  <c r="G182" i="36"/>
  <c r="E182" i="36"/>
  <c r="AQ181" i="36"/>
  <c r="AO181" i="36"/>
  <c r="AM181" i="36"/>
  <c r="AK181" i="36"/>
  <c r="AI181" i="36"/>
  <c r="AG181" i="36"/>
  <c r="AE181" i="36"/>
  <c r="AC181" i="36"/>
  <c r="AA181" i="36"/>
  <c r="Y181" i="36"/>
  <c r="W181" i="36"/>
  <c r="U181" i="36"/>
  <c r="S181" i="36"/>
  <c r="Q181" i="36"/>
  <c r="O181" i="36"/>
  <c r="M181" i="36"/>
  <c r="K181" i="36"/>
  <c r="I181" i="36"/>
  <c r="G181" i="36"/>
  <c r="E181" i="36"/>
  <c r="AQ180" i="36"/>
  <c r="AO180" i="36"/>
  <c r="AM180" i="36"/>
  <c r="AK180" i="36"/>
  <c r="AI180" i="36"/>
  <c r="AG180" i="36"/>
  <c r="AE180" i="36"/>
  <c r="AC180" i="36"/>
  <c r="AA180" i="36"/>
  <c r="Y180" i="36"/>
  <c r="W180" i="36"/>
  <c r="U180" i="36"/>
  <c r="S180" i="36"/>
  <c r="Q180" i="36"/>
  <c r="O180" i="36"/>
  <c r="M180" i="36"/>
  <c r="K180" i="36"/>
  <c r="I180" i="36"/>
  <c r="G180" i="36"/>
  <c r="E180" i="36"/>
  <c r="AQ179" i="36"/>
  <c r="AO179" i="36"/>
  <c r="AM179" i="36"/>
  <c r="AK179" i="36"/>
  <c r="AI179" i="36"/>
  <c r="AG179" i="36"/>
  <c r="AE179" i="36"/>
  <c r="AC179" i="36"/>
  <c r="AA179" i="36"/>
  <c r="Y179" i="36"/>
  <c r="W179" i="36"/>
  <c r="U179" i="36"/>
  <c r="S179" i="36"/>
  <c r="Q179" i="36"/>
  <c r="O179" i="36"/>
  <c r="M179" i="36"/>
  <c r="K179" i="36"/>
  <c r="I179" i="36"/>
  <c r="G179" i="36"/>
  <c r="E179" i="36"/>
  <c r="AQ178" i="36"/>
  <c r="AO178" i="36"/>
  <c r="AM178" i="36"/>
  <c r="AK178" i="36"/>
  <c r="AI178" i="36"/>
  <c r="AG178" i="36"/>
  <c r="AE178" i="36"/>
  <c r="AC178" i="36"/>
  <c r="AA178" i="36"/>
  <c r="Y178" i="36"/>
  <c r="W178" i="36"/>
  <c r="U178" i="36"/>
  <c r="S178" i="36"/>
  <c r="Q178" i="36"/>
  <c r="O178" i="36"/>
  <c r="M178" i="36"/>
  <c r="K178" i="36"/>
  <c r="I178" i="36"/>
  <c r="G178" i="36"/>
  <c r="E178" i="36"/>
  <c r="AQ177" i="36"/>
  <c r="AO177" i="36"/>
  <c r="AM177" i="36"/>
  <c r="AK177" i="36"/>
  <c r="AI177" i="36"/>
  <c r="AG177" i="36"/>
  <c r="AE177" i="36"/>
  <c r="AC177" i="36"/>
  <c r="AA177" i="36"/>
  <c r="Y177" i="36"/>
  <c r="W177" i="36"/>
  <c r="U177" i="36"/>
  <c r="S177" i="36"/>
  <c r="Q177" i="36"/>
  <c r="O177" i="36"/>
  <c r="M177" i="36"/>
  <c r="K177" i="36"/>
  <c r="I177" i="36"/>
  <c r="G177" i="36"/>
  <c r="E177" i="36"/>
  <c r="AQ176" i="36"/>
  <c r="AO176" i="36"/>
  <c r="AM176" i="36"/>
  <c r="AK176" i="36"/>
  <c r="AI176" i="36"/>
  <c r="AG176" i="36"/>
  <c r="AE176" i="36"/>
  <c r="AC176" i="36"/>
  <c r="AA176" i="36"/>
  <c r="Y176" i="36"/>
  <c r="W176" i="36"/>
  <c r="U176" i="36"/>
  <c r="S176" i="36"/>
  <c r="Q176" i="36"/>
  <c r="O176" i="36"/>
  <c r="M176" i="36"/>
  <c r="K176" i="36"/>
  <c r="I176" i="36"/>
  <c r="G176" i="36"/>
  <c r="E176" i="36"/>
  <c r="AQ175" i="36"/>
  <c r="AO175" i="36"/>
  <c r="AM175" i="36"/>
  <c r="AK175" i="36"/>
  <c r="AI175" i="36"/>
  <c r="AG175" i="36"/>
  <c r="AE175" i="36"/>
  <c r="AC175" i="36"/>
  <c r="AA175" i="36"/>
  <c r="Y175" i="36"/>
  <c r="W175" i="36"/>
  <c r="U175" i="36"/>
  <c r="S175" i="36"/>
  <c r="Q175" i="36"/>
  <c r="O175" i="36"/>
  <c r="M175" i="36"/>
  <c r="K175" i="36"/>
  <c r="I175" i="36"/>
  <c r="G175" i="36"/>
  <c r="E175" i="36"/>
  <c r="AQ174" i="36"/>
  <c r="AO174" i="36"/>
  <c r="AM174" i="36"/>
  <c r="AK174" i="36"/>
  <c r="AI174" i="36"/>
  <c r="AG174" i="36"/>
  <c r="AE174" i="36"/>
  <c r="AC174" i="36"/>
  <c r="AA174" i="36"/>
  <c r="Y174" i="36"/>
  <c r="W174" i="36"/>
  <c r="U174" i="36"/>
  <c r="S174" i="36"/>
  <c r="Q174" i="36"/>
  <c r="O174" i="36"/>
  <c r="M174" i="36"/>
  <c r="K174" i="36"/>
  <c r="I174" i="36"/>
  <c r="G174" i="36"/>
  <c r="E174" i="36"/>
  <c r="AQ173" i="36"/>
  <c r="AO173" i="36"/>
  <c r="AM173" i="36"/>
  <c r="AK173" i="36"/>
  <c r="AI173" i="36"/>
  <c r="AG173" i="36"/>
  <c r="AE173" i="36"/>
  <c r="AC173" i="36"/>
  <c r="AA173" i="36"/>
  <c r="Y173" i="36"/>
  <c r="W173" i="36"/>
  <c r="U173" i="36"/>
  <c r="S173" i="36"/>
  <c r="Q173" i="36"/>
  <c r="O173" i="36"/>
  <c r="M173" i="36"/>
  <c r="K173" i="36"/>
  <c r="I173" i="36"/>
  <c r="G173" i="36"/>
  <c r="E173" i="36"/>
  <c r="AQ172" i="36"/>
  <c r="AO172" i="36"/>
  <c r="AM172" i="36"/>
  <c r="AK172" i="36"/>
  <c r="AI172" i="36"/>
  <c r="AG172" i="36"/>
  <c r="AE172" i="36"/>
  <c r="AC172" i="36"/>
  <c r="AA172" i="36"/>
  <c r="Y172" i="36"/>
  <c r="W172" i="36"/>
  <c r="U172" i="36"/>
  <c r="S172" i="36"/>
  <c r="Q172" i="36"/>
  <c r="O172" i="36"/>
  <c r="M172" i="36"/>
  <c r="K172" i="36"/>
  <c r="I172" i="36"/>
  <c r="G172" i="36"/>
  <c r="E172" i="36"/>
  <c r="AQ171" i="36"/>
  <c r="AO171" i="36"/>
  <c r="AM171" i="36"/>
  <c r="AK171" i="36"/>
  <c r="AI171" i="36"/>
  <c r="AG171" i="36"/>
  <c r="AE171" i="36"/>
  <c r="AC171" i="36"/>
  <c r="AA171" i="36"/>
  <c r="Y171" i="36"/>
  <c r="W171" i="36"/>
  <c r="U171" i="36"/>
  <c r="S171" i="36"/>
  <c r="Q171" i="36"/>
  <c r="O171" i="36"/>
  <c r="M171" i="36"/>
  <c r="K171" i="36"/>
  <c r="I171" i="36"/>
  <c r="G171" i="36"/>
  <c r="E171" i="36"/>
  <c r="AQ170" i="36"/>
  <c r="AO170" i="36"/>
  <c r="AM170" i="36"/>
  <c r="AK170" i="36"/>
  <c r="AI170" i="36"/>
  <c r="AG170" i="36"/>
  <c r="AE170" i="36"/>
  <c r="AC170" i="36"/>
  <c r="AA170" i="36"/>
  <c r="Y170" i="36"/>
  <c r="W170" i="36"/>
  <c r="U170" i="36"/>
  <c r="S170" i="36"/>
  <c r="Q170" i="36"/>
  <c r="O170" i="36"/>
  <c r="M170" i="36"/>
  <c r="K170" i="36"/>
  <c r="I170" i="36"/>
  <c r="G170" i="36"/>
  <c r="E170" i="36"/>
  <c r="AQ169" i="36"/>
  <c r="AO169" i="36"/>
  <c r="AM169" i="36"/>
  <c r="AK169" i="36"/>
  <c r="AI169" i="36"/>
  <c r="AG169" i="36"/>
  <c r="AE169" i="36"/>
  <c r="AC169" i="36"/>
  <c r="AA169" i="36"/>
  <c r="Y169" i="36"/>
  <c r="W169" i="36"/>
  <c r="U169" i="36"/>
  <c r="S169" i="36"/>
  <c r="Q169" i="36"/>
  <c r="O169" i="36"/>
  <c r="M169" i="36"/>
  <c r="K169" i="36"/>
  <c r="I169" i="36"/>
  <c r="G169" i="36"/>
  <c r="E169" i="36"/>
  <c r="AQ168" i="36"/>
  <c r="AO168" i="36"/>
  <c r="AM168" i="36"/>
  <c r="AK168" i="36"/>
  <c r="AI168" i="36"/>
  <c r="AG168" i="36"/>
  <c r="AE168" i="36"/>
  <c r="AC168" i="36"/>
  <c r="AA168" i="36"/>
  <c r="Y168" i="36"/>
  <c r="W168" i="36"/>
  <c r="U168" i="36"/>
  <c r="S168" i="36"/>
  <c r="Q168" i="36"/>
  <c r="O168" i="36"/>
  <c r="M168" i="36"/>
  <c r="K168" i="36"/>
  <c r="I168" i="36"/>
  <c r="G168" i="36"/>
  <c r="E168" i="36"/>
  <c r="AQ167" i="36"/>
  <c r="AO167" i="36"/>
  <c r="AM167" i="36"/>
  <c r="AK167" i="36"/>
  <c r="AI167" i="36"/>
  <c r="AG167" i="36"/>
  <c r="AE167" i="36"/>
  <c r="AC167" i="36"/>
  <c r="AA167" i="36"/>
  <c r="Y167" i="36"/>
  <c r="W167" i="36"/>
  <c r="U167" i="36"/>
  <c r="S167" i="36"/>
  <c r="Q167" i="36"/>
  <c r="O167" i="36"/>
  <c r="M167" i="36"/>
  <c r="K167" i="36"/>
  <c r="I167" i="36"/>
  <c r="G167" i="36"/>
  <c r="E167" i="36"/>
  <c r="AQ166" i="36"/>
  <c r="AO166" i="36"/>
  <c r="AM166" i="36"/>
  <c r="AK166" i="36"/>
  <c r="AI166" i="36"/>
  <c r="AG166" i="36"/>
  <c r="AE166" i="36"/>
  <c r="AC166" i="36"/>
  <c r="AA166" i="36"/>
  <c r="Y166" i="36"/>
  <c r="W166" i="36"/>
  <c r="U166" i="36"/>
  <c r="S166" i="36"/>
  <c r="Q166" i="36"/>
  <c r="O166" i="36"/>
  <c r="M166" i="36"/>
  <c r="K166" i="36"/>
  <c r="I166" i="36"/>
  <c r="G166" i="36"/>
  <c r="E166" i="36"/>
  <c r="AQ165" i="36"/>
  <c r="AO165" i="36"/>
  <c r="AM165" i="36"/>
  <c r="AK165" i="36"/>
  <c r="AI165" i="36"/>
  <c r="AG165" i="36"/>
  <c r="AE165" i="36"/>
  <c r="AC165" i="36"/>
  <c r="AA165" i="36"/>
  <c r="Y165" i="36"/>
  <c r="W165" i="36"/>
  <c r="U165" i="36"/>
  <c r="S165" i="36"/>
  <c r="Q165" i="36"/>
  <c r="O165" i="36"/>
  <c r="M165" i="36"/>
  <c r="K165" i="36"/>
  <c r="I165" i="36"/>
  <c r="G165" i="36"/>
  <c r="E165" i="36"/>
  <c r="AQ164" i="36"/>
  <c r="AO164" i="36"/>
  <c r="AM164" i="36"/>
  <c r="AK164" i="36"/>
  <c r="AI164" i="36"/>
  <c r="AG164" i="36"/>
  <c r="AE164" i="36"/>
  <c r="AC164" i="36"/>
  <c r="AA164" i="36"/>
  <c r="Y164" i="36"/>
  <c r="W164" i="36"/>
  <c r="U164" i="36"/>
  <c r="S164" i="36"/>
  <c r="Q164" i="36"/>
  <c r="O164" i="36"/>
  <c r="M164" i="36"/>
  <c r="K164" i="36"/>
  <c r="I164" i="36"/>
  <c r="G164" i="36"/>
  <c r="E164" i="36"/>
  <c r="AQ163" i="36"/>
  <c r="AO163" i="36"/>
  <c r="AM163" i="36"/>
  <c r="AK163" i="36"/>
  <c r="AI163" i="36"/>
  <c r="AG163" i="36"/>
  <c r="AE163" i="36"/>
  <c r="AC163" i="36"/>
  <c r="AA163" i="36"/>
  <c r="Y163" i="36"/>
  <c r="W163" i="36"/>
  <c r="U163" i="36"/>
  <c r="S163" i="36"/>
  <c r="Q163" i="36"/>
  <c r="O163" i="36"/>
  <c r="M163" i="36"/>
  <c r="K163" i="36"/>
  <c r="I163" i="36"/>
  <c r="G163" i="36"/>
  <c r="E163" i="36"/>
  <c r="AQ162" i="36"/>
  <c r="AO162" i="36"/>
  <c r="AM162" i="36"/>
  <c r="AK162" i="36"/>
  <c r="AI162" i="36"/>
  <c r="AG162" i="36"/>
  <c r="AE162" i="36"/>
  <c r="AC162" i="36"/>
  <c r="AA162" i="36"/>
  <c r="Y162" i="36"/>
  <c r="W162" i="36"/>
  <c r="U162" i="36"/>
  <c r="S162" i="36"/>
  <c r="Q162" i="36"/>
  <c r="O162" i="36"/>
  <c r="M162" i="36"/>
  <c r="K162" i="36"/>
  <c r="I162" i="36"/>
  <c r="G162" i="36"/>
  <c r="E162" i="36"/>
  <c r="AQ161" i="36"/>
  <c r="AO161" i="36"/>
  <c r="AM161" i="36"/>
  <c r="AK161" i="36"/>
  <c r="AI161" i="36"/>
  <c r="AG161" i="36"/>
  <c r="AE161" i="36"/>
  <c r="AC161" i="36"/>
  <c r="AA161" i="36"/>
  <c r="Y161" i="36"/>
  <c r="W161" i="36"/>
  <c r="U161" i="36"/>
  <c r="S161" i="36"/>
  <c r="Q161" i="36"/>
  <c r="O161" i="36"/>
  <c r="M161" i="36"/>
  <c r="K161" i="36"/>
  <c r="I161" i="36"/>
  <c r="G161" i="36"/>
  <c r="E161" i="36"/>
  <c r="AQ160" i="36"/>
  <c r="AO160" i="36"/>
  <c r="AM160" i="36"/>
  <c r="AK160" i="36"/>
  <c r="AI160" i="36"/>
  <c r="AG160" i="36"/>
  <c r="AE160" i="36"/>
  <c r="AC160" i="36"/>
  <c r="AA160" i="36"/>
  <c r="Y160" i="36"/>
  <c r="W160" i="36"/>
  <c r="U160" i="36"/>
  <c r="S160" i="36"/>
  <c r="Q160" i="36"/>
  <c r="O160" i="36"/>
  <c r="M160" i="36"/>
  <c r="K160" i="36"/>
  <c r="I160" i="36"/>
  <c r="G160" i="36"/>
  <c r="E160" i="36"/>
  <c r="AQ159" i="36"/>
  <c r="AO159" i="36"/>
  <c r="AM159" i="36"/>
  <c r="AK159" i="36"/>
  <c r="AI159" i="36"/>
  <c r="AG159" i="36"/>
  <c r="AE159" i="36"/>
  <c r="AC159" i="36"/>
  <c r="AA159" i="36"/>
  <c r="Y159" i="36"/>
  <c r="W159" i="36"/>
  <c r="U159" i="36"/>
  <c r="S159" i="36"/>
  <c r="Q159" i="36"/>
  <c r="O159" i="36"/>
  <c r="M159" i="36"/>
  <c r="K159" i="36"/>
  <c r="I159" i="36"/>
  <c r="G159" i="36"/>
  <c r="E159" i="36"/>
  <c r="AQ158" i="36"/>
  <c r="AO158" i="36"/>
  <c r="AM158" i="36"/>
  <c r="AK158" i="36"/>
  <c r="AI158" i="36"/>
  <c r="AG158" i="36"/>
  <c r="AE158" i="36"/>
  <c r="AC158" i="36"/>
  <c r="AA158" i="36"/>
  <c r="Y158" i="36"/>
  <c r="W158" i="36"/>
  <c r="U158" i="36"/>
  <c r="S158" i="36"/>
  <c r="Q158" i="36"/>
  <c r="O158" i="36"/>
  <c r="M158" i="36"/>
  <c r="K158" i="36"/>
  <c r="I158" i="36"/>
  <c r="G158" i="36"/>
  <c r="E158" i="36"/>
  <c r="AQ157" i="36"/>
  <c r="AO157" i="36"/>
  <c r="AM157" i="36"/>
  <c r="AK157" i="36"/>
  <c r="AI157" i="36"/>
  <c r="AG157" i="36"/>
  <c r="AE157" i="36"/>
  <c r="AC157" i="36"/>
  <c r="AA157" i="36"/>
  <c r="Y157" i="36"/>
  <c r="W157" i="36"/>
  <c r="U157" i="36"/>
  <c r="S157" i="36"/>
  <c r="Q157" i="36"/>
  <c r="O157" i="36"/>
  <c r="M157" i="36"/>
  <c r="K157" i="36"/>
  <c r="I157" i="36"/>
  <c r="G157" i="36"/>
  <c r="E157" i="36"/>
  <c r="AQ156" i="36"/>
  <c r="AO156" i="36"/>
  <c r="AM156" i="36"/>
  <c r="AK156" i="36"/>
  <c r="AI156" i="36"/>
  <c r="AG156" i="36"/>
  <c r="AE156" i="36"/>
  <c r="AC156" i="36"/>
  <c r="AA156" i="36"/>
  <c r="Y156" i="36"/>
  <c r="W156" i="36"/>
  <c r="U156" i="36"/>
  <c r="S156" i="36"/>
  <c r="Q156" i="36"/>
  <c r="O156" i="36"/>
  <c r="M156" i="36"/>
  <c r="K156" i="36"/>
  <c r="I156" i="36"/>
  <c r="G156" i="36"/>
  <c r="E156" i="36"/>
  <c r="AQ155" i="36"/>
  <c r="AO155" i="36"/>
  <c r="AM155" i="36"/>
  <c r="AK155" i="36"/>
  <c r="AI155" i="36"/>
  <c r="AG155" i="36"/>
  <c r="AE155" i="36"/>
  <c r="AC155" i="36"/>
  <c r="AA155" i="36"/>
  <c r="Y155" i="36"/>
  <c r="W155" i="36"/>
  <c r="U155" i="36"/>
  <c r="S155" i="36"/>
  <c r="Q155" i="36"/>
  <c r="O155" i="36"/>
  <c r="M155" i="36"/>
  <c r="K155" i="36"/>
  <c r="I155" i="36"/>
  <c r="G155" i="36"/>
  <c r="E155" i="36"/>
  <c r="AQ154" i="36"/>
  <c r="AO154" i="36"/>
  <c r="AM154" i="36"/>
  <c r="AK154" i="36"/>
  <c r="AI154" i="36"/>
  <c r="AG154" i="36"/>
  <c r="AE154" i="36"/>
  <c r="AC154" i="36"/>
  <c r="AA154" i="36"/>
  <c r="Y154" i="36"/>
  <c r="W154" i="36"/>
  <c r="U154" i="36"/>
  <c r="S154" i="36"/>
  <c r="Q154" i="36"/>
  <c r="O154" i="36"/>
  <c r="M154" i="36"/>
  <c r="K154" i="36"/>
  <c r="I154" i="36"/>
  <c r="G154" i="36"/>
  <c r="E154" i="36"/>
  <c r="AQ153" i="36"/>
  <c r="AO153" i="36"/>
  <c r="AM153" i="36"/>
  <c r="AK153" i="36"/>
  <c r="AI153" i="36"/>
  <c r="AG153" i="36"/>
  <c r="AE153" i="36"/>
  <c r="AC153" i="36"/>
  <c r="AA153" i="36"/>
  <c r="Y153" i="36"/>
  <c r="W153" i="36"/>
  <c r="U153" i="36"/>
  <c r="S153" i="36"/>
  <c r="Q153" i="36"/>
  <c r="O153" i="36"/>
  <c r="M153" i="36"/>
  <c r="K153" i="36"/>
  <c r="I153" i="36"/>
  <c r="G153" i="36"/>
  <c r="E153" i="36"/>
  <c r="AQ152" i="36"/>
  <c r="AO152" i="36"/>
  <c r="AM152" i="36"/>
  <c r="AK152" i="36"/>
  <c r="AI152" i="36"/>
  <c r="AG152" i="36"/>
  <c r="AE152" i="36"/>
  <c r="AC152" i="36"/>
  <c r="AA152" i="36"/>
  <c r="Y152" i="36"/>
  <c r="W152" i="36"/>
  <c r="U152" i="36"/>
  <c r="S152" i="36"/>
  <c r="Q152" i="36"/>
  <c r="O152" i="36"/>
  <c r="M152" i="36"/>
  <c r="K152" i="36"/>
  <c r="I152" i="36"/>
  <c r="G152" i="36"/>
  <c r="E152" i="36"/>
  <c r="AQ151" i="36"/>
  <c r="AO151" i="36"/>
  <c r="AM151" i="36"/>
  <c r="AK151" i="36"/>
  <c r="AI151" i="36"/>
  <c r="AG151" i="36"/>
  <c r="AE151" i="36"/>
  <c r="AC151" i="36"/>
  <c r="AA151" i="36"/>
  <c r="Y151" i="36"/>
  <c r="W151" i="36"/>
  <c r="U151" i="36"/>
  <c r="S151" i="36"/>
  <c r="Q151" i="36"/>
  <c r="O151" i="36"/>
  <c r="M151" i="36"/>
  <c r="K151" i="36"/>
  <c r="I151" i="36"/>
  <c r="G151" i="36"/>
  <c r="E151" i="36"/>
  <c r="AQ150" i="36"/>
  <c r="AO150" i="36"/>
  <c r="AM150" i="36"/>
  <c r="AK150" i="36"/>
  <c r="AI150" i="36"/>
  <c r="AG150" i="36"/>
  <c r="AE150" i="36"/>
  <c r="AC150" i="36"/>
  <c r="AA150" i="36"/>
  <c r="Y150" i="36"/>
  <c r="W150" i="36"/>
  <c r="U150" i="36"/>
  <c r="S150" i="36"/>
  <c r="Q150" i="36"/>
  <c r="O150" i="36"/>
  <c r="M150" i="36"/>
  <c r="K150" i="36"/>
  <c r="I150" i="36"/>
  <c r="G150" i="36"/>
  <c r="E150" i="36"/>
  <c r="AQ149" i="36"/>
  <c r="AO149" i="36"/>
  <c r="AM149" i="36"/>
  <c r="AK149" i="36"/>
  <c r="AI149" i="36"/>
  <c r="AG149" i="36"/>
  <c r="AE149" i="36"/>
  <c r="AC149" i="36"/>
  <c r="AA149" i="36"/>
  <c r="Y149" i="36"/>
  <c r="W149" i="36"/>
  <c r="U149" i="36"/>
  <c r="S149" i="36"/>
  <c r="Q149" i="36"/>
  <c r="O149" i="36"/>
  <c r="M149" i="36"/>
  <c r="K149" i="36"/>
  <c r="I149" i="36"/>
  <c r="G149" i="36"/>
  <c r="E149" i="36"/>
  <c r="AQ148" i="36"/>
  <c r="AO148" i="36"/>
  <c r="AM148" i="36"/>
  <c r="AK148" i="36"/>
  <c r="AI148" i="36"/>
  <c r="AG148" i="36"/>
  <c r="AE148" i="36"/>
  <c r="AC148" i="36"/>
  <c r="AA148" i="36"/>
  <c r="Y148" i="36"/>
  <c r="W148" i="36"/>
  <c r="U148" i="36"/>
  <c r="S148" i="36"/>
  <c r="Q148" i="36"/>
  <c r="O148" i="36"/>
  <c r="M148" i="36"/>
  <c r="K148" i="36"/>
  <c r="I148" i="36"/>
  <c r="G148" i="36"/>
  <c r="E148" i="36"/>
  <c r="AQ147" i="36"/>
  <c r="AO147" i="36"/>
  <c r="AM147" i="36"/>
  <c r="AK147" i="36"/>
  <c r="AI147" i="36"/>
  <c r="AG147" i="36"/>
  <c r="AE147" i="36"/>
  <c r="AC147" i="36"/>
  <c r="AA147" i="36"/>
  <c r="Y147" i="36"/>
  <c r="W147" i="36"/>
  <c r="U147" i="36"/>
  <c r="S147" i="36"/>
  <c r="Q147" i="36"/>
  <c r="O147" i="36"/>
  <c r="M147" i="36"/>
  <c r="K147" i="36"/>
  <c r="I147" i="36"/>
  <c r="G147" i="36"/>
  <c r="E147" i="36"/>
  <c r="AQ146" i="36"/>
  <c r="AO146" i="36"/>
  <c r="AM146" i="36"/>
  <c r="AK146" i="36"/>
  <c r="AI146" i="36"/>
  <c r="AG146" i="36"/>
  <c r="AE146" i="36"/>
  <c r="AC146" i="36"/>
  <c r="AA146" i="36"/>
  <c r="Y146" i="36"/>
  <c r="W146" i="36"/>
  <c r="U146" i="36"/>
  <c r="S146" i="36"/>
  <c r="Q146" i="36"/>
  <c r="O146" i="36"/>
  <c r="M146" i="36"/>
  <c r="K146" i="36"/>
  <c r="I146" i="36"/>
  <c r="G146" i="36"/>
  <c r="E146" i="36"/>
  <c r="AQ145" i="36"/>
  <c r="AO145" i="36"/>
  <c r="AM145" i="36"/>
  <c r="AK145" i="36"/>
  <c r="AI145" i="36"/>
  <c r="AG145" i="36"/>
  <c r="AE145" i="36"/>
  <c r="AC145" i="36"/>
  <c r="AA145" i="36"/>
  <c r="Y145" i="36"/>
  <c r="W145" i="36"/>
  <c r="U145" i="36"/>
  <c r="S145" i="36"/>
  <c r="Q145" i="36"/>
  <c r="O145" i="36"/>
  <c r="M145" i="36"/>
  <c r="K145" i="36"/>
  <c r="I145" i="36"/>
  <c r="G145" i="36"/>
  <c r="E145" i="36"/>
  <c r="AQ144" i="36"/>
  <c r="AO144" i="36"/>
  <c r="AM144" i="36"/>
  <c r="AK144" i="36"/>
  <c r="AI144" i="36"/>
  <c r="AG144" i="36"/>
  <c r="AE144" i="36"/>
  <c r="AC144" i="36"/>
  <c r="AA144" i="36"/>
  <c r="Y144" i="36"/>
  <c r="W144" i="36"/>
  <c r="U144" i="36"/>
  <c r="S144" i="36"/>
  <c r="Q144" i="36"/>
  <c r="O144" i="36"/>
  <c r="M144" i="36"/>
  <c r="K144" i="36"/>
  <c r="I144" i="36"/>
  <c r="G144" i="36"/>
  <c r="E144" i="36"/>
  <c r="AQ143" i="36"/>
  <c r="AO143" i="36"/>
  <c r="AM143" i="36"/>
  <c r="AK143" i="36"/>
  <c r="AI143" i="36"/>
  <c r="AG143" i="36"/>
  <c r="AE143" i="36"/>
  <c r="AC143" i="36"/>
  <c r="AA143" i="36"/>
  <c r="Y143" i="36"/>
  <c r="W143" i="36"/>
  <c r="U143" i="36"/>
  <c r="S143" i="36"/>
  <c r="Q143" i="36"/>
  <c r="O143" i="36"/>
  <c r="M143" i="36"/>
  <c r="K143" i="36"/>
  <c r="I143" i="36"/>
  <c r="G143" i="36"/>
  <c r="E143" i="36"/>
  <c r="AQ142" i="36"/>
  <c r="AO142" i="36"/>
  <c r="AM142" i="36"/>
  <c r="AK142" i="36"/>
  <c r="AI142" i="36"/>
  <c r="AG142" i="36"/>
  <c r="AE142" i="36"/>
  <c r="AC142" i="36"/>
  <c r="AA142" i="36"/>
  <c r="Y142" i="36"/>
  <c r="W142" i="36"/>
  <c r="U142" i="36"/>
  <c r="S142" i="36"/>
  <c r="Q142" i="36"/>
  <c r="O142" i="36"/>
  <c r="M142" i="36"/>
  <c r="K142" i="36"/>
  <c r="I142" i="36"/>
  <c r="G142" i="36"/>
  <c r="E142" i="36"/>
  <c r="AQ141" i="36"/>
  <c r="AO141" i="36"/>
  <c r="AM141" i="36"/>
  <c r="AK141" i="36"/>
  <c r="AI141" i="36"/>
  <c r="AG141" i="36"/>
  <c r="AE141" i="36"/>
  <c r="AC141" i="36"/>
  <c r="AA141" i="36"/>
  <c r="Y141" i="36"/>
  <c r="W141" i="36"/>
  <c r="U141" i="36"/>
  <c r="S141" i="36"/>
  <c r="Q141" i="36"/>
  <c r="O141" i="36"/>
  <c r="M141" i="36"/>
  <c r="K141" i="36"/>
  <c r="I141" i="36"/>
  <c r="G141" i="36"/>
  <c r="E141" i="36"/>
  <c r="AQ140" i="36"/>
  <c r="AO140" i="36"/>
  <c r="AM140" i="36"/>
  <c r="AK140" i="36"/>
  <c r="AI140" i="36"/>
  <c r="AG140" i="36"/>
  <c r="AE140" i="36"/>
  <c r="AC140" i="36"/>
  <c r="AA140" i="36"/>
  <c r="Y140" i="36"/>
  <c r="W140" i="36"/>
  <c r="U140" i="36"/>
  <c r="S140" i="36"/>
  <c r="Q140" i="36"/>
  <c r="O140" i="36"/>
  <c r="M140" i="36"/>
  <c r="K140" i="36"/>
  <c r="I140" i="36"/>
  <c r="G140" i="36"/>
  <c r="E140" i="36"/>
  <c r="AQ139" i="36"/>
  <c r="AO139" i="36"/>
  <c r="AM139" i="36"/>
  <c r="AK139" i="36"/>
  <c r="AI139" i="36"/>
  <c r="AG139" i="36"/>
  <c r="AE139" i="36"/>
  <c r="AC139" i="36"/>
  <c r="AA139" i="36"/>
  <c r="Y139" i="36"/>
  <c r="W139" i="36"/>
  <c r="U139" i="36"/>
  <c r="S139" i="36"/>
  <c r="Q139" i="36"/>
  <c r="O139" i="36"/>
  <c r="M139" i="36"/>
  <c r="K139" i="36"/>
  <c r="I139" i="36"/>
  <c r="G139" i="36"/>
  <c r="E139" i="36"/>
  <c r="AQ138" i="36"/>
  <c r="AO138" i="36"/>
  <c r="AM138" i="36"/>
  <c r="AK138" i="36"/>
  <c r="AI138" i="36"/>
  <c r="AG138" i="36"/>
  <c r="AE138" i="36"/>
  <c r="AC138" i="36"/>
  <c r="AA138" i="36"/>
  <c r="Y138" i="36"/>
  <c r="W138" i="36"/>
  <c r="U138" i="36"/>
  <c r="S138" i="36"/>
  <c r="Q138" i="36"/>
  <c r="O138" i="36"/>
  <c r="M138" i="36"/>
  <c r="K138" i="36"/>
  <c r="I138" i="36"/>
  <c r="G138" i="36"/>
  <c r="E138" i="36"/>
  <c r="AQ137" i="36"/>
  <c r="AO137" i="36"/>
  <c r="AM137" i="36"/>
  <c r="AK137" i="36"/>
  <c r="AI137" i="36"/>
  <c r="AG137" i="36"/>
  <c r="AE137" i="36"/>
  <c r="AC137" i="36"/>
  <c r="AA137" i="36"/>
  <c r="Y137" i="36"/>
  <c r="W137" i="36"/>
  <c r="U137" i="36"/>
  <c r="S137" i="36"/>
  <c r="Q137" i="36"/>
  <c r="O137" i="36"/>
  <c r="M137" i="36"/>
  <c r="K137" i="36"/>
  <c r="I137" i="36"/>
  <c r="G137" i="36"/>
  <c r="E137" i="36"/>
  <c r="AQ136" i="36"/>
  <c r="AO136" i="36"/>
  <c r="AM136" i="36"/>
  <c r="AK136" i="36"/>
  <c r="AI136" i="36"/>
  <c r="AG136" i="36"/>
  <c r="AE136" i="36"/>
  <c r="AC136" i="36"/>
  <c r="AA136" i="36"/>
  <c r="Y136" i="36"/>
  <c r="W136" i="36"/>
  <c r="U136" i="36"/>
  <c r="S136" i="36"/>
  <c r="Q136" i="36"/>
  <c r="O136" i="36"/>
  <c r="M136" i="36"/>
  <c r="K136" i="36"/>
  <c r="I136" i="36"/>
  <c r="G136" i="36"/>
  <c r="E136" i="36"/>
  <c r="AQ135" i="36"/>
  <c r="AO135" i="36"/>
  <c r="AM135" i="36"/>
  <c r="AK135" i="36"/>
  <c r="AI135" i="36"/>
  <c r="AG135" i="36"/>
  <c r="AE135" i="36"/>
  <c r="AC135" i="36"/>
  <c r="AA135" i="36"/>
  <c r="Y135" i="36"/>
  <c r="W135" i="36"/>
  <c r="U135" i="36"/>
  <c r="S135" i="36"/>
  <c r="Q135" i="36"/>
  <c r="O135" i="36"/>
  <c r="M135" i="36"/>
  <c r="K135" i="36"/>
  <c r="I135" i="36"/>
  <c r="G135" i="36"/>
  <c r="E135" i="36"/>
  <c r="AQ134" i="36"/>
  <c r="AO134" i="36"/>
  <c r="AM134" i="36"/>
  <c r="AK134" i="36"/>
  <c r="AI134" i="36"/>
  <c r="AG134" i="36"/>
  <c r="AE134" i="36"/>
  <c r="AC134" i="36"/>
  <c r="AA134" i="36"/>
  <c r="Y134" i="36"/>
  <c r="W134" i="36"/>
  <c r="U134" i="36"/>
  <c r="S134" i="36"/>
  <c r="Q134" i="36"/>
  <c r="O134" i="36"/>
  <c r="M134" i="36"/>
  <c r="K134" i="36"/>
  <c r="I134" i="36"/>
  <c r="G134" i="36"/>
  <c r="E134" i="36"/>
  <c r="AQ133" i="36"/>
  <c r="AO133" i="36"/>
  <c r="AM133" i="36"/>
  <c r="AK133" i="36"/>
  <c r="AI133" i="36"/>
  <c r="AG133" i="36"/>
  <c r="AE133" i="36"/>
  <c r="AC133" i="36"/>
  <c r="AA133" i="36"/>
  <c r="Y133" i="36"/>
  <c r="W133" i="36"/>
  <c r="U133" i="36"/>
  <c r="S133" i="36"/>
  <c r="Q133" i="36"/>
  <c r="O133" i="36"/>
  <c r="M133" i="36"/>
  <c r="K133" i="36"/>
  <c r="I133" i="36"/>
  <c r="G133" i="36"/>
  <c r="E133" i="36"/>
  <c r="AQ132" i="36"/>
  <c r="AO132" i="36"/>
  <c r="AM132" i="36"/>
  <c r="AK132" i="36"/>
  <c r="AI132" i="36"/>
  <c r="AG132" i="36"/>
  <c r="AE132" i="36"/>
  <c r="AC132" i="36"/>
  <c r="AA132" i="36"/>
  <c r="Y132" i="36"/>
  <c r="W132" i="36"/>
  <c r="U132" i="36"/>
  <c r="S132" i="36"/>
  <c r="Q132" i="36"/>
  <c r="O132" i="36"/>
  <c r="M132" i="36"/>
  <c r="K132" i="36"/>
  <c r="I132" i="36"/>
  <c r="G132" i="36"/>
  <c r="E132" i="36"/>
  <c r="AQ131" i="36"/>
  <c r="AO131" i="36"/>
  <c r="AM131" i="36"/>
  <c r="AK131" i="36"/>
  <c r="AI131" i="36"/>
  <c r="AG131" i="36"/>
  <c r="AE131" i="36"/>
  <c r="AC131" i="36"/>
  <c r="AA131" i="36"/>
  <c r="Y131" i="36"/>
  <c r="W131" i="36"/>
  <c r="U131" i="36"/>
  <c r="S131" i="36"/>
  <c r="Q131" i="36"/>
  <c r="O131" i="36"/>
  <c r="M131" i="36"/>
  <c r="K131" i="36"/>
  <c r="I131" i="36"/>
  <c r="G131" i="36"/>
  <c r="E131" i="36"/>
  <c r="AQ130" i="36"/>
  <c r="AO130" i="36"/>
  <c r="AM130" i="36"/>
  <c r="AK130" i="36"/>
  <c r="AI130" i="36"/>
  <c r="AG130" i="36"/>
  <c r="AE130" i="36"/>
  <c r="AC130" i="36"/>
  <c r="AA130" i="36"/>
  <c r="Y130" i="36"/>
  <c r="W130" i="36"/>
  <c r="U130" i="36"/>
  <c r="S130" i="36"/>
  <c r="Q130" i="36"/>
  <c r="O130" i="36"/>
  <c r="M130" i="36"/>
  <c r="K130" i="36"/>
  <c r="I130" i="36"/>
  <c r="G130" i="36"/>
  <c r="E130" i="36"/>
  <c r="AQ129" i="36"/>
  <c r="AO129" i="36"/>
  <c r="AM129" i="36"/>
  <c r="AK129" i="36"/>
  <c r="AI129" i="36"/>
  <c r="AG129" i="36"/>
  <c r="AE129" i="36"/>
  <c r="AC129" i="36"/>
  <c r="AA129" i="36"/>
  <c r="Y129" i="36"/>
  <c r="W129" i="36"/>
  <c r="U129" i="36"/>
  <c r="S129" i="36"/>
  <c r="Q129" i="36"/>
  <c r="O129" i="36"/>
  <c r="M129" i="36"/>
  <c r="K129" i="36"/>
  <c r="I129" i="36"/>
  <c r="G129" i="36"/>
  <c r="E129" i="36"/>
  <c r="AQ128" i="36"/>
  <c r="AO128" i="36"/>
  <c r="AM128" i="36"/>
  <c r="AK128" i="36"/>
  <c r="AI128" i="36"/>
  <c r="AG128" i="36"/>
  <c r="AE128" i="36"/>
  <c r="AC128" i="36"/>
  <c r="AA128" i="36"/>
  <c r="Y128" i="36"/>
  <c r="W128" i="36"/>
  <c r="U128" i="36"/>
  <c r="S128" i="36"/>
  <c r="Q128" i="36"/>
  <c r="O128" i="36"/>
  <c r="M128" i="36"/>
  <c r="K128" i="36"/>
  <c r="I128" i="36"/>
  <c r="G128" i="36"/>
  <c r="E128" i="36"/>
  <c r="AQ127" i="36"/>
  <c r="AO127" i="36"/>
  <c r="AM127" i="36"/>
  <c r="AK127" i="36"/>
  <c r="AI127" i="36"/>
  <c r="AG127" i="36"/>
  <c r="AE127" i="36"/>
  <c r="AC127" i="36"/>
  <c r="AA127" i="36"/>
  <c r="Y127" i="36"/>
  <c r="W127" i="36"/>
  <c r="U127" i="36"/>
  <c r="S127" i="36"/>
  <c r="Q127" i="36"/>
  <c r="O127" i="36"/>
  <c r="M127" i="36"/>
  <c r="K127" i="36"/>
  <c r="I127" i="36"/>
  <c r="G127" i="36"/>
  <c r="E127" i="36"/>
  <c r="AQ126" i="36"/>
  <c r="AO126" i="36"/>
  <c r="AM126" i="36"/>
  <c r="AK126" i="36"/>
  <c r="AI126" i="36"/>
  <c r="AG126" i="36"/>
  <c r="AE126" i="36"/>
  <c r="AC126" i="36"/>
  <c r="AA126" i="36"/>
  <c r="Y126" i="36"/>
  <c r="W126" i="36"/>
  <c r="U126" i="36"/>
  <c r="S126" i="36"/>
  <c r="Q126" i="36"/>
  <c r="O126" i="36"/>
  <c r="M126" i="36"/>
  <c r="K126" i="36"/>
  <c r="I126" i="36"/>
  <c r="G126" i="36"/>
  <c r="E126" i="36"/>
  <c r="AQ125" i="36"/>
  <c r="AO125" i="36"/>
  <c r="AM125" i="36"/>
  <c r="AK125" i="36"/>
  <c r="AI125" i="36"/>
  <c r="AG125" i="36"/>
  <c r="AE125" i="36"/>
  <c r="AC125" i="36"/>
  <c r="AA125" i="36"/>
  <c r="Y125" i="36"/>
  <c r="W125" i="36"/>
  <c r="U125" i="36"/>
  <c r="S125" i="36"/>
  <c r="Q125" i="36"/>
  <c r="O125" i="36"/>
  <c r="M125" i="36"/>
  <c r="K125" i="36"/>
  <c r="I125" i="36"/>
  <c r="G125" i="36"/>
  <c r="E125" i="36"/>
  <c r="AQ124" i="36"/>
  <c r="AO124" i="36"/>
  <c r="AM124" i="36"/>
  <c r="AK124" i="36"/>
  <c r="AI124" i="36"/>
  <c r="AG124" i="36"/>
  <c r="AE124" i="36"/>
  <c r="AC124" i="36"/>
  <c r="AA124" i="36"/>
  <c r="Y124" i="36"/>
  <c r="W124" i="36"/>
  <c r="U124" i="36"/>
  <c r="S124" i="36"/>
  <c r="Q124" i="36"/>
  <c r="O124" i="36"/>
  <c r="M124" i="36"/>
  <c r="K124" i="36"/>
  <c r="I124" i="36"/>
  <c r="G124" i="36"/>
  <c r="E124" i="36"/>
  <c r="AQ123" i="36"/>
  <c r="AO123" i="36"/>
  <c r="AM123" i="36"/>
  <c r="AK123" i="36"/>
  <c r="AI123" i="36"/>
  <c r="AG123" i="36"/>
  <c r="AE123" i="36"/>
  <c r="AC123" i="36"/>
  <c r="AA123" i="36"/>
  <c r="Y123" i="36"/>
  <c r="W123" i="36"/>
  <c r="U123" i="36"/>
  <c r="S123" i="36"/>
  <c r="Q123" i="36"/>
  <c r="O123" i="36"/>
  <c r="M123" i="36"/>
  <c r="K123" i="36"/>
  <c r="I123" i="36"/>
  <c r="G123" i="36"/>
  <c r="E123" i="36"/>
  <c r="AQ122" i="36"/>
  <c r="AO122" i="36"/>
  <c r="AM122" i="36"/>
  <c r="AK122" i="36"/>
  <c r="AI122" i="36"/>
  <c r="AG122" i="36"/>
  <c r="AE122" i="36"/>
  <c r="AC122" i="36"/>
  <c r="AA122" i="36"/>
  <c r="Y122" i="36"/>
  <c r="W122" i="36"/>
  <c r="U122" i="36"/>
  <c r="S122" i="36"/>
  <c r="Q122" i="36"/>
  <c r="O122" i="36"/>
  <c r="M122" i="36"/>
  <c r="K122" i="36"/>
  <c r="I122" i="36"/>
  <c r="G122" i="36"/>
  <c r="E122" i="36"/>
  <c r="AQ121" i="36"/>
  <c r="AO121" i="36"/>
  <c r="AM121" i="36"/>
  <c r="AK121" i="36"/>
  <c r="AI121" i="36"/>
  <c r="AG121" i="36"/>
  <c r="AE121" i="36"/>
  <c r="AC121" i="36"/>
  <c r="AA121" i="36"/>
  <c r="Y121" i="36"/>
  <c r="W121" i="36"/>
  <c r="U121" i="36"/>
  <c r="S121" i="36"/>
  <c r="Q121" i="36"/>
  <c r="O121" i="36"/>
  <c r="M121" i="36"/>
  <c r="K121" i="36"/>
  <c r="I121" i="36"/>
  <c r="G121" i="36"/>
  <c r="E121" i="36"/>
  <c r="AQ120" i="36"/>
  <c r="AO120" i="36"/>
  <c r="AM120" i="36"/>
  <c r="AK120" i="36"/>
  <c r="AI120" i="36"/>
  <c r="AG120" i="36"/>
  <c r="AE120" i="36"/>
  <c r="AC120" i="36"/>
  <c r="AA120" i="36"/>
  <c r="Y120" i="36"/>
  <c r="W120" i="36"/>
  <c r="U120" i="36"/>
  <c r="S120" i="36"/>
  <c r="Q120" i="36"/>
  <c r="O120" i="36"/>
  <c r="M120" i="36"/>
  <c r="K120" i="36"/>
  <c r="I120" i="36"/>
  <c r="G120" i="36"/>
  <c r="E120" i="36"/>
  <c r="AQ119" i="36"/>
  <c r="AO119" i="36"/>
  <c r="AM119" i="36"/>
  <c r="AK119" i="36"/>
  <c r="AI119" i="36"/>
  <c r="AG119" i="36"/>
  <c r="AE119" i="36"/>
  <c r="AC119" i="36"/>
  <c r="AA119" i="36"/>
  <c r="Y119" i="36"/>
  <c r="W119" i="36"/>
  <c r="U119" i="36"/>
  <c r="S119" i="36"/>
  <c r="Q119" i="36"/>
  <c r="O119" i="36"/>
  <c r="M119" i="36"/>
  <c r="K119" i="36"/>
  <c r="I119" i="36"/>
  <c r="G119" i="36"/>
  <c r="E119" i="36"/>
  <c r="AQ118" i="36"/>
  <c r="AO118" i="36"/>
  <c r="AM118" i="36"/>
  <c r="AK118" i="36"/>
  <c r="AI118" i="36"/>
  <c r="AG118" i="36"/>
  <c r="AE118" i="36"/>
  <c r="AC118" i="36"/>
  <c r="AA118" i="36"/>
  <c r="Y118" i="36"/>
  <c r="W118" i="36"/>
  <c r="U118" i="36"/>
  <c r="S118" i="36"/>
  <c r="Q118" i="36"/>
  <c r="O118" i="36"/>
  <c r="M118" i="36"/>
  <c r="K118" i="36"/>
  <c r="I118" i="36"/>
  <c r="G118" i="36"/>
  <c r="E118" i="36"/>
  <c r="AQ117" i="36"/>
  <c r="AO117" i="36"/>
  <c r="AM117" i="36"/>
  <c r="AK117" i="36"/>
  <c r="AI117" i="36"/>
  <c r="AG117" i="36"/>
  <c r="AE117" i="36"/>
  <c r="AC117" i="36"/>
  <c r="AA117" i="36"/>
  <c r="Y117" i="36"/>
  <c r="W117" i="36"/>
  <c r="U117" i="36"/>
  <c r="S117" i="36"/>
  <c r="Q117" i="36"/>
  <c r="O117" i="36"/>
  <c r="M117" i="36"/>
  <c r="K117" i="36"/>
  <c r="I117" i="36"/>
  <c r="G117" i="36"/>
  <c r="E117" i="36"/>
  <c r="AQ116" i="36"/>
  <c r="AO116" i="36"/>
  <c r="AM116" i="36"/>
  <c r="AK116" i="36"/>
  <c r="AI116" i="36"/>
  <c r="AG116" i="36"/>
  <c r="AE116" i="36"/>
  <c r="AC116" i="36"/>
  <c r="AA116" i="36"/>
  <c r="Y116" i="36"/>
  <c r="W116" i="36"/>
  <c r="U116" i="36"/>
  <c r="S116" i="36"/>
  <c r="Q116" i="36"/>
  <c r="O116" i="36"/>
  <c r="M116" i="36"/>
  <c r="K116" i="36"/>
  <c r="I116" i="36"/>
  <c r="G116" i="36"/>
  <c r="E116" i="36"/>
  <c r="AQ115" i="36"/>
  <c r="AO115" i="36"/>
  <c r="AM115" i="36"/>
  <c r="AK115" i="36"/>
  <c r="AI115" i="36"/>
  <c r="AG115" i="36"/>
  <c r="AE115" i="36"/>
  <c r="AC115" i="36"/>
  <c r="AA115" i="36"/>
  <c r="Y115" i="36"/>
  <c r="W115" i="36"/>
  <c r="U115" i="36"/>
  <c r="S115" i="36"/>
  <c r="Q115" i="36"/>
  <c r="O115" i="36"/>
  <c r="M115" i="36"/>
  <c r="K115" i="36"/>
  <c r="I115" i="36"/>
  <c r="G115" i="36"/>
  <c r="E115" i="36"/>
  <c r="AQ114" i="36"/>
  <c r="AO114" i="36"/>
  <c r="AM114" i="36"/>
  <c r="AK114" i="36"/>
  <c r="AI114" i="36"/>
  <c r="AG114" i="36"/>
  <c r="AE114" i="36"/>
  <c r="AC114" i="36"/>
  <c r="AA114" i="36"/>
  <c r="Y114" i="36"/>
  <c r="W114" i="36"/>
  <c r="U114" i="36"/>
  <c r="S114" i="36"/>
  <c r="Q114" i="36"/>
  <c r="O114" i="36"/>
  <c r="M114" i="36"/>
  <c r="K114" i="36"/>
  <c r="I114" i="36"/>
  <c r="G114" i="36"/>
  <c r="E114" i="36"/>
  <c r="AQ113" i="36"/>
  <c r="AO113" i="36"/>
  <c r="AM113" i="36"/>
  <c r="AK113" i="36"/>
  <c r="AI113" i="36"/>
  <c r="AG113" i="36"/>
  <c r="AE113" i="36"/>
  <c r="AC113" i="36"/>
  <c r="AA113" i="36"/>
  <c r="Y113" i="36"/>
  <c r="W113" i="36"/>
  <c r="U113" i="36"/>
  <c r="S113" i="36"/>
  <c r="Q113" i="36"/>
  <c r="O113" i="36"/>
  <c r="M113" i="36"/>
  <c r="K113" i="36"/>
  <c r="I113" i="36"/>
  <c r="G113" i="36"/>
  <c r="E113" i="36"/>
  <c r="AQ112" i="36"/>
  <c r="AO112" i="36"/>
  <c r="AM112" i="36"/>
  <c r="AK112" i="36"/>
  <c r="AI112" i="36"/>
  <c r="AG112" i="36"/>
  <c r="AE112" i="36"/>
  <c r="AC112" i="36"/>
  <c r="AA112" i="36"/>
  <c r="Y112" i="36"/>
  <c r="W112" i="36"/>
  <c r="U112" i="36"/>
  <c r="S112" i="36"/>
  <c r="Q112" i="36"/>
  <c r="O112" i="36"/>
  <c r="M112" i="36"/>
  <c r="K112" i="36"/>
  <c r="I112" i="36"/>
  <c r="G112" i="36"/>
  <c r="E112" i="36"/>
  <c r="AQ111" i="36"/>
  <c r="AO111" i="36"/>
  <c r="AM111" i="36"/>
  <c r="AK111" i="36"/>
  <c r="AI111" i="36"/>
  <c r="AG111" i="36"/>
  <c r="AE111" i="36"/>
  <c r="AC111" i="36"/>
  <c r="AA111" i="36"/>
  <c r="Y111" i="36"/>
  <c r="W111" i="36"/>
  <c r="U111" i="36"/>
  <c r="S111" i="36"/>
  <c r="Q111" i="36"/>
  <c r="O111" i="36"/>
  <c r="M111" i="36"/>
  <c r="K111" i="36"/>
  <c r="I111" i="36"/>
  <c r="G111" i="36"/>
  <c r="E111" i="36"/>
  <c r="AQ110" i="36"/>
  <c r="AO110" i="36"/>
  <c r="AM110" i="36"/>
  <c r="AK110" i="36"/>
  <c r="AI110" i="36"/>
  <c r="AG110" i="36"/>
  <c r="AE110" i="36"/>
  <c r="AC110" i="36"/>
  <c r="AA110" i="36"/>
  <c r="Y110" i="36"/>
  <c r="W110" i="36"/>
  <c r="U110" i="36"/>
  <c r="S110" i="36"/>
  <c r="Q110" i="36"/>
  <c r="O110" i="36"/>
  <c r="M110" i="36"/>
  <c r="K110" i="36"/>
  <c r="I110" i="36"/>
  <c r="G110" i="36"/>
  <c r="E110" i="36"/>
  <c r="AQ109" i="36"/>
  <c r="AO109" i="36"/>
  <c r="AM109" i="36"/>
  <c r="AK109" i="36"/>
  <c r="AI109" i="36"/>
  <c r="AG109" i="36"/>
  <c r="AE109" i="36"/>
  <c r="AC109" i="36"/>
  <c r="AA109" i="36"/>
  <c r="Y109" i="36"/>
  <c r="W109" i="36"/>
  <c r="U109" i="36"/>
  <c r="S109" i="36"/>
  <c r="Q109" i="36"/>
  <c r="O109" i="36"/>
  <c r="M109" i="36"/>
  <c r="K109" i="36"/>
  <c r="I109" i="36"/>
  <c r="G109" i="36"/>
  <c r="E109" i="36"/>
  <c r="AQ108" i="36"/>
  <c r="AO108" i="36"/>
  <c r="AM108" i="36"/>
  <c r="AK108" i="36"/>
  <c r="AI108" i="36"/>
  <c r="AG108" i="36"/>
  <c r="AE108" i="36"/>
  <c r="AC108" i="36"/>
  <c r="AA108" i="36"/>
  <c r="Y108" i="36"/>
  <c r="W108" i="36"/>
  <c r="U108" i="36"/>
  <c r="S108" i="36"/>
  <c r="Q108" i="36"/>
  <c r="O108" i="36"/>
  <c r="M108" i="36"/>
  <c r="K108" i="36"/>
  <c r="I108" i="36"/>
  <c r="G108" i="36"/>
  <c r="E108" i="36"/>
  <c r="AQ107" i="36"/>
  <c r="AO107" i="36"/>
  <c r="AM107" i="36"/>
  <c r="AK107" i="36"/>
  <c r="AI107" i="36"/>
  <c r="AG107" i="36"/>
  <c r="AE107" i="36"/>
  <c r="AC107" i="36"/>
  <c r="AA107" i="36"/>
  <c r="Y107" i="36"/>
  <c r="W107" i="36"/>
  <c r="U107" i="36"/>
  <c r="S107" i="36"/>
  <c r="Q107" i="36"/>
  <c r="O107" i="36"/>
  <c r="M107" i="36"/>
  <c r="K107" i="36"/>
  <c r="I107" i="36"/>
  <c r="G107" i="36"/>
  <c r="E107" i="36"/>
  <c r="AQ106" i="36"/>
  <c r="AO106" i="36"/>
  <c r="AM106" i="36"/>
  <c r="AK106" i="36"/>
  <c r="AI106" i="36"/>
  <c r="AG106" i="36"/>
  <c r="AE106" i="36"/>
  <c r="AC106" i="36"/>
  <c r="AA106" i="36"/>
  <c r="Y106" i="36"/>
  <c r="W106" i="36"/>
  <c r="U106" i="36"/>
  <c r="S106" i="36"/>
  <c r="Q106" i="36"/>
  <c r="O106" i="36"/>
  <c r="M106" i="36"/>
  <c r="K106" i="36"/>
  <c r="I106" i="36"/>
  <c r="G106" i="36"/>
  <c r="E106" i="36"/>
  <c r="AQ105" i="36"/>
  <c r="AO105" i="36"/>
  <c r="AM105" i="36"/>
  <c r="AK105" i="36"/>
  <c r="AI105" i="36"/>
  <c r="AG105" i="36"/>
  <c r="AE105" i="36"/>
  <c r="AC105" i="36"/>
  <c r="AA105" i="36"/>
  <c r="Y105" i="36"/>
  <c r="W105" i="36"/>
  <c r="U105" i="36"/>
  <c r="S105" i="36"/>
  <c r="Q105" i="36"/>
  <c r="O105" i="36"/>
  <c r="M105" i="36"/>
  <c r="K105" i="36"/>
  <c r="I105" i="36"/>
  <c r="G105" i="36"/>
  <c r="E105" i="36"/>
  <c r="AQ104" i="36"/>
  <c r="AO104" i="36"/>
  <c r="AM104" i="36"/>
  <c r="AK104" i="36"/>
  <c r="AI104" i="36"/>
  <c r="AG104" i="36"/>
  <c r="AE104" i="36"/>
  <c r="AC104" i="36"/>
  <c r="AA104" i="36"/>
  <c r="Y104" i="36"/>
  <c r="W104" i="36"/>
  <c r="U104" i="36"/>
  <c r="S104" i="36"/>
  <c r="Q104" i="36"/>
  <c r="O104" i="36"/>
  <c r="M104" i="36"/>
  <c r="K104" i="36"/>
  <c r="I104" i="36"/>
  <c r="G104" i="36"/>
  <c r="E104" i="36"/>
  <c r="AQ103" i="36"/>
  <c r="AO103" i="36"/>
  <c r="AM103" i="36"/>
  <c r="AK103" i="36"/>
  <c r="AI103" i="36"/>
  <c r="AG103" i="36"/>
  <c r="AE103" i="36"/>
  <c r="AC103" i="36"/>
  <c r="AA103" i="36"/>
  <c r="Y103" i="36"/>
  <c r="W103" i="36"/>
  <c r="U103" i="36"/>
  <c r="S103" i="36"/>
  <c r="Q103" i="36"/>
  <c r="O103" i="36"/>
  <c r="M103" i="36"/>
  <c r="K103" i="36"/>
  <c r="I103" i="36"/>
  <c r="G103" i="36"/>
  <c r="E103" i="36"/>
  <c r="AQ102" i="36"/>
  <c r="AO102" i="36"/>
  <c r="AM102" i="36"/>
  <c r="AK102" i="36"/>
  <c r="AI102" i="36"/>
  <c r="AG102" i="36"/>
  <c r="AE102" i="36"/>
  <c r="AC102" i="36"/>
  <c r="AA102" i="36"/>
  <c r="Y102" i="36"/>
  <c r="W102" i="36"/>
  <c r="U102" i="36"/>
  <c r="S102" i="36"/>
  <c r="Q102" i="36"/>
  <c r="O102" i="36"/>
  <c r="M102" i="36"/>
  <c r="K102" i="36"/>
  <c r="I102" i="36"/>
  <c r="G102" i="36"/>
  <c r="E102" i="36"/>
  <c r="AQ101" i="36"/>
  <c r="AO101" i="36"/>
  <c r="AM101" i="36"/>
  <c r="AK101" i="36"/>
  <c r="AI101" i="36"/>
  <c r="AG101" i="36"/>
  <c r="AE101" i="36"/>
  <c r="AC101" i="36"/>
  <c r="AA101" i="36"/>
  <c r="Y101" i="36"/>
  <c r="W101" i="36"/>
  <c r="U101" i="36"/>
  <c r="S101" i="36"/>
  <c r="Q101" i="36"/>
  <c r="O101" i="36"/>
  <c r="M101" i="36"/>
  <c r="K101" i="36"/>
  <c r="I101" i="36"/>
  <c r="G101" i="36"/>
  <c r="E101" i="36"/>
  <c r="AQ100" i="36"/>
  <c r="AO100" i="36"/>
  <c r="AM100" i="36"/>
  <c r="AK100" i="36"/>
  <c r="AI100" i="36"/>
  <c r="AG100" i="36"/>
  <c r="AE100" i="36"/>
  <c r="AC100" i="36"/>
  <c r="AA100" i="36"/>
  <c r="Y100" i="36"/>
  <c r="W100" i="36"/>
  <c r="U100" i="36"/>
  <c r="S100" i="36"/>
  <c r="Q100" i="36"/>
  <c r="O100" i="36"/>
  <c r="M100" i="36"/>
  <c r="K100" i="36"/>
  <c r="I100" i="36"/>
  <c r="G100" i="36"/>
  <c r="E100" i="36"/>
  <c r="AQ99" i="36"/>
  <c r="AO99" i="36"/>
  <c r="AM99" i="36"/>
  <c r="AK99" i="36"/>
  <c r="AI99" i="36"/>
  <c r="AG99" i="36"/>
  <c r="AE99" i="36"/>
  <c r="AC99" i="36"/>
  <c r="AA99" i="36"/>
  <c r="Y99" i="36"/>
  <c r="W99" i="36"/>
  <c r="U99" i="36"/>
  <c r="S99" i="36"/>
  <c r="Q99" i="36"/>
  <c r="O99" i="36"/>
  <c r="M99" i="36"/>
  <c r="K99" i="36"/>
  <c r="I99" i="36"/>
  <c r="G99" i="36"/>
  <c r="E99" i="36"/>
  <c r="AQ98" i="36"/>
  <c r="AO98" i="36"/>
  <c r="AM98" i="36"/>
  <c r="AK98" i="36"/>
  <c r="AI98" i="36"/>
  <c r="AG98" i="36"/>
  <c r="AE98" i="36"/>
  <c r="AC98" i="36"/>
  <c r="AA98" i="36"/>
  <c r="Y98" i="36"/>
  <c r="W98" i="36"/>
  <c r="U98" i="36"/>
  <c r="S98" i="36"/>
  <c r="Q98" i="36"/>
  <c r="O98" i="36"/>
  <c r="M98" i="36"/>
  <c r="K98" i="36"/>
  <c r="I98" i="36"/>
  <c r="G98" i="36"/>
  <c r="E98" i="36"/>
  <c r="AQ97" i="36"/>
  <c r="AO97" i="36"/>
  <c r="AM97" i="36"/>
  <c r="AK97" i="36"/>
  <c r="AI97" i="36"/>
  <c r="AG97" i="36"/>
  <c r="AE97" i="36"/>
  <c r="AC97" i="36"/>
  <c r="AA97" i="36"/>
  <c r="Y97" i="36"/>
  <c r="W97" i="36"/>
  <c r="U97" i="36"/>
  <c r="S97" i="36"/>
  <c r="Q97" i="36"/>
  <c r="O97" i="36"/>
  <c r="M97" i="36"/>
  <c r="K97" i="36"/>
  <c r="I97" i="36"/>
  <c r="G97" i="36"/>
  <c r="E97" i="36"/>
  <c r="AQ96" i="36"/>
  <c r="AO96" i="36"/>
  <c r="AM96" i="36"/>
  <c r="AK96" i="36"/>
  <c r="AI96" i="36"/>
  <c r="AG96" i="36"/>
  <c r="AE96" i="36"/>
  <c r="AC96" i="36"/>
  <c r="AA96" i="36"/>
  <c r="Y96" i="36"/>
  <c r="W96" i="36"/>
  <c r="U96" i="36"/>
  <c r="S96" i="36"/>
  <c r="Q96" i="36"/>
  <c r="O96" i="36"/>
  <c r="M96" i="36"/>
  <c r="K96" i="36"/>
  <c r="I96" i="36"/>
  <c r="G96" i="36"/>
  <c r="E96" i="36"/>
  <c r="AQ95" i="36"/>
  <c r="AO95" i="36"/>
  <c r="AM95" i="36"/>
  <c r="AK95" i="36"/>
  <c r="AI95" i="36"/>
  <c r="AG95" i="36"/>
  <c r="AE95" i="36"/>
  <c r="AC95" i="36"/>
  <c r="AA95" i="36"/>
  <c r="Y95" i="36"/>
  <c r="W95" i="36"/>
  <c r="U95" i="36"/>
  <c r="S95" i="36"/>
  <c r="Q95" i="36"/>
  <c r="O95" i="36"/>
  <c r="M95" i="36"/>
  <c r="K95" i="36"/>
  <c r="I95" i="36"/>
  <c r="G95" i="36"/>
  <c r="E95" i="36"/>
  <c r="AQ94" i="36"/>
  <c r="AO94" i="36"/>
  <c r="AM94" i="36"/>
  <c r="AK94" i="36"/>
  <c r="AI94" i="36"/>
  <c r="AG94" i="36"/>
  <c r="AE94" i="36"/>
  <c r="AC94" i="36"/>
  <c r="AA94" i="36"/>
  <c r="Y94" i="36"/>
  <c r="W94" i="36"/>
  <c r="U94" i="36"/>
  <c r="S94" i="36"/>
  <c r="Q94" i="36"/>
  <c r="O94" i="36"/>
  <c r="M94" i="36"/>
  <c r="K94" i="36"/>
  <c r="I94" i="36"/>
  <c r="G94" i="36"/>
  <c r="E94" i="36"/>
  <c r="AQ93" i="36"/>
  <c r="AO93" i="36"/>
  <c r="AM93" i="36"/>
  <c r="AK93" i="36"/>
  <c r="AI93" i="36"/>
  <c r="AG93" i="36"/>
  <c r="AE93" i="36"/>
  <c r="AC93" i="36"/>
  <c r="AA93" i="36"/>
  <c r="Y93" i="36"/>
  <c r="W93" i="36"/>
  <c r="U93" i="36"/>
  <c r="S93" i="36"/>
  <c r="Q93" i="36"/>
  <c r="O93" i="36"/>
  <c r="M93" i="36"/>
  <c r="K93" i="36"/>
  <c r="I93" i="36"/>
  <c r="G93" i="36"/>
  <c r="E93" i="36"/>
  <c r="AQ92" i="36"/>
  <c r="AO92" i="36"/>
  <c r="AM92" i="36"/>
  <c r="AK92" i="36"/>
  <c r="AI92" i="36"/>
  <c r="AG92" i="36"/>
  <c r="AE92" i="36"/>
  <c r="AC92" i="36"/>
  <c r="AA92" i="36"/>
  <c r="Y92" i="36"/>
  <c r="W92" i="36"/>
  <c r="U92" i="36"/>
  <c r="S92" i="36"/>
  <c r="Q92" i="36"/>
  <c r="O92" i="36"/>
  <c r="M92" i="36"/>
  <c r="K92" i="36"/>
  <c r="I92" i="36"/>
  <c r="G92" i="36"/>
  <c r="E92" i="36"/>
  <c r="AQ91" i="36"/>
  <c r="AO91" i="36"/>
  <c r="AM91" i="36"/>
  <c r="AK91" i="36"/>
  <c r="AI91" i="36"/>
  <c r="AG91" i="36"/>
  <c r="AE91" i="36"/>
  <c r="AC91" i="36"/>
  <c r="AA91" i="36"/>
  <c r="Y91" i="36"/>
  <c r="W91" i="36"/>
  <c r="U91" i="36"/>
  <c r="S91" i="36"/>
  <c r="Q91" i="36"/>
  <c r="O91" i="36"/>
  <c r="M91" i="36"/>
  <c r="K91" i="36"/>
  <c r="I91" i="36"/>
  <c r="G91" i="36"/>
  <c r="E91" i="36"/>
  <c r="AQ90" i="36"/>
  <c r="AO90" i="36"/>
  <c r="AM90" i="36"/>
  <c r="AK90" i="36"/>
  <c r="AI90" i="36"/>
  <c r="AG90" i="36"/>
  <c r="AE90" i="36"/>
  <c r="AC90" i="36"/>
  <c r="AA90" i="36"/>
  <c r="Y90" i="36"/>
  <c r="W90" i="36"/>
  <c r="U90" i="36"/>
  <c r="S90" i="36"/>
  <c r="Q90" i="36"/>
  <c r="O90" i="36"/>
  <c r="M90" i="36"/>
  <c r="K90" i="36"/>
  <c r="I90" i="36"/>
  <c r="G90" i="36"/>
  <c r="E90" i="36"/>
  <c r="AQ89" i="36"/>
  <c r="AO89" i="36"/>
  <c r="AM89" i="36"/>
  <c r="AK89" i="36"/>
  <c r="AI89" i="36"/>
  <c r="AG89" i="36"/>
  <c r="AE89" i="36"/>
  <c r="AC89" i="36"/>
  <c r="AA89" i="36"/>
  <c r="Y89" i="36"/>
  <c r="W89" i="36"/>
  <c r="U89" i="36"/>
  <c r="S89" i="36"/>
  <c r="Q89" i="36"/>
  <c r="O89" i="36"/>
  <c r="M89" i="36"/>
  <c r="K89" i="36"/>
  <c r="I89" i="36"/>
  <c r="G89" i="36"/>
  <c r="E89" i="36"/>
  <c r="AQ88" i="36"/>
  <c r="AO88" i="36"/>
  <c r="AM88" i="36"/>
  <c r="AK88" i="36"/>
  <c r="AI88" i="36"/>
  <c r="AG88" i="36"/>
  <c r="AE88" i="36"/>
  <c r="AC88" i="36"/>
  <c r="AA88" i="36"/>
  <c r="Y88" i="36"/>
  <c r="W88" i="36"/>
  <c r="U88" i="36"/>
  <c r="S88" i="36"/>
  <c r="Q88" i="36"/>
  <c r="O88" i="36"/>
  <c r="M88" i="36"/>
  <c r="K88" i="36"/>
  <c r="I88" i="36"/>
  <c r="G88" i="36"/>
  <c r="E88" i="36"/>
  <c r="AQ87" i="36"/>
  <c r="AO87" i="36"/>
  <c r="AM87" i="36"/>
  <c r="AK87" i="36"/>
  <c r="AI87" i="36"/>
  <c r="AG87" i="36"/>
  <c r="AE87" i="36"/>
  <c r="AC87" i="36"/>
  <c r="AA87" i="36"/>
  <c r="Y87" i="36"/>
  <c r="W87" i="36"/>
  <c r="U87" i="36"/>
  <c r="S87" i="36"/>
  <c r="Q87" i="36"/>
  <c r="O87" i="36"/>
  <c r="M87" i="36"/>
  <c r="K87" i="36"/>
  <c r="I87" i="36"/>
  <c r="G87" i="36"/>
  <c r="E87" i="36"/>
  <c r="AQ86" i="36"/>
  <c r="AO86" i="36"/>
  <c r="AM86" i="36"/>
  <c r="AK86" i="36"/>
  <c r="AI86" i="36"/>
  <c r="AG86" i="36"/>
  <c r="AE86" i="36"/>
  <c r="AC86" i="36"/>
  <c r="AA86" i="36"/>
  <c r="Y86" i="36"/>
  <c r="W86" i="36"/>
  <c r="U86" i="36"/>
  <c r="S86" i="36"/>
  <c r="Q86" i="36"/>
  <c r="O86" i="36"/>
  <c r="M86" i="36"/>
  <c r="K86" i="36"/>
  <c r="I86" i="36"/>
  <c r="G86" i="36"/>
  <c r="E86" i="36"/>
  <c r="AQ85" i="36"/>
  <c r="AO85" i="36"/>
  <c r="AM85" i="36"/>
  <c r="AK85" i="36"/>
  <c r="AI85" i="36"/>
  <c r="AG85" i="36"/>
  <c r="AE85" i="36"/>
  <c r="AC85" i="36"/>
  <c r="AA85" i="36"/>
  <c r="Y85" i="36"/>
  <c r="W85" i="36"/>
  <c r="U85" i="36"/>
  <c r="S85" i="36"/>
  <c r="Q85" i="36"/>
  <c r="O85" i="36"/>
  <c r="M85" i="36"/>
  <c r="K85" i="36"/>
  <c r="I85" i="36"/>
  <c r="G85" i="36"/>
  <c r="E85" i="36"/>
  <c r="AQ84" i="36"/>
  <c r="AO84" i="36"/>
  <c r="AM84" i="36"/>
  <c r="AK84" i="36"/>
  <c r="AI84" i="36"/>
  <c r="AG84" i="36"/>
  <c r="AE84" i="36"/>
  <c r="AC84" i="36"/>
  <c r="AA84" i="36"/>
  <c r="Y84" i="36"/>
  <c r="W84" i="36"/>
  <c r="U84" i="36"/>
  <c r="S84" i="36"/>
  <c r="Q84" i="36"/>
  <c r="O84" i="36"/>
  <c r="M84" i="36"/>
  <c r="K84" i="36"/>
  <c r="I84" i="36"/>
  <c r="G84" i="36"/>
  <c r="E84" i="36"/>
  <c r="AQ83" i="36"/>
  <c r="AO83" i="36"/>
  <c r="AM83" i="36"/>
  <c r="AK83" i="36"/>
  <c r="AI83" i="36"/>
  <c r="AG83" i="36"/>
  <c r="AE83" i="36"/>
  <c r="AC83" i="36"/>
  <c r="AA83" i="36"/>
  <c r="Y83" i="36"/>
  <c r="W83" i="36"/>
  <c r="U83" i="36"/>
  <c r="S83" i="36"/>
  <c r="Q83" i="36"/>
  <c r="O83" i="36"/>
  <c r="M83" i="36"/>
  <c r="K83" i="36"/>
  <c r="I83" i="36"/>
  <c r="G83" i="36"/>
  <c r="E83" i="36"/>
  <c r="AQ82" i="36"/>
  <c r="AO82" i="36"/>
  <c r="AM82" i="36"/>
  <c r="AK82" i="36"/>
  <c r="AI82" i="36"/>
  <c r="AG82" i="36"/>
  <c r="AE82" i="36"/>
  <c r="AC82" i="36"/>
  <c r="AA82" i="36"/>
  <c r="Y82" i="36"/>
  <c r="W82" i="36"/>
  <c r="U82" i="36"/>
  <c r="S82" i="36"/>
  <c r="Q82" i="36"/>
  <c r="O82" i="36"/>
  <c r="M82" i="36"/>
  <c r="K82" i="36"/>
  <c r="I82" i="36"/>
  <c r="G82" i="36"/>
  <c r="E82" i="36"/>
  <c r="AQ81" i="36"/>
  <c r="AO81" i="36"/>
  <c r="AM81" i="36"/>
  <c r="AK81" i="36"/>
  <c r="AI81" i="36"/>
  <c r="AG81" i="36"/>
  <c r="AE81" i="36"/>
  <c r="AC81" i="36"/>
  <c r="AA81" i="36"/>
  <c r="Y81" i="36"/>
  <c r="W81" i="36"/>
  <c r="U81" i="36"/>
  <c r="S81" i="36"/>
  <c r="Q81" i="36"/>
  <c r="O81" i="36"/>
  <c r="M81" i="36"/>
  <c r="K81" i="36"/>
  <c r="I81" i="36"/>
  <c r="G81" i="36"/>
  <c r="E81" i="36"/>
  <c r="AQ80" i="36"/>
  <c r="AO80" i="36"/>
  <c r="AM80" i="36"/>
  <c r="AK80" i="36"/>
  <c r="AI80" i="36"/>
  <c r="AG80" i="36"/>
  <c r="AE80" i="36"/>
  <c r="AC80" i="36"/>
  <c r="AA80" i="36"/>
  <c r="Y80" i="36"/>
  <c r="W80" i="36"/>
  <c r="U80" i="36"/>
  <c r="S80" i="36"/>
  <c r="Q80" i="36"/>
  <c r="O80" i="36"/>
  <c r="M80" i="36"/>
  <c r="K80" i="36"/>
  <c r="I80" i="36"/>
  <c r="G80" i="36"/>
  <c r="E80" i="36"/>
  <c r="AQ79" i="36"/>
  <c r="AO79" i="36"/>
  <c r="AM79" i="36"/>
  <c r="AK79" i="36"/>
  <c r="AI79" i="36"/>
  <c r="AG79" i="36"/>
  <c r="AE79" i="36"/>
  <c r="AC79" i="36"/>
  <c r="AA79" i="36"/>
  <c r="Y79" i="36"/>
  <c r="W79" i="36"/>
  <c r="U79" i="36"/>
  <c r="S79" i="36"/>
  <c r="Q79" i="36"/>
  <c r="O79" i="36"/>
  <c r="M79" i="36"/>
  <c r="K79" i="36"/>
  <c r="I79" i="36"/>
  <c r="G79" i="36"/>
  <c r="E79" i="36"/>
  <c r="AQ78" i="36"/>
  <c r="AO78" i="36"/>
  <c r="AM78" i="36"/>
  <c r="AK78" i="36"/>
  <c r="AI78" i="36"/>
  <c r="AG78" i="36"/>
  <c r="AE78" i="36"/>
  <c r="AC78" i="36"/>
  <c r="AA78" i="36"/>
  <c r="Y78" i="36"/>
  <c r="W78" i="36"/>
  <c r="U78" i="36"/>
  <c r="S78" i="36"/>
  <c r="Q78" i="36"/>
  <c r="O78" i="36"/>
  <c r="M78" i="36"/>
  <c r="K78" i="36"/>
  <c r="I78" i="36"/>
  <c r="G78" i="36"/>
  <c r="E78" i="36"/>
  <c r="AQ77" i="36"/>
  <c r="AO77" i="36"/>
  <c r="AM77" i="36"/>
  <c r="AK77" i="36"/>
  <c r="AI77" i="36"/>
  <c r="AG77" i="36"/>
  <c r="AE77" i="36"/>
  <c r="AC77" i="36"/>
  <c r="AA77" i="36"/>
  <c r="Y77" i="36"/>
  <c r="W77" i="36"/>
  <c r="U77" i="36"/>
  <c r="S77" i="36"/>
  <c r="Q77" i="36"/>
  <c r="O77" i="36"/>
  <c r="M77" i="36"/>
  <c r="K77" i="36"/>
  <c r="I77" i="36"/>
  <c r="G77" i="36"/>
  <c r="E77" i="36"/>
  <c r="AQ76" i="36"/>
  <c r="AO76" i="36"/>
  <c r="AM76" i="36"/>
  <c r="AK76" i="36"/>
  <c r="AI76" i="36"/>
  <c r="AG76" i="36"/>
  <c r="AE76" i="36"/>
  <c r="AC76" i="36"/>
  <c r="AA76" i="36"/>
  <c r="Y76" i="36"/>
  <c r="W76" i="36"/>
  <c r="U76" i="36"/>
  <c r="S76" i="36"/>
  <c r="Q76" i="36"/>
  <c r="O76" i="36"/>
  <c r="M76" i="36"/>
  <c r="K76" i="36"/>
  <c r="I76" i="36"/>
  <c r="G76" i="36"/>
  <c r="E76" i="36"/>
  <c r="AQ75" i="36"/>
  <c r="AO75" i="36"/>
  <c r="AM75" i="36"/>
  <c r="AK75" i="36"/>
  <c r="AI75" i="36"/>
  <c r="AG75" i="36"/>
  <c r="AE75" i="36"/>
  <c r="AC75" i="36"/>
  <c r="AA75" i="36"/>
  <c r="Y75" i="36"/>
  <c r="W75" i="36"/>
  <c r="U75" i="36"/>
  <c r="S75" i="36"/>
  <c r="Q75" i="36"/>
  <c r="O75" i="36"/>
  <c r="M75" i="36"/>
  <c r="K75" i="36"/>
  <c r="I75" i="36"/>
  <c r="G75" i="36"/>
  <c r="E75" i="36"/>
  <c r="AQ74" i="36"/>
  <c r="AO74" i="36"/>
  <c r="AM74" i="36"/>
  <c r="AK74" i="36"/>
  <c r="AI74" i="36"/>
  <c r="AG74" i="36"/>
  <c r="AE74" i="36"/>
  <c r="AC74" i="36"/>
  <c r="AA74" i="36"/>
  <c r="Y74" i="36"/>
  <c r="W74" i="36"/>
  <c r="U74" i="36"/>
  <c r="S74" i="36"/>
  <c r="Q74" i="36"/>
  <c r="O74" i="36"/>
  <c r="M74" i="36"/>
  <c r="K74" i="36"/>
  <c r="I74" i="36"/>
  <c r="G74" i="36"/>
  <c r="E74" i="36"/>
  <c r="AQ73" i="36"/>
  <c r="AO73" i="36"/>
  <c r="AM73" i="36"/>
  <c r="AK73" i="36"/>
  <c r="AI73" i="36"/>
  <c r="AG73" i="36"/>
  <c r="AE73" i="36"/>
  <c r="AC73" i="36"/>
  <c r="AA73" i="36"/>
  <c r="Y73" i="36"/>
  <c r="W73" i="36"/>
  <c r="U73" i="36"/>
  <c r="S73" i="36"/>
  <c r="Q73" i="36"/>
  <c r="O73" i="36"/>
  <c r="M73" i="36"/>
  <c r="K73" i="36"/>
  <c r="I73" i="36"/>
  <c r="G73" i="36"/>
  <c r="E73" i="36"/>
  <c r="AQ72" i="36"/>
  <c r="AO72" i="36"/>
  <c r="AM72" i="36"/>
  <c r="AK72" i="36"/>
  <c r="AI72" i="36"/>
  <c r="AG72" i="36"/>
  <c r="AE72" i="36"/>
  <c r="AC72" i="36"/>
  <c r="AA72" i="36"/>
  <c r="Y72" i="36"/>
  <c r="W72" i="36"/>
  <c r="U72" i="36"/>
  <c r="S72" i="36"/>
  <c r="Q72" i="36"/>
  <c r="O72" i="36"/>
  <c r="M72" i="36"/>
  <c r="K72" i="36"/>
  <c r="I72" i="36"/>
  <c r="G72" i="36"/>
  <c r="E72" i="36"/>
  <c r="AQ71" i="36"/>
  <c r="AO71" i="36"/>
  <c r="AM71" i="36"/>
  <c r="AK71" i="36"/>
  <c r="AI71" i="36"/>
  <c r="AG71" i="36"/>
  <c r="AE71" i="36"/>
  <c r="AC71" i="36"/>
  <c r="AA71" i="36"/>
  <c r="Y71" i="36"/>
  <c r="W71" i="36"/>
  <c r="U71" i="36"/>
  <c r="S71" i="36"/>
  <c r="Q71" i="36"/>
  <c r="O71" i="36"/>
  <c r="M71" i="36"/>
  <c r="K71" i="36"/>
  <c r="I71" i="36"/>
  <c r="G71" i="36"/>
  <c r="E71" i="36"/>
  <c r="AQ70" i="36"/>
  <c r="AO70" i="36"/>
  <c r="AM70" i="36"/>
  <c r="AK70" i="36"/>
  <c r="AI70" i="36"/>
  <c r="AG70" i="36"/>
  <c r="AE70" i="36"/>
  <c r="AC70" i="36"/>
  <c r="AA70" i="36"/>
  <c r="Y70" i="36"/>
  <c r="W70" i="36"/>
  <c r="U70" i="36"/>
  <c r="S70" i="36"/>
  <c r="Q70" i="36"/>
  <c r="O70" i="36"/>
  <c r="M70" i="36"/>
  <c r="K70" i="36"/>
  <c r="I70" i="36"/>
  <c r="G70" i="36"/>
  <c r="E70" i="36"/>
  <c r="AQ69" i="36"/>
  <c r="AO69" i="36"/>
  <c r="AM69" i="36"/>
  <c r="AK69" i="36"/>
  <c r="AI69" i="36"/>
  <c r="AG69" i="36"/>
  <c r="AE69" i="36"/>
  <c r="AC69" i="36"/>
  <c r="AA69" i="36"/>
  <c r="Y69" i="36"/>
  <c r="W69" i="36"/>
  <c r="U69" i="36"/>
  <c r="S69" i="36"/>
  <c r="Q69" i="36"/>
  <c r="O69" i="36"/>
  <c r="M69" i="36"/>
  <c r="K69" i="36"/>
  <c r="I69" i="36"/>
  <c r="G69" i="36"/>
  <c r="E69" i="36"/>
  <c r="AQ68" i="36"/>
  <c r="AO68" i="36"/>
  <c r="AM68" i="36"/>
  <c r="AK68" i="36"/>
  <c r="AI68" i="36"/>
  <c r="AG68" i="36"/>
  <c r="AE68" i="36"/>
  <c r="AC68" i="36"/>
  <c r="AA68" i="36"/>
  <c r="Y68" i="36"/>
  <c r="W68" i="36"/>
  <c r="U68" i="36"/>
  <c r="S68" i="36"/>
  <c r="Q68" i="36"/>
  <c r="O68" i="36"/>
  <c r="M68" i="36"/>
  <c r="K68" i="36"/>
  <c r="I68" i="36"/>
  <c r="G68" i="36"/>
  <c r="E68" i="36"/>
  <c r="AQ67" i="36"/>
  <c r="AO67" i="36"/>
  <c r="AM67" i="36"/>
  <c r="AK67" i="36"/>
  <c r="AI67" i="36"/>
  <c r="AG67" i="36"/>
  <c r="AE67" i="36"/>
  <c r="AC67" i="36"/>
  <c r="AA67" i="36"/>
  <c r="Y67" i="36"/>
  <c r="W67" i="36"/>
  <c r="U67" i="36"/>
  <c r="S67" i="36"/>
  <c r="Q67" i="36"/>
  <c r="O67" i="36"/>
  <c r="M67" i="36"/>
  <c r="K67" i="36"/>
  <c r="I67" i="36"/>
  <c r="G67" i="36"/>
  <c r="E67" i="36"/>
  <c r="AQ66" i="36"/>
  <c r="AO66" i="36"/>
  <c r="AM66" i="36"/>
  <c r="AK66" i="36"/>
  <c r="AI66" i="36"/>
  <c r="AG66" i="36"/>
  <c r="AE66" i="36"/>
  <c r="AC66" i="36"/>
  <c r="AA66" i="36"/>
  <c r="Y66" i="36"/>
  <c r="W66" i="36"/>
  <c r="U66" i="36"/>
  <c r="S66" i="36"/>
  <c r="Q66" i="36"/>
  <c r="O66" i="36"/>
  <c r="M66" i="36"/>
  <c r="K66" i="36"/>
  <c r="I66" i="36"/>
  <c r="G66" i="36"/>
  <c r="E66" i="36"/>
  <c r="AQ65" i="36"/>
  <c r="AO65" i="36"/>
  <c r="AM65" i="36"/>
  <c r="AK65" i="36"/>
  <c r="AI65" i="36"/>
  <c r="AG65" i="36"/>
  <c r="AE65" i="36"/>
  <c r="AC65" i="36"/>
  <c r="AA65" i="36"/>
  <c r="Y65" i="36"/>
  <c r="W65" i="36"/>
  <c r="U65" i="36"/>
  <c r="S65" i="36"/>
  <c r="Q65" i="36"/>
  <c r="O65" i="36"/>
  <c r="M65" i="36"/>
  <c r="K65" i="36"/>
  <c r="I65" i="36"/>
  <c r="G65" i="36"/>
  <c r="E65" i="36"/>
  <c r="AQ64" i="36"/>
  <c r="AO64" i="36"/>
  <c r="AM64" i="36"/>
  <c r="AK64" i="36"/>
  <c r="AI64" i="36"/>
  <c r="AG64" i="36"/>
  <c r="AE64" i="36"/>
  <c r="AC64" i="36"/>
  <c r="AA64" i="36"/>
  <c r="Y64" i="36"/>
  <c r="W64" i="36"/>
  <c r="U64" i="36"/>
  <c r="S64" i="36"/>
  <c r="Q64" i="36"/>
  <c r="O64" i="36"/>
  <c r="M64" i="36"/>
  <c r="K64" i="36"/>
  <c r="I64" i="36"/>
  <c r="G64" i="36"/>
  <c r="E64" i="36"/>
  <c r="AQ63" i="36"/>
  <c r="AO63" i="36"/>
  <c r="AM63" i="36"/>
  <c r="AK63" i="36"/>
  <c r="AI63" i="36"/>
  <c r="AG63" i="36"/>
  <c r="AE63" i="36"/>
  <c r="AC63" i="36"/>
  <c r="AA63" i="36"/>
  <c r="Y63" i="36"/>
  <c r="W63" i="36"/>
  <c r="U63" i="36"/>
  <c r="S63" i="36"/>
  <c r="Q63" i="36"/>
  <c r="O63" i="36"/>
  <c r="M63" i="36"/>
  <c r="K63" i="36"/>
  <c r="I63" i="36"/>
  <c r="G63" i="36"/>
  <c r="E63" i="36"/>
  <c r="AQ62" i="36"/>
  <c r="AO62" i="36"/>
  <c r="AM62" i="36"/>
  <c r="AK62" i="36"/>
  <c r="AI62" i="36"/>
  <c r="AG62" i="36"/>
  <c r="AE62" i="36"/>
  <c r="AC62" i="36"/>
  <c r="AA62" i="36"/>
  <c r="Y62" i="36"/>
  <c r="W62" i="36"/>
  <c r="U62" i="36"/>
  <c r="S62" i="36"/>
  <c r="Q62" i="36"/>
  <c r="O62" i="36"/>
  <c r="M62" i="36"/>
  <c r="K62" i="36"/>
  <c r="I62" i="36"/>
  <c r="G62" i="36"/>
  <c r="E62" i="36"/>
  <c r="AQ61" i="36"/>
  <c r="AO61" i="36"/>
  <c r="AM61" i="36"/>
  <c r="AK61" i="36"/>
  <c r="AI61" i="36"/>
  <c r="AG61" i="36"/>
  <c r="AE61" i="36"/>
  <c r="AC61" i="36"/>
  <c r="AA61" i="36"/>
  <c r="Y61" i="36"/>
  <c r="W61" i="36"/>
  <c r="U61" i="36"/>
  <c r="S61" i="36"/>
  <c r="Q61" i="36"/>
  <c r="O61" i="36"/>
  <c r="M61" i="36"/>
  <c r="K61" i="36"/>
  <c r="I61" i="36"/>
  <c r="G61" i="36"/>
  <c r="E61" i="36"/>
  <c r="AQ60" i="36"/>
  <c r="AO60" i="36"/>
  <c r="AM60" i="36"/>
  <c r="AK60" i="36"/>
  <c r="AI60" i="36"/>
  <c r="AG60" i="36"/>
  <c r="AE60" i="36"/>
  <c r="AC60" i="36"/>
  <c r="AA60" i="36"/>
  <c r="Y60" i="36"/>
  <c r="W60" i="36"/>
  <c r="U60" i="36"/>
  <c r="S60" i="36"/>
  <c r="Q60" i="36"/>
  <c r="O60" i="36"/>
  <c r="M60" i="36"/>
  <c r="K60" i="36"/>
  <c r="I60" i="36"/>
  <c r="G60" i="36"/>
  <c r="E60" i="36"/>
  <c r="AQ59" i="36"/>
  <c r="AO59" i="36"/>
  <c r="AM59" i="36"/>
  <c r="AK59" i="36"/>
  <c r="AI59" i="36"/>
  <c r="AG59" i="36"/>
  <c r="AE59" i="36"/>
  <c r="AC59" i="36"/>
  <c r="AA59" i="36"/>
  <c r="Y59" i="36"/>
  <c r="W59" i="36"/>
  <c r="U59" i="36"/>
  <c r="S59" i="36"/>
  <c r="Q59" i="36"/>
  <c r="O59" i="36"/>
  <c r="M59" i="36"/>
  <c r="K59" i="36"/>
  <c r="I59" i="36"/>
  <c r="G59" i="36"/>
  <c r="E59" i="36"/>
  <c r="AQ58" i="36"/>
  <c r="AO58" i="36"/>
  <c r="AM58" i="36"/>
  <c r="AK58" i="36"/>
  <c r="AI58" i="36"/>
  <c r="AG58" i="36"/>
  <c r="AE58" i="36"/>
  <c r="AC58" i="36"/>
  <c r="AA58" i="36"/>
  <c r="Y58" i="36"/>
  <c r="W58" i="36"/>
  <c r="U58" i="36"/>
  <c r="S58" i="36"/>
  <c r="Q58" i="36"/>
  <c r="O58" i="36"/>
  <c r="M58" i="36"/>
  <c r="K58" i="36"/>
  <c r="I58" i="36"/>
  <c r="G58" i="36"/>
  <c r="E58" i="36"/>
  <c r="AQ57" i="36"/>
  <c r="AO57" i="36"/>
  <c r="AM57" i="36"/>
  <c r="AK57" i="36"/>
  <c r="AI57" i="36"/>
  <c r="AG57" i="36"/>
  <c r="AE57" i="36"/>
  <c r="AC57" i="36"/>
  <c r="AA57" i="36"/>
  <c r="Y57" i="36"/>
  <c r="W57" i="36"/>
  <c r="U57" i="36"/>
  <c r="S57" i="36"/>
  <c r="Q57" i="36"/>
  <c r="O57" i="36"/>
  <c r="M57" i="36"/>
  <c r="K57" i="36"/>
  <c r="I57" i="36"/>
  <c r="G57" i="36"/>
  <c r="E57" i="36"/>
  <c r="AQ56" i="36"/>
  <c r="AO56" i="36"/>
  <c r="AM56" i="36"/>
  <c r="AK56" i="36"/>
  <c r="AI56" i="36"/>
  <c r="AG56" i="36"/>
  <c r="AE56" i="36"/>
  <c r="AC56" i="36"/>
  <c r="AA56" i="36"/>
  <c r="Y56" i="36"/>
  <c r="W56" i="36"/>
  <c r="U56" i="36"/>
  <c r="S56" i="36"/>
  <c r="Q56" i="36"/>
  <c r="O56" i="36"/>
  <c r="M56" i="36"/>
  <c r="K56" i="36"/>
  <c r="I56" i="36"/>
  <c r="G56" i="36"/>
  <c r="E56" i="36"/>
  <c r="AQ55" i="36"/>
  <c r="AO55" i="36"/>
  <c r="AM55" i="36"/>
  <c r="AK55" i="36"/>
  <c r="AI55" i="36"/>
  <c r="AG55" i="36"/>
  <c r="AE55" i="36"/>
  <c r="AC55" i="36"/>
  <c r="AA55" i="36"/>
  <c r="Y55" i="36"/>
  <c r="W55" i="36"/>
  <c r="U55" i="36"/>
  <c r="S55" i="36"/>
  <c r="Q55" i="36"/>
  <c r="O55" i="36"/>
  <c r="M55" i="36"/>
  <c r="K55" i="36"/>
  <c r="I55" i="36"/>
  <c r="G55" i="36"/>
  <c r="E55" i="36"/>
  <c r="AQ54" i="36"/>
  <c r="AO54" i="36"/>
  <c r="AM54" i="36"/>
  <c r="AK54" i="36"/>
  <c r="AI54" i="36"/>
  <c r="AG54" i="36"/>
  <c r="AE54" i="36"/>
  <c r="AC54" i="36"/>
  <c r="AA54" i="36"/>
  <c r="Y54" i="36"/>
  <c r="W54" i="36"/>
  <c r="U54" i="36"/>
  <c r="S54" i="36"/>
  <c r="Q54" i="36"/>
  <c r="O54" i="36"/>
  <c r="M54" i="36"/>
  <c r="K54" i="36"/>
  <c r="I54" i="36"/>
  <c r="G54" i="36"/>
  <c r="E54" i="36"/>
  <c r="AQ53" i="36"/>
  <c r="AO53" i="36"/>
  <c r="AM53" i="36"/>
  <c r="AK53" i="36"/>
  <c r="AI53" i="36"/>
  <c r="AG53" i="36"/>
  <c r="AE53" i="36"/>
  <c r="AC53" i="36"/>
  <c r="AA53" i="36"/>
  <c r="Y53" i="36"/>
  <c r="W53" i="36"/>
  <c r="U53" i="36"/>
  <c r="S53" i="36"/>
  <c r="Q53" i="36"/>
  <c r="O53" i="36"/>
  <c r="M53" i="36"/>
  <c r="K53" i="36"/>
  <c r="I53" i="36"/>
  <c r="G53" i="36"/>
  <c r="E53" i="36"/>
  <c r="AQ52" i="36"/>
  <c r="AO52" i="36"/>
  <c r="AM52" i="36"/>
  <c r="AK52" i="36"/>
  <c r="AI52" i="36"/>
  <c r="AG52" i="36"/>
  <c r="AE52" i="36"/>
  <c r="AC52" i="36"/>
  <c r="AA52" i="36"/>
  <c r="Y52" i="36"/>
  <c r="W52" i="36"/>
  <c r="U52" i="36"/>
  <c r="S52" i="36"/>
  <c r="Q52" i="36"/>
  <c r="O52" i="36"/>
  <c r="M52" i="36"/>
  <c r="K52" i="36"/>
  <c r="I52" i="36"/>
  <c r="G52" i="36"/>
  <c r="E52" i="36"/>
  <c r="AQ51" i="36"/>
  <c r="AO51" i="36"/>
  <c r="AM51" i="36"/>
  <c r="AK51" i="36"/>
  <c r="AI51" i="36"/>
  <c r="AG51" i="36"/>
  <c r="AE51" i="36"/>
  <c r="AC51" i="36"/>
  <c r="AA51" i="36"/>
  <c r="Y51" i="36"/>
  <c r="W51" i="36"/>
  <c r="U51" i="36"/>
  <c r="S51" i="36"/>
  <c r="Q51" i="36"/>
  <c r="O51" i="36"/>
  <c r="M51" i="36"/>
  <c r="K51" i="36"/>
  <c r="I51" i="36"/>
  <c r="G51" i="36"/>
  <c r="E51" i="36"/>
  <c r="AQ50" i="36"/>
  <c r="AO50" i="36"/>
  <c r="AM50" i="36"/>
  <c r="AK50" i="36"/>
  <c r="AI50" i="36"/>
  <c r="AG50" i="36"/>
  <c r="AE50" i="36"/>
  <c r="AC50" i="36"/>
  <c r="AA50" i="36"/>
  <c r="Y50" i="36"/>
  <c r="W50" i="36"/>
  <c r="U50" i="36"/>
  <c r="S50" i="36"/>
  <c r="Q50" i="36"/>
  <c r="O50" i="36"/>
  <c r="M50" i="36"/>
  <c r="K50" i="36"/>
  <c r="I50" i="36"/>
  <c r="G50" i="36"/>
  <c r="E50" i="36"/>
  <c r="AQ49" i="36"/>
  <c r="AO49" i="36"/>
  <c r="AM49" i="36"/>
  <c r="AK49" i="36"/>
  <c r="AI49" i="36"/>
  <c r="AG49" i="36"/>
  <c r="AE49" i="36"/>
  <c r="AC49" i="36"/>
  <c r="AA49" i="36"/>
  <c r="Y49" i="36"/>
  <c r="W49" i="36"/>
  <c r="U49" i="36"/>
  <c r="S49" i="36"/>
  <c r="Q49" i="36"/>
  <c r="O49" i="36"/>
  <c r="M49" i="36"/>
  <c r="K49" i="36"/>
  <c r="I49" i="36"/>
  <c r="G49" i="36"/>
  <c r="E49" i="36"/>
  <c r="AQ48" i="36"/>
  <c r="AO48" i="36"/>
  <c r="AM48" i="36"/>
  <c r="AK48" i="36"/>
  <c r="AI48" i="36"/>
  <c r="AG48" i="36"/>
  <c r="AE48" i="36"/>
  <c r="AC48" i="36"/>
  <c r="AA48" i="36"/>
  <c r="Y48" i="36"/>
  <c r="W48" i="36"/>
  <c r="U48" i="36"/>
  <c r="S48" i="36"/>
  <c r="Q48" i="36"/>
  <c r="O48" i="36"/>
  <c r="M48" i="36"/>
  <c r="K48" i="36"/>
  <c r="I48" i="36"/>
  <c r="G48" i="36"/>
  <c r="E48" i="36"/>
  <c r="AQ47" i="36"/>
  <c r="AO47" i="36"/>
  <c r="AM47" i="36"/>
  <c r="AK47" i="36"/>
  <c r="AI47" i="36"/>
  <c r="AG47" i="36"/>
  <c r="AE47" i="36"/>
  <c r="AC47" i="36"/>
  <c r="AA47" i="36"/>
  <c r="Y47" i="36"/>
  <c r="W47" i="36"/>
  <c r="U47" i="36"/>
  <c r="S47" i="36"/>
  <c r="Q47" i="36"/>
  <c r="O47" i="36"/>
  <c r="M47" i="36"/>
  <c r="K47" i="36"/>
  <c r="I47" i="36"/>
  <c r="G47" i="36"/>
  <c r="E47" i="36"/>
  <c r="AQ46" i="36"/>
  <c r="AO46" i="36"/>
  <c r="AM46" i="36"/>
  <c r="AK46" i="36"/>
  <c r="AI46" i="36"/>
  <c r="AG46" i="36"/>
  <c r="AE46" i="36"/>
  <c r="AC46" i="36"/>
  <c r="AA46" i="36"/>
  <c r="Y46" i="36"/>
  <c r="W46" i="36"/>
  <c r="U46" i="36"/>
  <c r="S46" i="36"/>
  <c r="Q46" i="36"/>
  <c r="O46" i="36"/>
  <c r="M46" i="36"/>
  <c r="K46" i="36"/>
  <c r="I46" i="36"/>
  <c r="G46" i="36"/>
  <c r="E46" i="36"/>
  <c r="AQ45" i="36"/>
  <c r="AO45" i="36"/>
  <c r="AM45" i="36"/>
  <c r="AK45" i="36"/>
  <c r="AI45" i="36"/>
  <c r="AG45" i="36"/>
  <c r="AE45" i="36"/>
  <c r="AC45" i="36"/>
  <c r="AA45" i="36"/>
  <c r="Y45" i="36"/>
  <c r="W45" i="36"/>
  <c r="U45" i="36"/>
  <c r="S45" i="36"/>
  <c r="Q45" i="36"/>
  <c r="O45" i="36"/>
  <c r="M45" i="36"/>
  <c r="K45" i="36"/>
  <c r="I45" i="36"/>
  <c r="G45" i="36"/>
  <c r="E45" i="36"/>
  <c r="AQ44" i="36"/>
  <c r="AO44" i="36"/>
  <c r="AM44" i="36"/>
  <c r="AK44" i="36"/>
  <c r="AI44" i="36"/>
  <c r="AG44" i="36"/>
  <c r="AE44" i="36"/>
  <c r="AC44" i="36"/>
  <c r="AA44" i="36"/>
  <c r="Y44" i="36"/>
  <c r="W44" i="36"/>
  <c r="U44" i="36"/>
  <c r="S44" i="36"/>
  <c r="Q44" i="36"/>
  <c r="O44" i="36"/>
  <c r="M44" i="36"/>
  <c r="K44" i="36"/>
  <c r="I44" i="36"/>
  <c r="G44" i="36"/>
  <c r="E44" i="36"/>
  <c r="AQ43" i="36"/>
  <c r="AO43" i="36"/>
  <c r="AM43" i="36"/>
  <c r="AK43" i="36"/>
  <c r="AI43" i="36"/>
  <c r="AG43" i="36"/>
  <c r="AE43" i="36"/>
  <c r="AC43" i="36"/>
  <c r="AA43" i="36"/>
  <c r="Y43" i="36"/>
  <c r="W43" i="36"/>
  <c r="U43" i="36"/>
  <c r="S43" i="36"/>
  <c r="Q43" i="36"/>
  <c r="O43" i="36"/>
  <c r="M43" i="36"/>
  <c r="K43" i="36"/>
  <c r="I43" i="36"/>
  <c r="G43" i="36"/>
  <c r="E43" i="36"/>
  <c r="AQ42" i="36"/>
  <c r="AO42" i="36"/>
  <c r="AM42" i="36"/>
  <c r="AK42" i="36"/>
  <c r="AI42" i="36"/>
  <c r="AG42" i="36"/>
  <c r="AE42" i="36"/>
  <c r="AC42" i="36"/>
  <c r="AA42" i="36"/>
  <c r="Y42" i="36"/>
  <c r="W42" i="36"/>
  <c r="U42" i="36"/>
  <c r="S42" i="36"/>
  <c r="Q42" i="36"/>
  <c r="O42" i="36"/>
  <c r="M42" i="36"/>
  <c r="K42" i="36"/>
  <c r="I42" i="36"/>
  <c r="G42" i="36"/>
  <c r="E42" i="36"/>
  <c r="AQ41" i="36"/>
  <c r="AO41" i="36"/>
  <c r="AM41" i="36"/>
  <c r="AK41" i="36"/>
  <c r="AI41" i="36"/>
  <c r="AG41" i="36"/>
  <c r="AE41" i="36"/>
  <c r="AC41" i="36"/>
  <c r="AA41" i="36"/>
  <c r="Y41" i="36"/>
  <c r="W41" i="36"/>
  <c r="U41" i="36"/>
  <c r="S41" i="36"/>
  <c r="Q41" i="36"/>
  <c r="O41" i="36"/>
  <c r="M41" i="36"/>
  <c r="K41" i="36"/>
  <c r="I41" i="36"/>
  <c r="G41" i="36"/>
  <c r="E41" i="36"/>
  <c r="AQ40" i="36"/>
  <c r="AO40" i="36"/>
  <c r="AM40" i="36"/>
  <c r="AK40" i="36"/>
  <c r="AI40" i="36"/>
  <c r="AG40" i="36"/>
  <c r="AE40" i="36"/>
  <c r="AC40" i="36"/>
  <c r="AA40" i="36"/>
  <c r="Y40" i="36"/>
  <c r="W40" i="36"/>
  <c r="U40" i="36"/>
  <c r="S40" i="36"/>
  <c r="Q40" i="36"/>
  <c r="O40" i="36"/>
  <c r="M40" i="36"/>
  <c r="K40" i="36"/>
  <c r="I40" i="36"/>
  <c r="G40" i="36"/>
  <c r="E40" i="36"/>
  <c r="AQ39" i="36"/>
  <c r="AO39" i="36"/>
  <c r="AM39" i="36"/>
  <c r="AK39" i="36"/>
  <c r="AI39" i="36"/>
  <c r="AG39" i="36"/>
  <c r="AE39" i="36"/>
  <c r="AC39" i="36"/>
  <c r="AA39" i="36"/>
  <c r="Y39" i="36"/>
  <c r="W39" i="36"/>
  <c r="U39" i="36"/>
  <c r="S39" i="36"/>
  <c r="Q39" i="36"/>
  <c r="O39" i="36"/>
  <c r="M39" i="36"/>
  <c r="K39" i="36"/>
  <c r="I39" i="36"/>
  <c r="G39" i="36"/>
  <c r="E39" i="36"/>
  <c r="AQ38" i="36"/>
  <c r="AO38" i="36"/>
  <c r="AM38" i="36"/>
  <c r="AK38" i="36"/>
  <c r="AI38" i="36"/>
  <c r="AG38" i="36"/>
  <c r="AE38" i="36"/>
  <c r="AC38" i="36"/>
  <c r="AA38" i="36"/>
  <c r="Y38" i="36"/>
  <c r="W38" i="36"/>
  <c r="U38" i="36"/>
  <c r="S38" i="36"/>
  <c r="Q38" i="36"/>
  <c r="O38" i="36"/>
  <c r="M38" i="36"/>
  <c r="K38" i="36"/>
  <c r="I38" i="36"/>
  <c r="G38" i="36"/>
  <c r="E38" i="36"/>
  <c r="AQ37" i="36"/>
  <c r="AO37" i="36"/>
  <c r="AM37" i="36"/>
  <c r="AK37" i="36"/>
  <c r="AI37" i="36"/>
  <c r="AG37" i="36"/>
  <c r="AE37" i="36"/>
  <c r="AC37" i="36"/>
  <c r="AA37" i="36"/>
  <c r="Y37" i="36"/>
  <c r="W37" i="36"/>
  <c r="U37" i="36"/>
  <c r="S37" i="36"/>
  <c r="Q37" i="36"/>
  <c r="O37" i="36"/>
  <c r="M37" i="36"/>
  <c r="K37" i="36"/>
  <c r="I37" i="36"/>
  <c r="G37" i="36"/>
  <c r="E37" i="36"/>
  <c r="AQ36" i="36"/>
  <c r="AO36" i="36"/>
  <c r="AM36" i="36"/>
  <c r="AK36" i="36"/>
  <c r="AI36" i="36"/>
  <c r="AG36" i="36"/>
  <c r="AE36" i="36"/>
  <c r="AC36" i="36"/>
  <c r="AA36" i="36"/>
  <c r="Y36" i="36"/>
  <c r="W36" i="36"/>
  <c r="U36" i="36"/>
  <c r="S36" i="36"/>
  <c r="Q36" i="36"/>
  <c r="O36" i="36"/>
  <c r="M36" i="36"/>
  <c r="K36" i="36"/>
  <c r="I36" i="36"/>
  <c r="G36" i="36"/>
  <c r="E36" i="36"/>
  <c r="AQ35" i="36"/>
  <c r="AO35" i="36"/>
  <c r="AM35" i="36"/>
  <c r="AK35" i="36"/>
  <c r="AI35" i="36"/>
  <c r="AG35" i="36"/>
  <c r="AE35" i="36"/>
  <c r="AC35" i="36"/>
  <c r="AA35" i="36"/>
  <c r="Y35" i="36"/>
  <c r="W35" i="36"/>
  <c r="U35" i="36"/>
  <c r="S35" i="36"/>
  <c r="Q35" i="36"/>
  <c r="O35" i="36"/>
  <c r="M35" i="36"/>
  <c r="K35" i="36"/>
  <c r="I35" i="36"/>
  <c r="G35" i="36"/>
  <c r="E35" i="36"/>
  <c r="AQ34" i="36"/>
  <c r="AO34" i="36"/>
  <c r="AM34" i="36"/>
  <c r="AK34" i="36"/>
  <c r="AI34" i="36"/>
  <c r="AG34" i="36"/>
  <c r="AE34" i="36"/>
  <c r="AC34" i="36"/>
  <c r="AA34" i="36"/>
  <c r="Y34" i="36"/>
  <c r="W34" i="36"/>
  <c r="U34" i="36"/>
  <c r="S34" i="36"/>
  <c r="Q34" i="36"/>
  <c r="O34" i="36"/>
  <c r="M34" i="36"/>
  <c r="K34" i="36"/>
  <c r="I34" i="36"/>
  <c r="G34" i="36"/>
  <c r="E34" i="36"/>
  <c r="AQ33" i="36"/>
  <c r="AO33" i="36"/>
  <c r="AM33" i="36"/>
  <c r="AK33" i="36"/>
  <c r="AI33" i="36"/>
  <c r="AG33" i="36"/>
  <c r="AE33" i="36"/>
  <c r="AC33" i="36"/>
  <c r="AA33" i="36"/>
  <c r="Y33" i="36"/>
  <c r="W33" i="36"/>
  <c r="U33" i="36"/>
  <c r="S33" i="36"/>
  <c r="Q33" i="36"/>
  <c r="O33" i="36"/>
  <c r="M33" i="36"/>
  <c r="K33" i="36"/>
  <c r="I33" i="36"/>
  <c r="G33" i="36"/>
  <c r="E33" i="36"/>
  <c r="AQ32" i="36"/>
  <c r="AO32" i="36"/>
  <c r="AM32" i="36"/>
  <c r="AK32" i="36"/>
  <c r="AI32" i="36"/>
  <c r="AG32" i="36"/>
  <c r="AE32" i="36"/>
  <c r="AC32" i="36"/>
  <c r="AA32" i="36"/>
  <c r="Y32" i="36"/>
  <c r="W32" i="36"/>
  <c r="U32" i="36"/>
  <c r="S32" i="36"/>
  <c r="Q32" i="36"/>
  <c r="O32" i="36"/>
  <c r="M32" i="36"/>
  <c r="K32" i="36"/>
  <c r="I32" i="36"/>
  <c r="G32" i="36"/>
  <c r="E32" i="36"/>
  <c r="AQ31" i="36"/>
  <c r="AO31" i="36"/>
  <c r="AM31" i="36"/>
  <c r="AK31" i="36"/>
  <c r="AI31" i="36"/>
  <c r="AG31" i="36"/>
  <c r="AE31" i="36"/>
  <c r="AC31" i="36"/>
  <c r="AA31" i="36"/>
  <c r="Y31" i="36"/>
  <c r="W31" i="36"/>
  <c r="U31" i="36"/>
  <c r="S31" i="36"/>
  <c r="Q31" i="36"/>
  <c r="O31" i="36"/>
  <c r="M31" i="36"/>
  <c r="K31" i="36"/>
  <c r="I31" i="36"/>
  <c r="G31" i="36"/>
  <c r="E31" i="36"/>
  <c r="AQ30" i="36"/>
  <c r="AO30" i="36"/>
  <c r="AM30" i="36"/>
  <c r="AK30" i="36"/>
  <c r="AI30" i="36"/>
  <c r="AG30" i="36"/>
  <c r="AE30" i="36"/>
  <c r="AC30" i="36"/>
  <c r="AA30" i="36"/>
  <c r="Y30" i="36"/>
  <c r="W30" i="36"/>
  <c r="U30" i="36"/>
  <c r="S30" i="36"/>
  <c r="Q30" i="36"/>
  <c r="O30" i="36"/>
  <c r="M30" i="36"/>
  <c r="K30" i="36"/>
  <c r="I30" i="36"/>
  <c r="G30" i="36"/>
  <c r="E30" i="36"/>
  <c r="AQ29" i="36"/>
  <c r="AO29" i="36"/>
  <c r="AM29" i="36"/>
  <c r="AK29" i="36"/>
  <c r="AI29" i="36"/>
  <c r="AG29" i="36"/>
  <c r="AE29" i="36"/>
  <c r="AC29" i="36"/>
  <c r="AA29" i="36"/>
  <c r="Y29" i="36"/>
  <c r="W29" i="36"/>
  <c r="U29" i="36"/>
  <c r="S29" i="36"/>
  <c r="Q29" i="36"/>
  <c r="O29" i="36"/>
  <c r="M29" i="36"/>
  <c r="K29" i="36"/>
  <c r="I29" i="36"/>
  <c r="G29" i="36"/>
  <c r="E29" i="36"/>
  <c r="AQ28" i="36"/>
  <c r="AO28" i="36"/>
  <c r="AM28" i="36"/>
  <c r="AK28" i="36"/>
  <c r="AI28" i="36"/>
  <c r="AG28" i="36"/>
  <c r="AE28" i="36"/>
  <c r="AC28" i="36"/>
  <c r="AA28" i="36"/>
  <c r="Y28" i="36"/>
  <c r="W28" i="36"/>
  <c r="U28" i="36"/>
  <c r="S28" i="36"/>
  <c r="Q28" i="36"/>
  <c r="O28" i="36"/>
  <c r="M28" i="36"/>
  <c r="K28" i="36"/>
  <c r="I28" i="36"/>
  <c r="G28" i="36"/>
  <c r="E28" i="36"/>
  <c r="AQ27" i="36"/>
  <c r="AO27" i="36"/>
  <c r="AM27" i="36"/>
  <c r="AK27" i="36"/>
  <c r="AI27" i="36"/>
  <c r="AG27" i="36"/>
  <c r="AE27" i="36"/>
  <c r="AC27" i="36"/>
  <c r="AA27" i="36"/>
  <c r="Y27" i="36"/>
  <c r="W27" i="36"/>
  <c r="U27" i="36"/>
  <c r="S27" i="36"/>
  <c r="Q27" i="36"/>
  <c r="O27" i="36"/>
  <c r="M27" i="36"/>
  <c r="K27" i="36"/>
  <c r="I27" i="36"/>
  <c r="G27" i="36"/>
  <c r="E27" i="36"/>
  <c r="AQ26" i="36"/>
  <c r="AO26" i="36"/>
  <c r="AM26" i="36"/>
  <c r="AK26" i="36"/>
  <c r="AI26" i="36"/>
  <c r="AG26" i="36"/>
  <c r="AE26" i="36"/>
  <c r="AC26" i="36"/>
  <c r="AA26" i="36"/>
  <c r="Y26" i="36"/>
  <c r="W26" i="36"/>
  <c r="U26" i="36"/>
  <c r="S26" i="36"/>
  <c r="Q26" i="36"/>
  <c r="O26" i="36"/>
  <c r="M26" i="36"/>
  <c r="K26" i="36"/>
  <c r="I26" i="36"/>
  <c r="G26" i="36"/>
  <c r="E26" i="36"/>
  <c r="AQ25" i="36"/>
  <c r="AO25" i="36"/>
  <c r="AM25" i="36"/>
  <c r="AK25" i="36"/>
  <c r="AI25" i="36"/>
  <c r="AG25" i="36"/>
  <c r="AE25" i="36"/>
  <c r="AC25" i="36"/>
  <c r="AA25" i="36"/>
  <c r="Y25" i="36"/>
  <c r="W25" i="36"/>
  <c r="U25" i="36"/>
  <c r="S25" i="36"/>
  <c r="Q25" i="36"/>
  <c r="O25" i="36"/>
  <c r="M25" i="36"/>
  <c r="K25" i="36"/>
  <c r="I25" i="36"/>
  <c r="G25" i="36"/>
  <c r="E25" i="36"/>
  <c r="AQ24" i="36"/>
  <c r="AO24" i="36"/>
  <c r="AM24" i="36"/>
  <c r="AK24" i="36"/>
  <c r="AI24" i="36"/>
  <c r="AG24" i="36"/>
  <c r="AE24" i="36"/>
  <c r="AC24" i="36"/>
  <c r="AA24" i="36"/>
  <c r="Y24" i="36"/>
  <c r="W24" i="36"/>
  <c r="U24" i="36"/>
  <c r="S24" i="36"/>
  <c r="Q24" i="36"/>
  <c r="O24" i="36"/>
  <c r="M24" i="36"/>
  <c r="K24" i="36"/>
  <c r="I24" i="36"/>
  <c r="G24" i="36"/>
  <c r="E24" i="36"/>
  <c r="AQ23" i="36"/>
  <c r="AO23" i="36"/>
  <c r="AM23" i="36"/>
  <c r="AK23" i="36"/>
  <c r="AI23" i="36"/>
  <c r="AG23" i="36"/>
  <c r="AE23" i="36"/>
  <c r="AC23" i="36"/>
  <c r="AA23" i="36"/>
  <c r="Y23" i="36"/>
  <c r="W23" i="36"/>
  <c r="U23" i="36"/>
  <c r="S23" i="36"/>
  <c r="Q23" i="36"/>
  <c r="O23" i="36"/>
  <c r="M23" i="36"/>
  <c r="K23" i="36"/>
  <c r="I23" i="36"/>
  <c r="G23" i="36"/>
  <c r="E23" i="36"/>
  <c r="AQ22" i="36"/>
  <c r="AO22" i="36"/>
  <c r="AM22" i="36"/>
  <c r="AK22" i="36"/>
  <c r="AI22" i="36"/>
  <c r="AG22" i="36"/>
  <c r="AE22" i="36"/>
  <c r="AC22" i="36"/>
  <c r="AA22" i="36"/>
  <c r="Y22" i="36"/>
  <c r="W22" i="36"/>
  <c r="U22" i="36"/>
  <c r="S22" i="36"/>
  <c r="Q22" i="36"/>
  <c r="O22" i="36"/>
  <c r="M22" i="36"/>
  <c r="K22" i="36"/>
  <c r="I22" i="36"/>
  <c r="G22" i="36"/>
  <c r="E22" i="36"/>
  <c r="AQ21" i="36"/>
  <c r="AO21" i="36"/>
  <c r="AM21" i="36"/>
  <c r="AK21" i="36"/>
  <c r="AI21" i="36"/>
  <c r="AG21" i="36"/>
  <c r="AE21" i="36"/>
  <c r="AC21" i="36"/>
  <c r="AA21" i="36"/>
  <c r="Y21" i="36"/>
  <c r="W21" i="36"/>
  <c r="U21" i="36"/>
  <c r="S21" i="36"/>
  <c r="Q21" i="36"/>
  <c r="O21" i="36"/>
  <c r="M21" i="36"/>
  <c r="K21" i="36"/>
  <c r="I21" i="36"/>
  <c r="G21" i="36"/>
  <c r="E21" i="36"/>
  <c r="AQ20" i="36"/>
  <c r="AO20" i="36"/>
  <c r="AM20" i="36"/>
  <c r="AK20" i="36"/>
  <c r="AI20" i="36"/>
  <c r="AG20" i="36"/>
  <c r="AE20" i="36"/>
  <c r="AC20" i="36"/>
  <c r="AA20" i="36"/>
  <c r="Y20" i="36"/>
  <c r="W20" i="36"/>
  <c r="U20" i="36"/>
  <c r="S20" i="36"/>
  <c r="Q20" i="36"/>
  <c r="O20" i="36"/>
  <c r="M20" i="36"/>
  <c r="K20" i="36"/>
  <c r="I20" i="36"/>
  <c r="G20" i="36"/>
  <c r="E20" i="36"/>
  <c r="AQ19" i="36"/>
  <c r="AO19" i="36"/>
  <c r="AM19" i="36"/>
  <c r="AK19" i="36"/>
  <c r="AI19" i="36"/>
  <c r="AG19" i="36"/>
  <c r="AE19" i="36"/>
  <c r="AC19" i="36"/>
  <c r="AA19" i="36"/>
  <c r="Y19" i="36"/>
  <c r="W19" i="36"/>
  <c r="U19" i="36"/>
  <c r="S19" i="36"/>
  <c r="Q19" i="36"/>
  <c r="O19" i="36"/>
  <c r="M19" i="36"/>
  <c r="K19" i="36"/>
  <c r="I19" i="36"/>
  <c r="G19" i="36"/>
  <c r="E19" i="36"/>
  <c r="AQ18" i="36"/>
  <c r="AO18" i="36"/>
  <c r="AM18" i="36"/>
  <c r="AK18" i="36"/>
  <c r="AI18" i="36"/>
  <c r="AG18" i="36"/>
  <c r="AE18" i="36"/>
  <c r="AC18" i="36"/>
  <c r="AA18" i="36"/>
  <c r="Y18" i="36"/>
  <c r="W18" i="36"/>
  <c r="U18" i="36"/>
  <c r="S18" i="36"/>
  <c r="Q18" i="36"/>
  <c r="O18" i="36"/>
  <c r="M18" i="36"/>
  <c r="K18" i="36"/>
  <c r="I18" i="36"/>
  <c r="G18" i="36"/>
  <c r="E18" i="36"/>
  <c r="AQ17" i="36"/>
  <c r="AO17" i="36"/>
  <c r="AM17" i="36"/>
  <c r="AK17" i="36"/>
  <c r="AI17" i="36"/>
  <c r="AG17" i="36"/>
  <c r="AE17" i="36"/>
  <c r="AC17" i="36"/>
  <c r="AA17" i="36"/>
  <c r="Y17" i="36"/>
  <c r="W17" i="36"/>
  <c r="U17" i="36"/>
  <c r="S17" i="36"/>
  <c r="Q17" i="36"/>
  <c r="O17" i="36"/>
  <c r="M17" i="36"/>
  <c r="K17" i="36"/>
  <c r="I17" i="36"/>
  <c r="G17" i="36"/>
  <c r="E17" i="36"/>
  <c r="AQ16" i="36"/>
  <c r="AO16" i="36"/>
  <c r="AM16" i="36"/>
  <c r="AK16" i="36"/>
  <c r="AI16" i="36"/>
  <c r="AG16" i="36"/>
  <c r="AE16" i="36"/>
  <c r="AC16" i="36"/>
  <c r="AA16" i="36"/>
  <c r="Y16" i="36"/>
  <c r="W16" i="36"/>
  <c r="U16" i="36"/>
  <c r="S16" i="36"/>
  <c r="Q16" i="36"/>
  <c r="O16" i="36"/>
  <c r="M16" i="36"/>
  <c r="K16" i="36"/>
  <c r="I16" i="36"/>
  <c r="G16" i="36"/>
  <c r="E16" i="36"/>
  <c r="AQ15" i="36"/>
  <c r="AO15" i="36"/>
  <c r="AM15" i="36"/>
  <c r="AK15" i="36"/>
  <c r="AI15" i="36"/>
  <c r="AG15" i="36"/>
  <c r="AE15" i="36"/>
  <c r="AC15" i="36"/>
  <c r="AA15" i="36"/>
  <c r="Y15" i="36"/>
  <c r="W15" i="36"/>
  <c r="U15" i="36"/>
  <c r="S15" i="36"/>
  <c r="Q15" i="36"/>
  <c r="O15" i="36"/>
  <c r="M15" i="36"/>
  <c r="K15" i="36"/>
  <c r="I15" i="36"/>
  <c r="G15" i="36"/>
  <c r="E15" i="36"/>
  <c r="AQ14" i="36"/>
  <c r="AO14" i="36"/>
  <c r="AM14" i="36"/>
  <c r="AK14" i="36"/>
  <c r="AI14" i="36"/>
  <c r="AG14" i="36"/>
  <c r="AE14" i="36"/>
  <c r="AC14" i="36"/>
  <c r="AA14" i="36"/>
  <c r="Y14" i="36"/>
  <c r="W14" i="36"/>
  <c r="U14" i="36"/>
  <c r="S14" i="36"/>
  <c r="Q14" i="36"/>
  <c r="O14" i="36"/>
  <c r="M14" i="36"/>
  <c r="K14" i="36"/>
  <c r="I14" i="36"/>
  <c r="G14" i="36"/>
  <c r="E14" i="36"/>
  <c r="AQ13" i="36"/>
  <c r="AO13" i="36"/>
  <c r="AM13" i="36"/>
  <c r="AK13" i="36"/>
  <c r="AI13" i="36"/>
  <c r="AG13" i="36"/>
  <c r="AE13" i="36"/>
  <c r="AC13" i="36"/>
  <c r="AA13" i="36"/>
  <c r="Y13" i="36"/>
  <c r="W13" i="36"/>
  <c r="U13" i="36"/>
  <c r="S13" i="36"/>
  <c r="Q13" i="36"/>
  <c r="O13" i="36"/>
  <c r="M13" i="36"/>
  <c r="K13" i="36"/>
  <c r="I13" i="36"/>
  <c r="G13" i="36"/>
  <c r="E13" i="36"/>
  <c r="AQ12" i="36"/>
  <c r="AO12" i="36"/>
  <c r="AM12" i="36"/>
  <c r="AM5" i="36" s="1"/>
  <c r="AK12" i="36"/>
  <c r="AI12" i="36"/>
  <c r="AG12" i="36"/>
  <c r="AE12" i="36"/>
  <c r="AC12" i="36"/>
  <c r="AA12" i="36"/>
  <c r="AA1" i="36" s="1"/>
  <c r="Y12" i="36"/>
  <c r="W12" i="36"/>
  <c r="U12" i="36"/>
  <c r="S12" i="36"/>
  <c r="Q12" i="36"/>
  <c r="O12" i="36"/>
  <c r="M12" i="36"/>
  <c r="K12" i="36"/>
  <c r="I12" i="36"/>
  <c r="G12" i="36"/>
  <c r="G1" i="36" s="1"/>
  <c r="G2" i="36" s="1"/>
  <c r="E12" i="36"/>
  <c r="AQ10" i="36"/>
  <c r="AO10" i="36"/>
  <c r="AM10" i="36"/>
  <c r="AK10" i="36"/>
  <c r="AI10" i="36"/>
  <c r="AG10" i="36"/>
  <c r="AE10" i="36"/>
  <c r="AC10" i="36"/>
  <c r="AA10" i="36"/>
  <c r="Y10" i="36"/>
  <c r="W10" i="36"/>
  <c r="U10" i="36"/>
  <c r="S10" i="36"/>
  <c r="Q10" i="36"/>
  <c r="O10" i="36"/>
  <c r="M10" i="36"/>
  <c r="K10" i="36"/>
  <c r="I10" i="36"/>
  <c r="G10" i="36"/>
  <c r="E10" i="36"/>
  <c r="AE3" i="36"/>
  <c r="O1" i="36"/>
  <c r="O3" i="36" s="1"/>
  <c r="AI4" i="37" l="1"/>
  <c r="AI6" i="37"/>
  <c r="I6" i="37"/>
  <c r="S4" i="37"/>
  <c r="AO5" i="37"/>
  <c r="Y5" i="37"/>
  <c r="AO6" i="37"/>
  <c r="Y4" i="37"/>
  <c r="E4" i="37"/>
  <c r="E6" i="37"/>
  <c r="AK6" i="37"/>
  <c r="AK4" i="37"/>
  <c r="M2" i="36"/>
  <c r="AE5" i="36"/>
  <c r="AQ4" i="37"/>
  <c r="AQ6" i="37"/>
  <c r="Q6" i="37"/>
  <c r="Q5" i="37"/>
  <c r="AM3" i="36"/>
  <c r="Y6" i="36"/>
  <c r="AE6" i="36"/>
  <c r="AA3" i="36"/>
  <c r="E1" i="36"/>
  <c r="E3" i="36" s="1"/>
  <c r="K2" i="36"/>
  <c r="AQ1" i="36"/>
  <c r="AQ2" i="36" s="1"/>
  <c r="AI6" i="36"/>
  <c r="W4" i="37"/>
  <c r="U6" i="37"/>
  <c r="G5" i="37"/>
  <c r="G4" i="37"/>
  <c r="U4" i="37"/>
  <c r="W5" i="37"/>
  <c r="Y4" i="36"/>
  <c r="AM6" i="36"/>
  <c r="K4" i="36"/>
  <c r="AE4" i="36"/>
  <c r="AE1" i="36"/>
  <c r="AM1" i="36"/>
  <c r="AM4" i="36"/>
  <c r="I1" i="36"/>
  <c r="I2" i="36" s="1"/>
  <c r="Q1" i="36"/>
  <c r="Y1" i="36"/>
  <c r="AE2" i="36"/>
  <c r="Y5" i="36"/>
  <c r="AG3" i="36"/>
  <c r="AO1" i="36"/>
  <c r="AO2" i="36" s="1"/>
  <c r="AM2" i="36"/>
  <c r="U1" i="36"/>
  <c r="U3" i="36" s="1"/>
  <c r="M4" i="36"/>
  <c r="Q2" i="36"/>
  <c r="Q3" i="36"/>
  <c r="K5" i="36"/>
  <c r="K6" i="36"/>
  <c r="M6" i="36"/>
  <c r="AK1" i="36"/>
  <c r="AK3" i="36" s="1"/>
  <c r="AG1" i="36"/>
  <c r="Y2" i="36"/>
  <c r="Y3" i="36"/>
  <c r="Q4" i="36"/>
  <c r="Q5" i="36"/>
  <c r="Q6" i="36"/>
  <c r="K3" i="36"/>
  <c r="AA4" i="36"/>
  <c r="AA5" i="36"/>
  <c r="AA6" i="36"/>
  <c r="S1" i="36"/>
  <c r="S3" i="36" s="1"/>
  <c r="AA2" i="36"/>
  <c r="AI2" i="36"/>
  <c r="AI3" i="36"/>
  <c r="AG4" i="36"/>
  <c r="AG5" i="36"/>
  <c r="AG6" i="36"/>
  <c r="W1" i="36"/>
  <c r="W2" i="36" s="1"/>
  <c r="K1" i="36"/>
  <c r="AI1" i="36"/>
  <c r="AG2" i="36"/>
  <c r="AI4" i="36"/>
  <c r="AI5" i="36"/>
  <c r="AA5" i="37"/>
  <c r="AA6" i="37"/>
  <c r="AC5" i="37"/>
  <c r="AC4" i="37"/>
  <c r="M6" i="37"/>
  <c r="M4" i="37"/>
  <c r="O2" i="36"/>
  <c r="G3" i="36"/>
  <c r="G4" i="36" s="1"/>
  <c r="M1" i="36"/>
  <c r="AC1" i="36"/>
  <c r="AC2" i="36" s="1"/>
  <c r="M3" i="36"/>
  <c r="M5" i="36"/>
  <c r="AQ3" i="36" l="1"/>
  <c r="AQ6" i="36" s="1"/>
  <c r="E2" i="36"/>
  <c r="E5" i="36" s="1"/>
  <c r="AO3" i="36"/>
  <c r="AO5" i="36" s="1"/>
  <c r="U2" i="36"/>
  <c r="U5" i="36" s="1"/>
  <c r="I3" i="36"/>
  <c r="I6" i="36" s="1"/>
  <c r="AK2" i="36"/>
  <c r="AK5" i="36" s="1"/>
  <c r="S2" i="36"/>
  <c r="S5" i="36" s="1"/>
  <c r="W3" i="36"/>
  <c r="W6" i="36" s="1"/>
  <c r="AC3" i="36"/>
  <c r="AC6" i="36" s="1"/>
  <c r="G6" i="36"/>
  <c r="O5" i="36"/>
  <c r="O6" i="36"/>
  <c r="O4" i="36"/>
  <c r="G5" i="36"/>
  <c r="AQ300" i="35"/>
  <c r="AO300" i="35"/>
  <c r="AM300" i="35"/>
  <c r="AK300" i="35"/>
  <c r="AI300" i="35"/>
  <c r="AG300" i="35"/>
  <c r="AE300" i="35"/>
  <c r="AC300" i="35"/>
  <c r="AA300" i="35"/>
  <c r="Y300" i="35"/>
  <c r="W300" i="35"/>
  <c r="U300" i="35"/>
  <c r="S300" i="35"/>
  <c r="Q300" i="35"/>
  <c r="O300" i="35"/>
  <c r="M300" i="35"/>
  <c r="K300" i="35"/>
  <c r="I300" i="35"/>
  <c r="G300" i="35"/>
  <c r="E300" i="35"/>
  <c r="AQ299" i="35"/>
  <c r="AO299" i="35"/>
  <c r="AM299" i="35"/>
  <c r="AK299" i="35"/>
  <c r="AI299" i="35"/>
  <c r="AG299" i="35"/>
  <c r="AE299" i="35"/>
  <c r="AC299" i="35"/>
  <c r="AA299" i="35"/>
  <c r="Y299" i="35"/>
  <c r="W299" i="35"/>
  <c r="U299" i="35"/>
  <c r="S299" i="35"/>
  <c r="Q299" i="35"/>
  <c r="O299" i="35"/>
  <c r="M299" i="35"/>
  <c r="K299" i="35"/>
  <c r="I299" i="35"/>
  <c r="G299" i="35"/>
  <c r="E299" i="35"/>
  <c r="AQ298" i="35"/>
  <c r="AO298" i="35"/>
  <c r="AM298" i="35"/>
  <c r="AK298" i="35"/>
  <c r="AI298" i="35"/>
  <c r="AG298" i="35"/>
  <c r="AE298" i="35"/>
  <c r="AC298" i="35"/>
  <c r="AA298" i="35"/>
  <c r="Y298" i="35"/>
  <c r="W298" i="35"/>
  <c r="U298" i="35"/>
  <c r="S298" i="35"/>
  <c r="Q298" i="35"/>
  <c r="O298" i="35"/>
  <c r="M298" i="35"/>
  <c r="K298" i="35"/>
  <c r="I298" i="35"/>
  <c r="G298" i="35"/>
  <c r="E298" i="35"/>
  <c r="AQ297" i="35"/>
  <c r="AO297" i="35"/>
  <c r="AM297" i="35"/>
  <c r="AK297" i="35"/>
  <c r="AI297" i="35"/>
  <c r="AG297" i="35"/>
  <c r="AE297" i="35"/>
  <c r="AC297" i="35"/>
  <c r="AA297" i="35"/>
  <c r="Y297" i="35"/>
  <c r="W297" i="35"/>
  <c r="U297" i="35"/>
  <c r="S297" i="35"/>
  <c r="Q297" i="35"/>
  <c r="O297" i="35"/>
  <c r="M297" i="35"/>
  <c r="K297" i="35"/>
  <c r="I297" i="35"/>
  <c r="G297" i="35"/>
  <c r="E297" i="35"/>
  <c r="AQ296" i="35"/>
  <c r="AO296" i="35"/>
  <c r="AM296" i="35"/>
  <c r="AK296" i="35"/>
  <c r="AI296" i="35"/>
  <c r="AG296" i="35"/>
  <c r="AE296" i="35"/>
  <c r="AC296" i="35"/>
  <c r="AA296" i="35"/>
  <c r="Y296" i="35"/>
  <c r="W296" i="35"/>
  <c r="U296" i="35"/>
  <c r="S296" i="35"/>
  <c r="Q296" i="35"/>
  <c r="O296" i="35"/>
  <c r="M296" i="35"/>
  <c r="K296" i="35"/>
  <c r="I296" i="35"/>
  <c r="G296" i="35"/>
  <c r="E296" i="35"/>
  <c r="AQ295" i="35"/>
  <c r="AO295" i="35"/>
  <c r="AM295" i="35"/>
  <c r="AK295" i="35"/>
  <c r="AI295" i="35"/>
  <c r="AG295" i="35"/>
  <c r="AE295" i="35"/>
  <c r="AC295" i="35"/>
  <c r="AA295" i="35"/>
  <c r="Y295" i="35"/>
  <c r="W295" i="35"/>
  <c r="U295" i="35"/>
  <c r="S295" i="35"/>
  <c r="Q295" i="35"/>
  <c r="O295" i="35"/>
  <c r="M295" i="35"/>
  <c r="K295" i="35"/>
  <c r="I295" i="35"/>
  <c r="G295" i="35"/>
  <c r="E295" i="35"/>
  <c r="AQ294" i="35"/>
  <c r="AO294" i="35"/>
  <c r="AM294" i="35"/>
  <c r="AK294" i="35"/>
  <c r="AI294" i="35"/>
  <c r="AG294" i="35"/>
  <c r="AE294" i="35"/>
  <c r="AC294" i="35"/>
  <c r="AA294" i="35"/>
  <c r="Y294" i="35"/>
  <c r="W294" i="35"/>
  <c r="U294" i="35"/>
  <c r="S294" i="35"/>
  <c r="Q294" i="35"/>
  <c r="O294" i="35"/>
  <c r="M294" i="35"/>
  <c r="K294" i="35"/>
  <c r="I294" i="35"/>
  <c r="G294" i="35"/>
  <c r="E294" i="35"/>
  <c r="AQ293" i="35"/>
  <c r="AO293" i="35"/>
  <c r="AM293" i="35"/>
  <c r="AK293" i="35"/>
  <c r="AI293" i="35"/>
  <c r="AG293" i="35"/>
  <c r="AE293" i="35"/>
  <c r="AC293" i="35"/>
  <c r="AA293" i="35"/>
  <c r="Y293" i="35"/>
  <c r="W293" i="35"/>
  <c r="U293" i="35"/>
  <c r="S293" i="35"/>
  <c r="Q293" i="35"/>
  <c r="O293" i="35"/>
  <c r="M293" i="35"/>
  <c r="K293" i="35"/>
  <c r="I293" i="35"/>
  <c r="G293" i="35"/>
  <c r="E293" i="35"/>
  <c r="AQ292" i="35"/>
  <c r="AO292" i="35"/>
  <c r="AM292" i="35"/>
  <c r="AK292" i="35"/>
  <c r="AI292" i="35"/>
  <c r="AG292" i="35"/>
  <c r="AE292" i="35"/>
  <c r="AC292" i="35"/>
  <c r="AA292" i="35"/>
  <c r="Y292" i="35"/>
  <c r="W292" i="35"/>
  <c r="U292" i="35"/>
  <c r="S292" i="35"/>
  <c r="Q292" i="35"/>
  <c r="O292" i="35"/>
  <c r="M292" i="35"/>
  <c r="K292" i="35"/>
  <c r="I292" i="35"/>
  <c r="G292" i="35"/>
  <c r="E292" i="35"/>
  <c r="AQ291" i="35"/>
  <c r="AO291" i="35"/>
  <c r="AM291" i="35"/>
  <c r="AK291" i="35"/>
  <c r="AI291" i="35"/>
  <c r="AG291" i="35"/>
  <c r="AE291" i="35"/>
  <c r="AC291" i="35"/>
  <c r="AA291" i="35"/>
  <c r="Y291" i="35"/>
  <c r="W291" i="35"/>
  <c r="U291" i="35"/>
  <c r="S291" i="35"/>
  <c r="Q291" i="35"/>
  <c r="O291" i="35"/>
  <c r="M291" i="35"/>
  <c r="K291" i="35"/>
  <c r="I291" i="35"/>
  <c r="G291" i="35"/>
  <c r="E291" i="35"/>
  <c r="AQ290" i="35"/>
  <c r="AO290" i="35"/>
  <c r="AM290" i="35"/>
  <c r="AK290" i="35"/>
  <c r="AI290" i="35"/>
  <c r="AG290" i="35"/>
  <c r="AE290" i="35"/>
  <c r="AC290" i="35"/>
  <c r="AA290" i="35"/>
  <c r="Y290" i="35"/>
  <c r="W290" i="35"/>
  <c r="U290" i="35"/>
  <c r="S290" i="35"/>
  <c r="Q290" i="35"/>
  <c r="O290" i="35"/>
  <c r="M290" i="35"/>
  <c r="K290" i="35"/>
  <c r="I290" i="35"/>
  <c r="G290" i="35"/>
  <c r="E290" i="35"/>
  <c r="AQ289" i="35"/>
  <c r="AO289" i="35"/>
  <c r="AM289" i="35"/>
  <c r="AK289" i="35"/>
  <c r="AI289" i="35"/>
  <c r="AG289" i="35"/>
  <c r="AE289" i="35"/>
  <c r="AC289" i="35"/>
  <c r="AA289" i="35"/>
  <c r="Y289" i="35"/>
  <c r="W289" i="35"/>
  <c r="U289" i="35"/>
  <c r="S289" i="35"/>
  <c r="Q289" i="35"/>
  <c r="O289" i="35"/>
  <c r="M289" i="35"/>
  <c r="K289" i="35"/>
  <c r="I289" i="35"/>
  <c r="G289" i="35"/>
  <c r="E289" i="35"/>
  <c r="AQ288" i="35"/>
  <c r="AO288" i="35"/>
  <c r="AM288" i="35"/>
  <c r="AK288" i="35"/>
  <c r="AI288" i="35"/>
  <c r="AG288" i="35"/>
  <c r="AE288" i="35"/>
  <c r="AC288" i="35"/>
  <c r="AA288" i="35"/>
  <c r="Y288" i="35"/>
  <c r="W288" i="35"/>
  <c r="U288" i="35"/>
  <c r="S288" i="35"/>
  <c r="Q288" i="35"/>
  <c r="O288" i="35"/>
  <c r="M288" i="35"/>
  <c r="K288" i="35"/>
  <c r="I288" i="35"/>
  <c r="G288" i="35"/>
  <c r="E288" i="35"/>
  <c r="AQ287" i="35"/>
  <c r="AO287" i="35"/>
  <c r="AM287" i="35"/>
  <c r="AK287" i="35"/>
  <c r="AI287" i="35"/>
  <c r="AG287" i="35"/>
  <c r="AE287" i="35"/>
  <c r="AC287" i="35"/>
  <c r="AA287" i="35"/>
  <c r="Y287" i="35"/>
  <c r="W287" i="35"/>
  <c r="U287" i="35"/>
  <c r="S287" i="35"/>
  <c r="Q287" i="35"/>
  <c r="O287" i="35"/>
  <c r="M287" i="35"/>
  <c r="K287" i="35"/>
  <c r="I287" i="35"/>
  <c r="G287" i="35"/>
  <c r="E287" i="35"/>
  <c r="AQ286" i="35"/>
  <c r="AO286" i="35"/>
  <c r="AM286" i="35"/>
  <c r="AK286" i="35"/>
  <c r="AI286" i="35"/>
  <c r="AG286" i="35"/>
  <c r="AE286" i="35"/>
  <c r="AC286" i="35"/>
  <c r="AA286" i="35"/>
  <c r="Y286" i="35"/>
  <c r="W286" i="35"/>
  <c r="U286" i="35"/>
  <c r="S286" i="35"/>
  <c r="Q286" i="35"/>
  <c r="O286" i="35"/>
  <c r="M286" i="35"/>
  <c r="K286" i="35"/>
  <c r="I286" i="35"/>
  <c r="G286" i="35"/>
  <c r="E286" i="35"/>
  <c r="AQ285" i="35"/>
  <c r="AO285" i="35"/>
  <c r="AM285" i="35"/>
  <c r="AK285" i="35"/>
  <c r="AI285" i="35"/>
  <c r="AG285" i="35"/>
  <c r="AE285" i="35"/>
  <c r="AC285" i="35"/>
  <c r="AA285" i="35"/>
  <c r="Y285" i="35"/>
  <c r="W285" i="35"/>
  <c r="U285" i="35"/>
  <c r="S285" i="35"/>
  <c r="Q285" i="35"/>
  <c r="O285" i="35"/>
  <c r="M285" i="35"/>
  <c r="K285" i="35"/>
  <c r="I285" i="35"/>
  <c r="G285" i="35"/>
  <c r="E285" i="35"/>
  <c r="AQ284" i="35"/>
  <c r="AO284" i="35"/>
  <c r="AM284" i="35"/>
  <c r="AK284" i="35"/>
  <c r="AI284" i="35"/>
  <c r="AG284" i="35"/>
  <c r="AE284" i="35"/>
  <c r="AC284" i="35"/>
  <c r="AA284" i="35"/>
  <c r="Y284" i="35"/>
  <c r="W284" i="35"/>
  <c r="U284" i="35"/>
  <c r="S284" i="35"/>
  <c r="Q284" i="35"/>
  <c r="O284" i="35"/>
  <c r="M284" i="35"/>
  <c r="K284" i="35"/>
  <c r="I284" i="35"/>
  <c r="G284" i="35"/>
  <c r="E284" i="35"/>
  <c r="AQ283" i="35"/>
  <c r="AO283" i="35"/>
  <c r="AM283" i="35"/>
  <c r="AK283" i="35"/>
  <c r="AI283" i="35"/>
  <c r="AG283" i="35"/>
  <c r="AE283" i="35"/>
  <c r="AC283" i="35"/>
  <c r="AA283" i="35"/>
  <c r="Y283" i="35"/>
  <c r="W283" i="35"/>
  <c r="U283" i="35"/>
  <c r="S283" i="35"/>
  <c r="Q283" i="35"/>
  <c r="O283" i="35"/>
  <c r="M283" i="35"/>
  <c r="K283" i="35"/>
  <c r="I283" i="35"/>
  <c r="G283" i="35"/>
  <c r="E283" i="35"/>
  <c r="AQ282" i="35"/>
  <c r="AO282" i="35"/>
  <c r="AM282" i="35"/>
  <c r="AK282" i="35"/>
  <c r="AI282" i="35"/>
  <c r="AG282" i="35"/>
  <c r="AE282" i="35"/>
  <c r="AC282" i="35"/>
  <c r="AA282" i="35"/>
  <c r="Y282" i="35"/>
  <c r="W282" i="35"/>
  <c r="U282" i="35"/>
  <c r="S282" i="35"/>
  <c r="Q282" i="35"/>
  <c r="O282" i="35"/>
  <c r="M282" i="35"/>
  <c r="K282" i="35"/>
  <c r="I282" i="35"/>
  <c r="G282" i="35"/>
  <c r="E282" i="35"/>
  <c r="AQ281" i="35"/>
  <c r="AO281" i="35"/>
  <c r="AM281" i="35"/>
  <c r="AK281" i="35"/>
  <c r="AI281" i="35"/>
  <c r="AG281" i="35"/>
  <c r="AE281" i="35"/>
  <c r="AC281" i="35"/>
  <c r="AA281" i="35"/>
  <c r="Y281" i="35"/>
  <c r="W281" i="35"/>
  <c r="U281" i="35"/>
  <c r="S281" i="35"/>
  <c r="Q281" i="35"/>
  <c r="O281" i="35"/>
  <c r="M281" i="35"/>
  <c r="K281" i="35"/>
  <c r="I281" i="35"/>
  <c r="G281" i="35"/>
  <c r="E281" i="35"/>
  <c r="AQ280" i="35"/>
  <c r="AO280" i="35"/>
  <c r="AM280" i="35"/>
  <c r="AK280" i="35"/>
  <c r="AI280" i="35"/>
  <c r="AG280" i="35"/>
  <c r="AE280" i="35"/>
  <c r="AC280" i="35"/>
  <c r="AA280" i="35"/>
  <c r="Y280" i="35"/>
  <c r="W280" i="35"/>
  <c r="U280" i="35"/>
  <c r="S280" i="35"/>
  <c r="Q280" i="35"/>
  <c r="O280" i="35"/>
  <c r="M280" i="35"/>
  <c r="K280" i="35"/>
  <c r="I280" i="35"/>
  <c r="G280" i="35"/>
  <c r="E280" i="35"/>
  <c r="AQ279" i="35"/>
  <c r="AO279" i="35"/>
  <c r="AM279" i="35"/>
  <c r="AK279" i="35"/>
  <c r="AI279" i="35"/>
  <c r="AG279" i="35"/>
  <c r="AE279" i="35"/>
  <c r="AC279" i="35"/>
  <c r="AA279" i="35"/>
  <c r="Y279" i="35"/>
  <c r="W279" i="35"/>
  <c r="U279" i="35"/>
  <c r="S279" i="35"/>
  <c r="Q279" i="35"/>
  <c r="O279" i="35"/>
  <c r="M279" i="35"/>
  <c r="K279" i="35"/>
  <c r="I279" i="35"/>
  <c r="G279" i="35"/>
  <c r="E279" i="35"/>
  <c r="AQ278" i="35"/>
  <c r="AO278" i="35"/>
  <c r="AM278" i="35"/>
  <c r="AK278" i="35"/>
  <c r="AI278" i="35"/>
  <c r="AG278" i="35"/>
  <c r="AE278" i="35"/>
  <c r="AC278" i="35"/>
  <c r="AA278" i="35"/>
  <c r="Y278" i="35"/>
  <c r="W278" i="35"/>
  <c r="U278" i="35"/>
  <c r="S278" i="35"/>
  <c r="Q278" i="35"/>
  <c r="O278" i="35"/>
  <c r="M278" i="35"/>
  <c r="K278" i="35"/>
  <c r="I278" i="35"/>
  <c r="G278" i="35"/>
  <c r="E278" i="35"/>
  <c r="AQ277" i="35"/>
  <c r="AO277" i="35"/>
  <c r="AM277" i="35"/>
  <c r="AK277" i="35"/>
  <c r="AI277" i="35"/>
  <c r="AG277" i="35"/>
  <c r="AE277" i="35"/>
  <c r="AC277" i="35"/>
  <c r="AA277" i="35"/>
  <c r="Y277" i="35"/>
  <c r="W277" i="35"/>
  <c r="U277" i="35"/>
  <c r="S277" i="35"/>
  <c r="Q277" i="35"/>
  <c r="O277" i="35"/>
  <c r="M277" i="35"/>
  <c r="K277" i="35"/>
  <c r="I277" i="35"/>
  <c r="G277" i="35"/>
  <c r="E277" i="35"/>
  <c r="AQ276" i="35"/>
  <c r="AO276" i="35"/>
  <c r="AM276" i="35"/>
  <c r="AK276" i="35"/>
  <c r="AI276" i="35"/>
  <c r="AG276" i="35"/>
  <c r="AE276" i="35"/>
  <c r="AC276" i="35"/>
  <c r="AA276" i="35"/>
  <c r="Y276" i="35"/>
  <c r="W276" i="35"/>
  <c r="U276" i="35"/>
  <c r="S276" i="35"/>
  <c r="Q276" i="35"/>
  <c r="O276" i="35"/>
  <c r="M276" i="35"/>
  <c r="K276" i="35"/>
  <c r="I276" i="35"/>
  <c r="G276" i="35"/>
  <c r="E276" i="35"/>
  <c r="AQ275" i="35"/>
  <c r="AO275" i="35"/>
  <c r="AM275" i="35"/>
  <c r="AK275" i="35"/>
  <c r="AI275" i="35"/>
  <c r="AG275" i="35"/>
  <c r="AE275" i="35"/>
  <c r="AC275" i="35"/>
  <c r="AA275" i="35"/>
  <c r="Y275" i="35"/>
  <c r="W275" i="35"/>
  <c r="U275" i="35"/>
  <c r="S275" i="35"/>
  <c r="Q275" i="35"/>
  <c r="O275" i="35"/>
  <c r="M275" i="35"/>
  <c r="K275" i="35"/>
  <c r="I275" i="35"/>
  <c r="G275" i="35"/>
  <c r="E275" i="35"/>
  <c r="AQ274" i="35"/>
  <c r="AO274" i="35"/>
  <c r="AM274" i="35"/>
  <c r="AK274" i="35"/>
  <c r="AI274" i="35"/>
  <c r="AG274" i="35"/>
  <c r="AE274" i="35"/>
  <c r="AC274" i="35"/>
  <c r="AA274" i="35"/>
  <c r="Y274" i="35"/>
  <c r="W274" i="35"/>
  <c r="U274" i="35"/>
  <c r="S274" i="35"/>
  <c r="Q274" i="35"/>
  <c r="O274" i="35"/>
  <c r="M274" i="35"/>
  <c r="K274" i="35"/>
  <c r="I274" i="35"/>
  <c r="G274" i="35"/>
  <c r="E274" i="35"/>
  <c r="AQ273" i="35"/>
  <c r="AO273" i="35"/>
  <c r="AM273" i="35"/>
  <c r="AK273" i="35"/>
  <c r="AI273" i="35"/>
  <c r="AG273" i="35"/>
  <c r="AE273" i="35"/>
  <c r="AC273" i="35"/>
  <c r="AA273" i="35"/>
  <c r="Y273" i="35"/>
  <c r="W273" i="35"/>
  <c r="U273" i="35"/>
  <c r="S273" i="35"/>
  <c r="Q273" i="35"/>
  <c r="O273" i="35"/>
  <c r="M273" i="35"/>
  <c r="K273" i="35"/>
  <c r="I273" i="35"/>
  <c r="G273" i="35"/>
  <c r="E273" i="35"/>
  <c r="AQ272" i="35"/>
  <c r="AO272" i="35"/>
  <c r="AM272" i="35"/>
  <c r="AK272" i="35"/>
  <c r="AI272" i="35"/>
  <c r="AG272" i="35"/>
  <c r="AE272" i="35"/>
  <c r="AC272" i="35"/>
  <c r="AA272" i="35"/>
  <c r="Y272" i="35"/>
  <c r="W272" i="35"/>
  <c r="U272" i="35"/>
  <c r="S272" i="35"/>
  <c r="Q272" i="35"/>
  <c r="O272" i="35"/>
  <c r="M272" i="35"/>
  <c r="K272" i="35"/>
  <c r="I272" i="35"/>
  <c r="G272" i="35"/>
  <c r="E272" i="35"/>
  <c r="AQ271" i="35"/>
  <c r="AO271" i="35"/>
  <c r="AM271" i="35"/>
  <c r="AK271" i="35"/>
  <c r="AI271" i="35"/>
  <c r="AG271" i="35"/>
  <c r="AE271" i="35"/>
  <c r="AC271" i="35"/>
  <c r="AA271" i="35"/>
  <c r="Y271" i="35"/>
  <c r="W271" i="35"/>
  <c r="U271" i="35"/>
  <c r="S271" i="35"/>
  <c r="Q271" i="35"/>
  <c r="O271" i="35"/>
  <c r="M271" i="35"/>
  <c r="K271" i="35"/>
  <c r="I271" i="35"/>
  <c r="G271" i="35"/>
  <c r="E271" i="35"/>
  <c r="AQ270" i="35"/>
  <c r="AO270" i="35"/>
  <c r="AM270" i="35"/>
  <c r="AK270" i="35"/>
  <c r="AI270" i="35"/>
  <c r="AG270" i="35"/>
  <c r="AE270" i="35"/>
  <c r="AC270" i="35"/>
  <c r="AA270" i="35"/>
  <c r="Y270" i="35"/>
  <c r="W270" i="35"/>
  <c r="U270" i="35"/>
  <c r="S270" i="35"/>
  <c r="Q270" i="35"/>
  <c r="O270" i="35"/>
  <c r="M270" i="35"/>
  <c r="K270" i="35"/>
  <c r="I270" i="35"/>
  <c r="G270" i="35"/>
  <c r="E270" i="35"/>
  <c r="AQ269" i="35"/>
  <c r="AO269" i="35"/>
  <c r="AM269" i="35"/>
  <c r="AK269" i="35"/>
  <c r="AI269" i="35"/>
  <c r="AG269" i="35"/>
  <c r="AE269" i="35"/>
  <c r="AC269" i="35"/>
  <c r="AA269" i="35"/>
  <c r="Y269" i="35"/>
  <c r="W269" i="35"/>
  <c r="U269" i="35"/>
  <c r="S269" i="35"/>
  <c r="Q269" i="35"/>
  <c r="O269" i="35"/>
  <c r="M269" i="35"/>
  <c r="K269" i="35"/>
  <c r="I269" i="35"/>
  <c r="G269" i="35"/>
  <c r="E269" i="35"/>
  <c r="AQ268" i="35"/>
  <c r="AO268" i="35"/>
  <c r="AM268" i="35"/>
  <c r="AK268" i="35"/>
  <c r="AI268" i="35"/>
  <c r="AG268" i="35"/>
  <c r="AE268" i="35"/>
  <c r="AC268" i="35"/>
  <c r="AA268" i="35"/>
  <c r="Y268" i="35"/>
  <c r="W268" i="35"/>
  <c r="U268" i="35"/>
  <c r="S268" i="35"/>
  <c r="Q268" i="35"/>
  <c r="O268" i="35"/>
  <c r="M268" i="35"/>
  <c r="K268" i="35"/>
  <c r="I268" i="35"/>
  <c r="G268" i="35"/>
  <c r="E268" i="35"/>
  <c r="AQ267" i="35"/>
  <c r="AO267" i="35"/>
  <c r="AM267" i="35"/>
  <c r="AK267" i="35"/>
  <c r="AI267" i="35"/>
  <c r="AG267" i="35"/>
  <c r="AE267" i="35"/>
  <c r="AC267" i="35"/>
  <c r="AA267" i="35"/>
  <c r="Y267" i="35"/>
  <c r="W267" i="35"/>
  <c r="U267" i="35"/>
  <c r="S267" i="35"/>
  <c r="Q267" i="35"/>
  <c r="O267" i="35"/>
  <c r="M267" i="35"/>
  <c r="K267" i="35"/>
  <c r="I267" i="35"/>
  <c r="G267" i="35"/>
  <c r="E267" i="35"/>
  <c r="AQ266" i="35"/>
  <c r="AO266" i="35"/>
  <c r="AM266" i="35"/>
  <c r="AK266" i="35"/>
  <c r="AI266" i="35"/>
  <c r="AG266" i="35"/>
  <c r="AE266" i="35"/>
  <c r="AC266" i="35"/>
  <c r="AA266" i="35"/>
  <c r="Y266" i="35"/>
  <c r="W266" i="35"/>
  <c r="U266" i="35"/>
  <c r="S266" i="35"/>
  <c r="Q266" i="35"/>
  <c r="O266" i="35"/>
  <c r="M266" i="35"/>
  <c r="K266" i="35"/>
  <c r="I266" i="35"/>
  <c r="G266" i="35"/>
  <c r="E266" i="35"/>
  <c r="AQ265" i="35"/>
  <c r="AO265" i="35"/>
  <c r="AM265" i="35"/>
  <c r="AK265" i="35"/>
  <c r="AI265" i="35"/>
  <c r="AG265" i="35"/>
  <c r="AE265" i="35"/>
  <c r="AC265" i="35"/>
  <c r="AA265" i="35"/>
  <c r="Y265" i="35"/>
  <c r="W265" i="35"/>
  <c r="U265" i="35"/>
  <c r="S265" i="35"/>
  <c r="Q265" i="35"/>
  <c r="O265" i="35"/>
  <c r="M265" i="35"/>
  <c r="K265" i="35"/>
  <c r="I265" i="35"/>
  <c r="G265" i="35"/>
  <c r="E265" i="35"/>
  <c r="AQ264" i="35"/>
  <c r="AO264" i="35"/>
  <c r="AM264" i="35"/>
  <c r="AK264" i="35"/>
  <c r="AI264" i="35"/>
  <c r="AG264" i="35"/>
  <c r="AE264" i="35"/>
  <c r="AC264" i="35"/>
  <c r="AA264" i="35"/>
  <c r="Y264" i="35"/>
  <c r="W264" i="35"/>
  <c r="U264" i="35"/>
  <c r="S264" i="35"/>
  <c r="Q264" i="35"/>
  <c r="O264" i="35"/>
  <c r="M264" i="35"/>
  <c r="K264" i="35"/>
  <c r="I264" i="35"/>
  <c r="G264" i="35"/>
  <c r="E264" i="35"/>
  <c r="AQ263" i="35"/>
  <c r="AO263" i="35"/>
  <c r="AM263" i="35"/>
  <c r="AK263" i="35"/>
  <c r="AI263" i="35"/>
  <c r="AG263" i="35"/>
  <c r="AE263" i="35"/>
  <c r="AC263" i="35"/>
  <c r="AA263" i="35"/>
  <c r="Y263" i="35"/>
  <c r="W263" i="35"/>
  <c r="U263" i="35"/>
  <c r="S263" i="35"/>
  <c r="Q263" i="35"/>
  <c r="O263" i="35"/>
  <c r="M263" i="35"/>
  <c r="K263" i="35"/>
  <c r="I263" i="35"/>
  <c r="G263" i="35"/>
  <c r="E263" i="35"/>
  <c r="AQ262" i="35"/>
  <c r="AO262" i="35"/>
  <c r="AM262" i="35"/>
  <c r="AK262" i="35"/>
  <c r="AI262" i="35"/>
  <c r="AG262" i="35"/>
  <c r="AE262" i="35"/>
  <c r="AC262" i="35"/>
  <c r="AA262" i="35"/>
  <c r="Y262" i="35"/>
  <c r="W262" i="35"/>
  <c r="U262" i="35"/>
  <c r="S262" i="35"/>
  <c r="Q262" i="35"/>
  <c r="O262" i="35"/>
  <c r="M262" i="35"/>
  <c r="K262" i="35"/>
  <c r="I262" i="35"/>
  <c r="G262" i="35"/>
  <c r="E262" i="35"/>
  <c r="AQ261" i="35"/>
  <c r="AO261" i="35"/>
  <c r="AM261" i="35"/>
  <c r="AK261" i="35"/>
  <c r="AI261" i="35"/>
  <c r="AG261" i="35"/>
  <c r="AE261" i="35"/>
  <c r="AC261" i="35"/>
  <c r="AA261" i="35"/>
  <c r="Y261" i="35"/>
  <c r="W261" i="35"/>
  <c r="U261" i="35"/>
  <c r="S261" i="35"/>
  <c r="Q261" i="35"/>
  <c r="O261" i="35"/>
  <c r="M261" i="35"/>
  <c r="K261" i="35"/>
  <c r="I261" i="35"/>
  <c r="G261" i="35"/>
  <c r="E261" i="35"/>
  <c r="AQ260" i="35"/>
  <c r="AO260" i="35"/>
  <c r="AM260" i="35"/>
  <c r="AK260" i="35"/>
  <c r="AI260" i="35"/>
  <c r="AG260" i="35"/>
  <c r="AE260" i="35"/>
  <c r="AC260" i="35"/>
  <c r="AA260" i="35"/>
  <c r="Y260" i="35"/>
  <c r="W260" i="35"/>
  <c r="U260" i="35"/>
  <c r="S260" i="35"/>
  <c r="Q260" i="35"/>
  <c r="O260" i="35"/>
  <c r="M260" i="35"/>
  <c r="K260" i="35"/>
  <c r="I260" i="35"/>
  <c r="G260" i="35"/>
  <c r="E260" i="35"/>
  <c r="AQ259" i="35"/>
  <c r="AO259" i="35"/>
  <c r="AM259" i="35"/>
  <c r="AK259" i="35"/>
  <c r="AI259" i="35"/>
  <c r="AG259" i="35"/>
  <c r="AE259" i="35"/>
  <c r="AC259" i="35"/>
  <c r="AA259" i="35"/>
  <c r="Y259" i="35"/>
  <c r="W259" i="35"/>
  <c r="U259" i="35"/>
  <c r="S259" i="35"/>
  <c r="Q259" i="35"/>
  <c r="O259" i="35"/>
  <c r="M259" i="35"/>
  <c r="K259" i="35"/>
  <c r="I259" i="35"/>
  <c r="G259" i="35"/>
  <c r="E259" i="35"/>
  <c r="AQ258" i="35"/>
  <c r="AO258" i="35"/>
  <c r="AM258" i="35"/>
  <c r="AK258" i="35"/>
  <c r="AI258" i="35"/>
  <c r="AG258" i="35"/>
  <c r="AE258" i="35"/>
  <c r="AC258" i="35"/>
  <c r="AA258" i="35"/>
  <c r="Y258" i="35"/>
  <c r="W258" i="35"/>
  <c r="U258" i="35"/>
  <c r="S258" i="35"/>
  <c r="Q258" i="35"/>
  <c r="O258" i="35"/>
  <c r="M258" i="35"/>
  <c r="K258" i="35"/>
  <c r="I258" i="35"/>
  <c r="G258" i="35"/>
  <c r="E258" i="35"/>
  <c r="AQ257" i="35"/>
  <c r="AO257" i="35"/>
  <c r="AM257" i="35"/>
  <c r="AK257" i="35"/>
  <c r="AI257" i="35"/>
  <c r="AG257" i="35"/>
  <c r="AE257" i="35"/>
  <c r="AC257" i="35"/>
  <c r="AA257" i="35"/>
  <c r="Y257" i="35"/>
  <c r="W257" i="35"/>
  <c r="U257" i="35"/>
  <c r="S257" i="35"/>
  <c r="Q257" i="35"/>
  <c r="O257" i="35"/>
  <c r="M257" i="35"/>
  <c r="K257" i="35"/>
  <c r="I257" i="35"/>
  <c r="G257" i="35"/>
  <c r="E257" i="35"/>
  <c r="AQ256" i="35"/>
  <c r="AO256" i="35"/>
  <c r="AM256" i="35"/>
  <c r="AK256" i="35"/>
  <c r="AI256" i="35"/>
  <c r="AG256" i="35"/>
  <c r="AE256" i="35"/>
  <c r="AC256" i="35"/>
  <c r="AA256" i="35"/>
  <c r="Y256" i="35"/>
  <c r="W256" i="35"/>
  <c r="U256" i="35"/>
  <c r="S256" i="35"/>
  <c r="Q256" i="35"/>
  <c r="O256" i="35"/>
  <c r="M256" i="35"/>
  <c r="K256" i="35"/>
  <c r="I256" i="35"/>
  <c r="G256" i="35"/>
  <c r="E256" i="35"/>
  <c r="AQ255" i="35"/>
  <c r="AO255" i="35"/>
  <c r="AM255" i="35"/>
  <c r="AK255" i="35"/>
  <c r="AI255" i="35"/>
  <c r="AG255" i="35"/>
  <c r="AE255" i="35"/>
  <c r="AC255" i="35"/>
  <c r="AA255" i="35"/>
  <c r="Y255" i="35"/>
  <c r="W255" i="35"/>
  <c r="U255" i="35"/>
  <c r="S255" i="35"/>
  <c r="Q255" i="35"/>
  <c r="O255" i="35"/>
  <c r="M255" i="35"/>
  <c r="K255" i="35"/>
  <c r="I255" i="35"/>
  <c r="G255" i="35"/>
  <c r="E255" i="35"/>
  <c r="AQ254" i="35"/>
  <c r="AO254" i="35"/>
  <c r="AM254" i="35"/>
  <c r="AK254" i="35"/>
  <c r="AI254" i="35"/>
  <c r="AG254" i="35"/>
  <c r="AE254" i="35"/>
  <c r="AC254" i="35"/>
  <c r="AA254" i="35"/>
  <c r="Y254" i="35"/>
  <c r="W254" i="35"/>
  <c r="U254" i="35"/>
  <c r="S254" i="35"/>
  <c r="Q254" i="35"/>
  <c r="O254" i="35"/>
  <c r="M254" i="35"/>
  <c r="K254" i="35"/>
  <c r="I254" i="35"/>
  <c r="G254" i="35"/>
  <c r="E254" i="35"/>
  <c r="AQ253" i="35"/>
  <c r="AO253" i="35"/>
  <c r="AM253" i="35"/>
  <c r="AK253" i="35"/>
  <c r="AI253" i="35"/>
  <c r="AG253" i="35"/>
  <c r="AE253" i="35"/>
  <c r="AC253" i="35"/>
  <c r="AA253" i="35"/>
  <c r="Y253" i="35"/>
  <c r="W253" i="35"/>
  <c r="U253" i="35"/>
  <c r="S253" i="35"/>
  <c r="Q253" i="35"/>
  <c r="O253" i="35"/>
  <c r="M253" i="35"/>
  <c r="K253" i="35"/>
  <c r="I253" i="35"/>
  <c r="G253" i="35"/>
  <c r="E253" i="35"/>
  <c r="AQ252" i="35"/>
  <c r="AO252" i="35"/>
  <c r="AM252" i="35"/>
  <c r="AK252" i="35"/>
  <c r="AI252" i="35"/>
  <c r="AG252" i="35"/>
  <c r="AE252" i="35"/>
  <c r="AC252" i="35"/>
  <c r="AA252" i="35"/>
  <c r="Y252" i="35"/>
  <c r="W252" i="35"/>
  <c r="U252" i="35"/>
  <c r="S252" i="35"/>
  <c r="Q252" i="35"/>
  <c r="O252" i="35"/>
  <c r="M252" i="35"/>
  <c r="K252" i="35"/>
  <c r="I252" i="35"/>
  <c r="G252" i="35"/>
  <c r="E252" i="35"/>
  <c r="AQ251" i="35"/>
  <c r="AO251" i="35"/>
  <c r="AM251" i="35"/>
  <c r="AK251" i="35"/>
  <c r="AI251" i="35"/>
  <c r="AG251" i="35"/>
  <c r="AE251" i="35"/>
  <c r="AC251" i="35"/>
  <c r="AA251" i="35"/>
  <c r="Y251" i="35"/>
  <c r="W251" i="35"/>
  <c r="U251" i="35"/>
  <c r="S251" i="35"/>
  <c r="Q251" i="35"/>
  <c r="O251" i="35"/>
  <c r="M251" i="35"/>
  <c r="K251" i="35"/>
  <c r="I251" i="35"/>
  <c r="G251" i="35"/>
  <c r="E251" i="35"/>
  <c r="AQ250" i="35"/>
  <c r="AO250" i="35"/>
  <c r="AM250" i="35"/>
  <c r="AK250" i="35"/>
  <c r="AI250" i="35"/>
  <c r="AG250" i="35"/>
  <c r="AE250" i="35"/>
  <c r="AC250" i="35"/>
  <c r="AA250" i="35"/>
  <c r="Y250" i="35"/>
  <c r="W250" i="35"/>
  <c r="U250" i="35"/>
  <c r="S250" i="35"/>
  <c r="Q250" i="35"/>
  <c r="O250" i="35"/>
  <c r="M250" i="35"/>
  <c r="K250" i="35"/>
  <c r="I250" i="35"/>
  <c r="G250" i="35"/>
  <c r="E250" i="35"/>
  <c r="AQ249" i="35"/>
  <c r="AO249" i="35"/>
  <c r="AM249" i="35"/>
  <c r="AK249" i="35"/>
  <c r="AI249" i="35"/>
  <c r="AG249" i="35"/>
  <c r="AE249" i="35"/>
  <c r="AC249" i="35"/>
  <c r="AA249" i="35"/>
  <c r="Y249" i="35"/>
  <c r="W249" i="35"/>
  <c r="U249" i="35"/>
  <c r="S249" i="35"/>
  <c r="Q249" i="35"/>
  <c r="O249" i="35"/>
  <c r="M249" i="35"/>
  <c r="K249" i="35"/>
  <c r="I249" i="35"/>
  <c r="G249" i="35"/>
  <c r="E249" i="35"/>
  <c r="AQ248" i="35"/>
  <c r="AO248" i="35"/>
  <c r="AM248" i="35"/>
  <c r="AK248" i="35"/>
  <c r="AI248" i="35"/>
  <c r="AG248" i="35"/>
  <c r="AE248" i="35"/>
  <c r="AC248" i="35"/>
  <c r="AA248" i="35"/>
  <c r="Y248" i="35"/>
  <c r="W248" i="35"/>
  <c r="U248" i="35"/>
  <c r="S248" i="35"/>
  <c r="Q248" i="35"/>
  <c r="O248" i="35"/>
  <c r="M248" i="35"/>
  <c r="K248" i="35"/>
  <c r="I248" i="35"/>
  <c r="G248" i="35"/>
  <c r="E248" i="35"/>
  <c r="AQ247" i="35"/>
  <c r="AO247" i="35"/>
  <c r="AM247" i="35"/>
  <c r="AK247" i="35"/>
  <c r="AI247" i="35"/>
  <c r="AG247" i="35"/>
  <c r="AE247" i="35"/>
  <c r="AC247" i="35"/>
  <c r="AA247" i="35"/>
  <c r="Y247" i="35"/>
  <c r="W247" i="35"/>
  <c r="U247" i="35"/>
  <c r="S247" i="35"/>
  <c r="Q247" i="35"/>
  <c r="O247" i="35"/>
  <c r="M247" i="35"/>
  <c r="K247" i="35"/>
  <c r="I247" i="35"/>
  <c r="G247" i="35"/>
  <c r="E247" i="35"/>
  <c r="AQ246" i="35"/>
  <c r="AO246" i="35"/>
  <c r="AM246" i="35"/>
  <c r="AK246" i="35"/>
  <c r="AI246" i="35"/>
  <c r="AG246" i="35"/>
  <c r="AE246" i="35"/>
  <c r="AC246" i="35"/>
  <c r="AA246" i="35"/>
  <c r="Y246" i="35"/>
  <c r="W246" i="35"/>
  <c r="U246" i="35"/>
  <c r="S246" i="35"/>
  <c r="Q246" i="35"/>
  <c r="O246" i="35"/>
  <c r="M246" i="35"/>
  <c r="K246" i="35"/>
  <c r="I246" i="35"/>
  <c r="G246" i="35"/>
  <c r="E246" i="35"/>
  <c r="AQ245" i="35"/>
  <c r="AO245" i="35"/>
  <c r="AM245" i="35"/>
  <c r="AK245" i="35"/>
  <c r="AI245" i="35"/>
  <c r="AG245" i="35"/>
  <c r="AE245" i="35"/>
  <c r="AC245" i="35"/>
  <c r="AA245" i="35"/>
  <c r="Y245" i="35"/>
  <c r="W245" i="35"/>
  <c r="U245" i="35"/>
  <c r="S245" i="35"/>
  <c r="Q245" i="35"/>
  <c r="O245" i="35"/>
  <c r="M245" i="35"/>
  <c r="K245" i="35"/>
  <c r="I245" i="35"/>
  <c r="G245" i="35"/>
  <c r="E245" i="35"/>
  <c r="AQ244" i="35"/>
  <c r="AO244" i="35"/>
  <c r="AM244" i="35"/>
  <c r="AK244" i="35"/>
  <c r="AI244" i="35"/>
  <c r="AG244" i="35"/>
  <c r="AE244" i="35"/>
  <c r="AC244" i="35"/>
  <c r="AA244" i="35"/>
  <c r="Y244" i="35"/>
  <c r="W244" i="35"/>
  <c r="U244" i="35"/>
  <c r="S244" i="35"/>
  <c r="Q244" i="35"/>
  <c r="O244" i="35"/>
  <c r="M244" i="35"/>
  <c r="K244" i="35"/>
  <c r="I244" i="35"/>
  <c r="G244" i="35"/>
  <c r="E244" i="35"/>
  <c r="AQ243" i="35"/>
  <c r="AO243" i="35"/>
  <c r="AM243" i="35"/>
  <c r="AK243" i="35"/>
  <c r="AI243" i="35"/>
  <c r="AG243" i="35"/>
  <c r="AE243" i="35"/>
  <c r="AC243" i="35"/>
  <c r="AA243" i="35"/>
  <c r="Y243" i="35"/>
  <c r="W243" i="35"/>
  <c r="U243" i="35"/>
  <c r="S243" i="35"/>
  <c r="Q243" i="35"/>
  <c r="O243" i="35"/>
  <c r="M243" i="35"/>
  <c r="K243" i="35"/>
  <c r="I243" i="35"/>
  <c r="G243" i="35"/>
  <c r="E243" i="35"/>
  <c r="AQ242" i="35"/>
  <c r="AO242" i="35"/>
  <c r="AM242" i="35"/>
  <c r="AK242" i="35"/>
  <c r="AI242" i="35"/>
  <c r="AG242" i="35"/>
  <c r="AE242" i="35"/>
  <c r="AC242" i="35"/>
  <c r="AA242" i="35"/>
  <c r="Y242" i="35"/>
  <c r="W242" i="35"/>
  <c r="U242" i="35"/>
  <c r="S242" i="35"/>
  <c r="Q242" i="35"/>
  <c r="O242" i="35"/>
  <c r="M242" i="35"/>
  <c r="K242" i="35"/>
  <c r="I242" i="35"/>
  <c r="G242" i="35"/>
  <c r="E242" i="35"/>
  <c r="AQ241" i="35"/>
  <c r="AO241" i="35"/>
  <c r="AM241" i="35"/>
  <c r="AK241" i="35"/>
  <c r="AI241" i="35"/>
  <c r="AG241" i="35"/>
  <c r="AE241" i="35"/>
  <c r="AC241" i="35"/>
  <c r="AA241" i="35"/>
  <c r="Y241" i="35"/>
  <c r="W241" i="35"/>
  <c r="U241" i="35"/>
  <c r="S241" i="35"/>
  <c r="Q241" i="35"/>
  <c r="O241" i="35"/>
  <c r="M241" i="35"/>
  <c r="K241" i="35"/>
  <c r="I241" i="35"/>
  <c r="G241" i="35"/>
  <c r="E241" i="35"/>
  <c r="AQ240" i="35"/>
  <c r="AO240" i="35"/>
  <c r="AM240" i="35"/>
  <c r="AK240" i="35"/>
  <c r="AI240" i="35"/>
  <c r="AG240" i="35"/>
  <c r="AE240" i="35"/>
  <c r="AC240" i="35"/>
  <c r="AA240" i="35"/>
  <c r="Y240" i="35"/>
  <c r="W240" i="35"/>
  <c r="U240" i="35"/>
  <c r="S240" i="35"/>
  <c r="Q240" i="35"/>
  <c r="O240" i="35"/>
  <c r="M240" i="35"/>
  <c r="K240" i="35"/>
  <c r="I240" i="35"/>
  <c r="G240" i="35"/>
  <c r="E240" i="35"/>
  <c r="AQ239" i="35"/>
  <c r="AO239" i="35"/>
  <c r="AM239" i="35"/>
  <c r="AK239" i="35"/>
  <c r="AI239" i="35"/>
  <c r="AG239" i="35"/>
  <c r="AE239" i="35"/>
  <c r="AC239" i="35"/>
  <c r="AA239" i="35"/>
  <c r="Y239" i="35"/>
  <c r="W239" i="35"/>
  <c r="U239" i="35"/>
  <c r="S239" i="35"/>
  <c r="Q239" i="35"/>
  <c r="O239" i="35"/>
  <c r="M239" i="35"/>
  <c r="K239" i="35"/>
  <c r="I239" i="35"/>
  <c r="G239" i="35"/>
  <c r="E239" i="35"/>
  <c r="AQ238" i="35"/>
  <c r="AO238" i="35"/>
  <c r="AM238" i="35"/>
  <c r="AK238" i="35"/>
  <c r="AI238" i="35"/>
  <c r="AG238" i="35"/>
  <c r="AE238" i="35"/>
  <c r="AC238" i="35"/>
  <c r="AA238" i="35"/>
  <c r="Y238" i="35"/>
  <c r="W238" i="35"/>
  <c r="U238" i="35"/>
  <c r="S238" i="35"/>
  <c r="Q238" i="35"/>
  <c r="O238" i="35"/>
  <c r="M238" i="35"/>
  <c r="K238" i="35"/>
  <c r="I238" i="35"/>
  <c r="G238" i="35"/>
  <c r="E238" i="35"/>
  <c r="AQ237" i="35"/>
  <c r="AO237" i="35"/>
  <c r="AM237" i="35"/>
  <c r="AK237" i="35"/>
  <c r="AI237" i="35"/>
  <c r="AG237" i="35"/>
  <c r="AE237" i="35"/>
  <c r="AC237" i="35"/>
  <c r="AA237" i="35"/>
  <c r="Y237" i="35"/>
  <c r="W237" i="35"/>
  <c r="U237" i="35"/>
  <c r="S237" i="35"/>
  <c r="Q237" i="35"/>
  <c r="O237" i="35"/>
  <c r="M237" i="35"/>
  <c r="K237" i="35"/>
  <c r="I237" i="35"/>
  <c r="G237" i="35"/>
  <c r="E237" i="35"/>
  <c r="AQ236" i="35"/>
  <c r="AO236" i="35"/>
  <c r="AM236" i="35"/>
  <c r="AK236" i="35"/>
  <c r="AI236" i="35"/>
  <c r="AG236" i="35"/>
  <c r="AE236" i="35"/>
  <c r="AC236" i="35"/>
  <c r="AA236" i="35"/>
  <c r="Y236" i="35"/>
  <c r="W236" i="35"/>
  <c r="U236" i="35"/>
  <c r="S236" i="35"/>
  <c r="Q236" i="35"/>
  <c r="O236" i="35"/>
  <c r="M236" i="35"/>
  <c r="K236" i="35"/>
  <c r="I236" i="35"/>
  <c r="G236" i="35"/>
  <c r="E236" i="35"/>
  <c r="AQ235" i="35"/>
  <c r="AO235" i="35"/>
  <c r="AM235" i="35"/>
  <c r="AK235" i="35"/>
  <c r="AI235" i="35"/>
  <c r="AG235" i="35"/>
  <c r="AE235" i="35"/>
  <c r="AC235" i="35"/>
  <c r="AA235" i="35"/>
  <c r="Y235" i="35"/>
  <c r="W235" i="35"/>
  <c r="U235" i="35"/>
  <c r="S235" i="35"/>
  <c r="Q235" i="35"/>
  <c r="O235" i="35"/>
  <c r="M235" i="35"/>
  <c r="K235" i="35"/>
  <c r="I235" i="35"/>
  <c r="G235" i="35"/>
  <c r="E235" i="35"/>
  <c r="AQ234" i="35"/>
  <c r="AO234" i="35"/>
  <c r="AM234" i="35"/>
  <c r="AK234" i="35"/>
  <c r="AI234" i="35"/>
  <c r="AG234" i="35"/>
  <c r="AE234" i="35"/>
  <c r="AC234" i="35"/>
  <c r="AA234" i="35"/>
  <c r="Y234" i="35"/>
  <c r="W234" i="35"/>
  <c r="U234" i="35"/>
  <c r="S234" i="35"/>
  <c r="Q234" i="35"/>
  <c r="O234" i="35"/>
  <c r="M234" i="35"/>
  <c r="K234" i="35"/>
  <c r="I234" i="35"/>
  <c r="G234" i="35"/>
  <c r="E234" i="35"/>
  <c r="AQ233" i="35"/>
  <c r="AO233" i="35"/>
  <c r="AM233" i="35"/>
  <c r="AK233" i="35"/>
  <c r="AI233" i="35"/>
  <c r="AG233" i="35"/>
  <c r="AE233" i="35"/>
  <c r="AC233" i="35"/>
  <c r="AA233" i="35"/>
  <c r="Y233" i="35"/>
  <c r="W233" i="35"/>
  <c r="U233" i="35"/>
  <c r="S233" i="35"/>
  <c r="Q233" i="35"/>
  <c r="O233" i="35"/>
  <c r="M233" i="35"/>
  <c r="K233" i="35"/>
  <c r="I233" i="35"/>
  <c r="G233" i="35"/>
  <c r="E233" i="35"/>
  <c r="AQ232" i="35"/>
  <c r="AO232" i="35"/>
  <c r="AM232" i="35"/>
  <c r="AK232" i="35"/>
  <c r="AI232" i="35"/>
  <c r="AG232" i="35"/>
  <c r="AE232" i="35"/>
  <c r="AC232" i="35"/>
  <c r="AA232" i="35"/>
  <c r="Y232" i="35"/>
  <c r="W232" i="35"/>
  <c r="U232" i="35"/>
  <c r="S232" i="35"/>
  <c r="Q232" i="35"/>
  <c r="O232" i="35"/>
  <c r="M232" i="35"/>
  <c r="K232" i="35"/>
  <c r="I232" i="35"/>
  <c r="G232" i="35"/>
  <c r="E232" i="35"/>
  <c r="AQ231" i="35"/>
  <c r="AO231" i="35"/>
  <c r="AM231" i="35"/>
  <c r="AK231" i="35"/>
  <c r="AI231" i="35"/>
  <c r="AG231" i="35"/>
  <c r="AE231" i="35"/>
  <c r="AC231" i="35"/>
  <c r="AA231" i="35"/>
  <c r="Y231" i="35"/>
  <c r="W231" i="35"/>
  <c r="U231" i="35"/>
  <c r="S231" i="35"/>
  <c r="Q231" i="35"/>
  <c r="O231" i="35"/>
  <c r="M231" i="35"/>
  <c r="K231" i="35"/>
  <c r="I231" i="35"/>
  <c r="G231" i="35"/>
  <c r="E231" i="35"/>
  <c r="AQ230" i="35"/>
  <c r="AO230" i="35"/>
  <c r="AM230" i="35"/>
  <c r="AK230" i="35"/>
  <c r="AI230" i="35"/>
  <c r="AG230" i="35"/>
  <c r="AE230" i="35"/>
  <c r="AC230" i="35"/>
  <c r="AA230" i="35"/>
  <c r="Y230" i="35"/>
  <c r="W230" i="35"/>
  <c r="U230" i="35"/>
  <c r="S230" i="35"/>
  <c r="Q230" i="35"/>
  <c r="O230" i="35"/>
  <c r="M230" i="35"/>
  <c r="K230" i="35"/>
  <c r="I230" i="35"/>
  <c r="G230" i="35"/>
  <c r="E230" i="35"/>
  <c r="AQ229" i="35"/>
  <c r="AO229" i="35"/>
  <c r="AM229" i="35"/>
  <c r="AK229" i="35"/>
  <c r="AI229" i="35"/>
  <c r="AG229" i="35"/>
  <c r="AE229" i="35"/>
  <c r="AC229" i="35"/>
  <c r="AA229" i="35"/>
  <c r="Y229" i="35"/>
  <c r="W229" i="35"/>
  <c r="U229" i="35"/>
  <c r="S229" i="35"/>
  <c r="Q229" i="35"/>
  <c r="O229" i="35"/>
  <c r="M229" i="35"/>
  <c r="K229" i="35"/>
  <c r="I229" i="35"/>
  <c r="G229" i="35"/>
  <c r="E229" i="35"/>
  <c r="AQ228" i="35"/>
  <c r="AO228" i="35"/>
  <c r="AM228" i="35"/>
  <c r="AK228" i="35"/>
  <c r="AI228" i="35"/>
  <c r="AG228" i="35"/>
  <c r="AE228" i="35"/>
  <c r="AC228" i="35"/>
  <c r="AA228" i="35"/>
  <c r="Y228" i="35"/>
  <c r="W228" i="35"/>
  <c r="U228" i="35"/>
  <c r="S228" i="35"/>
  <c r="Q228" i="35"/>
  <c r="O228" i="35"/>
  <c r="M228" i="35"/>
  <c r="K228" i="35"/>
  <c r="I228" i="35"/>
  <c r="G228" i="35"/>
  <c r="E228" i="35"/>
  <c r="AQ227" i="35"/>
  <c r="AO227" i="35"/>
  <c r="AM227" i="35"/>
  <c r="AK227" i="35"/>
  <c r="AI227" i="35"/>
  <c r="AG227" i="35"/>
  <c r="AE227" i="35"/>
  <c r="AC227" i="35"/>
  <c r="AA227" i="35"/>
  <c r="Y227" i="35"/>
  <c r="W227" i="35"/>
  <c r="U227" i="35"/>
  <c r="S227" i="35"/>
  <c r="Q227" i="35"/>
  <c r="O227" i="35"/>
  <c r="M227" i="35"/>
  <c r="K227" i="35"/>
  <c r="I227" i="35"/>
  <c r="G227" i="35"/>
  <c r="E227" i="35"/>
  <c r="AQ226" i="35"/>
  <c r="AO226" i="35"/>
  <c r="AM226" i="35"/>
  <c r="AK226" i="35"/>
  <c r="AI226" i="35"/>
  <c r="AG226" i="35"/>
  <c r="AE226" i="35"/>
  <c r="AC226" i="35"/>
  <c r="AA226" i="35"/>
  <c r="Y226" i="35"/>
  <c r="W226" i="35"/>
  <c r="U226" i="35"/>
  <c r="S226" i="35"/>
  <c r="Q226" i="35"/>
  <c r="O226" i="35"/>
  <c r="M226" i="35"/>
  <c r="K226" i="35"/>
  <c r="I226" i="35"/>
  <c r="G226" i="35"/>
  <c r="E226" i="35"/>
  <c r="AQ225" i="35"/>
  <c r="AO225" i="35"/>
  <c r="AM225" i="35"/>
  <c r="AK225" i="35"/>
  <c r="AI225" i="35"/>
  <c r="AG225" i="35"/>
  <c r="AE225" i="35"/>
  <c r="AC225" i="35"/>
  <c r="AA225" i="35"/>
  <c r="Y225" i="35"/>
  <c r="W225" i="35"/>
  <c r="U225" i="35"/>
  <c r="S225" i="35"/>
  <c r="Q225" i="35"/>
  <c r="O225" i="35"/>
  <c r="M225" i="35"/>
  <c r="K225" i="35"/>
  <c r="I225" i="35"/>
  <c r="G225" i="35"/>
  <c r="E225" i="35"/>
  <c r="AQ224" i="35"/>
  <c r="AO224" i="35"/>
  <c r="AM224" i="35"/>
  <c r="AK224" i="35"/>
  <c r="AI224" i="35"/>
  <c r="AG224" i="35"/>
  <c r="AE224" i="35"/>
  <c r="AC224" i="35"/>
  <c r="AA224" i="35"/>
  <c r="Y224" i="35"/>
  <c r="W224" i="35"/>
  <c r="U224" i="35"/>
  <c r="S224" i="35"/>
  <c r="Q224" i="35"/>
  <c r="O224" i="35"/>
  <c r="M224" i="35"/>
  <c r="K224" i="35"/>
  <c r="I224" i="35"/>
  <c r="G224" i="35"/>
  <c r="E224" i="35"/>
  <c r="AQ223" i="35"/>
  <c r="AO223" i="35"/>
  <c r="AM223" i="35"/>
  <c r="AK223" i="35"/>
  <c r="AI223" i="35"/>
  <c r="AG223" i="35"/>
  <c r="AE223" i="35"/>
  <c r="AC223" i="35"/>
  <c r="AA223" i="35"/>
  <c r="Y223" i="35"/>
  <c r="W223" i="35"/>
  <c r="U223" i="35"/>
  <c r="S223" i="35"/>
  <c r="Q223" i="35"/>
  <c r="O223" i="35"/>
  <c r="M223" i="35"/>
  <c r="K223" i="35"/>
  <c r="I223" i="35"/>
  <c r="G223" i="35"/>
  <c r="E223" i="35"/>
  <c r="AQ222" i="35"/>
  <c r="AO222" i="35"/>
  <c r="AM222" i="35"/>
  <c r="AK222" i="35"/>
  <c r="AI222" i="35"/>
  <c r="AG222" i="35"/>
  <c r="AE222" i="35"/>
  <c r="AC222" i="35"/>
  <c r="AA222" i="35"/>
  <c r="Y222" i="35"/>
  <c r="W222" i="35"/>
  <c r="U222" i="35"/>
  <c r="S222" i="35"/>
  <c r="Q222" i="35"/>
  <c r="O222" i="35"/>
  <c r="M222" i="35"/>
  <c r="K222" i="35"/>
  <c r="I222" i="35"/>
  <c r="G222" i="35"/>
  <c r="E222" i="35"/>
  <c r="AQ221" i="35"/>
  <c r="AO221" i="35"/>
  <c r="AM221" i="35"/>
  <c r="AK221" i="35"/>
  <c r="AI221" i="35"/>
  <c r="AG221" i="35"/>
  <c r="AE221" i="35"/>
  <c r="AC221" i="35"/>
  <c r="AA221" i="35"/>
  <c r="Y221" i="35"/>
  <c r="W221" i="35"/>
  <c r="U221" i="35"/>
  <c r="S221" i="35"/>
  <c r="Q221" i="35"/>
  <c r="O221" i="35"/>
  <c r="M221" i="35"/>
  <c r="K221" i="35"/>
  <c r="I221" i="35"/>
  <c r="G221" i="35"/>
  <c r="E221" i="35"/>
  <c r="AQ220" i="35"/>
  <c r="AO220" i="35"/>
  <c r="AM220" i="35"/>
  <c r="AK220" i="35"/>
  <c r="AI220" i="35"/>
  <c r="AG220" i="35"/>
  <c r="AE220" i="35"/>
  <c r="AC220" i="35"/>
  <c r="AA220" i="35"/>
  <c r="Y220" i="35"/>
  <c r="W220" i="35"/>
  <c r="U220" i="35"/>
  <c r="S220" i="35"/>
  <c r="Q220" i="35"/>
  <c r="O220" i="35"/>
  <c r="M220" i="35"/>
  <c r="K220" i="35"/>
  <c r="I220" i="35"/>
  <c r="G220" i="35"/>
  <c r="E220" i="35"/>
  <c r="AQ219" i="35"/>
  <c r="AO219" i="35"/>
  <c r="AM219" i="35"/>
  <c r="AK219" i="35"/>
  <c r="AI219" i="35"/>
  <c r="AG219" i="35"/>
  <c r="AE219" i="35"/>
  <c r="AC219" i="35"/>
  <c r="AA219" i="35"/>
  <c r="Y219" i="35"/>
  <c r="W219" i="35"/>
  <c r="U219" i="35"/>
  <c r="S219" i="35"/>
  <c r="Q219" i="35"/>
  <c r="O219" i="35"/>
  <c r="M219" i="35"/>
  <c r="K219" i="35"/>
  <c r="I219" i="35"/>
  <c r="G219" i="35"/>
  <c r="E219" i="35"/>
  <c r="AQ218" i="35"/>
  <c r="AO218" i="35"/>
  <c r="AM218" i="35"/>
  <c r="AK218" i="35"/>
  <c r="AI218" i="35"/>
  <c r="AG218" i="35"/>
  <c r="AE218" i="35"/>
  <c r="AC218" i="35"/>
  <c r="AA218" i="35"/>
  <c r="Y218" i="35"/>
  <c r="W218" i="35"/>
  <c r="U218" i="35"/>
  <c r="S218" i="35"/>
  <c r="Q218" i="35"/>
  <c r="O218" i="35"/>
  <c r="M218" i="35"/>
  <c r="K218" i="35"/>
  <c r="I218" i="35"/>
  <c r="G218" i="35"/>
  <c r="E218" i="35"/>
  <c r="AQ217" i="35"/>
  <c r="AO217" i="35"/>
  <c r="AM217" i="35"/>
  <c r="AK217" i="35"/>
  <c r="AI217" i="35"/>
  <c r="AG217" i="35"/>
  <c r="AE217" i="35"/>
  <c r="AC217" i="35"/>
  <c r="AA217" i="35"/>
  <c r="Y217" i="35"/>
  <c r="W217" i="35"/>
  <c r="U217" i="35"/>
  <c r="S217" i="35"/>
  <c r="Q217" i="35"/>
  <c r="O217" i="35"/>
  <c r="M217" i="35"/>
  <c r="K217" i="35"/>
  <c r="I217" i="35"/>
  <c r="G217" i="35"/>
  <c r="E217" i="35"/>
  <c r="AQ216" i="35"/>
  <c r="AO216" i="35"/>
  <c r="AM216" i="35"/>
  <c r="AK216" i="35"/>
  <c r="AI216" i="35"/>
  <c r="AG216" i="35"/>
  <c r="AE216" i="35"/>
  <c r="AC216" i="35"/>
  <c r="AA216" i="35"/>
  <c r="Y216" i="35"/>
  <c r="W216" i="35"/>
  <c r="U216" i="35"/>
  <c r="S216" i="35"/>
  <c r="Q216" i="35"/>
  <c r="O216" i="35"/>
  <c r="M216" i="35"/>
  <c r="K216" i="35"/>
  <c r="I216" i="35"/>
  <c r="G216" i="35"/>
  <c r="E216" i="35"/>
  <c r="AQ215" i="35"/>
  <c r="AO215" i="35"/>
  <c r="AM215" i="35"/>
  <c r="AK215" i="35"/>
  <c r="AI215" i="35"/>
  <c r="AG215" i="35"/>
  <c r="AE215" i="35"/>
  <c r="AC215" i="35"/>
  <c r="AA215" i="35"/>
  <c r="Y215" i="35"/>
  <c r="W215" i="35"/>
  <c r="U215" i="35"/>
  <c r="S215" i="35"/>
  <c r="Q215" i="35"/>
  <c r="O215" i="35"/>
  <c r="M215" i="35"/>
  <c r="K215" i="35"/>
  <c r="I215" i="35"/>
  <c r="G215" i="35"/>
  <c r="E215" i="35"/>
  <c r="AQ214" i="35"/>
  <c r="AO214" i="35"/>
  <c r="AM214" i="35"/>
  <c r="AK214" i="35"/>
  <c r="AI214" i="35"/>
  <c r="AG214" i="35"/>
  <c r="AE214" i="35"/>
  <c r="AC214" i="35"/>
  <c r="AA214" i="35"/>
  <c r="Y214" i="35"/>
  <c r="W214" i="35"/>
  <c r="U214" i="35"/>
  <c r="S214" i="35"/>
  <c r="Q214" i="35"/>
  <c r="O214" i="35"/>
  <c r="M214" i="35"/>
  <c r="K214" i="35"/>
  <c r="I214" i="35"/>
  <c r="G214" i="35"/>
  <c r="E214" i="35"/>
  <c r="AQ213" i="35"/>
  <c r="AO213" i="35"/>
  <c r="AM213" i="35"/>
  <c r="AK213" i="35"/>
  <c r="AI213" i="35"/>
  <c r="AG213" i="35"/>
  <c r="AE213" i="35"/>
  <c r="AC213" i="35"/>
  <c r="AA213" i="35"/>
  <c r="Y213" i="35"/>
  <c r="W213" i="35"/>
  <c r="U213" i="35"/>
  <c r="S213" i="35"/>
  <c r="Q213" i="35"/>
  <c r="O213" i="35"/>
  <c r="M213" i="35"/>
  <c r="K213" i="35"/>
  <c r="I213" i="35"/>
  <c r="G213" i="35"/>
  <c r="E213" i="35"/>
  <c r="AQ212" i="35"/>
  <c r="AO212" i="35"/>
  <c r="AM212" i="35"/>
  <c r="AK212" i="35"/>
  <c r="AI212" i="35"/>
  <c r="AG212" i="35"/>
  <c r="AE212" i="35"/>
  <c r="AC212" i="35"/>
  <c r="AA212" i="35"/>
  <c r="Y212" i="35"/>
  <c r="W212" i="35"/>
  <c r="U212" i="35"/>
  <c r="S212" i="35"/>
  <c r="Q212" i="35"/>
  <c r="O212" i="35"/>
  <c r="M212" i="35"/>
  <c r="K212" i="35"/>
  <c r="I212" i="35"/>
  <c r="G212" i="35"/>
  <c r="E212" i="35"/>
  <c r="AQ211" i="35"/>
  <c r="AO211" i="35"/>
  <c r="AM211" i="35"/>
  <c r="AK211" i="35"/>
  <c r="AI211" i="35"/>
  <c r="AG211" i="35"/>
  <c r="AE211" i="35"/>
  <c r="AC211" i="35"/>
  <c r="AA211" i="35"/>
  <c r="Y211" i="35"/>
  <c r="W211" i="35"/>
  <c r="U211" i="35"/>
  <c r="S211" i="35"/>
  <c r="Q211" i="35"/>
  <c r="O211" i="35"/>
  <c r="M211" i="35"/>
  <c r="K211" i="35"/>
  <c r="I211" i="35"/>
  <c r="G211" i="35"/>
  <c r="E211" i="35"/>
  <c r="AQ210" i="35"/>
  <c r="AO210" i="35"/>
  <c r="AM210" i="35"/>
  <c r="AK210" i="35"/>
  <c r="AI210" i="35"/>
  <c r="AG210" i="35"/>
  <c r="AE210" i="35"/>
  <c r="AC210" i="35"/>
  <c r="AA210" i="35"/>
  <c r="Y210" i="35"/>
  <c r="W210" i="35"/>
  <c r="U210" i="35"/>
  <c r="S210" i="35"/>
  <c r="Q210" i="35"/>
  <c r="O210" i="35"/>
  <c r="M210" i="35"/>
  <c r="K210" i="35"/>
  <c r="I210" i="35"/>
  <c r="G210" i="35"/>
  <c r="E210" i="35"/>
  <c r="AQ209" i="35"/>
  <c r="AO209" i="35"/>
  <c r="AM209" i="35"/>
  <c r="AK209" i="35"/>
  <c r="AI209" i="35"/>
  <c r="AG209" i="35"/>
  <c r="AE209" i="35"/>
  <c r="AC209" i="35"/>
  <c r="AA209" i="35"/>
  <c r="Y209" i="35"/>
  <c r="W209" i="35"/>
  <c r="U209" i="35"/>
  <c r="S209" i="35"/>
  <c r="Q209" i="35"/>
  <c r="O209" i="35"/>
  <c r="M209" i="35"/>
  <c r="K209" i="35"/>
  <c r="I209" i="35"/>
  <c r="G209" i="35"/>
  <c r="E209" i="35"/>
  <c r="AQ208" i="35"/>
  <c r="AO208" i="35"/>
  <c r="AM208" i="35"/>
  <c r="AK208" i="35"/>
  <c r="AI208" i="35"/>
  <c r="AG208" i="35"/>
  <c r="AE208" i="35"/>
  <c r="AC208" i="35"/>
  <c r="AA208" i="35"/>
  <c r="Y208" i="35"/>
  <c r="W208" i="35"/>
  <c r="U208" i="35"/>
  <c r="S208" i="35"/>
  <c r="Q208" i="35"/>
  <c r="O208" i="35"/>
  <c r="M208" i="35"/>
  <c r="K208" i="35"/>
  <c r="I208" i="35"/>
  <c r="G208" i="35"/>
  <c r="E208" i="35"/>
  <c r="AQ207" i="35"/>
  <c r="AO207" i="35"/>
  <c r="AM207" i="35"/>
  <c r="AK207" i="35"/>
  <c r="AI207" i="35"/>
  <c r="AG207" i="35"/>
  <c r="AE207" i="35"/>
  <c r="AC207" i="35"/>
  <c r="AA207" i="35"/>
  <c r="Y207" i="35"/>
  <c r="W207" i="35"/>
  <c r="U207" i="35"/>
  <c r="S207" i="35"/>
  <c r="Q207" i="35"/>
  <c r="O207" i="35"/>
  <c r="M207" i="35"/>
  <c r="K207" i="35"/>
  <c r="I207" i="35"/>
  <c r="G207" i="35"/>
  <c r="E207" i="35"/>
  <c r="AQ206" i="35"/>
  <c r="AO206" i="35"/>
  <c r="AM206" i="35"/>
  <c r="AK206" i="35"/>
  <c r="AI206" i="35"/>
  <c r="AG206" i="35"/>
  <c r="AE206" i="35"/>
  <c r="AC206" i="35"/>
  <c r="AA206" i="35"/>
  <c r="Y206" i="35"/>
  <c r="W206" i="35"/>
  <c r="U206" i="35"/>
  <c r="S206" i="35"/>
  <c r="Q206" i="35"/>
  <c r="O206" i="35"/>
  <c r="M206" i="35"/>
  <c r="K206" i="35"/>
  <c r="I206" i="35"/>
  <c r="G206" i="35"/>
  <c r="E206" i="35"/>
  <c r="AQ205" i="35"/>
  <c r="AO205" i="35"/>
  <c r="AM205" i="35"/>
  <c r="AK205" i="35"/>
  <c r="AI205" i="35"/>
  <c r="AG205" i="35"/>
  <c r="AE205" i="35"/>
  <c r="AC205" i="35"/>
  <c r="AA205" i="35"/>
  <c r="Y205" i="35"/>
  <c r="W205" i="35"/>
  <c r="U205" i="35"/>
  <c r="S205" i="35"/>
  <c r="Q205" i="35"/>
  <c r="O205" i="35"/>
  <c r="M205" i="35"/>
  <c r="K205" i="35"/>
  <c r="I205" i="35"/>
  <c r="G205" i="35"/>
  <c r="E205" i="35"/>
  <c r="AQ204" i="35"/>
  <c r="AO204" i="35"/>
  <c r="AM204" i="35"/>
  <c r="AK204" i="35"/>
  <c r="AI204" i="35"/>
  <c r="AG204" i="35"/>
  <c r="AE204" i="35"/>
  <c r="AC204" i="35"/>
  <c r="AA204" i="35"/>
  <c r="Y204" i="35"/>
  <c r="W204" i="35"/>
  <c r="U204" i="35"/>
  <c r="S204" i="35"/>
  <c r="Q204" i="35"/>
  <c r="O204" i="35"/>
  <c r="M204" i="35"/>
  <c r="K204" i="35"/>
  <c r="I204" i="35"/>
  <c r="G204" i="35"/>
  <c r="E204" i="35"/>
  <c r="AQ203" i="35"/>
  <c r="AO203" i="35"/>
  <c r="AM203" i="35"/>
  <c r="AK203" i="35"/>
  <c r="AI203" i="35"/>
  <c r="AG203" i="35"/>
  <c r="AE203" i="35"/>
  <c r="AC203" i="35"/>
  <c r="AA203" i="35"/>
  <c r="Y203" i="35"/>
  <c r="W203" i="35"/>
  <c r="U203" i="35"/>
  <c r="S203" i="35"/>
  <c r="Q203" i="35"/>
  <c r="O203" i="35"/>
  <c r="M203" i="35"/>
  <c r="K203" i="35"/>
  <c r="I203" i="35"/>
  <c r="G203" i="35"/>
  <c r="E203" i="35"/>
  <c r="AQ202" i="35"/>
  <c r="AO202" i="35"/>
  <c r="AM202" i="35"/>
  <c r="AK202" i="35"/>
  <c r="AI202" i="35"/>
  <c r="AG202" i="35"/>
  <c r="AE202" i="35"/>
  <c r="AC202" i="35"/>
  <c r="AA202" i="35"/>
  <c r="Y202" i="35"/>
  <c r="W202" i="35"/>
  <c r="U202" i="35"/>
  <c r="S202" i="35"/>
  <c r="Q202" i="35"/>
  <c r="O202" i="35"/>
  <c r="M202" i="35"/>
  <c r="K202" i="35"/>
  <c r="I202" i="35"/>
  <c r="G202" i="35"/>
  <c r="E202" i="35"/>
  <c r="AQ201" i="35"/>
  <c r="AO201" i="35"/>
  <c r="AM201" i="35"/>
  <c r="AK201" i="35"/>
  <c r="AI201" i="35"/>
  <c r="AG201" i="35"/>
  <c r="AE201" i="35"/>
  <c r="AC201" i="35"/>
  <c r="AA201" i="35"/>
  <c r="Y201" i="35"/>
  <c r="W201" i="35"/>
  <c r="U201" i="35"/>
  <c r="S201" i="35"/>
  <c r="Q201" i="35"/>
  <c r="O201" i="35"/>
  <c r="M201" i="35"/>
  <c r="K201" i="35"/>
  <c r="I201" i="35"/>
  <c r="G201" i="35"/>
  <c r="E201" i="35"/>
  <c r="AQ200" i="35"/>
  <c r="AO200" i="35"/>
  <c r="AM200" i="35"/>
  <c r="AK200" i="35"/>
  <c r="AI200" i="35"/>
  <c r="AG200" i="35"/>
  <c r="AE200" i="35"/>
  <c r="AC200" i="35"/>
  <c r="AA200" i="35"/>
  <c r="Y200" i="35"/>
  <c r="W200" i="35"/>
  <c r="U200" i="35"/>
  <c r="S200" i="35"/>
  <c r="Q200" i="35"/>
  <c r="O200" i="35"/>
  <c r="M200" i="35"/>
  <c r="K200" i="35"/>
  <c r="I200" i="35"/>
  <c r="G200" i="35"/>
  <c r="E200" i="35"/>
  <c r="AQ199" i="35"/>
  <c r="AO199" i="35"/>
  <c r="AM199" i="35"/>
  <c r="AK199" i="35"/>
  <c r="AI199" i="35"/>
  <c r="AG199" i="35"/>
  <c r="AE199" i="35"/>
  <c r="AC199" i="35"/>
  <c r="AA199" i="35"/>
  <c r="Y199" i="35"/>
  <c r="W199" i="35"/>
  <c r="U199" i="35"/>
  <c r="S199" i="35"/>
  <c r="Q199" i="35"/>
  <c r="O199" i="35"/>
  <c r="M199" i="35"/>
  <c r="K199" i="35"/>
  <c r="I199" i="35"/>
  <c r="G199" i="35"/>
  <c r="E199" i="35"/>
  <c r="AQ198" i="35"/>
  <c r="AO198" i="35"/>
  <c r="AM198" i="35"/>
  <c r="AK198" i="35"/>
  <c r="AI198" i="35"/>
  <c r="AG198" i="35"/>
  <c r="AE198" i="35"/>
  <c r="AC198" i="35"/>
  <c r="AA198" i="35"/>
  <c r="Y198" i="35"/>
  <c r="W198" i="35"/>
  <c r="U198" i="35"/>
  <c r="S198" i="35"/>
  <c r="Q198" i="35"/>
  <c r="O198" i="35"/>
  <c r="M198" i="35"/>
  <c r="K198" i="35"/>
  <c r="I198" i="35"/>
  <c r="G198" i="35"/>
  <c r="E198" i="35"/>
  <c r="AQ197" i="35"/>
  <c r="AO197" i="35"/>
  <c r="AM197" i="35"/>
  <c r="AK197" i="35"/>
  <c r="AI197" i="35"/>
  <c r="AG197" i="35"/>
  <c r="AE197" i="35"/>
  <c r="AC197" i="35"/>
  <c r="AA197" i="35"/>
  <c r="Y197" i="35"/>
  <c r="W197" i="35"/>
  <c r="U197" i="35"/>
  <c r="S197" i="35"/>
  <c r="Q197" i="35"/>
  <c r="O197" i="35"/>
  <c r="M197" i="35"/>
  <c r="K197" i="35"/>
  <c r="I197" i="35"/>
  <c r="G197" i="35"/>
  <c r="E197" i="35"/>
  <c r="AQ196" i="35"/>
  <c r="AO196" i="35"/>
  <c r="AM196" i="35"/>
  <c r="AK196" i="35"/>
  <c r="AI196" i="35"/>
  <c r="AG196" i="35"/>
  <c r="AE196" i="35"/>
  <c r="AC196" i="35"/>
  <c r="AA196" i="35"/>
  <c r="Y196" i="35"/>
  <c r="W196" i="35"/>
  <c r="U196" i="35"/>
  <c r="S196" i="35"/>
  <c r="Q196" i="35"/>
  <c r="O196" i="35"/>
  <c r="M196" i="35"/>
  <c r="K196" i="35"/>
  <c r="I196" i="35"/>
  <c r="G196" i="35"/>
  <c r="E196" i="35"/>
  <c r="AQ195" i="35"/>
  <c r="AO195" i="35"/>
  <c r="AM195" i="35"/>
  <c r="AK195" i="35"/>
  <c r="AI195" i="35"/>
  <c r="AG195" i="35"/>
  <c r="AE195" i="35"/>
  <c r="AC195" i="35"/>
  <c r="AA195" i="35"/>
  <c r="Y195" i="35"/>
  <c r="W195" i="35"/>
  <c r="U195" i="35"/>
  <c r="S195" i="35"/>
  <c r="Q195" i="35"/>
  <c r="O195" i="35"/>
  <c r="M195" i="35"/>
  <c r="K195" i="35"/>
  <c r="I195" i="35"/>
  <c r="G195" i="35"/>
  <c r="E195" i="35"/>
  <c r="AQ194" i="35"/>
  <c r="AO194" i="35"/>
  <c r="AM194" i="35"/>
  <c r="AK194" i="35"/>
  <c r="AI194" i="35"/>
  <c r="AG194" i="35"/>
  <c r="AE194" i="35"/>
  <c r="AC194" i="35"/>
  <c r="AA194" i="35"/>
  <c r="Y194" i="35"/>
  <c r="W194" i="35"/>
  <c r="U194" i="35"/>
  <c r="S194" i="35"/>
  <c r="Q194" i="35"/>
  <c r="O194" i="35"/>
  <c r="M194" i="35"/>
  <c r="K194" i="35"/>
  <c r="I194" i="35"/>
  <c r="G194" i="35"/>
  <c r="E194" i="35"/>
  <c r="AQ193" i="35"/>
  <c r="AO193" i="35"/>
  <c r="AM193" i="35"/>
  <c r="AK193" i="35"/>
  <c r="AI193" i="35"/>
  <c r="AG193" i="35"/>
  <c r="AE193" i="35"/>
  <c r="AC193" i="35"/>
  <c r="AA193" i="35"/>
  <c r="Y193" i="35"/>
  <c r="W193" i="35"/>
  <c r="U193" i="35"/>
  <c r="S193" i="35"/>
  <c r="Q193" i="35"/>
  <c r="O193" i="35"/>
  <c r="M193" i="35"/>
  <c r="K193" i="35"/>
  <c r="I193" i="35"/>
  <c r="G193" i="35"/>
  <c r="E193" i="35"/>
  <c r="AQ192" i="35"/>
  <c r="AO192" i="35"/>
  <c r="AM192" i="35"/>
  <c r="AK192" i="35"/>
  <c r="AI192" i="35"/>
  <c r="AG192" i="35"/>
  <c r="AE192" i="35"/>
  <c r="AC192" i="35"/>
  <c r="AA192" i="35"/>
  <c r="Y192" i="35"/>
  <c r="W192" i="35"/>
  <c r="U192" i="35"/>
  <c r="S192" i="35"/>
  <c r="Q192" i="35"/>
  <c r="O192" i="35"/>
  <c r="M192" i="35"/>
  <c r="K192" i="35"/>
  <c r="I192" i="35"/>
  <c r="G192" i="35"/>
  <c r="E192" i="35"/>
  <c r="AQ191" i="35"/>
  <c r="AO191" i="35"/>
  <c r="AM191" i="35"/>
  <c r="AK191" i="35"/>
  <c r="AI191" i="35"/>
  <c r="AG191" i="35"/>
  <c r="AE191" i="35"/>
  <c r="AC191" i="35"/>
  <c r="AA191" i="35"/>
  <c r="Y191" i="35"/>
  <c r="W191" i="35"/>
  <c r="U191" i="35"/>
  <c r="S191" i="35"/>
  <c r="Q191" i="35"/>
  <c r="O191" i="35"/>
  <c r="M191" i="35"/>
  <c r="K191" i="35"/>
  <c r="I191" i="35"/>
  <c r="G191" i="35"/>
  <c r="E191" i="35"/>
  <c r="AQ190" i="35"/>
  <c r="AO190" i="35"/>
  <c r="AM190" i="35"/>
  <c r="AK190" i="35"/>
  <c r="AI190" i="35"/>
  <c r="AG190" i="35"/>
  <c r="AE190" i="35"/>
  <c r="AC190" i="35"/>
  <c r="AA190" i="35"/>
  <c r="Y190" i="35"/>
  <c r="W190" i="35"/>
  <c r="U190" i="35"/>
  <c r="S190" i="35"/>
  <c r="Q190" i="35"/>
  <c r="O190" i="35"/>
  <c r="M190" i="35"/>
  <c r="K190" i="35"/>
  <c r="I190" i="35"/>
  <c r="G190" i="35"/>
  <c r="E190" i="35"/>
  <c r="AQ189" i="35"/>
  <c r="AO189" i="35"/>
  <c r="AM189" i="35"/>
  <c r="AK189" i="35"/>
  <c r="AI189" i="35"/>
  <c r="AG189" i="35"/>
  <c r="AE189" i="35"/>
  <c r="AC189" i="35"/>
  <c r="AA189" i="35"/>
  <c r="Y189" i="35"/>
  <c r="W189" i="35"/>
  <c r="U189" i="35"/>
  <c r="S189" i="35"/>
  <c r="Q189" i="35"/>
  <c r="O189" i="35"/>
  <c r="M189" i="35"/>
  <c r="K189" i="35"/>
  <c r="I189" i="35"/>
  <c r="G189" i="35"/>
  <c r="E189" i="35"/>
  <c r="AQ188" i="35"/>
  <c r="AO188" i="35"/>
  <c r="AM188" i="35"/>
  <c r="AK188" i="35"/>
  <c r="AI188" i="35"/>
  <c r="AG188" i="35"/>
  <c r="AE188" i="35"/>
  <c r="AC188" i="35"/>
  <c r="AA188" i="35"/>
  <c r="Y188" i="35"/>
  <c r="W188" i="35"/>
  <c r="U188" i="35"/>
  <c r="S188" i="35"/>
  <c r="Q188" i="35"/>
  <c r="O188" i="35"/>
  <c r="M188" i="35"/>
  <c r="K188" i="35"/>
  <c r="I188" i="35"/>
  <c r="G188" i="35"/>
  <c r="E188" i="35"/>
  <c r="AQ187" i="35"/>
  <c r="AO187" i="35"/>
  <c r="AM187" i="35"/>
  <c r="AK187" i="35"/>
  <c r="AI187" i="35"/>
  <c r="AG187" i="35"/>
  <c r="AE187" i="35"/>
  <c r="AC187" i="35"/>
  <c r="AA187" i="35"/>
  <c r="Y187" i="35"/>
  <c r="W187" i="35"/>
  <c r="U187" i="35"/>
  <c r="S187" i="35"/>
  <c r="Q187" i="35"/>
  <c r="O187" i="35"/>
  <c r="M187" i="35"/>
  <c r="K187" i="35"/>
  <c r="I187" i="35"/>
  <c r="G187" i="35"/>
  <c r="E187" i="35"/>
  <c r="AQ186" i="35"/>
  <c r="AO186" i="35"/>
  <c r="AM186" i="35"/>
  <c r="AK186" i="35"/>
  <c r="AI186" i="35"/>
  <c r="AG186" i="35"/>
  <c r="AE186" i="35"/>
  <c r="AC186" i="35"/>
  <c r="AA186" i="35"/>
  <c r="Y186" i="35"/>
  <c r="W186" i="35"/>
  <c r="U186" i="35"/>
  <c r="S186" i="35"/>
  <c r="Q186" i="35"/>
  <c r="O186" i="35"/>
  <c r="M186" i="35"/>
  <c r="K186" i="35"/>
  <c r="I186" i="35"/>
  <c r="G186" i="35"/>
  <c r="E186" i="35"/>
  <c r="AQ185" i="35"/>
  <c r="AO185" i="35"/>
  <c r="AM185" i="35"/>
  <c r="AK185" i="35"/>
  <c r="AI185" i="35"/>
  <c r="AG185" i="35"/>
  <c r="AE185" i="35"/>
  <c r="AC185" i="35"/>
  <c r="AA185" i="35"/>
  <c r="Y185" i="35"/>
  <c r="W185" i="35"/>
  <c r="U185" i="35"/>
  <c r="S185" i="35"/>
  <c r="Q185" i="35"/>
  <c r="O185" i="35"/>
  <c r="M185" i="35"/>
  <c r="K185" i="35"/>
  <c r="I185" i="35"/>
  <c r="G185" i="35"/>
  <c r="E185" i="35"/>
  <c r="AQ184" i="35"/>
  <c r="AO184" i="35"/>
  <c r="AM184" i="35"/>
  <c r="AK184" i="35"/>
  <c r="AI184" i="35"/>
  <c r="AG184" i="35"/>
  <c r="AE184" i="35"/>
  <c r="AC184" i="35"/>
  <c r="AA184" i="35"/>
  <c r="Y184" i="35"/>
  <c r="W184" i="35"/>
  <c r="U184" i="35"/>
  <c r="S184" i="35"/>
  <c r="Q184" i="35"/>
  <c r="O184" i="35"/>
  <c r="M184" i="35"/>
  <c r="K184" i="35"/>
  <c r="I184" i="35"/>
  <c r="G184" i="35"/>
  <c r="E184" i="35"/>
  <c r="AQ183" i="35"/>
  <c r="AO183" i="35"/>
  <c r="AM183" i="35"/>
  <c r="AK183" i="35"/>
  <c r="AI183" i="35"/>
  <c r="AG183" i="35"/>
  <c r="AE183" i="35"/>
  <c r="AC183" i="35"/>
  <c r="AA183" i="35"/>
  <c r="Y183" i="35"/>
  <c r="W183" i="35"/>
  <c r="U183" i="35"/>
  <c r="S183" i="35"/>
  <c r="Q183" i="35"/>
  <c r="O183" i="35"/>
  <c r="M183" i="35"/>
  <c r="K183" i="35"/>
  <c r="I183" i="35"/>
  <c r="G183" i="35"/>
  <c r="E183" i="35"/>
  <c r="AQ182" i="35"/>
  <c r="AO182" i="35"/>
  <c r="AM182" i="35"/>
  <c r="AK182" i="35"/>
  <c r="AI182" i="35"/>
  <c r="AG182" i="35"/>
  <c r="AE182" i="35"/>
  <c r="AC182" i="35"/>
  <c r="AA182" i="35"/>
  <c r="Y182" i="35"/>
  <c r="W182" i="35"/>
  <c r="U182" i="35"/>
  <c r="S182" i="35"/>
  <c r="Q182" i="35"/>
  <c r="O182" i="35"/>
  <c r="M182" i="35"/>
  <c r="K182" i="35"/>
  <c r="I182" i="35"/>
  <c r="G182" i="35"/>
  <c r="E182" i="35"/>
  <c r="AQ181" i="35"/>
  <c r="AO181" i="35"/>
  <c r="AM181" i="35"/>
  <c r="AK181" i="35"/>
  <c r="AI181" i="35"/>
  <c r="AG181" i="35"/>
  <c r="AE181" i="35"/>
  <c r="AC181" i="35"/>
  <c r="AA181" i="35"/>
  <c r="Y181" i="35"/>
  <c r="W181" i="35"/>
  <c r="U181" i="35"/>
  <c r="S181" i="35"/>
  <c r="Q181" i="35"/>
  <c r="O181" i="35"/>
  <c r="M181" i="35"/>
  <c r="K181" i="35"/>
  <c r="I181" i="35"/>
  <c r="G181" i="35"/>
  <c r="E181" i="35"/>
  <c r="AQ180" i="35"/>
  <c r="AO180" i="35"/>
  <c r="AM180" i="35"/>
  <c r="AK180" i="35"/>
  <c r="AI180" i="35"/>
  <c r="AG180" i="35"/>
  <c r="AE180" i="35"/>
  <c r="AC180" i="35"/>
  <c r="AA180" i="35"/>
  <c r="Y180" i="35"/>
  <c r="W180" i="35"/>
  <c r="U180" i="35"/>
  <c r="S180" i="35"/>
  <c r="Q180" i="35"/>
  <c r="O180" i="35"/>
  <c r="M180" i="35"/>
  <c r="K180" i="35"/>
  <c r="I180" i="35"/>
  <c r="G180" i="35"/>
  <c r="E180" i="35"/>
  <c r="AQ179" i="35"/>
  <c r="AO179" i="35"/>
  <c r="AM179" i="35"/>
  <c r="AK179" i="35"/>
  <c r="AI179" i="35"/>
  <c r="AG179" i="35"/>
  <c r="AE179" i="35"/>
  <c r="AC179" i="35"/>
  <c r="AA179" i="35"/>
  <c r="Y179" i="35"/>
  <c r="W179" i="35"/>
  <c r="U179" i="35"/>
  <c r="S179" i="35"/>
  <c r="Q179" i="35"/>
  <c r="O179" i="35"/>
  <c r="M179" i="35"/>
  <c r="K179" i="35"/>
  <c r="I179" i="35"/>
  <c r="G179" i="35"/>
  <c r="E179" i="35"/>
  <c r="AQ178" i="35"/>
  <c r="AO178" i="35"/>
  <c r="AM178" i="35"/>
  <c r="AK178" i="35"/>
  <c r="AI178" i="35"/>
  <c r="AG178" i="35"/>
  <c r="AE178" i="35"/>
  <c r="AC178" i="35"/>
  <c r="AA178" i="35"/>
  <c r="Y178" i="35"/>
  <c r="W178" i="35"/>
  <c r="U178" i="35"/>
  <c r="S178" i="35"/>
  <c r="Q178" i="35"/>
  <c r="O178" i="35"/>
  <c r="M178" i="35"/>
  <c r="K178" i="35"/>
  <c r="I178" i="35"/>
  <c r="G178" i="35"/>
  <c r="E178" i="35"/>
  <c r="AQ177" i="35"/>
  <c r="AO177" i="35"/>
  <c r="AM177" i="35"/>
  <c r="AK177" i="35"/>
  <c r="AI177" i="35"/>
  <c r="AG177" i="35"/>
  <c r="AE177" i="35"/>
  <c r="AC177" i="35"/>
  <c r="AA177" i="35"/>
  <c r="Y177" i="35"/>
  <c r="W177" i="35"/>
  <c r="U177" i="35"/>
  <c r="S177" i="35"/>
  <c r="Q177" i="35"/>
  <c r="O177" i="35"/>
  <c r="M177" i="35"/>
  <c r="K177" i="35"/>
  <c r="I177" i="35"/>
  <c r="G177" i="35"/>
  <c r="E177" i="35"/>
  <c r="AQ176" i="35"/>
  <c r="AO176" i="35"/>
  <c r="AM176" i="35"/>
  <c r="AK176" i="35"/>
  <c r="AI176" i="35"/>
  <c r="AG176" i="35"/>
  <c r="AE176" i="35"/>
  <c r="AC176" i="35"/>
  <c r="AA176" i="35"/>
  <c r="Y176" i="35"/>
  <c r="W176" i="35"/>
  <c r="U176" i="35"/>
  <c r="S176" i="35"/>
  <c r="Q176" i="35"/>
  <c r="O176" i="35"/>
  <c r="M176" i="35"/>
  <c r="K176" i="35"/>
  <c r="I176" i="35"/>
  <c r="G176" i="35"/>
  <c r="E176" i="35"/>
  <c r="AQ175" i="35"/>
  <c r="AO175" i="35"/>
  <c r="AM175" i="35"/>
  <c r="AK175" i="35"/>
  <c r="AI175" i="35"/>
  <c r="AG175" i="35"/>
  <c r="AE175" i="35"/>
  <c r="AC175" i="35"/>
  <c r="AA175" i="35"/>
  <c r="Y175" i="35"/>
  <c r="W175" i="35"/>
  <c r="U175" i="35"/>
  <c r="S175" i="35"/>
  <c r="Q175" i="35"/>
  <c r="O175" i="35"/>
  <c r="M175" i="35"/>
  <c r="K175" i="35"/>
  <c r="I175" i="35"/>
  <c r="G175" i="35"/>
  <c r="E175" i="35"/>
  <c r="AQ174" i="35"/>
  <c r="AO174" i="35"/>
  <c r="AM174" i="35"/>
  <c r="AK174" i="35"/>
  <c r="AI174" i="35"/>
  <c r="AG174" i="35"/>
  <c r="AE174" i="35"/>
  <c r="AC174" i="35"/>
  <c r="AA174" i="35"/>
  <c r="Y174" i="35"/>
  <c r="W174" i="35"/>
  <c r="U174" i="35"/>
  <c r="S174" i="35"/>
  <c r="Q174" i="35"/>
  <c r="O174" i="35"/>
  <c r="M174" i="35"/>
  <c r="K174" i="35"/>
  <c r="I174" i="35"/>
  <c r="G174" i="35"/>
  <c r="E174" i="35"/>
  <c r="AQ173" i="35"/>
  <c r="AO173" i="35"/>
  <c r="AM173" i="35"/>
  <c r="AK173" i="35"/>
  <c r="AI173" i="35"/>
  <c r="AG173" i="35"/>
  <c r="AE173" i="35"/>
  <c r="AC173" i="35"/>
  <c r="AA173" i="35"/>
  <c r="Y173" i="35"/>
  <c r="W173" i="35"/>
  <c r="U173" i="35"/>
  <c r="S173" i="35"/>
  <c r="Q173" i="35"/>
  <c r="O173" i="35"/>
  <c r="M173" i="35"/>
  <c r="K173" i="35"/>
  <c r="I173" i="35"/>
  <c r="G173" i="35"/>
  <c r="E173" i="35"/>
  <c r="AQ172" i="35"/>
  <c r="AO172" i="35"/>
  <c r="AM172" i="35"/>
  <c r="AK172" i="35"/>
  <c r="AI172" i="35"/>
  <c r="AG172" i="35"/>
  <c r="AE172" i="35"/>
  <c r="AC172" i="35"/>
  <c r="AA172" i="35"/>
  <c r="Y172" i="35"/>
  <c r="W172" i="35"/>
  <c r="U172" i="35"/>
  <c r="S172" i="35"/>
  <c r="Q172" i="35"/>
  <c r="O172" i="35"/>
  <c r="M172" i="35"/>
  <c r="K172" i="35"/>
  <c r="I172" i="35"/>
  <c r="G172" i="35"/>
  <c r="E172" i="35"/>
  <c r="AQ171" i="35"/>
  <c r="AO171" i="35"/>
  <c r="AM171" i="35"/>
  <c r="AK171" i="35"/>
  <c r="AI171" i="35"/>
  <c r="AG171" i="35"/>
  <c r="AE171" i="35"/>
  <c r="AC171" i="35"/>
  <c r="AA171" i="35"/>
  <c r="Y171" i="35"/>
  <c r="W171" i="35"/>
  <c r="U171" i="35"/>
  <c r="S171" i="35"/>
  <c r="Q171" i="35"/>
  <c r="O171" i="35"/>
  <c r="M171" i="35"/>
  <c r="K171" i="35"/>
  <c r="I171" i="35"/>
  <c r="G171" i="35"/>
  <c r="E171" i="35"/>
  <c r="AQ170" i="35"/>
  <c r="AO170" i="35"/>
  <c r="AM170" i="35"/>
  <c r="AK170" i="35"/>
  <c r="AI170" i="35"/>
  <c r="AG170" i="35"/>
  <c r="AE170" i="35"/>
  <c r="AC170" i="35"/>
  <c r="AA170" i="35"/>
  <c r="Y170" i="35"/>
  <c r="W170" i="35"/>
  <c r="U170" i="35"/>
  <c r="S170" i="35"/>
  <c r="Q170" i="35"/>
  <c r="O170" i="35"/>
  <c r="M170" i="35"/>
  <c r="K170" i="35"/>
  <c r="I170" i="35"/>
  <c r="G170" i="35"/>
  <c r="E170" i="35"/>
  <c r="AQ169" i="35"/>
  <c r="AO169" i="35"/>
  <c r="AM169" i="35"/>
  <c r="AK169" i="35"/>
  <c r="AI169" i="35"/>
  <c r="AG169" i="35"/>
  <c r="AE169" i="35"/>
  <c r="AC169" i="35"/>
  <c r="AA169" i="35"/>
  <c r="Y169" i="35"/>
  <c r="W169" i="35"/>
  <c r="U169" i="35"/>
  <c r="S169" i="35"/>
  <c r="Q169" i="35"/>
  <c r="O169" i="35"/>
  <c r="M169" i="35"/>
  <c r="K169" i="35"/>
  <c r="I169" i="35"/>
  <c r="G169" i="35"/>
  <c r="E169" i="35"/>
  <c r="AQ168" i="35"/>
  <c r="AO168" i="35"/>
  <c r="AM168" i="35"/>
  <c r="AK168" i="35"/>
  <c r="AI168" i="35"/>
  <c r="AG168" i="35"/>
  <c r="AE168" i="35"/>
  <c r="AC168" i="35"/>
  <c r="AA168" i="35"/>
  <c r="Y168" i="35"/>
  <c r="W168" i="35"/>
  <c r="U168" i="35"/>
  <c r="S168" i="35"/>
  <c r="Q168" i="35"/>
  <c r="O168" i="35"/>
  <c r="M168" i="35"/>
  <c r="K168" i="35"/>
  <c r="I168" i="35"/>
  <c r="G168" i="35"/>
  <c r="E168" i="35"/>
  <c r="AQ167" i="35"/>
  <c r="AO167" i="35"/>
  <c r="AM167" i="35"/>
  <c r="AK167" i="35"/>
  <c r="AI167" i="35"/>
  <c r="AG167" i="35"/>
  <c r="AE167" i="35"/>
  <c r="AC167" i="35"/>
  <c r="AA167" i="35"/>
  <c r="Y167" i="35"/>
  <c r="W167" i="35"/>
  <c r="U167" i="35"/>
  <c r="S167" i="35"/>
  <c r="Q167" i="35"/>
  <c r="O167" i="35"/>
  <c r="M167" i="35"/>
  <c r="K167" i="35"/>
  <c r="I167" i="35"/>
  <c r="G167" i="35"/>
  <c r="E167" i="35"/>
  <c r="AQ166" i="35"/>
  <c r="AO166" i="35"/>
  <c r="AM166" i="35"/>
  <c r="AK166" i="35"/>
  <c r="AI166" i="35"/>
  <c r="AG166" i="35"/>
  <c r="AE166" i="35"/>
  <c r="AC166" i="35"/>
  <c r="AA166" i="35"/>
  <c r="Y166" i="35"/>
  <c r="W166" i="35"/>
  <c r="U166" i="35"/>
  <c r="S166" i="35"/>
  <c r="Q166" i="35"/>
  <c r="O166" i="35"/>
  <c r="M166" i="35"/>
  <c r="K166" i="35"/>
  <c r="I166" i="35"/>
  <c r="G166" i="35"/>
  <c r="E166" i="35"/>
  <c r="AQ165" i="35"/>
  <c r="AO165" i="35"/>
  <c r="AM165" i="35"/>
  <c r="AK165" i="35"/>
  <c r="AI165" i="35"/>
  <c r="AG165" i="35"/>
  <c r="AE165" i="35"/>
  <c r="AC165" i="35"/>
  <c r="AA165" i="35"/>
  <c r="Y165" i="35"/>
  <c r="W165" i="35"/>
  <c r="U165" i="35"/>
  <c r="S165" i="35"/>
  <c r="Q165" i="35"/>
  <c r="O165" i="35"/>
  <c r="M165" i="35"/>
  <c r="K165" i="35"/>
  <c r="I165" i="35"/>
  <c r="G165" i="35"/>
  <c r="E165" i="35"/>
  <c r="AQ164" i="35"/>
  <c r="AO164" i="35"/>
  <c r="AM164" i="35"/>
  <c r="AK164" i="35"/>
  <c r="AI164" i="35"/>
  <c r="AG164" i="35"/>
  <c r="AE164" i="35"/>
  <c r="AC164" i="35"/>
  <c r="AA164" i="35"/>
  <c r="Y164" i="35"/>
  <c r="W164" i="35"/>
  <c r="U164" i="35"/>
  <c r="S164" i="35"/>
  <c r="Q164" i="35"/>
  <c r="O164" i="35"/>
  <c r="M164" i="35"/>
  <c r="K164" i="35"/>
  <c r="I164" i="35"/>
  <c r="G164" i="35"/>
  <c r="E164" i="35"/>
  <c r="AQ163" i="35"/>
  <c r="AO163" i="35"/>
  <c r="AM163" i="35"/>
  <c r="AK163" i="35"/>
  <c r="AI163" i="35"/>
  <c r="AG163" i="35"/>
  <c r="AE163" i="35"/>
  <c r="AC163" i="35"/>
  <c r="AA163" i="35"/>
  <c r="Y163" i="35"/>
  <c r="W163" i="35"/>
  <c r="U163" i="35"/>
  <c r="S163" i="35"/>
  <c r="Q163" i="35"/>
  <c r="O163" i="35"/>
  <c r="M163" i="35"/>
  <c r="K163" i="35"/>
  <c r="I163" i="35"/>
  <c r="G163" i="35"/>
  <c r="E163" i="35"/>
  <c r="AQ162" i="35"/>
  <c r="AO162" i="35"/>
  <c r="AM162" i="35"/>
  <c r="AK162" i="35"/>
  <c r="AI162" i="35"/>
  <c r="AG162" i="35"/>
  <c r="AE162" i="35"/>
  <c r="AC162" i="35"/>
  <c r="AA162" i="35"/>
  <c r="Y162" i="35"/>
  <c r="W162" i="35"/>
  <c r="U162" i="35"/>
  <c r="S162" i="35"/>
  <c r="Q162" i="35"/>
  <c r="O162" i="35"/>
  <c r="M162" i="35"/>
  <c r="K162" i="35"/>
  <c r="I162" i="35"/>
  <c r="G162" i="35"/>
  <c r="E162" i="35"/>
  <c r="AQ161" i="35"/>
  <c r="AO161" i="35"/>
  <c r="AM161" i="35"/>
  <c r="AK161" i="35"/>
  <c r="AI161" i="35"/>
  <c r="AG161" i="35"/>
  <c r="AE161" i="35"/>
  <c r="AC161" i="35"/>
  <c r="AA161" i="35"/>
  <c r="Y161" i="35"/>
  <c r="W161" i="35"/>
  <c r="U161" i="35"/>
  <c r="S161" i="35"/>
  <c r="Q161" i="35"/>
  <c r="O161" i="35"/>
  <c r="M161" i="35"/>
  <c r="K161" i="35"/>
  <c r="I161" i="35"/>
  <c r="G161" i="35"/>
  <c r="E161" i="35"/>
  <c r="AQ160" i="35"/>
  <c r="AO160" i="35"/>
  <c r="AM160" i="35"/>
  <c r="AK160" i="35"/>
  <c r="AI160" i="35"/>
  <c r="AG160" i="35"/>
  <c r="AE160" i="35"/>
  <c r="AC160" i="35"/>
  <c r="AA160" i="35"/>
  <c r="Y160" i="35"/>
  <c r="W160" i="35"/>
  <c r="U160" i="35"/>
  <c r="S160" i="35"/>
  <c r="Q160" i="35"/>
  <c r="O160" i="35"/>
  <c r="M160" i="35"/>
  <c r="K160" i="35"/>
  <c r="I160" i="35"/>
  <c r="G160" i="35"/>
  <c r="E160" i="35"/>
  <c r="AQ159" i="35"/>
  <c r="AO159" i="35"/>
  <c r="AM159" i="35"/>
  <c r="AK159" i="35"/>
  <c r="AI159" i="35"/>
  <c r="AG159" i="35"/>
  <c r="AE159" i="35"/>
  <c r="AC159" i="35"/>
  <c r="AA159" i="35"/>
  <c r="Y159" i="35"/>
  <c r="W159" i="35"/>
  <c r="U159" i="35"/>
  <c r="S159" i="35"/>
  <c r="Q159" i="35"/>
  <c r="O159" i="35"/>
  <c r="M159" i="35"/>
  <c r="K159" i="35"/>
  <c r="I159" i="35"/>
  <c r="G159" i="35"/>
  <c r="E159" i="35"/>
  <c r="AQ158" i="35"/>
  <c r="AO158" i="35"/>
  <c r="AM158" i="35"/>
  <c r="AK158" i="35"/>
  <c r="AI158" i="35"/>
  <c r="AG158" i="35"/>
  <c r="AE158" i="35"/>
  <c r="AC158" i="35"/>
  <c r="AA158" i="35"/>
  <c r="Y158" i="35"/>
  <c r="W158" i="35"/>
  <c r="U158" i="35"/>
  <c r="S158" i="35"/>
  <c r="Q158" i="35"/>
  <c r="O158" i="35"/>
  <c r="M158" i="35"/>
  <c r="K158" i="35"/>
  <c r="I158" i="35"/>
  <c r="G158" i="35"/>
  <c r="E158" i="35"/>
  <c r="AQ157" i="35"/>
  <c r="AO157" i="35"/>
  <c r="AM157" i="35"/>
  <c r="AK157" i="35"/>
  <c r="AI157" i="35"/>
  <c r="AG157" i="35"/>
  <c r="AE157" i="35"/>
  <c r="AC157" i="35"/>
  <c r="AA157" i="35"/>
  <c r="Y157" i="35"/>
  <c r="W157" i="35"/>
  <c r="U157" i="35"/>
  <c r="S157" i="35"/>
  <c r="Q157" i="35"/>
  <c r="O157" i="35"/>
  <c r="M157" i="35"/>
  <c r="K157" i="35"/>
  <c r="I157" i="35"/>
  <c r="G157" i="35"/>
  <c r="E157" i="35"/>
  <c r="AQ156" i="35"/>
  <c r="AO156" i="35"/>
  <c r="AM156" i="35"/>
  <c r="AK156" i="35"/>
  <c r="AI156" i="35"/>
  <c r="AG156" i="35"/>
  <c r="AE156" i="35"/>
  <c r="AC156" i="35"/>
  <c r="AA156" i="35"/>
  <c r="Y156" i="35"/>
  <c r="W156" i="35"/>
  <c r="U156" i="35"/>
  <c r="S156" i="35"/>
  <c r="Q156" i="35"/>
  <c r="O156" i="35"/>
  <c r="M156" i="35"/>
  <c r="K156" i="35"/>
  <c r="I156" i="35"/>
  <c r="G156" i="35"/>
  <c r="E156" i="35"/>
  <c r="AQ155" i="35"/>
  <c r="AO155" i="35"/>
  <c r="AM155" i="35"/>
  <c r="AK155" i="35"/>
  <c r="AI155" i="35"/>
  <c r="AG155" i="35"/>
  <c r="AE155" i="35"/>
  <c r="AC155" i="35"/>
  <c r="AA155" i="35"/>
  <c r="Y155" i="35"/>
  <c r="W155" i="35"/>
  <c r="U155" i="35"/>
  <c r="S155" i="35"/>
  <c r="Q155" i="35"/>
  <c r="O155" i="35"/>
  <c r="M155" i="35"/>
  <c r="K155" i="35"/>
  <c r="I155" i="35"/>
  <c r="G155" i="35"/>
  <c r="E155" i="35"/>
  <c r="AQ154" i="35"/>
  <c r="AO154" i="35"/>
  <c r="AM154" i="35"/>
  <c r="AK154" i="35"/>
  <c r="AI154" i="35"/>
  <c r="AG154" i="35"/>
  <c r="AE154" i="35"/>
  <c r="AC154" i="35"/>
  <c r="AA154" i="35"/>
  <c r="Y154" i="35"/>
  <c r="W154" i="35"/>
  <c r="U154" i="35"/>
  <c r="S154" i="35"/>
  <c r="Q154" i="35"/>
  <c r="O154" i="35"/>
  <c r="M154" i="35"/>
  <c r="K154" i="35"/>
  <c r="I154" i="35"/>
  <c r="G154" i="35"/>
  <c r="E154" i="35"/>
  <c r="AQ153" i="35"/>
  <c r="AO153" i="35"/>
  <c r="AM153" i="35"/>
  <c r="AK153" i="35"/>
  <c r="AI153" i="35"/>
  <c r="AG153" i="35"/>
  <c r="AE153" i="35"/>
  <c r="AC153" i="35"/>
  <c r="AA153" i="35"/>
  <c r="Y153" i="35"/>
  <c r="W153" i="35"/>
  <c r="U153" i="35"/>
  <c r="S153" i="35"/>
  <c r="Q153" i="35"/>
  <c r="O153" i="35"/>
  <c r="M153" i="35"/>
  <c r="K153" i="35"/>
  <c r="I153" i="35"/>
  <c r="G153" i="35"/>
  <c r="E153" i="35"/>
  <c r="AQ152" i="35"/>
  <c r="AO152" i="35"/>
  <c r="AM152" i="35"/>
  <c r="AK152" i="35"/>
  <c r="AI152" i="35"/>
  <c r="AG152" i="35"/>
  <c r="AE152" i="35"/>
  <c r="AC152" i="35"/>
  <c r="AA152" i="35"/>
  <c r="Y152" i="35"/>
  <c r="W152" i="35"/>
  <c r="U152" i="35"/>
  <c r="S152" i="35"/>
  <c r="Q152" i="35"/>
  <c r="O152" i="35"/>
  <c r="M152" i="35"/>
  <c r="K152" i="35"/>
  <c r="I152" i="35"/>
  <c r="G152" i="35"/>
  <c r="E152" i="35"/>
  <c r="AQ151" i="35"/>
  <c r="AO151" i="35"/>
  <c r="AM151" i="35"/>
  <c r="AK151" i="35"/>
  <c r="AI151" i="35"/>
  <c r="AG151" i="35"/>
  <c r="AE151" i="35"/>
  <c r="AC151" i="35"/>
  <c r="AA151" i="35"/>
  <c r="Y151" i="35"/>
  <c r="W151" i="35"/>
  <c r="U151" i="35"/>
  <c r="S151" i="35"/>
  <c r="Q151" i="35"/>
  <c r="O151" i="35"/>
  <c r="M151" i="35"/>
  <c r="K151" i="35"/>
  <c r="I151" i="35"/>
  <c r="G151" i="35"/>
  <c r="E151" i="35"/>
  <c r="AQ150" i="35"/>
  <c r="AO150" i="35"/>
  <c r="AM150" i="35"/>
  <c r="AK150" i="35"/>
  <c r="AI150" i="35"/>
  <c r="AG150" i="35"/>
  <c r="AE150" i="35"/>
  <c r="AC150" i="35"/>
  <c r="AA150" i="35"/>
  <c r="Y150" i="35"/>
  <c r="W150" i="35"/>
  <c r="U150" i="35"/>
  <c r="S150" i="35"/>
  <c r="Q150" i="35"/>
  <c r="O150" i="35"/>
  <c r="M150" i="35"/>
  <c r="K150" i="35"/>
  <c r="I150" i="35"/>
  <c r="G150" i="35"/>
  <c r="E150" i="35"/>
  <c r="AQ149" i="35"/>
  <c r="AO149" i="35"/>
  <c r="AM149" i="35"/>
  <c r="AK149" i="35"/>
  <c r="AI149" i="35"/>
  <c r="AG149" i="35"/>
  <c r="AE149" i="35"/>
  <c r="AC149" i="35"/>
  <c r="AA149" i="35"/>
  <c r="Y149" i="35"/>
  <c r="W149" i="35"/>
  <c r="U149" i="35"/>
  <c r="S149" i="35"/>
  <c r="Q149" i="35"/>
  <c r="O149" i="35"/>
  <c r="M149" i="35"/>
  <c r="K149" i="35"/>
  <c r="I149" i="35"/>
  <c r="G149" i="35"/>
  <c r="E149" i="35"/>
  <c r="AQ148" i="35"/>
  <c r="AO148" i="35"/>
  <c r="AM148" i="35"/>
  <c r="AK148" i="35"/>
  <c r="AI148" i="35"/>
  <c r="AG148" i="35"/>
  <c r="AE148" i="35"/>
  <c r="AC148" i="35"/>
  <c r="AA148" i="35"/>
  <c r="Y148" i="35"/>
  <c r="W148" i="35"/>
  <c r="U148" i="35"/>
  <c r="S148" i="35"/>
  <c r="Q148" i="35"/>
  <c r="O148" i="35"/>
  <c r="M148" i="35"/>
  <c r="K148" i="35"/>
  <c r="I148" i="35"/>
  <c r="G148" i="35"/>
  <c r="E148" i="35"/>
  <c r="AQ147" i="35"/>
  <c r="AO147" i="35"/>
  <c r="AM147" i="35"/>
  <c r="AK147" i="35"/>
  <c r="AI147" i="35"/>
  <c r="AG147" i="35"/>
  <c r="AE147" i="35"/>
  <c r="AC147" i="35"/>
  <c r="AA147" i="35"/>
  <c r="Y147" i="35"/>
  <c r="W147" i="35"/>
  <c r="U147" i="35"/>
  <c r="S147" i="35"/>
  <c r="Q147" i="35"/>
  <c r="O147" i="35"/>
  <c r="M147" i="35"/>
  <c r="K147" i="35"/>
  <c r="I147" i="35"/>
  <c r="G147" i="35"/>
  <c r="E147" i="35"/>
  <c r="AQ146" i="35"/>
  <c r="AO146" i="35"/>
  <c r="AM146" i="35"/>
  <c r="AK146" i="35"/>
  <c r="AI146" i="35"/>
  <c r="AG146" i="35"/>
  <c r="AE146" i="35"/>
  <c r="AC146" i="35"/>
  <c r="AA146" i="35"/>
  <c r="Y146" i="35"/>
  <c r="W146" i="35"/>
  <c r="U146" i="35"/>
  <c r="S146" i="35"/>
  <c r="Q146" i="35"/>
  <c r="O146" i="35"/>
  <c r="M146" i="35"/>
  <c r="K146" i="35"/>
  <c r="I146" i="35"/>
  <c r="G146" i="35"/>
  <c r="E146" i="35"/>
  <c r="AQ145" i="35"/>
  <c r="AO145" i="35"/>
  <c r="AM145" i="35"/>
  <c r="AK145" i="35"/>
  <c r="AI145" i="35"/>
  <c r="AG145" i="35"/>
  <c r="AE145" i="35"/>
  <c r="AC145" i="35"/>
  <c r="AA145" i="35"/>
  <c r="Y145" i="35"/>
  <c r="W145" i="35"/>
  <c r="U145" i="35"/>
  <c r="S145" i="35"/>
  <c r="Q145" i="35"/>
  <c r="O145" i="35"/>
  <c r="M145" i="35"/>
  <c r="K145" i="35"/>
  <c r="I145" i="35"/>
  <c r="G145" i="35"/>
  <c r="E145" i="35"/>
  <c r="AQ144" i="35"/>
  <c r="AO144" i="35"/>
  <c r="AM144" i="35"/>
  <c r="AK144" i="35"/>
  <c r="AI144" i="35"/>
  <c r="AG144" i="35"/>
  <c r="AE144" i="35"/>
  <c r="AC144" i="35"/>
  <c r="AA144" i="35"/>
  <c r="Y144" i="35"/>
  <c r="W144" i="35"/>
  <c r="U144" i="35"/>
  <c r="S144" i="35"/>
  <c r="Q144" i="35"/>
  <c r="O144" i="35"/>
  <c r="M144" i="35"/>
  <c r="K144" i="35"/>
  <c r="I144" i="35"/>
  <c r="G144" i="35"/>
  <c r="E144" i="35"/>
  <c r="AQ143" i="35"/>
  <c r="AO143" i="35"/>
  <c r="AM143" i="35"/>
  <c r="AK143" i="35"/>
  <c r="AI143" i="35"/>
  <c r="AG143" i="35"/>
  <c r="AE143" i="35"/>
  <c r="AC143" i="35"/>
  <c r="AA143" i="35"/>
  <c r="Y143" i="35"/>
  <c r="W143" i="35"/>
  <c r="U143" i="35"/>
  <c r="S143" i="35"/>
  <c r="Q143" i="35"/>
  <c r="O143" i="35"/>
  <c r="M143" i="35"/>
  <c r="K143" i="35"/>
  <c r="I143" i="35"/>
  <c r="G143" i="35"/>
  <c r="E143" i="35"/>
  <c r="AQ142" i="35"/>
  <c r="AO142" i="35"/>
  <c r="AM142" i="35"/>
  <c r="AK142" i="35"/>
  <c r="AI142" i="35"/>
  <c r="AG142" i="35"/>
  <c r="AE142" i="35"/>
  <c r="AC142" i="35"/>
  <c r="AA142" i="35"/>
  <c r="Y142" i="35"/>
  <c r="W142" i="35"/>
  <c r="U142" i="35"/>
  <c r="S142" i="35"/>
  <c r="Q142" i="35"/>
  <c r="O142" i="35"/>
  <c r="M142" i="35"/>
  <c r="K142" i="35"/>
  <c r="I142" i="35"/>
  <c r="G142" i="35"/>
  <c r="E142" i="35"/>
  <c r="AQ141" i="35"/>
  <c r="AO141" i="35"/>
  <c r="AM141" i="35"/>
  <c r="AK141" i="35"/>
  <c r="AI141" i="35"/>
  <c r="AG141" i="35"/>
  <c r="AE141" i="35"/>
  <c r="AC141" i="35"/>
  <c r="AA141" i="35"/>
  <c r="Y141" i="35"/>
  <c r="W141" i="35"/>
  <c r="U141" i="35"/>
  <c r="S141" i="35"/>
  <c r="Q141" i="35"/>
  <c r="O141" i="35"/>
  <c r="M141" i="35"/>
  <c r="K141" i="35"/>
  <c r="I141" i="35"/>
  <c r="G141" i="35"/>
  <c r="E141" i="35"/>
  <c r="AQ140" i="35"/>
  <c r="AO140" i="35"/>
  <c r="AM140" i="35"/>
  <c r="AK140" i="35"/>
  <c r="AI140" i="35"/>
  <c r="AG140" i="35"/>
  <c r="AE140" i="35"/>
  <c r="AC140" i="35"/>
  <c r="AA140" i="35"/>
  <c r="Y140" i="35"/>
  <c r="W140" i="35"/>
  <c r="U140" i="35"/>
  <c r="S140" i="35"/>
  <c r="Q140" i="35"/>
  <c r="O140" i="35"/>
  <c r="M140" i="35"/>
  <c r="K140" i="35"/>
  <c r="I140" i="35"/>
  <c r="G140" i="35"/>
  <c r="E140" i="35"/>
  <c r="AQ139" i="35"/>
  <c r="AO139" i="35"/>
  <c r="AM139" i="35"/>
  <c r="AK139" i="35"/>
  <c r="AI139" i="35"/>
  <c r="AG139" i="35"/>
  <c r="AE139" i="35"/>
  <c r="AC139" i="35"/>
  <c r="AA139" i="35"/>
  <c r="Y139" i="35"/>
  <c r="W139" i="35"/>
  <c r="U139" i="35"/>
  <c r="S139" i="35"/>
  <c r="Q139" i="35"/>
  <c r="O139" i="35"/>
  <c r="M139" i="35"/>
  <c r="K139" i="35"/>
  <c r="I139" i="35"/>
  <c r="G139" i="35"/>
  <c r="E139" i="35"/>
  <c r="AQ138" i="35"/>
  <c r="AO138" i="35"/>
  <c r="AM138" i="35"/>
  <c r="AK138" i="35"/>
  <c r="AI138" i="35"/>
  <c r="AG138" i="35"/>
  <c r="AE138" i="35"/>
  <c r="AC138" i="35"/>
  <c r="AA138" i="35"/>
  <c r="Y138" i="35"/>
  <c r="W138" i="35"/>
  <c r="U138" i="35"/>
  <c r="S138" i="35"/>
  <c r="Q138" i="35"/>
  <c r="O138" i="35"/>
  <c r="M138" i="35"/>
  <c r="K138" i="35"/>
  <c r="I138" i="35"/>
  <c r="G138" i="35"/>
  <c r="E138" i="35"/>
  <c r="AQ137" i="35"/>
  <c r="AO137" i="35"/>
  <c r="AM137" i="35"/>
  <c r="AK137" i="35"/>
  <c r="AI137" i="35"/>
  <c r="AG137" i="35"/>
  <c r="AE137" i="35"/>
  <c r="AC137" i="35"/>
  <c r="AA137" i="35"/>
  <c r="Y137" i="35"/>
  <c r="W137" i="35"/>
  <c r="U137" i="35"/>
  <c r="S137" i="35"/>
  <c r="Q137" i="35"/>
  <c r="O137" i="35"/>
  <c r="M137" i="35"/>
  <c r="K137" i="35"/>
  <c r="I137" i="35"/>
  <c r="G137" i="35"/>
  <c r="E137" i="35"/>
  <c r="AQ136" i="35"/>
  <c r="AO136" i="35"/>
  <c r="AM136" i="35"/>
  <c r="AK136" i="35"/>
  <c r="AI136" i="35"/>
  <c r="AG136" i="35"/>
  <c r="AE136" i="35"/>
  <c r="AC136" i="35"/>
  <c r="AA136" i="35"/>
  <c r="Y136" i="35"/>
  <c r="W136" i="35"/>
  <c r="U136" i="35"/>
  <c r="S136" i="35"/>
  <c r="Q136" i="35"/>
  <c r="O136" i="35"/>
  <c r="M136" i="35"/>
  <c r="K136" i="35"/>
  <c r="I136" i="35"/>
  <c r="G136" i="35"/>
  <c r="E136" i="35"/>
  <c r="AQ135" i="35"/>
  <c r="AO135" i="35"/>
  <c r="AM135" i="35"/>
  <c r="AK135" i="35"/>
  <c r="AI135" i="35"/>
  <c r="AG135" i="35"/>
  <c r="AE135" i="35"/>
  <c r="AC135" i="35"/>
  <c r="AA135" i="35"/>
  <c r="Y135" i="35"/>
  <c r="W135" i="35"/>
  <c r="U135" i="35"/>
  <c r="S135" i="35"/>
  <c r="Q135" i="35"/>
  <c r="O135" i="35"/>
  <c r="M135" i="35"/>
  <c r="K135" i="35"/>
  <c r="I135" i="35"/>
  <c r="G135" i="35"/>
  <c r="E135" i="35"/>
  <c r="AQ134" i="35"/>
  <c r="AO134" i="35"/>
  <c r="AM134" i="35"/>
  <c r="AK134" i="35"/>
  <c r="AI134" i="35"/>
  <c r="AG134" i="35"/>
  <c r="AE134" i="35"/>
  <c r="AC134" i="35"/>
  <c r="AA134" i="35"/>
  <c r="Y134" i="35"/>
  <c r="W134" i="35"/>
  <c r="U134" i="35"/>
  <c r="S134" i="35"/>
  <c r="Q134" i="35"/>
  <c r="O134" i="35"/>
  <c r="M134" i="35"/>
  <c r="K134" i="35"/>
  <c r="I134" i="35"/>
  <c r="G134" i="35"/>
  <c r="E134" i="35"/>
  <c r="AQ133" i="35"/>
  <c r="AO133" i="35"/>
  <c r="AM133" i="35"/>
  <c r="AK133" i="35"/>
  <c r="AI133" i="35"/>
  <c r="AG133" i="35"/>
  <c r="AE133" i="35"/>
  <c r="AC133" i="35"/>
  <c r="AA133" i="35"/>
  <c r="Y133" i="35"/>
  <c r="W133" i="35"/>
  <c r="U133" i="35"/>
  <c r="S133" i="35"/>
  <c r="Q133" i="35"/>
  <c r="O133" i="35"/>
  <c r="M133" i="35"/>
  <c r="K133" i="35"/>
  <c r="I133" i="35"/>
  <c r="G133" i="35"/>
  <c r="E133" i="35"/>
  <c r="AQ132" i="35"/>
  <c r="AO132" i="35"/>
  <c r="AM132" i="35"/>
  <c r="AK132" i="35"/>
  <c r="AI132" i="35"/>
  <c r="AG132" i="35"/>
  <c r="AE132" i="35"/>
  <c r="AC132" i="35"/>
  <c r="AA132" i="35"/>
  <c r="Y132" i="35"/>
  <c r="W132" i="35"/>
  <c r="U132" i="35"/>
  <c r="S132" i="35"/>
  <c r="Q132" i="35"/>
  <c r="O132" i="35"/>
  <c r="M132" i="35"/>
  <c r="K132" i="35"/>
  <c r="I132" i="35"/>
  <c r="G132" i="35"/>
  <c r="E132" i="35"/>
  <c r="AQ131" i="35"/>
  <c r="AO131" i="35"/>
  <c r="AM131" i="35"/>
  <c r="AK131" i="35"/>
  <c r="AI131" i="35"/>
  <c r="AG131" i="35"/>
  <c r="AE131" i="35"/>
  <c r="AC131" i="35"/>
  <c r="AA131" i="35"/>
  <c r="Y131" i="35"/>
  <c r="W131" i="35"/>
  <c r="U131" i="35"/>
  <c r="S131" i="35"/>
  <c r="Q131" i="35"/>
  <c r="O131" i="35"/>
  <c r="M131" i="35"/>
  <c r="K131" i="35"/>
  <c r="I131" i="35"/>
  <c r="G131" i="35"/>
  <c r="E131" i="35"/>
  <c r="AQ130" i="35"/>
  <c r="AO130" i="35"/>
  <c r="AM130" i="35"/>
  <c r="AK130" i="35"/>
  <c r="AI130" i="35"/>
  <c r="AG130" i="35"/>
  <c r="AE130" i="35"/>
  <c r="AC130" i="35"/>
  <c r="AA130" i="35"/>
  <c r="Y130" i="35"/>
  <c r="W130" i="35"/>
  <c r="U130" i="35"/>
  <c r="S130" i="35"/>
  <c r="Q130" i="35"/>
  <c r="O130" i="35"/>
  <c r="M130" i="35"/>
  <c r="K130" i="35"/>
  <c r="I130" i="35"/>
  <c r="G130" i="35"/>
  <c r="E130" i="35"/>
  <c r="AQ129" i="35"/>
  <c r="AO129" i="35"/>
  <c r="AM129" i="35"/>
  <c r="AK129" i="35"/>
  <c r="AI129" i="35"/>
  <c r="AG129" i="35"/>
  <c r="AE129" i="35"/>
  <c r="AC129" i="35"/>
  <c r="AA129" i="35"/>
  <c r="Y129" i="35"/>
  <c r="W129" i="35"/>
  <c r="U129" i="35"/>
  <c r="S129" i="35"/>
  <c r="Q129" i="35"/>
  <c r="O129" i="35"/>
  <c r="M129" i="35"/>
  <c r="K129" i="35"/>
  <c r="I129" i="35"/>
  <c r="G129" i="35"/>
  <c r="E129" i="35"/>
  <c r="AQ128" i="35"/>
  <c r="AO128" i="35"/>
  <c r="AM128" i="35"/>
  <c r="AK128" i="35"/>
  <c r="AI128" i="35"/>
  <c r="AG128" i="35"/>
  <c r="AE128" i="35"/>
  <c r="AC128" i="35"/>
  <c r="AA128" i="35"/>
  <c r="Y128" i="35"/>
  <c r="W128" i="35"/>
  <c r="U128" i="35"/>
  <c r="S128" i="35"/>
  <c r="Q128" i="35"/>
  <c r="O128" i="35"/>
  <c r="M128" i="35"/>
  <c r="K128" i="35"/>
  <c r="I128" i="35"/>
  <c r="G128" i="35"/>
  <c r="E128" i="35"/>
  <c r="AQ127" i="35"/>
  <c r="AO127" i="35"/>
  <c r="AM127" i="35"/>
  <c r="AK127" i="35"/>
  <c r="AI127" i="35"/>
  <c r="AG127" i="35"/>
  <c r="AE127" i="35"/>
  <c r="AC127" i="35"/>
  <c r="AA127" i="35"/>
  <c r="Y127" i="35"/>
  <c r="W127" i="35"/>
  <c r="U127" i="35"/>
  <c r="S127" i="35"/>
  <c r="Q127" i="35"/>
  <c r="O127" i="35"/>
  <c r="M127" i="35"/>
  <c r="K127" i="35"/>
  <c r="I127" i="35"/>
  <c r="G127" i="35"/>
  <c r="E127" i="35"/>
  <c r="AQ126" i="35"/>
  <c r="AO126" i="35"/>
  <c r="AM126" i="35"/>
  <c r="AK126" i="35"/>
  <c r="AI126" i="35"/>
  <c r="AG126" i="35"/>
  <c r="AE126" i="35"/>
  <c r="AC126" i="35"/>
  <c r="AA126" i="35"/>
  <c r="Y126" i="35"/>
  <c r="W126" i="35"/>
  <c r="U126" i="35"/>
  <c r="S126" i="35"/>
  <c r="Q126" i="35"/>
  <c r="O126" i="35"/>
  <c r="M126" i="35"/>
  <c r="K126" i="35"/>
  <c r="I126" i="35"/>
  <c r="G126" i="35"/>
  <c r="E126" i="35"/>
  <c r="AQ125" i="35"/>
  <c r="AO125" i="35"/>
  <c r="AM125" i="35"/>
  <c r="AK125" i="35"/>
  <c r="AI125" i="35"/>
  <c r="AG125" i="35"/>
  <c r="AE125" i="35"/>
  <c r="AC125" i="35"/>
  <c r="AA125" i="35"/>
  <c r="Y125" i="35"/>
  <c r="W125" i="35"/>
  <c r="U125" i="35"/>
  <c r="S125" i="35"/>
  <c r="Q125" i="35"/>
  <c r="O125" i="35"/>
  <c r="M125" i="35"/>
  <c r="K125" i="35"/>
  <c r="I125" i="35"/>
  <c r="G125" i="35"/>
  <c r="E125" i="35"/>
  <c r="AQ124" i="35"/>
  <c r="AO124" i="35"/>
  <c r="AM124" i="35"/>
  <c r="AK124" i="35"/>
  <c r="AI124" i="35"/>
  <c r="AG124" i="35"/>
  <c r="AE124" i="35"/>
  <c r="AC124" i="35"/>
  <c r="AA124" i="35"/>
  <c r="Y124" i="35"/>
  <c r="W124" i="35"/>
  <c r="U124" i="35"/>
  <c r="S124" i="35"/>
  <c r="Q124" i="35"/>
  <c r="O124" i="35"/>
  <c r="M124" i="35"/>
  <c r="K124" i="35"/>
  <c r="I124" i="35"/>
  <c r="G124" i="35"/>
  <c r="E124" i="35"/>
  <c r="AQ123" i="35"/>
  <c r="AO123" i="35"/>
  <c r="AM123" i="35"/>
  <c r="AK123" i="35"/>
  <c r="AI123" i="35"/>
  <c r="AG123" i="35"/>
  <c r="AE123" i="35"/>
  <c r="AC123" i="35"/>
  <c r="AA123" i="35"/>
  <c r="Y123" i="35"/>
  <c r="W123" i="35"/>
  <c r="U123" i="35"/>
  <c r="S123" i="35"/>
  <c r="Q123" i="35"/>
  <c r="O123" i="35"/>
  <c r="M123" i="35"/>
  <c r="K123" i="35"/>
  <c r="I123" i="35"/>
  <c r="G123" i="35"/>
  <c r="E123" i="35"/>
  <c r="AQ122" i="35"/>
  <c r="AO122" i="35"/>
  <c r="AM122" i="35"/>
  <c r="AK122" i="35"/>
  <c r="AI122" i="35"/>
  <c r="AG122" i="35"/>
  <c r="AE122" i="35"/>
  <c r="AC122" i="35"/>
  <c r="AA122" i="35"/>
  <c r="Y122" i="35"/>
  <c r="W122" i="35"/>
  <c r="U122" i="35"/>
  <c r="S122" i="35"/>
  <c r="Q122" i="35"/>
  <c r="O122" i="35"/>
  <c r="M122" i="35"/>
  <c r="K122" i="35"/>
  <c r="I122" i="35"/>
  <c r="G122" i="35"/>
  <c r="E122" i="35"/>
  <c r="AQ121" i="35"/>
  <c r="AO121" i="35"/>
  <c r="AM121" i="35"/>
  <c r="AK121" i="35"/>
  <c r="AI121" i="35"/>
  <c r="AG121" i="35"/>
  <c r="AE121" i="35"/>
  <c r="AC121" i="35"/>
  <c r="AA121" i="35"/>
  <c r="Y121" i="35"/>
  <c r="W121" i="35"/>
  <c r="U121" i="35"/>
  <c r="S121" i="35"/>
  <c r="Q121" i="35"/>
  <c r="O121" i="35"/>
  <c r="M121" i="35"/>
  <c r="K121" i="35"/>
  <c r="I121" i="35"/>
  <c r="G121" i="35"/>
  <c r="E121" i="35"/>
  <c r="AQ120" i="35"/>
  <c r="AO120" i="35"/>
  <c r="AM120" i="35"/>
  <c r="AK120" i="35"/>
  <c r="AI120" i="35"/>
  <c r="AG120" i="35"/>
  <c r="AE120" i="35"/>
  <c r="AC120" i="35"/>
  <c r="AA120" i="35"/>
  <c r="Y120" i="35"/>
  <c r="W120" i="35"/>
  <c r="U120" i="35"/>
  <c r="S120" i="35"/>
  <c r="Q120" i="35"/>
  <c r="O120" i="35"/>
  <c r="M120" i="35"/>
  <c r="K120" i="35"/>
  <c r="I120" i="35"/>
  <c r="G120" i="35"/>
  <c r="E120" i="35"/>
  <c r="AQ119" i="35"/>
  <c r="AO119" i="35"/>
  <c r="AM119" i="35"/>
  <c r="AK119" i="35"/>
  <c r="AI119" i="35"/>
  <c r="AG119" i="35"/>
  <c r="AE119" i="35"/>
  <c r="AC119" i="35"/>
  <c r="AA119" i="35"/>
  <c r="Y119" i="35"/>
  <c r="W119" i="35"/>
  <c r="U119" i="35"/>
  <c r="S119" i="35"/>
  <c r="Q119" i="35"/>
  <c r="O119" i="35"/>
  <c r="M119" i="35"/>
  <c r="K119" i="35"/>
  <c r="I119" i="35"/>
  <c r="G119" i="35"/>
  <c r="E119" i="35"/>
  <c r="AQ118" i="35"/>
  <c r="AO118" i="35"/>
  <c r="AM118" i="35"/>
  <c r="AK118" i="35"/>
  <c r="AI118" i="35"/>
  <c r="AG118" i="35"/>
  <c r="AE118" i="35"/>
  <c r="AC118" i="35"/>
  <c r="AA118" i="35"/>
  <c r="Y118" i="35"/>
  <c r="W118" i="35"/>
  <c r="U118" i="35"/>
  <c r="S118" i="35"/>
  <c r="Q118" i="35"/>
  <c r="O118" i="35"/>
  <c r="M118" i="35"/>
  <c r="K118" i="35"/>
  <c r="I118" i="35"/>
  <c r="G118" i="35"/>
  <c r="E118" i="35"/>
  <c r="AQ117" i="35"/>
  <c r="AO117" i="35"/>
  <c r="AM117" i="35"/>
  <c r="AK117" i="35"/>
  <c r="AI117" i="35"/>
  <c r="AG117" i="35"/>
  <c r="AE117" i="35"/>
  <c r="AC117" i="35"/>
  <c r="AA117" i="35"/>
  <c r="Y117" i="35"/>
  <c r="W117" i="35"/>
  <c r="U117" i="35"/>
  <c r="S117" i="35"/>
  <c r="Q117" i="35"/>
  <c r="O117" i="35"/>
  <c r="M117" i="35"/>
  <c r="K117" i="35"/>
  <c r="I117" i="35"/>
  <c r="G117" i="35"/>
  <c r="E117" i="35"/>
  <c r="AQ116" i="35"/>
  <c r="AO116" i="35"/>
  <c r="AM116" i="35"/>
  <c r="AK116" i="35"/>
  <c r="AI116" i="35"/>
  <c r="AG116" i="35"/>
  <c r="AE116" i="35"/>
  <c r="AC116" i="35"/>
  <c r="AA116" i="35"/>
  <c r="Y116" i="35"/>
  <c r="W116" i="35"/>
  <c r="U116" i="35"/>
  <c r="S116" i="35"/>
  <c r="Q116" i="35"/>
  <c r="O116" i="35"/>
  <c r="M116" i="35"/>
  <c r="K116" i="35"/>
  <c r="I116" i="35"/>
  <c r="G116" i="35"/>
  <c r="E116" i="35"/>
  <c r="AQ115" i="35"/>
  <c r="AO115" i="35"/>
  <c r="AM115" i="35"/>
  <c r="AK115" i="35"/>
  <c r="AI115" i="35"/>
  <c r="AG115" i="35"/>
  <c r="AE115" i="35"/>
  <c r="AC115" i="35"/>
  <c r="AA115" i="35"/>
  <c r="Y115" i="35"/>
  <c r="W115" i="35"/>
  <c r="U115" i="35"/>
  <c r="S115" i="35"/>
  <c r="Q115" i="35"/>
  <c r="O115" i="35"/>
  <c r="M115" i="35"/>
  <c r="K115" i="35"/>
  <c r="I115" i="35"/>
  <c r="G115" i="35"/>
  <c r="E115" i="35"/>
  <c r="AQ114" i="35"/>
  <c r="AO114" i="35"/>
  <c r="AM114" i="35"/>
  <c r="AK114" i="35"/>
  <c r="AI114" i="35"/>
  <c r="AG114" i="35"/>
  <c r="AE114" i="35"/>
  <c r="AC114" i="35"/>
  <c r="AA114" i="35"/>
  <c r="Y114" i="35"/>
  <c r="W114" i="35"/>
  <c r="U114" i="35"/>
  <c r="S114" i="35"/>
  <c r="Q114" i="35"/>
  <c r="O114" i="35"/>
  <c r="M114" i="35"/>
  <c r="K114" i="35"/>
  <c r="I114" i="35"/>
  <c r="G114" i="35"/>
  <c r="E114" i="35"/>
  <c r="AQ113" i="35"/>
  <c r="AO113" i="35"/>
  <c r="AM113" i="35"/>
  <c r="AK113" i="35"/>
  <c r="AI113" i="35"/>
  <c r="AG113" i="35"/>
  <c r="AE113" i="35"/>
  <c r="AC113" i="35"/>
  <c r="AA113" i="35"/>
  <c r="Y113" i="35"/>
  <c r="W113" i="35"/>
  <c r="U113" i="35"/>
  <c r="S113" i="35"/>
  <c r="Q113" i="35"/>
  <c r="O113" i="35"/>
  <c r="M113" i="35"/>
  <c r="K113" i="35"/>
  <c r="I113" i="35"/>
  <c r="G113" i="35"/>
  <c r="E113" i="35"/>
  <c r="AQ112" i="35"/>
  <c r="AO112" i="35"/>
  <c r="AM112" i="35"/>
  <c r="AK112" i="35"/>
  <c r="AI112" i="35"/>
  <c r="AG112" i="35"/>
  <c r="AE112" i="35"/>
  <c r="AC112" i="35"/>
  <c r="AA112" i="35"/>
  <c r="Y112" i="35"/>
  <c r="W112" i="35"/>
  <c r="U112" i="35"/>
  <c r="S112" i="35"/>
  <c r="Q112" i="35"/>
  <c r="O112" i="35"/>
  <c r="M112" i="35"/>
  <c r="K112" i="35"/>
  <c r="I112" i="35"/>
  <c r="G112" i="35"/>
  <c r="E112" i="35"/>
  <c r="AQ111" i="35"/>
  <c r="AO111" i="35"/>
  <c r="AM111" i="35"/>
  <c r="AK111" i="35"/>
  <c r="AI111" i="35"/>
  <c r="AG111" i="35"/>
  <c r="AE111" i="35"/>
  <c r="AC111" i="35"/>
  <c r="AA111" i="35"/>
  <c r="Y111" i="35"/>
  <c r="W111" i="35"/>
  <c r="U111" i="35"/>
  <c r="S111" i="35"/>
  <c r="Q111" i="35"/>
  <c r="O111" i="35"/>
  <c r="M111" i="35"/>
  <c r="K111" i="35"/>
  <c r="I111" i="35"/>
  <c r="G111" i="35"/>
  <c r="E111" i="35"/>
  <c r="AQ110" i="35"/>
  <c r="AO110" i="35"/>
  <c r="AM110" i="35"/>
  <c r="AK110" i="35"/>
  <c r="AI110" i="35"/>
  <c r="AG110" i="35"/>
  <c r="AE110" i="35"/>
  <c r="AC110" i="35"/>
  <c r="AA110" i="35"/>
  <c r="Y110" i="35"/>
  <c r="W110" i="35"/>
  <c r="U110" i="35"/>
  <c r="S110" i="35"/>
  <c r="Q110" i="35"/>
  <c r="O110" i="35"/>
  <c r="M110" i="35"/>
  <c r="K110" i="35"/>
  <c r="I110" i="35"/>
  <c r="G110" i="35"/>
  <c r="E110" i="35"/>
  <c r="AQ109" i="35"/>
  <c r="AO109" i="35"/>
  <c r="AM109" i="35"/>
  <c r="AK109" i="35"/>
  <c r="AI109" i="35"/>
  <c r="AG109" i="35"/>
  <c r="AE109" i="35"/>
  <c r="AC109" i="35"/>
  <c r="AA109" i="35"/>
  <c r="Y109" i="35"/>
  <c r="W109" i="35"/>
  <c r="U109" i="35"/>
  <c r="S109" i="35"/>
  <c r="Q109" i="35"/>
  <c r="O109" i="35"/>
  <c r="M109" i="35"/>
  <c r="K109" i="35"/>
  <c r="I109" i="35"/>
  <c r="G109" i="35"/>
  <c r="E109" i="35"/>
  <c r="AQ108" i="35"/>
  <c r="AO108" i="35"/>
  <c r="AM108" i="35"/>
  <c r="AK108" i="35"/>
  <c r="AI108" i="35"/>
  <c r="AG108" i="35"/>
  <c r="AE108" i="35"/>
  <c r="AC108" i="35"/>
  <c r="AA108" i="35"/>
  <c r="Y108" i="35"/>
  <c r="W108" i="35"/>
  <c r="U108" i="35"/>
  <c r="S108" i="35"/>
  <c r="Q108" i="35"/>
  <c r="O108" i="35"/>
  <c r="M108" i="35"/>
  <c r="K108" i="35"/>
  <c r="I108" i="35"/>
  <c r="G108" i="35"/>
  <c r="E108" i="35"/>
  <c r="AQ107" i="35"/>
  <c r="AO107" i="35"/>
  <c r="AM107" i="35"/>
  <c r="AK107" i="35"/>
  <c r="AI107" i="35"/>
  <c r="AG107" i="35"/>
  <c r="AE107" i="35"/>
  <c r="AC107" i="35"/>
  <c r="AA107" i="35"/>
  <c r="Y107" i="35"/>
  <c r="W107" i="35"/>
  <c r="U107" i="35"/>
  <c r="S107" i="35"/>
  <c r="Q107" i="35"/>
  <c r="O107" i="35"/>
  <c r="M107" i="35"/>
  <c r="K107" i="35"/>
  <c r="I107" i="35"/>
  <c r="G107" i="35"/>
  <c r="E107" i="35"/>
  <c r="AQ106" i="35"/>
  <c r="AO106" i="35"/>
  <c r="AM106" i="35"/>
  <c r="AK106" i="35"/>
  <c r="AI106" i="35"/>
  <c r="AG106" i="35"/>
  <c r="AE106" i="35"/>
  <c r="AC106" i="35"/>
  <c r="AA106" i="35"/>
  <c r="Y106" i="35"/>
  <c r="W106" i="35"/>
  <c r="U106" i="35"/>
  <c r="S106" i="35"/>
  <c r="Q106" i="35"/>
  <c r="O106" i="35"/>
  <c r="M106" i="35"/>
  <c r="K106" i="35"/>
  <c r="I106" i="35"/>
  <c r="G106" i="35"/>
  <c r="E106" i="35"/>
  <c r="AQ105" i="35"/>
  <c r="AO105" i="35"/>
  <c r="AM105" i="35"/>
  <c r="AK105" i="35"/>
  <c r="AI105" i="35"/>
  <c r="AG105" i="35"/>
  <c r="AE105" i="35"/>
  <c r="AC105" i="35"/>
  <c r="AA105" i="35"/>
  <c r="Y105" i="35"/>
  <c r="W105" i="35"/>
  <c r="U105" i="35"/>
  <c r="S105" i="35"/>
  <c r="Q105" i="35"/>
  <c r="O105" i="35"/>
  <c r="M105" i="35"/>
  <c r="K105" i="35"/>
  <c r="I105" i="35"/>
  <c r="G105" i="35"/>
  <c r="E105" i="35"/>
  <c r="AQ104" i="35"/>
  <c r="AO104" i="35"/>
  <c r="AM104" i="35"/>
  <c r="AK104" i="35"/>
  <c r="AI104" i="35"/>
  <c r="AG104" i="35"/>
  <c r="AE104" i="35"/>
  <c r="AC104" i="35"/>
  <c r="AA104" i="35"/>
  <c r="Y104" i="35"/>
  <c r="W104" i="35"/>
  <c r="U104" i="35"/>
  <c r="S104" i="35"/>
  <c r="Q104" i="35"/>
  <c r="O104" i="35"/>
  <c r="M104" i="35"/>
  <c r="K104" i="35"/>
  <c r="I104" i="35"/>
  <c r="G104" i="35"/>
  <c r="E104" i="35"/>
  <c r="AQ103" i="35"/>
  <c r="AO103" i="35"/>
  <c r="AM103" i="35"/>
  <c r="AK103" i="35"/>
  <c r="AI103" i="35"/>
  <c r="AG103" i="35"/>
  <c r="AE103" i="35"/>
  <c r="AC103" i="35"/>
  <c r="AA103" i="35"/>
  <c r="Y103" i="35"/>
  <c r="W103" i="35"/>
  <c r="U103" i="35"/>
  <c r="S103" i="35"/>
  <c r="Q103" i="35"/>
  <c r="O103" i="35"/>
  <c r="M103" i="35"/>
  <c r="K103" i="35"/>
  <c r="I103" i="35"/>
  <c r="G103" i="35"/>
  <c r="E103" i="35"/>
  <c r="AQ102" i="35"/>
  <c r="AO102" i="35"/>
  <c r="AM102" i="35"/>
  <c r="AK102" i="35"/>
  <c r="AI102" i="35"/>
  <c r="AG102" i="35"/>
  <c r="AE102" i="35"/>
  <c r="AC102" i="35"/>
  <c r="AA102" i="35"/>
  <c r="Y102" i="35"/>
  <c r="W102" i="35"/>
  <c r="U102" i="35"/>
  <c r="S102" i="35"/>
  <c r="Q102" i="35"/>
  <c r="O102" i="35"/>
  <c r="M102" i="35"/>
  <c r="K102" i="35"/>
  <c r="I102" i="35"/>
  <c r="G102" i="35"/>
  <c r="E102" i="35"/>
  <c r="AQ101" i="35"/>
  <c r="AO101" i="35"/>
  <c r="AM101" i="35"/>
  <c r="AK101" i="35"/>
  <c r="AI101" i="35"/>
  <c r="AG101" i="35"/>
  <c r="AE101" i="35"/>
  <c r="AC101" i="35"/>
  <c r="AA101" i="35"/>
  <c r="Y101" i="35"/>
  <c r="W101" i="35"/>
  <c r="U101" i="35"/>
  <c r="S101" i="35"/>
  <c r="Q101" i="35"/>
  <c r="O101" i="35"/>
  <c r="M101" i="35"/>
  <c r="K101" i="35"/>
  <c r="I101" i="35"/>
  <c r="G101" i="35"/>
  <c r="E101" i="35"/>
  <c r="AQ100" i="35"/>
  <c r="AO100" i="35"/>
  <c r="AM100" i="35"/>
  <c r="AK100" i="35"/>
  <c r="AI100" i="35"/>
  <c r="AG100" i="35"/>
  <c r="AE100" i="35"/>
  <c r="AC100" i="35"/>
  <c r="AA100" i="35"/>
  <c r="Y100" i="35"/>
  <c r="W100" i="35"/>
  <c r="U100" i="35"/>
  <c r="S100" i="35"/>
  <c r="Q100" i="35"/>
  <c r="O100" i="35"/>
  <c r="M100" i="35"/>
  <c r="K100" i="35"/>
  <c r="I100" i="35"/>
  <c r="G100" i="35"/>
  <c r="E100" i="35"/>
  <c r="AQ99" i="35"/>
  <c r="AO99" i="35"/>
  <c r="AM99" i="35"/>
  <c r="AK99" i="35"/>
  <c r="AI99" i="35"/>
  <c r="AG99" i="35"/>
  <c r="AE99" i="35"/>
  <c r="AC99" i="35"/>
  <c r="AA99" i="35"/>
  <c r="Y99" i="35"/>
  <c r="W99" i="35"/>
  <c r="U99" i="35"/>
  <c r="S99" i="35"/>
  <c r="Q99" i="35"/>
  <c r="O99" i="35"/>
  <c r="M99" i="35"/>
  <c r="K99" i="35"/>
  <c r="I99" i="35"/>
  <c r="G99" i="35"/>
  <c r="E99" i="35"/>
  <c r="AQ98" i="35"/>
  <c r="AO98" i="35"/>
  <c r="AM98" i="35"/>
  <c r="AK98" i="35"/>
  <c r="AI98" i="35"/>
  <c r="AG98" i="35"/>
  <c r="AE98" i="35"/>
  <c r="AC98" i="35"/>
  <c r="AA98" i="35"/>
  <c r="Y98" i="35"/>
  <c r="W98" i="35"/>
  <c r="U98" i="35"/>
  <c r="S98" i="35"/>
  <c r="Q98" i="35"/>
  <c r="O98" i="35"/>
  <c r="M98" i="35"/>
  <c r="K98" i="35"/>
  <c r="I98" i="35"/>
  <c r="G98" i="35"/>
  <c r="E98" i="35"/>
  <c r="AQ97" i="35"/>
  <c r="AO97" i="35"/>
  <c r="AM97" i="35"/>
  <c r="AK97" i="35"/>
  <c r="AI97" i="35"/>
  <c r="AG97" i="35"/>
  <c r="AE97" i="35"/>
  <c r="AC97" i="35"/>
  <c r="AA97" i="35"/>
  <c r="Y97" i="35"/>
  <c r="W97" i="35"/>
  <c r="U97" i="35"/>
  <c r="S97" i="35"/>
  <c r="Q97" i="35"/>
  <c r="O97" i="35"/>
  <c r="M97" i="35"/>
  <c r="K97" i="35"/>
  <c r="I97" i="35"/>
  <c r="G97" i="35"/>
  <c r="E97" i="35"/>
  <c r="AQ96" i="35"/>
  <c r="AO96" i="35"/>
  <c r="AM96" i="35"/>
  <c r="AK96" i="35"/>
  <c r="AI96" i="35"/>
  <c r="AG96" i="35"/>
  <c r="AE96" i="35"/>
  <c r="AC96" i="35"/>
  <c r="AA96" i="35"/>
  <c r="Y96" i="35"/>
  <c r="W96" i="35"/>
  <c r="U96" i="35"/>
  <c r="S96" i="35"/>
  <c r="Q96" i="35"/>
  <c r="O96" i="35"/>
  <c r="M96" i="35"/>
  <c r="K96" i="35"/>
  <c r="I96" i="35"/>
  <c r="G96" i="35"/>
  <c r="E96" i="35"/>
  <c r="AQ95" i="35"/>
  <c r="AO95" i="35"/>
  <c r="AM95" i="35"/>
  <c r="AK95" i="35"/>
  <c r="AI95" i="35"/>
  <c r="AG95" i="35"/>
  <c r="AE95" i="35"/>
  <c r="AC95" i="35"/>
  <c r="AA95" i="35"/>
  <c r="Y95" i="35"/>
  <c r="W95" i="35"/>
  <c r="U95" i="35"/>
  <c r="S95" i="35"/>
  <c r="Q95" i="35"/>
  <c r="O95" i="35"/>
  <c r="M95" i="35"/>
  <c r="K95" i="35"/>
  <c r="I95" i="35"/>
  <c r="G95" i="35"/>
  <c r="E95" i="35"/>
  <c r="AQ94" i="35"/>
  <c r="AO94" i="35"/>
  <c r="AM94" i="35"/>
  <c r="AK94" i="35"/>
  <c r="AI94" i="35"/>
  <c r="AG94" i="35"/>
  <c r="AE94" i="35"/>
  <c r="AC94" i="35"/>
  <c r="AA94" i="35"/>
  <c r="Y94" i="35"/>
  <c r="W94" i="35"/>
  <c r="U94" i="35"/>
  <c r="S94" i="35"/>
  <c r="Q94" i="35"/>
  <c r="O94" i="35"/>
  <c r="M94" i="35"/>
  <c r="K94" i="35"/>
  <c r="I94" i="35"/>
  <c r="G94" i="35"/>
  <c r="E94" i="35"/>
  <c r="AQ93" i="35"/>
  <c r="AO93" i="35"/>
  <c r="AM93" i="35"/>
  <c r="AK93" i="35"/>
  <c r="AI93" i="35"/>
  <c r="AG93" i="35"/>
  <c r="AE93" i="35"/>
  <c r="AC93" i="35"/>
  <c r="AA93" i="35"/>
  <c r="Y93" i="35"/>
  <c r="W93" i="35"/>
  <c r="U93" i="35"/>
  <c r="S93" i="35"/>
  <c r="Q93" i="35"/>
  <c r="O93" i="35"/>
  <c r="M93" i="35"/>
  <c r="K93" i="35"/>
  <c r="I93" i="35"/>
  <c r="G93" i="35"/>
  <c r="E93" i="35"/>
  <c r="AQ92" i="35"/>
  <c r="AO92" i="35"/>
  <c r="AM92" i="35"/>
  <c r="AK92" i="35"/>
  <c r="AI92" i="35"/>
  <c r="AG92" i="35"/>
  <c r="AE92" i="35"/>
  <c r="AC92" i="35"/>
  <c r="AA92" i="35"/>
  <c r="Y92" i="35"/>
  <c r="W92" i="35"/>
  <c r="U92" i="35"/>
  <c r="S92" i="35"/>
  <c r="Q92" i="35"/>
  <c r="O92" i="35"/>
  <c r="M92" i="35"/>
  <c r="K92" i="35"/>
  <c r="I92" i="35"/>
  <c r="G92" i="35"/>
  <c r="E92" i="35"/>
  <c r="AQ91" i="35"/>
  <c r="AO91" i="35"/>
  <c r="AM91" i="35"/>
  <c r="AK91" i="35"/>
  <c r="AI91" i="35"/>
  <c r="AG91" i="35"/>
  <c r="AE91" i="35"/>
  <c r="AC91" i="35"/>
  <c r="AA91" i="35"/>
  <c r="Y91" i="35"/>
  <c r="W91" i="35"/>
  <c r="U91" i="35"/>
  <c r="S91" i="35"/>
  <c r="Q91" i="35"/>
  <c r="O91" i="35"/>
  <c r="M91" i="35"/>
  <c r="K91" i="35"/>
  <c r="I91" i="35"/>
  <c r="G91" i="35"/>
  <c r="E91" i="35"/>
  <c r="AQ90" i="35"/>
  <c r="AO90" i="35"/>
  <c r="AM90" i="35"/>
  <c r="AK90" i="35"/>
  <c r="AI90" i="35"/>
  <c r="AG90" i="35"/>
  <c r="AE90" i="35"/>
  <c r="AC90" i="35"/>
  <c r="AA90" i="35"/>
  <c r="Y90" i="35"/>
  <c r="W90" i="35"/>
  <c r="U90" i="35"/>
  <c r="S90" i="35"/>
  <c r="Q90" i="35"/>
  <c r="O90" i="35"/>
  <c r="M90" i="35"/>
  <c r="K90" i="35"/>
  <c r="I90" i="35"/>
  <c r="G90" i="35"/>
  <c r="E90" i="35"/>
  <c r="AQ89" i="35"/>
  <c r="AO89" i="35"/>
  <c r="AM89" i="35"/>
  <c r="AK89" i="35"/>
  <c r="AI89" i="35"/>
  <c r="AG89" i="35"/>
  <c r="AE89" i="35"/>
  <c r="AC89" i="35"/>
  <c r="AA89" i="35"/>
  <c r="Y89" i="35"/>
  <c r="W89" i="35"/>
  <c r="U89" i="35"/>
  <c r="S89" i="35"/>
  <c r="Q89" i="35"/>
  <c r="O89" i="35"/>
  <c r="M89" i="35"/>
  <c r="K89" i="35"/>
  <c r="I89" i="35"/>
  <c r="G89" i="35"/>
  <c r="E89" i="35"/>
  <c r="AQ88" i="35"/>
  <c r="AO88" i="35"/>
  <c r="AM88" i="35"/>
  <c r="AK88" i="35"/>
  <c r="AI88" i="35"/>
  <c r="AG88" i="35"/>
  <c r="AE88" i="35"/>
  <c r="AC88" i="35"/>
  <c r="AA88" i="35"/>
  <c r="Y88" i="35"/>
  <c r="W88" i="35"/>
  <c r="U88" i="35"/>
  <c r="S88" i="35"/>
  <c r="Q88" i="35"/>
  <c r="O88" i="35"/>
  <c r="M88" i="35"/>
  <c r="K88" i="35"/>
  <c r="I88" i="35"/>
  <c r="G88" i="35"/>
  <c r="E88" i="35"/>
  <c r="AQ87" i="35"/>
  <c r="AO87" i="35"/>
  <c r="AM87" i="35"/>
  <c r="AK87" i="35"/>
  <c r="AI87" i="35"/>
  <c r="AG87" i="35"/>
  <c r="AE87" i="35"/>
  <c r="AC87" i="35"/>
  <c r="AA87" i="35"/>
  <c r="Y87" i="35"/>
  <c r="W87" i="35"/>
  <c r="U87" i="35"/>
  <c r="S87" i="35"/>
  <c r="Q87" i="35"/>
  <c r="O87" i="35"/>
  <c r="M87" i="35"/>
  <c r="K87" i="35"/>
  <c r="I87" i="35"/>
  <c r="G87" i="35"/>
  <c r="E87" i="35"/>
  <c r="AQ86" i="35"/>
  <c r="AO86" i="35"/>
  <c r="AM86" i="35"/>
  <c r="AK86" i="35"/>
  <c r="AI86" i="35"/>
  <c r="AG86" i="35"/>
  <c r="AE86" i="35"/>
  <c r="AC86" i="35"/>
  <c r="AA86" i="35"/>
  <c r="Y86" i="35"/>
  <c r="W86" i="35"/>
  <c r="U86" i="35"/>
  <c r="S86" i="35"/>
  <c r="Q86" i="35"/>
  <c r="O86" i="35"/>
  <c r="M86" i="35"/>
  <c r="K86" i="35"/>
  <c r="I86" i="35"/>
  <c r="G86" i="35"/>
  <c r="E86" i="35"/>
  <c r="AQ85" i="35"/>
  <c r="AO85" i="35"/>
  <c r="AM85" i="35"/>
  <c r="AK85" i="35"/>
  <c r="AI85" i="35"/>
  <c r="AG85" i="35"/>
  <c r="AE85" i="35"/>
  <c r="AC85" i="35"/>
  <c r="AA85" i="35"/>
  <c r="Y85" i="35"/>
  <c r="W85" i="35"/>
  <c r="U85" i="35"/>
  <c r="S85" i="35"/>
  <c r="Q85" i="35"/>
  <c r="O85" i="35"/>
  <c r="M85" i="35"/>
  <c r="K85" i="35"/>
  <c r="I85" i="35"/>
  <c r="G85" i="35"/>
  <c r="E85" i="35"/>
  <c r="AQ84" i="35"/>
  <c r="AO84" i="35"/>
  <c r="AM84" i="35"/>
  <c r="AK84" i="35"/>
  <c r="AI84" i="35"/>
  <c r="AG84" i="35"/>
  <c r="AE84" i="35"/>
  <c r="AC84" i="35"/>
  <c r="AA84" i="35"/>
  <c r="Y84" i="35"/>
  <c r="W84" i="35"/>
  <c r="U84" i="35"/>
  <c r="S84" i="35"/>
  <c r="Q84" i="35"/>
  <c r="O84" i="35"/>
  <c r="M84" i="35"/>
  <c r="K84" i="35"/>
  <c r="I84" i="35"/>
  <c r="G84" i="35"/>
  <c r="E84" i="35"/>
  <c r="AQ83" i="35"/>
  <c r="AO83" i="35"/>
  <c r="AM83" i="35"/>
  <c r="AK83" i="35"/>
  <c r="AI83" i="35"/>
  <c r="AG83" i="35"/>
  <c r="AE83" i="35"/>
  <c r="AC83" i="35"/>
  <c r="AA83" i="35"/>
  <c r="Y83" i="35"/>
  <c r="W83" i="35"/>
  <c r="U83" i="35"/>
  <c r="S83" i="35"/>
  <c r="Q83" i="35"/>
  <c r="O83" i="35"/>
  <c r="M83" i="35"/>
  <c r="K83" i="35"/>
  <c r="I83" i="35"/>
  <c r="G83" i="35"/>
  <c r="E83" i="35"/>
  <c r="AQ82" i="35"/>
  <c r="AO82" i="35"/>
  <c r="AM82" i="35"/>
  <c r="AK82" i="35"/>
  <c r="AI82" i="35"/>
  <c r="AG82" i="35"/>
  <c r="AE82" i="35"/>
  <c r="AC82" i="35"/>
  <c r="AA82" i="35"/>
  <c r="Y82" i="35"/>
  <c r="W82" i="35"/>
  <c r="U82" i="35"/>
  <c r="S82" i="35"/>
  <c r="Q82" i="35"/>
  <c r="O82" i="35"/>
  <c r="M82" i="35"/>
  <c r="K82" i="35"/>
  <c r="I82" i="35"/>
  <c r="G82" i="35"/>
  <c r="E82" i="35"/>
  <c r="AQ81" i="35"/>
  <c r="AO81" i="35"/>
  <c r="AM81" i="35"/>
  <c r="AK81" i="35"/>
  <c r="AI81" i="35"/>
  <c r="AG81" i="35"/>
  <c r="AE81" i="35"/>
  <c r="AC81" i="35"/>
  <c r="AA81" i="35"/>
  <c r="Y81" i="35"/>
  <c r="W81" i="35"/>
  <c r="U81" i="35"/>
  <c r="S81" i="35"/>
  <c r="Q81" i="35"/>
  <c r="O81" i="35"/>
  <c r="M81" i="35"/>
  <c r="K81" i="35"/>
  <c r="I81" i="35"/>
  <c r="G81" i="35"/>
  <c r="E81" i="35"/>
  <c r="AQ80" i="35"/>
  <c r="AO80" i="35"/>
  <c r="AM80" i="35"/>
  <c r="AK80" i="35"/>
  <c r="AI80" i="35"/>
  <c r="AG80" i="35"/>
  <c r="AE80" i="35"/>
  <c r="AC80" i="35"/>
  <c r="AA80" i="35"/>
  <c r="Y80" i="35"/>
  <c r="W80" i="35"/>
  <c r="U80" i="35"/>
  <c r="S80" i="35"/>
  <c r="Q80" i="35"/>
  <c r="O80" i="35"/>
  <c r="M80" i="35"/>
  <c r="K80" i="35"/>
  <c r="I80" i="35"/>
  <c r="G80" i="35"/>
  <c r="E80" i="35"/>
  <c r="AQ79" i="35"/>
  <c r="AO79" i="35"/>
  <c r="AM79" i="35"/>
  <c r="AK79" i="35"/>
  <c r="AI79" i="35"/>
  <c r="AG79" i="35"/>
  <c r="AE79" i="35"/>
  <c r="AC79" i="35"/>
  <c r="AA79" i="35"/>
  <c r="Y79" i="35"/>
  <c r="W79" i="35"/>
  <c r="U79" i="35"/>
  <c r="S79" i="35"/>
  <c r="Q79" i="35"/>
  <c r="O79" i="35"/>
  <c r="M79" i="35"/>
  <c r="K79" i="35"/>
  <c r="I79" i="35"/>
  <c r="G79" i="35"/>
  <c r="E79" i="35"/>
  <c r="AQ78" i="35"/>
  <c r="AO78" i="35"/>
  <c r="AM78" i="35"/>
  <c r="AK78" i="35"/>
  <c r="AI78" i="35"/>
  <c r="AG78" i="35"/>
  <c r="AE78" i="35"/>
  <c r="AC78" i="35"/>
  <c r="AA78" i="35"/>
  <c r="Y78" i="35"/>
  <c r="W78" i="35"/>
  <c r="U78" i="35"/>
  <c r="S78" i="35"/>
  <c r="Q78" i="35"/>
  <c r="O78" i="35"/>
  <c r="M78" i="35"/>
  <c r="K78" i="35"/>
  <c r="I78" i="35"/>
  <c r="G78" i="35"/>
  <c r="E78" i="35"/>
  <c r="AQ77" i="35"/>
  <c r="AO77" i="35"/>
  <c r="AM77" i="35"/>
  <c r="AK77" i="35"/>
  <c r="AI77" i="35"/>
  <c r="AG77" i="35"/>
  <c r="AE77" i="35"/>
  <c r="AC77" i="35"/>
  <c r="AA77" i="35"/>
  <c r="Y77" i="35"/>
  <c r="W77" i="35"/>
  <c r="U77" i="35"/>
  <c r="S77" i="35"/>
  <c r="Q77" i="35"/>
  <c r="O77" i="35"/>
  <c r="M77" i="35"/>
  <c r="K77" i="35"/>
  <c r="I77" i="35"/>
  <c r="G77" i="35"/>
  <c r="E77" i="35"/>
  <c r="AQ76" i="35"/>
  <c r="AO76" i="35"/>
  <c r="AM76" i="35"/>
  <c r="AK76" i="35"/>
  <c r="AI76" i="35"/>
  <c r="AG76" i="35"/>
  <c r="AE76" i="35"/>
  <c r="AC76" i="35"/>
  <c r="AA76" i="35"/>
  <c r="Y76" i="35"/>
  <c r="W76" i="35"/>
  <c r="U76" i="35"/>
  <c r="S76" i="35"/>
  <c r="Q76" i="35"/>
  <c r="O76" i="35"/>
  <c r="M76" i="35"/>
  <c r="K76" i="35"/>
  <c r="I76" i="35"/>
  <c r="G76" i="35"/>
  <c r="E76" i="35"/>
  <c r="AQ75" i="35"/>
  <c r="AO75" i="35"/>
  <c r="AM75" i="35"/>
  <c r="AK75" i="35"/>
  <c r="AI75" i="35"/>
  <c r="AG75" i="35"/>
  <c r="AE75" i="35"/>
  <c r="AC75" i="35"/>
  <c r="AA75" i="35"/>
  <c r="Y75" i="35"/>
  <c r="W75" i="35"/>
  <c r="U75" i="35"/>
  <c r="S75" i="35"/>
  <c r="Q75" i="35"/>
  <c r="O75" i="35"/>
  <c r="M75" i="35"/>
  <c r="K75" i="35"/>
  <c r="I75" i="35"/>
  <c r="G75" i="35"/>
  <c r="E75" i="35"/>
  <c r="AQ74" i="35"/>
  <c r="AO74" i="35"/>
  <c r="AM74" i="35"/>
  <c r="AK74" i="35"/>
  <c r="AI74" i="35"/>
  <c r="AG74" i="35"/>
  <c r="AE74" i="35"/>
  <c r="AC74" i="35"/>
  <c r="AA74" i="35"/>
  <c r="Y74" i="35"/>
  <c r="W74" i="35"/>
  <c r="U74" i="35"/>
  <c r="S74" i="35"/>
  <c r="Q74" i="35"/>
  <c r="O74" i="35"/>
  <c r="M74" i="35"/>
  <c r="K74" i="35"/>
  <c r="I74" i="35"/>
  <c r="G74" i="35"/>
  <c r="E74" i="35"/>
  <c r="AQ73" i="35"/>
  <c r="AO73" i="35"/>
  <c r="AM73" i="35"/>
  <c r="AK73" i="35"/>
  <c r="AI73" i="35"/>
  <c r="AG73" i="35"/>
  <c r="AE73" i="35"/>
  <c r="AC73" i="35"/>
  <c r="AA73" i="35"/>
  <c r="Y73" i="35"/>
  <c r="W73" i="35"/>
  <c r="U73" i="35"/>
  <c r="S73" i="35"/>
  <c r="Q73" i="35"/>
  <c r="O73" i="35"/>
  <c r="M73" i="35"/>
  <c r="K73" i="35"/>
  <c r="I73" i="35"/>
  <c r="G73" i="35"/>
  <c r="E73" i="35"/>
  <c r="AQ72" i="35"/>
  <c r="AO72" i="35"/>
  <c r="AM72" i="35"/>
  <c r="AK72" i="35"/>
  <c r="AI72" i="35"/>
  <c r="AG72" i="35"/>
  <c r="AE72" i="35"/>
  <c r="AC72" i="35"/>
  <c r="AA72" i="35"/>
  <c r="Y72" i="35"/>
  <c r="W72" i="35"/>
  <c r="U72" i="35"/>
  <c r="S72" i="35"/>
  <c r="Q72" i="35"/>
  <c r="O72" i="35"/>
  <c r="M72" i="35"/>
  <c r="K72" i="35"/>
  <c r="I72" i="35"/>
  <c r="G72" i="35"/>
  <c r="E72" i="35"/>
  <c r="AQ71" i="35"/>
  <c r="AO71" i="35"/>
  <c r="AM71" i="35"/>
  <c r="AK71" i="35"/>
  <c r="AI71" i="35"/>
  <c r="AG71" i="35"/>
  <c r="AE71" i="35"/>
  <c r="AC71" i="35"/>
  <c r="AA71" i="35"/>
  <c r="Y71" i="35"/>
  <c r="W71" i="35"/>
  <c r="U71" i="35"/>
  <c r="S71" i="35"/>
  <c r="Q71" i="35"/>
  <c r="O71" i="35"/>
  <c r="M71" i="35"/>
  <c r="K71" i="35"/>
  <c r="I71" i="35"/>
  <c r="G71" i="35"/>
  <c r="E71" i="35"/>
  <c r="AQ70" i="35"/>
  <c r="AO70" i="35"/>
  <c r="AM70" i="35"/>
  <c r="AK70" i="35"/>
  <c r="AI70" i="35"/>
  <c r="AG70" i="35"/>
  <c r="AE70" i="35"/>
  <c r="AC70" i="35"/>
  <c r="AA70" i="35"/>
  <c r="Y70" i="35"/>
  <c r="W70" i="35"/>
  <c r="U70" i="35"/>
  <c r="S70" i="35"/>
  <c r="Q70" i="35"/>
  <c r="O70" i="35"/>
  <c r="M70" i="35"/>
  <c r="K70" i="35"/>
  <c r="I70" i="35"/>
  <c r="G70" i="35"/>
  <c r="E70" i="35"/>
  <c r="AQ69" i="35"/>
  <c r="AO69" i="35"/>
  <c r="AM69" i="35"/>
  <c r="AK69" i="35"/>
  <c r="AI69" i="35"/>
  <c r="AG69" i="35"/>
  <c r="AE69" i="35"/>
  <c r="AC69" i="35"/>
  <c r="AA69" i="35"/>
  <c r="Y69" i="35"/>
  <c r="W69" i="35"/>
  <c r="U69" i="35"/>
  <c r="S69" i="35"/>
  <c r="Q69" i="35"/>
  <c r="O69" i="35"/>
  <c r="M69" i="35"/>
  <c r="K69" i="35"/>
  <c r="I69" i="35"/>
  <c r="G69" i="35"/>
  <c r="E69" i="35"/>
  <c r="AQ68" i="35"/>
  <c r="AO68" i="35"/>
  <c r="AM68" i="35"/>
  <c r="AK68" i="35"/>
  <c r="AI68" i="35"/>
  <c r="AG68" i="35"/>
  <c r="AE68" i="35"/>
  <c r="AC68" i="35"/>
  <c r="AA68" i="35"/>
  <c r="Y68" i="35"/>
  <c r="W68" i="35"/>
  <c r="U68" i="35"/>
  <c r="S68" i="35"/>
  <c r="Q68" i="35"/>
  <c r="O68" i="35"/>
  <c r="M68" i="35"/>
  <c r="K68" i="35"/>
  <c r="I68" i="35"/>
  <c r="G68" i="35"/>
  <c r="E68" i="35"/>
  <c r="AQ67" i="35"/>
  <c r="AO67" i="35"/>
  <c r="AM67" i="35"/>
  <c r="AK67" i="35"/>
  <c r="AI67" i="35"/>
  <c r="AG67" i="35"/>
  <c r="AE67" i="35"/>
  <c r="AC67" i="35"/>
  <c r="AA67" i="35"/>
  <c r="Y67" i="35"/>
  <c r="W67" i="35"/>
  <c r="U67" i="35"/>
  <c r="S67" i="35"/>
  <c r="Q67" i="35"/>
  <c r="O67" i="35"/>
  <c r="M67" i="35"/>
  <c r="K67" i="35"/>
  <c r="I67" i="35"/>
  <c r="G67" i="35"/>
  <c r="E67" i="35"/>
  <c r="AQ66" i="35"/>
  <c r="AO66" i="35"/>
  <c r="AM66" i="35"/>
  <c r="AK66" i="35"/>
  <c r="AI66" i="35"/>
  <c r="AG66" i="35"/>
  <c r="AE66" i="35"/>
  <c r="AC66" i="35"/>
  <c r="AA66" i="35"/>
  <c r="Y66" i="35"/>
  <c r="W66" i="35"/>
  <c r="U66" i="35"/>
  <c r="S66" i="35"/>
  <c r="Q66" i="35"/>
  <c r="O66" i="35"/>
  <c r="M66" i="35"/>
  <c r="K66" i="35"/>
  <c r="I66" i="35"/>
  <c r="G66" i="35"/>
  <c r="E66" i="35"/>
  <c r="AQ65" i="35"/>
  <c r="AO65" i="35"/>
  <c r="AM65" i="35"/>
  <c r="AK65" i="35"/>
  <c r="AI65" i="35"/>
  <c r="AG65" i="35"/>
  <c r="AE65" i="35"/>
  <c r="AC65" i="35"/>
  <c r="AA65" i="35"/>
  <c r="Y65" i="35"/>
  <c r="W65" i="35"/>
  <c r="U65" i="35"/>
  <c r="S65" i="35"/>
  <c r="Q65" i="35"/>
  <c r="O65" i="35"/>
  <c r="M65" i="35"/>
  <c r="K65" i="35"/>
  <c r="I65" i="35"/>
  <c r="G65" i="35"/>
  <c r="E65" i="35"/>
  <c r="AQ64" i="35"/>
  <c r="AO64" i="35"/>
  <c r="AM64" i="35"/>
  <c r="AK64" i="35"/>
  <c r="AI64" i="35"/>
  <c r="AG64" i="35"/>
  <c r="AE64" i="35"/>
  <c r="AC64" i="35"/>
  <c r="AA64" i="35"/>
  <c r="Y64" i="35"/>
  <c r="W64" i="35"/>
  <c r="U64" i="35"/>
  <c r="S64" i="35"/>
  <c r="Q64" i="35"/>
  <c r="O64" i="35"/>
  <c r="M64" i="35"/>
  <c r="K64" i="35"/>
  <c r="I64" i="35"/>
  <c r="G64" i="35"/>
  <c r="E64" i="35"/>
  <c r="AQ63" i="35"/>
  <c r="AO63" i="35"/>
  <c r="AM63" i="35"/>
  <c r="AK63" i="35"/>
  <c r="AI63" i="35"/>
  <c r="AG63" i="35"/>
  <c r="AE63" i="35"/>
  <c r="AC63" i="35"/>
  <c r="AA63" i="35"/>
  <c r="Y63" i="35"/>
  <c r="W63" i="35"/>
  <c r="U63" i="35"/>
  <c r="S63" i="35"/>
  <c r="Q63" i="35"/>
  <c r="O63" i="35"/>
  <c r="M63" i="35"/>
  <c r="K63" i="35"/>
  <c r="I63" i="35"/>
  <c r="G63" i="35"/>
  <c r="E63" i="35"/>
  <c r="AQ62" i="35"/>
  <c r="AO62" i="35"/>
  <c r="AM62" i="35"/>
  <c r="AK62" i="35"/>
  <c r="AI62" i="35"/>
  <c r="AG62" i="35"/>
  <c r="AE62" i="35"/>
  <c r="AC62" i="35"/>
  <c r="AA62" i="35"/>
  <c r="Y62" i="35"/>
  <c r="W62" i="35"/>
  <c r="U62" i="35"/>
  <c r="S62" i="35"/>
  <c r="Q62" i="35"/>
  <c r="O62" i="35"/>
  <c r="M62" i="35"/>
  <c r="K62" i="35"/>
  <c r="I62" i="35"/>
  <c r="G62" i="35"/>
  <c r="E62" i="35"/>
  <c r="AQ61" i="35"/>
  <c r="AO61" i="35"/>
  <c r="AM61" i="35"/>
  <c r="AK61" i="35"/>
  <c r="AI61" i="35"/>
  <c r="AG61" i="35"/>
  <c r="AE61" i="35"/>
  <c r="AC61" i="35"/>
  <c r="AA61" i="35"/>
  <c r="Y61" i="35"/>
  <c r="W61" i="35"/>
  <c r="U61" i="35"/>
  <c r="S61" i="35"/>
  <c r="Q61" i="35"/>
  <c r="O61" i="35"/>
  <c r="M61" i="35"/>
  <c r="K61" i="35"/>
  <c r="I61" i="35"/>
  <c r="G61" i="35"/>
  <c r="E61" i="35"/>
  <c r="AQ60" i="35"/>
  <c r="AO60" i="35"/>
  <c r="AM60" i="35"/>
  <c r="AK60" i="35"/>
  <c r="AI60" i="35"/>
  <c r="AG60" i="35"/>
  <c r="AE60" i="35"/>
  <c r="AC60" i="35"/>
  <c r="AA60" i="35"/>
  <c r="Y60" i="35"/>
  <c r="W60" i="35"/>
  <c r="U60" i="35"/>
  <c r="S60" i="35"/>
  <c r="Q60" i="35"/>
  <c r="O60" i="35"/>
  <c r="M60" i="35"/>
  <c r="K60" i="35"/>
  <c r="I60" i="35"/>
  <c r="G60" i="35"/>
  <c r="E60" i="35"/>
  <c r="AQ59" i="35"/>
  <c r="AO59" i="35"/>
  <c r="AM59" i="35"/>
  <c r="AK59" i="35"/>
  <c r="AI59" i="35"/>
  <c r="AG59" i="35"/>
  <c r="AE59" i="35"/>
  <c r="AC59" i="35"/>
  <c r="AA59" i="35"/>
  <c r="Y59" i="35"/>
  <c r="W59" i="35"/>
  <c r="U59" i="35"/>
  <c r="S59" i="35"/>
  <c r="Q59" i="35"/>
  <c r="O59" i="35"/>
  <c r="M59" i="35"/>
  <c r="K59" i="35"/>
  <c r="I59" i="35"/>
  <c r="G59" i="35"/>
  <c r="E59" i="35"/>
  <c r="AQ58" i="35"/>
  <c r="AO58" i="35"/>
  <c r="AM58" i="35"/>
  <c r="AK58" i="35"/>
  <c r="AI58" i="35"/>
  <c r="AG58" i="35"/>
  <c r="AE58" i="35"/>
  <c r="AC58" i="35"/>
  <c r="AA58" i="35"/>
  <c r="Y58" i="35"/>
  <c r="W58" i="35"/>
  <c r="U58" i="35"/>
  <c r="S58" i="35"/>
  <c r="Q58" i="35"/>
  <c r="O58" i="35"/>
  <c r="M58" i="35"/>
  <c r="K58" i="35"/>
  <c r="I58" i="35"/>
  <c r="G58" i="35"/>
  <c r="E58" i="35"/>
  <c r="AQ57" i="35"/>
  <c r="AO57" i="35"/>
  <c r="AM57" i="35"/>
  <c r="AK57" i="35"/>
  <c r="AI57" i="35"/>
  <c r="AG57" i="35"/>
  <c r="AE57" i="35"/>
  <c r="AC57" i="35"/>
  <c r="AA57" i="35"/>
  <c r="Y57" i="35"/>
  <c r="W57" i="35"/>
  <c r="U57" i="35"/>
  <c r="S57" i="35"/>
  <c r="Q57" i="35"/>
  <c r="O57" i="35"/>
  <c r="M57" i="35"/>
  <c r="K57" i="35"/>
  <c r="I57" i="35"/>
  <c r="G57" i="35"/>
  <c r="E57" i="35"/>
  <c r="AQ56" i="35"/>
  <c r="AO56" i="35"/>
  <c r="AM56" i="35"/>
  <c r="AK56" i="35"/>
  <c r="AI56" i="35"/>
  <c r="AG56" i="35"/>
  <c r="AE56" i="35"/>
  <c r="AC56" i="35"/>
  <c r="AA56" i="35"/>
  <c r="Y56" i="35"/>
  <c r="W56" i="35"/>
  <c r="U56" i="35"/>
  <c r="S56" i="35"/>
  <c r="Q56" i="35"/>
  <c r="O56" i="35"/>
  <c r="M56" i="35"/>
  <c r="K56" i="35"/>
  <c r="I56" i="35"/>
  <c r="G56" i="35"/>
  <c r="E56" i="35"/>
  <c r="AQ55" i="35"/>
  <c r="AO55" i="35"/>
  <c r="AM55" i="35"/>
  <c r="AK55" i="35"/>
  <c r="AI55" i="35"/>
  <c r="AG55" i="35"/>
  <c r="AE55" i="35"/>
  <c r="AC55" i="35"/>
  <c r="AA55" i="35"/>
  <c r="Y55" i="35"/>
  <c r="W55" i="35"/>
  <c r="U55" i="35"/>
  <c r="S55" i="35"/>
  <c r="Q55" i="35"/>
  <c r="O55" i="35"/>
  <c r="M55" i="35"/>
  <c r="K55" i="35"/>
  <c r="I55" i="35"/>
  <c r="G55" i="35"/>
  <c r="E55" i="35"/>
  <c r="AQ54" i="35"/>
  <c r="AO54" i="35"/>
  <c r="AM54" i="35"/>
  <c r="AK54" i="35"/>
  <c r="AI54" i="35"/>
  <c r="AG54" i="35"/>
  <c r="AE54" i="35"/>
  <c r="AC54" i="35"/>
  <c r="AA54" i="35"/>
  <c r="Y54" i="35"/>
  <c r="W54" i="35"/>
  <c r="U54" i="35"/>
  <c r="S54" i="35"/>
  <c r="Q54" i="35"/>
  <c r="O54" i="35"/>
  <c r="M54" i="35"/>
  <c r="K54" i="35"/>
  <c r="I54" i="35"/>
  <c r="G54" i="35"/>
  <c r="E54" i="35"/>
  <c r="AQ53" i="35"/>
  <c r="AO53" i="35"/>
  <c r="AM53" i="35"/>
  <c r="AK53" i="35"/>
  <c r="AI53" i="35"/>
  <c r="AG53" i="35"/>
  <c r="AE53" i="35"/>
  <c r="AC53" i="35"/>
  <c r="AA53" i="35"/>
  <c r="Y53" i="35"/>
  <c r="W53" i="35"/>
  <c r="U53" i="35"/>
  <c r="S53" i="35"/>
  <c r="Q53" i="35"/>
  <c r="O53" i="35"/>
  <c r="M53" i="35"/>
  <c r="K53" i="35"/>
  <c r="I53" i="35"/>
  <c r="G53" i="35"/>
  <c r="E53" i="35"/>
  <c r="AQ52" i="35"/>
  <c r="AO52" i="35"/>
  <c r="AM52" i="35"/>
  <c r="AK52" i="35"/>
  <c r="AI52" i="35"/>
  <c r="AG52" i="35"/>
  <c r="AE52" i="35"/>
  <c r="AC52" i="35"/>
  <c r="AA52" i="35"/>
  <c r="Y52" i="35"/>
  <c r="W52" i="35"/>
  <c r="U52" i="35"/>
  <c r="S52" i="35"/>
  <c r="Q52" i="35"/>
  <c r="O52" i="35"/>
  <c r="M52" i="35"/>
  <c r="K52" i="35"/>
  <c r="I52" i="35"/>
  <c r="G52" i="35"/>
  <c r="E52" i="35"/>
  <c r="AQ51" i="35"/>
  <c r="AO51" i="35"/>
  <c r="AM51" i="35"/>
  <c r="AK51" i="35"/>
  <c r="AI51" i="35"/>
  <c r="AG51" i="35"/>
  <c r="AE51" i="35"/>
  <c r="AC51" i="35"/>
  <c r="AA51" i="35"/>
  <c r="Y51" i="35"/>
  <c r="W51" i="35"/>
  <c r="U51" i="35"/>
  <c r="S51" i="35"/>
  <c r="Q51" i="35"/>
  <c r="O51" i="35"/>
  <c r="M51" i="35"/>
  <c r="K51" i="35"/>
  <c r="I51" i="35"/>
  <c r="G51" i="35"/>
  <c r="E51" i="35"/>
  <c r="AQ50" i="35"/>
  <c r="AO50" i="35"/>
  <c r="AM50" i="35"/>
  <c r="AK50" i="35"/>
  <c r="AI50" i="35"/>
  <c r="AG50" i="35"/>
  <c r="AE50" i="35"/>
  <c r="AC50" i="35"/>
  <c r="AA50" i="35"/>
  <c r="Y50" i="35"/>
  <c r="W50" i="35"/>
  <c r="U50" i="35"/>
  <c r="S50" i="35"/>
  <c r="Q50" i="35"/>
  <c r="O50" i="35"/>
  <c r="M50" i="35"/>
  <c r="K50" i="35"/>
  <c r="I50" i="35"/>
  <c r="G50" i="35"/>
  <c r="E50" i="35"/>
  <c r="AQ49" i="35"/>
  <c r="AO49" i="35"/>
  <c r="AM49" i="35"/>
  <c r="AK49" i="35"/>
  <c r="AI49" i="35"/>
  <c r="AG49" i="35"/>
  <c r="AE49" i="35"/>
  <c r="AC49" i="35"/>
  <c r="AA49" i="35"/>
  <c r="Y49" i="35"/>
  <c r="W49" i="35"/>
  <c r="U49" i="35"/>
  <c r="S49" i="35"/>
  <c r="Q49" i="35"/>
  <c r="O49" i="35"/>
  <c r="M49" i="35"/>
  <c r="K49" i="35"/>
  <c r="I49" i="35"/>
  <c r="G49" i="35"/>
  <c r="E49" i="35"/>
  <c r="AQ48" i="35"/>
  <c r="AO48" i="35"/>
  <c r="AM48" i="35"/>
  <c r="AK48" i="35"/>
  <c r="AI48" i="35"/>
  <c r="AG48" i="35"/>
  <c r="AE48" i="35"/>
  <c r="AC48" i="35"/>
  <c r="AA48" i="35"/>
  <c r="Y48" i="35"/>
  <c r="W48" i="35"/>
  <c r="U48" i="35"/>
  <c r="S48" i="35"/>
  <c r="Q48" i="35"/>
  <c r="O48" i="35"/>
  <c r="M48" i="35"/>
  <c r="K48" i="35"/>
  <c r="I48" i="35"/>
  <c r="G48" i="35"/>
  <c r="E48" i="35"/>
  <c r="AQ47" i="35"/>
  <c r="AO47" i="35"/>
  <c r="AM47" i="35"/>
  <c r="AK47" i="35"/>
  <c r="AI47" i="35"/>
  <c r="AG47" i="35"/>
  <c r="AE47" i="35"/>
  <c r="AC47" i="35"/>
  <c r="AA47" i="35"/>
  <c r="Y47" i="35"/>
  <c r="W47" i="35"/>
  <c r="U47" i="35"/>
  <c r="S47" i="35"/>
  <c r="Q47" i="35"/>
  <c r="O47" i="35"/>
  <c r="M47" i="35"/>
  <c r="K47" i="35"/>
  <c r="I47" i="35"/>
  <c r="G47" i="35"/>
  <c r="E47" i="35"/>
  <c r="AQ46" i="35"/>
  <c r="AO46" i="35"/>
  <c r="AM46" i="35"/>
  <c r="AK46" i="35"/>
  <c r="AI46" i="35"/>
  <c r="AG46" i="35"/>
  <c r="AE46" i="35"/>
  <c r="AC46" i="35"/>
  <c r="AA46" i="35"/>
  <c r="Y46" i="35"/>
  <c r="W46" i="35"/>
  <c r="U46" i="35"/>
  <c r="S46" i="35"/>
  <c r="Q46" i="35"/>
  <c r="O46" i="35"/>
  <c r="M46" i="35"/>
  <c r="K46" i="35"/>
  <c r="I46" i="35"/>
  <c r="G46" i="35"/>
  <c r="E46" i="35"/>
  <c r="AQ45" i="35"/>
  <c r="AO45" i="35"/>
  <c r="AM45" i="35"/>
  <c r="AK45" i="35"/>
  <c r="AI45" i="35"/>
  <c r="AG45" i="35"/>
  <c r="AE45" i="35"/>
  <c r="AC45" i="35"/>
  <c r="AA45" i="35"/>
  <c r="Y45" i="35"/>
  <c r="W45" i="35"/>
  <c r="U45" i="35"/>
  <c r="S45" i="35"/>
  <c r="Q45" i="35"/>
  <c r="O45" i="35"/>
  <c r="M45" i="35"/>
  <c r="K45" i="35"/>
  <c r="I45" i="35"/>
  <c r="G45" i="35"/>
  <c r="E45" i="35"/>
  <c r="AQ44" i="35"/>
  <c r="AO44" i="35"/>
  <c r="AM44" i="35"/>
  <c r="AK44" i="35"/>
  <c r="AI44" i="35"/>
  <c r="AG44" i="35"/>
  <c r="AE44" i="35"/>
  <c r="AC44" i="35"/>
  <c r="AA44" i="35"/>
  <c r="Y44" i="35"/>
  <c r="W44" i="35"/>
  <c r="U44" i="35"/>
  <c r="S44" i="35"/>
  <c r="Q44" i="35"/>
  <c r="O44" i="35"/>
  <c r="M44" i="35"/>
  <c r="K44" i="35"/>
  <c r="I44" i="35"/>
  <c r="G44" i="35"/>
  <c r="E44" i="35"/>
  <c r="AQ43" i="35"/>
  <c r="AO43" i="35"/>
  <c r="AM43" i="35"/>
  <c r="AK43" i="35"/>
  <c r="AI43" i="35"/>
  <c r="AG43" i="35"/>
  <c r="AE43" i="35"/>
  <c r="AC43" i="35"/>
  <c r="AA43" i="35"/>
  <c r="Y43" i="35"/>
  <c r="W43" i="35"/>
  <c r="U43" i="35"/>
  <c r="S43" i="35"/>
  <c r="Q43" i="35"/>
  <c r="O43" i="35"/>
  <c r="M43" i="35"/>
  <c r="K43" i="35"/>
  <c r="I43" i="35"/>
  <c r="G43" i="35"/>
  <c r="E43" i="35"/>
  <c r="AQ42" i="35"/>
  <c r="AO42" i="35"/>
  <c r="AM42" i="35"/>
  <c r="AK42" i="35"/>
  <c r="AI42" i="35"/>
  <c r="AG42" i="35"/>
  <c r="AE42" i="35"/>
  <c r="AC42" i="35"/>
  <c r="AA42" i="35"/>
  <c r="Y42" i="35"/>
  <c r="W42" i="35"/>
  <c r="U42" i="35"/>
  <c r="S42" i="35"/>
  <c r="Q42" i="35"/>
  <c r="O42" i="35"/>
  <c r="M42" i="35"/>
  <c r="K42" i="35"/>
  <c r="I42" i="35"/>
  <c r="G42" i="35"/>
  <c r="E42" i="35"/>
  <c r="AQ41" i="35"/>
  <c r="AO41" i="35"/>
  <c r="AM41" i="35"/>
  <c r="AK41" i="35"/>
  <c r="AI41" i="35"/>
  <c r="AG41" i="35"/>
  <c r="AE41" i="35"/>
  <c r="AC41" i="35"/>
  <c r="AA41" i="35"/>
  <c r="Y41" i="35"/>
  <c r="W41" i="35"/>
  <c r="U41" i="35"/>
  <c r="S41" i="35"/>
  <c r="Q41" i="35"/>
  <c r="O41" i="35"/>
  <c r="M41" i="35"/>
  <c r="K41" i="35"/>
  <c r="I41" i="35"/>
  <c r="G41" i="35"/>
  <c r="E41" i="35"/>
  <c r="AQ40" i="35"/>
  <c r="AO40" i="35"/>
  <c r="AM40" i="35"/>
  <c r="AK40" i="35"/>
  <c r="AI40" i="35"/>
  <c r="AG40" i="35"/>
  <c r="AE40" i="35"/>
  <c r="AC40" i="35"/>
  <c r="AA40" i="35"/>
  <c r="Y40" i="35"/>
  <c r="W40" i="35"/>
  <c r="U40" i="35"/>
  <c r="S40" i="35"/>
  <c r="Q40" i="35"/>
  <c r="O40" i="35"/>
  <c r="M40" i="35"/>
  <c r="K40" i="35"/>
  <c r="I40" i="35"/>
  <c r="G40" i="35"/>
  <c r="E40" i="35"/>
  <c r="AQ39" i="35"/>
  <c r="AO39" i="35"/>
  <c r="AM39" i="35"/>
  <c r="AK39" i="35"/>
  <c r="AI39" i="35"/>
  <c r="AG39" i="35"/>
  <c r="AE39" i="35"/>
  <c r="AC39" i="35"/>
  <c r="AA39" i="35"/>
  <c r="Y39" i="35"/>
  <c r="W39" i="35"/>
  <c r="U39" i="35"/>
  <c r="S39" i="35"/>
  <c r="Q39" i="35"/>
  <c r="O39" i="35"/>
  <c r="M39" i="35"/>
  <c r="K39" i="35"/>
  <c r="I39" i="35"/>
  <c r="G39" i="35"/>
  <c r="E39" i="35"/>
  <c r="AQ38" i="35"/>
  <c r="AO38" i="35"/>
  <c r="AM38" i="35"/>
  <c r="AK38" i="35"/>
  <c r="AI38" i="35"/>
  <c r="AG38" i="35"/>
  <c r="AE38" i="35"/>
  <c r="AC38" i="35"/>
  <c r="AA38" i="35"/>
  <c r="Y38" i="35"/>
  <c r="W38" i="35"/>
  <c r="U38" i="35"/>
  <c r="S38" i="35"/>
  <c r="Q38" i="35"/>
  <c r="O38" i="35"/>
  <c r="M38" i="35"/>
  <c r="K38" i="35"/>
  <c r="I38" i="35"/>
  <c r="G38" i="35"/>
  <c r="E38" i="35"/>
  <c r="AQ37" i="35"/>
  <c r="AO37" i="35"/>
  <c r="AM37" i="35"/>
  <c r="AK37" i="35"/>
  <c r="AI37" i="35"/>
  <c r="AG37" i="35"/>
  <c r="AE37" i="35"/>
  <c r="AC37" i="35"/>
  <c r="AA37" i="35"/>
  <c r="Y37" i="35"/>
  <c r="W37" i="35"/>
  <c r="U37" i="35"/>
  <c r="S37" i="35"/>
  <c r="Q37" i="35"/>
  <c r="O37" i="35"/>
  <c r="M37" i="35"/>
  <c r="K37" i="35"/>
  <c r="I37" i="35"/>
  <c r="G37" i="35"/>
  <c r="E37" i="35"/>
  <c r="AQ36" i="35"/>
  <c r="AO36" i="35"/>
  <c r="AM36" i="35"/>
  <c r="AK36" i="35"/>
  <c r="AI36" i="35"/>
  <c r="AG36" i="35"/>
  <c r="AE36" i="35"/>
  <c r="AC36" i="35"/>
  <c r="AA36" i="35"/>
  <c r="Y36" i="35"/>
  <c r="W36" i="35"/>
  <c r="U36" i="35"/>
  <c r="S36" i="35"/>
  <c r="Q36" i="35"/>
  <c r="O36" i="35"/>
  <c r="M36" i="35"/>
  <c r="K36" i="35"/>
  <c r="I36" i="35"/>
  <c r="G36" i="35"/>
  <c r="E36" i="35"/>
  <c r="AQ35" i="35"/>
  <c r="AO35" i="35"/>
  <c r="AM35" i="35"/>
  <c r="AK35" i="35"/>
  <c r="AI35" i="35"/>
  <c r="AG35" i="35"/>
  <c r="AE35" i="35"/>
  <c r="AC35" i="35"/>
  <c r="AA35" i="35"/>
  <c r="Y35" i="35"/>
  <c r="W35" i="35"/>
  <c r="U35" i="35"/>
  <c r="S35" i="35"/>
  <c r="Q35" i="35"/>
  <c r="O35" i="35"/>
  <c r="M35" i="35"/>
  <c r="K35" i="35"/>
  <c r="I35" i="35"/>
  <c r="G35" i="35"/>
  <c r="E35" i="35"/>
  <c r="AQ34" i="35"/>
  <c r="AO34" i="35"/>
  <c r="AM34" i="35"/>
  <c r="AK34" i="35"/>
  <c r="AI34" i="35"/>
  <c r="AG34" i="35"/>
  <c r="AE34" i="35"/>
  <c r="AC34" i="35"/>
  <c r="AA34" i="35"/>
  <c r="Y34" i="35"/>
  <c r="W34" i="35"/>
  <c r="U34" i="35"/>
  <c r="S34" i="35"/>
  <c r="Q34" i="35"/>
  <c r="O34" i="35"/>
  <c r="M34" i="35"/>
  <c r="K34" i="35"/>
  <c r="I34" i="35"/>
  <c r="G34" i="35"/>
  <c r="E34" i="35"/>
  <c r="AQ33" i="35"/>
  <c r="AO33" i="35"/>
  <c r="AM33" i="35"/>
  <c r="AK33" i="35"/>
  <c r="AI33" i="35"/>
  <c r="AG33" i="35"/>
  <c r="AE33" i="35"/>
  <c r="AC33" i="35"/>
  <c r="AA33" i="35"/>
  <c r="Y33" i="35"/>
  <c r="W33" i="35"/>
  <c r="U33" i="35"/>
  <c r="S33" i="35"/>
  <c r="Q33" i="35"/>
  <c r="O33" i="35"/>
  <c r="M33" i="35"/>
  <c r="K33" i="35"/>
  <c r="I33" i="35"/>
  <c r="G33" i="35"/>
  <c r="E33" i="35"/>
  <c r="AQ32" i="35"/>
  <c r="AO32" i="35"/>
  <c r="AM32" i="35"/>
  <c r="AK32" i="35"/>
  <c r="AI32" i="35"/>
  <c r="AG32" i="35"/>
  <c r="AE32" i="35"/>
  <c r="AC32" i="35"/>
  <c r="AA32" i="35"/>
  <c r="Y32" i="35"/>
  <c r="W32" i="35"/>
  <c r="U32" i="35"/>
  <c r="S32" i="35"/>
  <c r="Q32" i="35"/>
  <c r="O32" i="35"/>
  <c r="M32" i="35"/>
  <c r="K32" i="35"/>
  <c r="I32" i="35"/>
  <c r="G32" i="35"/>
  <c r="E32" i="35"/>
  <c r="AQ31" i="35"/>
  <c r="AO31" i="35"/>
  <c r="AM31" i="35"/>
  <c r="AK31" i="35"/>
  <c r="AI31" i="35"/>
  <c r="AG31" i="35"/>
  <c r="AE31" i="35"/>
  <c r="AC31" i="35"/>
  <c r="AA31" i="35"/>
  <c r="Y31" i="35"/>
  <c r="W31" i="35"/>
  <c r="U31" i="35"/>
  <c r="S31" i="35"/>
  <c r="Q31" i="35"/>
  <c r="O31" i="35"/>
  <c r="M31" i="35"/>
  <c r="K31" i="35"/>
  <c r="I31" i="35"/>
  <c r="G31" i="35"/>
  <c r="E31" i="35"/>
  <c r="AQ30" i="35"/>
  <c r="AO30" i="35"/>
  <c r="AM30" i="35"/>
  <c r="AK30" i="35"/>
  <c r="AI30" i="35"/>
  <c r="AG30" i="35"/>
  <c r="AE30" i="35"/>
  <c r="AC30" i="35"/>
  <c r="AA30" i="35"/>
  <c r="Y30" i="35"/>
  <c r="W30" i="35"/>
  <c r="U30" i="35"/>
  <c r="S30" i="35"/>
  <c r="Q30" i="35"/>
  <c r="O30" i="35"/>
  <c r="M30" i="35"/>
  <c r="K30" i="35"/>
  <c r="I30" i="35"/>
  <c r="G30" i="35"/>
  <c r="E30" i="35"/>
  <c r="AQ29" i="35"/>
  <c r="AO29" i="35"/>
  <c r="AM29" i="35"/>
  <c r="AK29" i="35"/>
  <c r="AI29" i="35"/>
  <c r="AG29" i="35"/>
  <c r="AE29" i="35"/>
  <c r="AC29" i="35"/>
  <c r="AA29" i="35"/>
  <c r="Y29" i="35"/>
  <c r="W29" i="35"/>
  <c r="U29" i="35"/>
  <c r="S29" i="35"/>
  <c r="Q29" i="35"/>
  <c r="O29" i="35"/>
  <c r="M29" i="35"/>
  <c r="K29" i="35"/>
  <c r="I29" i="35"/>
  <c r="G29" i="35"/>
  <c r="E29" i="35"/>
  <c r="AQ28" i="35"/>
  <c r="AO28" i="35"/>
  <c r="AM28" i="35"/>
  <c r="AK28" i="35"/>
  <c r="AI28" i="35"/>
  <c r="AG28" i="35"/>
  <c r="AE28" i="35"/>
  <c r="AC28" i="35"/>
  <c r="AA28" i="35"/>
  <c r="Y28" i="35"/>
  <c r="W28" i="35"/>
  <c r="U28" i="35"/>
  <c r="S28" i="35"/>
  <c r="Q28" i="35"/>
  <c r="O28" i="35"/>
  <c r="M28" i="35"/>
  <c r="K28" i="35"/>
  <c r="I28" i="35"/>
  <c r="G28" i="35"/>
  <c r="E28" i="35"/>
  <c r="AQ27" i="35"/>
  <c r="AO27" i="35"/>
  <c r="AM27" i="35"/>
  <c r="AK27" i="35"/>
  <c r="AI27" i="35"/>
  <c r="AG27" i="35"/>
  <c r="AE27" i="35"/>
  <c r="AC27" i="35"/>
  <c r="AA27" i="35"/>
  <c r="Y27" i="35"/>
  <c r="W27" i="35"/>
  <c r="U27" i="35"/>
  <c r="S27" i="35"/>
  <c r="Q27" i="35"/>
  <c r="O27" i="35"/>
  <c r="M27" i="35"/>
  <c r="K27" i="35"/>
  <c r="I27" i="35"/>
  <c r="G27" i="35"/>
  <c r="E27" i="35"/>
  <c r="AQ26" i="35"/>
  <c r="AO26" i="35"/>
  <c r="AM26" i="35"/>
  <c r="AK26" i="35"/>
  <c r="AI26" i="35"/>
  <c r="AG26" i="35"/>
  <c r="AE26" i="35"/>
  <c r="AC26" i="35"/>
  <c r="AA26" i="35"/>
  <c r="Y26" i="35"/>
  <c r="W26" i="35"/>
  <c r="U26" i="35"/>
  <c r="S26" i="35"/>
  <c r="Q26" i="35"/>
  <c r="O26" i="35"/>
  <c r="M26" i="35"/>
  <c r="K26" i="35"/>
  <c r="I26" i="35"/>
  <c r="G26" i="35"/>
  <c r="E26" i="35"/>
  <c r="AQ25" i="35"/>
  <c r="AO25" i="35"/>
  <c r="AM25" i="35"/>
  <c r="AK25" i="35"/>
  <c r="AI25" i="35"/>
  <c r="AG25" i="35"/>
  <c r="AE25" i="35"/>
  <c r="AC25" i="35"/>
  <c r="AA25" i="35"/>
  <c r="Y25" i="35"/>
  <c r="W25" i="35"/>
  <c r="U25" i="35"/>
  <c r="S25" i="35"/>
  <c r="Q25" i="35"/>
  <c r="O25" i="35"/>
  <c r="M25" i="35"/>
  <c r="K25" i="35"/>
  <c r="I25" i="35"/>
  <c r="G25" i="35"/>
  <c r="E25" i="35"/>
  <c r="AQ24" i="35"/>
  <c r="AO24" i="35"/>
  <c r="AM24" i="35"/>
  <c r="AK24" i="35"/>
  <c r="AI24" i="35"/>
  <c r="AG24" i="35"/>
  <c r="AE24" i="35"/>
  <c r="AC24" i="35"/>
  <c r="AA24" i="35"/>
  <c r="Y24" i="35"/>
  <c r="W24" i="35"/>
  <c r="U24" i="35"/>
  <c r="S24" i="35"/>
  <c r="Q24" i="35"/>
  <c r="O24" i="35"/>
  <c r="M24" i="35"/>
  <c r="K24" i="35"/>
  <c r="I24" i="35"/>
  <c r="G24" i="35"/>
  <c r="E24" i="35"/>
  <c r="AQ23" i="35"/>
  <c r="AO23" i="35"/>
  <c r="AM23" i="35"/>
  <c r="AK23" i="35"/>
  <c r="AI23" i="35"/>
  <c r="AG23" i="35"/>
  <c r="AE23" i="35"/>
  <c r="AC23" i="35"/>
  <c r="AA23" i="35"/>
  <c r="Y23" i="35"/>
  <c r="W23" i="35"/>
  <c r="U23" i="35"/>
  <c r="S23" i="35"/>
  <c r="Q23" i="35"/>
  <c r="O23" i="35"/>
  <c r="M23" i="35"/>
  <c r="K23" i="35"/>
  <c r="I23" i="35"/>
  <c r="G23" i="35"/>
  <c r="E23" i="35"/>
  <c r="AQ22" i="35"/>
  <c r="AO22" i="35"/>
  <c r="AM22" i="35"/>
  <c r="AK22" i="35"/>
  <c r="AI22" i="35"/>
  <c r="AG22" i="35"/>
  <c r="AE22" i="35"/>
  <c r="AC22" i="35"/>
  <c r="AA22" i="35"/>
  <c r="Y22" i="35"/>
  <c r="W22" i="35"/>
  <c r="U22" i="35"/>
  <c r="S22" i="35"/>
  <c r="Q22" i="35"/>
  <c r="O22" i="35"/>
  <c r="M22" i="35"/>
  <c r="K22" i="35"/>
  <c r="I22" i="35"/>
  <c r="G22" i="35"/>
  <c r="E22" i="35"/>
  <c r="AQ21" i="35"/>
  <c r="AO21" i="35"/>
  <c r="AM21" i="35"/>
  <c r="AK21" i="35"/>
  <c r="AI21" i="35"/>
  <c r="AG21" i="35"/>
  <c r="AE21" i="35"/>
  <c r="AC21" i="35"/>
  <c r="AA21" i="35"/>
  <c r="Y21" i="35"/>
  <c r="W21" i="35"/>
  <c r="U21" i="35"/>
  <c r="S21" i="35"/>
  <c r="Q21" i="35"/>
  <c r="O21" i="35"/>
  <c r="M21" i="35"/>
  <c r="K21" i="35"/>
  <c r="I21" i="35"/>
  <c r="G21" i="35"/>
  <c r="E21" i="35"/>
  <c r="AQ20" i="35"/>
  <c r="AO20" i="35"/>
  <c r="AM20" i="35"/>
  <c r="AK20" i="35"/>
  <c r="AI20" i="35"/>
  <c r="AG20" i="35"/>
  <c r="AE20" i="35"/>
  <c r="AC20" i="35"/>
  <c r="AA20" i="35"/>
  <c r="Y20" i="35"/>
  <c r="W20" i="35"/>
  <c r="U20" i="35"/>
  <c r="S20" i="35"/>
  <c r="Q20" i="35"/>
  <c r="O20" i="35"/>
  <c r="M20" i="35"/>
  <c r="K20" i="35"/>
  <c r="I20" i="35"/>
  <c r="G20" i="35"/>
  <c r="E20" i="35"/>
  <c r="AQ19" i="35"/>
  <c r="AO19" i="35"/>
  <c r="AM19" i="35"/>
  <c r="AK19" i="35"/>
  <c r="AI19" i="35"/>
  <c r="AG19" i="35"/>
  <c r="AE19" i="35"/>
  <c r="AC19" i="35"/>
  <c r="AA19" i="35"/>
  <c r="Y19" i="35"/>
  <c r="W19" i="35"/>
  <c r="U19" i="35"/>
  <c r="S19" i="35"/>
  <c r="Q19" i="35"/>
  <c r="O19" i="35"/>
  <c r="M19" i="35"/>
  <c r="K19" i="35"/>
  <c r="I19" i="35"/>
  <c r="G19" i="35"/>
  <c r="E19" i="35"/>
  <c r="AQ18" i="35"/>
  <c r="AO18" i="35"/>
  <c r="AM18" i="35"/>
  <c r="AK18" i="35"/>
  <c r="AI18" i="35"/>
  <c r="AG18" i="35"/>
  <c r="AE18" i="35"/>
  <c r="AC18" i="35"/>
  <c r="AA18" i="35"/>
  <c r="Y18" i="35"/>
  <c r="W18" i="35"/>
  <c r="U18" i="35"/>
  <c r="S18" i="35"/>
  <c r="Q18" i="35"/>
  <c r="O18" i="35"/>
  <c r="M18" i="35"/>
  <c r="K18" i="35"/>
  <c r="I18" i="35"/>
  <c r="G18" i="35"/>
  <c r="E18" i="35"/>
  <c r="AQ17" i="35"/>
  <c r="AO17" i="35"/>
  <c r="AM17" i="35"/>
  <c r="AK17" i="35"/>
  <c r="AI17" i="35"/>
  <c r="AG17" i="35"/>
  <c r="AE17" i="35"/>
  <c r="AC17" i="35"/>
  <c r="AA17" i="35"/>
  <c r="Y17" i="35"/>
  <c r="W17" i="35"/>
  <c r="U17" i="35"/>
  <c r="S17" i="35"/>
  <c r="Q17" i="35"/>
  <c r="O17" i="35"/>
  <c r="M17" i="35"/>
  <c r="K17" i="35"/>
  <c r="I17" i="35"/>
  <c r="G17" i="35"/>
  <c r="E17" i="35"/>
  <c r="AQ16" i="35"/>
  <c r="AO16" i="35"/>
  <c r="AM16" i="35"/>
  <c r="AK16" i="35"/>
  <c r="AI16" i="35"/>
  <c r="AG16" i="35"/>
  <c r="AE16" i="35"/>
  <c r="AC16" i="35"/>
  <c r="AA16" i="35"/>
  <c r="Y16" i="35"/>
  <c r="W16" i="35"/>
  <c r="U16" i="35"/>
  <c r="S16" i="35"/>
  <c r="Q16" i="35"/>
  <c r="O16" i="35"/>
  <c r="M16" i="35"/>
  <c r="K16" i="35"/>
  <c r="I16" i="35"/>
  <c r="G16" i="35"/>
  <c r="E16" i="35"/>
  <c r="AQ15" i="35"/>
  <c r="AO15" i="35"/>
  <c r="AM15" i="35"/>
  <c r="AK15" i="35"/>
  <c r="AI15" i="35"/>
  <c r="AG15" i="35"/>
  <c r="AE15" i="35"/>
  <c r="AC15" i="35"/>
  <c r="AA15" i="35"/>
  <c r="Y15" i="35"/>
  <c r="W15" i="35"/>
  <c r="U15" i="35"/>
  <c r="S15" i="35"/>
  <c r="Q15" i="35"/>
  <c r="O15" i="35"/>
  <c r="M15" i="35"/>
  <c r="K15" i="35"/>
  <c r="I15" i="35"/>
  <c r="G15" i="35"/>
  <c r="E15" i="35"/>
  <c r="AQ14" i="35"/>
  <c r="AO14" i="35"/>
  <c r="AM14" i="35"/>
  <c r="AK14" i="35"/>
  <c r="AI14" i="35"/>
  <c r="AG14" i="35"/>
  <c r="AE14" i="35"/>
  <c r="AC14" i="35"/>
  <c r="AA14" i="35"/>
  <c r="Y14" i="35"/>
  <c r="W14" i="35"/>
  <c r="U14" i="35"/>
  <c r="S14" i="35"/>
  <c r="Q14" i="35"/>
  <c r="O14" i="35"/>
  <c r="M14" i="35"/>
  <c r="K14" i="35"/>
  <c r="I14" i="35"/>
  <c r="G14" i="35"/>
  <c r="E14" i="35"/>
  <c r="AQ13" i="35"/>
  <c r="AO13" i="35"/>
  <c r="AM13" i="35"/>
  <c r="AK13" i="35"/>
  <c r="AI13" i="35"/>
  <c r="AG13" i="35"/>
  <c r="AE13" i="35"/>
  <c r="AC13" i="35"/>
  <c r="AA13" i="35"/>
  <c r="Y13" i="35"/>
  <c r="W13" i="35"/>
  <c r="U13" i="35"/>
  <c r="S13" i="35"/>
  <c r="Q13" i="35"/>
  <c r="O13" i="35"/>
  <c r="M13" i="35"/>
  <c r="K13" i="35"/>
  <c r="I13" i="35"/>
  <c r="G13" i="35"/>
  <c r="E13" i="35"/>
  <c r="AQ12" i="35"/>
  <c r="AO12" i="35"/>
  <c r="AM12" i="35"/>
  <c r="AK12" i="35"/>
  <c r="AI12" i="35"/>
  <c r="AG12" i="35"/>
  <c r="AE12" i="35"/>
  <c r="AC12" i="35"/>
  <c r="AA12" i="35"/>
  <c r="Y12" i="35"/>
  <c r="W12" i="35"/>
  <c r="U12" i="35"/>
  <c r="S12" i="35"/>
  <c r="Q12" i="35"/>
  <c r="O12" i="35"/>
  <c r="M12" i="35"/>
  <c r="K12" i="35"/>
  <c r="I12" i="35"/>
  <c r="G12" i="35"/>
  <c r="E12" i="35"/>
  <c r="AQ10" i="35"/>
  <c r="AO10" i="35"/>
  <c r="AM10" i="35"/>
  <c r="AK10" i="35"/>
  <c r="AI10" i="35"/>
  <c r="AG10" i="35"/>
  <c r="AE10" i="35"/>
  <c r="AC10" i="35"/>
  <c r="AA10" i="35"/>
  <c r="Y10" i="35"/>
  <c r="W10" i="35"/>
  <c r="U10" i="35"/>
  <c r="S10" i="35"/>
  <c r="Q10" i="35"/>
  <c r="O10" i="35"/>
  <c r="M10" i="35"/>
  <c r="K10" i="35"/>
  <c r="I10" i="35"/>
  <c r="G10" i="35"/>
  <c r="E10" i="35"/>
  <c r="H17" i="34"/>
  <c r="G12" i="34"/>
  <c r="H18" i="34" s="1"/>
  <c r="H11" i="34"/>
  <c r="H10" i="34"/>
  <c r="H9" i="34"/>
  <c r="H8" i="34"/>
  <c r="H7" i="34"/>
  <c r="AM2" i="35" l="1"/>
  <c r="G1" i="35"/>
  <c r="G3" i="35" s="1"/>
  <c r="AM3" i="35"/>
  <c r="AM4" i="35"/>
  <c r="W1" i="35"/>
  <c r="W3" i="35" s="1"/>
  <c r="AQ4" i="36"/>
  <c r="AQ5" i="36"/>
  <c r="Q1" i="35"/>
  <c r="Q3" i="35" s="1"/>
  <c r="AG2" i="35"/>
  <c r="I1" i="35"/>
  <c r="I2" i="35" s="1"/>
  <c r="AG3" i="35"/>
  <c r="E6" i="36"/>
  <c r="E4" i="36"/>
  <c r="M6" i="35"/>
  <c r="E1" i="35"/>
  <c r="E3" i="35" s="1"/>
  <c r="AK1" i="35"/>
  <c r="AK3" i="35" s="1"/>
  <c r="S1" i="35"/>
  <c r="S3" i="35" s="1"/>
  <c r="AI1" i="35"/>
  <c r="AI3" i="35" s="1"/>
  <c r="K1" i="35"/>
  <c r="K2" i="35" s="1"/>
  <c r="AQ1" i="35"/>
  <c r="AQ2" i="35" s="1"/>
  <c r="Y1" i="35"/>
  <c r="Y2" i="35" s="1"/>
  <c r="AO1" i="35"/>
  <c r="AO2" i="35" s="1"/>
  <c r="U4" i="36"/>
  <c r="AO4" i="36"/>
  <c r="AO6" i="36"/>
  <c r="U6" i="36"/>
  <c r="I5" i="36"/>
  <c r="I4" i="36"/>
  <c r="AG4" i="35"/>
  <c r="AG1" i="35"/>
  <c r="AG5" i="35"/>
  <c r="AM1" i="35"/>
  <c r="H12" i="34"/>
  <c r="AG6" i="35"/>
  <c r="AK6" i="36"/>
  <c r="S4" i="36"/>
  <c r="S6" i="36"/>
  <c r="AK4" i="36"/>
  <c r="W4" i="36"/>
  <c r="W5" i="36"/>
  <c r="U1" i="35"/>
  <c r="U3" i="35" s="1"/>
  <c r="AM6" i="35"/>
  <c r="M4" i="35"/>
  <c r="AM5" i="35"/>
  <c r="AE1" i="35"/>
  <c r="AE3" i="35" s="1"/>
  <c r="M2" i="35"/>
  <c r="AA1" i="35"/>
  <c r="AA2" i="35" s="1"/>
  <c r="O1" i="35"/>
  <c r="O3" i="35" s="1"/>
  <c r="M5" i="35"/>
  <c r="AC5" i="36"/>
  <c r="AC4" i="36"/>
  <c r="M1" i="35"/>
  <c r="AC1" i="35"/>
  <c r="AC2" i="35" s="1"/>
  <c r="M3" i="35"/>
  <c r="H14" i="34"/>
  <c r="H13" i="34"/>
  <c r="W2" i="35" l="1"/>
  <c r="W5" i="35" s="1"/>
  <c r="G2" i="35"/>
  <c r="G5" i="35" s="1"/>
  <c r="Q2" i="35"/>
  <c r="Q5" i="35" s="1"/>
  <c r="S2" i="35"/>
  <c r="S6" i="35" s="1"/>
  <c r="AI2" i="35"/>
  <c r="AI6" i="35" s="1"/>
  <c r="I3" i="35"/>
  <c r="I6" i="35" s="1"/>
  <c r="AO3" i="35"/>
  <c r="AO6" i="35" s="1"/>
  <c r="E2" i="35"/>
  <c r="E5" i="35" s="1"/>
  <c r="AK2" i="35"/>
  <c r="AK5" i="35" s="1"/>
  <c r="AQ3" i="35"/>
  <c r="AQ6" i="35" s="1"/>
  <c r="Y3" i="35"/>
  <c r="Y4" i="35" s="1"/>
  <c r="K3" i="35"/>
  <c r="K6" i="35" s="1"/>
  <c r="U2" i="35"/>
  <c r="U5" i="35" s="1"/>
  <c r="AE2" i="35"/>
  <c r="AE4" i="35" s="1"/>
  <c r="H15" i="34"/>
  <c r="H19" i="34" s="1"/>
  <c r="H20" i="34" s="1"/>
  <c r="H21" i="34" s="1"/>
  <c r="H22" i="34" s="1"/>
  <c r="H23" i="34" s="1"/>
  <c r="H24" i="34" s="1"/>
  <c r="AA3" i="35"/>
  <c r="AA6" i="35" s="1"/>
  <c r="O2" i="35"/>
  <c r="O4" i="35" s="1"/>
  <c r="G4" i="35"/>
  <c r="AC3" i="35"/>
  <c r="AC6" i="35" s="1"/>
  <c r="G6" i="35"/>
  <c r="J24" i="28"/>
  <c r="Q4" i="35" l="1"/>
  <c r="Q6" i="35"/>
  <c r="S5" i="35"/>
  <c r="W6" i="35"/>
  <c r="W4" i="35"/>
  <c r="S4" i="35"/>
  <c r="AO5" i="35"/>
  <c r="AO4" i="35"/>
  <c r="AK6" i="35"/>
  <c r="AK4" i="35"/>
  <c r="AI5" i="35"/>
  <c r="AI4" i="35"/>
  <c r="I5" i="35"/>
  <c r="I4" i="35"/>
  <c r="Y5" i="35"/>
  <c r="K4" i="35"/>
  <c r="Y6" i="35"/>
  <c r="AQ4" i="35"/>
  <c r="AQ5" i="35"/>
  <c r="E4" i="35"/>
  <c r="E6" i="35"/>
  <c r="K5" i="35"/>
  <c r="AE5" i="35"/>
  <c r="AE6" i="35"/>
  <c r="U4" i="35"/>
  <c r="U6" i="35"/>
  <c r="AA4" i="35"/>
  <c r="AA5" i="35"/>
  <c r="O6" i="35"/>
  <c r="O5" i="35"/>
  <c r="AC5" i="35"/>
  <c r="AC4" i="35"/>
  <c r="B18" i="6"/>
  <c r="B17" i="6"/>
  <c r="B16" i="6"/>
  <c r="B15" i="6"/>
  <c r="B14" i="6"/>
  <c r="B13" i="6"/>
  <c r="C20" i="6" l="1"/>
  <c r="E34" i="33"/>
  <c r="I33" i="33"/>
  <c r="E32" i="33"/>
  <c r="I31" i="33"/>
  <c r="O30" i="33"/>
  <c r="I29" i="33"/>
  <c r="K29" i="33" s="1"/>
  <c r="E28" i="33"/>
  <c r="I27" i="33"/>
  <c r="O26" i="33"/>
  <c r="O24" i="33"/>
  <c r="O22" i="33"/>
  <c r="O20" i="33"/>
  <c r="E18" i="33"/>
  <c r="O18" i="33"/>
  <c r="I17" i="33"/>
  <c r="K17" i="33" s="1"/>
  <c r="E16" i="33"/>
  <c r="E14" i="33"/>
  <c r="O14" i="33"/>
  <c r="I13" i="33"/>
  <c r="K13" i="33" s="1"/>
  <c r="E12" i="33"/>
  <c r="E10" i="33"/>
  <c r="O10" i="33"/>
  <c r="I9" i="33"/>
  <c r="K9" i="33"/>
  <c r="O8" i="33"/>
  <c r="E8" i="33"/>
  <c r="F8" i="33"/>
  <c r="I7" i="33"/>
  <c r="K7" i="33" s="1"/>
  <c r="E6" i="33"/>
  <c r="D36" i="33"/>
  <c r="I5" i="33"/>
  <c r="K5" i="33" s="1"/>
  <c r="C11" i="53" l="1"/>
  <c r="F12" i="33"/>
  <c r="O12" i="33"/>
  <c r="O28" i="33"/>
  <c r="F28" i="33"/>
  <c r="F16" i="33"/>
  <c r="O16" i="33"/>
  <c r="O34" i="33"/>
  <c r="F34" i="33"/>
  <c r="O32" i="33"/>
  <c r="F32" i="33"/>
  <c r="F10" i="33"/>
  <c r="F18" i="33"/>
  <c r="O6" i="33"/>
  <c r="K33" i="33"/>
  <c r="F14" i="33"/>
  <c r="K31" i="33"/>
  <c r="F6" i="33"/>
  <c r="K27" i="33"/>
  <c r="H23" i="32" l="1"/>
  <c r="M23" i="32" s="1"/>
  <c r="M20" i="32"/>
  <c r="H20" i="32"/>
  <c r="L17" i="32"/>
  <c r="G17" i="32"/>
  <c r="L16" i="32"/>
  <c r="G16" i="32"/>
  <c r="L15" i="32"/>
  <c r="G15" i="32"/>
  <c r="M12" i="32"/>
  <c r="H12" i="32"/>
  <c r="B13" i="32"/>
  <c r="B12" i="32"/>
  <c r="B11" i="32"/>
  <c r="N10" i="32"/>
  <c r="L10" i="32"/>
  <c r="I10" i="32"/>
  <c r="G10" i="32"/>
  <c r="B10" i="32"/>
  <c r="N9" i="32"/>
  <c r="M9" i="32"/>
  <c r="L9" i="32"/>
  <c r="I9" i="32"/>
  <c r="H9" i="32"/>
  <c r="G9" i="32"/>
  <c r="N8" i="32"/>
  <c r="L8" i="32"/>
  <c r="I8" i="32"/>
  <c r="G8" i="32"/>
  <c r="M10" i="32"/>
  <c r="N7" i="32"/>
  <c r="L7" i="32"/>
  <c r="I7" i="32"/>
  <c r="G7" i="32"/>
  <c r="M8" i="32"/>
  <c r="S45" i="31"/>
  <c r="N45" i="31"/>
  <c r="I45" i="31"/>
  <c r="S19" i="31"/>
  <c r="R42" i="31"/>
  <c r="M42" i="31"/>
  <c r="H42" i="31"/>
  <c r="R41" i="31"/>
  <c r="M41" i="31"/>
  <c r="H41" i="31"/>
  <c r="R16" i="31"/>
  <c r="R15" i="31"/>
  <c r="S38" i="31"/>
  <c r="N38" i="31"/>
  <c r="I38" i="31"/>
  <c r="S12" i="31"/>
  <c r="T36" i="31"/>
  <c r="R36" i="31"/>
  <c r="O36" i="31"/>
  <c r="M36" i="31"/>
  <c r="J36" i="31"/>
  <c r="H36" i="31"/>
  <c r="R35" i="31"/>
  <c r="O35" i="31"/>
  <c r="M35" i="31"/>
  <c r="J35" i="31"/>
  <c r="H35" i="31"/>
  <c r="T10" i="31"/>
  <c r="R10" i="31"/>
  <c r="R34" i="31"/>
  <c r="O34" i="31"/>
  <c r="M34" i="31"/>
  <c r="J34" i="31"/>
  <c r="H34" i="31"/>
  <c r="T9" i="31"/>
  <c r="R9" i="31"/>
  <c r="R33" i="31"/>
  <c r="M33" i="31"/>
  <c r="H33" i="31"/>
  <c r="T8" i="31"/>
  <c r="R8" i="31"/>
  <c r="R32" i="31"/>
  <c r="M32" i="31"/>
  <c r="H32" i="31"/>
  <c r="R7" i="31"/>
  <c r="R6" i="31"/>
  <c r="N19" i="31"/>
  <c r="I19" i="31"/>
  <c r="M16" i="31"/>
  <c r="H16" i="31"/>
  <c r="M15" i="31"/>
  <c r="H15" i="31"/>
  <c r="D38" i="31"/>
  <c r="N12" i="31"/>
  <c r="I12" i="31"/>
  <c r="B13" i="31"/>
  <c r="B12" i="31"/>
  <c r="B11" i="31"/>
  <c r="O10" i="31"/>
  <c r="M10" i="31"/>
  <c r="J10" i="31"/>
  <c r="H10" i="31"/>
  <c r="O9" i="31"/>
  <c r="M9" i="31"/>
  <c r="J9" i="31"/>
  <c r="T35" i="31" s="1"/>
  <c r="H9" i="31"/>
  <c r="O8" i="31"/>
  <c r="M8" i="31"/>
  <c r="J8" i="31"/>
  <c r="H8" i="31"/>
  <c r="M7" i="31"/>
  <c r="H7" i="31"/>
  <c r="H6" i="31"/>
  <c r="M6" i="31" s="1"/>
  <c r="N33" i="31"/>
  <c r="P33" i="31" s="1"/>
  <c r="U46" i="30"/>
  <c r="O46" i="30"/>
  <c r="J46" i="30"/>
  <c r="T19" i="30"/>
  <c r="S43" i="30"/>
  <c r="N43" i="30"/>
  <c r="I43" i="30"/>
  <c r="S16" i="30"/>
  <c r="S42" i="30"/>
  <c r="N42" i="30"/>
  <c r="I42" i="30"/>
  <c r="S15" i="30"/>
  <c r="S41" i="30"/>
  <c r="N41" i="30"/>
  <c r="I41" i="30"/>
  <c r="S14" i="30"/>
  <c r="U38" i="30"/>
  <c r="O38" i="30"/>
  <c r="J38" i="30"/>
  <c r="T11" i="30"/>
  <c r="V36" i="30"/>
  <c r="S36" i="30"/>
  <c r="P36" i="30"/>
  <c r="N36" i="30"/>
  <c r="K36" i="30"/>
  <c r="I36" i="30"/>
  <c r="U9" i="30"/>
  <c r="S9" i="30"/>
  <c r="V35" i="30"/>
  <c r="S35" i="30"/>
  <c r="P35" i="30"/>
  <c r="N35" i="30"/>
  <c r="K35" i="30"/>
  <c r="I35" i="30"/>
  <c r="U8" i="30"/>
  <c r="S8" i="30"/>
  <c r="V34" i="30"/>
  <c r="S34" i="30"/>
  <c r="P34" i="30"/>
  <c r="N34" i="30"/>
  <c r="K34" i="30"/>
  <c r="I34" i="30"/>
  <c r="U7" i="30"/>
  <c r="S7" i="30"/>
  <c r="V33" i="30"/>
  <c r="V37" i="30" s="1"/>
  <c r="S33" i="30"/>
  <c r="P33" i="30"/>
  <c r="N33" i="30"/>
  <c r="K33" i="30"/>
  <c r="I33" i="30"/>
  <c r="U6" i="30"/>
  <c r="U10" i="30" s="1"/>
  <c r="S6" i="30"/>
  <c r="O19" i="30"/>
  <c r="J19" i="30"/>
  <c r="N16" i="30"/>
  <c r="I16" i="30"/>
  <c r="N15" i="30"/>
  <c r="I15" i="30"/>
  <c r="N14" i="30"/>
  <c r="I14" i="30"/>
  <c r="D37" i="30"/>
  <c r="O11" i="30"/>
  <c r="J11" i="30"/>
  <c r="B12" i="30"/>
  <c r="B11" i="30"/>
  <c r="B10" i="30"/>
  <c r="P9" i="30"/>
  <c r="N9" i="30"/>
  <c r="K9" i="30"/>
  <c r="I9" i="30"/>
  <c r="B9" i="30"/>
  <c r="P8" i="30"/>
  <c r="N8" i="30"/>
  <c r="K8" i="30"/>
  <c r="I8" i="30"/>
  <c r="P7" i="30"/>
  <c r="N7" i="30"/>
  <c r="K7" i="30"/>
  <c r="I7" i="30"/>
  <c r="N6" i="30"/>
  <c r="K6" i="30"/>
  <c r="I6" i="30"/>
  <c r="T45" i="29"/>
  <c r="N44" i="29"/>
  <c r="I44" i="29"/>
  <c r="S19" i="29"/>
  <c r="R42" i="29"/>
  <c r="M41" i="29"/>
  <c r="H41" i="29"/>
  <c r="R16" i="29"/>
  <c r="R41" i="29"/>
  <c r="M40" i="29"/>
  <c r="H40" i="29"/>
  <c r="R15" i="29"/>
  <c r="R40" i="29"/>
  <c r="M39" i="29"/>
  <c r="H39" i="29"/>
  <c r="R14" i="29"/>
  <c r="T37" i="29"/>
  <c r="N36" i="29"/>
  <c r="I36" i="29"/>
  <c r="S11" i="29"/>
  <c r="U34" i="29"/>
  <c r="R34" i="29"/>
  <c r="O33" i="29"/>
  <c r="M33" i="29"/>
  <c r="J33" i="29"/>
  <c r="H33" i="29"/>
  <c r="T8" i="29"/>
  <c r="R8" i="29"/>
  <c r="U33" i="29"/>
  <c r="T33" i="29"/>
  <c r="R33" i="29"/>
  <c r="O32" i="29"/>
  <c r="N32" i="29"/>
  <c r="M32" i="29"/>
  <c r="J32" i="29"/>
  <c r="I32" i="29"/>
  <c r="H32" i="29"/>
  <c r="T7" i="29"/>
  <c r="S7" i="29"/>
  <c r="R7" i="29"/>
  <c r="U32" i="29"/>
  <c r="R32" i="29"/>
  <c r="O31" i="29"/>
  <c r="M31" i="29"/>
  <c r="J31" i="29"/>
  <c r="H31" i="29"/>
  <c r="T6" i="29"/>
  <c r="R6" i="29"/>
  <c r="N19" i="29"/>
  <c r="I19" i="29"/>
  <c r="C19" i="30"/>
  <c r="M16" i="29"/>
  <c r="H16" i="29"/>
  <c r="M15" i="29"/>
  <c r="H15" i="29"/>
  <c r="M14" i="29"/>
  <c r="H14" i="29"/>
  <c r="D37" i="29"/>
  <c r="N11" i="29"/>
  <c r="I11" i="29"/>
  <c r="B10" i="29"/>
  <c r="B9" i="29"/>
  <c r="O8" i="29"/>
  <c r="M8" i="29"/>
  <c r="J8" i="29"/>
  <c r="H8" i="29"/>
  <c r="B8" i="29"/>
  <c r="O7" i="29"/>
  <c r="N7" i="29"/>
  <c r="M7" i="29"/>
  <c r="J7" i="29"/>
  <c r="I7" i="29"/>
  <c r="H7" i="29"/>
  <c r="O6" i="29"/>
  <c r="M6" i="29"/>
  <c r="J6" i="29"/>
  <c r="H6" i="29"/>
  <c r="T34" i="29"/>
  <c r="T32" i="29"/>
  <c r="K37" i="30" l="1"/>
  <c r="O9" i="32"/>
  <c r="O8" i="32"/>
  <c r="J37" i="31"/>
  <c r="T11" i="31"/>
  <c r="O37" i="31"/>
  <c r="N6" i="31"/>
  <c r="P6" i="31" s="1"/>
  <c r="P37" i="30"/>
  <c r="V34" i="29"/>
  <c r="P7" i="29"/>
  <c r="U35" i="29"/>
  <c r="V33" i="29"/>
  <c r="K32" i="29"/>
  <c r="I6" i="29"/>
  <c r="K6" i="29" s="1"/>
  <c r="U7" i="29"/>
  <c r="N6" i="29"/>
  <c r="P6" i="29" s="1"/>
  <c r="T9" i="29"/>
  <c r="V32" i="29"/>
  <c r="K10" i="30"/>
  <c r="O34" i="29"/>
  <c r="J9" i="29"/>
  <c r="P32" i="29"/>
  <c r="I11" i="32"/>
  <c r="J9" i="32"/>
  <c r="O10" i="32"/>
  <c r="O9" i="29"/>
  <c r="N11" i="32"/>
  <c r="K7" i="29"/>
  <c r="J34" i="29"/>
  <c r="J11" i="31"/>
  <c r="O11" i="31"/>
  <c r="I8" i="29"/>
  <c r="K8" i="29" s="1"/>
  <c r="N8" i="29"/>
  <c r="P8" i="29" s="1"/>
  <c r="I21" i="29"/>
  <c r="N21" i="29" s="1"/>
  <c r="T21" i="29"/>
  <c r="I46" i="29"/>
  <c r="N46" i="29"/>
  <c r="T47" i="29"/>
  <c r="U34" i="30"/>
  <c r="W34" i="30" s="1"/>
  <c r="O33" i="30"/>
  <c r="Q33" i="30" s="1"/>
  <c r="J33" i="30"/>
  <c r="L33" i="30" s="1"/>
  <c r="T6" i="30"/>
  <c r="V6" i="30" s="1"/>
  <c r="U35" i="30"/>
  <c r="W35" i="30" s="1"/>
  <c r="O35" i="30"/>
  <c r="Q35" i="30" s="1"/>
  <c r="J35" i="30"/>
  <c r="L35" i="30" s="1"/>
  <c r="T8" i="30"/>
  <c r="V8" i="30" s="1"/>
  <c r="J6" i="30"/>
  <c r="O6" i="30" s="1"/>
  <c r="J8" i="30"/>
  <c r="L8" i="30" s="1"/>
  <c r="O8" i="30"/>
  <c r="Q8" i="30" s="1"/>
  <c r="C19" i="31"/>
  <c r="I21" i="31" s="1"/>
  <c r="J22" i="30"/>
  <c r="S6" i="29"/>
  <c r="U6" i="29" s="1"/>
  <c r="I31" i="29"/>
  <c r="K31" i="29" s="1"/>
  <c r="N31" i="29"/>
  <c r="P31" i="29" s="1"/>
  <c r="S8" i="29"/>
  <c r="U8" i="29" s="1"/>
  <c r="I33" i="29"/>
  <c r="K33" i="29" s="1"/>
  <c r="N33" i="29"/>
  <c r="P33" i="29" s="1"/>
  <c r="C5" i="31"/>
  <c r="O34" i="30"/>
  <c r="Q34" i="30" s="1"/>
  <c r="J34" i="30"/>
  <c r="L34" i="30" s="1"/>
  <c r="T7" i="30"/>
  <c r="V7" i="30" s="1"/>
  <c r="U33" i="30"/>
  <c r="W33" i="30" s="1"/>
  <c r="P6" i="30"/>
  <c r="P10" i="30" s="1"/>
  <c r="U36" i="30"/>
  <c r="W36" i="30" s="1"/>
  <c r="O36" i="30"/>
  <c r="Q36" i="30" s="1"/>
  <c r="J36" i="30"/>
  <c r="L36" i="30" s="1"/>
  <c r="T9" i="30"/>
  <c r="V9" i="30" s="1"/>
  <c r="O9" i="30"/>
  <c r="Q9" i="30" s="1"/>
  <c r="J9" i="30"/>
  <c r="L9" i="30" s="1"/>
  <c r="J7" i="30"/>
  <c r="L7" i="30" s="1"/>
  <c r="O7" i="30"/>
  <c r="Q7" i="30" s="1"/>
  <c r="S32" i="31"/>
  <c r="U32" i="31" s="1"/>
  <c r="I32" i="31"/>
  <c r="K32" i="31" s="1"/>
  <c r="N32" i="31"/>
  <c r="P32" i="31" s="1"/>
  <c r="S7" i="31"/>
  <c r="U7" i="31" s="1"/>
  <c r="N7" i="31"/>
  <c r="P7" i="31" s="1"/>
  <c r="I7" i="31"/>
  <c r="K7" i="31" s="1"/>
  <c r="S35" i="31"/>
  <c r="U35" i="31" s="1"/>
  <c r="N35" i="31"/>
  <c r="P35" i="31" s="1"/>
  <c r="I35" i="31"/>
  <c r="K35" i="31" s="1"/>
  <c r="I6" i="31"/>
  <c r="K6" i="31" s="1"/>
  <c r="S36" i="31"/>
  <c r="U36" i="31" s="1"/>
  <c r="N36" i="31"/>
  <c r="P36" i="31" s="1"/>
  <c r="I36" i="31"/>
  <c r="K36" i="31" s="1"/>
  <c r="S10" i="31"/>
  <c r="U10" i="31" s="1"/>
  <c r="I9" i="31"/>
  <c r="K9" i="31" s="1"/>
  <c r="N9" i="31"/>
  <c r="P9" i="31" s="1"/>
  <c r="I10" i="31"/>
  <c r="K10" i="31" s="1"/>
  <c r="N10" i="31"/>
  <c r="P10" i="31" s="1"/>
  <c r="I33" i="31"/>
  <c r="K33" i="31" s="1"/>
  <c r="S33" i="31"/>
  <c r="U33" i="31" s="1"/>
  <c r="T37" i="31"/>
  <c r="S6" i="31"/>
  <c r="U6" i="31" s="1"/>
  <c r="S9" i="31"/>
  <c r="U9" i="31" s="1"/>
  <c r="H8" i="32"/>
  <c r="J8" i="32" s="1"/>
  <c r="H10" i="32"/>
  <c r="J10" i="32" s="1"/>
  <c r="Q6" i="30" l="1"/>
  <c r="Q10" i="30" s="1"/>
  <c r="P9" i="29"/>
  <c r="V35" i="29"/>
  <c r="K34" i="29"/>
  <c r="K36" i="29" s="1"/>
  <c r="K9" i="29"/>
  <c r="K11" i="29" s="1"/>
  <c r="W37" i="30"/>
  <c r="M7" i="32"/>
  <c r="O7" i="32" s="1"/>
  <c r="O11" i="32" s="1"/>
  <c r="O12" i="32" s="1"/>
  <c r="H7" i="32"/>
  <c r="J7" i="32" s="1"/>
  <c r="J11" i="32" s="1"/>
  <c r="P34" i="29"/>
  <c r="U9" i="29"/>
  <c r="S21" i="31"/>
  <c r="S47" i="31"/>
  <c r="N47" i="31"/>
  <c r="I47" i="31"/>
  <c r="N21" i="31"/>
  <c r="L6" i="30"/>
  <c r="L10" i="30" s="1"/>
  <c r="V10" i="30"/>
  <c r="Q37" i="30"/>
  <c r="S34" i="31"/>
  <c r="U34" i="31" s="1"/>
  <c r="U37" i="31" s="1"/>
  <c r="N34" i="31"/>
  <c r="P34" i="31" s="1"/>
  <c r="P37" i="31" s="1"/>
  <c r="I34" i="31"/>
  <c r="K34" i="31" s="1"/>
  <c r="K37" i="31" s="1"/>
  <c r="S8" i="31"/>
  <c r="U8" i="31" s="1"/>
  <c r="U11" i="31" s="1"/>
  <c r="N8" i="31"/>
  <c r="P8" i="31" s="1"/>
  <c r="P11" i="31" s="1"/>
  <c r="I8" i="31"/>
  <c r="K8" i="31" s="1"/>
  <c r="K11" i="31" s="1"/>
  <c r="U49" i="30"/>
  <c r="O49" i="30"/>
  <c r="J49" i="30"/>
  <c r="U22" i="30"/>
  <c r="O22" i="30"/>
  <c r="L37" i="30"/>
  <c r="K37" i="29" l="1"/>
  <c r="K12" i="29"/>
  <c r="P11" i="29"/>
  <c r="P12" i="29" s="1"/>
  <c r="V37" i="29"/>
  <c r="V38" i="29" s="1"/>
  <c r="K12" i="31"/>
  <c r="P12" i="31"/>
  <c r="K38" i="31"/>
  <c r="K39" i="31" s="1"/>
  <c r="U38" i="31"/>
  <c r="U39" i="31" s="1"/>
  <c r="Q11" i="30"/>
  <c r="V11" i="30"/>
  <c r="P36" i="29"/>
  <c r="U12" i="31"/>
  <c r="U13" i="31" s="1"/>
  <c r="P38" i="31"/>
  <c r="P39" i="31" s="1"/>
  <c r="L38" i="30"/>
  <c r="Q38" i="30"/>
  <c r="L11" i="30"/>
  <c r="U11" i="29"/>
  <c r="J12" i="32"/>
  <c r="W38" i="30"/>
  <c r="P13" i="31" l="1"/>
  <c r="K13" i="31"/>
  <c r="O13" i="32"/>
  <c r="J13" i="32"/>
  <c r="L12" i="30"/>
  <c r="Q39" i="30"/>
  <c r="U12" i="29"/>
  <c r="Q12" i="30"/>
  <c r="W39" i="30"/>
  <c r="L39" i="30"/>
  <c r="P37" i="29"/>
  <c r="V12" i="30"/>
  <c r="T41" i="31" l="1"/>
  <c r="U41" i="31" s="1"/>
  <c r="J41" i="31"/>
  <c r="K41" i="31" s="1"/>
  <c r="T15" i="31"/>
  <c r="U15" i="31" s="1"/>
  <c r="O41" i="31"/>
  <c r="P41" i="31" s="1"/>
  <c r="J15" i="31"/>
  <c r="K15" i="31" s="1"/>
  <c r="O15" i="31"/>
  <c r="P15" i="31" s="1"/>
  <c r="O41" i="29"/>
  <c r="P41" i="29" s="1"/>
  <c r="T16" i="29"/>
  <c r="U16" i="29" s="1"/>
  <c r="U42" i="29"/>
  <c r="V42" i="29" s="1"/>
  <c r="J41" i="29"/>
  <c r="K41" i="29" s="1"/>
  <c r="O16" i="29"/>
  <c r="P16" i="29" s="1"/>
  <c r="J16" i="29"/>
  <c r="K16" i="29" s="1"/>
  <c r="C16" i="30"/>
  <c r="O40" i="29"/>
  <c r="P40" i="29" s="1"/>
  <c r="T15" i="29"/>
  <c r="U15" i="29" s="1"/>
  <c r="U41" i="29"/>
  <c r="V41" i="29" s="1"/>
  <c r="J40" i="29"/>
  <c r="K40" i="29" s="1"/>
  <c r="J15" i="29"/>
  <c r="K15" i="29" s="1"/>
  <c r="O15" i="29"/>
  <c r="P15" i="29" s="1"/>
  <c r="O39" i="29"/>
  <c r="P39" i="29" s="1"/>
  <c r="T14" i="29"/>
  <c r="U14" i="29" s="1"/>
  <c r="O14" i="29"/>
  <c r="P14" i="29" s="1"/>
  <c r="U40" i="29"/>
  <c r="V40" i="29" s="1"/>
  <c r="J39" i="29"/>
  <c r="K39" i="29" s="1"/>
  <c r="J14" i="29"/>
  <c r="K14" i="29" s="1"/>
  <c r="O42" i="31"/>
  <c r="P42" i="31" s="1"/>
  <c r="T42" i="31"/>
  <c r="U42" i="31" s="1"/>
  <c r="J42" i="31"/>
  <c r="K42" i="31" s="1"/>
  <c r="T16" i="31"/>
  <c r="U16" i="31" s="1"/>
  <c r="O16" i="31"/>
  <c r="P16" i="31" s="1"/>
  <c r="J16" i="31"/>
  <c r="K16" i="31" s="1"/>
  <c r="C16" i="32"/>
  <c r="V41" i="30"/>
  <c r="W41" i="30" s="1"/>
  <c r="L41" i="30"/>
  <c r="P41" i="30"/>
  <c r="Q41" i="30" s="1"/>
  <c r="U14" i="30"/>
  <c r="V14" i="30" s="1"/>
  <c r="P14" i="30"/>
  <c r="Q14" i="30" s="1"/>
  <c r="K14" i="30"/>
  <c r="L14" i="30" s="1"/>
  <c r="P43" i="29" l="1"/>
  <c r="P44" i="29" s="1"/>
  <c r="P45" i="29" s="1"/>
  <c r="P46" i="29" s="1"/>
  <c r="P48" i="29" s="1"/>
  <c r="P49" i="29" s="1"/>
  <c r="P51" i="29" s="1"/>
  <c r="U18" i="29"/>
  <c r="U19" i="29" s="1"/>
  <c r="U20" i="29" s="1"/>
  <c r="U21" i="29" s="1"/>
  <c r="U23" i="29" s="1"/>
  <c r="U24" i="29" s="1"/>
  <c r="U26" i="29" s="1"/>
  <c r="K43" i="29"/>
  <c r="K44" i="29" s="1"/>
  <c r="K45" i="29" s="1"/>
  <c r="K46" i="29" s="1"/>
  <c r="K48" i="29" s="1"/>
  <c r="K49" i="29" s="1"/>
  <c r="K51" i="29" s="1"/>
  <c r="P18" i="29"/>
  <c r="P19" i="29" s="1"/>
  <c r="P20" i="29" s="1"/>
  <c r="P21" i="29" s="1"/>
  <c r="P22" i="29" s="1"/>
  <c r="P23" i="29" s="1"/>
  <c r="P25" i="29" s="1"/>
  <c r="K18" i="29"/>
  <c r="K19" i="29" s="1"/>
  <c r="K20" i="29" s="1"/>
  <c r="K21" i="29" s="1"/>
  <c r="K22" i="29" s="1"/>
  <c r="K23" i="29" s="1"/>
  <c r="E27" i="29" s="1"/>
  <c r="V44" i="29"/>
  <c r="V45" i="29" s="1"/>
  <c r="V46" i="29" s="1"/>
  <c r="V47" i="29" s="1"/>
  <c r="C17" i="32"/>
  <c r="V42" i="30"/>
  <c r="W42" i="30" s="1"/>
  <c r="K42" i="30"/>
  <c r="L42" i="30" s="1"/>
  <c r="P42" i="30"/>
  <c r="Q42" i="30" s="1"/>
  <c r="U15" i="30"/>
  <c r="V15" i="30" s="1"/>
  <c r="K15" i="30"/>
  <c r="L15" i="30" s="1"/>
  <c r="P15" i="30"/>
  <c r="Q15" i="30" s="1"/>
  <c r="P18" i="31"/>
  <c r="P19" i="31" s="1"/>
  <c r="P20" i="31" s="1"/>
  <c r="P44" i="31"/>
  <c r="P45" i="31" s="1"/>
  <c r="P46" i="31" s="1"/>
  <c r="K44" i="31"/>
  <c r="K45" i="31" s="1"/>
  <c r="K46" i="31" s="1"/>
  <c r="I15" i="32"/>
  <c r="J15" i="32" s="1"/>
  <c r="N15" i="32"/>
  <c r="O15" i="32" s="1"/>
  <c r="C18" i="32"/>
  <c r="V43" i="30"/>
  <c r="W43" i="30" s="1"/>
  <c r="K43" i="30"/>
  <c r="L43" i="30" s="1"/>
  <c r="P43" i="30"/>
  <c r="Q43" i="30" s="1"/>
  <c r="U16" i="30"/>
  <c r="V16" i="30" s="1"/>
  <c r="P16" i="30"/>
  <c r="Q16" i="30" s="1"/>
  <c r="K16" i="30"/>
  <c r="L16" i="30" s="1"/>
  <c r="K18" i="31"/>
  <c r="K19" i="31" s="1"/>
  <c r="K20" i="31" s="1"/>
  <c r="K21" i="31" s="1"/>
  <c r="U18" i="31"/>
  <c r="U19" i="31" s="1"/>
  <c r="U20" i="31" s="1"/>
  <c r="U44" i="31"/>
  <c r="U45" i="31" s="1"/>
  <c r="U46" i="31" s="1"/>
  <c r="K25" i="29" l="1"/>
  <c r="L18" i="30"/>
  <c r="L19" i="30" s="1"/>
  <c r="L21" i="30" s="1"/>
  <c r="L22" i="30" s="1"/>
  <c r="L24" i="30" s="1"/>
  <c r="L25" i="30" s="1"/>
  <c r="L27" i="30" s="1"/>
  <c r="V49" i="29"/>
  <c r="V50" i="29" s="1"/>
  <c r="Q45" i="30"/>
  <c r="Q46" i="30" s="1"/>
  <c r="Q48" i="30" s="1"/>
  <c r="Q49" i="30" s="1"/>
  <c r="Q51" i="30" s="1"/>
  <c r="Q52" i="30" s="1"/>
  <c r="Q54" i="30" s="1"/>
  <c r="W45" i="30"/>
  <c r="W46" i="30" s="1"/>
  <c r="W48" i="30" s="1"/>
  <c r="W49" i="30" s="1"/>
  <c r="W51" i="30" s="1"/>
  <c r="W52" i="30" s="1"/>
  <c r="W54" i="30" s="1"/>
  <c r="Q18" i="30"/>
  <c r="Q19" i="30" s="1"/>
  <c r="Q21" i="30" s="1"/>
  <c r="Q22" i="30" s="1"/>
  <c r="Q24" i="30" s="1"/>
  <c r="Q25" i="30" s="1"/>
  <c r="Q27" i="30" s="1"/>
  <c r="V18" i="30"/>
  <c r="V19" i="30" s="1"/>
  <c r="V21" i="30" s="1"/>
  <c r="V22" i="30" s="1"/>
  <c r="V24" i="30" s="1"/>
  <c r="V25" i="30" s="1"/>
  <c r="V27" i="30" s="1"/>
  <c r="L45" i="30"/>
  <c r="L46" i="30" s="1"/>
  <c r="L48" i="30" s="1"/>
  <c r="L49" i="30" s="1"/>
  <c r="L51" i="30" s="1"/>
  <c r="L52" i="30" s="1"/>
  <c r="L54" i="30" s="1"/>
  <c r="E29" i="29"/>
  <c r="F29" i="29" s="1"/>
  <c r="E36" i="29"/>
  <c r="F36" i="29" s="1"/>
  <c r="E35" i="29"/>
  <c r="F35" i="29" s="1"/>
  <c r="E32" i="29"/>
  <c r="F32" i="29" s="1"/>
  <c r="E33" i="29"/>
  <c r="F33" i="29" s="1"/>
  <c r="E31" i="29"/>
  <c r="F31" i="29" s="1"/>
  <c r="E34" i="29"/>
  <c r="F34" i="29" s="1"/>
  <c r="F27" i="29"/>
  <c r="U21" i="31"/>
  <c r="U23" i="31" s="1"/>
  <c r="U24" i="31" s="1"/>
  <c r="U26" i="31" s="1"/>
  <c r="I17" i="32"/>
  <c r="J17" i="32" s="1"/>
  <c r="N17" i="32"/>
  <c r="O17" i="32" s="1"/>
  <c r="E30" i="29"/>
  <c r="F30" i="29" s="1"/>
  <c r="P47" i="31"/>
  <c r="P49" i="31" s="1"/>
  <c r="P50" i="31" s="1"/>
  <c r="P52" i="31" s="1"/>
  <c r="N16" i="32"/>
  <c r="O16" i="32" s="1"/>
  <c r="I16" i="32"/>
  <c r="J16" i="32" s="1"/>
  <c r="U47" i="31"/>
  <c r="U49" i="31" s="1"/>
  <c r="U50" i="31" s="1"/>
  <c r="U52" i="31" s="1"/>
  <c r="K23" i="31"/>
  <c r="K24" i="31" s="1"/>
  <c r="K26" i="31" s="1"/>
  <c r="K47" i="31"/>
  <c r="K49" i="31" s="1"/>
  <c r="K50" i="31" s="1"/>
  <c r="K52" i="31" s="1"/>
  <c r="P21" i="31"/>
  <c r="P23" i="31" s="1"/>
  <c r="P24" i="31" s="1"/>
  <c r="P26" i="31" s="1"/>
  <c r="E28" i="29"/>
  <c r="F28" i="29" s="1"/>
  <c r="E37" i="29" l="1"/>
  <c r="F37" i="29" s="1"/>
  <c r="V52" i="29"/>
  <c r="O19" i="32"/>
  <c r="O20" i="32" s="1"/>
  <c r="O22" i="32" s="1"/>
  <c r="O23" i="32" s="1"/>
  <c r="O25" i="32" s="1"/>
  <c r="O26" i="32" s="1"/>
  <c r="O28" i="32" s="1"/>
  <c r="J19" i="32"/>
  <c r="J20" i="32" s="1"/>
  <c r="E29" i="31"/>
  <c r="F29" i="31" s="1"/>
  <c r="E28" i="31"/>
  <c r="F28" i="31" s="1"/>
  <c r="E30" i="31"/>
  <c r="F30" i="31" s="1"/>
  <c r="E29" i="30"/>
  <c r="F29" i="30" s="1"/>
  <c r="E38" i="31"/>
  <c r="F38" i="31" s="1"/>
  <c r="E30" i="30"/>
  <c r="F30" i="30" s="1"/>
  <c r="E28" i="30"/>
  <c r="F28" i="30" s="1"/>
  <c r="E31" i="31"/>
  <c r="F31" i="31" s="1"/>
  <c r="E36" i="30"/>
  <c r="F36" i="30" s="1"/>
  <c r="E34" i="30"/>
  <c r="F34" i="30" s="1"/>
  <c r="E32" i="30"/>
  <c r="F32" i="30" s="1"/>
  <c r="E31" i="30"/>
  <c r="F31" i="30" s="1"/>
  <c r="E35" i="30"/>
  <c r="F35" i="30" s="1"/>
  <c r="E33" i="30"/>
  <c r="F33" i="30" s="1"/>
  <c r="E37" i="31"/>
  <c r="F37" i="31" s="1"/>
  <c r="E35" i="31"/>
  <c r="F35" i="31" s="1"/>
  <c r="E34" i="31"/>
  <c r="F34" i="31" s="1"/>
  <c r="E33" i="31"/>
  <c r="F33" i="31" s="1"/>
  <c r="E36" i="31"/>
  <c r="F36" i="31" s="1"/>
  <c r="E32" i="31"/>
  <c r="F32" i="31" s="1"/>
  <c r="E37" i="30"/>
  <c r="F37" i="30" s="1"/>
  <c r="E27" i="30"/>
  <c r="F27" i="30" s="1"/>
  <c r="J22" i="32" l="1"/>
  <c r="J23" i="32" s="1"/>
  <c r="J25" i="32" s="1"/>
  <c r="J26" i="32" s="1"/>
  <c r="J28" i="32" s="1"/>
  <c r="I20" i="28"/>
  <c r="H20" i="28"/>
  <c r="I19" i="28"/>
  <c r="K9" i="28"/>
  <c r="H9" i="28"/>
  <c r="I9" i="28"/>
  <c r="K8" i="28"/>
  <c r="H8" i="28"/>
  <c r="I8" i="28"/>
  <c r="I7" i="28"/>
  <c r="L7" i="28" s="1"/>
  <c r="K7" i="61" s="1"/>
  <c r="C7" i="28"/>
  <c r="J23" i="27"/>
  <c r="H23" i="27"/>
  <c r="J22" i="27"/>
  <c r="I19" i="27"/>
  <c r="I18" i="27"/>
  <c r="I17" i="27"/>
  <c r="I16" i="27"/>
  <c r="I10" i="27"/>
  <c r="K10" i="27" s="1"/>
  <c r="J8" i="60" s="1"/>
  <c r="C10" i="27"/>
  <c r="J9" i="27"/>
  <c r="H9" i="27"/>
  <c r="I9" i="27"/>
  <c r="J8" i="27"/>
  <c r="I8" i="27"/>
  <c r="D30" i="26"/>
  <c r="D31" i="26" s="1"/>
  <c r="J9" i="26" s="1"/>
  <c r="E28" i="26"/>
  <c r="E27" i="26"/>
  <c r="E26" i="26"/>
  <c r="E25" i="26"/>
  <c r="H24" i="26"/>
  <c r="J24" i="26"/>
  <c r="I11" i="59" s="1"/>
  <c r="I23" i="59" s="1"/>
  <c r="J23" i="26"/>
  <c r="H8" i="26"/>
  <c r="I8" i="26"/>
  <c r="C8" i="26"/>
  <c r="I7" i="26"/>
  <c r="K7" i="26" s="1"/>
  <c r="J7" i="59" s="1"/>
  <c r="C7" i="26"/>
  <c r="R27" i="25"/>
  <c r="M27" i="25"/>
  <c r="M26" i="25"/>
  <c r="R26" i="25" s="1"/>
  <c r="H25" i="25"/>
  <c r="M25" i="25" s="1"/>
  <c r="R25" i="25" s="1"/>
  <c r="J23" i="25"/>
  <c r="T23" i="25" s="1"/>
  <c r="J25" i="25"/>
  <c r="J11" i="25"/>
  <c r="T11" i="25" s="1"/>
  <c r="T9" i="25"/>
  <c r="Q9" i="62" s="1"/>
  <c r="O9" i="25"/>
  <c r="M9" i="62" s="1"/>
  <c r="J9" i="25"/>
  <c r="I9" i="62" s="1"/>
  <c r="H8" i="25"/>
  <c r="R8" i="25" s="1"/>
  <c r="K34" i="25"/>
  <c r="J33" i="62" s="1"/>
  <c r="C9" i="25"/>
  <c r="I8" i="25"/>
  <c r="C8" i="25"/>
  <c r="I7" i="25"/>
  <c r="C7" i="25"/>
  <c r="M26" i="24"/>
  <c r="M25" i="24"/>
  <c r="R25" i="24" s="1"/>
  <c r="O24" i="24"/>
  <c r="T24" i="24" s="1"/>
  <c r="H24" i="24"/>
  <c r="M24" i="24" s="1"/>
  <c r="R24" i="24" s="1"/>
  <c r="J22" i="24"/>
  <c r="I17" i="24"/>
  <c r="J16" i="24"/>
  <c r="U16" i="24" s="1"/>
  <c r="K16" i="24"/>
  <c r="I15" i="24"/>
  <c r="N15" i="24" s="1"/>
  <c r="T14" i="24"/>
  <c r="V14" i="24" s="1"/>
  <c r="J11" i="24"/>
  <c r="T9" i="24"/>
  <c r="O9" i="24"/>
  <c r="J9" i="24"/>
  <c r="H8" i="24"/>
  <c r="M8" i="24" s="1"/>
  <c r="R8" i="24" s="1"/>
  <c r="I8" i="24"/>
  <c r="C8" i="24"/>
  <c r="I7" i="24"/>
  <c r="S7" i="24" s="1"/>
  <c r="V7" i="24" s="1"/>
  <c r="C7" i="24"/>
  <c r="S19" i="62" l="1"/>
  <c r="S18" i="62"/>
  <c r="S15" i="62"/>
  <c r="J34" i="62"/>
  <c r="J35" i="62" s="1"/>
  <c r="J18" i="62"/>
  <c r="J17" i="62"/>
  <c r="J14" i="62"/>
  <c r="N14" i="62"/>
  <c r="N18" i="62"/>
  <c r="N17" i="62"/>
  <c r="K9" i="27"/>
  <c r="K11" i="28"/>
  <c r="J9" i="61" s="1"/>
  <c r="L9" i="28"/>
  <c r="L8" i="28"/>
  <c r="J11" i="27"/>
  <c r="I16" i="26"/>
  <c r="K17" i="26"/>
  <c r="I20" i="26"/>
  <c r="E30" i="26"/>
  <c r="I19" i="26"/>
  <c r="K18" i="26"/>
  <c r="I19" i="25"/>
  <c r="K19" i="25" s="1"/>
  <c r="J40" i="25"/>
  <c r="J35" i="25"/>
  <c r="K35" i="25" s="1"/>
  <c r="N19" i="25"/>
  <c r="P19" i="25" s="1"/>
  <c r="J36" i="25"/>
  <c r="N18" i="24"/>
  <c r="P18" i="24" s="1"/>
  <c r="K17" i="24"/>
  <c r="K7" i="24"/>
  <c r="S20" i="25"/>
  <c r="V20" i="25" s="1"/>
  <c r="T15" i="25"/>
  <c r="V15" i="25" s="1"/>
  <c r="I18" i="24"/>
  <c r="K18" i="24" s="1"/>
  <c r="I15" i="25"/>
  <c r="N15" i="25" s="1"/>
  <c r="P15" i="25" s="1"/>
  <c r="K16" i="25"/>
  <c r="P16" i="25" s="1"/>
  <c r="V17" i="25" s="1"/>
  <c r="S18" i="24"/>
  <c r="V18" i="24" s="1"/>
  <c r="K17" i="25"/>
  <c r="V18" i="25" s="1"/>
  <c r="I18" i="25"/>
  <c r="S19" i="25" s="1"/>
  <c r="V19" i="25" s="1"/>
  <c r="P16" i="24"/>
  <c r="V16" i="24"/>
  <c r="T22" i="24"/>
  <c r="O22" i="24"/>
  <c r="N8" i="25"/>
  <c r="P8" i="25" s="1"/>
  <c r="N8" i="62" s="1"/>
  <c r="K8" i="25"/>
  <c r="J8" i="62" s="1"/>
  <c r="S8" i="25"/>
  <c r="V8" i="25" s="1"/>
  <c r="S8" i="62" s="1"/>
  <c r="N8" i="24"/>
  <c r="P8" i="24" s="1"/>
  <c r="K8" i="24"/>
  <c r="S8" i="24"/>
  <c r="V8" i="24" s="1"/>
  <c r="V9" i="24" s="1"/>
  <c r="S15" i="24"/>
  <c r="V15" i="24" s="1"/>
  <c r="P15" i="24"/>
  <c r="K7" i="25"/>
  <c r="J7" i="62" s="1"/>
  <c r="S7" i="25"/>
  <c r="V7" i="25" s="1"/>
  <c r="S7" i="62" s="1"/>
  <c r="N7" i="25"/>
  <c r="P7" i="25" s="1"/>
  <c r="N7" i="62" s="1"/>
  <c r="O11" i="24"/>
  <c r="T11" i="24"/>
  <c r="N17" i="24"/>
  <c r="N7" i="24"/>
  <c r="P7" i="24" s="1"/>
  <c r="K15" i="24"/>
  <c r="O16" i="24"/>
  <c r="M8" i="25"/>
  <c r="I9" i="26"/>
  <c r="K9" i="26" s="1"/>
  <c r="K8" i="26"/>
  <c r="J10" i="26"/>
  <c r="I9" i="59" s="1"/>
  <c r="O25" i="25"/>
  <c r="T25" i="25"/>
  <c r="O11" i="25"/>
  <c r="O23" i="25"/>
  <c r="K8" i="27"/>
  <c r="J8" i="59" l="1"/>
  <c r="J9" i="59" s="1"/>
  <c r="J10" i="59" s="1"/>
  <c r="J11" i="59" s="1"/>
  <c r="J12" i="59" s="1"/>
  <c r="K8" i="61"/>
  <c r="K9" i="61" s="1"/>
  <c r="K10" i="61" s="1"/>
  <c r="L11" i="28"/>
  <c r="L12" i="28" s="1"/>
  <c r="K9" i="24"/>
  <c r="J37" i="62"/>
  <c r="S9" i="62"/>
  <c r="S11" i="62" s="1"/>
  <c r="S12" i="62" s="1"/>
  <c r="S20" i="62" s="1"/>
  <c r="S22" i="62" s="1"/>
  <c r="S23" i="62" s="1"/>
  <c r="S24" i="62" s="1"/>
  <c r="S25" i="62" s="1"/>
  <c r="S26" i="62" s="1"/>
  <c r="J9" i="62"/>
  <c r="J11" i="62" s="1"/>
  <c r="J12" i="62" s="1"/>
  <c r="J20" i="62" s="1"/>
  <c r="J22" i="62" s="1"/>
  <c r="J23" i="62" s="1"/>
  <c r="J24" i="62" s="1"/>
  <c r="J25" i="62" s="1"/>
  <c r="J26" i="62" s="1"/>
  <c r="N9" i="62"/>
  <c r="N11" i="62" s="1"/>
  <c r="N12" i="62" s="1"/>
  <c r="N20" i="62" s="1"/>
  <c r="N22" i="62" s="1"/>
  <c r="N23" i="62" s="1"/>
  <c r="N24" i="62" s="1"/>
  <c r="N25" i="62" s="1"/>
  <c r="N26" i="62" s="1"/>
  <c r="K14" i="61"/>
  <c r="K15" i="61"/>
  <c r="J18" i="59"/>
  <c r="J15" i="59"/>
  <c r="J19" i="59"/>
  <c r="K16" i="27"/>
  <c r="I10" i="60"/>
  <c r="K11" i="27"/>
  <c r="J9" i="60"/>
  <c r="J10" i="60" s="1"/>
  <c r="K17" i="27"/>
  <c r="K18" i="27"/>
  <c r="K36" i="25"/>
  <c r="K38" i="25" s="1"/>
  <c r="K15" i="25"/>
  <c r="K19" i="27"/>
  <c r="K16" i="26"/>
  <c r="K19" i="26"/>
  <c r="K20" i="26"/>
  <c r="P17" i="25"/>
  <c r="S16" i="25"/>
  <c r="V16" i="25" s="1"/>
  <c r="K18" i="25"/>
  <c r="K9" i="25"/>
  <c r="N18" i="25"/>
  <c r="P18" i="25" s="1"/>
  <c r="P9" i="24"/>
  <c r="P11" i="24" s="1"/>
  <c r="P12" i="24" s="1"/>
  <c r="P9" i="25"/>
  <c r="P11" i="25" s="1"/>
  <c r="K10" i="26"/>
  <c r="K11" i="24"/>
  <c r="U18" i="25"/>
  <c r="O17" i="25"/>
  <c r="P17" i="24"/>
  <c r="S17" i="24"/>
  <c r="V17" i="24" s="1"/>
  <c r="V11" i="24"/>
  <c r="V12" i="24" s="1"/>
  <c r="V9" i="25"/>
  <c r="U17" i="25"/>
  <c r="O16" i="25"/>
  <c r="L14" i="28" l="1"/>
  <c r="L20" i="28" s="1"/>
  <c r="N28" i="62"/>
  <c r="J28" i="62"/>
  <c r="S28" i="62"/>
  <c r="J41" i="62"/>
  <c r="J42" i="62" s="1"/>
  <c r="J38" i="62"/>
  <c r="K12" i="27"/>
  <c r="K14" i="27" s="1"/>
  <c r="K18" i="61"/>
  <c r="K11" i="61"/>
  <c r="K12" i="61" s="1"/>
  <c r="K16" i="61" s="1"/>
  <c r="K17" i="61" s="1"/>
  <c r="K11" i="26"/>
  <c r="K13" i="26" s="1"/>
  <c r="J23" i="59"/>
  <c r="J21" i="59"/>
  <c r="J22" i="59" s="1"/>
  <c r="J11" i="60"/>
  <c r="J12" i="60" s="1"/>
  <c r="J17" i="60"/>
  <c r="J16" i="60"/>
  <c r="J15" i="60"/>
  <c r="J18" i="60"/>
  <c r="K12" i="24"/>
  <c r="K20" i="24" s="1"/>
  <c r="K22" i="24" s="1"/>
  <c r="K23" i="24" s="1"/>
  <c r="K11" i="25"/>
  <c r="K12" i="25" s="1"/>
  <c r="K21" i="25" s="1"/>
  <c r="V20" i="24"/>
  <c r="V22" i="24" s="1"/>
  <c r="V23" i="24" s="1"/>
  <c r="P20" i="24"/>
  <c r="P22" i="24" s="1"/>
  <c r="P23" i="24" s="1"/>
  <c r="P12" i="25"/>
  <c r="P21" i="25" s="1"/>
  <c r="V11" i="25"/>
  <c r="K42" i="25"/>
  <c r="K43" i="25" s="1"/>
  <c r="K39" i="25"/>
  <c r="K40" i="25" s="1"/>
  <c r="K41" i="25" s="1"/>
  <c r="P23" i="25" l="1"/>
  <c r="P24" i="25" s="1"/>
  <c r="P25" i="25"/>
  <c r="K23" i="25"/>
  <c r="K25" i="25"/>
  <c r="K22" i="26"/>
  <c r="K23" i="26" s="1"/>
  <c r="K24" i="26"/>
  <c r="K21" i="27"/>
  <c r="K22" i="27" s="1"/>
  <c r="K23" i="27"/>
  <c r="K45" i="25"/>
  <c r="F76" i="67"/>
  <c r="G76" i="67" s="1"/>
  <c r="J39" i="62"/>
  <c r="J40" i="62" s="1"/>
  <c r="J44" i="62"/>
  <c r="J24" i="59"/>
  <c r="J25" i="59" s="1"/>
  <c r="K19" i="61"/>
  <c r="K20" i="61" s="1"/>
  <c r="J22" i="60"/>
  <c r="J13" i="60"/>
  <c r="J20" i="60" s="1"/>
  <c r="V12" i="25"/>
  <c r="V21" i="25" s="1"/>
  <c r="K24" i="25"/>
  <c r="K26" i="25" s="1"/>
  <c r="K27" i="25" s="1"/>
  <c r="P24" i="24"/>
  <c r="P25" i="24" s="1"/>
  <c r="P26" i="24" s="1"/>
  <c r="P28" i="24" s="1"/>
  <c r="K24" i="24"/>
  <c r="K25" i="24" s="1"/>
  <c r="K26" i="24" s="1"/>
  <c r="K28" i="24" s="1"/>
  <c r="V24" i="24"/>
  <c r="V25" i="24" s="1"/>
  <c r="V26" i="24" s="1"/>
  <c r="V28" i="24" s="1"/>
  <c r="K24" i="27" l="1"/>
  <c r="K25" i="26"/>
  <c r="P26" i="25"/>
  <c r="P27" i="25" s="1"/>
  <c r="V23" i="25"/>
  <c r="V24" i="25" s="1"/>
  <c r="V25" i="25"/>
  <c r="K29" i="25"/>
  <c r="F73" i="67"/>
  <c r="G73" i="67" s="1"/>
  <c r="J27" i="59"/>
  <c r="K22" i="61"/>
  <c r="J21" i="60"/>
  <c r="J23" i="60" s="1"/>
  <c r="J24" i="60" s="1"/>
  <c r="J26" i="60" s="1"/>
  <c r="K25" i="27"/>
  <c r="F77" i="67" s="1"/>
  <c r="G77" i="67" s="1"/>
  <c r="K26" i="26"/>
  <c r="F74" i="67" l="1"/>
  <c r="G74" i="67" s="1"/>
  <c r="P29" i="25"/>
  <c r="V26" i="25"/>
  <c r="V27" i="25" s="1"/>
  <c r="K28" i="26"/>
  <c r="F78" i="67"/>
  <c r="G78" i="67" s="1"/>
  <c r="K27" i="27"/>
  <c r="I17" i="28"/>
  <c r="L17" i="28" s="1"/>
  <c r="I16" i="28"/>
  <c r="L16" i="28" s="1"/>
  <c r="V29" i="25" l="1"/>
  <c r="F75" i="67"/>
  <c r="G75" i="67" s="1"/>
  <c r="L18" i="28"/>
  <c r="L19" i="28" l="1"/>
  <c r="L21" i="28" s="1"/>
  <c r="L22" i="28" s="1"/>
  <c r="F18" i="23"/>
  <c r="F14" i="23"/>
  <c r="E14" i="23"/>
  <c r="E18" i="23" s="1"/>
  <c r="D20" i="23"/>
  <c r="N32" i="22"/>
  <c r="E32" i="22"/>
  <c r="N31" i="22"/>
  <c r="E31" i="22"/>
  <c r="M27" i="22"/>
  <c r="L27" i="22"/>
  <c r="K27" i="22"/>
  <c r="J27" i="22"/>
  <c r="I27" i="22"/>
  <c r="H27" i="22"/>
  <c r="F27" i="22"/>
  <c r="E27" i="22"/>
  <c r="D27" i="22"/>
  <c r="C27" i="22"/>
  <c r="N18" i="22"/>
  <c r="N19" i="22" s="1"/>
  <c r="M18" i="22"/>
  <c r="M19" i="22" s="1"/>
  <c r="M20" i="22" s="1"/>
  <c r="K18" i="22"/>
  <c r="K19" i="22" s="1"/>
  <c r="G17" i="22"/>
  <c r="G18" i="22" s="1"/>
  <c r="G19" i="22" s="1"/>
  <c r="G20" i="22" s="1"/>
  <c r="F17" i="22"/>
  <c r="F18" i="22" s="1"/>
  <c r="F19" i="22" s="1"/>
  <c r="F20" i="22" s="1"/>
  <c r="E17" i="22"/>
  <c r="E18" i="22" s="1"/>
  <c r="E19" i="22" s="1"/>
  <c r="E20" i="22" s="1"/>
  <c r="D17" i="22"/>
  <c r="L16" i="22"/>
  <c r="J16" i="22"/>
  <c r="I16" i="22"/>
  <c r="D16" i="22"/>
  <c r="M8" i="22"/>
  <c r="K6" i="22"/>
  <c r="K7" i="22" s="1"/>
  <c r="G5" i="22"/>
  <c r="G6" i="22" s="1"/>
  <c r="G7" i="22" s="1"/>
  <c r="F5" i="22"/>
  <c r="F6" i="22" s="1"/>
  <c r="F7" i="22" s="1"/>
  <c r="E5" i="22"/>
  <c r="E6" i="22" s="1"/>
  <c r="E7" i="22" s="1"/>
  <c r="D5" i="22"/>
  <c r="L4" i="22"/>
  <c r="J4" i="22"/>
  <c r="I4" i="22"/>
  <c r="D4" i="22"/>
  <c r="J52" i="21"/>
  <c r="I49" i="21"/>
  <c r="D43" i="21"/>
  <c r="D44" i="21" s="1"/>
  <c r="C43" i="21"/>
  <c r="C44" i="21" s="1"/>
  <c r="B43" i="21"/>
  <c r="B44" i="21" s="1"/>
  <c r="Q40" i="21"/>
  <c r="Q44" i="21" s="1"/>
  <c r="P29" i="57" s="1"/>
  <c r="Q34" i="57" s="1"/>
  <c r="Q38" i="57" s="1"/>
  <c r="N40" i="21"/>
  <c r="N44" i="21" s="1"/>
  <c r="M29" i="57" s="1"/>
  <c r="N34" i="57" s="1"/>
  <c r="N38" i="57" s="1"/>
  <c r="K40" i="21"/>
  <c r="K44" i="21" s="1"/>
  <c r="J29" i="57" s="1"/>
  <c r="E41" i="21"/>
  <c r="G41" i="21" s="1"/>
  <c r="E40" i="21"/>
  <c r="G40" i="21" s="1"/>
  <c r="O38" i="21"/>
  <c r="I38" i="21"/>
  <c r="I37" i="21"/>
  <c r="E38" i="21"/>
  <c r="G38" i="21" s="1"/>
  <c r="E37" i="21"/>
  <c r="G37" i="21" s="1"/>
  <c r="R35" i="21"/>
  <c r="Q27" i="57" s="1"/>
  <c r="E36" i="21"/>
  <c r="G36" i="21" s="1"/>
  <c r="E35" i="21"/>
  <c r="G35" i="21" s="1"/>
  <c r="E34" i="21"/>
  <c r="G34" i="21" s="1"/>
  <c r="J23" i="21"/>
  <c r="J43" i="21"/>
  <c r="L43" i="21" s="1"/>
  <c r="D13" i="21"/>
  <c r="D14" i="21" s="1"/>
  <c r="C13" i="21"/>
  <c r="C14" i="21" s="1"/>
  <c r="B13" i="21"/>
  <c r="B14" i="21" s="1"/>
  <c r="Q11" i="21"/>
  <c r="Q15" i="21" s="1"/>
  <c r="P7" i="57" s="1"/>
  <c r="Q12" i="57" s="1"/>
  <c r="N11" i="21"/>
  <c r="N15" i="21" s="1"/>
  <c r="M7" i="57" s="1"/>
  <c r="N12" i="57" s="1"/>
  <c r="K11" i="21"/>
  <c r="K15" i="21" s="1"/>
  <c r="J7" i="57" s="1"/>
  <c r="J40" i="21"/>
  <c r="E11" i="21"/>
  <c r="J39" i="21"/>
  <c r="L39" i="21" s="1"/>
  <c r="E10" i="21"/>
  <c r="G10" i="21" s="1"/>
  <c r="L9" i="21"/>
  <c r="I9" i="21"/>
  <c r="R8" i="21"/>
  <c r="I8" i="21"/>
  <c r="E8" i="21"/>
  <c r="G8" i="21" s="1"/>
  <c r="R7" i="21"/>
  <c r="E7" i="21"/>
  <c r="G7" i="21" s="1"/>
  <c r="R6" i="21"/>
  <c r="E6" i="21"/>
  <c r="G6" i="21" s="1"/>
  <c r="R5" i="21"/>
  <c r="O5" i="21"/>
  <c r="E5" i="21"/>
  <c r="F5" i="21" s="1"/>
  <c r="E4" i="21"/>
  <c r="G4" i="21" s="1"/>
  <c r="L24" i="28" l="1"/>
  <c r="F80" i="67"/>
  <c r="G80" i="67" s="1"/>
  <c r="E33" i="22"/>
  <c r="E34" i="22" s="1"/>
  <c r="C21" i="22" s="1"/>
  <c r="C22" i="22" s="1"/>
  <c r="G91" i="67" s="1"/>
  <c r="K35" i="57"/>
  <c r="K34" i="57"/>
  <c r="Q16" i="57"/>
  <c r="K13" i="57"/>
  <c r="K12" i="57"/>
  <c r="N16" i="57"/>
  <c r="N20" i="22"/>
  <c r="K20" i="22"/>
  <c r="K8" i="22"/>
  <c r="K9" i="22" s="1"/>
  <c r="F10" i="23"/>
  <c r="F7" i="21"/>
  <c r="F6" i="21"/>
  <c r="F34" i="21"/>
  <c r="O8" i="21"/>
  <c r="L14" i="21"/>
  <c r="F4" i="21"/>
  <c r="F8" i="21" s="1"/>
  <c r="J35" i="21"/>
  <c r="L35" i="21" s="1"/>
  <c r="K27" i="57" s="1"/>
  <c r="L10" i="21"/>
  <c r="I6" i="22"/>
  <c r="I7" i="22" s="1"/>
  <c r="D10" i="23"/>
  <c r="G42" i="21"/>
  <c r="G43" i="21" s="1"/>
  <c r="I18" i="22"/>
  <c r="I19" i="22" s="1"/>
  <c r="N33" i="22"/>
  <c r="N34" i="22" s="1"/>
  <c r="F21" i="22" s="1"/>
  <c r="D4" i="23"/>
  <c r="E4" i="23" s="1"/>
  <c r="F4" i="23" s="1"/>
  <c r="L5" i="21"/>
  <c r="K5" i="57" s="1"/>
  <c r="F36" i="21"/>
  <c r="R40" i="21"/>
  <c r="O40" i="21"/>
  <c r="L40" i="21"/>
  <c r="O11" i="21"/>
  <c r="H18" i="22"/>
  <c r="H19" i="22" s="1"/>
  <c r="H20" i="22" s="1"/>
  <c r="G5" i="21"/>
  <c r="G12" i="21"/>
  <c r="J36" i="21"/>
  <c r="O6" i="21"/>
  <c r="J37" i="21"/>
  <c r="O7" i="21"/>
  <c r="L12" i="21"/>
  <c r="J41" i="21"/>
  <c r="L41" i="21" s="1"/>
  <c r="L13" i="21"/>
  <c r="J42" i="21"/>
  <c r="L42" i="21" s="1"/>
  <c r="L11" i="21"/>
  <c r="R11" i="21"/>
  <c r="R15" i="21" s="1"/>
  <c r="F35" i="21"/>
  <c r="F37" i="21"/>
  <c r="L38" i="21"/>
  <c r="R38" i="21"/>
  <c r="D6" i="22"/>
  <c r="D7" i="22" s="1"/>
  <c r="H6" i="22"/>
  <c r="H7" i="22" s="1"/>
  <c r="J6" i="22"/>
  <c r="J7" i="22" s="1"/>
  <c r="L6" i="22"/>
  <c r="L7" i="22" s="1"/>
  <c r="J18" i="22"/>
  <c r="J19" i="22" s="1"/>
  <c r="C6" i="22"/>
  <c r="C7" i="22" s="1"/>
  <c r="D21" i="22"/>
  <c r="E21" i="22"/>
  <c r="D18" i="22"/>
  <c r="D19" i="22" s="1"/>
  <c r="D20" i="22" s="1"/>
  <c r="L18" i="22"/>
  <c r="L19" i="22" s="1"/>
  <c r="D6" i="23"/>
  <c r="F6" i="23"/>
  <c r="D8" i="23"/>
  <c r="E8" i="23" s="1"/>
  <c r="E10" i="23"/>
  <c r="D14" i="23"/>
  <c r="D18" i="23" s="1"/>
  <c r="D16" i="23"/>
  <c r="E20" i="23"/>
  <c r="F20" i="23" s="1"/>
  <c r="E6" i="23"/>
  <c r="D12" i="23"/>
  <c r="G93" i="67" l="1"/>
  <c r="H93" i="67" s="1"/>
  <c r="G94" i="67"/>
  <c r="H94" i="67" s="1"/>
  <c r="H91" i="67"/>
  <c r="G95" i="67"/>
  <c r="H95" i="67" s="1"/>
  <c r="K38" i="57"/>
  <c r="R16" i="21"/>
  <c r="K28" i="57"/>
  <c r="K29" i="57" s="1"/>
  <c r="K6" i="57"/>
  <c r="K7" i="57" s="1"/>
  <c r="Q6" i="57"/>
  <c r="Q7" i="57" s="1"/>
  <c r="Q8" i="57" s="1"/>
  <c r="Q9" i="57" s="1"/>
  <c r="Q10" i="57" s="1"/>
  <c r="Q14" i="57" s="1"/>
  <c r="K16" i="57"/>
  <c r="N6" i="57"/>
  <c r="N7" i="57" s="1"/>
  <c r="G20" i="23"/>
  <c r="H20" i="23"/>
  <c r="G4" i="23"/>
  <c r="L4" i="23" s="1"/>
  <c r="H4" i="23"/>
  <c r="L20" i="22"/>
  <c r="J20" i="22"/>
  <c r="I20" i="22"/>
  <c r="I22" i="22" s="1"/>
  <c r="C8" i="22"/>
  <c r="C9" i="22" s="1"/>
  <c r="I8" i="22"/>
  <c r="I9" i="22" s="1"/>
  <c r="J8" i="22"/>
  <c r="J9" i="22" s="1"/>
  <c r="H8" i="22"/>
  <c r="H9" i="22" s="1"/>
  <c r="L8" i="22"/>
  <c r="L9" i="22" s="1"/>
  <c r="H21" i="22"/>
  <c r="H22" i="22" s="1"/>
  <c r="G92" i="67" s="1"/>
  <c r="H92" i="67" s="1"/>
  <c r="O35" i="21"/>
  <c r="N27" i="57" s="1"/>
  <c r="O15" i="21"/>
  <c r="L21" i="22"/>
  <c r="G21" i="22"/>
  <c r="G22" i="22" s="1"/>
  <c r="N21" i="22"/>
  <c r="N22" i="22" s="1"/>
  <c r="I21" i="22"/>
  <c r="F8" i="23"/>
  <c r="K21" i="22"/>
  <c r="K22" i="22" s="1"/>
  <c r="G13" i="21"/>
  <c r="J21" i="22"/>
  <c r="E16" i="23"/>
  <c r="F16" i="23" s="1"/>
  <c r="M21" i="22"/>
  <c r="F38" i="21"/>
  <c r="L15" i="21"/>
  <c r="D8" i="22"/>
  <c r="D9" i="22" s="1"/>
  <c r="D22" i="22"/>
  <c r="E12" i="23"/>
  <c r="F12" i="23" s="1"/>
  <c r="F22" i="22"/>
  <c r="E8" i="22"/>
  <c r="E9" i="22" s="1"/>
  <c r="F8" i="22"/>
  <c r="F9" i="22" s="1"/>
  <c r="R37" i="21"/>
  <c r="O37" i="21"/>
  <c r="L37" i="21"/>
  <c r="R36" i="21"/>
  <c r="L36" i="21"/>
  <c r="O36" i="21"/>
  <c r="E22" i="22"/>
  <c r="G8" i="22"/>
  <c r="G9" i="22" s="1"/>
  <c r="L22" i="22" l="1"/>
  <c r="O16" i="21"/>
  <c r="O18" i="21" s="1"/>
  <c r="O24" i="21" s="1"/>
  <c r="L16" i="21"/>
  <c r="L18" i="21" s="1"/>
  <c r="L24" i="21" s="1"/>
  <c r="Q28" i="57"/>
  <c r="Q29" i="57" s="1"/>
  <c r="Q30" i="57" s="1"/>
  <c r="Q31" i="57" s="1"/>
  <c r="Q32" i="57" s="1"/>
  <c r="Q36" i="57" s="1"/>
  <c r="Q37" i="57" s="1"/>
  <c r="Q39" i="57" s="1"/>
  <c r="N28" i="57"/>
  <c r="N29" i="57" s="1"/>
  <c r="N30" i="57" s="1"/>
  <c r="N31" i="57" s="1"/>
  <c r="N32" i="57" s="1"/>
  <c r="N36" i="57" s="1"/>
  <c r="N37" i="57" s="1"/>
  <c r="N39" i="57" s="1"/>
  <c r="N40" i="57" s="1"/>
  <c r="N8" i="57"/>
  <c r="N9" i="57" s="1"/>
  <c r="N10" i="57" s="1"/>
  <c r="N14" i="57" s="1"/>
  <c r="K8" i="57"/>
  <c r="K9" i="57" s="1"/>
  <c r="K10" i="57" s="1"/>
  <c r="K14" i="57" s="1"/>
  <c r="Q15" i="57"/>
  <c r="Q17" i="57" s="1"/>
  <c r="K30" i="57"/>
  <c r="K31" i="57" s="1"/>
  <c r="K32" i="57" s="1"/>
  <c r="J22" i="22"/>
  <c r="G12" i="23"/>
  <c r="H12" i="23"/>
  <c r="G16" i="23"/>
  <c r="H16" i="23"/>
  <c r="G8" i="23"/>
  <c r="L8" i="23" s="1"/>
  <c r="H8" i="23"/>
  <c r="M22" i="22"/>
  <c r="R18" i="21"/>
  <c r="R24" i="21" s="1"/>
  <c r="L44" i="21"/>
  <c r="O44" i="21"/>
  <c r="F12" i="22"/>
  <c r="F11" i="22"/>
  <c r="F10" i="22"/>
  <c r="C12" i="22"/>
  <c r="C10" i="22"/>
  <c r="C11" i="22"/>
  <c r="H62" i="22"/>
  <c r="R44" i="21"/>
  <c r="I11" i="22"/>
  <c r="I12" i="22"/>
  <c r="I10" i="22"/>
  <c r="G12" i="22"/>
  <c r="G10" i="22"/>
  <c r="G11" i="22"/>
  <c r="C23" i="22"/>
  <c r="E11" i="22"/>
  <c r="E12" i="22"/>
  <c r="E10" i="22"/>
  <c r="K12" i="22"/>
  <c r="K10" i="22"/>
  <c r="K11" i="22"/>
  <c r="J12" i="22"/>
  <c r="J11" i="22"/>
  <c r="J10" i="22"/>
  <c r="L12" i="22"/>
  <c r="L11" i="22"/>
  <c r="L10" i="22"/>
  <c r="D12" i="22"/>
  <c r="D11" i="22"/>
  <c r="D10" i="22"/>
  <c r="O45" i="21" l="1"/>
  <c r="L45" i="21"/>
  <c r="K36" i="57"/>
  <c r="N42" i="57"/>
  <c r="N15" i="57"/>
  <c r="N17" i="57" s="1"/>
  <c r="K15" i="57"/>
  <c r="K17" i="57" s="1"/>
  <c r="K20" i="57" s="1"/>
  <c r="Q20" i="57"/>
  <c r="Q18" i="57"/>
  <c r="Q19" i="57" s="1"/>
  <c r="Q40" i="57"/>
  <c r="Q42" i="57"/>
  <c r="C62" i="22"/>
  <c r="C26" i="22"/>
  <c r="C24" i="22"/>
  <c r="C25" i="22"/>
  <c r="H12" i="22"/>
  <c r="H11" i="22"/>
  <c r="H10" i="22"/>
  <c r="R45" i="21"/>
  <c r="O47" i="21" l="1"/>
  <c r="O53" i="21" s="1"/>
  <c r="Q22" i="57"/>
  <c r="L47" i="21"/>
  <c r="L53" i="21" s="1"/>
  <c r="R47" i="21"/>
  <c r="R53" i="21" s="1"/>
  <c r="K37" i="57"/>
  <c r="K39" i="57" s="1"/>
  <c r="Q41" i="57"/>
  <c r="K18" i="57"/>
  <c r="K19" i="57" s="1"/>
  <c r="S18" i="57"/>
  <c r="N20" i="57"/>
  <c r="N18" i="57"/>
  <c r="N19" i="57" s="1"/>
  <c r="N41" i="57"/>
  <c r="K49" i="21"/>
  <c r="L49" i="21" s="1"/>
  <c r="L20" i="21"/>
  <c r="Q44" i="57" l="1"/>
  <c r="N22" i="57"/>
  <c r="N44" i="57"/>
  <c r="K40" i="57"/>
  <c r="K41" i="57" s="1"/>
  <c r="K42" i="57"/>
  <c r="S41" i="57"/>
  <c r="K22" i="57"/>
  <c r="S19" i="57"/>
  <c r="S21" i="57" s="1"/>
  <c r="K48" i="21"/>
  <c r="L19" i="21"/>
  <c r="R19" i="21"/>
  <c r="O19" i="21"/>
  <c r="R22" i="21" l="1"/>
  <c r="R23" i="21" s="1"/>
  <c r="O22" i="21"/>
  <c r="O23" i="21" s="1"/>
  <c r="L22" i="21"/>
  <c r="L23" i="21" s="1"/>
  <c r="K44" i="57"/>
  <c r="S42" i="57"/>
  <c r="S44" i="57" s="1"/>
  <c r="O48" i="21"/>
  <c r="O51" i="21" s="1"/>
  <c r="R48" i="21"/>
  <c r="R51" i="21" s="1"/>
  <c r="L48" i="21"/>
  <c r="L51" i="21" s="1"/>
  <c r="R52" i="21" l="1"/>
  <c r="O52" i="21"/>
  <c r="L52" i="21"/>
  <c r="O25" i="21"/>
  <c r="L25" i="21"/>
  <c r="R25" i="21"/>
  <c r="R54" i="21" l="1"/>
  <c r="O54" i="21"/>
  <c r="L54" i="21"/>
  <c r="L28" i="21"/>
  <c r="O28" i="21"/>
  <c r="R26" i="21"/>
  <c r="R27" i="21" s="1"/>
  <c r="R30" i="21" l="1"/>
  <c r="L83" i="67"/>
  <c r="L85" i="67" s="1"/>
  <c r="L57" i="21"/>
  <c r="L26" i="21"/>
  <c r="L27" i="21" s="1"/>
  <c r="T26" i="21"/>
  <c r="O26" i="21"/>
  <c r="O27" i="21" s="1"/>
  <c r="R28" i="21"/>
  <c r="R55" i="21"/>
  <c r="R56" i="21" s="1"/>
  <c r="R57" i="21"/>
  <c r="O57" i="21"/>
  <c r="O55" i="21"/>
  <c r="R59" i="21" l="1"/>
  <c r="L84" i="67"/>
  <c r="L86" i="67" s="1"/>
  <c r="O30" i="21"/>
  <c r="J83" i="67"/>
  <c r="J85" i="67" s="1"/>
  <c r="L30" i="21"/>
  <c r="H83" i="67"/>
  <c r="H85" i="67" s="1"/>
  <c r="L55" i="21"/>
  <c r="L56" i="21" s="1"/>
  <c r="T56" i="21"/>
  <c r="T27" i="21"/>
  <c r="T29" i="21" s="1"/>
  <c r="O56" i="21"/>
  <c r="O59" i="21" l="1"/>
  <c r="J84" i="67"/>
  <c r="J86" i="67" s="1"/>
  <c r="L59" i="21"/>
  <c r="H84" i="67"/>
  <c r="H86" i="67" s="1"/>
  <c r="T57" i="21"/>
  <c r="T59" i="21" s="1"/>
  <c r="G25" i="20"/>
  <c r="L25" i="20" s="1"/>
  <c r="Q25" i="20" s="1"/>
  <c r="V25" i="20" s="1"/>
  <c r="AA25" i="20" s="1"/>
  <c r="H22" i="20"/>
  <c r="M22" i="20" s="1"/>
  <c r="R22" i="20" s="1"/>
  <c r="W22" i="20" s="1"/>
  <c r="AB22" i="20" s="1"/>
  <c r="G22" i="20"/>
  <c r="L22" i="20" s="1"/>
  <c r="Q22" i="20" s="1"/>
  <c r="V22" i="20" s="1"/>
  <c r="AA22" i="20" s="1"/>
  <c r="M21" i="20"/>
  <c r="R21" i="20" s="1"/>
  <c r="W21" i="20" s="1"/>
  <c r="AB21" i="20" s="1"/>
  <c r="H20" i="20"/>
  <c r="H19" i="20"/>
  <c r="H17" i="20"/>
  <c r="M17" i="20" s="1"/>
  <c r="R17" i="20" s="1"/>
  <c r="W17" i="20" s="1"/>
  <c r="AB17" i="20" s="1"/>
  <c r="W16" i="20"/>
  <c r="AB14" i="20"/>
  <c r="W14" i="20"/>
  <c r="R14" i="20"/>
  <c r="M14" i="20"/>
  <c r="H14" i="20"/>
  <c r="I14" i="20"/>
  <c r="AB13" i="20"/>
  <c r="W13" i="20"/>
  <c r="R13" i="20"/>
  <c r="M13" i="20"/>
  <c r="H13" i="20"/>
  <c r="I13" i="20"/>
  <c r="C13" i="20"/>
  <c r="AB12" i="20"/>
  <c r="W12" i="20"/>
  <c r="R12" i="20"/>
  <c r="M12" i="20"/>
  <c r="H12" i="20"/>
  <c r="I12" i="20"/>
  <c r="C12" i="20"/>
  <c r="AB11" i="20"/>
  <c r="W11" i="20"/>
  <c r="R11" i="20"/>
  <c r="M11" i="20"/>
  <c r="H11" i="20"/>
  <c r="I11" i="20"/>
  <c r="C11" i="20"/>
  <c r="AB10" i="20"/>
  <c r="W10" i="20"/>
  <c r="R10" i="20"/>
  <c r="M10" i="20"/>
  <c r="H10" i="20"/>
  <c r="I10" i="20"/>
  <c r="N10" i="20" s="1"/>
  <c r="C10" i="20"/>
  <c r="E9" i="20"/>
  <c r="AB8" i="20"/>
  <c r="W8" i="20"/>
  <c r="R8" i="20"/>
  <c r="M8" i="20"/>
  <c r="H8" i="20"/>
  <c r="I8" i="20"/>
  <c r="C8" i="20"/>
  <c r="E7" i="20"/>
  <c r="AB6" i="20"/>
  <c r="W6" i="20"/>
  <c r="R6" i="20"/>
  <c r="M6" i="20"/>
  <c r="I6" i="20"/>
  <c r="N6" i="20" s="1"/>
  <c r="H6" i="20"/>
  <c r="C6" i="20"/>
  <c r="E6" i="20" s="1"/>
  <c r="E6" i="55" s="1"/>
  <c r="B6" i="20"/>
  <c r="G6" i="20" s="1"/>
  <c r="L6" i="20" s="1"/>
  <c r="Q6" i="20" s="1"/>
  <c r="V6" i="20" s="1"/>
  <c r="AA6" i="20" s="1"/>
  <c r="C14" i="20" l="1"/>
  <c r="E14" i="20" s="1"/>
  <c r="R15" i="20"/>
  <c r="H15" i="20"/>
  <c r="Y20" i="20"/>
  <c r="H16" i="20"/>
  <c r="AB16" i="20"/>
  <c r="AD20" i="20"/>
  <c r="E19" i="20"/>
  <c r="Y19" i="20"/>
  <c r="E8" i="20"/>
  <c r="E7" i="55" s="1"/>
  <c r="E10" i="20"/>
  <c r="E11" i="20"/>
  <c r="E12" i="20"/>
  <c r="E13" i="20"/>
  <c r="AD19" i="20"/>
  <c r="M15" i="20"/>
  <c r="R16" i="20"/>
  <c r="E20" i="20"/>
  <c r="O6" i="20"/>
  <c r="S6" i="20"/>
  <c r="N8" i="20"/>
  <c r="J8" i="20"/>
  <c r="S10" i="20"/>
  <c r="O10" i="20"/>
  <c r="J6" i="20"/>
  <c r="N11" i="20"/>
  <c r="J11" i="20"/>
  <c r="N13" i="20"/>
  <c r="J13" i="20"/>
  <c r="J10" i="20"/>
  <c r="N12" i="20"/>
  <c r="J12" i="20"/>
  <c r="N14" i="20"/>
  <c r="J14" i="20"/>
  <c r="J19" i="20"/>
  <c r="M19" i="20"/>
  <c r="J20" i="20"/>
  <c r="M20" i="20"/>
  <c r="V16" i="20"/>
  <c r="L16" i="20"/>
  <c r="AA16" i="20"/>
  <c r="Q16" i="20"/>
  <c r="G16" i="20"/>
  <c r="M16" i="20"/>
  <c r="H21" i="20"/>
  <c r="E8" i="55" l="1"/>
  <c r="E9" i="55" s="1"/>
  <c r="E15" i="20"/>
  <c r="O20" i="20"/>
  <c r="R20" i="20"/>
  <c r="O19" i="20"/>
  <c r="R19" i="20"/>
  <c r="W15" i="20"/>
  <c r="S13" i="20"/>
  <c r="O13" i="20"/>
  <c r="J15" i="20"/>
  <c r="S8" i="20"/>
  <c r="O8" i="20"/>
  <c r="X6" i="20"/>
  <c r="T6" i="20"/>
  <c r="AB15" i="20"/>
  <c r="S14" i="20"/>
  <c r="O14" i="20"/>
  <c r="S12" i="20"/>
  <c r="O12" i="20"/>
  <c r="C15" i="20"/>
  <c r="C9" i="55" s="1"/>
  <c r="O11" i="20"/>
  <c r="S11" i="20"/>
  <c r="X10" i="20"/>
  <c r="T10" i="20"/>
  <c r="E16" i="20" l="1"/>
  <c r="E18" i="20" s="1"/>
  <c r="E10" i="55"/>
  <c r="E11" i="55" s="1"/>
  <c r="E12" i="55" s="1"/>
  <c r="E15" i="55" s="1"/>
  <c r="E16" i="55" s="1"/>
  <c r="E18" i="55" s="1"/>
  <c r="E19" i="55" s="1"/>
  <c r="E20" i="55" s="1"/>
  <c r="O15" i="20"/>
  <c r="O16" i="20" s="1"/>
  <c r="J17" i="20"/>
  <c r="J16" i="20"/>
  <c r="X13" i="20"/>
  <c r="T13" i="20"/>
  <c r="T19" i="20"/>
  <c r="W19" i="20"/>
  <c r="AB19" i="20" s="1"/>
  <c r="T20" i="20"/>
  <c r="W20" i="20"/>
  <c r="AB20" i="20" s="1"/>
  <c r="AC10" i="20"/>
  <c r="AD10" i="20" s="1"/>
  <c r="Y10" i="20"/>
  <c r="AC6" i="20"/>
  <c r="AD6" i="20" s="1"/>
  <c r="Y6" i="20"/>
  <c r="X8" i="20"/>
  <c r="T8" i="20"/>
  <c r="X11" i="20"/>
  <c r="T11" i="20"/>
  <c r="X12" i="20"/>
  <c r="T12" i="20"/>
  <c r="X14" i="20"/>
  <c r="T14" i="20"/>
  <c r="E21" i="20" l="1"/>
  <c r="E22" i="20" s="1"/>
  <c r="E23" i="20"/>
  <c r="E22" i="55"/>
  <c r="O17" i="20"/>
  <c r="O18" i="20"/>
  <c r="O21" i="20" s="1"/>
  <c r="O22" i="20" s="1"/>
  <c r="J18" i="20"/>
  <c r="J21" i="20" s="1"/>
  <c r="J22" i="20" s="1"/>
  <c r="T15" i="20"/>
  <c r="T16" i="20" s="1"/>
  <c r="AC14" i="20"/>
  <c r="AD14" i="20" s="1"/>
  <c r="Y14" i="20"/>
  <c r="AC12" i="20"/>
  <c r="AD12" i="20" s="1"/>
  <c r="Y12" i="20"/>
  <c r="AC11" i="20"/>
  <c r="AD11" i="20" s="1"/>
  <c r="Y11" i="20"/>
  <c r="AC8" i="20"/>
  <c r="AD8" i="20" s="1"/>
  <c r="Y8" i="20"/>
  <c r="AC13" i="20"/>
  <c r="AD13" i="20" s="1"/>
  <c r="Y13" i="20"/>
  <c r="E24" i="20" l="1"/>
  <c r="E25" i="20" s="1"/>
  <c r="E26" i="20" s="1"/>
  <c r="E27" i="20" s="1"/>
  <c r="T17" i="20"/>
  <c r="T18" i="20"/>
  <c r="T21" i="20" s="1"/>
  <c r="AD15" i="20"/>
  <c r="AD17" i="20" s="1"/>
  <c r="Y15" i="20"/>
  <c r="Y16" i="20" s="1"/>
  <c r="O23" i="20"/>
  <c r="O24" i="20" s="1"/>
  <c r="O25" i="20" s="1"/>
  <c r="O26" i="20" s="1"/>
  <c r="O28" i="20" s="1"/>
  <c r="J23" i="20"/>
  <c r="J24" i="20" s="1"/>
  <c r="J25" i="20" s="1"/>
  <c r="J26" i="20" s="1"/>
  <c r="J28" i="20" s="1"/>
  <c r="Y17" i="20" l="1"/>
  <c r="F17" i="67"/>
  <c r="G17" i="67" s="1"/>
  <c r="E29" i="20"/>
  <c r="AD16" i="20"/>
  <c r="AD18" i="20" s="1"/>
  <c r="AD21" i="20" s="1"/>
  <c r="Y18" i="20"/>
  <c r="Y21" i="20" s="1"/>
  <c r="Y22" i="20" s="1"/>
  <c r="Y23" i="20" s="1"/>
  <c r="Y24" i="20" s="1"/>
  <c r="Y25" i="20" s="1"/>
  <c r="Y26" i="20" s="1"/>
  <c r="Y28" i="20" s="1"/>
  <c r="T22" i="20"/>
  <c r="T23" i="20" s="1"/>
  <c r="T24" i="20" s="1"/>
  <c r="T25" i="20" s="1"/>
  <c r="T26" i="20" s="1"/>
  <c r="T28" i="20" s="1"/>
  <c r="AD22" i="20" l="1"/>
  <c r="AD23" i="20" s="1"/>
  <c r="AD24" i="20" s="1"/>
  <c r="AD25" i="20" s="1"/>
  <c r="AD26" i="20" s="1"/>
  <c r="AD28" i="20" s="1"/>
  <c r="E26" i="18" l="1"/>
  <c r="H42" i="18"/>
  <c r="H41" i="18"/>
  <c r="H40" i="18"/>
  <c r="H38" i="18"/>
  <c r="H36" i="18"/>
  <c r="H31" i="18"/>
  <c r="I29" i="18"/>
  <c r="H19" i="18"/>
  <c r="E24" i="18"/>
  <c r="E23" i="18"/>
  <c r="E22" i="18"/>
  <c r="E21" i="18"/>
  <c r="H20" i="18"/>
  <c r="G20" i="18"/>
  <c r="D15" i="18"/>
  <c r="D14" i="18"/>
  <c r="D13" i="18"/>
  <c r="E12" i="18"/>
  <c r="D11" i="18"/>
  <c r="E10" i="18"/>
  <c r="E9" i="18"/>
  <c r="I8" i="18"/>
  <c r="H8" i="18"/>
  <c r="H9" i="18" s="1"/>
  <c r="G8" i="18"/>
  <c r="D8" i="18"/>
  <c r="E8" i="18" s="1"/>
  <c r="D8" i="56" s="1"/>
  <c r="B8" i="18"/>
  <c r="I7" i="18"/>
  <c r="H7" i="18"/>
  <c r="G7" i="18"/>
  <c r="D9" i="56" l="1"/>
  <c r="I9" i="18"/>
  <c r="J9" i="18" s="1"/>
  <c r="J15" i="18"/>
  <c r="D16" i="18"/>
  <c r="E16" i="18" s="1"/>
  <c r="I31" i="18"/>
  <c r="J7" i="18"/>
  <c r="H7" i="56" s="1"/>
  <c r="E13" i="18"/>
  <c r="E14" i="18"/>
  <c r="E11" i="18"/>
  <c r="E15" i="18"/>
  <c r="J8" i="18"/>
  <c r="I10" i="18"/>
  <c r="G9" i="56" s="1"/>
  <c r="H43" i="18"/>
  <c r="H44" i="18" s="1"/>
  <c r="J5" i="18" s="1"/>
  <c r="H8" i="56" l="1"/>
  <c r="H9" i="56" s="1"/>
  <c r="D10" i="56"/>
  <c r="D11" i="56" s="1"/>
  <c r="D12" i="56" s="1"/>
  <c r="D13" i="56" s="1"/>
  <c r="D17" i="18"/>
  <c r="C11" i="56" s="1"/>
  <c r="J10" i="18"/>
  <c r="E17" i="18"/>
  <c r="E18" i="18" s="1"/>
  <c r="H10" i="56" l="1"/>
  <c r="H11" i="56" s="1"/>
  <c r="H12" i="56" s="1"/>
  <c r="H17" i="56" s="1"/>
  <c r="H18" i="56" s="1"/>
  <c r="H20" i="56" s="1"/>
  <c r="H21" i="56" s="1"/>
  <c r="H23" i="56" s="1"/>
  <c r="D14" i="56"/>
  <c r="D22" i="56" s="1"/>
  <c r="D23" i="56" s="1"/>
  <c r="J11" i="18"/>
  <c r="E19" i="18"/>
  <c r="E27" i="18" s="1"/>
  <c r="D25" i="56" l="1"/>
  <c r="D26" i="56" s="1"/>
  <c r="J13" i="18"/>
  <c r="E29" i="18"/>
  <c r="E28" i="18"/>
  <c r="J18" i="18" l="1"/>
  <c r="J19" i="18" s="1"/>
  <c r="J20" i="18"/>
  <c r="D27" i="56"/>
  <c r="D29" i="56" s="1"/>
  <c r="E30" i="18"/>
  <c r="E32" i="18" s="1"/>
  <c r="J21" i="18" l="1"/>
  <c r="J22" i="18" s="1"/>
  <c r="J24" i="18" s="1"/>
  <c r="E31" i="18"/>
  <c r="E34" i="18"/>
  <c r="F14" i="67"/>
  <c r="G14" i="67" s="1"/>
  <c r="D11" i="16"/>
  <c r="D10" i="16"/>
  <c r="D9" i="16"/>
  <c r="D8" i="16"/>
  <c r="D7" i="16"/>
  <c r="B7" i="16"/>
  <c r="K22" i="18" l="1"/>
  <c r="F15" i="67"/>
  <c r="G15" i="67" s="1"/>
  <c r="D12" i="16"/>
  <c r="D13" i="16" s="1"/>
  <c r="C10" i="54" s="1"/>
  <c r="E8" i="16"/>
  <c r="E8" i="54" s="1"/>
  <c r="E9" i="16"/>
  <c r="E10" i="16"/>
  <c r="E11" i="16"/>
  <c r="E20" i="16"/>
  <c r="E21" i="16"/>
  <c r="E19" i="16"/>
  <c r="E22" i="16"/>
  <c r="E7" i="16"/>
  <c r="E7" i="54" s="1"/>
  <c r="E12" i="16" l="1"/>
  <c r="E9" i="54" s="1"/>
  <c r="E10" i="54" s="1"/>
  <c r="E18" i="16"/>
  <c r="E13" i="16" l="1"/>
  <c r="E14" i="16" s="1"/>
  <c r="E11" i="54"/>
  <c r="E16" i="16" l="1"/>
  <c r="E12" i="54"/>
  <c r="E13" i="54" s="1"/>
  <c r="E20" i="54" s="1"/>
  <c r="I28" i="15"/>
  <c r="I27" i="15"/>
  <c r="I26" i="15"/>
  <c r="C26" i="15"/>
  <c r="I25" i="15"/>
  <c r="E24" i="15"/>
  <c r="E23" i="15"/>
  <c r="H17" i="15"/>
  <c r="H28" i="15" s="1"/>
  <c r="H29" i="15" s="1"/>
  <c r="D16" i="15"/>
  <c r="E14" i="15"/>
  <c r="L11" i="15"/>
  <c r="M11" i="15" s="1"/>
  <c r="D15" i="15" s="1"/>
  <c r="L10" i="15"/>
  <c r="M10" i="15" s="1"/>
  <c r="D13" i="15" s="1"/>
  <c r="L9" i="15"/>
  <c r="M9" i="15" s="1"/>
  <c r="D12" i="15" s="1"/>
  <c r="L8" i="15"/>
  <c r="M8" i="15" s="1"/>
  <c r="D11" i="15" s="1"/>
  <c r="L7" i="15"/>
  <c r="M7" i="15" s="1"/>
  <c r="D10" i="15" s="1"/>
  <c r="D7" i="15"/>
  <c r="B7" i="15"/>
  <c r="L6" i="15"/>
  <c r="M6" i="15" s="1"/>
  <c r="D9" i="15" s="1"/>
  <c r="L5" i="15"/>
  <c r="M5" i="15" s="1"/>
  <c r="D8" i="15" s="1"/>
  <c r="E23" i="16" l="1"/>
  <c r="E24" i="16" s="1"/>
  <c r="E25" i="16"/>
  <c r="E21" i="54"/>
  <c r="E23" i="54" s="1"/>
  <c r="E24" i="54" s="1"/>
  <c r="D17" i="15"/>
  <c r="D18" i="15" s="1"/>
  <c r="C10" i="52" s="1"/>
  <c r="E16" i="15"/>
  <c r="E8" i="15"/>
  <c r="E11" i="15"/>
  <c r="E12" i="15"/>
  <c r="E9" i="15"/>
  <c r="E10" i="15"/>
  <c r="E13" i="15"/>
  <c r="E15" i="15"/>
  <c r="E7" i="15"/>
  <c r="E7" i="52" s="1"/>
  <c r="E25" i="54" l="1"/>
  <c r="E27" i="54" s="1"/>
  <c r="O5" i="54"/>
  <c r="O6" i="54" s="1"/>
  <c r="O8" i="54" s="1"/>
  <c r="E17" i="15"/>
  <c r="E18" i="15" s="1"/>
  <c r="E8" i="52"/>
  <c r="E9" i="52" l="1"/>
  <c r="E10" i="52" s="1"/>
  <c r="E11" i="52" s="1"/>
  <c r="E19" i="15"/>
  <c r="E21" i="15" s="1"/>
  <c r="E27" i="15" s="1"/>
  <c r="E12" i="52" l="1"/>
  <c r="E13" i="52" s="1"/>
  <c r="E17" i="52" s="1"/>
  <c r="E18" i="52" s="1"/>
  <c r="E20" i="52" s="1"/>
  <c r="E21" i="52" s="1"/>
  <c r="E25" i="15"/>
  <c r="E26" i="15" s="1"/>
  <c r="E22" i="52" l="1"/>
  <c r="E24" i="52" s="1"/>
  <c r="E28" i="15"/>
  <c r="E30" i="15" s="1"/>
  <c r="E32" i="15" l="1"/>
  <c r="F9" i="67"/>
  <c r="G9" i="67" s="1"/>
  <c r="E29" i="15"/>
  <c r="D6" i="8"/>
  <c r="I9" i="7" l="1"/>
  <c r="D8" i="8" l="1"/>
  <c r="D6" i="12" l="1"/>
  <c r="D6" i="53"/>
  <c r="C7" i="3"/>
  <c r="H12" i="12" l="1"/>
  <c r="D7" i="12"/>
  <c r="D9" i="12"/>
  <c r="D10" i="12"/>
  <c r="G25" i="12"/>
  <c r="F22" i="12"/>
  <c r="G20" i="12"/>
  <c r="G15" i="12"/>
  <c r="H13" i="12"/>
  <c r="F12" i="12"/>
  <c r="H11" i="12"/>
  <c r="F11" i="12"/>
  <c r="H8" i="12"/>
  <c r="H7" i="12"/>
  <c r="H6" i="12"/>
  <c r="H14" i="12" l="1"/>
  <c r="G9" i="53" s="1"/>
  <c r="G18" i="3" l="1"/>
  <c r="G17" i="3"/>
  <c r="B8" i="3"/>
  <c r="C8" i="3"/>
  <c r="D30" i="8" l="1"/>
  <c r="D26" i="12" l="1"/>
  <c r="D25" i="53"/>
  <c r="H18" i="12"/>
  <c r="I18" i="12" s="1"/>
  <c r="D5" i="8"/>
  <c r="D5" i="12" l="1"/>
  <c r="D5" i="53"/>
  <c r="I21" i="7"/>
  <c r="K20" i="8"/>
  <c r="BP31" i="5" l="1"/>
  <c r="BY31" i="5" s="1"/>
  <c r="C5" i="8" l="1"/>
  <c r="C5" i="53" s="1"/>
  <c r="H6" i="7"/>
  <c r="J6" i="7" s="1"/>
  <c r="J6" i="50" s="1"/>
  <c r="G24" i="7"/>
  <c r="I26" i="8"/>
  <c r="C22" i="8"/>
  <c r="L20" i="8"/>
  <c r="I20" i="8"/>
  <c r="J16" i="8"/>
  <c r="K13" i="8"/>
  <c r="L9" i="8"/>
  <c r="M33" i="7"/>
  <c r="L33" i="7"/>
  <c r="M30" i="7"/>
  <c r="L30" i="7"/>
  <c r="I27" i="7"/>
  <c r="L29" i="7"/>
  <c r="M27" i="7"/>
  <c r="M26" i="7"/>
  <c r="N24" i="7"/>
  <c r="N23" i="7"/>
  <c r="B24" i="7"/>
  <c r="N22" i="7"/>
  <c r="N21" i="7"/>
  <c r="N13" i="7"/>
  <c r="B22" i="7"/>
  <c r="N20" i="7"/>
  <c r="B21" i="7"/>
  <c r="N9" i="7"/>
  <c r="B20" i="7"/>
  <c r="B18" i="7"/>
  <c r="M17" i="7"/>
  <c r="B17" i="7"/>
  <c r="B16" i="7"/>
  <c r="I15" i="7"/>
  <c r="N14" i="7"/>
  <c r="G14" i="7"/>
  <c r="L13" i="7"/>
  <c r="N11" i="7"/>
  <c r="N8" i="7"/>
  <c r="G8" i="7"/>
  <c r="L8" i="7" s="1"/>
  <c r="N7" i="7"/>
  <c r="L7" i="7"/>
  <c r="G7" i="7"/>
  <c r="N6" i="7"/>
  <c r="M6" i="7"/>
  <c r="O4" i="7"/>
  <c r="O22" i="7" s="1"/>
  <c r="J4" i="7"/>
  <c r="J21" i="7" s="1"/>
  <c r="C24" i="8" l="1"/>
  <c r="K14" i="8" s="1"/>
  <c r="I13" i="7"/>
  <c r="C23" i="7"/>
  <c r="I14" i="7" s="1"/>
  <c r="C19" i="3"/>
  <c r="I20" i="6"/>
  <c r="J6" i="8"/>
  <c r="L6" i="8" s="1"/>
  <c r="L6" i="51" s="1"/>
  <c r="C5" i="12"/>
  <c r="G6" i="12" s="1"/>
  <c r="I6" i="12" s="1"/>
  <c r="K12" i="8"/>
  <c r="N12" i="7"/>
  <c r="N15" i="7" s="1"/>
  <c r="O23" i="7"/>
  <c r="O24" i="7"/>
  <c r="O6" i="7"/>
  <c r="O20" i="7"/>
  <c r="O21" i="7"/>
  <c r="O27" i="7"/>
  <c r="I16" i="7" l="1"/>
  <c r="H9" i="50" s="1"/>
  <c r="I6" i="53"/>
  <c r="C25" i="7"/>
  <c r="K15" i="8"/>
  <c r="J9" i="51" s="1"/>
  <c r="C18" i="3"/>
  <c r="I13" i="6"/>
  <c r="I12" i="6"/>
  <c r="I11" i="6"/>
  <c r="I9" i="6"/>
  <c r="I8" i="6"/>
  <c r="H8" i="48" s="1"/>
  <c r="I7" i="6"/>
  <c r="H7" i="48" s="1"/>
  <c r="BW22" i="5" l="1"/>
  <c r="BW35" i="5" s="1"/>
  <c r="BV22" i="5"/>
  <c r="BV35" i="5" s="1"/>
  <c r="BU22" i="5"/>
  <c r="BU35" i="5" s="1"/>
  <c r="BT22" i="5"/>
  <c r="BT35" i="5" s="1"/>
  <c r="BS22" i="5"/>
  <c r="BS35" i="5" s="1"/>
  <c r="BR22" i="5"/>
  <c r="BR35" i="5" s="1"/>
  <c r="BQ22" i="5"/>
  <c r="BQ35" i="5" s="1"/>
  <c r="BP22" i="5"/>
  <c r="BW21" i="5"/>
  <c r="BW34" i="5" s="1"/>
  <c r="BV21" i="5"/>
  <c r="BV34" i="5" s="1"/>
  <c r="BU21" i="5"/>
  <c r="BU34" i="5" s="1"/>
  <c r="BT21" i="5"/>
  <c r="BT34" i="5" s="1"/>
  <c r="BS21" i="5"/>
  <c r="BS34" i="5" s="1"/>
  <c r="BR21" i="5"/>
  <c r="BR34" i="5" s="1"/>
  <c r="BQ21" i="5"/>
  <c r="BQ34" i="5" s="1"/>
  <c r="BP21" i="5"/>
  <c r="BP34" i="5" s="1"/>
  <c r="BP18" i="5"/>
  <c r="BY18" i="5" s="1"/>
  <c r="BP17" i="5"/>
  <c r="BY22" i="5" l="1"/>
  <c r="BY24" i="5" s="1"/>
  <c r="BP35" i="5"/>
  <c r="BY35" i="5" s="1"/>
  <c r="BY37" i="5" s="1"/>
  <c r="H20" i="3"/>
  <c r="E19" i="3"/>
  <c r="E18" i="3"/>
  <c r="H18" i="3"/>
  <c r="J18" i="3" s="1"/>
  <c r="H17" i="3"/>
  <c r="J17" i="3" s="1"/>
  <c r="D11" i="3"/>
  <c r="D12" i="3" s="1"/>
  <c r="H10" i="3"/>
  <c r="H9" i="3"/>
  <c r="I7" i="3"/>
  <c r="D7" i="3"/>
  <c r="B7" i="3"/>
  <c r="G7" i="3" s="1"/>
  <c r="G22" i="12" l="1"/>
  <c r="H21" i="3"/>
  <c r="G8" i="12"/>
  <c r="I8" i="12" s="1"/>
  <c r="J7" i="8"/>
  <c r="L7" i="8" s="1"/>
  <c r="J9" i="7"/>
  <c r="G12" i="12"/>
  <c r="I12" i="12" s="1"/>
  <c r="G13" i="12"/>
  <c r="I13" i="12" s="1"/>
  <c r="G11" i="12"/>
  <c r="I11" i="12" s="1"/>
  <c r="J14" i="8"/>
  <c r="L14" i="8" s="1"/>
  <c r="J12" i="8"/>
  <c r="L12" i="8" s="1"/>
  <c r="J11" i="8"/>
  <c r="L11" i="8" s="1"/>
  <c r="J13" i="8"/>
  <c r="L13" i="8" s="1"/>
  <c r="I10" i="6"/>
  <c r="H9" i="48" s="1"/>
  <c r="H10" i="48" s="1"/>
  <c r="H11" i="48" s="1"/>
  <c r="H12" i="48" s="1"/>
  <c r="H13" i="48" s="1"/>
  <c r="H17" i="48" s="1"/>
  <c r="H18" i="48" s="1"/>
  <c r="H20" i="48" s="1"/>
  <c r="H21" i="48" s="1"/>
  <c r="H22" i="48" s="1"/>
  <c r="J10" i="8"/>
  <c r="L10" i="8" s="1"/>
  <c r="M11" i="7"/>
  <c r="O11" i="7" s="1"/>
  <c r="J12" i="7"/>
  <c r="J7" i="7"/>
  <c r="D13" i="3"/>
  <c r="C10" i="49" s="1"/>
  <c r="J11" i="3"/>
  <c r="E9" i="3"/>
  <c r="E11" i="3"/>
  <c r="E7" i="3"/>
  <c r="D7" i="49" s="1"/>
  <c r="E8" i="3"/>
  <c r="D8" i="49" s="1"/>
  <c r="J9" i="3"/>
  <c r="E10" i="3"/>
  <c r="J10" i="3"/>
  <c r="H7" i="3"/>
  <c r="J7" i="3" s="1"/>
  <c r="H7" i="49" s="1"/>
  <c r="L8" i="51" l="1"/>
  <c r="H24" i="48"/>
  <c r="I8" i="53"/>
  <c r="H8" i="49"/>
  <c r="H9" i="49" s="1"/>
  <c r="J12" i="3"/>
  <c r="C32" i="3"/>
  <c r="I14" i="6"/>
  <c r="H14" i="6"/>
  <c r="I24" i="7"/>
  <c r="M29" i="7"/>
  <c r="M8" i="7"/>
  <c r="O8" i="7" s="1"/>
  <c r="H8" i="7"/>
  <c r="J8" i="7" s="1"/>
  <c r="C8" i="8"/>
  <c r="C6" i="53" s="1"/>
  <c r="H11" i="7"/>
  <c r="J11" i="7" s="1"/>
  <c r="M9" i="7"/>
  <c r="O9" i="7" s="1"/>
  <c r="H13" i="7"/>
  <c r="J13" i="7" s="1"/>
  <c r="M12" i="7"/>
  <c r="O12" i="7" s="1"/>
  <c r="H14" i="7"/>
  <c r="J14" i="7" s="1"/>
  <c r="M13" i="7"/>
  <c r="O13" i="7" s="1"/>
  <c r="C6" i="8"/>
  <c r="M7" i="7"/>
  <c r="O7" i="7" s="1"/>
  <c r="H15" i="7"/>
  <c r="J15" i="7" s="1"/>
  <c r="M14" i="7"/>
  <c r="O14" i="7" s="1"/>
  <c r="I12" i="3"/>
  <c r="G9" i="49" s="1"/>
  <c r="E12" i="3"/>
  <c r="J8" i="50" l="1"/>
  <c r="J7" i="50"/>
  <c r="G10" i="48"/>
  <c r="J13" i="3"/>
  <c r="H10" i="49"/>
  <c r="E13" i="3"/>
  <c r="D9" i="49"/>
  <c r="I15" i="6"/>
  <c r="J16" i="7"/>
  <c r="C6" i="12"/>
  <c r="G7" i="12" s="1"/>
  <c r="I7" i="12" s="1"/>
  <c r="I14" i="12" s="1"/>
  <c r="J8" i="8"/>
  <c r="L8" i="8" s="1"/>
  <c r="O15" i="7"/>
  <c r="I17" i="6" l="1"/>
  <c r="I21" i="6" s="1"/>
  <c r="J9" i="50"/>
  <c r="E14" i="3"/>
  <c r="E16" i="3" s="1"/>
  <c r="J17" i="7"/>
  <c r="I7" i="53"/>
  <c r="I9" i="53" s="1"/>
  <c r="I10" i="53" s="1"/>
  <c r="I11" i="53" s="1"/>
  <c r="I12" i="53" s="1"/>
  <c r="I15" i="53" s="1"/>
  <c r="I16" i="53" s="1"/>
  <c r="I18" i="53" s="1"/>
  <c r="I19" i="53" s="1"/>
  <c r="I20" i="53" s="1"/>
  <c r="L15" i="8"/>
  <c r="L7" i="51"/>
  <c r="L9" i="51" s="1"/>
  <c r="J15" i="3"/>
  <c r="H11" i="49"/>
  <c r="H12" i="49" s="1"/>
  <c r="H16" i="49" s="1"/>
  <c r="H17" i="49" s="1"/>
  <c r="H19" i="49" s="1"/>
  <c r="D10" i="49"/>
  <c r="O17" i="7"/>
  <c r="O18" i="7" s="1"/>
  <c r="O25" i="7" s="1"/>
  <c r="O26" i="7" s="1"/>
  <c r="O28" i="7" s="1"/>
  <c r="O29" i="7" s="1"/>
  <c r="O30" i="7"/>
  <c r="I15" i="12"/>
  <c r="I16" i="12" s="1"/>
  <c r="E20" i="3" l="1"/>
  <c r="E21" i="3" s="1"/>
  <c r="E22" i="3"/>
  <c r="J19" i="3"/>
  <c r="J20" i="3" s="1"/>
  <c r="J21" i="3"/>
  <c r="I22" i="6"/>
  <c r="I23" i="6"/>
  <c r="O31" i="7"/>
  <c r="O32" i="7" s="1"/>
  <c r="O33" i="7" s="1"/>
  <c r="I22" i="53"/>
  <c r="J10" i="50"/>
  <c r="J11" i="50" s="1"/>
  <c r="L16" i="8"/>
  <c r="L18" i="8" s="1"/>
  <c r="L21" i="8" s="1"/>
  <c r="L23" i="8" s="1"/>
  <c r="L10" i="51"/>
  <c r="L11" i="51" s="1"/>
  <c r="L12" i="51" s="1"/>
  <c r="L15" i="51" s="1"/>
  <c r="H20" i="49"/>
  <c r="H21" i="49"/>
  <c r="H26" i="49" s="1"/>
  <c r="H28" i="49" s="1"/>
  <c r="D11" i="49"/>
  <c r="D12" i="49" s="1"/>
  <c r="D13" i="49" s="1"/>
  <c r="D17" i="49" s="1"/>
  <c r="I19" i="12"/>
  <c r="I22" i="12" s="1"/>
  <c r="G15" i="66" l="1"/>
  <c r="L22" i="8"/>
  <c r="L24" i="8" s="1"/>
  <c r="J12" i="50"/>
  <c r="J15" i="50" s="1"/>
  <c r="L16" i="51"/>
  <c r="L18" i="51" s="1"/>
  <c r="L19" i="51" s="1"/>
  <c r="L20" i="51" s="1"/>
  <c r="H23" i="49"/>
  <c r="E23" i="3"/>
  <c r="E24" i="3" s="1"/>
  <c r="D18" i="49"/>
  <c r="D20" i="49" s="1"/>
  <c r="I20" i="12"/>
  <c r="I21" i="12" s="1"/>
  <c r="I24" i="6"/>
  <c r="I25" i="6" s="1"/>
  <c r="I26" i="6" s="1"/>
  <c r="J22" i="3"/>
  <c r="I28" i="6" l="1"/>
  <c r="F10" i="67"/>
  <c r="G10" i="67" s="1"/>
  <c r="G16" i="66"/>
  <c r="G18" i="66" s="1"/>
  <c r="L22" i="51"/>
  <c r="J16" i="50"/>
  <c r="J18" i="50" s="1"/>
  <c r="J19" i="50" s="1"/>
  <c r="J20" i="50" s="1"/>
  <c r="L25" i="8"/>
  <c r="L26" i="8" s="1"/>
  <c r="E25" i="3"/>
  <c r="E26" i="3" s="1"/>
  <c r="D21" i="49"/>
  <c r="D22" i="49"/>
  <c r="D23" i="49" s="1"/>
  <c r="I23" i="12"/>
  <c r="I24" i="12" s="1"/>
  <c r="I25" i="12" s="1"/>
  <c r="J23" i="3"/>
  <c r="J24" i="3"/>
  <c r="F12" i="67" l="1"/>
  <c r="G12" i="67" s="1"/>
  <c r="F11" i="67"/>
  <c r="G11" i="67" s="1"/>
  <c r="L28" i="8"/>
  <c r="F4" i="67"/>
  <c r="G4" i="67" s="1"/>
  <c r="I27" i="12"/>
  <c r="F8" i="67"/>
  <c r="G8" i="67" s="1"/>
  <c r="G19" i="66"/>
  <c r="E28" i="3"/>
  <c r="J22" i="50"/>
  <c r="O33" i="50"/>
  <c r="D25" i="49"/>
  <c r="J29" i="3"/>
  <c r="J26" i="3"/>
  <c r="J19" i="7"/>
  <c r="J22" i="7" s="1"/>
  <c r="J24" i="7" s="1"/>
  <c r="F13" i="67" l="1"/>
  <c r="G13" i="67" s="1"/>
  <c r="J31" i="3"/>
  <c r="J23" i="7"/>
  <c r="J25" i="7" s="1"/>
  <c r="J26" i="7" s="1"/>
  <c r="J27" i="7" s="1"/>
  <c r="O34" i="7" l="1"/>
  <c r="F5" i="67"/>
  <c r="G5" i="67" s="1"/>
  <c r="J29" i="7"/>
  <c r="E26" i="16"/>
  <c r="E27" i="16" s="1"/>
  <c r="E28" i="16" l="1"/>
  <c r="P7" i="16" l="1"/>
  <c r="P8" i="16" s="1"/>
  <c r="P10" i="16" s="1"/>
  <c r="E30" i="16"/>
  <c r="F16" i="67"/>
  <c r="G16" i="67" s="1"/>
  <c r="F18" i="67" l="1"/>
  <c r="G18" i="6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6" authorId="0" shapeId="0" xr:uid="{02538C36-8149-4037-9BAE-29DFC614F504}">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CVillacorta</author>
  </authors>
  <commentList>
    <comment ref="E4" authorId="0" shapeId="0" xr:uid="{00000000-0006-0000-0800-000001000000}">
      <text>
        <r>
          <rPr>
            <b/>
            <sz val="8"/>
            <color indexed="81"/>
            <rFont val="Tahoma"/>
            <family val="2"/>
          </rPr>
          <t>CVillacorta:</t>
        </r>
        <r>
          <rPr>
            <sz val="8"/>
            <color indexed="81"/>
            <rFont val="Tahoma"/>
            <family val="2"/>
          </rPr>
          <t xml:space="preserve">
2 programs: one with 7 family unit capacity and one with 8 family unit capacity.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tc={9C4FC681-DE72-405F-A7E0-89CBA2B7FF21}</author>
    <author>tc={395B4EA2-E76C-4AB4-B38A-CE4DFFA36582}</author>
    <author>tc={C440EFCF-7B58-45B1-9CD6-7345A1F9DB77}</author>
    <author>tc={CA28A2A0-C85D-427B-B8F9-4D07B5138F3B}</author>
  </authors>
  <commentList>
    <comment ref="E2" authorId="0" shapeId="0" xr:uid="{9C4FC681-DE72-405F-A7E0-89CBA2B7FF21}">
      <text>
        <t>[Threaded comment]
Your version of Excel allows you to read this threaded comment; however, any edits to it will get removed if the file is opened in a newer version of Excel. Learn more: https://go.microsoft.com/fwlink/?linkid=870924
Comment:
    52 weeks * 500 cases</t>
      </text>
    </comment>
    <comment ref="AH10" authorId="1" shapeId="0" xr:uid="{395B4EA2-E76C-4AB4-B38A-CE4DFFA36582}">
      <text>
        <t xml:space="preserve">[Threaded comment]
Your version of Excel allows you to read this threaded comment; however, any edits to it will get removed if the file is opened in a newer version of Excel. Learn more: https://go.microsoft.com/fwlink/?linkid=870924
Comment:
    Occupancy taken used Weighted average from UFR data submission
</t>
      </text>
    </comment>
    <comment ref="AH14" authorId="2" shapeId="0" xr:uid="{C440EFCF-7B58-45B1-9CD6-7345A1F9DB77}">
      <text>
        <t>[Threaded comment]
Your version of Excel allows you to read this threaded comment; however, any edits to it will get removed if the file is opened in a newer version of Excel. Learn more: https://go.microsoft.com/fwlink/?linkid=870924
Comment:
    Consistency taken from the Federal Cost of medication.</t>
      </text>
    </comment>
    <comment ref="J30" authorId="3" shapeId="0" xr:uid="{CA28A2A0-C85D-427B-B8F9-4D07B5138F3B}">
      <text>
        <t>[Threaded comment]
Your version of Excel allows you to read this threaded comment; however, any edits to it will get removed if the file is opened in a newer version of Excel. Learn more: https://go.microsoft.com/fwlink/?linkid=870924
Comment:
    15 Admissions per week (15*52)</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Andrea Deeker</author>
  </authors>
  <commentList>
    <comment ref="Q37" authorId="0" shapeId="0" xr:uid="{00000000-0006-0000-0B00-000003000000}">
      <text>
        <r>
          <rPr>
            <b/>
            <sz val="10"/>
            <color rgb="FF000000"/>
            <rFont val="Tahoma"/>
            <family val="2"/>
          </rPr>
          <t>Andrea Deeker:</t>
        </r>
        <r>
          <rPr>
            <sz val="10"/>
            <color rgb="FF000000"/>
            <rFont val="Tahoma"/>
            <family val="2"/>
          </rPr>
          <t xml:space="preserve">
</t>
        </r>
        <r>
          <rPr>
            <sz val="10"/>
            <color rgb="FF000000"/>
            <rFont val="Tahoma"/>
            <family val="2"/>
          </rPr>
          <t>48% of FTE level of full program</t>
        </r>
      </text>
    </comment>
    <comment ref="Q38" authorId="0" shapeId="0" xr:uid="{00000000-0006-0000-0B00-000004000000}">
      <text>
        <r>
          <rPr>
            <b/>
            <sz val="10"/>
            <color rgb="FF000000"/>
            <rFont val="Tahoma"/>
            <family val="2"/>
          </rPr>
          <t>Andrea Deeker:</t>
        </r>
        <r>
          <rPr>
            <sz val="10"/>
            <color rgb="FF000000"/>
            <rFont val="Tahoma"/>
            <family val="2"/>
          </rPr>
          <t xml:space="preserve">
</t>
        </r>
        <r>
          <rPr>
            <sz val="10"/>
            <color rgb="FF000000"/>
            <rFont val="Tahoma"/>
            <family val="2"/>
          </rPr>
          <t>48% of FTE level of full program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Rohmann, Mayeli (EHS)</author>
  </authors>
  <commentList>
    <comment ref="O33" authorId="0" shapeId="0" xr:uid="{6B45BF52-256C-4F2D-96E6-D32FE1C9557F}">
      <text>
        <r>
          <rPr>
            <b/>
            <sz val="9"/>
            <color indexed="81"/>
            <rFont val="Tahoma"/>
            <family val="2"/>
          </rPr>
          <t>(EHS):</t>
        </r>
        <r>
          <rPr>
            <sz val="9"/>
            <color indexed="81"/>
            <rFont val="Tahoma"/>
            <family val="2"/>
          </rPr>
          <t xml:space="preserve">
(EHS):
kara:
the decision was made to have both models at the same rate. Therefore this model was benchmarked to the higher rate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Rohmann, Mayeli (EHS)</author>
  </authors>
  <commentList>
    <comment ref="O34" authorId="0" shapeId="0" xr:uid="{00000000-0006-0000-0400-000001000000}">
      <text>
        <r>
          <rPr>
            <b/>
            <sz val="9"/>
            <color indexed="81"/>
            <rFont val="Tahoma"/>
            <family val="2"/>
          </rPr>
          <t>(EHS):</t>
        </r>
        <r>
          <rPr>
            <sz val="9"/>
            <color indexed="81"/>
            <rFont val="Tahoma"/>
            <family val="2"/>
          </rPr>
          <t xml:space="preserve">
(EHS):
kara:
the decision was made to have both models at the same rate. Therefore this model was benchmarked to the higher rate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tc={D3F250F0-749A-4972-895B-61B65E3240E0}</author>
  </authors>
  <commentList>
    <comment ref="G4" authorId="0" shapeId="0" xr:uid="{D3F250F0-749A-4972-895B-61B65E3240E0}">
      <text>
        <t>[Threaded comment]
Your version of Excel allows you to read this threaded comment; however, any edits to it will get removed if the file is opened in a newer version of Excel. Learn more: https://go.microsoft.com/fwlink/?linkid=870924
Comment:
    Adjust?</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CVillacorta</author>
  </authors>
  <commentList>
    <comment ref="E4" authorId="0" shapeId="0" xr:uid="{497B9730-4C94-4396-A240-E3AEB8FAB998}">
      <text>
        <r>
          <rPr>
            <b/>
            <sz val="8"/>
            <color indexed="81"/>
            <rFont val="Tahoma"/>
            <family val="2"/>
          </rPr>
          <t>CVillacorta:</t>
        </r>
        <r>
          <rPr>
            <sz val="8"/>
            <color indexed="81"/>
            <rFont val="Tahoma"/>
            <family val="2"/>
          </rPr>
          <t xml:space="preserve">
2 programs: one with 7 family unit capacity and one with 8 family unit capacity.</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Rohmann, Mayeli (EHS)</author>
  </authors>
  <commentList>
    <comment ref="C16" authorId="0" shapeId="0" xr:uid="{F833DAEB-83C8-468A-A0A5-0D399418DC7D}">
      <text>
        <r>
          <rPr>
            <b/>
            <sz val="9"/>
            <color indexed="81"/>
            <rFont val="Tahoma"/>
            <family val="2"/>
          </rPr>
          <t>Rohmann, Mayeli (EHS):</t>
        </r>
        <r>
          <rPr>
            <sz val="9"/>
            <color indexed="81"/>
            <rFont val="Tahoma"/>
            <family val="2"/>
          </rPr>
          <t xml:space="preserve">
as the previous note from kara, kept all  these gray costs the same (w/applicable CAF's) b/c no UFR data</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tc={7145C5F8-A406-46FC-B4AC-CA9D6D17A1B7}</author>
  </authors>
  <commentList>
    <comment ref="C22" authorId="0" shapeId="0" xr:uid="{7145C5F8-A406-46FC-B4AC-CA9D6D17A1B7}">
      <text>
        <t>[Threaded comment]
Your version of Excel allows you to read this threaded comment; however, any edits to it will get removed if the file is opened in a newer version of Excel. Learn more: https://go.microsoft.com/fwlink/?linkid=870924
Comment:
    November 2024</t>
      </text>
    </comment>
  </commentList>
</comments>
</file>

<file path=xl/sharedStrings.xml><?xml version="1.0" encoding="utf-8"?>
<sst xmlns="http://schemas.openxmlformats.org/spreadsheetml/2006/main" count="5253" uniqueCount="1176">
  <si>
    <t>Residential Rehab: Clinical Rate</t>
  </si>
  <si>
    <t>Adult Residential Rehabilitation: Clinical rate</t>
  </si>
  <si>
    <t>H0019</t>
  </si>
  <si>
    <t>Avg Bed Size</t>
  </si>
  <si>
    <t>Days Per Year</t>
  </si>
  <si>
    <t>Salary Per FTE</t>
  </si>
  <si>
    <t>FTE</t>
  </si>
  <si>
    <t>Expense</t>
  </si>
  <si>
    <t>Counselor</t>
  </si>
  <si>
    <t>Recovery Specialist</t>
  </si>
  <si>
    <t>Support Staffing</t>
  </si>
  <si>
    <t>Direct Care Relief</t>
  </si>
  <si>
    <t>Total Program Staff</t>
  </si>
  <si>
    <t>Taxes &amp; Fringe</t>
  </si>
  <si>
    <t>Total Staffing Costs</t>
  </si>
  <si>
    <t>Per Bed Day</t>
  </si>
  <si>
    <t>Total Reimbursable Exp. Excl. Admin.</t>
  </si>
  <si>
    <t xml:space="preserve">Admin. Alloc. </t>
  </si>
  <si>
    <t>Total</t>
  </si>
  <si>
    <t>Per Diem Rate</t>
  </si>
  <si>
    <t>Utilization Rate</t>
  </si>
  <si>
    <t>Source:</t>
  </si>
  <si>
    <t>BLS / OES</t>
  </si>
  <si>
    <t>Position</t>
  </si>
  <si>
    <t>Median</t>
  </si>
  <si>
    <t>Common model titles (not all inclusive)</t>
  </si>
  <si>
    <t>Minimum Education and/or certification/Training/Experience</t>
  </si>
  <si>
    <t>C.257 Average</t>
  </si>
  <si>
    <t>Hourly Difference b/w Avg &amp; C.257</t>
  </si>
  <si>
    <t>Direct Care (hourly)</t>
  </si>
  <si>
    <t>High School diploma / GED / State Training</t>
  </si>
  <si>
    <t>Direct Care  (annual)</t>
  </si>
  <si>
    <t>Direct Care III (hourly)</t>
  </si>
  <si>
    <t>Direct Care Supervisor, Direct Care Bachelors</t>
  </si>
  <si>
    <t>Bachelors Level or 5+ years related experience</t>
  </si>
  <si>
    <t>Direct Care III (annual)</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</si>
  <si>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</si>
  <si>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</si>
  <si>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</si>
  <si>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</si>
  <si>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</si>
  <si>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</si>
  <si>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N/A</t>
  </si>
  <si>
    <t>Case / Social Worker (annual)</t>
  </si>
  <si>
    <t>LDAC1</t>
  </si>
  <si>
    <t>Case Manager / Social Worker / Clinical w/o independent License (hourly)</t>
  </si>
  <si>
    <t>LDAC2,  LMSW, LCSW</t>
  </si>
  <si>
    <t>Masters Level</t>
  </si>
  <si>
    <t>Case Manager / Social Worker / Clinical w/o independent License</t>
  </si>
  <si>
    <t>Clinical without Independent Licensure</t>
  </si>
  <si>
    <t>Clinical w/ Independent licensure (hourly)</t>
  </si>
  <si>
    <t>LPHA, LICSW, LMHC, LBHA, BCBA</t>
  </si>
  <si>
    <t xml:space="preserve">Masters with Licensure in Related Discipline </t>
  </si>
  <si>
    <t>Clinical w/ Independent licensure (annual)</t>
  </si>
  <si>
    <t>Clinical Manager, Clinical Director</t>
  </si>
  <si>
    <t>Masters with Licensure in Related Discipline and supervising/managerial related experience</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</si>
  <si>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</si>
  <si>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</si>
  <si>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</si>
  <si>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</si>
  <si>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</si>
  <si>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</si>
  <si>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</si>
  <si>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</si>
  <si>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</si>
  <si>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t>Residential Rehabilitation - Pregnant &amp; Postpartum Enhancement</t>
  </si>
  <si>
    <t>Residential Rehabilitation - 
Pregnant Enhancement</t>
  </si>
  <si>
    <t>Residential Rehabilitation - 
Postpartum Enhancement</t>
  </si>
  <si>
    <t>H0019-TH</t>
  </si>
  <si>
    <t>H0019-HD</t>
  </si>
  <si>
    <t>Recovery Specialist Relief</t>
  </si>
  <si>
    <t>Meals</t>
  </si>
  <si>
    <t>Child Model H0019-HV</t>
  </si>
  <si>
    <t>Per diem rate w CAF</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</si>
  <si>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</si>
  <si>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17E</t>
  </si>
  <si>
    <t>18E</t>
  </si>
  <si>
    <t>19E</t>
  </si>
  <si>
    <t>20E</t>
  </si>
  <si>
    <t>21E</t>
  </si>
  <si>
    <t>22E</t>
  </si>
  <si>
    <t>23E</t>
  </si>
  <si>
    <t>24E</t>
  </si>
  <si>
    <t>25E</t>
  </si>
  <si>
    <t>26E</t>
  </si>
  <si>
    <t>27E</t>
  </si>
  <si>
    <t>28E</t>
  </si>
  <si>
    <t>29E</t>
  </si>
  <si>
    <t>30E</t>
  </si>
  <si>
    <t>31E</t>
  </si>
  <si>
    <t>32E</t>
  </si>
  <si>
    <t>33E</t>
  </si>
  <si>
    <t>34E</t>
  </si>
  <si>
    <t>35E</t>
  </si>
  <si>
    <t>36E</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</si>
  <si>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</si>
  <si>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</si>
  <si>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</si>
  <si>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</si>
  <si>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</si>
  <si>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</si>
  <si>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</si>
  <si>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</si>
  <si>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</si>
  <si>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</si>
  <si>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</si>
  <si>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</si>
  <si>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</si>
  <si>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</si>
  <si>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</si>
  <si>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</si>
  <si>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</si>
  <si>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</si>
  <si>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</si>
  <si>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</si>
  <si>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OrganizationName</t>
  </si>
  <si>
    <t>Sum of FTE</t>
  </si>
  <si>
    <t>Sum of Actual</t>
  </si>
  <si>
    <t>Bay Cove Human Services, Inc.</t>
  </si>
  <si>
    <t>CAF</t>
  </si>
  <si>
    <t>BLS Benchmark</t>
  </si>
  <si>
    <t>FY21 Benchmark</t>
  </si>
  <si>
    <t>C.257 Benchmark</t>
  </si>
  <si>
    <t>Source</t>
  </si>
  <si>
    <t>Massachusetts Economic Indicators</t>
  </si>
  <si>
    <t>IHS Markit, Fall 2020 Forecast</t>
  </si>
  <si>
    <t>Prepared by Michael Lynch, 781-301-9129</t>
  </si>
  <si>
    <t>FY20</t>
  </si>
  <si>
    <t>FY21</t>
  </si>
  <si>
    <t>FY22</t>
  </si>
  <si>
    <t>FY23</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</si>
  <si>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</si>
  <si>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</si>
  <si>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</si>
  <si>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</si>
  <si>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</si>
  <si>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</si>
  <si>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</si>
  <si>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</si>
  <si>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</si>
  <si>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</si>
  <si>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</si>
  <si>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</si>
  <si>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</si>
  <si>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</si>
  <si>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</si>
  <si>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</si>
  <si>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</si>
  <si>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</si>
  <si>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</si>
  <si>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</si>
  <si>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</si>
  <si>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</si>
  <si>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</si>
  <si>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</si>
  <si>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</si>
  <si>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</si>
  <si>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</si>
  <si>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</si>
  <si>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</si>
  <si>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</si>
  <si>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</si>
  <si>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</si>
  <si>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</si>
  <si>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</si>
  <si>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</si>
  <si>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</si>
  <si>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</si>
  <si>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</si>
  <si>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</si>
  <si>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</si>
  <si>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</si>
  <si>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</si>
  <si>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</si>
  <si>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</si>
  <si>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</si>
  <si>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</si>
  <si>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</si>
  <si>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</si>
  <si>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</si>
  <si>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</si>
  <si>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</si>
  <si>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</si>
  <si>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</si>
  <si>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</si>
  <si>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</si>
  <si>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</si>
  <si>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</si>
  <si>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</si>
  <si>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</si>
  <si>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</si>
  <si>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</si>
  <si>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</si>
  <si>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</si>
  <si>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</si>
  <si>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</si>
  <si>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</si>
  <si>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</si>
  <si>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</si>
  <si>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</si>
  <si>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</si>
  <si>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</si>
  <si>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</si>
  <si>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</si>
  <si>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</si>
  <si>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</si>
  <si>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</si>
  <si>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</si>
  <si>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</si>
  <si>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</si>
  <si>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</si>
  <si>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</si>
  <si>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</si>
  <si>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</si>
  <si>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</si>
  <si>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</si>
  <si>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LABEL</t>
  </si>
  <si>
    <t>CPI--BASELINE SCENARIO (1982-84=1)</t>
  </si>
  <si>
    <t>CPIBASEMA</t>
  </si>
  <si>
    <t>CPI--OPTIMISTIC SCENARIO (1982-84=1)</t>
  </si>
  <si>
    <t>CPIOPTMA</t>
  </si>
  <si>
    <t>CPI--PESSIMISTIC SCENARIO (1982-84=1)</t>
  </si>
  <si>
    <t>CPIPESSMA</t>
  </si>
  <si>
    <t>Rate-to-rate CAF</t>
  </si>
  <si>
    <t>Assumption for Rate Reviews that are to be promulgated  July  1, 2021</t>
  </si>
  <si>
    <t xml:space="preserve">Base period: </t>
  </si>
  <si>
    <t>FY21Q4</t>
  </si>
  <si>
    <t>Average</t>
  </si>
  <si>
    <t xml:space="preserve">Prospective rate period: </t>
  </si>
  <si>
    <t>7/1/21 - 12/31/23</t>
  </si>
  <si>
    <t>(FY22 and FY23)</t>
  </si>
  <si>
    <t>CAF:</t>
  </si>
  <si>
    <t>Program Manager / Director</t>
  </si>
  <si>
    <t>Medication Specialist</t>
  </si>
  <si>
    <t>Acute Treatment Services (ATS) 3395</t>
  </si>
  <si>
    <t>Acute Treatment Services (ATS) 3395 - More than 37 Bed Model</t>
  </si>
  <si>
    <t>Benchmark Salaries</t>
  </si>
  <si>
    <t xml:space="preserve">Median bed size: </t>
  </si>
  <si>
    <t xml:space="preserve">Bed days: </t>
  </si>
  <si>
    <t>Program Manager</t>
  </si>
  <si>
    <t>Salary</t>
  </si>
  <si>
    <t>MD/Physician Assistant</t>
  </si>
  <si>
    <t>Nurse Practitioner</t>
  </si>
  <si>
    <t>Medical / Nursing</t>
  </si>
  <si>
    <t>Case Manager</t>
  </si>
  <si>
    <t>Clinical Director</t>
  </si>
  <si>
    <t>Direct Relief</t>
  </si>
  <si>
    <t>Support</t>
  </si>
  <si>
    <t>Benchmark FTEs</t>
  </si>
  <si>
    <t>Staffing Costs</t>
  </si>
  <si>
    <t>Total Compensation</t>
  </si>
  <si>
    <t>Unit Cost</t>
  </si>
  <si>
    <t>Occupancy (per unit)</t>
  </si>
  <si>
    <t>Other Expense (per unit)</t>
  </si>
  <si>
    <t>Meals (per unit)</t>
  </si>
  <si>
    <t>Subtotal Program Costs</t>
  </si>
  <si>
    <t>Travel (per unit)</t>
  </si>
  <si>
    <t>Administrative Allocation</t>
  </si>
  <si>
    <t>TOTAL FTES</t>
  </si>
  <si>
    <t>Direct Admin (per unit)</t>
  </si>
  <si>
    <t>Incidental Medical (per unit)</t>
  </si>
  <si>
    <t>Benchmark Expenses</t>
  </si>
  <si>
    <t>Total excl M &amp; G</t>
  </si>
  <si>
    <t>Tax &amp; Fringe</t>
  </si>
  <si>
    <t>Purchaser recommendation</t>
  </si>
  <si>
    <t>Rate</t>
  </si>
  <si>
    <t>Rate with Utilization</t>
  </si>
  <si>
    <t>Clinical Stabilization Services (CSS) - 4931</t>
  </si>
  <si>
    <t>Clinician</t>
  </si>
  <si>
    <t>Counselor (LDAC)</t>
  </si>
  <si>
    <t>Care Coordinator</t>
  </si>
  <si>
    <t>Purchaser Recommendation</t>
  </si>
  <si>
    <t>Benchmarked to ATS model</t>
  </si>
  <si>
    <t>Updated Utilization Rate</t>
  </si>
  <si>
    <t>Case Worker</t>
  </si>
  <si>
    <t>Clinical Supervisor/Director</t>
  </si>
  <si>
    <t>Other Program Expenses</t>
  </si>
  <si>
    <t>Travel</t>
  </si>
  <si>
    <t>FY22Q2</t>
  </si>
  <si>
    <t>Clinial Director</t>
  </si>
  <si>
    <t xml:space="preserve"> Program Expense, per bed day</t>
  </si>
  <si>
    <t xml:space="preserve">Direct Care III </t>
  </si>
  <si>
    <t>Direct Care III</t>
  </si>
  <si>
    <t>Add On Rate at 90%</t>
  </si>
  <si>
    <t>Difference from 90 Resi Rate</t>
  </si>
  <si>
    <t xml:space="preserve">Transitional Support Services (TSS)  - 3434 </t>
  </si>
  <si>
    <t>Average number Beds:</t>
  </si>
  <si>
    <t>Management</t>
  </si>
  <si>
    <t>Direct Care</t>
  </si>
  <si>
    <t xml:space="preserve">Clinical Director </t>
  </si>
  <si>
    <t>Relief</t>
  </si>
  <si>
    <t xml:space="preserve"> Direct Care</t>
  </si>
  <si>
    <t>Program Expenses (per unit)</t>
  </si>
  <si>
    <t>14.6%  Direct Care workers</t>
  </si>
  <si>
    <t>H0019-HR</t>
  </si>
  <si>
    <t>Nursing</t>
  </si>
  <si>
    <t>25%NP 25%RN 50% LPN BLS Benckmarks</t>
  </si>
  <si>
    <t>Source Data</t>
  </si>
  <si>
    <t>Average from FY19 UFR Data</t>
  </si>
  <si>
    <t>Residential Rehab: Second Offender Model</t>
  </si>
  <si>
    <t xml:space="preserve">2nd Offender </t>
  </si>
  <si>
    <t>H0018-H9</t>
  </si>
  <si>
    <t xml:space="preserve">Number of  Beds </t>
  </si>
  <si>
    <t>Hours</t>
  </si>
  <si>
    <t>/2</t>
  </si>
  <si>
    <t>Clinical Supervisor</t>
  </si>
  <si>
    <t>Nurse</t>
  </si>
  <si>
    <t>Shift Supervisor</t>
  </si>
  <si>
    <t>Clinical Supervisor - Master's</t>
  </si>
  <si>
    <t>Shift Supervisor  (Counselor &amp; Rec Sp)</t>
  </si>
  <si>
    <t>Counselor (MA Level)</t>
  </si>
  <si>
    <t>Support Staffing Detail from BSAS</t>
  </si>
  <si>
    <t>Counselor (BA Level)</t>
  </si>
  <si>
    <t>Data entry office Asst</t>
  </si>
  <si>
    <t>Secretary</t>
  </si>
  <si>
    <t>Business Manager</t>
  </si>
  <si>
    <t>Cook</t>
  </si>
  <si>
    <t>Maintenance</t>
  </si>
  <si>
    <t xml:space="preserve">total </t>
  </si>
  <si>
    <t xml:space="preserve">BSAS Staffing Guidelines </t>
  </si>
  <si>
    <t>Beds</t>
  </si>
  <si>
    <t>Total Hrs</t>
  </si>
  <si>
    <t>Program Mgmt</t>
  </si>
  <si>
    <t>Occupancy</t>
  </si>
  <si>
    <t>All Program Expense (Line 36E)</t>
  </si>
  <si>
    <t xml:space="preserve">Per Diem Utilization Rate </t>
  </si>
  <si>
    <t>Residential Rehab: Family Sober Living Model</t>
  </si>
  <si>
    <t>Family Supportive Housing previously called Family Sober Living (4919)</t>
  </si>
  <si>
    <t>Family Units</t>
  </si>
  <si>
    <t>Days</t>
  </si>
  <si>
    <t>RFR Program Staff Requirements</t>
  </si>
  <si>
    <t xml:space="preserve"> UFR  Salary/FTE</t>
  </si>
  <si>
    <t>FY10 RFR 
FTE Staff Guidelines</t>
  </si>
  <si>
    <t>Expenditure</t>
  </si>
  <si>
    <t>Clinical (Supervisor) MA Level</t>
  </si>
  <si>
    <t>Child Services Coordinator (CSC)</t>
  </si>
  <si>
    <t xml:space="preserve">Total Direct Program Staff </t>
  </si>
  <si>
    <t>Per Family Unit</t>
  </si>
  <si>
    <t>Program Supplies &amp; Materials</t>
  </si>
  <si>
    <t>Other Program Expense w/o above expenses</t>
  </si>
  <si>
    <t>Total Reimbursable Expense</t>
  </si>
  <si>
    <t>M&amp;G</t>
  </si>
  <si>
    <t>Program Total</t>
  </si>
  <si>
    <t>Unit Rate</t>
  </si>
  <si>
    <t>Unit Rate per day per family</t>
  </si>
  <si>
    <t>Jail Diversion:  1st and 2nd Phase Models</t>
  </si>
  <si>
    <t xml:space="preserve">Jail Diversion - 1st Phase </t>
  </si>
  <si>
    <t xml:space="preserve">Jail Diversion - Phase 2 </t>
  </si>
  <si>
    <t>Clinically Intensive 90 Days</t>
  </si>
  <si>
    <t>Case Management Phase</t>
  </si>
  <si>
    <t>H0019-H9</t>
  </si>
  <si>
    <t xml:space="preserve">Number of  Beds Model </t>
  </si>
  <si>
    <t>H0006-H9</t>
  </si>
  <si>
    <t>Yearly Hrs Per Person</t>
  </si>
  <si>
    <t xml:space="preserve">Days Per Year </t>
  </si>
  <si>
    <t>Clinical Supervisor / Director</t>
  </si>
  <si>
    <t>none</t>
  </si>
  <si>
    <t xml:space="preserve">Direct Care Relief </t>
  </si>
  <si>
    <t>Counselor (BA level)</t>
  </si>
  <si>
    <t>Amt Per FTE</t>
  </si>
  <si>
    <t>Travel (for DC Non-Master's)</t>
  </si>
  <si>
    <t>Other Program Expense</t>
  </si>
  <si>
    <t>Admin Allocation</t>
  </si>
  <si>
    <t>Hourly Rate w CAF</t>
  </si>
  <si>
    <t>Program Supplies and Materials</t>
  </si>
  <si>
    <t>current rate</t>
  </si>
  <si>
    <t>Other Program Expense without Meals and Program Supplies or Travel</t>
  </si>
  <si>
    <t>% change</t>
  </si>
  <si>
    <t>Per Rec Spec FTE/day</t>
  </si>
  <si>
    <t>Phase II Travel Calculation</t>
  </si>
  <si>
    <t>Commonwealth of MA - Reimbursement Rate per Mile</t>
  </si>
  <si>
    <t>Mileage Estimate</t>
  </si>
  <si>
    <t>Mileage Per Day</t>
  </si>
  <si>
    <t>Hrs</t>
  </si>
  <si>
    <t>Total Travel/yr</t>
  </si>
  <si>
    <t>Per Diem Rate with CAF</t>
  </si>
  <si>
    <t>Assume 5 days/week for 45 wks</t>
  </si>
  <si>
    <t>Per Diem Utilization Rate</t>
  </si>
  <si>
    <t>Case Management Productivity 
(Sxn 35 Clinical Case Mgmt Non-Masters standard, per Direct Care FTE)</t>
  </si>
  <si>
    <t>Explanation</t>
  </si>
  <si>
    <t>Vacation</t>
  </si>
  <si>
    <t>3 weeks</t>
  </si>
  <si>
    <t>Sick &amp; Personal</t>
  </si>
  <si>
    <t>8 days</t>
  </si>
  <si>
    <t>Holidays</t>
  </si>
  <si>
    <t>10 days</t>
  </si>
  <si>
    <t>Training</t>
  </si>
  <si>
    <t>5 days</t>
  </si>
  <si>
    <t xml:space="preserve">5 hrs/week </t>
  </si>
  <si>
    <t>Supervision</t>
  </si>
  <si>
    <t>1.0 hrs/every other week</t>
  </si>
  <si>
    <t>Admin</t>
  </si>
  <si>
    <t>3 hrs/wk admin</t>
  </si>
  <si>
    <t xml:space="preserve">Subtotal </t>
  </si>
  <si>
    <t>Yearly Hours</t>
  </si>
  <si>
    <t>per FTE</t>
  </si>
  <si>
    <t>average pre-exclusions</t>
  </si>
  <si>
    <t>floor</t>
  </si>
  <si>
    <t>ceiling</t>
  </si>
  <si>
    <t>average</t>
  </si>
  <si>
    <t>weighted average</t>
  </si>
  <si>
    <t>average incl. zeroes</t>
  </si>
  <si>
    <t>High Point Treatment Center, Inc.</t>
  </si>
  <si>
    <t>3380 Family Residential Treatment Models</t>
  </si>
  <si>
    <t>H0019-HR (All models)</t>
  </si>
  <si>
    <t>Family Residential Treatment</t>
  </si>
  <si>
    <t xml:space="preserve">13 Family </t>
  </si>
  <si>
    <t xml:space="preserve">14 Family </t>
  </si>
  <si>
    <t xml:space="preserve">15 Family </t>
  </si>
  <si>
    <t xml:space="preserve">16 Family </t>
  </si>
  <si>
    <t xml:space="preserve"> RFR FTE Staff Guidelines</t>
  </si>
  <si>
    <t>Family Therapist</t>
  </si>
  <si>
    <t>Recovery Specialists</t>
  </si>
  <si>
    <t xml:space="preserve">Child Service Coordinator  </t>
  </si>
  <si>
    <t>Child Service Assistant</t>
  </si>
  <si>
    <t>Relief for Counselors &amp; Recovery Specialists</t>
  </si>
  <si>
    <t>Sub-total Taxes &amp; Fringe</t>
  </si>
  <si>
    <t>Other Program Expense (UFR Lines 18E - 35E)</t>
  </si>
  <si>
    <t>Utilization Factor</t>
  </si>
  <si>
    <t>2nd Partner Residential Enhancement Model H0047-HR</t>
  </si>
  <si>
    <t>FTE/ Shift (8 hrs /day; 7 days/ week)</t>
  </si>
  <si>
    <t>Engagement Staffing</t>
  </si>
  <si>
    <t>Monthly Accom. Rate</t>
  </si>
  <si>
    <t>Shift</t>
  </si>
  <si>
    <t>Capacity</t>
  </si>
  <si>
    <t>Months</t>
  </si>
  <si>
    <t>Direct Care Triage Specialist</t>
  </si>
  <si>
    <t>Case Worker Manager</t>
  </si>
  <si>
    <t>DC Staff</t>
  </si>
  <si>
    <t>Direct Care III Triage Specialist</t>
  </si>
  <si>
    <t>Food Staff</t>
  </si>
  <si>
    <t>Laundry Staff</t>
  </si>
  <si>
    <t>Direct Care Staff</t>
  </si>
  <si>
    <t>-</t>
  </si>
  <si>
    <t>Clerical (5 days/wk)</t>
  </si>
  <si>
    <t>RELIEF - DC &amp; Sup</t>
  </si>
  <si>
    <t>Support Staff (food)</t>
  </si>
  <si>
    <t>Support Staff (laundry)</t>
  </si>
  <si>
    <t>Client to staff Ratio</t>
  </si>
  <si>
    <t>Clerical</t>
  </si>
  <si>
    <t>Tax and Fringe</t>
  </si>
  <si>
    <t>Total Reimb excl M&amp;G</t>
  </si>
  <si>
    <t>Admin. Allocation</t>
  </si>
  <si>
    <t>Monthly Unit Rate</t>
  </si>
  <si>
    <t>Monthly Unit Rate per slot</t>
  </si>
  <si>
    <t>Daily Per person Rate</t>
  </si>
  <si>
    <t>TOTAL PROGRAM COST</t>
  </si>
  <si>
    <t>Per Day/ Client</t>
  </si>
  <si>
    <t xml:space="preserve">Monthly Add-on Rates </t>
  </si>
  <si>
    <t>Certified Nursing Assistant</t>
  </si>
  <si>
    <t>Occupantional Therapist</t>
  </si>
  <si>
    <t>Occupantional Therapist Assistant</t>
  </si>
  <si>
    <t>Case Manager, Social Worker, Clinician (MA level-not Indep Licensed)</t>
  </si>
  <si>
    <t>LPN</t>
  </si>
  <si>
    <t>Registered Nurse</t>
  </si>
  <si>
    <t>Clinician w/Independent License</t>
  </si>
  <si>
    <t>Social / Caseworker (BA Level)</t>
  </si>
  <si>
    <t>BLS /OES Massachusetts Median 2018</t>
  </si>
  <si>
    <t>Commonwealth FY20 Rate</t>
  </si>
  <si>
    <t>Total Tax &amp; Fringe</t>
  </si>
  <si>
    <t>Hourly Add-on Rates</t>
  </si>
  <si>
    <t>Direct Care
Peer Coordinator
Care Coordinator
Support Staff</t>
  </si>
  <si>
    <t>Case Mgr, Social Worker, Clinician (MA level but not Indep Lic)</t>
  </si>
  <si>
    <t>Clinician w/Independent Lic</t>
  </si>
  <si>
    <t>Nurse Practioner / APRN</t>
  </si>
  <si>
    <t>Psycologist / Phychiatrist (PhD Lvl)</t>
  </si>
  <si>
    <t>Billable Hours</t>
  </si>
  <si>
    <t>Monthly Rate (1.0 FTE Add-on)</t>
  </si>
  <si>
    <t>Monthly Rate (0.75 FTE Add-on)</t>
  </si>
  <si>
    <t>Monthly Rate (0.50 FTE Add-on)</t>
  </si>
  <si>
    <t>Monthly Rate (0.25 FTE Add-on)</t>
  </si>
  <si>
    <t>Direct Care Productivity Chart</t>
  </si>
  <si>
    <t>Nursing and Other Staff Productivity Chart</t>
  </si>
  <si>
    <t>Paid Time Off (PTO)</t>
  </si>
  <si>
    <t>Training (not OJT)</t>
  </si>
  <si>
    <t>Travel / Admin / Supervision / Training / Misc</t>
  </si>
  <si>
    <t>Total Hours per FTE:</t>
  </si>
  <si>
    <t>The above "add-on's can be used as a Cultural Facilitator and/or "as needed" clinical / clinical type consultation services</t>
  </si>
  <si>
    <t>Chart for Regulation</t>
  </si>
  <si>
    <t>Monthly Rates</t>
  </si>
  <si>
    <t>Hourly</t>
  </si>
  <si>
    <t>Title</t>
  </si>
  <si>
    <t>1.0 FTE</t>
  </si>
  <si>
    <t>0.75 FTE</t>
  </si>
  <si>
    <t>0.50 FTE</t>
  </si>
  <si>
    <t>0.25 FTE</t>
  </si>
  <si>
    <t>Case Mgr, Social Worker, Clinician (MA level not Indep Lic)</t>
  </si>
  <si>
    <t>STAFF TITLE</t>
  </si>
  <si>
    <t xml:space="preserve">BENCHMARK </t>
  </si>
  <si>
    <t>T &amp; F</t>
  </si>
  <si>
    <t>Monthly</t>
  </si>
  <si>
    <t>Peer Service Coordinator</t>
  </si>
  <si>
    <t>Social Worker LCSW</t>
  </si>
  <si>
    <t>Support Staff</t>
  </si>
  <si>
    <t>Permanent Case Management</t>
  </si>
  <si>
    <t>Permanent Case Management Benchmarks</t>
  </si>
  <si>
    <t xml:space="preserve">Permanent - Adult </t>
  </si>
  <si>
    <t>Permanent - Family/Special Populations/High Acuity</t>
  </si>
  <si>
    <t xml:space="preserve">Permanent - Youth </t>
  </si>
  <si>
    <t>FOR RATE</t>
  </si>
  <si>
    <t>SOURCE</t>
  </si>
  <si>
    <t>Clients</t>
  </si>
  <si>
    <t>Days per Year</t>
  </si>
  <si>
    <t>Supervisor/Program Director</t>
  </si>
  <si>
    <t>Supervisor/Prog. Dir.</t>
  </si>
  <si>
    <t>Sub-Total Staff</t>
  </si>
  <si>
    <t>Taxes and Fringe</t>
  </si>
  <si>
    <t xml:space="preserve">Total Staffing Costs </t>
  </si>
  <si>
    <t>Operating Expenses</t>
  </si>
  <si>
    <t>Per FTE</t>
  </si>
  <si>
    <t>Unit Cost/</t>
  </si>
  <si>
    <t>Per Client Day</t>
  </si>
  <si>
    <t>Sq. Ft.</t>
  </si>
  <si>
    <t>Travel / Transportation</t>
  </si>
  <si>
    <t>Occupancy (Offices)</t>
  </si>
  <si>
    <t>Staff Training</t>
  </si>
  <si>
    <t>Program Supplies (Adult)</t>
  </si>
  <si>
    <t>Program Supplies</t>
  </si>
  <si>
    <t>Program Supplies (Family)</t>
  </si>
  <si>
    <t>Program Supplies (Youth)</t>
  </si>
  <si>
    <t>Admin. Alloc. (M&amp;G)</t>
  </si>
  <si>
    <t xml:space="preserve">Enrolled Client Day Rate </t>
  </si>
  <si>
    <t>Transitional Case Management</t>
  </si>
  <si>
    <t>House Manager Add-On (Monthly)</t>
  </si>
  <si>
    <t>Status</t>
  </si>
  <si>
    <t>Comments</t>
  </si>
  <si>
    <t>Monthly Payments Issued</t>
  </si>
  <si>
    <t>House Manager</t>
  </si>
  <si>
    <t>Occupancy (Office)</t>
  </si>
  <si>
    <t>Calculated Add-On Rate</t>
  </si>
  <si>
    <t>Monthly Add-On Rate</t>
  </si>
  <si>
    <t>Monthly Add-On Rate (Rate review)</t>
  </si>
  <si>
    <t>Occupancy (Common Space)</t>
  </si>
  <si>
    <t>Admin. Alloc. (M&amp;G)**</t>
  </si>
  <si>
    <t>Per Client</t>
  </si>
  <si>
    <t>Low Threshold Case Management</t>
  </si>
  <si>
    <t>Low Threshold Case Management Benchmarks</t>
  </si>
  <si>
    <t>Supervisor</t>
  </si>
  <si>
    <t>Relief Assumptions</t>
  </si>
  <si>
    <t>Subtotal</t>
  </si>
  <si>
    <t>Outreach and Staffing Supports</t>
  </si>
  <si>
    <t>Activiy codes 3382 &amp; 4633</t>
  </si>
  <si>
    <t>Outreach and Staffing Supports Benchmarks</t>
  </si>
  <si>
    <t>Single FTE Accomodation Rate</t>
  </si>
  <si>
    <t>Direct Care Worker</t>
  </si>
  <si>
    <t>(Per FTE)</t>
  </si>
  <si>
    <t xml:space="preserve">Occupancy </t>
  </si>
  <si>
    <t xml:space="preserve">Program Supplies </t>
  </si>
  <si>
    <t xml:space="preserve">MassSTART </t>
  </si>
  <si>
    <t>Activity Code 4936</t>
  </si>
  <si>
    <t>School-based Targeted Prevention Benchmarks</t>
  </si>
  <si>
    <t>School-based Targeted Prevention MODEL</t>
  </si>
  <si>
    <t xml:space="preserve">One School </t>
  </si>
  <si>
    <t>Program Director</t>
  </si>
  <si>
    <t>Operating Costs</t>
  </si>
  <si>
    <t>Master Data Look-Up Table - FQHC Wraparound (Based on 1 FTE Medical Assistant Tier 5)</t>
  </si>
  <si>
    <t>DPH OBOT 4929 - FQHC Model - Wraparound Tier 1</t>
  </si>
  <si>
    <t>DPH OBOT 4929 - FQHC Model - Wraparound Tier 2</t>
  </si>
  <si>
    <t>TIER</t>
  </si>
  <si>
    <t>MA Ratio</t>
  </si>
  <si>
    <t>Annual</t>
  </si>
  <si>
    <t>Service Unit</t>
  </si>
  <si>
    <t>Month</t>
  </si>
  <si>
    <t>Total Months</t>
  </si>
  <si>
    <t>Tier 1</t>
  </si>
  <si>
    <t>Up to 25 Clients</t>
  </si>
  <si>
    <t>Tier 2</t>
  </si>
  <si>
    <t>26-50 Clients</t>
  </si>
  <si>
    <t xml:space="preserve">Medical Assistant </t>
  </si>
  <si>
    <t>Tier 3</t>
  </si>
  <si>
    <t>51-75 Clients</t>
  </si>
  <si>
    <t>Clerical Support</t>
  </si>
  <si>
    <t>Tier 4</t>
  </si>
  <si>
    <t>76-100 Clients</t>
  </si>
  <si>
    <t>FTEs</t>
  </si>
  <si>
    <t>Tier 5</t>
  </si>
  <si>
    <t>101-125 Clients</t>
  </si>
  <si>
    <t>Tier 6</t>
  </si>
  <si>
    <t>126-150 Clients</t>
  </si>
  <si>
    <t>Tier 7</t>
  </si>
  <si>
    <t>151-175 Clients</t>
  </si>
  <si>
    <t>Tier 8</t>
  </si>
  <si>
    <t>176-200 Clients</t>
  </si>
  <si>
    <t>Tier 9</t>
  </si>
  <si>
    <t>201-225 Clients</t>
  </si>
  <si>
    <t>Tier 10</t>
  </si>
  <si>
    <t>226-250 Clients</t>
  </si>
  <si>
    <t>Occupancy (Per FTE)</t>
  </si>
  <si>
    <t>25 Client Add-On (&gt;250)</t>
  </si>
  <si>
    <t>Staff Training (per MA FTE)</t>
  </si>
  <si>
    <t>Program Supplies and Materials (per FTE)</t>
  </si>
  <si>
    <t>Trust fund contribution for PFMLA</t>
  </si>
  <si>
    <t>NOTE: Models are based on Tier 5 staffing of 1 FTE Medical Assistant. Tiers 1 through 4 maintain consistent staffing values for Program</t>
  </si>
  <si>
    <t>Manager at .05 FTE and Clerical Support at .25 FTE, while the Medical Assistant FTE is adjusted by increments</t>
  </si>
  <si>
    <t>of .2 FTE. Rates for Tiers 6 through 10 are scaled exactly as multiples of the Monthly Accommodation rate</t>
  </si>
  <si>
    <t>derived for Tier 5, using the total Medical Assistant FTE for Tiers 6 through 10 respectively as multipliers.</t>
  </si>
  <si>
    <t>Monthly Accommodation Rate</t>
  </si>
  <si>
    <t>DPH OBOT 4929 - FQHC Model - Wraparound Tier 3</t>
  </si>
  <si>
    <t>DPH OBOT 4929 - FQHC Model - Wraparound Tier 4</t>
  </si>
  <si>
    <t>DPH OBOT 4929 - FQHC Model - Wraparound Tier 5</t>
  </si>
  <si>
    <t>DPH OBOT 4929 - FQHC Model - 25 Client Add-On</t>
  </si>
  <si>
    <t>Master Data Look-Up Table - Outpaitient Clinic (Based on 1 FTE Medical Assistant Tier 5)</t>
  </si>
  <si>
    <t>DPH OBOT 4929 - Outpaitient Clinic - Wraparound Tier 1</t>
  </si>
  <si>
    <t>DPH OBOT 4929 - Outpaitient Clinic- Wraparound Tier 2</t>
  </si>
  <si>
    <t>Rebased w/ original CAF - Purchaser Recommendation</t>
  </si>
  <si>
    <t>DPH OBOT 4929 - Outpaitient Clinic Model - Wraparound Tier 3</t>
  </si>
  <si>
    <t>DPH OBOT 4929 - Outpaitient Clinic Model - Wraparound Tier 4</t>
  </si>
  <si>
    <t>DPH OBOT 4929 - Outpaitient Clinic Model - Wraparound Tier 5</t>
  </si>
  <si>
    <t>Master Data Look-Up Table - Hospital Wraparound (Based on 1 FTE RN and Medical Assistant Tier 5)</t>
  </si>
  <si>
    <t>DPH OBOT 4929 - Hospital Model - Wraparound Tier 1</t>
  </si>
  <si>
    <t>DPH OBOT 4929 - Hospital Model - Wraparound Tier 2</t>
  </si>
  <si>
    <t>RN/MA Ratio</t>
  </si>
  <si>
    <t>Registered Nurse(Masters)</t>
  </si>
  <si>
    <t>Medical Assistant /Case Worker</t>
  </si>
  <si>
    <t>BLS Medical Assistant and Caseworker 50/50 blend</t>
  </si>
  <si>
    <t>derived for Tier 5, using the total RN and Medical Assistant FTEs for Tiers 6 through 10 respectively as multipliers.</t>
  </si>
  <si>
    <t>DPH OBOT 4929 - Hospital Model - Wraparound Tier 3</t>
  </si>
  <si>
    <t>DPH OBOT 4929 - Hospital Model - Wraparound Tier 4</t>
  </si>
  <si>
    <t>DPH OBOT 4929 - Hospital Model - Wraparound Tier 5</t>
  </si>
  <si>
    <t>DPH OBOT 4929 - Hospital Model - Wraparound 25 Client Add-On</t>
  </si>
  <si>
    <t>Master Data Look-Up Table  - FQHC Start-Up Model</t>
  </si>
  <si>
    <t>DPH OBOT 4929 - FQHC Start-up Model with .50 RN</t>
  </si>
  <si>
    <t>DPH OBOT 4929 - FQHC Start-up Model with .75 RN</t>
  </si>
  <si>
    <t>Total Units</t>
  </si>
  <si>
    <t>Staff Training (RN + MA FTE)</t>
  </si>
  <si>
    <t>Monthly Rate</t>
  </si>
  <si>
    <t>2017/2018</t>
  </si>
  <si>
    <t>Change over M2020</t>
  </si>
  <si>
    <r>
      <t>Median</t>
    </r>
    <r>
      <rPr>
        <b/>
        <sz val="20"/>
        <color indexed="10"/>
        <rFont val="Calibri"/>
        <family val="2"/>
      </rPr>
      <t xml:space="preserve"> </t>
    </r>
  </si>
  <si>
    <t>Change</t>
  </si>
  <si>
    <t>BLS Occupational Code(s)</t>
  </si>
  <si>
    <t>21-1093, 31-1120, 31-2022, 31-9099</t>
  </si>
  <si>
    <t>21-1094, 21-1015, 21-1018, 21-1023, 39-1022</t>
  </si>
  <si>
    <t>31-1131</t>
  </si>
  <si>
    <t>21-1021, 21-1099</t>
  </si>
  <si>
    <t>21-1021, 21-1019, 21-1022, 21-1029</t>
  </si>
  <si>
    <t>29-2061</t>
  </si>
  <si>
    <t>19-3033, 21-1021, 21-1022, 19-3034</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</si>
  <si>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</si>
  <si>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</si>
  <si>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</si>
  <si>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</si>
  <si>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</si>
  <si>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</si>
  <si>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</si>
  <si>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</si>
  <si>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</si>
  <si>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</si>
  <si>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t>
  </si>
  <si>
    <t>Occupational Therapists</t>
  </si>
  <si>
    <t>29-1129, 31-2011, 29-1122 (25%/25%/50%)</t>
  </si>
  <si>
    <t>Occupational Therapist (annual)</t>
  </si>
  <si>
    <t>Physical Therapist (hourly)</t>
  </si>
  <si>
    <t>Physical Therapists</t>
  </si>
  <si>
    <t>29-1129, 31-2021, 29-1123  (20%/20%/60%)</t>
  </si>
  <si>
    <t>Physical Therapist (annual)</t>
  </si>
  <si>
    <t>Clinical Manager / Psychologists (hourly)</t>
  </si>
  <si>
    <t>19-3033, 19-3034</t>
  </si>
  <si>
    <t>Clinical Manager /  Psychologists  (annual)</t>
  </si>
  <si>
    <t>Speech Language Pathologists (hourly)</t>
  </si>
  <si>
    <t>29-1129, 29-1127</t>
  </si>
  <si>
    <t>Speech Language Pathologists (annual)</t>
  </si>
  <si>
    <t>29-1141</t>
  </si>
  <si>
    <t>29-1171</t>
  </si>
  <si>
    <t>Clerical, Support &amp; Direct Care Relief Staff are benched to Direct Care</t>
  </si>
  <si>
    <t xml:space="preserve">Tax and Fringe =  </t>
  </si>
  <si>
    <t xml:space="preserve">Benchmarked to FY22 (approved) Commonwealth (office of the Comptroller) T&amp;F rate, less </t>
  </si>
  <si>
    <t xml:space="preserve">Terminal leave, and  retirement.  Does include Paid Family Medical Leave tax.
Includes and additional 2% to be used at providers descretion for retirement and/or other benefits
</t>
  </si>
  <si>
    <t>Misc. BLS benchmarks</t>
  </si>
  <si>
    <t>Psychiatrist</t>
  </si>
  <si>
    <t>Medical Director</t>
  </si>
  <si>
    <t>Physician Assistants</t>
  </si>
  <si>
    <t>Rate(s) effective 7/1/23</t>
  </si>
  <si>
    <r>
      <t>Engagement Staffing</t>
    </r>
    <r>
      <rPr>
        <b/>
        <sz val="10"/>
        <color theme="0"/>
        <rFont val="Calibri (Body)"/>
      </rPr>
      <t xml:space="preserve"> </t>
    </r>
    <r>
      <rPr>
        <b/>
        <i/>
        <sz val="10"/>
        <color theme="0"/>
        <rFont val="Calibri (Body)"/>
      </rPr>
      <t>DAY PROGRAM</t>
    </r>
  </si>
  <si>
    <t>24/7 Individual Shelter / Substance Abuse Shelter for Individuals - FY24 Rate Review</t>
  </si>
  <si>
    <t xml:space="preserve">24/7 Individual Shelter / Substance Abuse Shelter for Individuals - FY24 Rate Review
</t>
  </si>
  <si>
    <r>
      <t xml:space="preserve">Low Threshold - </t>
    </r>
    <r>
      <rPr>
        <i/>
        <sz val="11"/>
        <color theme="0"/>
        <rFont val="Calibri"/>
        <family val="2"/>
        <scheme val="minor"/>
      </rPr>
      <t>Single Adult Only</t>
    </r>
  </si>
  <si>
    <t>for Program Manager at .05 FTE and Clerical Support at .25 FTE, while the Medical Assistant FTE is adjusted by increments</t>
  </si>
  <si>
    <t>NOTE: Models are based on Tier 5 staffing of 1 FTE Medical Assistant. Tiers 1 through 4 maintain consistent staffing values</t>
  </si>
  <si>
    <t>for Programs Manager at .05 FTE and Clerical Support at .25 FTE, while theRN and Medical Assistant FTEs are adjusted by increments</t>
  </si>
  <si>
    <t>NOTE: Models are based on Tier 5 staffing of 1 RN and 1 FTE Medical Assistant. Tiers 1 through 4 maintain consistent staffing values</t>
  </si>
  <si>
    <t>Residential Rehab Master Lookup</t>
  </si>
  <si>
    <t>Current Rate</t>
  </si>
  <si>
    <t>% Change</t>
  </si>
  <si>
    <t>Service Unit = Month</t>
  </si>
  <si>
    <t>RFR Program Staff Requirements HR0019-HR</t>
  </si>
  <si>
    <t>11 Family H0019-HR</t>
  </si>
  <si>
    <t>12 Family</t>
  </si>
  <si>
    <t xml:space="preserve"> </t>
  </si>
  <si>
    <t>Advocates, Inc.</t>
  </si>
  <si>
    <t>Anchor House, Inc.</t>
  </si>
  <si>
    <t>Bridgewell</t>
  </si>
  <si>
    <t>Casa Esperanza, Inc.</t>
  </si>
  <si>
    <t>Catholic Charities of the Diocese of Worcester</t>
  </si>
  <si>
    <t>Center for Human Development</t>
  </si>
  <si>
    <t>Community Healthlink, Inc.</t>
  </si>
  <si>
    <t>Dimock Community Foundation, Inc.</t>
  </si>
  <si>
    <t>Eastern Middlesex  Alcoholism Services, Inc.</t>
  </si>
  <si>
    <t>EMH Recovery Inc</t>
  </si>
  <si>
    <t>GAAMHA Inc.</t>
  </si>
  <si>
    <t>GANDARA MENTAL HEALTH CTR. INC</t>
  </si>
  <si>
    <t>Gavin Foundation, Inc.</t>
  </si>
  <si>
    <t>Gosnold, Inc.</t>
  </si>
  <si>
    <t>GRANADA HOUSE, INC.</t>
  </si>
  <si>
    <t>Hope House, Inc.</t>
  </si>
  <si>
    <t>Interim House, Inc.</t>
  </si>
  <si>
    <t>Jeremiah's Inn, Inc.</t>
  </si>
  <si>
    <t>John Ashford Link House, Inc.</t>
  </si>
  <si>
    <t>Middlesex Human Service Agency, Inc.</t>
  </si>
  <si>
    <t>New England Aftercare Ministries, Inc.</t>
  </si>
  <si>
    <t>North Suffolk Mental Health Assoc. Inc.</t>
  </si>
  <si>
    <t>Northeast Behavioral Health</t>
  </si>
  <si>
    <t>Rehabilitation &amp; Health, Inc.</t>
  </si>
  <si>
    <t>ServiceNet, Inc.</t>
  </si>
  <si>
    <t>Spectrum Health Systems, Inc.</t>
  </si>
  <si>
    <t>Steppingstone, Inc.</t>
  </si>
  <si>
    <t>The Brien Center for Mental Health and S</t>
  </si>
  <si>
    <t>The Psychological Center, Inc.</t>
  </si>
  <si>
    <t>Victory Programs, Inc.</t>
  </si>
  <si>
    <t>Citizens for Adequate Housing, Inc.</t>
  </si>
  <si>
    <t>Saheli Inc</t>
  </si>
  <si>
    <t>Stanley Street Treatment and Resources, Inc.</t>
  </si>
  <si>
    <t>Catholic Charitable Bureau of the Archdiocese of Boston, Inc.</t>
  </si>
  <si>
    <t>Housing Assistance Corporation</t>
  </si>
  <si>
    <t>South Middlesex Opportunity Council, Inc.</t>
  </si>
  <si>
    <t>Bridge Over Troubled Waters, Inc.</t>
  </si>
  <si>
    <t>Community Counseling of Bristol County, Inc.</t>
  </si>
  <si>
    <t>Father Bill's &amp; MainSpring, Inc.</t>
  </si>
  <si>
    <t>Pine Street Inn</t>
  </si>
  <si>
    <t>Somerville Homeless Coalition, Inc</t>
  </si>
  <si>
    <t>The Megan House Foundation, Inc</t>
  </si>
  <si>
    <t>YMCA of Greater Boston</t>
  </si>
  <si>
    <t>Family Services of the Merrimack Valley</t>
  </si>
  <si>
    <t>Hampshire Educational Collaborative</t>
  </si>
  <si>
    <t>International Institute of Greater Lawrence, Inc.</t>
  </si>
  <si>
    <t>Justice Resource Institute, Inc.</t>
  </si>
  <si>
    <t>L.U.K. Crisis Center, Inc.</t>
  </si>
  <si>
    <t>Old Colony Y</t>
  </si>
  <si>
    <t>River Valley Counseling Center, Inc.</t>
  </si>
  <si>
    <t>YMCA of the North Shore</t>
  </si>
  <si>
    <t>Roca, Inc.</t>
  </si>
  <si>
    <t>Baystate Medical Center, Inc.</t>
  </si>
  <si>
    <t>Brockton Neighborhood Health Center, Inc.</t>
  </si>
  <si>
    <t>Community Health Connections, Inc.</t>
  </si>
  <si>
    <t>Edward M. Kennedy Community Health Centr</t>
  </si>
  <si>
    <t>Fenway Community Health Center, Inc.</t>
  </si>
  <si>
    <t>Harbor Health Services, Inc.</t>
  </si>
  <si>
    <t>Holyoke Health Center, Inc.</t>
  </si>
  <si>
    <t>Lynn Community Health, Inc.</t>
  </si>
  <si>
    <t>Manet Community Health Center, Inc.</t>
  </si>
  <si>
    <t>FY21 UFR Data</t>
  </si>
  <si>
    <t>FY24 and FY25</t>
  </si>
  <si>
    <t>Acute Treatment Services - Master Data Look-up Table H0011</t>
  </si>
  <si>
    <t>Clinical Stabilization Services - Master Data Look-up Table H0010</t>
  </si>
  <si>
    <t>Transitional Support Services (TSS)  - 3434 - Master Data Look-up Table  H0018</t>
  </si>
  <si>
    <t>USDA FEB 22</t>
  </si>
  <si>
    <t>50% PA 50% MD BLS Benchmarks</t>
  </si>
  <si>
    <t>USDA Feb 22</t>
  </si>
  <si>
    <t>Admin Alloc.</t>
  </si>
  <si>
    <t>Program Expenses (per Unit)</t>
  </si>
  <si>
    <t>per bed day</t>
  </si>
  <si>
    <t>Occupancy per FTE</t>
  </si>
  <si>
    <t>Program Expenses per client per FTE</t>
  </si>
  <si>
    <t>Proposed FY23 Monthly Rates (1.0 FTE)</t>
  </si>
  <si>
    <t>USDA Feb 2022 Reported avg (applied here to BSAS youth benchmark for 365 bed days)</t>
  </si>
  <si>
    <t>FY21 SCM UFR data per FTE</t>
  </si>
  <si>
    <t>FY21 UFR data per FTE</t>
  </si>
  <si>
    <t>Chapter 257 Benchmark based on FY15 Adult SCM UFR data per FTE (reported average = $447)+ CAF</t>
  </si>
  <si>
    <t>Chapter 257 Benchmark based on FY15 Family SCM UFR data per FTE (reported average = $992)+ CAF</t>
  </si>
  <si>
    <t>Chapter 257 Benchmark based on FY15 Youth SCM UFR data per FTE (reported average =  $1,488)+ CAF</t>
  </si>
  <si>
    <t>FY19 SCM UFR data per FTE + CAF</t>
  </si>
  <si>
    <t>Benchmarked to 101 CMR 426: ACCS (Office Space)+CAF</t>
  </si>
  <si>
    <t>101 CMR 420 (applied here to BSAS youth benchmark for 365 bed days)+ CAF</t>
  </si>
  <si>
    <t>Average of FY15 SCM UFR data per FTE + CAF</t>
  </si>
  <si>
    <t>GSA space allocation benchmarks, DTA leasing price per square foot + CAF</t>
  </si>
  <si>
    <t>C. 257 Benchmark, DTA leasing price per square foot + CAF</t>
  </si>
  <si>
    <t>C. 257 Benchmark (reported average = $97.39) + CAF</t>
  </si>
  <si>
    <t>C. 257 Benchmark based on FY15 Adult SCM UFR data per FTE (reported average = $447) + CAF</t>
  </si>
  <si>
    <t>C. 257 Benchmark based on FY15 Family SCM UFR data per FTE (reported average = $992) + CAF</t>
  </si>
  <si>
    <t>C. 257 Benchmark based on FY15 Youth SCM UFR data per FTE (reported average =  $1,488) + CAF</t>
  </si>
  <si>
    <t>Calculated Add-On with FY24 CAF (EST)</t>
  </si>
  <si>
    <t>Proposed FY24 Rates (per hour)</t>
  </si>
  <si>
    <t>Average of FY21 SCM UFR data per FTE</t>
  </si>
  <si>
    <t>FY19 UFR Data + CAF</t>
  </si>
  <si>
    <t>Rate Review</t>
  </si>
  <si>
    <t>FY21 UFR wtg Avg</t>
  </si>
  <si>
    <t>Prospective Period 7/1/2023 - 6/30/2025</t>
  </si>
  <si>
    <t>FY19 UFR wtg Avg + CAF</t>
  </si>
  <si>
    <t>% Diff</t>
  </si>
  <si>
    <t>CAF rate</t>
  </si>
  <si>
    <t>IHS Markit, Fall 2022 Forecast</t>
  </si>
  <si>
    <t>FY24</t>
  </si>
  <si>
    <t>FY25</t>
  </si>
  <si>
    <t>2025Q1</t>
  </si>
  <si>
    <t>2025Q2</t>
  </si>
  <si>
    <t>2025Q3</t>
  </si>
  <si>
    <t>2025Q4</t>
  </si>
  <si>
    <t>2026Q1</t>
  </si>
  <si>
    <t>2026Q2</t>
  </si>
  <si>
    <t>2026Q3</t>
  </si>
  <si>
    <t>2026Q4</t>
  </si>
  <si>
    <t>2027Q1</t>
  </si>
  <si>
    <t>2027Q2</t>
  </si>
  <si>
    <t>2027Q3</t>
  </si>
  <si>
    <t>2027Q4</t>
  </si>
  <si>
    <t>Assumption for Rate Reviews that are to be promulgated July 2023</t>
  </si>
  <si>
    <t>FY23Q4</t>
  </si>
  <si>
    <t>July 1, 2023 - June 30, 2024</t>
  </si>
  <si>
    <t xml:space="preserve"> CAF</t>
  </si>
  <si>
    <t>CAF Rate</t>
  </si>
  <si>
    <t xml:space="preserve"> CAF Rate</t>
  </si>
  <si>
    <t>Commonwealth FY24 Rate</t>
  </si>
  <si>
    <t xml:space="preserve">CAF Rate </t>
  </si>
  <si>
    <t>53 Percentile</t>
  </si>
  <si>
    <t>M2021 BLS Occ Code 29-1223 NAICS 622200 (Nat'l)</t>
  </si>
  <si>
    <t>M2021 BLS Occ Code 29-1229 NAICS 622200 (Nat'l)</t>
  </si>
  <si>
    <t>M2021 BLS  Occ Code 29-1071</t>
  </si>
  <si>
    <t xml:space="preserve"> FY22: 24/7 position to oversee meds management, required to have training in meds management but not a BA BLS Benchmark salary = 60% Certified Nurse Asst and 40% DC III
</t>
  </si>
  <si>
    <t>Relief Assumptions:</t>
  </si>
  <si>
    <t>Model</t>
  </si>
  <si>
    <t>vacation</t>
  </si>
  <si>
    <t>sick/ personal</t>
  </si>
  <si>
    <t>holidays</t>
  </si>
  <si>
    <t>training</t>
  </si>
  <si>
    <t>% of FTE:</t>
  </si>
  <si>
    <t>15.8% of Counselor, Care Coordinator, Recovery Specialist FTEs</t>
  </si>
  <si>
    <t>Wtg Avg of Counselor, Care Coord and Rec Spec</t>
  </si>
  <si>
    <t xml:space="preserve"> Direct Care III</t>
  </si>
  <si>
    <t>Relief for RS, CW, CSC</t>
  </si>
  <si>
    <t>Recovery Specialist Supervisor / DC III</t>
  </si>
  <si>
    <t>Triage Specialist</t>
  </si>
  <si>
    <t>Triage Specialist Relief</t>
  </si>
  <si>
    <t>Triage  Specialist</t>
  </si>
  <si>
    <t xml:space="preserve"> Relief</t>
  </si>
  <si>
    <t>15.8% Triage Specialist workers</t>
  </si>
  <si>
    <t>Clinical</t>
  </si>
  <si>
    <t>Direct Service, Support and Relief staff</t>
  </si>
  <si>
    <t xml:space="preserve">CAF </t>
  </si>
  <si>
    <t>Direct Care, Direct Care Blend, Non Specialized DC, Peer mentor, Family Specialist/ Partner / Recovery Specialist</t>
  </si>
  <si>
    <t>Developmental Specialist, Triage Specialist</t>
  </si>
  <si>
    <t>15.8% DC III, Med Spec. &amp; Triage Specialist workers</t>
  </si>
  <si>
    <t xml:space="preserve">Clinical   </t>
  </si>
  <si>
    <t>Direct Service, Support and Relief Staff</t>
  </si>
  <si>
    <t xml:space="preserve">CAF   </t>
  </si>
  <si>
    <t>Total Reimbursement Exp. Excl. Admin</t>
  </si>
  <si>
    <t xml:space="preserve">CAF  </t>
  </si>
  <si>
    <t xml:space="preserve">Management </t>
  </si>
  <si>
    <t xml:space="preserve">Total Program Staff </t>
  </si>
  <si>
    <t>Unit Rate per day per Family</t>
  </si>
  <si>
    <t>Capacity                           100</t>
  </si>
  <si>
    <t>Capacity                   50</t>
  </si>
  <si>
    <t>Direct Care, Support and Relief Staff</t>
  </si>
  <si>
    <t>Adult Housing Stability Support</t>
  </si>
  <si>
    <t>Youth Housing Stability Support</t>
  </si>
  <si>
    <t>Adult/Youth Housing Stability Support 4956</t>
  </si>
  <si>
    <t>Direct Services, Support and Relief Staff</t>
  </si>
  <si>
    <t>15.8%  Direct Care workers</t>
  </si>
  <si>
    <t>15.8% DC III, Med Spec. &amp;Recovery Specialist workers</t>
  </si>
  <si>
    <t>Admin. Alloc</t>
  </si>
  <si>
    <t>Direct Service, Support and Relief Support</t>
  </si>
  <si>
    <t>Admin. Alloc.</t>
  </si>
  <si>
    <t>Admin Alloc</t>
  </si>
  <si>
    <t>Medical  Specialist</t>
  </si>
  <si>
    <t>Total Reimbursable Expense  Excl. Admin.</t>
  </si>
  <si>
    <t xml:space="preserve">TOTAL </t>
  </si>
  <si>
    <t>Family Housing Stability Support</t>
  </si>
  <si>
    <t>Travel (Per FTE)</t>
  </si>
  <si>
    <t>Staff Training (Per FTE)</t>
  </si>
  <si>
    <t>Program Supplies (Per FTE)</t>
  </si>
  <si>
    <t>Occupancy (Offices) Unit Cost/Sq. Ft.</t>
  </si>
  <si>
    <t>Occupancy (Common Space) Unit Cost/Sq. Ft.</t>
  </si>
  <si>
    <t>Meals (Per Client)</t>
  </si>
  <si>
    <t>% of Change</t>
  </si>
  <si>
    <t>Rate per family Member</t>
  </si>
  <si>
    <t>Unit Per diem rate</t>
  </si>
  <si>
    <t>H0011</t>
  </si>
  <si>
    <t>H0010</t>
  </si>
  <si>
    <t>H0018</t>
  </si>
  <si>
    <t>Per 15 minutes</t>
  </si>
  <si>
    <t>New rate prior to adjustments</t>
  </si>
  <si>
    <t>New rate including Medication specialist adjustments</t>
  </si>
  <si>
    <t>2ND Offender (updated med spec from 1.40 to 2.80)</t>
  </si>
  <si>
    <t>Family RESI (updated med spec from 1.40 to 2.80)</t>
  </si>
  <si>
    <t xml:space="preserve">TSS  Model Budget (added med spec 2.80)
</t>
  </si>
  <si>
    <t>Purchasing Depts Changes</t>
  </si>
  <si>
    <t>C.257 responsibility</t>
  </si>
  <si>
    <t>Adult Residential Rehabilitation: Clinical rate 3386</t>
  </si>
  <si>
    <t>Code</t>
  </si>
  <si>
    <t>Description</t>
  </si>
  <si>
    <t>Inpatient Services</t>
  </si>
  <si>
    <t>Alcohol and/or drug services; subacute detoxification (residential addiction program inpatient) (Clinically Managed Detoxification Services)</t>
  </si>
  <si>
    <t>Alcohol and/or drug services; acute detoxification (residential addiction program inpatient) (Medically Monitored Inpatient Detoxification Services Facility)</t>
  </si>
  <si>
    <t>H0011-H9</t>
  </si>
  <si>
    <t>Alcohol and/or drug services; acute detoxification (residential addiction program inpatient) (court ordered) (Treatment for Civilly Committed Persons Add-on)</t>
  </si>
  <si>
    <t>Residential Services</t>
  </si>
  <si>
    <r>
      <t xml:space="preserve">Behavioral health; short-term residential (nonhospital residential treatment program), </t>
    </r>
    <r>
      <rPr>
        <i/>
        <sz val="11"/>
        <color rgb="FF000000"/>
        <rFont val="Times New Roman"/>
        <family val="1"/>
      </rPr>
      <t>per diem</t>
    </r>
    <r>
      <rPr>
        <sz val="11"/>
        <color rgb="FF000000"/>
        <rFont val="Times New Roman"/>
        <family val="1"/>
      </rPr>
      <t xml:space="preserve"> (Transitional Support Services)</t>
    </r>
  </si>
  <si>
    <r>
      <t xml:space="preserve">Behavioral health; short-term residential (nonhospital residential treatment program), </t>
    </r>
    <r>
      <rPr>
        <i/>
        <sz val="11"/>
        <color rgb="FF000000"/>
        <rFont val="Times New Roman"/>
        <family val="1"/>
      </rPr>
      <t>per diem</t>
    </r>
    <r>
      <rPr>
        <sz val="11"/>
        <color rgb="FF000000"/>
        <rFont val="Times New Roman"/>
        <family val="1"/>
      </rPr>
      <t xml:space="preserve"> (court ordered) (Second Offender-driver Alcohol Education Residential)</t>
    </r>
  </si>
  <si>
    <r>
      <t xml:space="preserve">Alcohol and/or drug abuse halfway house services, </t>
    </r>
    <r>
      <rPr>
        <i/>
        <sz val="11"/>
        <color rgb="FF000000"/>
        <rFont val="Times New Roman"/>
        <family val="1"/>
      </rPr>
      <t>per diem</t>
    </r>
    <r>
      <rPr>
        <sz val="11"/>
        <color rgb="FF000000"/>
        <rFont val="Times New Roman"/>
        <family val="1"/>
      </rPr>
      <t xml:space="preserve"> (Residential Rehabilitation), without room and board</t>
    </r>
  </si>
  <si>
    <r>
      <t xml:space="preserve">Behavioral health; long-term residential (nonmedical, nonacute care in a residential treatment program where stay is typically longer than 30 days), without room and board, </t>
    </r>
    <r>
      <rPr>
        <i/>
        <sz val="11"/>
        <color rgb="FF000000"/>
        <rFont val="Times New Roman"/>
        <family val="1"/>
      </rPr>
      <t>per diem</t>
    </r>
    <r>
      <rPr>
        <sz val="11"/>
        <color rgb="FF000000"/>
        <rFont val="Times New Roman"/>
        <family val="1"/>
      </rPr>
      <t xml:space="preserve"> (pregnant/parenting individuals’ program) (Pregnant Enhancement for Residential Rehabilitation and Co-occurring Enhanced Residential Rehabilitation)</t>
    </r>
  </si>
  <si>
    <r>
      <t xml:space="preserve">Behavioral health; long-term residential (nonmedical, nonacute care in a residential treatment program where stay is typically longer than 30 days), without room and board, </t>
    </r>
    <r>
      <rPr>
        <i/>
        <sz val="11"/>
        <color rgb="FF000000"/>
        <rFont val="Times New Roman"/>
        <family val="1"/>
      </rPr>
      <t>per diem</t>
    </r>
    <r>
      <rPr>
        <sz val="11"/>
        <color rgb="FF000000"/>
        <rFont val="Times New Roman"/>
        <family val="1"/>
      </rPr>
      <t xml:space="preserve"> (obstetrical treatment/services, prenatal or postpartum) (Postpartum Enhancement for Residential Rehabilitation and Co-occurring Enhanced Residential Rehabilitation)</t>
    </r>
  </si>
  <si>
    <t>H0019-HV</t>
  </si>
  <si>
    <r>
      <t xml:space="preserve">Behavioral health; long-term residential (nonmedical, nonacute care in a residential treatment program where stay is typically longer than 30 days), without room and board, </t>
    </r>
    <r>
      <rPr>
        <i/>
        <sz val="11"/>
        <color rgb="FF000000"/>
        <rFont val="Times New Roman"/>
        <family val="1"/>
      </rPr>
      <t>per diem</t>
    </r>
    <r>
      <rPr>
        <sz val="11"/>
        <color rgb="FF000000"/>
        <rFont val="Times New Roman"/>
        <family val="1"/>
      </rPr>
      <t xml:space="preserve"> (Residential Rehabilitation Child Enhancement)</t>
    </r>
  </si>
  <si>
    <r>
      <t xml:space="preserve">Behavioral health; long-term residential (nonmedical, nonacute care in a residential treatment program where stay is typically longer than 30 days), without room and board, </t>
    </r>
    <r>
      <rPr>
        <i/>
        <sz val="11"/>
        <color rgb="FF000000"/>
        <rFont val="Times New Roman"/>
        <family val="1"/>
      </rPr>
      <t>per diem</t>
    </r>
    <r>
      <rPr>
        <sz val="11"/>
        <color rgb="FF000000"/>
        <rFont val="Times New Roman"/>
        <family val="1"/>
      </rPr>
      <t xml:space="preserve"> (court ordered) (Jail Diversion-Phase I)</t>
    </r>
  </si>
  <si>
    <t>Alcohol and/or drug services; case management (court ordered) (Jail Diversion-Phase II, per hour)</t>
  </si>
  <si>
    <r>
      <t xml:space="preserve">Behavioral health; long-term residential (nonmedical, nonacute care in a residential treatment program where stay is typically longer than 30 days), without room and board, </t>
    </r>
    <r>
      <rPr>
        <i/>
        <sz val="11"/>
        <color rgb="FF000000"/>
        <rFont val="Times New Roman"/>
        <family val="1"/>
      </rPr>
      <t>per diem</t>
    </r>
    <r>
      <rPr>
        <sz val="11"/>
        <color rgb="FF000000"/>
        <rFont val="Times New Roman"/>
        <family val="1"/>
      </rPr>
      <t xml:space="preserve"> (family/couple with client present) (Family Supportive Housing)</t>
    </r>
  </si>
  <si>
    <r>
      <t xml:space="preserve">Behavioral health; long-term residential (nonmedical, nonacute care in a residential treatment program where stay is typically longer than 30 days), without room and board, </t>
    </r>
    <r>
      <rPr>
        <i/>
        <sz val="11"/>
        <color rgb="FF000000"/>
        <rFont val="Times New Roman"/>
        <family val="1"/>
      </rPr>
      <t>per diem</t>
    </r>
    <r>
      <rPr>
        <sz val="11"/>
        <color rgb="FF000000"/>
        <rFont val="Times New Roman"/>
        <family val="1"/>
      </rPr>
      <t xml:space="preserve"> (substance abuse program) (Family Residential Treatment)</t>
    </r>
  </si>
  <si>
    <t>H0047-HR</t>
  </si>
  <si>
    <r>
      <t>Alcohol and/or drug abuse services, not otherwise specified (family/couple with client present) (Family Residential 2</t>
    </r>
    <r>
      <rPr>
        <vertAlign val="superscript"/>
        <sz val="11"/>
        <color rgb="FF000000"/>
        <rFont val="Times New Roman"/>
        <family val="1"/>
      </rPr>
      <t>nd</t>
    </r>
    <r>
      <rPr>
        <sz val="11"/>
        <color rgb="FF000000"/>
        <rFont val="Times New Roman"/>
        <family val="1"/>
      </rPr>
      <t xml:space="preserve"> Partner Enhancement, </t>
    </r>
    <r>
      <rPr>
        <i/>
        <sz val="11"/>
        <color rgb="FF000000"/>
        <rFont val="Times New Roman"/>
        <family val="1"/>
      </rPr>
      <t>per diem</t>
    </r>
    <r>
      <rPr>
        <sz val="11"/>
        <color rgb="FF000000"/>
        <rFont val="Times New Roman"/>
        <family val="1"/>
      </rPr>
      <t>)</t>
    </r>
  </si>
  <si>
    <t>H0019-HH</t>
  </si>
  <si>
    <r>
      <t xml:space="preserve">Alcohol and/or drug abuse halfway house services, </t>
    </r>
    <r>
      <rPr>
        <i/>
        <sz val="11"/>
        <color rgb="FF000000"/>
        <rFont val="Times New Roman"/>
        <family val="1"/>
      </rPr>
      <t>per diem</t>
    </r>
    <r>
      <rPr>
        <sz val="11"/>
        <color rgb="FF000000"/>
        <rFont val="Times New Roman"/>
        <family val="1"/>
      </rPr>
      <t xml:space="preserve"> (Residential Rehabilitation Co-occurring Enhanced for 16 beds)</t>
    </r>
  </si>
  <si>
    <t>Opioid Treatment Services</t>
  </si>
  <si>
    <t>Medical Services Visit</t>
  </si>
  <si>
    <t>H0020</t>
  </si>
  <si>
    <t>Alcohol and/or drug services; methadone administration and/or service (provision of the drug by a licensed program) (dose only visit)</t>
  </si>
  <si>
    <t>Counseling</t>
  </si>
  <si>
    <t>H0004-TF</t>
  </si>
  <si>
    <t>Behavioral health counseling and therapy, per 15 minutes (opioid individual counseling, intermediate level of care, four units maximum per day)</t>
  </si>
  <si>
    <t>H0005-HQ</t>
  </si>
  <si>
    <t>Alcohol and/or drug services; group counseling by a clinician (group setting) (per 45 minutes, opioid group counseling, one unit maximum per day)</t>
  </si>
  <si>
    <t>H0005-HF</t>
  </si>
  <si>
    <t>Alcohol and/or drug services; group counseling by a clinician (per 90-minute unit) (one unit maximum per day)</t>
  </si>
  <si>
    <t>T1006-HR</t>
  </si>
  <si>
    <t>Alcohol and/or substance abuse services, family/couple counseling (family/couple with client present) (opioid family/couples counseling, per 30 minutes, one unit maximum per day)</t>
  </si>
  <si>
    <t>T1006-HG</t>
  </si>
  <si>
    <t>Alcohol and/or substance abuse services, family/couple counseling (family/couple with client present) (opioid family/couples counseling, per 60 minutes, one unit maximum per day)</t>
  </si>
  <si>
    <t>Ambulatory Services</t>
  </si>
  <si>
    <t>Outpatient Counseling</t>
  </si>
  <si>
    <t>90882-HF</t>
  </si>
  <si>
    <t>Environmental intervention for medical management purposes on a psychiatric patient’s behalf with agencies, employers, or institutions (substance abuse program) (Consultation with another professional or involved party to clarify and coordinate the treatment of an individual receiving substance-related and addictive disorders treatment services, case consultation, per 30 minutes)</t>
  </si>
  <si>
    <t>H0001</t>
  </si>
  <si>
    <t>Alcohol and/or drug assessment (per 15 minutes)</t>
  </si>
  <si>
    <t>H0004</t>
  </si>
  <si>
    <t>Behavioral health counseling and therapy, per 15 minutes (individual counseling)</t>
  </si>
  <si>
    <t>H0005</t>
  </si>
  <si>
    <t>Alcohol and/or drug services; group counseling by a clinician (per 45 minutes, group counseling, one unit maximum per day)</t>
  </si>
  <si>
    <t>H0005-HG</t>
  </si>
  <si>
    <t>Alcohol and/or drug services group counseling by a clinician (methadone/opioid counseling) (per 90-minute unit) (one unit maximum per day)</t>
  </si>
  <si>
    <t>T1006</t>
  </si>
  <si>
    <r>
      <t xml:space="preserve"> </t>
    </r>
    <r>
      <rPr>
        <i/>
        <sz val="11"/>
        <color rgb="FF000000"/>
        <rFont val="Times New Roman"/>
        <family val="1"/>
      </rPr>
      <t>See</t>
    </r>
    <r>
      <rPr>
        <sz val="11"/>
        <color rgb="FF000000"/>
        <rFont val="Times New Roman"/>
        <family val="1"/>
      </rPr>
      <t xml:space="preserve"> 101 CMR 306.00: </t>
    </r>
    <r>
      <rPr>
        <i/>
        <sz val="11"/>
        <color rgb="FF000000"/>
        <rFont val="Times New Roman"/>
        <family val="1"/>
      </rPr>
      <t>Rates for Mental Health Services Provided in</t>
    </r>
    <r>
      <rPr>
        <sz val="11"/>
        <color rgb="FF000000"/>
        <rFont val="Times New Roman"/>
        <family val="1"/>
      </rPr>
      <t xml:space="preserve"> </t>
    </r>
    <r>
      <rPr>
        <i/>
        <sz val="11"/>
        <color rgb="FF000000"/>
        <rFont val="Times New Roman"/>
        <family val="1"/>
      </rPr>
      <t>Community Health Centers and Mental Health Centers</t>
    </r>
    <r>
      <rPr>
        <sz val="11"/>
        <color rgb="FF000000"/>
        <rFont val="Times New Roman"/>
        <family val="1"/>
      </rPr>
      <t xml:space="preserve"> (code 90847)</t>
    </r>
  </si>
  <si>
    <t>Alcohol and/or substance abuse services; family/couple counseling (per 30 minutes, one unit maximum per day)</t>
  </si>
  <si>
    <t>T1006-HF</t>
  </si>
  <si>
    <r>
      <t>See</t>
    </r>
    <r>
      <rPr>
        <sz val="11"/>
        <color rgb="FF000000"/>
        <rFont val="Times New Roman"/>
        <family val="1"/>
      </rPr>
      <t xml:space="preserve"> 101 CMR 306.00: </t>
    </r>
    <r>
      <rPr>
        <i/>
        <sz val="11"/>
        <color rgb="FF000000"/>
        <rFont val="Times New Roman"/>
        <family val="1"/>
      </rPr>
      <t>Rates for Mental Health Services Provided in</t>
    </r>
    <r>
      <rPr>
        <sz val="11"/>
        <color rgb="FF000000"/>
        <rFont val="Times New Roman"/>
        <family val="1"/>
      </rPr>
      <t xml:space="preserve"> </t>
    </r>
    <r>
      <rPr>
        <i/>
        <sz val="11"/>
        <color rgb="FF000000"/>
        <rFont val="Times New Roman"/>
        <family val="1"/>
      </rPr>
      <t>Community Health Centers and Mental Health Centers</t>
    </r>
    <r>
      <rPr>
        <sz val="11"/>
        <color rgb="FF000000"/>
        <rFont val="Times New Roman"/>
        <family val="1"/>
      </rPr>
      <t xml:space="preserve"> (code 90847) </t>
    </r>
  </si>
  <si>
    <t>Alcohol and/or substance abuse services; family/couple counseling (per 60 minutes, one unit maximum per day)</t>
  </si>
  <si>
    <t>H2015-HF</t>
  </si>
  <si>
    <t>Comprehensive community support services, per 15 minutes (substance abuse program) (Telephone Recovery support service by a counselor trained in evidence-based model)</t>
  </si>
  <si>
    <t>H2019-HF</t>
  </si>
  <si>
    <t>Therapeutic behavioral services, per 15 minutes (substance abuse program) (in-home counseling by a clinician)</t>
  </si>
  <si>
    <t>H2027</t>
  </si>
  <si>
    <t>Psychoeducational service, per 15 minutes (Educational and motivational nonclinical group, per client)</t>
  </si>
  <si>
    <t>H2016-HM</t>
  </si>
  <si>
    <r>
      <t xml:space="preserve">Comprehensive community support program, </t>
    </r>
    <r>
      <rPr>
        <i/>
        <sz val="11"/>
        <color rgb="FF000000"/>
        <rFont val="Times New Roman"/>
        <family val="1"/>
      </rPr>
      <t>per diem</t>
    </r>
    <r>
      <rPr>
        <sz val="11"/>
        <color rgb="FF000000"/>
        <rFont val="Times New Roman"/>
        <family val="1"/>
      </rPr>
      <t xml:space="preserve"> (Enrolled Client Day) (recovery support service by a recovery advocate trained in Peer Recovery Coaching)</t>
    </r>
  </si>
  <si>
    <t>Clinical Case Management</t>
  </si>
  <si>
    <t>H0006-HO</t>
  </si>
  <si>
    <t>Alcohol and/or drug services; case management (Substance-related and addictive disorders service by master’s level clinician that uses an evidence-based model that integrates clinical and case management services, per 15 minutes)</t>
  </si>
  <si>
    <t>H0006-HN</t>
  </si>
  <si>
    <t>Alcohol and/or drug services; case management (Substance-related and addictive disorders service by non-master’s level counselor to engage and link client to treatment and community resources, per 15 minutes)</t>
  </si>
  <si>
    <t>H0001-H9</t>
  </si>
  <si>
    <t>Alcohol and/or drug assessment (court ordered) (per 15 minutes)</t>
  </si>
  <si>
    <t>H0004-H9</t>
  </si>
  <si>
    <t>Behavioral health counseling and therapy, per 15 minutes (court ordered) (individual counseling)</t>
  </si>
  <si>
    <t>H0005-H9</t>
  </si>
  <si>
    <t>Alcohol and/or drug services; group counseling by a clinician (court ordered) (per 15 minutes)</t>
  </si>
  <si>
    <t>Day Treatment</t>
  </si>
  <si>
    <t>H2012-HF</t>
  </si>
  <si>
    <t>Behavioral health day treatment (substance abuse program) (3.5 hours)</t>
  </si>
  <si>
    <t>Outpatient Services</t>
  </si>
  <si>
    <t>H0004-HD</t>
  </si>
  <si>
    <t>Behavioral health counseling and therapy, per 15 minutes (pregnant/parenting women's program) (individual counseling)</t>
  </si>
  <si>
    <t>H0005-HD</t>
  </si>
  <si>
    <t>Alcohol and/or drug services; group counseling by a clinician (pregnant/parenting women's program) (per 45 minutes, group counseling, one unit maximum per day)</t>
  </si>
  <si>
    <t>H0005-TH</t>
  </si>
  <si>
    <t>Alcohol and/or drug services group counseling by a clinician (pregnant/parenting women’s program) (per 90-minute unit) (one unit maximum per day)</t>
  </si>
  <si>
    <t>H0006-HD</t>
  </si>
  <si>
    <t>Alcohol and/or drug services; case management (pregnant/parenting women's program) (per 15 minutes)</t>
  </si>
  <si>
    <t>T1006-HD</t>
  </si>
  <si>
    <t>Alcohol and/or substance abuse services; family/couple counseling (pregnant/parenting women's program) (per 30 minutes, one unit maximum per day)</t>
  </si>
  <si>
    <t>T1006-TH</t>
  </si>
  <si>
    <t>Alcohol and/or substance abuse services; family/couple counseling (pregnant/parenting women's program) (per 60 minutes, one unit maximum per day)</t>
  </si>
  <si>
    <t>H1005</t>
  </si>
  <si>
    <t>Prenatal care, at-risk enhanced service package (includes H1001-H1004) (prenatal care, at-risk enhanced service, antepartum management, care coordination, education, follow-up home visit, individual counseling, per hour)</t>
  </si>
  <si>
    <t>H1005-HQ</t>
  </si>
  <si>
    <t>Prenatal care, at-risk enhanced service package (includes H1001-H1004) (group setting) (prenatal care, at-risk enhanced service, antepartum management, care coordination, education, follow-up home visit, day treatment, per 3.5 hours)</t>
  </si>
  <si>
    <t>Supportive Case Management Services</t>
  </si>
  <si>
    <t>Unit</t>
  </si>
  <si>
    <t>Service</t>
  </si>
  <si>
    <t>Enrolled Client Day</t>
  </si>
  <si>
    <t>House Manager Add-on</t>
  </si>
  <si>
    <t>Low Threshold</t>
  </si>
  <si>
    <t>I.C.</t>
  </si>
  <si>
    <t>Extraordinary Circumstances/Flex Funding</t>
  </si>
  <si>
    <t>School-based Targeted Prevention Program</t>
  </si>
  <si>
    <t>Program</t>
  </si>
  <si>
    <t>Base Rate</t>
  </si>
  <si>
    <t>Engagement Staffing Rate</t>
  </si>
  <si>
    <t>Engagement Staffing Rate, Day Program only</t>
  </si>
  <si>
    <t>Triage, Engagement, and Assessment Services</t>
  </si>
  <si>
    <t>A</t>
  </si>
  <si>
    <t>Monthly per slot</t>
  </si>
  <si>
    <t>B</t>
  </si>
  <si>
    <t>Add-on Rates</t>
  </si>
  <si>
    <t>Peer Service Coordinator Add-on Rate</t>
  </si>
  <si>
    <t>Social Worker LCSW Add-on Rate</t>
  </si>
  <si>
    <t>Care Coordinator Add-on Rate</t>
  </si>
  <si>
    <t>Direct Care Staff Add-on Rate</t>
  </si>
  <si>
    <t>Support Staff Add-on Rate</t>
  </si>
  <si>
    <t>Federally Qualified Health Centers (FQHCs) Services</t>
  </si>
  <si>
    <t>Office-based Opioid Treatment Programs (OBOTs)</t>
  </si>
  <si>
    <t>Outpatient Clinic Services</t>
  </si>
  <si>
    <t>Hospital Services</t>
  </si>
  <si>
    <t>Level</t>
  </si>
  <si>
    <t>Federally Qualified Health Centers (FQHCs) Start-up</t>
  </si>
  <si>
    <t>Level 1</t>
  </si>
  <si>
    <t>Level 2</t>
  </si>
  <si>
    <t>Tier</t>
  </si>
  <si>
    <t>Recovery Support Centers</t>
  </si>
  <si>
    <t>Recovery Support Center Add-on Rates</t>
  </si>
  <si>
    <t>Direct Service Staff Add-on Rate</t>
  </si>
  <si>
    <t>Recovery Coach Specialist Staff Add-on Rate</t>
  </si>
  <si>
    <t>Direct Care, Direct Care Blend, Non Specialized DC, Peer mentor, Family Specialist/ Partner</t>
  </si>
  <si>
    <t xml:space="preserve">
21-1093, 31-1120, 31-2022, 31-9099</t>
  </si>
  <si>
    <t>Developmental Specialist,  Triage Specialist, Medical Assistant</t>
  </si>
  <si>
    <t xml:space="preserve"> 31-1131</t>
  </si>
  <si>
    <t>Assistant Manager</t>
  </si>
  <si>
    <t>Occupational Therapist (hourly) *</t>
  </si>
  <si>
    <t xml:space="preserve">
29-1129, 31-2011, 29-1122 (25%/25%/50%)</t>
  </si>
  <si>
    <t>Occupational Therapist (annual) *</t>
  </si>
  <si>
    <t>Speech Language Pathologists (hourly) *</t>
  </si>
  <si>
    <t xml:space="preserve">
29-1129, 29-1127</t>
  </si>
  <si>
    <t>Speech Language Pathologists (annual) *</t>
  </si>
  <si>
    <r>
      <t xml:space="preserve">Clerical, Support &amp; Direct Care Relief Staff are benched to Direct Care </t>
    </r>
    <r>
      <rPr>
        <b/>
        <i/>
        <sz val="20"/>
        <color theme="1"/>
        <rFont val="Calibri"/>
        <family val="2"/>
        <scheme val="minor"/>
      </rPr>
      <t>**</t>
    </r>
  </si>
  <si>
    <t xml:space="preserve">Benchmarked to FY25 (proposed) Commonwealth (office of the Comptroller) T&amp;F rate, less </t>
  </si>
  <si>
    <t>Psychiatrist *</t>
  </si>
  <si>
    <t>M2021 BLS  NAICS 623200 (Nat'l)   Intellectual and Developmental Disability,   Residential, Mental Health, and Substance Abuse Facilities</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</si>
  <si>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</si>
  <si>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</si>
  <si>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</si>
  <si>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</si>
  <si>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</si>
  <si>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</si>
  <si>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</si>
  <si>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</si>
  <si>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</si>
  <si>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</si>
  <si>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</si>
  <si>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</si>
  <si>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</si>
  <si>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</si>
  <si>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</si>
  <si>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</si>
  <si>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</si>
  <si>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Proposed Rate</t>
  </si>
  <si>
    <t>S&amp;P Global Market Intelligence, Fall 2024</t>
  </si>
  <si>
    <t>FY26Q1</t>
  </si>
  <si>
    <t>FY26Q2</t>
  </si>
  <si>
    <t>FY26Q3</t>
  </si>
  <si>
    <t>FY26Q4</t>
  </si>
  <si>
    <t>FY27Q1</t>
  </si>
  <si>
    <t>FY27Q2</t>
  </si>
  <si>
    <t>FY27Q3</t>
  </si>
  <si>
    <t>FY27Q4</t>
  </si>
  <si>
    <t>2028Q1</t>
  </si>
  <si>
    <t>2028Q2</t>
  </si>
  <si>
    <t>2028Q3</t>
  </si>
  <si>
    <t>2028Q4</t>
  </si>
  <si>
    <t>2029Q1</t>
  </si>
  <si>
    <t>2029Q2</t>
  </si>
  <si>
    <t>2029Q3</t>
  </si>
  <si>
    <t>2029Q4</t>
  </si>
  <si>
    <t>2030Q1</t>
  </si>
  <si>
    <t>2030Q2</t>
  </si>
  <si>
    <t>2030Q3</t>
  </si>
  <si>
    <t>2030Q4</t>
  </si>
  <si>
    <t>Assumption for Rate Reviews that are to be promulgated July 1, 2025</t>
  </si>
  <si>
    <t>FY25Q4</t>
  </si>
  <si>
    <t>OPT</t>
  </si>
  <si>
    <t>July 1, 2025 - June 30, 2027</t>
  </si>
  <si>
    <t>BASE</t>
  </si>
  <si>
    <t>FY26 &amp; FY27 - Baseline Scenario</t>
  </si>
  <si>
    <t>Variance %</t>
  </si>
  <si>
    <t>MD / PA 50/50 Blend</t>
  </si>
  <si>
    <t>FY26 &amp; FY27</t>
  </si>
  <si>
    <t>LPN/RN 50/50 Blend</t>
  </si>
  <si>
    <t xml:space="preserve">Master Data Look-Up Table </t>
  </si>
  <si>
    <r>
      <t xml:space="preserve">DPH OBOT 4929 - FQHC </t>
    </r>
    <r>
      <rPr>
        <b/>
        <sz val="11"/>
        <color theme="7" tint="0.39997558519241921"/>
        <rFont val="Calibri"/>
        <family val="2"/>
        <scheme val="minor"/>
      </rPr>
      <t>Start-up</t>
    </r>
    <r>
      <rPr>
        <b/>
        <sz val="11"/>
        <color theme="9" tint="0.39997558519241921"/>
        <rFont val="Calibri"/>
        <family val="2"/>
        <scheme val="minor"/>
      </rPr>
      <t xml:space="preserve"> </t>
    </r>
    <r>
      <rPr>
        <b/>
        <sz val="11"/>
        <color theme="0"/>
        <rFont val="Calibri"/>
        <family val="2"/>
        <scheme val="minor"/>
      </rPr>
      <t>Model with .50 RN</t>
    </r>
  </si>
  <si>
    <r>
      <t xml:space="preserve">DPH OBOT 4929 - FQHC </t>
    </r>
    <r>
      <rPr>
        <b/>
        <sz val="11"/>
        <color theme="7" tint="0.39997558519241921"/>
        <rFont val="Calibri"/>
        <family val="2"/>
        <scheme val="minor"/>
      </rPr>
      <t>Start-up</t>
    </r>
    <r>
      <rPr>
        <b/>
        <sz val="11"/>
        <color theme="0"/>
        <rFont val="Calibri"/>
        <family val="2"/>
        <scheme val="minor"/>
      </rPr>
      <t xml:space="preserve"> Model with .75 RN</t>
    </r>
  </si>
  <si>
    <t>registered Nurse (Masters)</t>
  </si>
  <si>
    <t>Start-up .50 RN</t>
  </si>
  <si>
    <t>Start-up .75 RN</t>
  </si>
  <si>
    <t>FQHC</t>
  </si>
  <si>
    <t>Outpatient</t>
  </si>
  <si>
    <t>Hospital</t>
  </si>
  <si>
    <t>Total Reimb excl Admin</t>
  </si>
  <si>
    <t xml:space="preserve">NOTE: Models are based on Tier 5 staffing of 1 FTE Medical Assistant. </t>
  </si>
  <si>
    <t>Manager at .05 FTE and Clerical Support at .25 FTE</t>
  </si>
  <si>
    <r>
      <t xml:space="preserve">DPH OBOT 4929 - </t>
    </r>
    <r>
      <rPr>
        <b/>
        <sz val="11"/>
        <color theme="7" tint="0.39997558519241921"/>
        <rFont val="Calibri"/>
        <family val="2"/>
        <scheme val="minor"/>
      </rPr>
      <t xml:space="preserve">FQHC </t>
    </r>
    <r>
      <rPr>
        <b/>
        <sz val="11"/>
        <color theme="0"/>
        <rFont val="Calibri"/>
        <family val="2"/>
        <scheme val="minor"/>
      </rPr>
      <t xml:space="preserve">Model - Wraparound </t>
    </r>
  </si>
  <si>
    <r>
      <t xml:space="preserve">DPH OBOT 4929 - </t>
    </r>
    <r>
      <rPr>
        <b/>
        <sz val="11"/>
        <color theme="7" tint="0.39997558519241921"/>
        <rFont val="Calibri"/>
        <family val="2"/>
        <scheme val="minor"/>
      </rPr>
      <t>Outpaitient</t>
    </r>
    <r>
      <rPr>
        <b/>
        <sz val="11"/>
        <color theme="0"/>
        <rFont val="Calibri"/>
        <family val="2"/>
        <scheme val="minor"/>
      </rPr>
      <t xml:space="preserve"> Clinic Model - Wraparound </t>
    </r>
  </si>
  <si>
    <r>
      <t xml:space="preserve">DPH OBOT 4929 - </t>
    </r>
    <r>
      <rPr>
        <b/>
        <sz val="11"/>
        <color theme="7" tint="0.39997558519241921"/>
        <rFont val="Calibri"/>
        <family val="2"/>
        <scheme val="minor"/>
      </rPr>
      <t>Hospital</t>
    </r>
    <r>
      <rPr>
        <b/>
        <sz val="11"/>
        <color theme="0"/>
        <rFont val="Calibri"/>
        <family val="2"/>
        <scheme val="minor"/>
      </rPr>
      <t xml:space="preserve"> Model - Wraparound </t>
    </r>
  </si>
  <si>
    <t>Clients Caseload       121</t>
  </si>
  <si>
    <t>Monthly Enrollment Rate</t>
  </si>
  <si>
    <t>PROPOSED</t>
  </si>
  <si>
    <t>Prospective Period FY26 &amp; FY27</t>
  </si>
  <si>
    <t>Prior Rate with CAF</t>
  </si>
  <si>
    <t>Commonwealth FY25 Rate</t>
  </si>
  <si>
    <t xml:space="preserve">2023 MA BLS @ 53rd </t>
  </si>
  <si>
    <t>Prior rate w CAF</t>
  </si>
  <si>
    <t>Rate(s) effective 7/1/25</t>
  </si>
  <si>
    <t>Prior Rate w CAF applied</t>
  </si>
  <si>
    <t>Prior Rate w CAF</t>
  </si>
  <si>
    <t xml:space="preserve">24/7 Individual Shelter / Substance Abuse Shelter for Individuals - FY26 Rate Review
</t>
  </si>
  <si>
    <t>24/7 Individual Shelter / Substance Abuse Shelter for Individuals - FY26 Rate Review</t>
  </si>
  <si>
    <t>G2067</t>
  </si>
  <si>
    <t>G2068</t>
  </si>
  <si>
    <t>G2073</t>
  </si>
  <si>
    <t>Program Management</t>
  </si>
  <si>
    <t>May 20203 Benchmarks</t>
  </si>
  <si>
    <t>G2074</t>
  </si>
  <si>
    <t>Clinical Director (LICSW)</t>
  </si>
  <si>
    <t>G2076</t>
  </si>
  <si>
    <t>G2078</t>
  </si>
  <si>
    <t>Physicians Assistant/APRN</t>
  </si>
  <si>
    <t>G2079</t>
  </si>
  <si>
    <t>Case worker</t>
  </si>
  <si>
    <t>EXPENSE</t>
  </si>
  <si>
    <t>Operating Cost</t>
  </si>
  <si>
    <t>Amount</t>
  </si>
  <si>
    <t>EHS Recommendation</t>
  </si>
  <si>
    <t>Clinician (LICSW) Clinical Director</t>
  </si>
  <si>
    <t>Other Costs</t>
  </si>
  <si>
    <t>Methadone</t>
  </si>
  <si>
    <t>CMS 2025 Medication Costs</t>
  </si>
  <si>
    <t>Nurse Manager (RN-BA)</t>
  </si>
  <si>
    <t xml:space="preserve">Nurse manager (RN-BA) </t>
  </si>
  <si>
    <t>Buprenorphine</t>
  </si>
  <si>
    <t>RN-BA</t>
  </si>
  <si>
    <t>Naltrexone</t>
  </si>
  <si>
    <t>MA level clinician</t>
  </si>
  <si>
    <t>Case manager</t>
  </si>
  <si>
    <t>Standard Benchmarks</t>
  </si>
  <si>
    <t>Spring 2024 (7/1/25-6/30/27)</t>
  </si>
  <si>
    <t>Sub-total Staff</t>
  </si>
  <si>
    <t>FY Comptroller Approved</t>
  </si>
  <si>
    <t>Administration Allocation</t>
  </si>
  <si>
    <t>CY 25 Standard</t>
  </si>
  <si>
    <t>Other Expenses</t>
  </si>
  <si>
    <t>Medication expenses (PMPW)</t>
  </si>
  <si>
    <t xml:space="preserve">Operating CostsTotal </t>
  </si>
  <si>
    <t>Staffing and Ops Total</t>
  </si>
  <si>
    <t>Total w CAF</t>
  </si>
  <si>
    <t>Proposed/ Variance</t>
  </si>
  <si>
    <t>OTP Services</t>
  </si>
  <si>
    <t>Medication Assisted Treatment: Methadone</t>
  </si>
  <si>
    <t>Medication Assisted Treatment: Buprenorphine</t>
  </si>
  <si>
    <t>Medication Assisted Treatment: Naltrexone</t>
  </si>
  <si>
    <t>Medication Assisted Treatment: Bundle</t>
  </si>
  <si>
    <t>Intake Services</t>
  </si>
  <si>
    <t>Take Home Treatment: Methadone</t>
  </si>
  <si>
    <t>Take Home Treatment: Buprenorphine</t>
  </si>
  <si>
    <t>On Site Treatments</t>
  </si>
  <si>
    <t>Nursing Manager</t>
  </si>
  <si>
    <t>Nurse Manager</t>
  </si>
  <si>
    <t>LPN/RN-BA/RN50/50</t>
  </si>
  <si>
    <t>Case Worker Belnd (MH)</t>
  </si>
  <si>
    <t>DCIII/ Case Worker Blend (MH Rec.)</t>
  </si>
  <si>
    <t>25%NP 50%RN MH Rec.</t>
  </si>
  <si>
    <t>Triage Specialist (MH Rec.)</t>
  </si>
  <si>
    <t>MD/Physician Asst. (MH Rec)</t>
  </si>
  <si>
    <t>M2023</t>
  </si>
  <si>
    <t>50/50</t>
  </si>
  <si>
    <t>75/25</t>
  </si>
  <si>
    <t>M2023 BLS  (29-1222 Physicians) MA Mean</t>
  </si>
  <si>
    <t>M2023 BLS  (Occ Code 29-1071 Physicians Asst.) MA Mean</t>
  </si>
  <si>
    <t>MD / PA 25/75 Blend</t>
  </si>
  <si>
    <t xml:space="preserve">RN </t>
  </si>
  <si>
    <t>Clinical MGR</t>
  </si>
  <si>
    <t>50% PA 50% MD M23 BLS Benchmarks</t>
  </si>
  <si>
    <t>S1001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</si>
</sst>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
    <numFmt numFmtId="165" formatCode="_(* #,##0_);_(* \(#,##0\);_(* &quot;-&quot;??_);_(@_)"/>
    <numFmt numFmtId="166" formatCode="0.00_);[Red]\(0.00\)"/>
    <numFmt numFmtId="167" formatCode="0.0"/>
    <numFmt numFmtId="168" formatCode="&quot;$&quot;#,##0.00"/>
    <numFmt numFmtId="169" formatCode="[$-409]mmmm\ d\,\ yyyy;@"/>
    <numFmt numFmtId="170" formatCode="&quot;$&quot;#,##0"/>
    <numFmt numFmtId="171" formatCode="0.000"/>
    <numFmt numFmtId="172" formatCode="0.0%"/>
    <numFmt numFmtId="173" formatCode="\$#,##0.00"/>
    <numFmt numFmtId="174" formatCode="_(&quot;$&quot;* #,##0_);_(&quot;$&quot;* \(#,##0\);_(&quot;$&quot;* &quot;-&quot;??_);_(@_)"/>
    <numFmt numFmtId="175" formatCode="_(&quot;$&quot;* #,##0.000_);_(&quot;$&quot;* \(#,##0.000\);_(&quot;$&quot;* &quot;-&quot;??_);_(@_)"/>
    <numFmt numFmtId="176" formatCode="0.0000"/>
    <numFmt numFmtId="177" formatCode="\$#,##0.0000"/>
    <numFmt numFmtId="178" formatCode="&quot;$&quot;#,##0.000"/>
    <numFmt numFmtId="179" formatCode="_(&quot;$&quot;* #,##0.00_);_(&quot;$&quot;* \(#,##0.00\);_(&quot;$&quot;* &quot;-&quot;_);_(@_)"/>
    <numFmt numFmtId="180" formatCode="_(* #,##0.0_);_(* \(#,##0.0\);_(* &quot;-&quot;??_);_(@_)"/>
  </numFmts>
  <fonts count="187">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font>
    <font>
      <i/>
      <sz val="11"/>
      <color theme="1"/>
      <name val="Calibri"/>
      <family val="2"/>
    </font>
    <font>
      <b/>
      <sz val="14"/>
      <name val="Arial"/>
      <family val="2"/>
    </font>
    <font>
      <b/>
      <sz val="10"/>
      <name val="Arial"/>
      <family val="2"/>
    </font>
    <font>
      <b/>
      <sz val="10"/>
      <name val="Calibri"/>
      <family val="2"/>
      <scheme val="minor"/>
    </font>
    <font>
      <sz val="10"/>
      <name val="Calibri"/>
      <family val="2"/>
      <scheme val="minor"/>
    </font>
    <font>
      <sz val="10"/>
      <name val="Arial"/>
      <family val="2"/>
    </font>
    <font>
      <b/>
      <sz val="10"/>
      <color theme="1"/>
      <name val="Calibri"/>
      <family val="2"/>
      <scheme val="minor"/>
    </font>
    <font>
      <sz val="11"/>
      <color indexed="8"/>
      <name val="Calibri"/>
      <family val="2"/>
    </font>
    <font>
      <sz val="10"/>
      <color theme="1"/>
      <name val="Arial"/>
      <family val="2"/>
    </font>
    <font>
      <b/>
      <sz val="11"/>
      <color theme="1"/>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1"/>
      <name val="Arial"/>
      <family val="2"/>
    </font>
    <font>
      <sz val="8"/>
      <color indexed="8"/>
      <name val="Arial"/>
      <family val="2"/>
    </font>
    <font>
      <sz val="10"/>
      <color theme="1"/>
      <name val="Verdana"/>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1"/>
      <color theme="10"/>
      <name val="Calibri"/>
      <family val="2"/>
      <scheme val="minor"/>
    </font>
    <font>
      <sz val="11"/>
      <color indexed="62"/>
      <name val="Calibri"/>
      <family val="2"/>
    </font>
    <font>
      <sz val="11"/>
      <color indexed="52"/>
      <name val="Calibri"/>
      <family val="2"/>
    </font>
    <font>
      <sz val="11"/>
      <color indexed="60"/>
      <name val="Calibri"/>
      <family val="2"/>
    </font>
    <font>
      <sz val="12"/>
      <color theme="1"/>
      <name val="Calibri"/>
      <family val="2"/>
      <scheme val="minor"/>
    </font>
    <font>
      <sz val="10"/>
      <name val="MS Sans Serif"/>
      <family val="2"/>
    </font>
    <font>
      <sz val="10"/>
      <name val="Arial"/>
      <family val="2"/>
    </font>
    <font>
      <sz val="10"/>
      <color theme="1"/>
      <name val="Tahoma"/>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name val="Calibri"/>
      <family val="2"/>
      <scheme val="minor"/>
    </font>
    <font>
      <b/>
      <sz val="9"/>
      <name val="Calibri"/>
      <family val="2"/>
      <scheme val="minor"/>
    </font>
    <font>
      <sz val="9"/>
      <name val="Calibri"/>
      <family val="2"/>
      <scheme val="minor"/>
    </font>
    <font>
      <sz val="9"/>
      <color theme="1"/>
      <name val="Calibri"/>
      <family val="2"/>
      <scheme val="minor"/>
    </font>
    <font>
      <b/>
      <sz val="11"/>
      <color rgb="FFC00000"/>
      <name val="Calibri"/>
      <family val="2"/>
      <scheme val="minor"/>
    </font>
    <font>
      <i/>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i/>
      <sz val="11"/>
      <color rgb="FF7F7F7F"/>
      <name val="Calibri"/>
      <family val="2"/>
      <scheme val="minor"/>
    </font>
    <font>
      <b/>
      <sz val="12"/>
      <name val="Arial"/>
      <family val="2"/>
    </font>
    <font>
      <b/>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sz val="11"/>
      <color rgb="FF9C0006"/>
      <name val="Calibri"/>
      <family val="2"/>
    </font>
    <font>
      <sz val="9"/>
      <color indexed="8"/>
      <name val="Calibri"/>
      <family val="2"/>
    </font>
    <font>
      <b/>
      <sz val="9"/>
      <color indexed="8"/>
      <name val="Calibri"/>
      <family val="2"/>
    </font>
    <font>
      <sz val="10"/>
      <color indexed="8"/>
      <name val="Arial"/>
      <family val="2"/>
    </font>
    <font>
      <b/>
      <sz val="12"/>
      <color indexed="30"/>
      <name val="Calibri"/>
      <family val="2"/>
    </font>
    <font>
      <sz val="11"/>
      <name val="Calibri"/>
      <family val="2"/>
      <scheme val="minor"/>
    </font>
    <font>
      <i/>
      <sz val="11"/>
      <name val="Calibri"/>
      <family val="2"/>
      <scheme val="minor"/>
    </font>
    <font>
      <sz val="12"/>
      <name val="Calibri"/>
      <family val="2"/>
      <scheme val="minor"/>
    </font>
    <font>
      <b/>
      <sz val="11"/>
      <color indexed="8"/>
      <name val="Calibri"/>
      <family val="2"/>
      <scheme val="minor"/>
    </font>
    <font>
      <b/>
      <sz val="9"/>
      <color indexed="81"/>
      <name val="Tahoma"/>
      <family val="2"/>
    </font>
    <font>
      <sz val="9"/>
      <color indexed="81"/>
      <name val="Tahoma"/>
      <family val="2"/>
    </font>
    <font>
      <i/>
      <sz val="10"/>
      <name val="Calibri"/>
      <family val="2"/>
      <scheme val="minor"/>
    </font>
    <font>
      <b/>
      <sz val="12"/>
      <color theme="1"/>
      <name val="Calibri"/>
      <family val="2"/>
      <scheme val="minor"/>
    </font>
    <font>
      <sz val="11"/>
      <color rgb="FF3942EF"/>
      <name val="Calibri"/>
      <family val="2"/>
    </font>
    <font>
      <b/>
      <i/>
      <sz val="11"/>
      <color theme="1"/>
      <name val="Calibri"/>
      <family val="2"/>
    </font>
    <font>
      <b/>
      <sz val="11"/>
      <color rgb="FFFF0000"/>
      <name val="Calibri"/>
      <family val="2"/>
      <scheme val="minor"/>
    </font>
    <font>
      <b/>
      <sz val="11"/>
      <color theme="0"/>
      <name val="Calibri"/>
      <family val="2"/>
      <scheme val="minor"/>
    </font>
    <font>
      <sz val="11"/>
      <color theme="0"/>
      <name val="Calibri"/>
      <family val="2"/>
      <scheme val="minor"/>
    </font>
    <font>
      <b/>
      <sz val="11"/>
      <name val="Calibri"/>
      <family val="2"/>
    </font>
    <font>
      <sz val="11"/>
      <name val="Calibri"/>
      <family val="2"/>
    </font>
    <font>
      <b/>
      <sz val="12"/>
      <color indexed="8"/>
      <name val="Calibri"/>
      <family val="2"/>
      <scheme val="minor"/>
    </font>
    <font>
      <sz val="12"/>
      <color indexed="8"/>
      <name val="Calibri"/>
      <family val="2"/>
      <scheme val="minor"/>
    </font>
    <font>
      <b/>
      <u/>
      <sz val="12"/>
      <color indexed="8"/>
      <name val="Calibri"/>
      <family val="2"/>
      <scheme val="minor"/>
    </font>
    <font>
      <b/>
      <sz val="10"/>
      <color theme="0"/>
      <name val="Calibri"/>
      <family val="2"/>
      <scheme val="minor"/>
    </font>
    <font>
      <sz val="11"/>
      <color theme="0"/>
      <name val="Calibri"/>
      <family val="2"/>
    </font>
    <font>
      <b/>
      <sz val="11"/>
      <color rgb="FFC00000"/>
      <name val="Calibri"/>
      <family val="2"/>
    </font>
    <font>
      <b/>
      <sz val="10"/>
      <color rgb="FF000000"/>
      <name val="Tahoma"/>
      <family val="2"/>
    </font>
    <font>
      <sz val="10"/>
      <color rgb="FF000000"/>
      <name val="Tahoma"/>
      <family val="2"/>
    </font>
    <font>
      <b/>
      <sz val="11"/>
      <color theme="0"/>
      <name val="Calibri"/>
      <family val="2"/>
    </font>
    <font>
      <b/>
      <sz val="11"/>
      <color indexed="8"/>
      <name val="Arial"/>
      <family val="2"/>
    </font>
    <font>
      <b/>
      <sz val="8"/>
      <color indexed="81"/>
      <name val="Tahoma"/>
      <family val="2"/>
    </font>
    <font>
      <sz val="8"/>
      <color indexed="81"/>
      <name val="Tahoma"/>
      <family val="2"/>
    </font>
    <font>
      <sz val="11"/>
      <color theme="1"/>
      <name val="Arial"/>
      <family val="2"/>
    </font>
    <font>
      <i/>
      <sz val="11"/>
      <color theme="1"/>
      <name val="Calibri"/>
      <family val="2"/>
      <scheme val="minor"/>
    </font>
    <font>
      <b/>
      <sz val="11"/>
      <color rgb="FF7030A0"/>
      <name val="Calibri"/>
      <family val="2"/>
    </font>
    <font>
      <sz val="9"/>
      <color theme="3" tint="0.39997558519241921"/>
      <name val="Calibri"/>
      <family val="2"/>
      <scheme val="minor"/>
    </font>
    <font>
      <sz val="8"/>
      <name val="Calibri"/>
      <family val="2"/>
      <scheme val="minor"/>
    </font>
    <font>
      <b/>
      <sz val="9"/>
      <color rgb="FF000000"/>
      <name val="Calibri"/>
      <family val="2"/>
    </font>
    <font>
      <b/>
      <i/>
      <sz val="11"/>
      <color theme="1"/>
      <name val="Calibri"/>
      <family val="2"/>
      <scheme val="minor"/>
    </font>
    <font>
      <b/>
      <i/>
      <sz val="11"/>
      <color theme="0"/>
      <name val="Calibri"/>
      <family val="2"/>
      <scheme val="minor"/>
    </font>
    <font>
      <b/>
      <u/>
      <sz val="10"/>
      <color indexed="8"/>
      <name val="Arial"/>
      <family val="2"/>
    </font>
    <font>
      <sz val="10"/>
      <color indexed="17"/>
      <name val="Arial"/>
      <family val="2"/>
    </font>
    <font>
      <sz val="10"/>
      <color indexed="10"/>
      <name val="Arial"/>
      <family val="2"/>
    </font>
    <font>
      <b/>
      <sz val="8"/>
      <color theme="1"/>
      <name val="Calibri"/>
      <family val="2"/>
      <scheme val="minor"/>
    </font>
    <font>
      <b/>
      <i/>
      <sz val="10"/>
      <name val="Arial"/>
      <family val="2"/>
    </font>
    <font>
      <b/>
      <i/>
      <sz val="11"/>
      <color rgb="FFFF0000"/>
      <name val="Calibri"/>
      <family val="2"/>
      <scheme val="minor"/>
    </font>
    <font>
      <sz val="10"/>
      <color theme="3"/>
      <name val="Arial"/>
      <family val="2"/>
    </font>
    <font>
      <b/>
      <i/>
      <sz val="10"/>
      <color rgb="FFFF0000"/>
      <name val="Arial"/>
      <family val="2"/>
    </font>
    <font>
      <b/>
      <i/>
      <sz val="12"/>
      <color rgb="FFFF0000"/>
      <name val="Calibri"/>
      <family val="2"/>
      <scheme val="minor"/>
    </font>
    <font>
      <b/>
      <i/>
      <sz val="11"/>
      <name val="Calibri"/>
      <family val="2"/>
      <scheme val="minor"/>
    </font>
    <font>
      <b/>
      <sz val="10.5"/>
      <name val="Calibri"/>
      <family val="2"/>
      <scheme val="minor"/>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sz val="20"/>
      <color indexed="10"/>
      <name val="Calibri"/>
      <family val="2"/>
    </font>
    <font>
      <sz val="20"/>
      <color rgb="FFFF0000"/>
      <name val="Calibri"/>
      <family val="2"/>
      <scheme val="minor"/>
    </font>
    <font>
      <b/>
      <sz val="11"/>
      <color theme="1"/>
      <name val="Arial"/>
      <family val="2"/>
    </font>
    <font>
      <b/>
      <sz val="11"/>
      <color rgb="FF0070C0"/>
      <name val="Calibri"/>
      <family val="2"/>
      <scheme val="minor"/>
    </font>
    <font>
      <b/>
      <sz val="11"/>
      <color theme="0" tint="-0.499984740745262"/>
      <name val="Calibri"/>
      <family val="2"/>
      <scheme val="minor"/>
    </font>
    <font>
      <sz val="11"/>
      <color theme="0" tint="-0.499984740745262"/>
      <name val="Calibri"/>
      <family val="2"/>
      <scheme val="minor"/>
    </font>
    <font>
      <b/>
      <sz val="11"/>
      <color theme="0"/>
      <name val="Arial"/>
      <family val="2"/>
    </font>
    <font>
      <sz val="10"/>
      <name val="Calibri"/>
      <family val="2"/>
    </font>
    <font>
      <b/>
      <sz val="11"/>
      <color rgb="FFC00000"/>
      <name val="Arial"/>
      <family val="2"/>
    </font>
    <font>
      <sz val="11"/>
      <color rgb="FFFF0000"/>
      <name val="Arial"/>
      <family val="2"/>
    </font>
    <font>
      <b/>
      <sz val="11"/>
      <color theme="0" tint="-0.14999847407452621"/>
      <name val="Calibri"/>
      <family val="2"/>
    </font>
    <font>
      <sz val="11"/>
      <color theme="0" tint="-0.14999847407452621"/>
      <name val="Calibri"/>
      <family val="2"/>
    </font>
    <font>
      <sz val="11"/>
      <color indexed="8"/>
      <name val="Calibri"/>
      <family val="2"/>
      <scheme val="minor"/>
    </font>
    <font>
      <sz val="11"/>
      <color indexed="12"/>
      <name val="Calibri"/>
      <family val="2"/>
      <scheme val="minor"/>
    </font>
    <font>
      <sz val="11"/>
      <color theme="0" tint="-0.14999847407452621"/>
      <name val="Calibri"/>
      <family val="2"/>
      <scheme val="minor"/>
    </font>
    <font>
      <b/>
      <sz val="11"/>
      <color theme="0" tint="-0.14999847407452621"/>
      <name val="Calibri"/>
      <family val="2"/>
      <scheme val="minor"/>
    </font>
    <font>
      <b/>
      <sz val="10"/>
      <color theme="0"/>
      <name val="Calibri (Body)"/>
    </font>
    <font>
      <b/>
      <i/>
      <sz val="10"/>
      <color theme="0"/>
      <name val="Calibri (Body)"/>
    </font>
    <font>
      <i/>
      <sz val="11"/>
      <color theme="0"/>
      <name val="Calibri"/>
      <family val="2"/>
      <scheme val="minor"/>
    </font>
    <font>
      <b/>
      <sz val="10.5"/>
      <color theme="0"/>
      <name val="Calibri"/>
      <family val="2"/>
      <scheme val="minor"/>
    </font>
    <font>
      <b/>
      <u/>
      <sz val="11"/>
      <color indexed="8"/>
      <name val="Calibri"/>
      <family val="2"/>
      <scheme val="minor"/>
    </font>
    <font>
      <sz val="11"/>
      <color indexed="17"/>
      <name val="Calibri"/>
      <family val="2"/>
      <scheme val="minor"/>
    </font>
    <font>
      <sz val="11"/>
      <color indexed="10"/>
      <name val="Calibri"/>
      <family val="2"/>
      <scheme val="minor"/>
    </font>
    <font>
      <sz val="11"/>
      <color theme="3"/>
      <name val="Calibri"/>
      <family val="2"/>
      <scheme val="minor"/>
    </font>
    <font>
      <b/>
      <u/>
      <sz val="11"/>
      <name val="Calibri"/>
      <family val="2"/>
      <scheme val="minor"/>
    </font>
    <font>
      <b/>
      <sz val="20"/>
      <name val="Arial"/>
      <family val="2"/>
    </font>
    <font>
      <b/>
      <u/>
      <sz val="20"/>
      <name val="Arial"/>
      <family val="2"/>
    </font>
    <font>
      <sz val="20"/>
      <name val="Arial"/>
      <family val="2"/>
    </font>
    <font>
      <b/>
      <u/>
      <sz val="8"/>
      <color indexed="8"/>
      <name val="Arial"/>
      <family val="2"/>
    </font>
    <font>
      <sz val="10"/>
      <color theme="1"/>
      <name val="Calibri"/>
      <family val="2"/>
    </font>
    <font>
      <sz val="11"/>
      <color rgb="FF000000"/>
      <name val="Calibri"/>
      <family val="2"/>
    </font>
    <font>
      <b/>
      <sz val="9"/>
      <name val="Arial"/>
      <family val="2"/>
    </font>
    <font>
      <b/>
      <sz val="10"/>
      <color rgb="FFC00000"/>
      <name val="Arial"/>
      <family val="2"/>
    </font>
    <font>
      <b/>
      <sz val="9"/>
      <color theme="0"/>
      <name val="Calibri"/>
      <family val="2"/>
      <scheme val="minor"/>
    </font>
    <font>
      <sz val="12"/>
      <color theme="1"/>
      <name val="Courier New"/>
      <family val="3"/>
    </font>
    <font>
      <b/>
      <sz val="11"/>
      <color theme="1"/>
      <name val="Times New Roman"/>
      <family val="1"/>
    </font>
    <font>
      <sz val="11"/>
      <color theme="1"/>
      <name val="Times New Roman"/>
      <family val="1"/>
    </font>
    <font>
      <b/>
      <sz val="11"/>
      <color rgb="FF000000"/>
      <name val="Times New Roman"/>
      <family val="1"/>
    </font>
    <font>
      <sz val="11"/>
      <color rgb="FF000000"/>
      <name val="Times New Roman"/>
      <family val="1"/>
    </font>
    <font>
      <i/>
      <sz val="11"/>
      <color rgb="FF000000"/>
      <name val="Times New Roman"/>
      <family val="1"/>
    </font>
    <font>
      <vertAlign val="superscript"/>
      <sz val="11"/>
      <color rgb="FF000000"/>
      <name val="Times New Roman"/>
      <family val="1"/>
    </font>
    <font>
      <b/>
      <i/>
      <sz val="20"/>
      <color theme="1"/>
      <name val="Calibri"/>
      <family val="2"/>
      <scheme val="minor"/>
    </font>
    <font>
      <i/>
      <sz val="20"/>
      <color theme="1"/>
      <name val="Calibri"/>
      <family val="2"/>
      <scheme val="minor"/>
    </font>
    <font>
      <b/>
      <sz val="12"/>
      <color indexed="81"/>
      <name val="Tahoma"/>
      <family val="2"/>
    </font>
    <font>
      <sz val="10"/>
      <color indexed="81"/>
      <name val="Tahoma"/>
      <family val="2"/>
    </font>
    <font>
      <b/>
      <sz val="11"/>
      <color theme="7" tint="0.39997558519241921"/>
      <name val="Calibri"/>
      <family val="2"/>
      <scheme val="minor"/>
    </font>
    <font>
      <b/>
      <sz val="11"/>
      <color theme="9" tint="0.39997558519241921"/>
      <name val="Calibri"/>
      <family val="2"/>
      <scheme val="minor"/>
    </font>
    <font>
      <b/>
      <sz val="11"/>
      <color rgb="FFFF0000"/>
      <name val="Calibri"/>
      <family val="2"/>
    </font>
    <font>
      <sz val="11"/>
      <color rgb="FF000000"/>
      <name val="Aptos"/>
      <family val="2"/>
    </font>
    <font>
      <b/>
      <u/>
      <sz val="11"/>
      <color theme="1"/>
      <name val="Calibri"/>
      <family val="2"/>
      <scheme val="minor"/>
    </font>
    <font>
      <b/>
      <sz val="11"/>
      <color rgb="FF000000"/>
      <name val="Aptos"/>
      <family val="2"/>
    </font>
  </fonts>
  <fills count="48">
    <fill>
      <patternFill patternType="none"/>
    </fill>
    <fill>
      <patternFill patternType="gray125"/>
    </fill>
    <fill>
      <patternFill patternType="solid">
        <fgColor rgb="FFFFFFCC"/>
      </patternFill>
    </fill>
    <fill>
      <patternFill patternType="solid">
        <fgColor theme="0"/>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theme="8" tint="0.79995117038483843"/>
        <bgColor indexed="64"/>
      </patternFill>
    </fill>
    <fill>
      <patternFill patternType="solid">
        <fgColor rgb="FFFFC7CE"/>
      </patternFill>
    </fill>
    <fill>
      <patternFill patternType="solid">
        <fgColor indexed="22"/>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rgb="FF92D050"/>
        <bgColor indexed="64"/>
      </patternFill>
    </fill>
    <fill>
      <patternFill patternType="solid">
        <fgColor theme="1" tint="0.34998626667073579"/>
        <bgColor indexed="64"/>
      </patternFill>
    </fill>
    <fill>
      <patternFill patternType="solid">
        <fgColor indexed="26"/>
      </patternFill>
    </fill>
    <fill>
      <patternFill patternType="solid">
        <fgColor theme="0" tint="-0.14999847407452621"/>
        <bgColor indexed="64"/>
      </patternFill>
    </fill>
    <fill>
      <patternFill patternType="solid">
        <fgColor theme="3" tint="0.79998168889431442"/>
        <bgColor indexed="64"/>
      </patternFill>
    </fill>
    <fill>
      <patternFill patternType="solid">
        <fgColor theme="2" tint="-0.499984740745262"/>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D9D9D9"/>
        <bgColor rgb="FF000000"/>
      </patternFill>
    </fill>
    <fill>
      <patternFill patternType="solid">
        <fgColor rgb="FFFFFF99"/>
        <bgColor indexed="64"/>
      </patternFill>
    </fill>
    <fill>
      <patternFill patternType="solid">
        <fgColor rgb="FF7030A0"/>
        <bgColor indexed="64"/>
      </patternFill>
    </fill>
    <fill>
      <patternFill patternType="solid">
        <fgColor rgb="FFFFFFFF"/>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7" tint="0.79998168889431442"/>
        <bgColor indexed="64"/>
      </patternFill>
    </fill>
  </fills>
  <borders count="224">
    <border>
      <left/>
      <right/>
      <top/>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theme="0" tint="-0.14996795556505021"/>
      </right>
      <top style="thin">
        <color theme="0" tint="-0.14996795556505021"/>
      </top>
      <bottom style="thin">
        <color theme="0" tint="-0.1499679555650502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thin">
        <color indexed="64"/>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theme="0" tint="-0.14996795556505021"/>
      </left>
      <right style="thin">
        <color theme="0" tint="-0.14996795556505021"/>
      </right>
      <top style="thin">
        <color theme="0" tint="-0.14996795556505021"/>
      </top>
      <bottom/>
      <diagonal/>
    </border>
    <border>
      <left/>
      <right/>
      <top style="thin">
        <color theme="0" tint="-0.14993743705557422"/>
      </top>
      <bottom/>
      <diagonal/>
    </border>
    <border>
      <left/>
      <right style="thin">
        <color theme="0" tint="-0.14993743705557422"/>
      </right>
      <top style="thin">
        <color theme="0" tint="-0.14993743705557422"/>
      </top>
      <bottom style="thin">
        <color theme="0" tint="-0.14993743705557422"/>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theme="0" tint="-0.14993743705557422"/>
      </bottom>
      <diagonal/>
    </border>
    <border>
      <left style="thin">
        <color indexed="64"/>
      </left>
      <right style="thin">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top style="thin">
        <color theme="4"/>
      </top>
      <bottom style="double">
        <color theme="4"/>
      </bottom>
      <diagonal/>
    </border>
    <border>
      <left/>
      <right/>
      <top/>
      <bottom style="thin">
        <color rgb="FF00B050"/>
      </bottom>
      <diagonal/>
    </border>
    <border>
      <left style="thin">
        <color rgb="FFFF0000"/>
      </left>
      <right/>
      <top style="thin">
        <color rgb="FFFF0000"/>
      </top>
      <bottom style="thin">
        <color rgb="FFFF0000"/>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thin">
        <color theme="0"/>
      </left>
      <right/>
      <top style="thin">
        <color rgb="FFFF0000"/>
      </top>
      <bottom style="thin">
        <color theme="0"/>
      </bottom>
      <diagonal/>
    </border>
    <border>
      <left style="thin">
        <color theme="0"/>
      </left>
      <right/>
      <top style="thin">
        <color rgb="FF00B050"/>
      </top>
      <bottom/>
      <diagonal/>
    </border>
    <border>
      <left/>
      <right/>
      <top style="thin">
        <color theme="0"/>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rgb="FFFF0000"/>
      </left>
      <right/>
      <top/>
      <bottom/>
      <diagonal/>
    </border>
    <border>
      <left style="thin">
        <color theme="0"/>
      </left>
      <right style="thin">
        <color theme="0"/>
      </right>
      <top style="thin">
        <color theme="0"/>
      </top>
      <bottom style="thin">
        <color theme="0"/>
      </bottom>
      <diagonal/>
    </border>
    <border>
      <left style="thin">
        <color indexed="64"/>
      </left>
      <right/>
      <top/>
      <bottom style="thin">
        <color indexed="64"/>
      </bottom>
      <diagonal/>
    </border>
    <border>
      <left/>
      <right style="thin">
        <color indexed="64"/>
      </right>
      <top/>
      <bottom style="thin">
        <color indexed="64"/>
      </bottom>
      <diagonal/>
    </border>
    <border>
      <left/>
      <right/>
      <top/>
      <bottom style="dashed">
        <color rgb="FFBFBFBF"/>
      </bottom>
      <diagonal/>
    </border>
    <border>
      <left/>
      <right/>
      <top style="medium">
        <color rgb="FF0096D7"/>
      </top>
      <bottom/>
      <diagonal/>
    </border>
    <border>
      <left/>
      <right/>
      <top/>
      <bottom style="thick">
        <color rgb="FF0096D7"/>
      </bottom>
      <diagonal/>
    </border>
    <border>
      <left style="thin">
        <color indexed="22"/>
      </left>
      <right style="thin">
        <color indexed="22"/>
      </right>
      <top style="thin">
        <color indexed="22"/>
      </top>
      <bottom style="thin">
        <color indexed="22"/>
      </bottom>
      <diagonal/>
    </border>
    <border>
      <left/>
      <right/>
      <top/>
      <bottom style="thin">
        <color rgb="FFBFBFBF"/>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theme="0" tint="-0.14999847407452621"/>
      </right>
      <top style="medium">
        <color indexed="64"/>
      </top>
      <bottom style="thin">
        <color theme="0" tint="-0.14999847407452621"/>
      </bottom>
      <diagonal/>
    </border>
    <border>
      <left style="thin">
        <color theme="0" tint="-0.14999847407452621"/>
      </left>
      <right style="thin">
        <color theme="0" tint="-0.14999847407452621"/>
      </right>
      <top style="medium">
        <color indexed="64"/>
      </top>
      <bottom style="thin">
        <color theme="0" tint="-0.14999847407452621"/>
      </bottom>
      <diagonal/>
    </border>
    <border>
      <left style="thin">
        <color theme="0" tint="-0.14999847407452621"/>
      </left>
      <right style="medium">
        <color indexed="64"/>
      </right>
      <top style="medium">
        <color indexed="64"/>
      </top>
      <bottom style="thin">
        <color theme="0" tint="-0.14999847407452621"/>
      </bottom>
      <diagonal/>
    </border>
    <border>
      <left style="medium">
        <color indexed="64"/>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medium">
        <color indexed="64"/>
      </right>
      <top/>
      <bottom style="thin">
        <color theme="0" tint="-0.14999847407452621"/>
      </bottom>
      <diagonal/>
    </border>
    <border>
      <left style="thin">
        <color theme="0" tint="-0.14999847407452621"/>
      </left>
      <right/>
      <top/>
      <bottom/>
      <diagonal/>
    </border>
    <border>
      <left style="medium">
        <color indexed="64"/>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medium">
        <color indexed="64"/>
      </right>
      <top style="thin">
        <color theme="0" tint="-0.14999847407452621"/>
      </top>
      <bottom/>
      <diagonal/>
    </border>
    <border>
      <left style="medium">
        <color indexed="64"/>
      </left>
      <right style="thin">
        <color theme="0" tint="-0.14999847407452621"/>
      </right>
      <top style="thin">
        <color theme="0" tint="-0.14999847407452621"/>
      </top>
      <bottom style="thin">
        <color theme="0" tint="-0.14999847407452621"/>
      </bottom>
      <diagonal/>
    </border>
    <border>
      <left style="medium">
        <color indexed="64"/>
      </left>
      <right style="thin">
        <color theme="0" tint="-0.14999847407452621"/>
      </right>
      <top style="thin">
        <color indexed="64"/>
      </top>
      <bottom style="thin">
        <color theme="0" tint="-0.14999847407452621"/>
      </bottom>
      <diagonal/>
    </border>
    <border>
      <left style="thin">
        <color theme="0" tint="-0.14999847407452621"/>
      </left>
      <right style="thin">
        <color theme="0" tint="-0.14999847407452621"/>
      </right>
      <top style="thin">
        <color indexed="64"/>
      </top>
      <bottom style="thin">
        <color theme="0" tint="-0.14999847407452621"/>
      </bottom>
      <diagonal/>
    </border>
    <border>
      <left style="thin">
        <color theme="0" tint="-0.14999847407452621"/>
      </left>
      <right/>
      <top style="thin">
        <color indexed="64"/>
      </top>
      <bottom style="thin">
        <color theme="0" tint="-0.14999847407452621"/>
      </bottom>
      <diagonal/>
    </border>
    <border>
      <left style="thin">
        <color theme="0" tint="-0.14999847407452621"/>
      </left>
      <right style="medium">
        <color indexed="64"/>
      </right>
      <top style="thin">
        <color indexed="64"/>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style="medium">
        <color indexed="64"/>
      </left>
      <right style="thin">
        <color theme="0" tint="-0.14999847407452621"/>
      </right>
      <top style="thin">
        <color theme="0" tint="-0.14999847407452621"/>
      </top>
      <bottom style="thin">
        <color indexed="64"/>
      </bottom>
      <diagonal/>
    </border>
    <border>
      <left style="thin">
        <color theme="0" tint="-0.14999847407452621"/>
      </left>
      <right style="thin">
        <color theme="0" tint="-0.14999847407452621"/>
      </right>
      <top style="thin">
        <color theme="0" tint="-0.14999847407452621"/>
      </top>
      <bottom style="thin">
        <color indexed="64"/>
      </bottom>
      <diagonal/>
    </border>
    <border>
      <left style="thin">
        <color theme="0" tint="-0.14999847407452621"/>
      </left>
      <right style="medium">
        <color indexed="64"/>
      </right>
      <top style="thin">
        <color theme="0" tint="-0.14999847407452621"/>
      </top>
      <bottom style="thin">
        <color indexed="64"/>
      </bottom>
      <diagonal/>
    </border>
    <border>
      <left style="medium">
        <color indexed="64"/>
      </left>
      <right style="thin">
        <color theme="0" tint="-0.14999847407452621"/>
      </right>
      <top/>
      <bottom style="thin">
        <color indexed="64"/>
      </bottom>
      <diagonal/>
    </border>
    <border>
      <left style="thin">
        <color theme="0" tint="-0.14999847407452621"/>
      </left>
      <right style="thin">
        <color theme="0" tint="-0.14999847407452621"/>
      </right>
      <top/>
      <bottom style="thin">
        <color indexed="64"/>
      </bottom>
      <diagonal/>
    </border>
    <border>
      <left style="thin">
        <color theme="0" tint="-0.14999847407452621"/>
      </left>
      <right style="medium">
        <color indexed="64"/>
      </right>
      <top/>
      <bottom style="thin">
        <color indexed="64"/>
      </bottom>
      <diagonal/>
    </border>
    <border>
      <left style="medium">
        <color indexed="64"/>
      </left>
      <right style="thin">
        <color theme="0" tint="-0.14999847407452621"/>
      </right>
      <top style="thin">
        <color theme="0" tint="-0.14999847407452621"/>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thin">
        <color theme="0" tint="-0.14999847407452621"/>
      </left>
      <right style="medium">
        <color indexed="64"/>
      </right>
      <top style="thin">
        <color theme="0" tint="-0.14999847407452621"/>
      </top>
      <bottom style="medium">
        <color indexed="64"/>
      </bottom>
      <diagonal/>
    </border>
    <border>
      <left style="medium">
        <color indexed="64"/>
      </left>
      <right style="thin">
        <color theme="0" tint="-0.14999847407452621"/>
      </right>
      <top/>
      <bottom style="double">
        <color indexed="64"/>
      </bottom>
      <diagonal/>
    </border>
    <border>
      <left style="thin">
        <color theme="0" tint="-0.14999847407452621"/>
      </left>
      <right style="thin">
        <color theme="0" tint="-0.14999847407452621"/>
      </right>
      <top/>
      <bottom style="double">
        <color indexed="64"/>
      </bottom>
      <diagonal/>
    </border>
    <border>
      <left style="thin">
        <color theme="0" tint="-0.14999847407452621"/>
      </left>
      <right style="medium">
        <color indexed="64"/>
      </right>
      <top/>
      <bottom style="double">
        <color indexed="64"/>
      </bottom>
      <diagonal/>
    </border>
    <border>
      <left/>
      <right style="medium">
        <color indexed="64"/>
      </right>
      <top style="thin">
        <color theme="0" tint="-0.14999847407452621"/>
      </top>
      <bottom style="thin">
        <color theme="0" tint="-0.14999847407452621"/>
      </bottom>
      <diagonal/>
    </border>
    <border>
      <left style="medium">
        <color indexed="64"/>
      </left>
      <right style="thin">
        <color theme="0" tint="-0.14999847407452621"/>
      </right>
      <top style="thin">
        <color indexed="64"/>
      </top>
      <bottom style="thin">
        <color indexed="64"/>
      </bottom>
      <diagonal/>
    </border>
    <border>
      <left style="thin">
        <color theme="0" tint="-0.14999847407452621"/>
      </left>
      <right style="thin">
        <color theme="0" tint="-0.14999847407452621"/>
      </right>
      <top style="thin">
        <color indexed="64"/>
      </top>
      <bottom style="thin">
        <color indexed="64"/>
      </bottom>
      <diagonal/>
    </border>
    <border>
      <left style="thin">
        <color theme="0" tint="-0.14999847407452621"/>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theme="0" tint="-0.14999847407452621"/>
      </right>
      <top/>
      <bottom/>
      <diagonal/>
    </border>
    <border>
      <left style="thin">
        <color theme="0" tint="-0.14999847407452621"/>
      </left>
      <right style="thin">
        <color theme="0" tint="-0.14999847407452621"/>
      </right>
      <top/>
      <bottom/>
      <diagonal/>
    </border>
    <border>
      <left style="thin">
        <color theme="0" tint="-0.14999847407452621"/>
      </left>
      <right style="medium">
        <color indexed="64"/>
      </right>
      <top/>
      <bottom/>
      <diagonal/>
    </border>
    <border>
      <left style="medium">
        <color indexed="64"/>
      </left>
      <right style="thin">
        <color theme="0" tint="-0.14999847407452621"/>
      </right>
      <top style="thin">
        <color indexed="64"/>
      </top>
      <bottom style="double">
        <color indexed="64"/>
      </bottom>
      <diagonal/>
    </border>
    <border>
      <left style="thin">
        <color theme="0" tint="-0.14999847407452621"/>
      </left>
      <right style="thin">
        <color theme="0" tint="-0.14999847407452621"/>
      </right>
      <top style="thin">
        <color indexed="64"/>
      </top>
      <bottom style="double">
        <color indexed="64"/>
      </bottom>
      <diagonal/>
    </border>
    <border>
      <left style="thin">
        <color theme="0" tint="-0.14999847407452621"/>
      </left>
      <right style="medium">
        <color indexed="64"/>
      </right>
      <top style="thin">
        <color indexed="64"/>
      </top>
      <bottom style="double">
        <color indexed="64"/>
      </bottom>
      <diagonal/>
    </border>
    <border>
      <left/>
      <right style="thin">
        <color theme="0" tint="-0.14999847407452621"/>
      </right>
      <top/>
      <bottom/>
      <diagonal/>
    </border>
    <border>
      <left/>
      <right style="thin">
        <color theme="0" tint="-0.14999847407452621"/>
      </right>
      <top style="medium">
        <color indexed="64"/>
      </top>
      <bottom style="medium">
        <color indexed="64"/>
      </bottom>
      <diagonal/>
    </border>
    <border>
      <left style="thin">
        <color theme="0" tint="-0.14999847407452621"/>
      </left>
      <right style="medium">
        <color indexed="64"/>
      </right>
      <top style="medium">
        <color indexed="64"/>
      </top>
      <bottom style="medium">
        <color indexed="64"/>
      </bottom>
      <diagonal/>
    </border>
    <border>
      <left/>
      <right style="thin">
        <color indexed="64"/>
      </right>
      <top style="medium">
        <color indexed="64"/>
      </top>
      <bottom/>
      <diagonal/>
    </border>
    <border>
      <left/>
      <right style="medium">
        <color indexed="64"/>
      </right>
      <top style="thin">
        <color indexed="64"/>
      </top>
      <bottom/>
      <diagonal/>
    </border>
    <border>
      <left style="medium">
        <color indexed="64"/>
      </left>
      <right/>
      <top style="thin">
        <color theme="0" tint="-0.14999847407452621"/>
      </top>
      <bottom style="thin">
        <color theme="0" tint="-0.14999847407452621"/>
      </bottom>
      <diagonal/>
    </border>
    <border>
      <left style="medium">
        <color indexed="64"/>
      </left>
      <right/>
      <top style="thin">
        <color theme="0" tint="-0.14999847407452621"/>
      </top>
      <bottom style="thin">
        <color indexed="64"/>
      </bottom>
      <diagonal/>
    </border>
    <border>
      <left/>
      <right style="medium">
        <color indexed="64"/>
      </right>
      <top/>
      <bottom style="thin">
        <color indexed="64"/>
      </bottom>
      <diagonal/>
    </border>
    <border>
      <left/>
      <right style="thin">
        <color indexed="64"/>
      </right>
      <top style="thin">
        <color theme="0" tint="-0.14999847407452621"/>
      </top>
      <bottom style="thin">
        <color theme="0" tint="-0.14999847407452621"/>
      </bottom>
      <diagonal/>
    </border>
    <border>
      <left/>
      <right/>
      <top style="thin">
        <color theme="0" tint="-0.14999847407452621"/>
      </top>
      <bottom/>
      <diagonal/>
    </border>
    <border>
      <left/>
      <right style="thin">
        <color indexed="64"/>
      </right>
      <top style="thin">
        <color theme="0" tint="-0.14999847407452621"/>
      </top>
      <bottom/>
      <diagonal/>
    </border>
    <border>
      <left/>
      <right style="thin">
        <color theme="0" tint="-0.14999847407452621"/>
      </right>
      <top/>
      <bottom style="thin">
        <color theme="0" tint="-0.14999847407452621"/>
      </bottom>
      <diagonal/>
    </border>
    <border>
      <left style="medium">
        <color indexed="64"/>
      </left>
      <right/>
      <top/>
      <bottom style="thin">
        <color theme="0" tint="-0.14999847407452621"/>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style="double">
        <color indexed="64"/>
      </bottom>
      <diagonal/>
    </border>
    <border>
      <left style="medium">
        <color indexed="64"/>
      </left>
      <right style="thin">
        <color indexed="64"/>
      </right>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top style="double">
        <color indexed="64"/>
      </top>
      <bottom style="medium">
        <color indexed="64"/>
      </bottom>
      <diagonal/>
    </border>
    <border>
      <left style="thin">
        <color indexed="64"/>
      </left>
      <right/>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theme="0" tint="-0.14996795556505021"/>
      </top>
      <bottom style="thin">
        <color theme="0" tint="-0.14996795556505021"/>
      </bottom>
      <diagonal/>
    </border>
    <border>
      <left/>
      <right style="thin">
        <color indexed="64"/>
      </right>
      <top style="thin">
        <color indexed="64"/>
      </top>
      <bottom style="double">
        <color indexed="64"/>
      </bottom>
      <diagonal/>
    </border>
    <border>
      <left/>
      <right style="thin">
        <color theme="0" tint="-0.14999847407452621"/>
      </right>
      <top style="thin">
        <color indexed="64"/>
      </top>
      <bottom style="double">
        <color indexed="64"/>
      </bottom>
      <diagonal/>
    </border>
    <border>
      <left style="thin">
        <color theme="0" tint="-0.14999847407452621"/>
      </left>
      <right style="thin">
        <color theme="0" tint="-0.14999847407452621"/>
      </right>
      <top style="thin">
        <color indexed="64"/>
      </top>
      <bottom/>
      <diagonal/>
    </border>
    <border>
      <left style="thin">
        <color theme="0" tint="-0.14999847407452621"/>
      </left>
      <right style="medium">
        <color indexed="64"/>
      </right>
      <top style="thin">
        <color indexed="64"/>
      </top>
      <bottom/>
      <diagonal/>
    </border>
    <border>
      <left style="medium">
        <color indexed="64"/>
      </left>
      <right style="thin">
        <color theme="0" tint="-0.14999847407452621"/>
      </right>
      <top/>
      <bottom style="medium">
        <color indexed="64"/>
      </bottom>
      <diagonal/>
    </border>
    <border>
      <left style="thin">
        <color theme="0" tint="-0.14999847407452621"/>
      </left>
      <right style="thin">
        <color theme="0" tint="-0.14999847407452621"/>
      </right>
      <top/>
      <bottom style="medium">
        <color indexed="64"/>
      </bottom>
      <diagonal/>
    </border>
    <border>
      <left style="thin">
        <color theme="0" tint="-0.14999847407452621"/>
      </left>
      <right style="medium">
        <color indexed="64"/>
      </right>
      <top/>
      <bottom style="medium">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thin">
        <color theme="0" tint="-0.14999847407452621"/>
      </right>
      <top style="double">
        <color indexed="64"/>
      </top>
      <bottom style="double">
        <color indexed="64"/>
      </bottom>
      <diagonal/>
    </border>
    <border>
      <left style="thin">
        <color theme="0" tint="-0.14999847407452621"/>
      </left>
      <right style="thin">
        <color theme="0" tint="-0.14999847407452621"/>
      </right>
      <top style="double">
        <color indexed="64"/>
      </top>
      <bottom style="double">
        <color indexed="64"/>
      </bottom>
      <diagonal/>
    </border>
    <border>
      <left style="thin">
        <color theme="0" tint="-0.14999847407452621"/>
      </left>
      <right style="medium">
        <color indexed="64"/>
      </right>
      <top style="double">
        <color indexed="64"/>
      </top>
      <bottom style="double">
        <color indexed="64"/>
      </bottom>
      <diagonal/>
    </border>
    <border>
      <left style="medium">
        <color indexed="64"/>
      </left>
      <right style="thin">
        <color theme="0" tint="-0.14999847407452621"/>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double">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double">
        <color indexed="64"/>
      </bottom>
      <diagonal/>
    </border>
    <border>
      <left/>
      <right style="medium">
        <color indexed="64"/>
      </right>
      <top style="double">
        <color indexed="64"/>
      </top>
      <bottom style="thin">
        <color indexed="64"/>
      </bottom>
      <diagonal/>
    </border>
    <border>
      <left style="medium">
        <color indexed="64"/>
      </left>
      <right/>
      <top style="thin">
        <color indexed="58"/>
      </top>
      <bottom style="double">
        <color indexed="64"/>
      </bottom>
      <diagonal/>
    </border>
    <border>
      <left/>
      <right style="thin">
        <color theme="0" tint="-0.14999847407452621"/>
      </right>
      <top/>
      <bottom style="double">
        <color indexed="64"/>
      </bottom>
      <diagonal/>
    </border>
    <border>
      <left/>
      <right style="thin">
        <color theme="0" tint="-0.14999847407452621"/>
      </right>
      <top style="thin">
        <color indexed="64"/>
      </top>
      <bottom style="thin">
        <color indexed="64"/>
      </bottom>
      <diagonal/>
    </border>
    <border>
      <left style="thin">
        <color theme="0" tint="-0.14999847407452621"/>
      </left>
      <right style="thin">
        <color theme="0" tint="-0.14999847407452621"/>
      </right>
      <top style="double">
        <color indexed="64"/>
      </top>
      <bottom style="thin">
        <color indexed="64"/>
      </bottom>
      <diagonal/>
    </border>
    <border>
      <left style="thin">
        <color theme="0" tint="-0.14999847407452621"/>
      </left>
      <right style="medium">
        <color indexed="64"/>
      </right>
      <top style="double">
        <color indexed="64"/>
      </top>
      <bottom style="thin">
        <color indexed="64"/>
      </bottom>
      <diagonal/>
    </border>
    <border>
      <left style="medium">
        <color indexed="64"/>
      </left>
      <right style="thin">
        <color theme="0" tint="-0.14999847407452621"/>
      </right>
      <top style="double">
        <color indexed="64"/>
      </top>
      <bottom style="thin">
        <color indexed="64"/>
      </bottom>
      <diagonal/>
    </border>
    <border>
      <left style="medium">
        <color indexed="64"/>
      </left>
      <right style="medium">
        <color indexed="64"/>
      </right>
      <top/>
      <bottom style="medium">
        <color rgb="FF000000"/>
      </bottom>
      <diagonal/>
    </border>
    <border>
      <left style="thin">
        <color theme="5" tint="-0.249977111117893"/>
      </left>
      <right/>
      <top style="thin">
        <color theme="5" tint="-0.249977111117893"/>
      </top>
      <bottom style="thin">
        <color theme="5" tint="-0.249977111117893"/>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top style="thin">
        <color theme="0" tint="-0.14999847407452621"/>
      </top>
      <bottom style="medium">
        <color indexed="64"/>
      </bottom>
      <diagonal/>
    </border>
  </borders>
  <cellStyleXfs count="398">
    <xf numFmtId="0" fontId="0" fillId="0" borderId="0"/>
    <xf numFmtId="9" fontId="29" fillId="0" borderId="0" applyFont="0" applyFill="0" applyBorder="0" applyAlignment="0" applyProtection="0"/>
    <xf numFmtId="0" fontId="29" fillId="0" borderId="0"/>
    <xf numFmtId="43" fontId="35" fillId="0" borderId="0" applyFont="0" applyFill="0" applyBorder="0" applyAlignment="0" applyProtection="0"/>
    <xf numFmtId="44" fontId="37" fillId="0" borderId="0" applyFont="0" applyFill="0" applyBorder="0" applyAlignment="0" applyProtection="0"/>
    <xf numFmtId="0" fontId="26" fillId="0" borderId="0"/>
    <xf numFmtId="0" fontId="37" fillId="5" borderId="0" applyNumberFormat="0" applyBorder="0" applyAlignment="0" applyProtection="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8" borderId="0" applyNumberFormat="0" applyBorder="0" applyAlignment="0" applyProtection="0"/>
    <xf numFmtId="0" fontId="37" fillId="11" borderId="0" applyNumberFormat="0" applyBorder="0" applyAlignment="0" applyProtection="0"/>
    <xf numFmtId="0" fontId="37" fillId="14" borderId="0" applyNumberFormat="0" applyBorder="0" applyAlignment="0" applyProtection="0"/>
    <xf numFmtId="0" fontId="40" fillId="15" borderId="0" applyNumberFormat="0" applyBorder="0" applyAlignment="0" applyProtection="0"/>
    <xf numFmtId="0" fontId="40" fillId="12" borderId="0" applyNumberFormat="0" applyBorder="0" applyAlignment="0" applyProtection="0"/>
    <xf numFmtId="0" fontId="40" fillId="13"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21"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22" borderId="0" applyNumberFormat="0" applyBorder="0" applyAlignment="0" applyProtection="0"/>
    <xf numFmtId="0" fontId="41" fillId="6" borderId="0" applyNumberFormat="0" applyBorder="0" applyAlignment="0" applyProtection="0"/>
    <xf numFmtId="0" fontId="42" fillId="23" borderId="33" applyNumberFormat="0" applyAlignment="0" applyProtection="0"/>
    <xf numFmtId="0" fontId="43" fillId="24" borderId="34" applyNumberFormat="0" applyAlignment="0" applyProtection="0"/>
    <xf numFmtId="43" fontId="44" fillId="0" borderId="0" applyFont="0" applyFill="0" applyBorder="0" applyAlignment="0" applyProtection="0"/>
    <xf numFmtId="43" fontId="26" fillId="0" borderId="0" applyFont="0" applyFill="0" applyBorder="0" applyAlignment="0" applyProtection="0"/>
    <xf numFmtId="43" fontId="45" fillId="0" borderId="0" applyFont="0" applyFill="0" applyBorder="0" applyAlignment="0" applyProtection="0"/>
    <xf numFmtId="43" fontId="37" fillId="0" borderId="0" applyFont="0" applyFill="0" applyBorder="0" applyAlignment="0" applyProtection="0"/>
    <xf numFmtId="43" fontId="3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37" fillId="0" borderId="0" applyFont="0" applyFill="0" applyBorder="0" applyAlignment="0" applyProtection="0"/>
    <xf numFmtId="43" fontId="26" fillId="0" borderId="0" applyFont="0" applyFill="0" applyBorder="0" applyAlignment="0" applyProtection="0"/>
    <xf numFmtId="42" fontId="35" fillId="0" borderId="0" applyFont="0" applyFill="0" applyBorder="0" applyAlignment="0" applyProtection="0"/>
    <xf numFmtId="44" fontId="44" fillId="0" borderId="0" applyFont="0" applyFill="0" applyBorder="0" applyAlignment="0" applyProtection="0"/>
    <xf numFmtId="44" fontId="29" fillId="0" borderId="0" applyFont="0" applyFill="0" applyBorder="0" applyAlignment="0" applyProtection="0"/>
    <xf numFmtId="44" fontId="35" fillId="0" borderId="0" applyFont="0" applyFill="0" applyBorder="0" applyAlignment="0" applyProtection="0"/>
    <xf numFmtId="44" fontId="26" fillId="0" borderId="0" applyFont="0" applyFill="0" applyBorder="0" applyAlignment="0" applyProtection="0"/>
    <xf numFmtId="44" fontId="4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26"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26" fillId="0" borderId="0" applyFont="0" applyFill="0" applyBorder="0" applyAlignment="0" applyProtection="0"/>
    <xf numFmtId="44" fontId="37"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46" fillId="0" borderId="0" applyFont="0" applyFill="0" applyBorder="0" applyAlignment="0" applyProtection="0"/>
    <xf numFmtId="44" fontId="26" fillId="0" borderId="0" applyFont="0" applyFill="0" applyBorder="0" applyAlignment="0" applyProtection="0"/>
    <xf numFmtId="44" fontId="37" fillId="0" borderId="0" applyFont="0" applyFill="0" applyBorder="0" applyAlignment="0" applyProtection="0"/>
    <xf numFmtId="44" fontId="29" fillId="0" borderId="0" applyFont="0" applyFill="0" applyBorder="0" applyAlignment="0" applyProtection="0"/>
    <xf numFmtId="44" fontId="26" fillId="0" borderId="0" applyFont="0" applyFill="0" applyBorder="0" applyAlignment="0" applyProtection="0"/>
    <xf numFmtId="0" fontId="47" fillId="0" borderId="0" applyNumberFormat="0" applyFill="0" applyBorder="0" applyAlignment="0" applyProtection="0"/>
    <xf numFmtId="0" fontId="48" fillId="7" borderId="0" applyNumberFormat="0" applyBorder="0" applyAlignment="0" applyProtection="0"/>
    <xf numFmtId="0" fontId="49" fillId="0" borderId="35" applyNumberFormat="0" applyFill="0" applyAlignment="0" applyProtection="0"/>
    <xf numFmtId="0" fontId="50" fillId="0" borderId="36" applyNumberFormat="0" applyFill="0" applyAlignment="0" applyProtection="0"/>
    <xf numFmtId="0" fontId="51" fillId="0" borderId="37" applyNumberFormat="0" applyFill="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3" fillId="10" borderId="33" applyNumberFormat="0" applyAlignment="0" applyProtection="0"/>
    <xf numFmtId="0" fontId="54" fillId="0" borderId="38" applyNumberFormat="0" applyFill="0" applyAlignment="0" applyProtection="0"/>
    <xf numFmtId="0" fontId="55" fillId="25"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46" fillId="0" borderId="0"/>
    <xf numFmtId="0" fontId="35" fillId="0" borderId="0"/>
    <xf numFmtId="0" fontId="35" fillId="0" borderId="0"/>
    <xf numFmtId="0" fontId="56" fillId="0" borderId="0"/>
    <xf numFmtId="0" fontId="35" fillId="0" borderId="0"/>
    <xf numFmtId="0" fontId="57" fillId="0" borderId="0"/>
    <xf numFmtId="0" fontId="57" fillId="0" borderId="0" applyAlignment="0"/>
    <xf numFmtId="0" fontId="35" fillId="0" borderId="0"/>
    <xf numFmtId="0" fontId="44" fillId="0" borderId="0"/>
    <xf numFmtId="0" fontId="26" fillId="0" borderId="0"/>
    <xf numFmtId="0" fontId="26" fillId="0" borderId="0"/>
    <xf numFmtId="0" fontId="35" fillId="0" borderId="0"/>
    <xf numFmtId="0" fontId="35" fillId="0" borderId="0"/>
    <xf numFmtId="0" fontId="35" fillId="0" borderId="0"/>
    <xf numFmtId="0" fontId="35" fillId="0" borderId="0"/>
    <xf numFmtId="0" fontId="37" fillId="0" borderId="0"/>
    <xf numFmtId="0" fontId="37" fillId="0" borderId="0"/>
    <xf numFmtId="0" fontId="26" fillId="0" borderId="0"/>
    <xf numFmtId="0" fontId="58" fillId="0" borderId="0"/>
    <xf numFmtId="0" fontId="26" fillId="0" borderId="0"/>
    <xf numFmtId="0" fontId="35" fillId="0" borderId="0"/>
    <xf numFmtId="0" fontId="26" fillId="0" borderId="0"/>
    <xf numFmtId="0" fontId="26" fillId="0" borderId="0"/>
    <xf numFmtId="0" fontId="59" fillId="0" borderId="0"/>
    <xf numFmtId="0" fontId="35" fillId="0" borderId="0"/>
    <xf numFmtId="0" fontId="35" fillId="0" borderId="0"/>
    <xf numFmtId="0" fontId="26" fillId="0" borderId="0"/>
    <xf numFmtId="0" fontId="26" fillId="0" borderId="0"/>
    <xf numFmtId="0" fontId="26" fillId="0" borderId="0"/>
    <xf numFmtId="0" fontId="26" fillId="0" borderId="0"/>
    <xf numFmtId="0" fontId="35" fillId="0" borderId="0"/>
    <xf numFmtId="0" fontId="29" fillId="0" borderId="0"/>
    <xf numFmtId="0" fontId="35" fillId="0" borderId="0"/>
    <xf numFmtId="0" fontId="35" fillId="0" borderId="0"/>
    <xf numFmtId="0" fontId="35" fillId="0" borderId="0"/>
    <xf numFmtId="0" fontId="29" fillId="0" borderId="0"/>
    <xf numFmtId="0" fontId="37" fillId="0" borderId="0"/>
    <xf numFmtId="0" fontId="3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5" fillId="0" borderId="0"/>
    <xf numFmtId="0" fontId="26" fillId="2" borderId="1" applyNumberFormat="0" applyFont="0" applyAlignment="0" applyProtection="0"/>
    <xf numFmtId="0" fontId="60" fillId="23" borderId="39" applyNumberFormat="0" applyAlignment="0" applyProtection="0"/>
    <xf numFmtId="9" fontId="26"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ont="0" applyFill="0" applyBorder="0" applyAlignment="0" applyProtection="0"/>
    <xf numFmtId="9" fontId="35"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37" fillId="0" borderId="0" applyFont="0" applyFill="0" applyBorder="0" applyAlignment="0" applyProtection="0"/>
    <xf numFmtId="9" fontId="26"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26"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61" fillId="0" borderId="0" applyNumberFormat="0" applyFill="0" applyBorder="0" applyAlignment="0" applyProtection="0"/>
    <xf numFmtId="0" fontId="62" fillId="0" borderId="40" applyNumberFormat="0" applyFill="0" applyAlignment="0" applyProtection="0"/>
    <xf numFmtId="0" fontId="63" fillId="0" borderId="0" applyNumberFormat="0" applyFill="0" applyBorder="0" applyAlignment="0" applyProtection="0"/>
    <xf numFmtId="0" fontId="35" fillId="0" borderId="0"/>
    <xf numFmtId="0" fontId="35" fillId="0" borderId="0"/>
    <xf numFmtId="9" fontId="35" fillId="0" borderId="0" applyFont="0" applyFill="0" applyBorder="0" applyAlignment="0" applyProtection="0"/>
    <xf numFmtId="0" fontId="81" fillId="27" borderId="0" applyNumberFormat="0" applyBorder="0" applyAlignment="0" applyProtection="0"/>
    <xf numFmtId="0" fontId="82" fillId="0" borderId="85" applyNumberFormat="0" applyFont="0" applyProtection="0">
      <alignment wrapText="1"/>
    </xf>
    <xf numFmtId="0" fontId="42" fillId="23" borderId="33" applyNumberFormat="0" applyAlignment="0" applyProtection="0"/>
    <xf numFmtId="0" fontId="42" fillId="23" borderId="33" applyNumberFormat="0" applyAlignment="0" applyProtection="0"/>
    <xf numFmtId="41" fontId="35" fillId="0" borderId="0" applyFont="0" applyFill="0" applyBorder="0" applyAlignment="0" applyProtection="0"/>
    <xf numFmtId="43" fontId="37" fillId="0" borderId="0" applyFont="0" applyFill="0" applyBorder="0" applyAlignment="0" applyProtection="0"/>
    <xf numFmtId="43" fontId="29"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5" fillId="0" borderId="0" applyFont="0" applyFill="0" applyBorder="0" applyAlignment="0" applyProtection="0"/>
    <xf numFmtId="44" fontId="29" fillId="0" borderId="0" applyFont="0" applyFill="0" applyBorder="0" applyAlignment="0" applyProtection="0"/>
    <xf numFmtId="44" fontId="25"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4"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5" fillId="0" borderId="0" applyFont="0" applyFill="0" applyBorder="0" applyAlignment="0" applyProtection="0"/>
    <xf numFmtId="44" fontId="3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3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7" fillId="0" borderId="0" applyFont="0" applyFill="0" applyBorder="0" applyAlignment="0" applyProtection="0"/>
    <xf numFmtId="44" fontId="25" fillId="0" borderId="0" applyFont="0" applyFill="0" applyBorder="0" applyAlignment="0" applyProtection="0"/>
    <xf numFmtId="44" fontId="35" fillId="0" borderId="0" applyFont="0" applyFill="0" applyBorder="0" applyAlignment="0" applyProtection="0"/>
    <xf numFmtId="44" fontId="29" fillId="0" borderId="0" applyFont="0" applyFill="0" applyBorder="0" applyAlignment="0" applyProtection="0"/>
    <xf numFmtId="0" fontId="74" fillId="0" borderId="0" applyNumberFormat="0" applyFill="0" applyBorder="0" applyAlignment="0" applyProtection="0"/>
    <xf numFmtId="0" fontId="47" fillId="0" borderId="0" applyNumberFormat="0" applyFill="0" applyBorder="0" applyAlignment="0" applyProtection="0"/>
    <xf numFmtId="0" fontId="82" fillId="0" borderId="0" applyNumberFormat="0" applyFill="0" applyBorder="0" applyAlignment="0" applyProtection="0"/>
    <xf numFmtId="0" fontId="82" fillId="0" borderId="86" applyNumberFormat="0" applyProtection="0">
      <alignment wrapText="1"/>
    </xf>
    <xf numFmtId="0" fontId="83" fillId="0" borderId="87" applyNumberFormat="0" applyProtection="0">
      <alignment wrapText="1"/>
    </xf>
    <xf numFmtId="0" fontId="70" fillId="0" borderId="64" applyNumberFormat="0" applyFill="0" applyAlignment="0" applyProtection="0"/>
    <xf numFmtId="0" fontId="49" fillId="0" borderId="35" applyNumberFormat="0" applyFill="0" applyAlignment="0" applyProtection="0"/>
    <xf numFmtId="0" fontId="71" fillId="0" borderId="65" applyNumberFormat="0" applyFill="0" applyAlignment="0" applyProtection="0"/>
    <xf numFmtId="0" fontId="50" fillId="0" borderId="36" applyNumberFormat="0" applyFill="0" applyAlignment="0" applyProtection="0"/>
    <xf numFmtId="0" fontId="72" fillId="0" borderId="66" applyNumberFormat="0" applyFill="0" applyAlignment="0" applyProtection="0"/>
    <xf numFmtId="0" fontId="51" fillId="0" borderId="37" applyNumberFormat="0" applyFill="0" applyAlignment="0" applyProtection="0"/>
    <xf numFmtId="0" fontId="72" fillId="0" borderId="0" applyNumberFormat="0" applyFill="0" applyBorder="0" applyAlignment="0" applyProtection="0"/>
    <xf numFmtId="0" fontId="51" fillId="0" borderId="0" applyNumberFormat="0" applyFill="0" applyBorder="0" applyAlignment="0" applyProtection="0"/>
    <xf numFmtId="0" fontId="53" fillId="10" borderId="33" applyNumberFormat="0" applyAlignment="0" applyProtection="0"/>
    <xf numFmtId="0" fontId="53" fillId="10" borderId="33" applyNumberFormat="0" applyAlignment="0" applyProtection="0"/>
    <xf numFmtId="0" fontId="73" fillId="0" borderId="67" applyNumberFormat="0" applyFill="0" applyAlignment="0" applyProtection="0"/>
    <xf numFmtId="0" fontId="54" fillId="0" borderId="38" applyNumberFormat="0" applyFill="0" applyAlignment="0" applyProtection="0"/>
    <xf numFmtId="0" fontId="29" fillId="0" borderId="0"/>
    <xf numFmtId="0" fontId="37" fillId="0" borderId="0"/>
    <xf numFmtId="0" fontId="35" fillId="0" borderId="0"/>
    <xf numFmtId="0" fontId="29" fillId="0" borderId="0"/>
    <xf numFmtId="0" fontId="37" fillId="0" borderId="0"/>
    <xf numFmtId="0" fontId="29" fillId="0" borderId="0"/>
    <xf numFmtId="0" fontId="29" fillId="0" borderId="0"/>
    <xf numFmtId="0" fontId="35" fillId="0" borderId="0"/>
    <xf numFmtId="0" fontId="35" fillId="0" borderId="0"/>
    <xf numFmtId="0" fontId="35" fillId="0" borderId="0"/>
    <xf numFmtId="0" fontId="35" fillId="0" borderId="0"/>
    <xf numFmtId="0" fontId="59" fillId="0" borderId="0"/>
    <xf numFmtId="0" fontId="59" fillId="0" borderId="0"/>
    <xf numFmtId="0" fontId="25" fillId="0" borderId="0"/>
    <xf numFmtId="0" fontId="25" fillId="0" borderId="0"/>
    <xf numFmtId="0" fontId="84" fillId="0" borderId="0">
      <alignment vertical="top"/>
    </xf>
    <xf numFmtId="0" fontId="25" fillId="0" borderId="0"/>
    <xf numFmtId="0" fontId="25" fillId="0" borderId="0"/>
    <xf numFmtId="0" fontId="29" fillId="0" borderId="0"/>
    <xf numFmtId="0" fontId="25" fillId="0" borderId="0"/>
    <xf numFmtId="0" fontId="25" fillId="0" borderId="0"/>
    <xf numFmtId="0" fontId="25" fillId="0" borderId="0"/>
    <xf numFmtId="0" fontId="35" fillId="0" borderId="0"/>
    <xf numFmtId="0" fontId="35" fillId="0" borderId="0"/>
    <xf numFmtId="0" fontId="25" fillId="0" borderId="0"/>
    <xf numFmtId="0" fontId="35" fillId="0" borderId="0"/>
    <xf numFmtId="0" fontId="25" fillId="0" borderId="0"/>
    <xf numFmtId="0" fontId="35" fillId="0" borderId="0"/>
    <xf numFmtId="0" fontId="25" fillId="0" borderId="0"/>
    <xf numFmtId="0" fontId="35" fillId="33" borderId="88" applyNumberFormat="0" applyFont="0" applyAlignment="0" applyProtection="0"/>
    <xf numFmtId="0" fontId="35" fillId="33" borderId="88" applyNumberFormat="0" applyFont="0" applyAlignment="0" applyProtection="0"/>
    <xf numFmtId="0" fontId="60" fillId="23" borderId="39" applyNumberFormat="0" applyAlignment="0" applyProtection="0"/>
    <xf numFmtId="0" fontId="60" fillId="23" borderId="39" applyNumberFormat="0" applyAlignment="0" applyProtection="0"/>
    <xf numFmtId="0" fontId="83" fillId="0" borderId="89" applyNumberFormat="0" applyProtection="0">
      <alignment wrapText="1"/>
    </xf>
    <xf numFmtId="9" fontId="25" fillId="0" borderId="0" applyFont="0" applyFill="0" applyBorder="0" applyAlignment="0" applyProtection="0"/>
    <xf numFmtId="9" fontId="29" fillId="0" borderId="0" applyFont="0" applyFill="0" applyBorder="0" applyAlignment="0" applyProtection="0"/>
    <xf numFmtId="9" fontId="37" fillId="0" borderId="0" applyFont="0" applyFill="0" applyBorder="0" applyAlignment="0" applyProtection="0"/>
    <xf numFmtId="9" fontId="35" fillId="0" borderId="0" applyFont="0" applyFill="0" applyBorder="0" applyAlignment="0" applyProtection="0"/>
    <xf numFmtId="9" fontId="44" fillId="0" borderId="0" applyFont="0" applyFill="0" applyBorder="0" applyAlignment="0" applyProtection="0"/>
    <xf numFmtId="9" fontId="25" fillId="0" borderId="0" applyFont="0" applyFill="0" applyBorder="0" applyAlignment="0" applyProtection="0"/>
    <xf numFmtId="9" fontId="44"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25" fillId="0" borderId="0" applyFont="0" applyFill="0" applyBorder="0" applyAlignment="0" applyProtection="0"/>
    <xf numFmtId="9" fontId="37" fillId="0" borderId="0" applyFont="0" applyFill="0" applyBorder="0" applyAlignment="0" applyProtection="0"/>
    <xf numFmtId="9" fontId="35" fillId="0" borderId="0" applyFont="0" applyFill="0" applyBorder="0" applyAlignment="0" applyProtection="0"/>
    <xf numFmtId="9" fontId="25"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5" fillId="0" borderId="0" applyFont="0" applyFill="0" applyBorder="0" applyAlignment="0" applyProtection="0"/>
    <xf numFmtId="9" fontId="37" fillId="0" borderId="0" applyFont="0" applyFill="0" applyBorder="0" applyAlignment="0" applyProtection="0"/>
    <xf numFmtId="9" fontId="2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5" fillId="0" borderId="0" applyNumberFormat="0" applyProtection="0">
      <alignment horizontal="left"/>
    </xf>
    <xf numFmtId="0" fontId="61" fillId="0" borderId="0" applyNumberFormat="0" applyFill="0" applyBorder="0" applyAlignment="0" applyProtection="0"/>
    <xf numFmtId="0" fontId="61" fillId="0" borderId="0" applyNumberFormat="0" applyFill="0" applyBorder="0" applyAlignment="0" applyProtection="0"/>
    <xf numFmtId="0" fontId="28" fillId="0" borderId="68" applyNumberFormat="0" applyFill="0" applyAlignment="0" applyProtection="0"/>
    <xf numFmtId="0" fontId="62" fillId="0" borderId="40" applyNumberFormat="0" applyFill="0" applyAlignment="0" applyProtection="0"/>
    <xf numFmtId="0" fontId="27" fillId="0" borderId="0" applyNumberFormat="0" applyFill="0" applyBorder="0" applyAlignment="0" applyProtection="0"/>
    <xf numFmtId="0" fontId="63" fillId="0" borderId="0" applyNumberFormat="0" applyFill="0" applyBorder="0" applyAlignment="0" applyProtection="0"/>
    <xf numFmtId="44" fontId="24" fillId="0" borderId="0" applyFont="0" applyFill="0" applyBorder="0" applyAlignment="0" applyProtection="0"/>
    <xf numFmtId="9" fontId="24" fillId="0" borderId="0" applyFont="0" applyFill="0" applyBorder="0" applyAlignment="0" applyProtection="0"/>
    <xf numFmtId="0" fontId="24" fillId="0" borderId="0"/>
    <xf numFmtId="44" fontId="29" fillId="0" borderId="0" applyFont="0" applyFill="0" applyBorder="0" applyAlignment="0" applyProtection="0"/>
    <xf numFmtId="0" fontId="23" fillId="0" borderId="0"/>
    <xf numFmtId="44" fontId="23" fillId="0" borderId="0" applyFont="0" applyFill="0" applyBorder="0" applyAlignment="0" applyProtection="0"/>
    <xf numFmtId="9" fontId="23" fillId="0" borderId="0" applyFont="0" applyFill="0" applyBorder="0" applyAlignment="0" applyProtection="0"/>
    <xf numFmtId="43" fontId="29"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0" fillId="0" borderId="0"/>
    <xf numFmtId="0" fontId="29" fillId="0" borderId="0"/>
    <xf numFmtId="43"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2" borderId="1" applyNumberFormat="0" applyFont="0" applyAlignment="0" applyProtection="0"/>
    <xf numFmtId="0" fontId="20" fillId="0" borderId="0"/>
    <xf numFmtId="0" fontId="20" fillId="0" borderId="0"/>
    <xf numFmtId="9" fontId="20" fillId="0" borderId="0" applyFont="0" applyFill="0" applyBorder="0" applyAlignment="0" applyProtection="0"/>
    <xf numFmtId="44" fontId="20" fillId="0" borderId="0" applyFont="0" applyFill="0" applyBorder="0" applyAlignment="0" applyProtection="0"/>
    <xf numFmtId="0" fontId="19" fillId="0" borderId="0"/>
    <xf numFmtId="9" fontId="19" fillId="0" borderId="0" applyFont="0" applyFill="0" applyBorder="0" applyAlignment="0" applyProtection="0"/>
    <xf numFmtId="0" fontId="38" fillId="0" borderId="0">
      <alignment horizontal="left" vertical="center" wrapText="1"/>
    </xf>
    <xf numFmtId="0" fontId="6" fillId="0" borderId="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44" fontId="4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5" fillId="0" borderId="0"/>
    <xf numFmtId="0" fontId="35"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cellStyleXfs>
  <cellXfs count="3427">
    <xf numFmtId="0" fontId="0" fillId="0" borderId="0" xfId="0"/>
    <xf numFmtId="0" fontId="29" fillId="0" borderId="0" xfId="126"/>
    <xf numFmtId="0" fontId="29" fillId="0" borderId="0" xfId="122"/>
    <xf numFmtId="0" fontId="31" fillId="28" borderId="3" xfId="162" applyFont="1" applyFill="1" applyBorder="1"/>
    <xf numFmtId="0" fontId="75" fillId="28" borderId="4" xfId="162" applyFont="1" applyFill="1" applyBorder="1"/>
    <xf numFmtId="0" fontId="35" fillId="0" borderId="0" xfId="162"/>
    <xf numFmtId="0" fontId="75" fillId="28" borderId="0" xfId="162" applyFont="1" applyFill="1"/>
    <xf numFmtId="0" fontId="32" fillId="28" borderId="6" xfId="162" applyFont="1" applyFill="1" applyBorder="1"/>
    <xf numFmtId="0" fontId="76" fillId="28" borderId="43" xfId="162" applyFont="1" applyFill="1" applyBorder="1"/>
    <xf numFmtId="0" fontId="32" fillId="28" borderId="44" xfId="162" applyFont="1" applyFill="1" applyBorder="1"/>
    <xf numFmtId="0" fontId="32" fillId="0" borderId="0" xfId="162" applyFont="1"/>
    <xf numFmtId="0" fontId="77" fillId="29" borderId="0" xfId="124" applyFont="1" applyFill="1"/>
    <xf numFmtId="0" fontId="77" fillId="30" borderId="0" xfId="124" applyFont="1" applyFill="1"/>
    <xf numFmtId="0" fontId="77" fillId="31" borderId="0" xfId="124" applyFont="1" applyFill="1"/>
    <xf numFmtId="0" fontId="77" fillId="32" borderId="0" xfId="124" applyFont="1" applyFill="1"/>
    <xf numFmtId="14" fontId="32" fillId="0" borderId="0" xfId="162" applyNumberFormat="1" applyFont="1"/>
    <xf numFmtId="171" fontId="35" fillId="0" borderId="0" xfId="162" applyNumberFormat="1"/>
    <xf numFmtId="0" fontId="35" fillId="0" borderId="69" xfId="162" applyBorder="1"/>
    <xf numFmtId="0" fontId="35" fillId="0" borderId="70" xfId="162" applyBorder="1"/>
    <xf numFmtId="0" fontId="35" fillId="0" borderId="71" xfId="162" applyBorder="1"/>
    <xf numFmtId="0" fontId="35" fillId="0" borderId="72" xfId="162" applyBorder="1"/>
    <xf numFmtId="0" fontId="35" fillId="0" borderId="73" xfId="162" applyBorder="1"/>
    <xf numFmtId="0" fontId="35" fillId="0" borderId="74" xfId="162" applyBorder="1"/>
    <xf numFmtId="0" fontId="35" fillId="0" borderId="75" xfId="162" applyBorder="1"/>
    <xf numFmtId="0" fontId="35" fillId="0" borderId="76" xfId="162" applyBorder="1"/>
    <xf numFmtId="2" fontId="35" fillId="0" borderId="0" xfId="162" applyNumberFormat="1"/>
    <xf numFmtId="0" fontId="32" fillId="0" borderId="0" xfId="163" applyFont="1"/>
    <xf numFmtId="0" fontId="35" fillId="0" borderId="0" xfId="163"/>
    <xf numFmtId="0" fontId="78" fillId="0" borderId="0" xfId="163" applyFont="1"/>
    <xf numFmtId="0" fontId="79" fillId="0" borderId="0" xfId="163" applyFont="1"/>
    <xf numFmtId="0" fontId="35" fillId="0" borderId="77" xfId="163" applyBorder="1"/>
    <xf numFmtId="0" fontId="35" fillId="0" borderId="78" xfId="163" applyBorder="1"/>
    <xf numFmtId="0" fontId="35" fillId="0" borderId="54" xfId="163" applyBorder="1"/>
    <xf numFmtId="0" fontId="35" fillId="0" borderId="79" xfId="163" applyBorder="1"/>
    <xf numFmtId="0" fontId="35" fillId="0" borderId="0" xfId="163" applyAlignment="1">
      <alignment horizontal="right"/>
    </xf>
    <xf numFmtId="0" fontId="35" fillId="0" borderId="80" xfId="163" applyBorder="1"/>
    <xf numFmtId="167" fontId="35" fillId="0" borderId="0" xfId="162" applyNumberFormat="1"/>
    <xf numFmtId="0" fontId="80" fillId="0" borderId="80" xfId="163" applyFont="1" applyBorder="1" applyAlignment="1">
      <alignment horizontal="center"/>
    </xf>
    <xf numFmtId="171" fontId="35" fillId="0" borderId="70" xfId="162" applyNumberFormat="1" applyBorder="1"/>
    <xf numFmtId="0" fontId="35" fillId="0" borderId="81" xfId="163" applyBorder="1"/>
    <xf numFmtId="171" fontId="35" fillId="0" borderId="80" xfId="163" applyNumberFormat="1" applyBorder="1" applyAlignment="1">
      <alignment horizontal="center"/>
    </xf>
    <xf numFmtId="0" fontId="35" fillId="0" borderId="80" xfId="163" applyBorder="1" applyAlignment="1">
      <alignment horizontal="center"/>
    </xf>
    <xf numFmtId="0" fontId="35" fillId="0" borderId="82" xfId="162" applyBorder="1"/>
    <xf numFmtId="171" fontId="35" fillId="0" borderId="71" xfId="162" applyNumberFormat="1" applyBorder="1"/>
    <xf numFmtId="171" fontId="35" fillId="0" borderId="72" xfId="162" applyNumberFormat="1" applyBorder="1"/>
    <xf numFmtId="171" fontId="35" fillId="0" borderId="73" xfId="162" applyNumberFormat="1" applyBorder="1"/>
    <xf numFmtId="0" fontId="32" fillId="4" borderId="0" xfId="163" applyFont="1" applyFill="1" applyAlignment="1">
      <alignment horizontal="right"/>
    </xf>
    <xf numFmtId="10" fontId="32" fillId="4" borderId="80" xfId="164" applyNumberFormat="1" applyFont="1" applyFill="1" applyBorder="1" applyAlignment="1">
      <alignment horizontal="center"/>
    </xf>
    <xf numFmtId="0" fontId="35" fillId="0" borderId="83" xfId="163" applyBorder="1"/>
    <xf numFmtId="0" fontId="35" fillId="0" borderId="47" xfId="163" applyBorder="1"/>
    <xf numFmtId="0" fontId="35" fillId="0" borderId="84" xfId="163" applyBorder="1"/>
    <xf numFmtId="164" fontId="64" fillId="3" borderId="92" xfId="248" applyNumberFormat="1" applyFont="1" applyFill="1" applyBorder="1" applyAlignment="1">
      <alignment horizontal="right"/>
    </xf>
    <xf numFmtId="164" fontId="64" fillId="3" borderId="95" xfId="248" applyNumberFormat="1" applyFont="1" applyFill="1" applyBorder="1" applyAlignment="1">
      <alignment horizontal="right"/>
    </xf>
    <xf numFmtId="0" fontId="24" fillId="3" borderId="96" xfId="248" applyFont="1" applyFill="1" applyBorder="1" applyAlignment="1">
      <alignment horizontal="center"/>
    </xf>
    <xf numFmtId="164" fontId="89" fillId="3" borderId="100" xfId="248" applyNumberFormat="1" applyFont="1" applyFill="1" applyBorder="1" applyAlignment="1">
      <alignment horizontal="center" wrapText="1"/>
    </xf>
    <xf numFmtId="164" fontId="64" fillId="3" borderId="100" xfId="248" applyNumberFormat="1" applyFont="1" applyFill="1" applyBorder="1" applyAlignment="1">
      <alignment horizontal="center" wrapText="1"/>
    </xf>
    <xf numFmtId="42" fontId="64" fillId="3" borderId="101" xfId="248" applyNumberFormat="1" applyFont="1" applyFill="1" applyBorder="1" applyAlignment="1">
      <alignment horizontal="center" wrapText="1"/>
    </xf>
    <xf numFmtId="164" fontId="86" fillId="3" borderId="102" xfId="248" applyNumberFormat="1" applyFont="1" applyFill="1" applyBorder="1" applyAlignment="1">
      <alignment wrapText="1"/>
    </xf>
    <xf numFmtId="0" fontId="28" fillId="3" borderId="121" xfId="248" applyFont="1" applyFill="1" applyBorder="1"/>
    <xf numFmtId="10" fontId="64" fillId="3" borderId="107" xfId="248" applyNumberFormat="1" applyFont="1" applyFill="1" applyBorder="1" applyAlignment="1">
      <alignment horizontal="right" wrapText="1"/>
    </xf>
    <xf numFmtId="42" fontId="64" fillId="3" borderId="109" xfId="248" applyNumberFormat="1" applyFont="1" applyFill="1" applyBorder="1" applyAlignment="1">
      <alignment horizontal="center" wrapText="1"/>
    </xf>
    <xf numFmtId="42" fontId="64" fillId="3" borderId="107" xfId="248" applyNumberFormat="1" applyFont="1" applyFill="1" applyBorder="1" applyAlignment="1">
      <alignment horizontal="center" wrapText="1"/>
    </xf>
    <xf numFmtId="8" fontId="86" fillId="3" borderId="107" xfId="248" applyNumberFormat="1" applyFont="1" applyFill="1" applyBorder="1" applyAlignment="1">
      <alignment horizontal="center" wrapText="1"/>
    </xf>
    <xf numFmtId="6" fontId="64" fillId="3" borderId="133" xfId="248" applyNumberFormat="1" applyFont="1" applyFill="1" applyBorder="1" applyAlignment="1">
      <alignment horizontal="right" wrapText="1"/>
    </xf>
    <xf numFmtId="8" fontId="64" fillId="4" borderId="10" xfId="102" applyNumberFormat="1" applyFont="1" applyFill="1" applyBorder="1"/>
    <xf numFmtId="38" fontId="24" fillId="3" borderId="97" xfId="248" applyNumberFormat="1" applyFont="1" applyFill="1" applyBorder="1" applyAlignment="1">
      <alignment horizontal="center"/>
    </xf>
    <xf numFmtId="8" fontId="86" fillId="3" borderId="130" xfId="248" applyNumberFormat="1" applyFont="1" applyFill="1" applyBorder="1" applyAlignment="1">
      <alignment horizontal="right" wrapText="1"/>
    </xf>
    <xf numFmtId="8" fontId="64" fillId="4" borderId="44" xfId="4" applyNumberFormat="1" applyFont="1" applyFill="1" applyBorder="1" applyAlignment="1">
      <alignment horizontal="right" wrapText="1"/>
    </xf>
    <xf numFmtId="0" fontId="28" fillId="3" borderId="145" xfId="248" applyFont="1" applyFill="1" applyBorder="1" applyAlignment="1">
      <alignment horizontal="center"/>
    </xf>
    <xf numFmtId="38" fontId="28" fillId="3" borderId="97" xfId="248" applyNumberFormat="1" applyFont="1" applyFill="1" applyBorder="1" applyAlignment="1">
      <alignment horizontal="center"/>
    </xf>
    <xf numFmtId="164" fontId="89" fillId="3" borderId="112" xfId="248" applyNumberFormat="1" applyFont="1" applyFill="1" applyBorder="1" applyAlignment="1">
      <alignment horizontal="center" wrapText="1"/>
    </xf>
    <xf numFmtId="164" fontId="64" fillId="3" borderId="112" xfId="248" applyNumberFormat="1" applyFont="1" applyFill="1" applyBorder="1" applyAlignment="1">
      <alignment horizontal="center" wrapText="1"/>
    </xf>
    <xf numFmtId="42" fontId="64" fillId="3" borderId="113" xfId="248" applyNumberFormat="1" applyFont="1" applyFill="1" applyBorder="1" applyAlignment="1">
      <alignment horizontal="center" wrapText="1"/>
    </xf>
    <xf numFmtId="0" fontId="86" fillId="3" borderId="99" xfId="248" applyFont="1" applyFill="1" applyBorder="1" applyAlignment="1">
      <alignment wrapText="1"/>
    </xf>
    <xf numFmtId="10" fontId="23" fillId="3" borderId="129" xfId="248" applyNumberFormat="1" applyFont="1" applyFill="1" applyBorder="1" applyAlignment="1">
      <alignment horizontal="center"/>
    </xf>
    <xf numFmtId="8" fontId="64" fillId="4" borderId="10" xfId="4" applyNumberFormat="1" applyFont="1" applyFill="1" applyBorder="1" applyAlignment="1">
      <alignment horizontal="right" wrapText="1"/>
    </xf>
    <xf numFmtId="166" fontId="28" fillId="3" borderId="23" xfId="355" applyNumberFormat="1" applyFont="1" applyFill="1" applyBorder="1" applyAlignment="1">
      <alignment horizontal="right" wrapText="1"/>
    </xf>
    <xf numFmtId="166" fontId="28" fillId="3" borderId="24" xfId="355" applyNumberFormat="1" applyFont="1" applyFill="1" applyBorder="1" applyAlignment="1">
      <alignment horizontal="right" wrapText="1"/>
    </xf>
    <xf numFmtId="0" fontId="28" fillId="3" borderId="18" xfId="355" applyFont="1" applyFill="1" applyBorder="1"/>
    <xf numFmtId="0" fontId="86" fillId="3" borderId="18" xfId="355" applyFont="1" applyFill="1" applyBorder="1"/>
    <xf numFmtId="0" fontId="20" fillId="0" borderId="0" xfId="357"/>
    <xf numFmtId="174" fontId="28" fillId="4" borderId="44" xfId="360" applyNumberFormat="1" applyFont="1" applyFill="1" applyBorder="1"/>
    <xf numFmtId="170" fontId="64" fillId="4" borderId="43" xfId="357" applyNumberFormat="1" applyFont="1" applyFill="1" applyBorder="1" applyAlignment="1">
      <alignment horizontal="center"/>
    </xf>
    <xf numFmtId="168" fontId="64" fillId="4" borderId="43" xfId="357" applyNumberFormat="1" applyFont="1" applyFill="1" applyBorder="1" applyAlignment="1">
      <alignment horizontal="center"/>
    </xf>
    <xf numFmtId="0" fontId="33" fillId="0" borderId="160" xfId="357" applyFont="1" applyBorder="1" applyAlignment="1">
      <alignment vertical="center" wrapText="1"/>
    </xf>
    <xf numFmtId="170" fontId="36" fillId="0" borderId="90" xfId="357" applyNumberFormat="1" applyFont="1" applyBorder="1" applyAlignment="1">
      <alignment vertical="center" wrapText="1"/>
    </xf>
    <xf numFmtId="170" fontId="36" fillId="0" borderId="174" xfId="357" applyNumberFormat="1" applyFont="1" applyBorder="1" applyAlignment="1">
      <alignment vertical="center" wrapText="1"/>
    </xf>
    <xf numFmtId="170" fontId="36" fillId="0" borderId="164" xfId="357" applyNumberFormat="1" applyFont="1" applyBorder="1" applyAlignment="1">
      <alignment horizontal="center" vertical="center" wrapText="1"/>
    </xf>
    <xf numFmtId="168" fontId="36" fillId="4" borderId="9" xfId="357" applyNumberFormat="1" applyFont="1" applyFill="1" applyBorder="1" applyAlignment="1">
      <alignment horizontal="center" vertical="center" wrapText="1"/>
    </xf>
    <xf numFmtId="0" fontId="118" fillId="0" borderId="43" xfId="357" applyFont="1" applyBorder="1" applyAlignment="1">
      <alignment vertical="center" readingOrder="1"/>
    </xf>
    <xf numFmtId="0" fontId="36" fillId="0" borderId="44" xfId="357" applyFont="1" applyBorder="1" applyAlignment="1">
      <alignment vertical="center"/>
    </xf>
    <xf numFmtId="0" fontId="33" fillId="0" borderId="58" xfId="357" applyFont="1" applyBorder="1" applyAlignment="1">
      <alignment vertical="center" wrapText="1"/>
    </xf>
    <xf numFmtId="170" fontId="33" fillId="0" borderId="63" xfId="357" applyNumberFormat="1" applyFont="1" applyBorder="1" applyAlignment="1">
      <alignment vertical="center" wrapText="1"/>
    </xf>
    <xf numFmtId="170" fontId="33" fillId="0" borderId="59" xfId="357" applyNumberFormat="1" applyFont="1" applyBorder="1" applyAlignment="1">
      <alignment vertical="center" wrapText="1"/>
    </xf>
    <xf numFmtId="168" fontId="33" fillId="4" borderId="60" xfId="357" applyNumberFormat="1" applyFont="1" applyFill="1" applyBorder="1" applyAlignment="1">
      <alignment horizontal="center" vertical="center" wrapText="1"/>
    </xf>
    <xf numFmtId="170" fontId="33" fillId="0" borderId="9" xfId="357" applyNumberFormat="1" applyFont="1" applyBorder="1" applyAlignment="1">
      <alignment horizontal="center" vertical="center" wrapText="1"/>
    </xf>
    <xf numFmtId="170" fontId="36" fillId="0" borderId="63" xfId="357" applyNumberFormat="1" applyFont="1" applyBorder="1" applyAlignment="1">
      <alignment vertical="center" wrapText="1"/>
    </xf>
    <xf numFmtId="170" fontId="36" fillId="0" borderId="59" xfId="357" applyNumberFormat="1" applyFont="1" applyBorder="1" applyAlignment="1">
      <alignment vertical="center" wrapText="1"/>
    </xf>
    <xf numFmtId="0" fontId="36" fillId="0" borderId="10" xfId="357" applyFont="1" applyBorder="1" applyAlignment="1">
      <alignment vertical="center"/>
    </xf>
    <xf numFmtId="168" fontId="36" fillId="4" borderId="60" xfId="357" applyNumberFormat="1" applyFont="1" applyFill="1" applyBorder="1" applyAlignment="1">
      <alignment horizontal="center" vertical="center" wrapText="1"/>
    </xf>
    <xf numFmtId="170" fontId="36" fillId="0" borderId="9" xfId="357" applyNumberFormat="1" applyFont="1" applyBorder="1" applyAlignment="1">
      <alignment horizontal="center" vertical="center" wrapText="1"/>
    </xf>
    <xf numFmtId="0" fontId="114" fillId="3" borderId="5" xfId="357" applyFont="1" applyFill="1" applyBorder="1"/>
    <xf numFmtId="0" fontId="20" fillId="3" borderId="0" xfId="357" applyFill="1"/>
    <xf numFmtId="44" fontId="20" fillId="3" borderId="0" xfId="357" applyNumberFormat="1" applyFill="1" applyAlignment="1">
      <alignment horizontal="right"/>
    </xf>
    <xf numFmtId="165" fontId="20" fillId="3" borderId="6" xfId="359" applyNumberFormat="1" applyFont="1" applyFill="1" applyBorder="1"/>
    <xf numFmtId="0" fontId="32" fillId="3" borderId="5" xfId="357" applyFont="1" applyFill="1" applyBorder="1"/>
    <xf numFmtId="0" fontId="84" fillId="3" borderId="0" xfId="357" applyFont="1" applyFill="1"/>
    <xf numFmtId="42" fontId="122" fillId="3" borderId="0" xfId="357" applyNumberFormat="1" applyFont="1" applyFill="1"/>
    <xf numFmtId="0" fontId="123" fillId="3" borderId="6" xfId="357" applyFont="1" applyFill="1" applyBorder="1" applyAlignment="1">
      <alignment wrapText="1"/>
    </xf>
    <xf numFmtId="0" fontId="20" fillId="3" borderId="2" xfId="357" applyFill="1" applyBorder="1"/>
    <xf numFmtId="0" fontId="28" fillId="3" borderId="3" xfId="357" applyFont="1" applyFill="1" applyBorder="1" applyAlignment="1">
      <alignment horizontal="center"/>
    </xf>
    <xf numFmtId="0" fontId="28" fillId="3" borderId="41" xfId="357" applyFont="1" applyFill="1" applyBorder="1" applyAlignment="1">
      <alignment horizontal="center"/>
    </xf>
    <xf numFmtId="174" fontId="28" fillId="3" borderId="151" xfId="362" applyNumberFormat="1" applyFont="1" applyFill="1" applyBorder="1" applyAlignment="1">
      <alignment horizontal="center"/>
    </xf>
    <xf numFmtId="0" fontId="35" fillId="3" borderId="6" xfId="2" applyFont="1" applyFill="1" applyBorder="1" applyAlignment="1">
      <alignment vertical="center" wrapText="1"/>
    </xf>
    <xf numFmtId="174" fontId="86" fillId="3" borderId="0" xfId="362" applyNumberFormat="1" applyFont="1" applyFill="1" applyBorder="1"/>
    <xf numFmtId="2" fontId="20" fillId="3" borderId="0" xfId="357" applyNumberFormat="1" applyFill="1" applyAlignment="1">
      <alignment horizontal="center"/>
    </xf>
    <xf numFmtId="174" fontId="0" fillId="3" borderId="6" xfId="362" applyNumberFormat="1" applyFont="1" applyFill="1" applyBorder="1" applyAlignment="1">
      <alignment horizontal="center"/>
    </xf>
    <xf numFmtId="0" fontId="28" fillId="3" borderId="5" xfId="357" applyFont="1" applyFill="1" applyBorder="1"/>
    <xf numFmtId="0" fontId="114" fillId="3" borderId="53" xfId="357" applyFont="1" applyFill="1" applyBorder="1"/>
    <xf numFmtId="174" fontId="0" fillId="3" borderId="78" xfId="362" applyNumberFormat="1" applyFont="1" applyFill="1" applyBorder="1"/>
    <xf numFmtId="2" fontId="114" fillId="3" borderId="78" xfId="357" applyNumberFormat="1" applyFont="1" applyFill="1" applyBorder="1" applyAlignment="1">
      <alignment horizontal="center"/>
    </xf>
    <xf numFmtId="174" fontId="119" fillId="3" borderId="138" xfId="362" applyNumberFormat="1" applyFont="1" applyFill="1" applyBorder="1" applyAlignment="1">
      <alignment horizontal="center"/>
    </xf>
    <xf numFmtId="174" fontId="0" fillId="3" borderId="0" xfId="362" applyNumberFormat="1" applyFont="1" applyFill="1" applyBorder="1"/>
    <xf numFmtId="174" fontId="0" fillId="3" borderId="6" xfId="362" applyNumberFormat="1" applyFont="1" applyFill="1" applyBorder="1"/>
    <xf numFmtId="10" fontId="114" fillId="3" borderId="0" xfId="357" applyNumberFormat="1" applyFont="1" applyFill="1" applyAlignment="1">
      <alignment horizontal="center"/>
    </xf>
    <xf numFmtId="10" fontId="86" fillId="3" borderId="0" xfId="357" applyNumberFormat="1" applyFont="1" applyFill="1" applyAlignment="1">
      <alignment horizontal="center"/>
    </xf>
    <xf numFmtId="174" fontId="119" fillId="3" borderId="6" xfId="357" applyNumberFormat="1" applyFont="1" applyFill="1" applyBorder="1"/>
    <xf numFmtId="0" fontId="20" fillId="3" borderId="5" xfId="357" applyFill="1" applyBorder="1"/>
    <xf numFmtId="0" fontId="119" fillId="3" borderId="51" xfId="357" applyFont="1" applyFill="1" applyBorder="1"/>
    <xf numFmtId="0" fontId="20" fillId="3" borderId="147" xfId="357" applyFill="1" applyBorder="1"/>
    <xf numFmtId="174" fontId="119" fillId="3" borderId="152" xfId="357" applyNumberFormat="1" applyFont="1" applyFill="1" applyBorder="1"/>
    <xf numFmtId="0" fontId="119" fillId="3" borderId="5" xfId="357" applyFont="1" applyFill="1" applyBorder="1"/>
    <xf numFmtId="0" fontId="28" fillId="3" borderId="0" xfId="357" applyFont="1" applyFill="1" applyAlignment="1">
      <alignment horizontal="center"/>
    </xf>
    <xf numFmtId="174" fontId="28" fillId="3" borderId="6" xfId="357" applyNumberFormat="1" applyFont="1" applyFill="1" applyBorder="1"/>
    <xf numFmtId="0" fontId="28" fillId="3" borderId="0" xfId="357" applyFont="1" applyFill="1" applyAlignment="1">
      <alignment horizontal="center" vertical="top"/>
    </xf>
    <xf numFmtId="0" fontId="87" fillId="3" borderId="5" xfId="357" applyFont="1" applyFill="1" applyBorder="1" applyAlignment="1">
      <alignment vertical="center"/>
    </xf>
    <xf numFmtId="0" fontId="20" fillId="3" borderId="0" xfId="357" applyFill="1" applyAlignment="1">
      <alignment vertical="center"/>
    </xf>
    <xf numFmtId="44" fontId="20" fillId="3" borderId="0" xfId="357" applyNumberFormat="1" applyFill="1" applyAlignment="1">
      <alignment vertical="center"/>
    </xf>
    <xf numFmtId="174" fontId="114" fillId="3" borderId="6" xfId="362" applyNumberFormat="1" applyFont="1" applyFill="1" applyBorder="1" applyAlignment="1">
      <alignment vertical="center"/>
    </xf>
    <xf numFmtId="174" fontId="114" fillId="3" borderId="6" xfId="362" applyNumberFormat="1" applyFont="1" applyFill="1" applyBorder="1"/>
    <xf numFmtId="174" fontId="20" fillId="3" borderId="0" xfId="357" applyNumberFormat="1" applyFill="1"/>
    <xf numFmtId="0" fontId="124" fillId="3" borderId="0" xfId="357" applyFont="1" applyFill="1" applyAlignment="1">
      <alignment horizontal="center"/>
    </xf>
    <xf numFmtId="174" fontId="27" fillId="3" borderId="0" xfId="362" applyNumberFormat="1" applyFont="1" applyFill="1" applyBorder="1"/>
    <xf numFmtId="44" fontId="20" fillId="3" borderId="0" xfId="357" applyNumberFormat="1" applyFill="1" applyAlignment="1">
      <alignment horizontal="center"/>
    </xf>
    <xf numFmtId="174" fontId="87" fillId="3" borderId="6" xfId="362" applyNumberFormat="1" applyFont="1" applyFill="1" applyBorder="1"/>
    <xf numFmtId="174" fontId="27" fillId="3" borderId="0" xfId="357" applyNumberFormat="1" applyFont="1" applyFill="1"/>
    <xf numFmtId="44" fontId="114" fillId="3" borderId="0" xfId="357" applyNumberFormat="1" applyFont="1" applyFill="1" applyAlignment="1">
      <alignment horizontal="center"/>
    </xf>
    <xf numFmtId="174" fontId="114" fillId="3" borderId="47" xfId="362" applyNumberFormat="1" applyFont="1" applyFill="1" applyBorder="1" applyAlignment="1">
      <alignment horizontal="right"/>
    </xf>
    <xf numFmtId="174" fontId="114" fillId="3" borderId="141" xfId="362" applyNumberFormat="1" applyFont="1" applyFill="1" applyBorder="1" applyAlignment="1">
      <alignment horizontal="right"/>
    </xf>
    <xf numFmtId="174" fontId="114" fillId="3" borderId="47" xfId="362" applyNumberFormat="1" applyFont="1" applyFill="1" applyBorder="1" applyAlignment="1"/>
    <xf numFmtId="174" fontId="28" fillId="3" borderId="152" xfId="357" applyNumberFormat="1" applyFont="1" applyFill="1" applyBorder="1"/>
    <xf numFmtId="0" fontId="119" fillId="3" borderId="53" xfId="357" applyFont="1" applyFill="1" applyBorder="1"/>
    <xf numFmtId="0" fontId="20" fillId="3" borderId="78" xfId="357" applyFill="1" applyBorder="1"/>
    <xf numFmtId="174" fontId="20" fillId="3" borderId="138" xfId="357" applyNumberFormat="1" applyFill="1" applyBorder="1"/>
    <xf numFmtId="10" fontId="87" fillId="3" borderId="78" xfId="357" applyNumberFormat="1" applyFont="1" applyFill="1" applyBorder="1" applyAlignment="1">
      <alignment horizontal="left"/>
    </xf>
    <xf numFmtId="0" fontId="114" fillId="3" borderId="51" xfId="357" applyFont="1" applyFill="1" applyBorder="1"/>
    <xf numFmtId="10" fontId="87" fillId="3" borderId="147" xfId="357" applyNumberFormat="1" applyFont="1" applyFill="1" applyBorder="1" applyAlignment="1">
      <alignment horizontal="left"/>
    </xf>
    <xf numFmtId="10" fontId="87" fillId="3" borderId="147" xfId="357" applyNumberFormat="1" applyFont="1" applyFill="1" applyBorder="1" applyAlignment="1">
      <alignment horizontal="center"/>
    </xf>
    <xf numFmtId="174" fontId="20" fillId="3" borderId="152" xfId="357" applyNumberFormat="1" applyFill="1" applyBorder="1"/>
    <xf numFmtId="0" fontId="20" fillId="3" borderId="51" xfId="357" applyFill="1" applyBorder="1"/>
    <xf numFmtId="10" fontId="20" fillId="3" borderId="147" xfId="357" applyNumberFormat="1" applyFill="1" applyBorder="1" applyAlignment="1">
      <alignment horizontal="center"/>
    </xf>
    <xf numFmtId="0" fontId="20" fillId="3" borderId="147" xfId="357" applyFill="1" applyBorder="1" applyAlignment="1">
      <alignment horizontal="left"/>
    </xf>
    <xf numFmtId="0" fontId="20" fillId="3" borderId="165" xfId="357" applyFill="1" applyBorder="1"/>
    <xf numFmtId="10" fontId="20" fillId="3" borderId="166" xfId="357" applyNumberFormat="1" applyFill="1" applyBorder="1" applyAlignment="1">
      <alignment horizontal="center"/>
    </xf>
    <xf numFmtId="0" fontId="20" fillId="3" borderId="166" xfId="357" applyFill="1" applyBorder="1" applyAlignment="1">
      <alignment horizontal="left"/>
    </xf>
    <xf numFmtId="0" fontId="20" fillId="3" borderId="166" xfId="357" applyFill="1" applyBorder="1"/>
    <xf numFmtId="174" fontId="20" fillId="3" borderId="167" xfId="357" applyNumberFormat="1" applyFill="1" applyBorder="1"/>
    <xf numFmtId="10" fontId="20" fillId="3" borderId="0" xfId="357" applyNumberFormat="1" applyFill="1" applyAlignment="1">
      <alignment horizontal="center"/>
    </xf>
    <xf numFmtId="10" fontId="20" fillId="3" borderId="0" xfId="357" applyNumberFormat="1" applyFill="1" applyAlignment="1">
      <alignment horizontal="left"/>
    </xf>
    <xf numFmtId="174" fontId="20" fillId="3" borderId="6" xfId="357" applyNumberFormat="1" applyFill="1" applyBorder="1"/>
    <xf numFmtId="174" fontId="20" fillId="3" borderId="5" xfId="357" applyNumberFormat="1" applyFill="1" applyBorder="1"/>
    <xf numFmtId="0" fontId="64" fillId="3" borderId="46" xfId="357" applyFont="1" applyFill="1" applyBorder="1"/>
    <xf numFmtId="0" fontId="20" fillId="3" borderId="43" xfId="357" applyFill="1" applyBorder="1"/>
    <xf numFmtId="10" fontId="20" fillId="3" borderId="43" xfId="357" applyNumberFormat="1" applyFill="1" applyBorder="1" applyAlignment="1">
      <alignment horizontal="left"/>
    </xf>
    <xf numFmtId="174" fontId="28" fillId="3" borderId="44" xfId="357" applyNumberFormat="1" applyFont="1" applyFill="1" applyBorder="1"/>
    <xf numFmtId="0" fontId="86" fillId="3" borderId="46" xfId="357" applyFont="1" applyFill="1" applyBorder="1"/>
    <xf numFmtId="10" fontId="20" fillId="3" borderId="43" xfId="357" applyNumberFormat="1" applyFill="1" applyBorder="1"/>
    <xf numFmtId="0" fontId="64" fillId="3" borderId="8" xfId="357" applyFont="1" applyFill="1" applyBorder="1"/>
    <xf numFmtId="0" fontId="64" fillId="3" borderId="9" xfId="357" applyFont="1" applyFill="1" applyBorder="1"/>
    <xf numFmtId="0" fontId="64" fillId="3" borderId="9" xfId="357" applyFont="1" applyFill="1" applyBorder="1" applyAlignment="1">
      <alignment horizontal="left"/>
    </xf>
    <xf numFmtId="44" fontId="64" fillId="4" borderId="10" xfId="362" applyFont="1" applyFill="1" applyBorder="1"/>
    <xf numFmtId="0" fontId="35" fillId="3" borderId="44" xfId="357" applyFont="1" applyFill="1" applyBorder="1" applyAlignment="1">
      <alignment wrapText="1"/>
    </xf>
    <xf numFmtId="0" fontId="119" fillId="3" borderId="2" xfId="357" applyFont="1" applyFill="1" applyBorder="1" applyAlignment="1">
      <alignment horizontal="center"/>
    </xf>
    <xf numFmtId="0" fontId="119" fillId="3" borderId="3" xfId="357" applyFont="1" applyFill="1" applyBorder="1" applyAlignment="1">
      <alignment horizontal="center"/>
    </xf>
    <xf numFmtId="0" fontId="20" fillId="3" borderId="150" xfId="357" applyFill="1" applyBorder="1"/>
    <xf numFmtId="0" fontId="64" fillId="3" borderId="51" xfId="357" applyFont="1" applyFill="1" applyBorder="1"/>
    <xf numFmtId="43" fontId="0" fillId="3" borderId="147" xfId="359" applyFont="1" applyFill="1" applyBorder="1"/>
    <xf numFmtId="0" fontId="35" fillId="3" borderId="5" xfId="357" applyFont="1" applyFill="1" applyBorder="1"/>
    <xf numFmtId="4" fontId="127" fillId="3" borderId="0" xfId="357" applyNumberFormat="1" applyFont="1" applyFill="1" applyAlignment="1">
      <alignment horizontal="center"/>
    </xf>
    <xf numFmtId="174" fontId="20" fillId="3" borderId="6" xfId="362" applyNumberFormat="1" applyFont="1" applyFill="1" applyBorder="1" applyAlignment="1">
      <alignment horizontal="center"/>
    </xf>
    <xf numFmtId="0" fontId="35" fillId="3" borderId="6" xfId="357" applyFont="1" applyFill="1" applyBorder="1" applyAlignment="1">
      <alignment wrapText="1"/>
    </xf>
    <xf numFmtId="0" fontId="38" fillId="3" borderId="5" xfId="364" applyFont="1" applyFill="1" applyBorder="1"/>
    <xf numFmtId="0" fontId="38" fillId="3" borderId="0" xfId="364" applyFont="1" applyFill="1"/>
    <xf numFmtId="0" fontId="121" fillId="3" borderId="0" xfId="357" applyFont="1" applyFill="1" applyAlignment="1">
      <alignment horizontal="center"/>
    </xf>
    <xf numFmtId="0" fontId="38" fillId="3" borderId="6" xfId="364" applyFont="1" applyFill="1" applyBorder="1" applyAlignment="1">
      <alignment wrapText="1"/>
    </xf>
    <xf numFmtId="174" fontId="28" fillId="3" borderId="6" xfId="362" applyNumberFormat="1" applyFont="1" applyFill="1" applyBorder="1" applyAlignment="1">
      <alignment horizontal="center"/>
    </xf>
    <xf numFmtId="0" fontId="35" fillId="3" borderId="5" xfId="357" applyFont="1" applyFill="1" applyBorder="1" applyAlignment="1">
      <alignment horizontal="left"/>
    </xf>
    <xf numFmtId="10" fontId="127" fillId="3" borderId="0" xfId="361" applyNumberFormat="1" applyFont="1" applyFill="1" applyBorder="1"/>
    <xf numFmtId="10" fontId="119" fillId="3" borderId="5" xfId="357" applyNumberFormat="1" applyFont="1" applyFill="1" applyBorder="1" applyAlignment="1">
      <alignment horizontal="left"/>
    </xf>
    <xf numFmtId="10" fontId="28" fillId="3" borderId="0" xfId="357" applyNumberFormat="1" applyFont="1" applyFill="1" applyAlignment="1">
      <alignment horizontal="right"/>
    </xf>
    <xf numFmtId="0" fontId="84" fillId="3" borderId="5" xfId="357" applyFont="1" applyFill="1" applyBorder="1"/>
    <xf numFmtId="10" fontId="84" fillId="3" borderId="0" xfId="361" applyNumberFormat="1" applyFont="1" applyFill="1" applyBorder="1"/>
    <xf numFmtId="0" fontId="64" fillId="3" borderId="0" xfId="357" applyFont="1" applyFill="1"/>
    <xf numFmtId="10" fontId="119" fillId="3" borderId="46" xfId="357" applyNumberFormat="1" applyFont="1" applyFill="1" applyBorder="1" applyAlignment="1">
      <alignment horizontal="left"/>
    </xf>
    <xf numFmtId="0" fontId="64" fillId="3" borderId="43" xfId="357" applyFont="1" applyFill="1" applyBorder="1"/>
    <xf numFmtId="10" fontId="119" fillId="3" borderId="8" xfId="357" applyNumberFormat="1" applyFont="1" applyFill="1" applyBorder="1" applyAlignment="1">
      <alignment horizontal="left"/>
    </xf>
    <xf numFmtId="0" fontId="20" fillId="3" borderId="9" xfId="357" applyFill="1" applyBorder="1"/>
    <xf numFmtId="10" fontId="0" fillId="3" borderId="9" xfId="361" applyNumberFormat="1" applyFont="1" applyFill="1" applyBorder="1" applyAlignment="1">
      <alignment horizontal="left"/>
    </xf>
    <xf numFmtId="174" fontId="64" fillId="4" borderId="10" xfId="362" applyNumberFormat="1" applyFont="1" applyFill="1" applyBorder="1"/>
    <xf numFmtId="42" fontId="128" fillId="3" borderId="0" xfId="357" applyNumberFormat="1" applyFont="1" applyFill="1"/>
    <xf numFmtId="174" fontId="28" fillId="3" borderId="4" xfId="362" applyNumberFormat="1" applyFont="1" applyFill="1" applyBorder="1" applyAlignment="1">
      <alignment horizontal="center"/>
    </xf>
    <xf numFmtId="174" fontId="86" fillId="3" borderId="78" xfId="362" applyNumberFormat="1" applyFont="1" applyFill="1" applyBorder="1"/>
    <xf numFmtId="2" fontId="20" fillId="3" borderId="78" xfId="357" applyNumberFormat="1" applyFill="1" applyBorder="1" applyAlignment="1">
      <alignment horizontal="center"/>
    </xf>
    <xf numFmtId="174" fontId="0" fillId="3" borderId="138" xfId="362" applyNumberFormat="1" applyFont="1" applyFill="1" applyBorder="1" applyAlignment="1">
      <alignment horizontal="center"/>
    </xf>
    <xf numFmtId="0" fontId="87" fillId="3" borderId="5" xfId="357" applyFont="1" applyFill="1" applyBorder="1"/>
    <xf numFmtId="174" fontId="69" fillId="3" borderId="0" xfId="357" applyNumberFormat="1" applyFont="1" applyFill="1" applyAlignment="1">
      <alignment horizontal="center"/>
    </xf>
    <xf numFmtId="10" fontId="87" fillId="3" borderId="78" xfId="357" applyNumberFormat="1" applyFont="1" applyFill="1" applyBorder="1" applyAlignment="1">
      <alignment horizontal="center"/>
    </xf>
    <xf numFmtId="0" fontId="114" fillId="3" borderId="165" xfId="357" applyFont="1" applyFill="1" applyBorder="1"/>
    <xf numFmtId="10" fontId="114" fillId="3" borderId="166" xfId="357" applyNumberFormat="1" applyFont="1" applyFill="1" applyBorder="1" applyAlignment="1">
      <alignment horizontal="center"/>
    </xf>
    <xf numFmtId="0" fontId="114" fillId="3" borderId="166" xfId="357" applyFont="1" applyFill="1" applyBorder="1" applyAlignment="1">
      <alignment horizontal="left"/>
    </xf>
    <xf numFmtId="174" fontId="114" fillId="3" borderId="167" xfId="357" applyNumberFormat="1" applyFont="1" applyFill="1" applyBorder="1"/>
    <xf numFmtId="0" fontId="114" fillId="3" borderId="0" xfId="357" applyFont="1" applyFill="1" applyAlignment="1">
      <alignment horizontal="left"/>
    </xf>
    <xf numFmtId="174" fontId="114" fillId="3" borderId="44" xfId="357" applyNumberFormat="1" applyFont="1" applyFill="1" applyBorder="1"/>
    <xf numFmtId="0" fontId="114" fillId="3" borderId="166" xfId="357" applyFont="1" applyFill="1" applyBorder="1"/>
    <xf numFmtId="10" fontId="20" fillId="3" borderId="3" xfId="357" applyNumberFormat="1" applyFill="1" applyBorder="1" applyAlignment="1">
      <alignment horizontal="center"/>
    </xf>
    <xf numFmtId="10" fontId="20" fillId="3" borderId="3" xfId="357" applyNumberFormat="1" applyFill="1" applyBorder="1" applyAlignment="1">
      <alignment horizontal="left"/>
    </xf>
    <xf numFmtId="0" fontId="28" fillId="3" borderId="8" xfId="357" applyFont="1" applyFill="1" applyBorder="1"/>
    <xf numFmtId="0" fontId="28" fillId="3" borderId="9" xfId="357" applyFont="1" applyFill="1" applyBorder="1"/>
    <xf numFmtId="10" fontId="28" fillId="3" borderId="9" xfId="361" applyNumberFormat="1" applyFont="1" applyFill="1" applyBorder="1" applyAlignment="1">
      <alignment horizontal="left"/>
    </xf>
    <xf numFmtId="0" fontId="20" fillId="3" borderId="8" xfId="357" applyFill="1" applyBorder="1"/>
    <xf numFmtId="44" fontId="28" fillId="4" borderId="10" xfId="362" applyFont="1" applyFill="1" applyBorder="1"/>
    <xf numFmtId="10" fontId="20" fillId="3" borderId="9" xfId="361" applyNumberFormat="1" applyFont="1" applyFill="1" applyBorder="1" applyAlignment="1">
      <alignment horizontal="left"/>
    </xf>
    <xf numFmtId="0" fontId="28" fillId="3" borderId="147" xfId="357" applyFont="1" applyFill="1" applyBorder="1" applyAlignment="1">
      <alignment horizontal="center"/>
    </xf>
    <xf numFmtId="174" fontId="28" fillId="3" borderId="152" xfId="362" applyNumberFormat="1" applyFont="1" applyFill="1" applyBorder="1" applyAlignment="1">
      <alignment horizontal="center"/>
    </xf>
    <xf numFmtId="0" fontId="20" fillId="3" borderId="46" xfId="357" applyFill="1" applyBorder="1"/>
    <xf numFmtId="0" fontId="120" fillId="3" borderId="150" xfId="2" applyFont="1" applyFill="1" applyBorder="1" applyAlignment="1">
      <alignment horizontal="center"/>
    </xf>
    <xf numFmtId="0" fontId="120" fillId="3" borderId="41" xfId="2" applyFont="1" applyFill="1" applyBorder="1" applyAlignment="1">
      <alignment horizontal="center"/>
    </xf>
    <xf numFmtId="0" fontId="86" fillId="3" borderId="41" xfId="2" applyFont="1" applyFill="1" applyBorder="1" applyAlignment="1">
      <alignment horizontal="right"/>
    </xf>
    <xf numFmtId="0" fontId="86" fillId="3" borderId="151" xfId="2" applyFont="1" applyFill="1" applyBorder="1" applyAlignment="1">
      <alignment horizontal="center"/>
    </xf>
    <xf numFmtId="164" fontId="86" fillId="3" borderId="5" xfId="2" applyNumberFormat="1" applyFont="1" applyFill="1" applyBorder="1" applyAlignment="1">
      <alignment horizontal="right"/>
    </xf>
    <xf numFmtId="0" fontId="86" fillId="3" borderId="0" xfId="2" applyFont="1" applyFill="1"/>
    <xf numFmtId="164" fontId="86" fillId="3" borderId="0" xfId="2" applyNumberFormat="1" applyFont="1" applyFill="1"/>
    <xf numFmtId="0" fontId="32" fillId="3" borderId="5" xfId="2" applyFont="1" applyFill="1" applyBorder="1" applyAlignment="1">
      <alignment vertical="center"/>
    </xf>
    <xf numFmtId="0" fontId="84" fillId="3" borderId="0" xfId="2" applyFont="1" applyFill="1" applyAlignment="1">
      <alignment vertical="center"/>
    </xf>
    <xf numFmtId="42" fontId="122" fillId="3" borderId="0" xfId="2" applyNumberFormat="1" applyFont="1" applyFill="1" applyAlignment="1">
      <alignment vertical="center"/>
    </xf>
    <xf numFmtId="0" fontId="123" fillId="3" borderId="6" xfId="2" applyFont="1" applyFill="1" applyBorder="1" applyAlignment="1">
      <alignment vertical="center" wrapText="1"/>
    </xf>
    <xf numFmtId="164" fontId="86" fillId="3" borderId="5" xfId="2" applyNumberFormat="1" applyFont="1" applyFill="1" applyBorder="1"/>
    <xf numFmtId="4" fontId="35" fillId="3" borderId="0" xfId="2" applyNumberFormat="1" applyFont="1" applyFill="1" applyAlignment="1">
      <alignment horizontal="center" vertical="center"/>
    </xf>
    <xf numFmtId="42" fontId="35" fillId="3" borderId="0" xfId="2" applyNumberFormat="1" applyFont="1" applyFill="1" applyAlignment="1">
      <alignment vertical="center"/>
    </xf>
    <xf numFmtId="164" fontId="89" fillId="3" borderId="0" xfId="2" applyNumberFormat="1" applyFont="1" applyFill="1" applyAlignment="1">
      <alignment horizontal="center"/>
    </xf>
    <xf numFmtId="2" fontId="86" fillId="3" borderId="5" xfId="2" applyNumberFormat="1" applyFont="1" applyFill="1" applyBorder="1" applyAlignment="1">
      <alignment horizontal="right"/>
    </xf>
    <xf numFmtId="42" fontId="86" fillId="3" borderId="6" xfId="51" applyNumberFormat="1" applyFont="1" applyFill="1" applyBorder="1"/>
    <xf numFmtId="0" fontId="35" fillId="3" borderId="5" xfId="364" applyFont="1" applyFill="1" applyBorder="1" applyAlignment="1">
      <alignment vertical="center"/>
    </xf>
    <xf numFmtId="0" fontId="35" fillId="3" borderId="0" xfId="364" applyFont="1" applyFill="1" applyAlignment="1">
      <alignment vertical="center"/>
    </xf>
    <xf numFmtId="0" fontId="80" fillId="3" borderId="0" xfId="2" applyFont="1" applyFill="1" applyAlignment="1">
      <alignment horizontal="center" vertical="center"/>
    </xf>
    <xf numFmtId="0" fontId="35" fillId="3" borderId="6" xfId="2" applyFont="1" applyFill="1" applyBorder="1" applyAlignment="1">
      <alignment vertical="center"/>
    </xf>
    <xf numFmtId="9" fontId="86" fillId="3" borderId="0" xfId="365" applyFont="1" applyFill="1" applyBorder="1" applyAlignment="1">
      <alignment horizontal="right"/>
    </xf>
    <xf numFmtId="0" fontId="35" fillId="3" borderId="6" xfId="364" applyFont="1" applyFill="1" applyBorder="1" applyAlignment="1">
      <alignment vertical="center" wrapText="1"/>
    </xf>
    <xf numFmtId="0" fontId="35" fillId="3" borderId="5" xfId="2" applyFont="1" applyFill="1" applyBorder="1" applyAlignment="1">
      <alignment horizontal="left" vertical="center"/>
    </xf>
    <xf numFmtId="10" fontId="35" fillId="3" borderId="0" xfId="365" applyNumberFormat="1" applyFont="1" applyFill="1" applyBorder="1" applyAlignment="1">
      <alignment vertical="center"/>
    </xf>
    <xf numFmtId="0" fontId="35" fillId="3" borderId="5" xfId="2" applyFont="1" applyFill="1" applyBorder="1" applyAlignment="1">
      <alignment vertical="center"/>
    </xf>
    <xf numFmtId="0" fontId="86" fillId="3" borderId="6" xfId="357" applyFont="1" applyFill="1" applyBorder="1"/>
    <xf numFmtId="0" fontId="86" fillId="3" borderId="5" xfId="2" applyFont="1" applyFill="1" applyBorder="1"/>
    <xf numFmtId="10" fontId="86" fillId="3" borderId="0" xfId="2" applyNumberFormat="1" applyFont="1" applyFill="1"/>
    <xf numFmtId="10" fontId="86" fillId="3" borderId="0" xfId="2" applyNumberFormat="1" applyFont="1" applyFill="1" applyAlignment="1">
      <alignment horizontal="center"/>
    </xf>
    <xf numFmtId="174" fontId="86" fillId="3" borderId="5" xfId="2" applyNumberFormat="1" applyFont="1" applyFill="1" applyBorder="1"/>
    <xf numFmtId="42" fontId="86" fillId="3" borderId="6" xfId="2" applyNumberFormat="1" applyFont="1" applyFill="1" applyBorder="1"/>
    <xf numFmtId="0" fontId="100" fillId="3" borderId="5" xfId="2" applyFont="1" applyFill="1" applyBorder="1" applyAlignment="1">
      <alignment vertical="center"/>
    </xf>
    <xf numFmtId="179" fontId="35" fillId="3" borderId="0" xfId="2" applyNumberFormat="1" applyFont="1" applyFill="1" applyAlignment="1">
      <alignment vertical="center"/>
    </xf>
    <xf numFmtId="42" fontId="125" fillId="3" borderId="0" xfId="2" applyNumberFormat="1" applyFont="1" applyFill="1" applyAlignment="1">
      <alignment vertical="center"/>
    </xf>
    <xf numFmtId="174" fontId="86" fillId="3" borderId="0" xfId="2" applyNumberFormat="1" applyFont="1" applyFill="1"/>
    <xf numFmtId="174" fontId="86" fillId="3" borderId="6" xfId="51" applyNumberFormat="1" applyFont="1" applyFill="1" applyBorder="1"/>
    <xf numFmtId="179" fontId="35" fillId="3" borderId="0" xfId="51" applyNumberFormat="1" applyFont="1" applyFill="1" applyBorder="1" applyAlignment="1">
      <alignment vertical="center"/>
    </xf>
    <xf numFmtId="10" fontId="86" fillId="3" borderId="147" xfId="2" applyNumberFormat="1" applyFont="1" applyFill="1" applyBorder="1" applyAlignment="1">
      <alignment horizontal="center"/>
    </xf>
    <xf numFmtId="174" fontId="86" fillId="3" borderId="51" xfId="2" applyNumberFormat="1" applyFont="1" applyFill="1" applyBorder="1"/>
    <xf numFmtId="42" fontId="86" fillId="3" borderId="152" xfId="51" applyNumberFormat="1" applyFont="1" applyFill="1" applyBorder="1"/>
    <xf numFmtId="0" fontId="86" fillId="3" borderId="0" xfId="2" applyFont="1" applyFill="1" applyAlignment="1">
      <alignment horizontal="center"/>
    </xf>
    <xf numFmtId="10" fontId="20" fillId="3" borderId="9" xfId="357" applyNumberFormat="1" applyFill="1" applyBorder="1" applyAlignment="1">
      <alignment horizontal="right"/>
    </xf>
    <xf numFmtId="10" fontId="20" fillId="3" borderId="8" xfId="361" applyNumberFormat="1" applyFont="1" applyFill="1" applyBorder="1" applyAlignment="1">
      <alignment horizontal="left"/>
    </xf>
    <xf numFmtId="0" fontId="86" fillId="3" borderId="9" xfId="357" applyFont="1" applyFill="1" applyBorder="1"/>
    <xf numFmtId="0" fontId="29" fillId="3" borderId="8" xfId="2" applyFill="1" applyBorder="1"/>
    <xf numFmtId="0" fontId="29" fillId="3" borderId="9" xfId="2" applyFill="1" applyBorder="1"/>
    <xf numFmtId="0" fontId="29" fillId="3" borderId="10" xfId="2" applyFill="1" applyBorder="1"/>
    <xf numFmtId="174" fontId="39" fillId="4" borderId="10" xfId="2" applyNumberFormat="1" applyFont="1" applyFill="1" applyBorder="1"/>
    <xf numFmtId="0" fontId="86" fillId="3" borderId="5" xfId="370" applyFont="1" applyFill="1" applyBorder="1" applyAlignment="1">
      <alignment horizontal="left"/>
    </xf>
    <xf numFmtId="0" fontId="86" fillId="3" borderId="127" xfId="370" applyFont="1" applyFill="1" applyBorder="1" applyAlignment="1">
      <alignment horizontal="left"/>
    </xf>
    <xf numFmtId="0" fontId="86" fillId="3" borderId="5" xfId="357" applyFont="1" applyFill="1" applyBorder="1" applyAlignment="1">
      <alignment horizontal="left"/>
    </xf>
    <xf numFmtId="0" fontId="86" fillId="3" borderId="5" xfId="369" applyFont="1" applyFill="1" applyBorder="1" applyAlignment="1">
      <alignment horizontal="left"/>
    </xf>
    <xf numFmtId="0" fontId="86" fillId="3" borderId="127" xfId="369" applyFont="1" applyFill="1" applyBorder="1" applyAlignment="1">
      <alignment horizontal="left" vertical="top"/>
    </xf>
    <xf numFmtId="0" fontId="86" fillId="3" borderId="46" xfId="369" applyFont="1" applyFill="1" applyBorder="1" applyAlignment="1">
      <alignment horizontal="left"/>
    </xf>
    <xf numFmtId="164" fontId="86" fillId="3" borderId="5" xfId="357" applyNumberFormat="1" applyFont="1" applyFill="1" applyBorder="1" applyAlignment="1">
      <alignment horizontal="left"/>
    </xf>
    <xf numFmtId="42" fontId="86" fillId="3" borderId="0" xfId="369" applyNumberFormat="1" applyFont="1" applyFill="1"/>
    <xf numFmtId="0" fontId="35" fillId="3" borderId="6" xfId="357" applyFont="1" applyFill="1" applyBorder="1"/>
    <xf numFmtId="49" fontId="86" fillId="3" borderId="0" xfId="357" applyNumberFormat="1" applyFont="1" applyFill="1"/>
    <xf numFmtId="49" fontId="86" fillId="3" borderId="6" xfId="357" applyNumberFormat="1" applyFont="1" applyFill="1" applyBorder="1"/>
    <xf numFmtId="49" fontId="86" fillId="3" borderId="79" xfId="357" applyNumberFormat="1" applyFont="1" applyFill="1" applyBorder="1"/>
    <xf numFmtId="42" fontId="86" fillId="3" borderId="47" xfId="369" applyNumberFormat="1" applyFont="1" applyFill="1" applyBorder="1"/>
    <xf numFmtId="0" fontId="100" fillId="3" borderId="77" xfId="369" applyFont="1" applyFill="1" applyBorder="1" applyAlignment="1">
      <alignment horizontal="left"/>
    </xf>
    <xf numFmtId="0" fontId="100" fillId="3" borderId="78" xfId="369" applyFont="1" applyFill="1" applyBorder="1" applyAlignment="1">
      <alignment horizontal="left"/>
    </xf>
    <xf numFmtId="0" fontId="100" fillId="3" borderId="138" xfId="369" applyFont="1" applyFill="1" applyBorder="1" applyAlignment="1">
      <alignment horizontal="left"/>
    </xf>
    <xf numFmtId="2" fontId="86" fillId="3" borderId="0" xfId="369" quotePrefix="1" applyNumberFormat="1" applyFont="1" applyFill="1" applyAlignment="1">
      <alignment horizontal="center"/>
    </xf>
    <xf numFmtId="0" fontId="100" fillId="3" borderId="79" xfId="369" applyFont="1" applyFill="1" applyBorder="1" applyAlignment="1">
      <alignment horizontal="left"/>
    </xf>
    <xf numFmtId="0" fontId="100" fillId="3" borderId="0" xfId="369" applyFont="1" applyFill="1" applyAlignment="1">
      <alignment horizontal="left"/>
    </xf>
    <xf numFmtId="0" fontId="100" fillId="3" borderId="6" xfId="369" applyFont="1" applyFill="1" applyBorder="1" applyAlignment="1">
      <alignment horizontal="left"/>
    </xf>
    <xf numFmtId="2" fontId="86" fillId="3" borderId="47" xfId="369" quotePrefix="1" applyNumberFormat="1" applyFont="1" applyFill="1" applyBorder="1" applyAlignment="1">
      <alignment horizontal="center"/>
    </xf>
    <xf numFmtId="0" fontId="100" fillId="3" borderId="83" xfId="369" applyFont="1" applyFill="1" applyBorder="1" applyAlignment="1">
      <alignment horizontal="left"/>
    </xf>
    <xf numFmtId="0" fontId="100" fillId="3" borderId="47" xfId="369" applyFont="1" applyFill="1" applyBorder="1" applyAlignment="1">
      <alignment horizontal="left"/>
    </xf>
    <xf numFmtId="0" fontId="100" fillId="3" borderId="141" xfId="369" applyFont="1" applyFill="1" applyBorder="1" applyAlignment="1">
      <alignment horizontal="left"/>
    </xf>
    <xf numFmtId="10" fontId="86" fillId="3" borderId="0" xfId="371" applyNumberFormat="1" applyFont="1" applyFill="1" applyBorder="1" applyAlignment="1">
      <alignment horizontal="center"/>
    </xf>
    <xf numFmtId="0" fontId="100" fillId="3" borderId="0" xfId="369" applyFont="1" applyFill="1"/>
    <xf numFmtId="0" fontId="100" fillId="3" borderId="6" xfId="369" applyFont="1" applyFill="1" applyBorder="1"/>
    <xf numFmtId="42" fontId="86" fillId="3" borderId="0" xfId="369" applyNumberFormat="1" applyFont="1" applyFill="1" applyAlignment="1">
      <alignment horizontal="center"/>
    </xf>
    <xf numFmtId="10" fontId="86" fillId="3" borderId="47" xfId="371" applyNumberFormat="1" applyFont="1" applyFill="1" applyBorder="1" applyAlignment="1">
      <alignment horizontal="center" vertical="top"/>
    </xf>
    <xf numFmtId="0" fontId="100" fillId="3" borderId="47" xfId="369" applyFont="1" applyFill="1" applyBorder="1"/>
    <xf numFmtId="0" fontId="100" fillId="3" borderId="141" xfId="369" applyFont="1" applyFill="1" applyBorder="1"/>
    <xf numFmtId="10" fontId="86" fillId="3" borderId="43" xfId="144" applyNumberFormat="1" applyFont="1" applyFill="1" applyBorder="1" applyAlignment="1">
      <alignment horizontal="center"/>
    </xf>
    <xf numFmtId="0" fontId="100" fillId="3" borderId="174" xfId="369" applyFont="1" applyFill="1" applyBorder="1" applyAlignment="1">
      <alignment horizontal="left"/>
    </xf>
    <xf numFmtId="0" fontId="100" fillId="3" borderId="43" xfId="369" applyFont="1" applyFill="1" applyBorder="1" applyAlignment="1">
      <alignment horizontal="left"/>
    </xf>
    <xf numFmtId="0" fontId="100" fillId="3" borderId="44" xfId="369" applyFont="1" applyFill="1" applyBorder="1" applyAlignment="1">
      <alignment horizontal="left"/>
    </xf>
    <xf numFmtId="2" fontId="86" fillId="3" borderId="0" xfId="357" applyNumberFormat="1" applyFont="1" applyFill="1" applyAlignment="1">
      <alignment horizontal="center"/>
    </xf>
    <xf numFmtId="0" fontId="64" fillId="3" borderId="0" xfId="369" applyFont="1" applyFill="1" applyAlignment="1">
      <alignment horizontal="center"/>
    </xf>
    <xf numFmtId="0" fontId="64" fillId="3" borderId="6" xfId="369" applyFont="1" applyFill="1" applyBorder="1" applyAlignment="1">
      <alignment horizontal="center"/>
    </xf>
    <xf numFmtId="0" fontId="86" fillId="3" borderId="0" xfId="357" applyFont="1" applyFill="1"/>
    <xf numFmtId="0" fontId="86" fillId="3" borderId="47" xfId="357" applyFont="1" applyFill="1" applyBorder="1"/>
    <xf numFmtId="0" fontId="86" fillId="3" borderId="141" xfId="357" applyFont="1" applyFill="1" applyBorder="1"/>
    <xf numFmtId="0" fontId="86" fillId="3" borderId="43" xfId="357" applyFont="1" applyFill="1" applyBorder="1"/>
    <xf numFmtId="0" fontId="86" fillId="3" borderId="44" xfId="357" applyFont="1" applyFill="1" applyBorder="1"/>
    <xf numFmtId="2" fontId="86" fillId="3" borderId="27" xfId="369" quotePrefix="1" applyNumberFormat="1" applyFont="1" applyFill="1" applyBorder="1" applyAlignment="1">
      <alignment horizontal="center"/>
    </xf>
    <xf numFmtId="2" fontId="86" fillId="3" borderId="23" xfId="369" quotePrefix="1" applyNumberFormat="1" applyFont="1" applyFill="1" applyBorder="1" applyAlignment="1">
      <alignment horizontal="center"/>
    </xf>
    <xf numFmtId="0" fontId="132" fillId="0" borderId="0" xfId="373" applyFont="1"/>
    <xf numFmtId="0" fontId="133" fillId="0" borderId="0" xfId="373" applyFont="1" applyAlignment="1">
      <alignment horizontal="center"/>
    </xf>
    <xf numFmtId="0" fontId="132" fillId="0" borderId="0" xfId="373" applyFont="1" applyAlignment="1">
      <alignment wrapText="1"/>
    </xf>
    <xf numFmtId="9" fontId="132" fillId="0" borderId="0" xfId="374" applyFont="1"/>
    <xf numFmtId="17" fontId="133" fillId="0" borderId="0" xfId="373" applyNumberFormat="1" applyFont="1" applyAlignment="1">
      <alignment horizontal="center"/>
    </xf>
    <xf numFmtId="17" fontId="134" fillId="0" borderId="0" xfId="373" applyNumberFormat="1" applyFont="1" applyAlignment="1">
      <alignment horizontal="center"/>
    </xf>
    <xf numFmtId="0" fontId="135" fillId="0" borderId="0" xfId="373" applyFont="1" applyAlignment="1">
      <alignment horizontal="center"/>
    </xf>
    <xf numFmtId="169" fontId="135" fillId="0" borderId="0" xfId="373" applyNumberFormat="1" applyFont="1" applyAlignment="1">
      <alignment horizontal="left" vertical="top"/>
    </xf>
    <xf numFmtId="9" fontId="135" fillId="0" borderId="0" xfId="374" applyFont="1"/>
    <xf numFmtId="0" fontId="135" fillId="0" borderId="0" xfId="373" applyFont="1"/>
    <xf numFmtId="9" fontId="135" fillId="0" borderId="0" xfId="373" applyNumberFormat="1" applyFont="1" applyAlignment="1">
      <alignment horizontal="center" wrapText="1"/>
    </xf>
    <xf numFmtId="9" fontId="135" fillId="0" borderId="0" xfId="373" applyNumberFormat="1" applyFont="1" applyAlignment="1">
      <alignment horizontal="center"/>
    </xf>
    <xf numFmtId="0" fontId="135" fillId="0" borderId="0" xfId="373" applyFont="1" applyAlignment="1">
      <alignment horizontal="left" wrapText="1"/>
    </xf>
    <xf numFmtId="0" fontId="132" fillId="0" borderId="2" xfId="373" applyFont="1" applyBorder="1"/>
    <xf numFmtId="168" fontId="132" fillId="0" borderId="3" xfId="373" applyNumberFormat="1" applyFont="1" applyBorder="1" applyAlignment="1">
      <alignment horizontal="center"/>
    </xf>
    <xf numFmtId="168" fontId="132" fillId="0" borderId="41" xfId="373" applyNumberFormat="1" applyFont="1" applyBorder="1" applyAlignment="1">
      <alignment horizontal="center"/>
    </xf>
    <xf numFmtId="9" fontId="132" fillId="0" borderId="41" xfId="143" applyFont="1" applyBorder="1" applyAlignment="1">
      <alignment horizontal="center"/>
    </xf>
    <xf numFmtId="168" fontId="132" fillId="0" borderId="42" xfId="373" applyNumberFormat="1" applyFont="1" applyBorder="1"/>
    <xf numFmtId="168" fontId="132" fillId="0" borderId="0" xfId="373" applyNumberFormat="1" applyFont="1"/>
    <xf numFmtId="0" fontId="132" fillId="0" borderId="46" xfId="373" applyFont="1" applyBorder="1"/>
    <xf numFmtId="170" fontId="132" fillId="0" borderId="43" xfId="373" applyNumberFormat="1" applyFont="1" applyBorder="1" applyAlignment="1">
      <alignment horizontal="center"/>
    </xf>
    <xf numFmtId="9" fontId="132" fillId="0" borderId="177" xfId="143" applyFont="1" applyBorder="1" applyAlignment="1">
      <alignment horizontal="center"/>
    </xf>
    <xf numFmtId="170" fontId="132" fillId="0" borderId="45" xfId="373" applyNumberFormat="1" applyFont="1" applyBorder="1"/>
    <xf numFmtId="9" fontId="132" fillId="0" borderId="31" xfId="374" applyFont="1" applyBorder="1"/>
    <xf numFmtId="0" fontId="132" fillId="0" borderId="3" xfId="373" applyFont="1" applyBorder="1"/>
    <xf numFmtId="0" fontId="132" fillId="0" borderId="5" xfId="373" applyFont="1" applyBorder="1"/>
    <xf numFmtId="170" fontId="132" fillId="0" borderId="0" xfId="373" applyNumberFormat="1" applyFont="1" applyAlignment="1">
      <alignment horizontal="center"/>
    </xf>
    <xf numFmtId="9" fontId="132" fillId="0" borderId="78" xfId="143" applyFont="1" applyBorder="1" applyAlignment="1">
      <alignment horizontal="center"/>
    </xf>
    <xf numFmtId="0" fontId="132" fillId="0" borderId="43" xfId="373" applyFont="1" applyBorder="1"/>
    <xf numFmtId="168" fontId="137" fillId="0" borderId="0" xfId="373" applyNumberFormat="1" applyFont="1"/>
    <xf numFmtId="9" fontId="132" fillId="0" borderId="0" xfId="374" applyFont="1" applyBorder="1"/>
    <xf numFmtId="9" fontId="132" fillId="0" borderId="43" xfId="374" applyFont="1" applyBorder="1"/>
    <xf numFmtId="0" fontId="132" fillId="0" borderId="2" xfId="373" applyFont="1" applyBorder="1" applyAlignment="1">
      <alignment wrapText="1"/>
    </xf>
    <xf numFmtId="168" fontId="132" fillId="0" borderId="3" xfId="373" applyNumberFormat="1" applyFont="1" applyBorder="1" applyAlignment="1">
      <alignment horizontal="center" wrapText="1"/>
    </xf>
    <xf numFmtId="0" fontId="132" fillId="0" borderId="46" xfId="373" applyFont="1" applyBorder="1" applyAlignment="1">
      <alignment wrapText="1"/>
    </xf>
    <xf numFmtId="170" fontId="132" fillId="0" borderId="43" xfId="373" applyNumberFormat="1" applyFont="1" applyBorder="1" applyAlignment="1">
      <alignment horizontal="center" wrapText="1"/>
    </xf>
    <xf numFmtId="170" fontId="132" fillId="0" borderId="48" xfId="373" applyNumberFormat="1" applyFont="1" applyBorder="1"/>
    <xf numFmtId="172" fontId="132" fillId="0" borderId="0" xfId="374" applyNumberFormat="1" applyFont="1"/>
    <xf numFmtId="170" fontId="132" fillId="0" borderId="3" xfId="373" applyNumberFormat="1" applyFont="1" applyBorder="1" applyAlignment="1">
      <alignment horizontal="center"/>
    </xf>
    <xf numFmtId="9" fontId="132" fillId="0" borderId="3" xfId="143" applyFont="1" applyBorder="1" applyAlignment="1">
      <alignment horizontal="center"/>
    </xf>
    <xf numFmtId="9" fontId="132" fillId="0" borderId="43" xfId="143" applyFont="1" applyBorder="1" applyAlignment="1">
      <alignment horizontal="center"/>
    </xf>
    <xf numFmtId="9" fontId="134" fillId="0" borderId="43" xfId="374" applyFont="1" applyBorder="1"/>
    <xf numFmtId="168" fontId="132" fillId="0" borderId="0" xfId="373" applyNumberFormat="1" applyFont="1" applyAlignment="1">
      <alignment horizontal="center"/>
    </xf>
    <xf numFmtId="9" fontId="132" fillId="0" borderId="0" xfId="143" applyFont="1" applyFill="1" applyBorder="1" applyAlignment="1">
      <alignment horizontal="center"/>
    </xf>
    <xf numFmtId="9" fontId="132" fillId="0" borderId="0" xfId="374" applyFont="1" applyFill="1"/>
    <xf numFmtId="9" fontId="132" fillId="0" borderId="43" xfId="143" applyFont="1" applyFill="1" applyBorder="1" applyAlignment="1">
      <alignment horizontal="center"/>
    </xf>
    <xf numFmtId="9" fontId="132" fillId="0" borderId="43" xfId="374" applyFont="1" applyFill="1" applyBorder="1"/>
    <xf numFmtId="9" fontId="132" fillId="0" borderId="0" xfId="143" applyFont="1" applyBorder="1" applyAlignment="1">
      <alignment horizontal="center"/>
    </xf>
    <xf numFmtId="168" fontId="132" fillId="0" borderId="48" xfId="373" applyNumberFormat="1" applyFont="1" applyBorder="1"/>
    <xf numFmtId="0" fontId="132" fillId="0" borderId="0" xfId="373" applyFont="1" applyAlignment="1">
      <alignment horizontal="right" wrapText="1"/>
    </xf>
    <xf numFmtId="170" fontId="132" fillId="0" borderId="0" xfId="373" applyNumberFormat="1" applyFont="1" applyAlignment="1">
      <alignment horizontal="center" wrapText="1"/>
    </xf>
    <xf numFmtId="0" fontId="132" fillId="0" borderId="0" xfId="373" applyFont="1" applyAlignment="1">
      <alignment horizontal="center"/>
    </xf>
    <xf numFmtId="0" fontId="132" fillId="0" borderId="0" xfId="373" applyFont="1" applyAlignment="1">
      <alignment horizontal="right"/>
    </xf>
    <xf numFmtId="10" fontId="132" fillId="0" borderId="0" xfId="374" applyNumberFormat="1" applyFont="1" applyAlignment="1">
      <alignment horizontal="center"/>
    </xf>
    <xf numFmtId="9" fontId="132" fillId="0" borderId="0" xfId="374" applyFont="1" applyFill="1" applyAlignment="1">
      <alignment horizontal="center"/>
    </xf>
    <xf numFmtId="9" fontId="132" fillId="0" borderId="0" xfId="374" applyFont="1" applyAlignment="1">
      <alignment horizontal="center"/>
    </xf>
    <xf numFmtId="170" fontId="132" fillId="0" borderId="0" xfId="373" applyNumberFormat="1" applyFont="1"/>
    <xf numFmtId="0" fontId="19" fillId="3" borderId="93" xfId="248" applyFont="1" applyFill="1" applyBorder="1" applyAlignment="1">
      <alignment horizontal="center"/>
    </xf>
    <xf numFmtId="38" fontId="19" fillId="3" borderId="94" xfId="248" applyNumberFormat="1" applyFont="1" applyFill="1" applyBorder="1"/>
    <xf numFmtId="0" fontId="19" fillId="3" borderId="132" xfId="248" applyFont="1" applyFill="1" applyBorder="1"/>
    <xf numFmtId="0" fontId="139" fillId="3" borderId="11" xfId="2" applyFont="1" applyFill="1" applyBorder="1" applyAlignment="1">
      <alignment horizontal="center"/>
    </xf>
    <xf numFmtId="1" fontId="64" fillId="3" borderId="14" xfId="0" applyNumberFormat="1" applyFont="1" applyFill="1" applyBorder="1" applyAlignment="1">
      <alignment horizontal="center"/>
    </xf>
    <xf numFmtId="0" fontId="139" fillId="3" borderId="11" xfId="0" applyFont="1" applyFill="1" applyBorder="1" applyAlignment="1">
      <alignment horizontal="center"/>
    </xf>
    <xf numFmtId="165" fontId="86" fillId="3" borderId="18" xfId="3" applyNumberFormat="1" applyFont="1" applyFill="1" applyBorder="1" applyAlignment="1">
      <alignment wrapText="1"/>
    </xf>
    <xf numFmtId="164" fontId="89" fillId="3" borderId="17" xfId="2" applyNumberFormat="1" applyFont="1" applyFill="1" applyBorder="1" applyAlignment="1">
      <alignment horizontal="center" wrapText="1"/>
    </xf>
    <xf numFmtId="164" fontId="64" fillId="3" borderId="17" xfId="2" applyNumberFormat="1" applyFont="1" applyFill="1" applyBorder="1" applyAlignment="1">
      <alignment horizontal="center" wrapText="1"/>
    </xf>
    <xf numFmtId="42" fontId="64" fillId="3" borderId="18" xfId="2" applyNumberFormat="1" applyFont="1" applyFill="1" applyBorder="1" applyAlignment="1">
      <alignment horizontal="center" wrapText="1"/>
    </xf>
    <xf numFmtId="164" fontId="64" fillId="3" borderId="16" xfId="2" applyNumberFormat="1" applyFont="1" applyFill="1" applyBorder="1" applyAlignment="1">
      <alignment wrapText="1"/>
    </xf>
    <xf numFmtId="6" fontId="86" fillId="3" borderId="17" xfId="2" applyNumberFormat="1" applyFont="1" applyFill="1" applyBorder="1"/>
    <xf numFmtId="166" fontId="19" fillId="3" borderId="17" xfId="2" applyNumberFormat="1" applyFont="1" applyFill="1" applyBorder="1"/>
    <xf numFmtId="6" fontId="86" fillId="3" borderId="18" xfId="2" applyNumberFormat="1" applyFont="1" applyFill="1" applyBorder="1" applyAlignment="1">
      <alignment horizontal="right" wrapText="1"/>
    </xf>
    <xf numFmtId="6" fontId="86" fillId="3" borderId="17" xfId="0" applyNumberFormat="1" applyFont="1" applyFill="1" applyBorder="1"/>
    <xf numFmtId="166" fontId="19" fillId="3" borderId="17" xfId="0" applyNumberFormat="1" applyFont="1" applyFill="1" applyBorder="1"/>
    <xf numFmtId="6" fontId="86" fillId="3" borderId="18" xfId="0" applyNumberFormat="1" applyFont="1" applyFill="1" applyBorder="1" applyAlignment="1">
      <alignment horizontal="right" wrapText="1"/>
    </xf>
    <xf numFmtId="6" fontId="86" fillId="3" borderId="21" xfId="0" applyNumberFormat="1" applyFont="1" applyFill="1" applyBorder="1" applyAlignment="1">
      <alignment horizontal="right" wrapText="1"/>
    </xf>
    <xf numFmtId="6" fontId="64" fillId="3" borderId="24" xfId="0" applyNumberFormat="1" applyFont="1" applyFill="1" applyBorder="1" applyAlignment="1">
      <alignment horizontal="right" wrapText="1"/>
    </xf>
    <xf numFmtId="6" fontId="86" fillId="3" borderId="21" xfId="2" applyNumberFormat="1" applyFont="1" applyFill="1" applyBorder="1" applyAlignment="1">
      <alignment horizontal="right" wrapText="1"/>
    </xf>
    <xf numFmtId="6" fontId="64" fillId="3" borderId="24" xfId="2" applyNumberFormat="1" applyFont="1" applyFill="1" applyBorder="1" applyAlignment="1">
      <alignment horizontal="right" wrapText="1"/>
    </xf>
    <xf numFmtId="6" fontId="64" fillId="3" borderId="24" xfId="4" applyNumberFormat="1" applyFont="1" applyFill="1" applyBorder="1" applyAlignment="1">
      <alignment horizontal="right" wrapText="1"/>
    </xf>
    <xf numFmtId="6" fontId="86" fillId="3" borderId="18" xfId="4" applyNumberFormat="1" applyFont="1" applyFill="1" applyBorder="1" applyAlignment="1">
      <alignment horizontal="right" wrapText="1"/>
    </xf>
    <xf numFmtId="10" fontId="27" fillId="3" borderId="23" xfId="0" applyNumberFormat="1" applyFont="1" applyFill="1" applyBorder="1" applyAlignment="1">
      <alignment horizontal="right" wrapText="1"/>
    </xf>
    <xf numFmtId="0" fontId="27" fillId="3" borderId="23" xfId="0" applyFont="1" applyFill="1" applyBorder="1" applyAlignment="1">
      <alignment horizontal="right" wrapText="1"/>
    </xf>
    <xf numFmtId="10" fontId="86" fillId="3" borderId="20" xfId="0" applyNumberFormat="1" applyFont="1" applyFill="1" applyBorder="1" applyAlignment="1">
      <alignment horizontal="right" wrapText="1"/>
    </xf>
    <xf numFmtId="0" fontId="27" fillId="3" borderId="20" xfId="0" applyFont="1" applyFill="1" applyBorder="1" applyAlignment="1">
      <alignment horizontal="right" wrapText="1"/>
    </xf>
    <xf numFmtId="0" fontId="27" fillId="3" borderId="17" xfId="2" applyFont="1" applyFill="1" applyBorder="1" applyAlignment="1">
      <alignment horizontal="right" wrapText="1"/>
    </xf>
    <xf numFmtId="10" fontId="86" fillId="3" borderId="17" xfId="2" applyNumberFormat="1" applyFont="1" applyFill="1" applyBorder="1" applyAlignment="1">
      <alignment horizontal="right" wrapText="1"/>
    </xf>
    <xf numFmtId="0" fontId="27" fillId="3" borderId="23" xfId="2" applyFont="1" applyFill="1" applyBorder="1" applyAlignment="1">
      <alignment horizontal="right" wrapText="1"/>
    </xf>
    <xf numFmtId="6" fontId="64" fillId="3" borderId="23" xfId="4" applyNumberFormat="1" applyFont="1" applyFill="1" applyBorder="1" applyAlignment="1">
      <alignment horizontal="right" wrapText="1"/>
    </xf>
    <xf numFmtId="0" fontId="64" fillId="3" borderId="25" xfId="2" applyFont="1" applyFill="1" applyBorder="1" applyAlignment="1">
      <alignment wrapText="1"/>
    </xf>
    <xf numFmtId="10" fontId="27" fillId="3" borderId="50" xfId="142" applyNumberFormat="1" applyFont="1" applyFill="1" applyBorder="1" applyAlignment="1">
      <alignment horizontal="right" wrapText="1"/>
    </xf>
    <xf numFmtId="10" fontId="96" fillId="3" borderId="50" xfId="142" applyNumberFormat="1" applyFont="1" applyFill="1" applyBorder="1" applyAlignment="1">
      <alignment horizontal="right" wrapText="1"/>
    </xf>
    <xf numFmtId="8" fontId="64" fillId="3" borderId="28" xfId="2" applyNumberFormat="1" applyFont="1" applyFill="1" applyBorder="1" applyAlignment="1">
      <alignment horizontal="right" wrapText="1"/>
    </xf>
    <xf numFmtId="6" fontId="64" fillId="3" borderId="23" xfId="2" applyNumberFormat="1" applyFont="1" applyFill="1" applyBorder="1" applyAlignment="1">
      <alignment horizontal="right" wrapText="1"/>
    </xf>
    <xf numFmtId="0" fontId="64" fillId="3" borderId="30" xfId="0" applyFont="1" applyFill="1" applyBorder="1" applyAlignment="1">
      <alignment wrapText="1"/>
    </xf>
    <xf numFmtId="10" fontId="96" fillId="3" borderId="31" xfId="142" applyNumberFormat="1" applyFont="1" applyFill="1" applyBorder="1" applyAlignment="1">
      <alignment horizontal="right" wrapText="1"/>
    </xf>
    <xf numFmtId="0" fontId="64" fillId="3" borderId="25" xfId="0" applyFont="1" applyFill="1" applyBorder="1" applyAlignment="1">
      <alignment wrapText="1"/>
    </xf>
    <xf numFmtId="9" fontId="64" fillId="3" borderId="50" xfId="142" applyFont="1" applyFill="1" applyBorder="1" applyAlignment="1">
      <alignment horizontal="right" wrapText="1"/>
    </xf>
    <xf numFmtId="8" fontId="64" fillId="3" borderId="28" xfId="4" applyNumberFormat="1" applyFont="1" applyFill="1" applyBorder="1" applyAlignment="1">
      <alignment horizontal="right" wrapText="1"/>
    </xf>
    <xf numFmtId="0" fontId="64" fillId="3" borderId="58" xfId="2" applyFont="1" applyFill="1" applyBorder="1" applyAlignment="1">
      <alignment wrapText="1"/>
    </xf>
    <xf numFmtId="7" fontId="64" fillId="4" borderId="61" xfId="2" applyNumberFormat="1" applyFont="1" applyFill="1" applyBorder="1" applyAlignment="1">
      <alignment horizontal="right" wrapText="1"/>
    </xf>
    <xf numFmtId="0" fontId="64" fillId="3" borderId="58" xfId="0" applyFont="1" applyFill="1" applyBorder="1" applyAlignment="1">
      <alignment horizontal="left" wrapText="1"/>
    </xf>
    <xf numFmtId="10" fontId="27" fillId="3" borderId="63" xfId="142" applyNumberFormat="1" applyFont="1" applyFill="1" applyBorder="1" applyAlignment="1">
      <alignment horizontal="right" wrapText="1"/>
    </xf>
    <xf numFmtId="10" fontId="96" fillId="3" borderId="63" xfId="142" applyNumberFormat="1" applyFont="1" applyFill="1" applyBorder="1" applyAlignment="1">
      <alignment horizontal="right" wrapText="1"/>
    </xf>
    <xf numFmtId="8" fontId="64" fillId="4" borderId="61" xfId="2" applyNumberFormat="1" applyFont="1" applyFill="1" applyBorder="1" applyAlignment="1">
      <alignment horizontal="right" wrapText="1"/>
    </xf>
    <xf numFmtId="0" fontId="139" fillId="3" borderId="11" xfId="248" applyFont="1" applyFill="1" applyBorder="1" applyAlignment="1">
      <alignment horizontal="center"/>
    </xf>
    <xf numFmtId="1" fontId="64" fillId="3" borderId="14" xfId="248" applyNumberFormat="1" applyFont="1" applyFill="1" applyBorder="1" applyAlignment="1">
      <alignment horizontal="center"/>
    </xf>
    <xf numFmtId="6" fontId="86" fillId="3" borderId="18" xfId="248" applyNumberFormat="1" applyFont="1" applyFill="1" applyBorder="1" applyAlignment="1">
      <alignment horizontal="right" wrapText="1"/>
    </xf>
    <xf numFmtId="6" fontId="64" fillId="3" borderId="24" xfId="248" applyNumberFormat="1" applyFont="1" applyFill="1" applyBorder="1" applyAlignment="1">
      <alignment horizontal="right" wrapText="1"/>
    </xf>
    <xf numFmtId="10" fontId="86" fillId="3" borderId="17" xfId="248" applyNumberFormat="1" applyFont="1" applyFill="1" applyBorder="1" applyAlignment="1">
      <alignment horizontal="right" wrapText="1"/>
    </xf>
    <xf numFmtId="0" fontId="140" fillId="3" borderId="17" xfId="2" applyFont="1" applyFill="1" applyBorder="1" applyAlignment="1">
      <alignment horizontal="right" wrapText="1"/>
    </xf>
    <xf numFmtId="44" fontId="86" fillId="3" borderId="17" xfId="248" applyNumberFormat="1" applyFont="1" applyFill="1" applyBorder="1" applyAlignment="1">
      <alignment horizontal="right" wrapText="1"/>
    </xf>
    <xf numFmtId="39" fontId="141" fillId="3" borderId="17" xfId="248" applyNumberFormat="1" applyFont="1" applyFill="1" applyBorder="1" applyAlignment="1">
      <alignment horizontal="right" wrapText="1"/>
    </xf>
    <xf numFmtId="0" fontId="27" fillId="3" borderId="17" xfId="248" applyFont="1" applyFill="1" applyBorder="1" applyAlignment="1">
      <alignment horizontal="right" wrapText="1"/>
    </xf>
    <xf numFmtId="0" fontId="27" fillId="3" borderId="23" xfId="248" applyFont="1" applyFill="1" applyBorder="1" applyAlignment="1">
      <alignment horizontal="right" wrapText="1"/>
    </xf>
    <xf numFmtId="0" fontId="27" fillId="3" borderId="90" xfId="248" applyFont="1" applyFill="1" applyBorder="1" applyAlignment="1">
      <alignment horizontal="right" wrapText="1"/>
    </xf>
    <xf numFmtId="8" fontId="64" fillId="4" borderId="91" xfId="248" applyNumberFormat="1" applyFont="1" applyFill="1" applyBorder="1" applyAlignment="1">
      <alignment horizontal="right" wrapText="1"/>
    </xf>
    <xf numFmtId="0" fontId="29" fillId="34" borderId="0" xfId="248" applyFill="1"/>
    <xf numFmtId="14" fontId="87" fillId="34" borderId="0" xfId="102" applyNumberFormat="1" applyFont="1" applyFill="1" applyAlignment="1">
      <alignment horizontal="left"/>
    </xf>
    <xf numFmtId="0" fontId="29" fillId="34" borderId="7" xfId="248" applyFill="1" applyBorder="1"/>
    <xf numFmtId="0" fontId="64" fillId="34" borderId="7" xfId="248" applyFont="1" applyFill="1" applyBorder="1" applyAlignment="1">
      <alignment horizontal="left"/>
    </xf>
    <xf numFmtId="164" fontId="86" fillId="34" borderId="15" xfId="248" applyNumberFormat="1" applyFont="1" applyFill="1" applyBorder="1" applyAlignment="1">
      <alignment wrapText="1"/>
    </xf>
    <xf numFmtId="8" fontId="19" fillId="34" borderId="15" xfId="248" applyNumberFormat="1" applyFont="1" applyFill="1" applyBorder="1" applyAlignment="1">
      <alignment wrapText="1"/>
    </xf>
    <xf numFmtId="167" fontId="64" fillId="34" borderId="15" xfId="248" applyNumberFormat="1" applyFont="1" applyFill="1" applyBorder="1" applyAlignment="1">
      <alignment wrapText="1"/>
    </xf>
    <xf numFmtId="167" fontId="86" fillId="34" borderId="15" xfId="248" applyNumberFormat="1" applyFont="1" applyFill="1" applyBorder="1" applyAlignment="1">
      <alignment wrapText="1"/>
    </xf>
    <xf numFmtId="0" fontId="86" fillId="34" borderId="7" xfId="248" applyFont="1" applyFill="1" applyBorder="1" applyAlignment="1">
      <alignment wrapText="1"/>
    </xf>
    <xf numFmtId="6" fontId="29" fillId="34" borderId="0" xfId="248" applyNumberFormat="1" applyFill="1"/>
    <xf numFmtId="0" fontId="64" fillId="34" borderId="7" xfId="248" applyFont="1" applyFill="1" applyBorder="1" applyAlignment="1">
      <alignment wrapText="1"/>
    </xf>
    <xf numFmtId="6" fontId="76" fillId="34" borderId="29" xfId="248" applyNumberFormat="1" applyFont="1" applyFill="1" applyBorder="1" applyAlignment="1">
      <alignment wrapText="1"/>
    </xf>
    <xf numFmtId="8" fontId="76" fillId="34" borderId="29" xfId="248" applyNumberFormat="1" applyFont="1" applyFill="1" applyBorder="1" applyAlignment="1">
      <alignment wrapText="1"/>
    </xf>
    <xf numFmtId="8" fontId="29" fillId="34" borderId="0" xfId="248" applyNumberFormat="1" applyFill="1"/>
    <xf numFmtId="0" fontId="29" fillId="34" borderId="0" xfId="248" applyFill="1" applyAlignment="1">
      <alignment horizontal="right"/>
    </xf>
    <xf numFmtId="0" fontId="113" fillId="34" borderId="0" xfId="248" applyFont="1" applyFill="1"/>
    <xf numFmtId="10" fontId="29" fillId="34" borderId="7" xfId="293" applyNumberFormat="1" applyFont="1" applyFill="1" applyBorder="1"/>
    <xf numFmtId="10" fontId="29" fillId="34" borderId="0" xfId="293" applyNumberFormat="1" applyFont="1" applyFill="1"/>
    <xf numFmtId="0" fontId="86" fillId="34" borderId="0" xfId="102" applyFont="1" applyFill="1"/>
    <xf numFmtId="8" fontId="86" fillId="34" borderId="0" xfId="346" applyNumberFormat="1" applyFont="1" applyFill="1"/>
    <xf numFmtId="10" fontId="86" fillId="34" borderId="0" xfId="347" applyNumberFormat="1" applyFont="1" applyFill="1"/>
    <xf numFmtId="0" fontId="113" fillId="34" borderId="0" xfId="348" applyFont="1" applyFill="1"/>
    <xf numFmtId="0" fontId="138" fillId="34" borderId="0" xfId="248" applyFont="1" applyFill="1"/>
    <xf numFmtId="2" fontId="113" fillId="34" borderId="0" xfId="248" applyNumberFormat="1" applyFont="1" applyFill="1"/>
    <xf numFmtId="10" fontId="138" fillId="34" borderId="0" xfId="248" applyNumberFormat="1" applyFont="1" applyFill="1"/>
    <xf numFmtId="0" fontId="39" fillId="34" borderId="0" xfId="348" applyFont="1" applyFill="1" applyAlignment="1">
      <alignment wrapText="1"/>
    </xf>
    <xf numFmtId="2" fontId="113" fillId="34" borderId="0" xfId="348" applyNumberFormat="1" applyFont="1" applyFill="1"/>
    <xf numFmtId="0" fontId="138" fillId="34" borderId="0" xfId="348" applyFont="1" applyFill="1"/>
    <xf numFmtId="0" fontId="28" fillId="34" borderId="0" xfId="348" applyFont="1" applyFill="1"/>
    <xf numFmtId="2" fontId="19" fillId="34" borderId="0" xfId="348" applyNumberFormat="1" applyFont="1" applyFill="1"/>
    <xf numFmtId="0" fontId="19" fillId="34" borderId="0" xfId="348" applyFont="1" applyFill="1"/>
    <xf numFmtId="166" fontId="19" fillId="34" borderId="0" xfId="348" applyNumberFormat="1" applyFont="1" applyFill="1"/>
    <xf numFmtId="0" fontId="138" fillId="34" borderId="0" xfId="348" applyFont="1" applyFill="1" applyAlignment="1">
      <alignment wrapText="1"/>
    </xf>
    <xf numFmtId="2" fontId="138" fillId="34" borderId="0" xfId="348" applyNumberFormat="1" applyFont="1" applyFill="1" applyAlignment="1">
      <alignment horizontal="right" wrapText="1"/>
    </xf>
    <xf numFmtId="164" fontId="86" fillId="3" borderId="16" xfId="248" applyNumberFormat="1" applyFont="1" applyFill="1" applyBorder="1" applyAlignment="1">
      <alignment wrapText="1"/>
    </xf>
    <xf numFmtId="0" fontId="86" fillId="3" borderId="16" xfId="248" applyFont="1" applyFill="1" applyBorder="1" applyAlignment="1">
      <alignment wrapText="1"/>
    </xf>
    <xf numFmtId="6" fontId="86" fillId="3" borderId="17" xfId="248" applyNumberFormat="1" applyFont="1" applyFill="1" applyBorder="1"/>
    <xf numFmtId="166" fontId="19" fillId="3" borderId="17" xfId="248" applyNumberFormat="1" applyFont="1" applyFill="1" applyBorder="1" applyAlignment="1">
      <alignment horizontal="right"/>
    </xf>
    <xf numFmtId="0" fontId="28" fillId="3" borderId="16" xfId="2" applyFont="1" applyFill="1" applyBorder="1" applyAlignment="1">
      <alignment wrapText="1"/>
    </xf>
    <xf numFmtId="0" fontId="28" fillId="3" borderId="16" xfId="2" applyFont="1" applyFill="1" applyBorder="1"/>
    <xf numFmtId="167" fontId="64" fillId="3" borderId="16" xfId="2" applyNumberFormat="1" applyFont="1" applyFill="1" applyBorder="1" applyAlignment="1">
      <alignment wrapText="1"/>
    </xf>
    <xf numFmtId="0" fontId="64" fillId="3" borderId="22" xfId="248" applyFont="1" applyFill="1" applyBorder="1" applyAlignment="1">
      <alignment wrapText="1"/>
    </xf>
    <xf numFmtId="164" fontId="96" fillId="3" borderId="23" xfId="248" applyNumberFormat="1" applyFont="1" applyFill="1" applyBorder="1" applyAlignment="1">
      <alignment horizontal="right" wrapText="1"/>
    </xf>
    <xf numFmtId="2" fontId="64" fillId="3" borderId="23" xfId="248" applyNumberFormat="1" applyFont="1" applyFill="1" applyBorder="1" applyAlignment="1">
      <alignment horizontal="right" wrapText="1"/>
    </xf>
    <xf numFmtId="0" fontId="86" fillId="3" borderId="22" xfId="248" applyFont="1" applyFill="1" applyBorder="1" applyAlignment="1">
      <alignment wrapText="1"/>
    </xf>
    <xf numFmtId="0" fontId="86" fillId="3" borderId="16" xfId="2" applyFont="1" applyFill="1" applyBorder="1" applyAlignment="1">
      <alignment wrapText="1"/>
    </xf>
    <xf numFmtId="0" fontId="0" fillId="34" borderId="0" xfId="0" applyFill="1"/>
    <xf numFmtId="0" fontId="138" fillId="34" borderId="0" xfId="0" applyFont="1" applyFill="1"/>
    <xf numFmtId="0" fontId="0" fillId="34" borderId="7" xfId="0" applyFill="1" applyBorder="1"/>
    <xf numFmtId="0" fontId="76" fillId="34" borderId="7" xfId="0" applyFont="1" applyFill="1" applyBorder="1" applyAlignment="1">
      <alignment horizontal="center"/>
    </xf>
    <xf numFmtId="0" fontId="19" fillId="34" borderId="0" xfId="0" applyFont="1" applyFill="1"/>
    <xf numFmtId="0" fontId="76" fillId="34" borderId="15" xfId="0" applyFont="1" applyFill="1" applyBorder="1" applyAlignment="1">
      <alignment horizontal="center"/>
    </xf>
    <xf numFmtId="164" fontId="44" fillId="34" borderId="15" xfId="0" applyNumberFormat="1" applyFont="1" applyFill="1" applyBorder="1" applyAlignment="1">
      <alignment wrapText="1"/>
    </xf>
    <xf numFmtId="0" fontId="44" fillId="34" borderId="15" xfId="0" applyFont="1" applyFill="1" applyBorder="1" applyAlignment="1">
      <alignment wrapText="1"/>
    </xf>
    <xf numFmtId="164" fontId="76" fillId="34" borderId="15" xfId="0" applyNumberFormat="1" applyFont="1" applyFill="1" applyBorder="1" applyAlignment="1">
      <alignment wrapText="1"/>
    </xf>
    <xf numFmtId="2" fontId="113" fillId="34" borderId="0" xfId="0" applyNumberFormat="1" applyFont="1" applyFill="1"/>
    <xf numFmtId="8" fontId="138" fillId="34" borderId="15" xfId="0" applyNumberFormat="1" applyFont="1" applyFill="1" applyBorder="1" applyAlignment="1">
      <alignment wrapText="1"/>
    </xf>
    <xf numFmtId="167" fontId="76" fillId="34" borderId="15" xfId="0" applyNumberFormat="1" applyFont="1" applyFill="1" applyBorder="1" applyAlignment="1">
      <alignment wrapText="1"/>
    </xf>
    <xf numFmtId="0" fontId="110" fillId="34" borderId="15" xfId="0" applyFont="1" applyFill="1" applyBorder="1" applyAlignment="1">
      <alignment wrapText="1"/>
    </xf>
    <xf numFmtId="0" fontId="76" fillId="34" borderId="15" xfId="0" applyFont="1" applyFill="1" applyBorder="1" applyAlignment="1">
      <alignment wrapText="1"/>
    </xf>
    <xf numFmtId="0" fontId="44" fillId="34" borderId="7" xfId="0" applyFont="1" applyFill="1" applyBorder="1" applyAlignment="1">
      <alignment wrapText="1"/>
    </xf>
    <xf numFmtId="6" fontId="0" fillId="34" borderId="0" xfId="0" applyNumberFormat="1" applyFill="1"/>
    <xf numFmtId="0" fontId="76" fillId="34" borderId="7" xfId="0" applyFont="1" applyFill="1" applyBorder="1" applyAlignment="1">
      <alignment wrapText="1"/>
    </xf>
    <xf numFmtId="6" fontId="76" fillId="34" borderId="7" xfId="0" applyNumberFormat="1" applyFont="1" applyFill="1" applyBorder="1" applyAlignment="1">
      <alignment wrapText="1"/>
    </xf>
    <xf numFmtId="0" fontId="0" fillId="34" borderId="0" xfId="0" applyFill="1" applyAlignment="1">
      <alignment horizontal="right"/>
    </xf>
    <xf numFmtId="9" fontId="68" fillId="34" borderId="0" xfId="0" applyNumberFormat="1" applyFont="1" applyFill="1" applyAlignment="1">
      <alignment horizontal="right" wrapText="1"/>
    </xf>
    <xf numFmtId="8" fontId="0" fillId="34" borderId="0" xfId="0" applyNumberFormat="1" applyFill="1"/>
    <xf numFmtId="0" fontId="76" fillId="34" borderId="55" xfId="0" applyFont="1" applyFill="1" applyBorder="1" applyAlignment="1">
      <alignment wrapText="1"/>
    </xf>
    <xf numFmtId="0" fontId="19" fillId="34" borderId="56" xfId="0" applyFont="1" applyFill="1" applyBorder="1"/>
    <xf numFmtId="0" fontId="0" fillId="34" borderId="57" xfId="0" applyFill="1" applyBorder="1"/>
    <xf numFmtId="0" fontId="76" fillId="34" borderId="29" xfId="0" applyFont="1" applyFill="1" applyBorder="1" applyAlignment="1">
      <alignment wrapText="1"/>
    </xf>
    <xf numFmtId="10" fontId="27" fillId="34" borderId="0" xfId="1" applyNumberFormat="1" applyFont="1" applyFill="1" applyBorder="1" applyAlignment="1">
      <alignment horizontal="right" wrapText="1"/>
    </xf>
    <xf numFmtId="7" fontId="64" fillId="34" borderId="0" xfId="0" applyNumberFormat="1" applyFont="1" applyFill="1" applyAlignment="1">
      <alignment horizontal="right" wrapText="1"/>
    </xf>
    <xf numFmtId="0" fontId="76" fillId="34" borderId="29" xfId="2" applyFont="1" applyFill="1" applyBorder="1" applyAlignment="1">
      <alignment horizontal="center" wrapText="1"/>
    </xf>
    <xf numFmtId="9" fontId="68" fillId="34" borderId="0" xfId="1" applyFont="1" applyFill="1" applyBorder="1"/>
    <xf numFmtId="7" fontId="28" fillId="34" borderId="0" xfId="51" applyNumberFormat="1" applyFont="1" applyFill="1" applyBorder="1"/>
    <xf numFmtId="10" fontId="28" fillId="34" borderId="0" xfId="1" applyNumberFormat="1" applyFont="1" applyFill="1" applyBorder="1"/>
    <xf numFmtId="0" fontId="28" fillId="34" borderId="0" xfId="0" applyFont="1" applyFill="1"/>
    <xf numFmtId="8" fontId="19" fillId="34" borderId="0" xfId="0" applyNumberFormat="1" applyFont="1" applyFill="1"/>
    <xf numFmtId="0" fontId="19" fillId="34" borderId="62" xfId="0" applyFont="1" applyFill="1" applyBorder="1"/>
    <xf numFmtId="0" fontId="0" fillId="34" borderId="29" xfId="0" applyFill="1" applyBorder="1"/>
    <xf numFmtId="0" fontId="64" fillId="34" borderId="0" xfId="0" applyFont="1" applyFill="1"/>
    <xf numFmtId="2" fontId="86" fillId="34" borderId="0" xfId="0" applyNumberFormat="1" applyFont="1" applyFill="1"/>
    <xf numFmtId="0" fontId="98" fillId="34" borderId="0" xfId="0" applyFont="1" applyFill="1"/>
    <xf numFmtId="2" fontId="98" fillId="34" borderId="0" xfId="0" applyNumberFormat="1" applyFont="1" applyFill="1"/>
    <xf numFmtId="0" fontId="98" fillId="34" borderId="0" xfId="0" applyFont="1" applyFill="1" applyAlignment="1">
      <alignment horizontal="center"/>
    </xf>
    <xf numFmtId="0" fontId="97" fillId="34" borderId="0" xfId="0" applyFont="1" applyFill="1"/>
    <xf numFmtId="8" fontId="76" fillId="34" borderId="0" xfId="2" applyNumberFormat="1" applyFont="1" applyFill="1" applyAlignment="1">
      <alignment horizontal="right" wrapText="1"/>
    </xf>
    <xf numFmtId="0" fontId="97" fillId="34" borderId="0" xfId="0" applyFont="1" applyFill="1" applyAlignment="1">
      <alignment horizontal="center" wrapText="1"/>
    </xf>
    <xf numFmtId="2" fontId="97" fillId="34" borderId="0" xfId="0" applyNumberFormat="1" applyFont="1" applyFill="1" applyAlignment="1">
      <alignment horizontal="center" vertical="center"/>
    </xf>
    <xf numFmtId="0" fontId="113" fillId="34" borderId="0" xfId="5" applyFont="1" applyFill="1"/>
    <xf numFmtId="0" fontId="19" fillId="34" borderId="0" xfId="5" applyFont="1" applyFill="1"/>
    <xf numFmtId="0" fontId="39" fillId="34" borderId="0" xfId="5" applyFont="1" applyFill="1" applyAlignment="1">
      <alignment wrapText="1"/>
    </xf>
    <xf numFmtId="0" fontId="28" fillId="34" borderId="0" xfId="5" applyFont="1" applyFill="1"/>
    <xf numFmtId="166" fontId="28" fillId="34" borderId="0" xfId="5" applyNumberFormat="1" applyFont="1" applyFill="1" applyAlignment="1">
      <alignment horizontal="right" wrapText="1"/>
    </xf>
    <xf numFmtId="0" fontId="113" fillId="34" borderId="0" xfId="0" applyFont="1" applyFill="1"/>
    <xf numFmtId="2" fontId="19" fillId="34" borderId="0" xfId="5" applyNumberFormat="1" applyFont="1" applyFill="1"/>
    <xf numFmtId="0" fontId="138" fillId="34" borderId="0" xfId="5" applyFont="1" applyFill="1"/>
    <xf numFmtId="2" fontId="113" fillId="34" borderId="0" xfId="5" applyNumberFormat="1" applyFont="1" applyFill="1"/>
    <xf numFmtId="2" fontId="138" fillId="34" borderId="0" xfId="5" applyNumberFormat="1" applyFont="1" applyFill="1" applyAlignment="1">
      <alignment horizontal="right" wrapText="1"/>
    </xf>
    <xf numFmtId="164" fontId="86" fillId="3" borderId="16" xfId="2" applyNumberFormat="1" applyFont="1" applyFill="1" applyBorder="1" applyAlignment="1">
      <alignment wrapText="1"/>
    </xf>
    <xf numFmtId="6" fontId="86" fillId="3" borderId="17" xfId="2" applyNumberFormat="1" applyFont="1" applyFill="1" applyBorder="1" applyAlignment="1">
      <alignment horizontal="right"/>
    </xf>
    <xf numFmtId="6" fontId="86" fillId="3" borderId="20" xfId="2" applyNumberFormat="1" applyFont="1" applyFill="1" applyBorder="1" applyAlignment="1">
      <alignment horizontal="right"/>
    </xf>
    <xf numFmtId="0" fontId="64" fillId="3" borderId="22" xfId="0" applyFont="1" applyFill="1" applyBorder="1" applyAlignment="1">
      <alignment wrapText="1"/>
    </xf>
    <xf numFmtId="164" fontId="96" fillId="3" borderId="23" xfId="2" applyNumberFormat="1" applyFont="1" applyFill="1" applyBorder="1" applyAlignment="1">
      <alignment horizontal="right" wrapText="1"/>
    </xf>
    <xf numFmtId="2" fontId="64" fillId="3" borderId="23" xfId="2" applyNumberFormat="1" applyFont="1" applyFill="1" applyBorder="1" applyAlignment="1">
      <alignment horizontal="right" wrapText="1"/>
    </xf>
    <xf numFmtId="10" fontId="64" fillId="3" borderId="17" xfId="2" applyNumberFormat="1" applyFont="1" applyFill="1" applyBorder="1" applyAlignment="1">
      <alignment horizontal="right" wrapText="1"/>
    </xf>
    <xf numFmtId="44" fontId="86" fillId="3" borderId="17" xfId="2" applyNumberFormat="1" applyFont="1" applyFill="1" applyBorder="1" applyAlignment="1">
      <alignment horizontal="right" wrapText="1"/>
    </xf>
    <xf numFmtId="39" fontId="141" fillId="3" borderId="17" xfId="2" applyNumberFormat="1" applyFont="1" applyFill="1" applyBorder="1" applyAlignment="1">
      <alignment horizontal="right" wrapText="1"/>
    </xf>
    <xf numFmtId="0" fontId="86" fillId="3" borderId="17" xfId="2" applyFont="1" applyFill="1" applyBorder="1" applyAlignment="1">
      <alignment wrapText="1"/>
    </xf>
    <xf numFmtId="0" fontId="64" fillId="3" borderId="23" xfId="2" applyFont="1" applyFill="1" applyBorder="1" applyAlignment="1">
      <alignment wrapText="1"/>
    </xf>
    <xf numFmtId="164" fontId="86" fillId="3" borderId="16" xfId="0" applyNumberFormat="1" applyFont="1" applyFill="1" applyBorder="1" applyAlignment="1">
      <alignment wrapText="1"/>
    </xf>
    <xf numFmtId="0" fontId="86" fillId="3" borderId="16" xfId="0" applyFont="1" applyFill="1" applyBorder="1" applyAlignment="1">
      <alignment wrapText="1"/>
    </xf>
    <xf numFmtId="6" fontId="86" fillId="3" borderId="17" xfId="0" applyNumberFormat="1" applyFont="1" applyFill="1" applyBorder="1" applyAlignment="1">
      <alignment horizontal="right"/>
    </xf>
    <xf numFmtId="166" fontId="19" fillId="3" borderId="17" xfId="0" applyNumberFormat="1" applyFont="1" applyFill="1" applyBorder="1" applyAlignment="1">
      <alignment horizontal="right"/>
    </xf>
    <xf numFmtId="164" fontId="96" fillId="3" borderId="23" xfId="0" applyNumberFormat="1" applyFont="1" applyFill="1" applyBorder="1" applyAlignment="1">
      <alignment horizontal="right" wrapText="1"/>
    </xf>
    <xf numFmtId="2" fontId="64" fillId="3" borderId="23" xfId="0" applyNumberFormat="1" applyFont="1" applyFill="1" applyBorder="1" applyAlignment="1">
      <alignment horizontal="right" wrapText="1"/>
    </xf>
    <xf numFmtId="0" fontId="86" fillId="3" borderId="51" xfId="2" applyFont="1" applyFill="1" applyBorder="1" applyAlignment="1">
      <alignment wrapText="1"/>
    </xf>
    <xf numFmtId="8" fontId="19" fillId="3" borderId="17" xfId="51" applyNumberFormat="1" applyFont="1" applyFill="1" applyBorder="1"/>
    <xf numFmtId="39" fontId="141" fillId="3" borderId="52" xfId="0" applyNumberFormat="1" applyFont="1" applyFill="1" applyBorder="1" applyAlignment="1">
      <alignment horizontal="right" wrapText="1"/>
    </xf>
    <xf numFmtId="0" fontId="64" fillId="3" borderId="22" xfId="2" applyFont="1" applyFill="1" applyBorder="1" applyAlignment="1">
      <alignment wrapText="1"/>
    </xf>
    <xf numFmtId="0" fontId="86" fillId="3" borderId="19" xfId="2" applyFont="1" applyFill="1" applyBorder="1" applyAlignment="1">
      <alignment wrapText="1"/>
    </xf>
    <xf numFmtId="8" fontId="64" fillId="3" borderId="32" xfId="2" applyNumberFormat="1" applyFont="1" applyFill="1" applyBorder="1" applyAlignment="1">
      <alignment horizontal="right" wrapText="1"/>
    </xf>
    <xf numFmtId="0" fontId="97" fillId="36" borderId="8" xfId="0" applyFont="1" applyFill="1" applyBorder="1" applyAlignment="1">
      <alignment horizontal="center" vertical="center"/>
    </xf>
    <xf numFmtId="0" fontId="97" fillId="36" borderId="9" xfId="0" applyFont="1" applyFill="1" applyBorder="1" applyAlignment="1">
      <alignment horizontal="center" vertical="center"/>
    </xf>
    <xf numFmtId="0" fontId="97" fillId="36" borderId="10" xfId="0" applyFont="1" applyFill="1" applyBorder="1" applyAlignment="1">
      <alignment horizontal="center" vertical="center"/>
    </xf>
    <xf numFmtId="164" fontId="86" fillId="34" borderId="0" xfId="102" applyNumberFormat="1" applyFont="1" applyFill="1"/>
    <xf numFmtId="164" fontId="64" fillId="34" borderId="0" xfId="102" applyNumberFormat="1" applyFont="1" applyFill="1" applyAlignment="1">
      <alignment horizontal="center" vertical="center"/>
    </xf>
    <xf numFmtId="164" fontId="64" fillId="34" borderId="0" xfId="102" applyNumberFormat="1" applyFont="1" applyFill="1" applyAlignment="1">
      <alignment horizontal="center"/>
    </xf>
    <xf numFmtId="164" fontId="64" fillId="34" borderId="95" xfId="248" applyNumberFormat="1" applyFont="1" applyFill="1" applyBorder="1" applyAlignment="1">
      <alignment horizontal="right"/>
    </xf>
    <xf numFmtId="0" fontId="19" fillId="34" borderId="96" xfId="248" applyFont="1" applyFill="1" applyBorder="1" applyAlignment="1">
      <alignment horizontal="center"/>
    </xf>
    <xf numFmtId="0" fontId="28" fillId="34" borderId="0" xfId="248" applyFont="1" applyFill="1" applyAlignment="1">
      <alignment horizontal="right"/>
    </xf>
    <xf numFmtId="38" fontId="19" fillId="34" borderId="97" xfId="248" applyNumberFormat="1" applyFont="1" applyFill="1" applyBorder="1"/>
    <xf numFmtId="0" fontId="19" fillId="34" borderId="99" xfId="248" applyFont="1" applyFill="1" applyBorder="1"/>
    <xf numFmtId="164" fontId="89" fillId="34" borderId="100" xfId="248" applyNumberFormat="1" applyFont="1" applyFill="1" applyBorder="1" applyAlignment="1">
      <alignment horizontal="center" wrapText="1"/>
    </xf>
    <xf numFmtId="164" fontId="64" fillId="34" borderId="100" xfId="248" applyNumberFormat="1" applyFont="1" applyFill="1" applyBorder="1" applyAlignment="1">
      <alignment horizontal="center" wrapText="1"/>
    </xf>
    <xf numFmtId="42" fontId="64" fillId="34" borderId="101" xfId="248" applyNumberFormat="1" applyFont="1" applyFill="1" applyBorder="1" applyAlignment="1">
      <alignment horizontal="center" wrapText="1"/>
    </xf>
    <xf numFmtId="164" fontId="86" fillId="34" borderId="102" xfId="248" applyNumberFormat="1" applyFont="1" applyFill="1" applyBorder="1" applyAlignment="1">
      <alignment wrapText="1"/>
    </xf>
    <xf numFmtId="164" fontId="86" fillId="34" borderId="103" xfId="248" applyNumberFormat="1" applyFont="1" applyFill="1" applyBorder="1" applyAlignment="1">
      <alignment wrapText="1"/>
    </xf>
    <xf numFmtId="6" fontId="19" fillId="34" borderId="104" xfId="248" applyNumberFormat="1" applyFont="1" applyFill="1" applyBorder="1"/>
    <xf numFmtId="166" fontId="86" fillId="34" borderId="105" xfId="248" applyNumberFormat="1" applyFont="1" applyFill="1" applyBorder="1" applyAlignment="1">
      <alignment horizontal="center"/>
    </xf>
    <xf numFmtId="6" fontId="19" fillId="34" borderId="106" xfId="248" applyNumberFormat="1" applyFont="1" applyFill="1" applyBorder="1"/>
    <xf numFmtId="6" fontId="86" fillId="34" borderId="107" xfId="248" applyNumberFormat="1" applyFont="1" applyFill="1" applyBorder="1"/>
    <xf numFmtId="166" fontId="86" fillId="34" borderId="108" xfId="248" applyNumberFormat="1" applyFont="1" applyFill="1" applyBorder="1" applyAlignment="1">
      <alignment horizontal="center"/>
    </xf>
    <xf numFmtId="6" fontId="86" fillId="34" borderId="109" xfId="248" applyNumberFormat="1" applyFont="1" applyFill="1" applyBorder="1"/>
    <xf numFmtId="164" fontId="86" fillId="34" borderId="99" xfId="248" applyNumberFormat="1" applyFont="1" applyFill="1" applyBorder="1" applyAlignment="1">
      <alignment wrapText="1"/>
    </xf>
    <xf numFmtId="6" fontId="86" fillId="34" borderId="100" xfId="248" applyNumberFormat="1" applyFont="1" applyFill="1" applyBorder="1"/>
    <xf numFmtId="166" fontId="86" fillId="34" borderId="110" xfId="248" applyNumberFormat="1" applyFont="1" applyFill="1" applyBorder="1" applyAlignment="1">
      <alignment horizontal="center"/>
    </xf>
    <xf numFmtId="6" fontId="86" fillId="34" borderId="101" xfId="248" applyNumberFormat="1" applyFont="1" applyFill="1" applyBorder="1"/>
    <xf numFmtId="164" fontId="86" fillId="34" borderId="111" xfId="248" applyNumberFormat="1" applyFont="1" applyFill="1" applyBorder="1" applyAlignment="1">
      <alignment wrapText="1"/>
    </xf>
    <xf numFmtId="6" fontId="86" fillId="34" borderId="112" xfId="248" applyNumberFormat="1" applyFont="1" applyFill="1" applyBorder="1"/>
    <xf numFmtId="166" fontId="86" fillId="34" borderId="112" xfId="248" applyNumberFormat="1" applyFont="1" applyFill="1" applyBorder="1" applyAlignment="1">
      <alignment horizontal="center"/>
    </xf>
    <xf numFmtId="6" fontId="86" fillId="34" borderId="113" xfId="248" applyNumberFormat="1" applyFont="1" applyFill="1" applyBorder="1"/>
    <xf numFmtId="0" fontId="64" fillId="34" borderId="114" xfId="248" applyFont="1" applyFill="1" applyBorder="1" applyAlignment="1">
      <alignment wrapText="1"/>
    </xf>
    <xf numFmtId="0" fontId="64" fillId="34" borderId="115" xfId="248" applyFont="1" applyFill="1" applyBorder="1" applyAlignment="1">
      <alignment wrapText="1"/>
    </xf>
    <xf numFmtId="2" fontId="28" fillId="34" borderId="115" xfId="248" applyNumberFormat="1" applyFont="1" applyFill="1" applyBorder="1" applyAlignment="1">
      <alignment horizontal="center"/>
    </xf>
    <xf numFmtId="6" fontId="28" fillId="34" borderId="116" xfId="248" applyNumberFormat="1" applyFont="1" applyFill="1" applyBorder="1"/>
    <xf numFmtId="0" fontId="19" fillId="34" borderId="95" xfId="248" applyFont="1" applyFill="1" applyBorder="1"/>
    <xf numFmtId="0" fontId="64" fillId="34" borderId="96" xfId="248" applyFont="1" applyFill="1" applyBorder="1" applyAlignment="1">
      <alignment horizontal="right" wrapText="1"/>
    </xf>
    <xf numFmtId="0" fontId="19" fillId="34" borderId="96" xfId="248" applyFont="1" applyFill="1" applyBorder="1"/>
    <xf numFmtId="0" fontId="19" fillId="34" borderId="97" xfId="248" applyFont="1" applyFill="1" applyBorder="1"/>
    <xf numFmtId="0" fontId="86" fillId="34" borderId="117" xfId="248" applyFont="1" applyFill="1" applyBorder="1"/>
    <xf numFmtId="10" fontId="19" fillId="34" borderId="118" xfId="248" applyNumberFormat="1" applyFont="1" applyFill="1" applyBorder="1"/>
    <xf numFmtId="0" fontId="19" fillId="34" borderId="118" xfId="248" applyFont="1" applyFill="1" applyBorder="1"/>
    <xf numFmtId="6" fontId="19" fillId="34" borderId="119" xfId="248" applyNumberFormat="1" applyFont="1" applyFill="1" applyBorder="1"/>
    <xf numFmtId="0" fontId="64" fillId="34" borderId="120" xfId="248" applyFont="1" applyFill="1" applyBorder="1" applyAlignment="1">
      <alignment wrapText="1"/>
    </xf>
    <xf numFmtId="0" fontId="28" fillId="34" borderId="121" xfId="248" applyFont="1" applyFill="1" applyBorder="1"/>
    <xf numFmtId="6" fontId="28" fillId="34" borderId="122" xfId="248" applyNumberFormat="1" applyFont="1" applyFill="1" applyBorder="1"/>
    <xf numFmtId="10" fontId="64" fillId="34" borderId="107" xfId="248" applyNumberFormat="1" applyFont="1" applyFill="1" applyBorder="1" applyAlignment="1">
      <alignment horizontal="right" wrapText="1"/>
    </xf>
    <xf numFmtId="42" fontId="64" fillId="34" borderId="107" xfId="248" applyNumberFormat="1" applyFont="1" applyFill="1" applyBorder="1" applyAlignment="1">
      <alignment horizontal="center" vertical="center" wrapText="1"/>
    </xf>
    <xf numFmtId="42" fontId="64" fillId="34" borderId="109" xfId="248" applyNumberFormat="1" applyFont="1" applyFill="1" applyBorder="1" applyAlignment="1">
      <alignment horizontal="center" wrapText="1"/>
    </xf>
    <xf numFmtId="0" fontId="86" fillId="34" borderId="102" xfId="248" applyFont="1" applyFill="1" applyBorder="1" applyAlignment="1">
      <alignment wrapText="1"/>
    </xf>
    <xf numFmtId="8" fontId="86" fillId="34" borderId="107" xfId="248" applyNumberFormat="1" applyFont="1" applyFill="1" applyBorder="1" applyAlignment="1">
      <alignment horizontal="center"/>
    </xf>
    <xf numFmtId="170" fontId="86" fillId="34" borderId="109" xfId="248" applyNumberFormat="1" applyFont="1" applyFill="1" applyBorder="1"/>
    <xf numFmtId="0" fontId="86" fillId="34" borderId="5" xfId="248" applyFont="1" applyFill="1" applyBorder="1" applyAlignment="1">
      <alignment wrapText="1"/>
    </xf>
    <xf numFmtId="170" fontId="86" fillId="34" borderId="123" xfId="248" applyNumberFormat="1" applyFont="1" applyFill="1" applyBorder="1"/>
    <xf numFmtId="0" fontId="19" fillId="34" borderId="102" xfId="248" applyFont="1" applyFill="1" applyBorder="1"/>
    <xf numFmtId="0" fontId="64" fillId="34" borderId="124" xfId="248" applyFont="1" applyFill="1" applyBorder="1" applyAlignment="1">
      <alignment wrapText="1"/>
    </xf>
    <xf numFmtId="6" fontId="19" fillId="34" borderId="125" xfId="248" applyNumberFormat="1" applyFont="1" applyFill="1" applyBorder="1"/>
    <xf numFmtId="0" fontId="19" fillId="34" borderId="125" xfId="248" applyFont="1" applyFill="1" applyBorder="1"/>
    <xf numFmtId="6" fontId="64" fillId="34" borderId="126" xfId="4" applyNumberFormat="1" applyFont="1" applyFill="1" applyBorder="1" applyAlignment="1">
      <alignment horizontal="right" wrapText="1"/>
    </xf>
    <xf numFmtId="0" fontId="86" fillId="34" borderId="99" xfId="248" applyFont="1" applyFill="1" applyBorder="1" applyAlignment="1">
      <alignment wrapText="1"/>
    </xf>
    <xf numFmtId="10" fontId="19" fillId="34" borderId="107" xfId="248" applyNumberFormat="1" applyFont="1" applyFill="1" applyBorder="1"/>
    <xf numFmtId="0" fontId="19" fillId="34" borderId="107" xfId="248" applyFont="1" applyFill="1" applyBorder="1"/>
    <xf numFmtId="6" fontId="86" fillId="34" borderId="109" xfId="4" applyNumberFormat="1" applyFont="1" applyFill="1" applyBorder="1" applyAlignment="1">
      <alignment horizontal="right" wrapText="1"/>
    </xf>
    <xf numFmtId="0" fontId="64" fillId="34" borderId="131" xfId="248" applyFont="1" applyFill="1" applyBorder="1" applyAlignment="1">
      <alignment wrapText="1"/>
    </xf>
    <xf numFmtId="0" fontId="19" fillId="34" borderId="132" xfId="248" applyFont="1" applyFill="1" applyBorder="1"/>
    <xf numFmtId="6" fontId="64" fillId="34" borderId="133" xfId="248" applyNumberFormat="1" applyFont="1" applyFill="1" applyBorder="1" applyAlignment="1">
      <alignment horizontal="right" wrapText="1"/>
    </xf>
    <xf numFmtId="170" fontId="86" fillId="34" borderId="6" xfId="248" applyNumberFormat="1" applyFont="1" applyFill="1" applyBorder="1"/>
    <xf numFmtId="0" fontId="86" fillId="34" borderId="95" xfId="248" applyFont="1" applyFill="1" applyBorder="1" applyAlignment="1">
      <alignment wrapText="1"/>
    </xf>
    <xf numFmtId="10" fontId="19" fillId="34" borderId="96" xfId="248" applyNumberFormat="1" applyFont="1" applyFill="1" applyBorder="1"/>
    <xf numFmtId="0" fontId="86" fillId="34" borderId="128" xfId="248" applyFont="1" applyFill="1" applyBorder="1" applyAlignment="1">
      <alignment wrapText="1"/>
    </xf>
    <xf numFmtId="8" fontId="86" fillId="34" borderId="107" xfId="248" applyNumberFormat="1" applyFont="1" applyFill="1" applyBorder="1"/>
    <xf numFmtId="0" fontId="19" fillId="34" borderId="129" xfId="248" applyFont="1" applyFill="1" applyBorder="1"/>
    <xf numFmtId="6" fontId="86" fillId="34" borderId="130" xfId="4" applyNumberFormat="1" applyFont="1" applyFill="1" applyBorder="1" applyAlignment="1">
      <alignment horizontal="right" wrapText="1"/>
    </xf>
    <xf numFmtId="173" fontId="86" fillId="34" borderId="0" xfId="102" applyNumberFormat="1" applyFont="1" applyFill="1"/>
    <xf numFmtId="0" fontId="86" fillId="34" borderId="8" xfId="102" applyFont="1" applyFill="1" applyBorder="1"/>
    <xf numFmtId="0" fontId="86" fillId="34" borderId="9" xfId="102" applyFont="1" applyFill="1" applyBorder="1"/>
    <xf numFmtId="8" fontId="64" fillId="34" borderId="10" xfId="102" applyNumberFormat="1" applyFont="1" applyFill="1" applyBorder="1"/>
    <xf numFmtId="10" fontId="19" fillId="34" borderId="129" xfId="248" applyNumberFormat="1" applyFont="1" applyFill="1" applyBorder="1"/>
    <xf numFmtId="6" fontId="86" fillId="34" borderId="130" xfId="248" applyNumberFormat="1" applyFont="1" applyFill="1" applyBorder="1" applyAlignment="1">
      <alignment horizontal="right" wrapText="1"/>
    </xf>
    <xf numFmtId="164" fontId="86" fillId="34" borderId="131" xfId="248" applyNumberFormat="1" applyFont="1" applyFill="1" applyBorder="1" applyAlignment="1">
      <alignment wrapText="1"/>
    </xf>
    <xf numFmtId="10" fontId="19" fillId="34" borderId="132" xfId="248" applyNumberFormat="1" applyFont="1" applyFill="1" applyBorder="1"/>
    <xf numFmtId="6" fontId="86" fillId="34" borderId="133" xfId="248" applyNumberFormat="1" applyFont="1" applyFill="1" applyBorder="1" applyAlignment="1">
      <alignment horizontal="right" wrapText="1"/>
    </xf>
    <xf numFmtId="6" fontId="86" fillId="34" borderId="97" xfId="248" applyNumberFormat="1" applyFont="1" applyFill="1" applyBorder="1" applyAlignment="1">
      <alignment horizontal="right" wrapText="1"/>
    </xf>
    <xf numFmtId="172" fontId="19" fillId="34" borderId="0" xfId="248" applyNumberFormat="1" applyFont="1" applyFill="1"/>
    <xf numFmtId="0" fontId="27" fillId="34" borderId="134" xfId="248" applyFont="1" applyFill="1" applyBorder="1" applyAlignment="1">
      <alignment horizontal="right" wrapText="1"/>
    </xf>
    <xf numFmtId="8" fontId="86" fillId="34" borderId="130" xfId="248" applyNumberFormat="1" applyFont="1" applyFill="1" applyBorder="1" applyAlignment="1">
      <alignment horizontal="right" wrapText="1"/>
    </xf>
    <xf numFmtId="164" fontId="86" fillId="34" borderId="8" xfId="248" applyNumberFormat="1" applyFont="1" applyFill="1" applyBorder="1" applyAlignment="1">
      <alignment wrapText="1"/>
    </xf>
    <xf numFmtId="172" fontId="19" fillId="34" borderId="9" xfId="248" applyNumberFormat="1" applyFont="1" applyFill="1" applyBorder="1"/>
    <xf numFmtId="0" fontId="27" fillId="34" borderId="135" xfId="248" applyFont="1" applyFill="1" applyBorder="1" applyAlignment="1">
      <alignment horizontal="right" wrapText="1"/>
    </xf>
    <xf numFmtId="8" fontId="86" fillId="34" borderId="136" xfId="248" applyNumberFormat="1" applyFont="1" applyFill="1" applyBorder="1" applyAlignment="1">
      <alignment horizontal="right" wrapText="1"/>
    </xf>
    <xf numFmtId="8" fontId="86" fillId="34" borderId="0" xfId="102" applyNumberFormat="1" applyFont="1" applyFill="1"/>
    <xf numFmtId="0" fontId="64" fillId="34" borderId="0" xfId="102" applyFont="1" applyFill="1"/>
    <xf numFmtId="164" fontId="64" fillId="3" borderId="61" xfId="102" applyNumberFormat="1" applyFont="1" applyFill="1" applyBorder="1" applyAlignment="1">
      <alignment horizontal="center"/>
    </xf>
    <xf numFmtId="164" fontId="86" fillId="3" borderId="95" xfId="248" applyNumberFormat="1" applyFont="1" applyFill="1" applyBorder="1" applyAlignment="1">
      <alignment wrapText="1"/>
    </xf>
    <xf numFmtId="164" fontId="86" fillId="3" borderId="49" xfId="102" applyNumberFormat="1" applyFont="1" applyFill="1" applyBorder="1"/>
    <xf numFmtId="164" fontId="86" fillId="3" borderId="5" xfId="248" applyNumberFormat="1" applyFont="1" applyFill="1" applyBorder="1" applyAlignment="1">
      <alignment wrapText="1"/>
    </xf>
    <xf numFmtId="164" fontId="86" fillId="3" borderId="99" xfId="248" applyNumberFormat="1" applyFont="1" applyFill="1" applyBorder="1" applyAlignment="1">
      <alignment wrapText="1"/>
    </xf>
    <xf numFmtId="164" fontId="86" fillId="3" borderId="61" xfId="102" applyNumberFormat="1" applyFont="1" applyFill="1" applyBorder="1"/>
    <xf numFmtId="164" fontId="86" fillId="3" borderId="5" xfId="102" applyNumberFormat="1" applyFont="1" applyFill="1" applyBorder="1"/>
    <xf numFmtId="166" fontId="86" fillId="3" borderId="0" xfId="102" applyNumberFormat="1" applyFont="1" applyFill="1" applyAlignment="1">
      <alignment horizontal="center"/>
    </xf>
    <xf numFmtId="164" fontId="64" fillId="3" borderId="3" xfId="102" applyNumberFormat="1" applyFont="1" applyFill="1" applyBorder="1" applyAlignment="1">
      <alignment horizontal="center"/>
    </xf>
    <xf numFmtId="0" fontId="86" fillId="3" borderId="49" xfId="102" applyFont="1" applyFill="1" applyBorder="1"/>
    <xf numFmtId="0" fontId="86" fillId="3" borderId="79" xfId="102" applyFont="1" applyFill="1" applyBorder="1"/>
    <xf numFmtId="164" fontId="86" fillId="3" borderId="127" xfId="102" applyNumberFormat="1" applyFont="1" applyFill="1" applyBorder="1"/>
    <xf numFmtId="166" fontId="86" fillId="3" borderId="47" xfId="102" applyNumberFormat="1" applyFont="1" applyFill="1" applyBorder="1" applyAlignment="1">
      <alignment horizontal="center"/>
    </xf>
    <xf numFmtId="164" fontId="64" fillId="3" borderId="5" xfId="102" applyNumberFormat="1" applyFont="1" applyFill="1" applyBorder="1" applyAlignment="1">
      <alignment horizontal="right"/>
    </xf>
    <xf numFmtId="166" fontId="64" fillId="3" borderId="0" xfId="102" applyNumberFormat="1" applyFont="1" applyFill="1" applyAlignment="1">
      <alignment horizontal="center"/>
    </xf>
    <xf numFmtId="164" fontId="86" fillId="3" borderId="32" xfId="102" applyNumberFormat="1" applyFont="1" applyFill="1" applyBorder="1"/>
    <xf numFmtId="164" fontId="64" fillId="3" borderId="0" xfId="102" applyNumberFormat="1" applyFont="1" applyFill="1" applyAlignment="1">
      <alignment horizontal="center"/>
    </xf>
    <xf numFmtId="0" fontId="86" fillId="3" borderId="5" xfId="102" applyFont="1" applyFill="1" applyBorder="1"/>
    <xf numFmtId="164" fontId="86" fillId="3" borderId="28" xfId="102" applyNumberFormat="1" applyFont="1" applyFill="1" applyBorder="1"/>
    <xf numFmtId="0" fontId="86" fillId="3" borderId="46" xfId="102" applyFont="1" applyFill="1" applyBorder="1"/>
    <xf numFmtId="164" fontId="86" fillId="3" borderId="91" xfId="102" applyNumberFormat="1" applyFont="1" applyFill="1" applyBorder="1"/>
    <xf numFmtId="0" fontId="28" fillId="3" borderId="3" xfId="248" applyFont="1" applyFill="1" applyBorder="1" applyAlignment="1">
      <alignment horizontal="right"/>
    </xf>
    <xf numFmtId="0" fontId="19" fillId="3" borderId="99" xfId="248" applyFont="1" applyFill="1" applyBorder="1"/>
    <xf numFmtId="0" fontId="64" fillId="3" borderId="114" xfId="248" applyFont="1" applyFill="1" applyBorder="1" applyAlignment="1">
      <alignment wrapText="1"/>
    </xf>
    <xf numFmtId="0" fontId="64" fillId="3" borderId="115" xfId="248" applyFont="1" applyFill="1" applyBorder="1" applyAlignment="1">
      <alignment wrapText="1"/>
    </xf>
    <xf numFmtId="2" fontId="28" fillId="3" borderId="115" xfId="248" applyNumberFormat="1" applyFont="1" applyFill="1" applyBorder="1" applyAlignment="1">
      <alignment horizontal="center"/>
    </xf>
    <xf numFmtId="6" fontId="28" fillId="3" borderId="116" xfId="248" applyNumberFormat="1" applyFont="1" applyFill="1" applyBorder="1"/>
    <xf numFmtId="0" fontId="19" fillId="3" borderId="95" xfId="248" applyFont="1" applyFill="1" applyBorder="1"/>
    <xf numFmtId="0" fontId="64" fillId="3" borderId="120" xfId="248" applyFont="1" applyFill="1" applyBorder="1" applyAlignment="1">
      <alignment wrapText="1"/>
    </xf>
    <xf numFmtId="6" fontId="28" fillId="3" borderId="122" xfId="248" applyNumberFormat="1" applyFont="1" applyFill="1" applyBorder="1"/>
    <xf numFmtId="0" fontId="86" fillId="3" borderId="5" xfId="248" applyFont="1" applyFill="1" applyBorder="1" applyAlignment="1">
      <alignment wrapText="1"/>
    </xf>
    <xf numFmtId="170" fontId="86" fillId="3" borderId="123" xfId="248" applyNumberFormat="1" applyFont="1" applyFill="1" applyBorder="1"/>
    <xf numFmtId="0" fontId="64" fillId="3" borderId="131" xfId="248" applyFont="1" applyFill="1" applyBorder="1" applyAlignment="1">
      <alignment wrapText="1"/>
    </xf>
    <xf numFmtId="0" fontId="86" fillId="3" borderId="46" xfId="248" applyFont="1" applyFill="1" applyBorder="1" applyAlignment="1">
      <alignment wrapText="1"/>
    </xf>
    <xf numFmtId="10" fontId="19" fillId="3" borderId="43" xfId="248" applyNumberFormat="1" applyFont="1" applyFill="1" applyBorder="1"/>
    <xf numFmtId="0" fontId="27" fillId="3" borderId="43" xfId="248" applyFont="1" applyFill="1" applyBorder="1" applyAlignment="1">
      <alignment horizontal="right" wrapText="1"/>
    </xf>
    <xf numFmtId="8" fontId="86" fillId="3" borderId="44" xfId="248" applyNumberFormat="1" applyFont="1" applyFill="1" applyBorder="1" applyAlignment="1">
      <alignment horizontal="right" wrapText="1"/>
    </xf>
    <xf numFmtId="0" fontId="86" fillId="3" borderId="9" xfId="102" applyFont="1" applyFill="1" applyBorder="1"/>
    <xf numFmtId="172" fontId="86" fillId="3" borderId="9" xfId="102" applyNumberFormat="1" applyFont="1" applyFill="1" applyBorder="1"/>
    <xf numFmtId="14" fontId="92" fillId="34" borderId="0" xfId="102" applyNumberFormat="1" applyFont="1" applyFill="1" applyAlignment="1">
      <alignment horizontal="left"/>
    </xf>
    <xf numFmtId="14" fontId="30" fillId="34" borderId="0" xfId="248" applyNumberFormat="1" applyFont="1" applyFill="1" applyAlignment="1">
      <alignment horizontal="left"/>
    </xf>
    <xf numFmtId="0" fontId="29" fillId="34" borderId="0" xfId="248" applyFill="1" applyAlignment="1">
      <alignment horizontal="center"/>
    </xf>
    <xf numFmtId="0" fontId="24" fillId="34" borderId="0" xfId="248" applyFont="1" applyFill="1"/>
    <xf numFmtId="0" fontId="93" fillId="34" borderId="0" xfId="248" applyFont="1" applyFill="1" applyAlignment="1">
      <alignment horizontal="center" vertical="center"/>
    </xf>
    <xf numFmtId="0" fontId="39" fillId="34" borderId="0" xfId="248" applyFont="1" applyFill="1" applyAlignment="1">
      <alignment horizontal="center"/>
    </xf>
    <xf numFmtId="164" fontId="64" fillId="34" borderId="0" xfId="248" applyNumberFormat="1" applyFont="1" applyFill="1" applyAlignment="1">
      <alignment horizontal="right"/>
    </xf>
    <xf numFmtId="0" fontId="28" fillId="34" borderId="0" xfId="248" applyFont="1" applyFill="1" applyAlignment="1">
      <alignment horizontal="center" vertical="center"/>
    </xf>
    <xf numFmtId="38" fontId="24" fillId="34" borderId="0" xfId="248" applyNumberFormat="1" applyFont="1" applyFill="1" applyAlignment="1">
      <alignment horizontal="center"/>
    </xf>
    <xf numFmtId="174" fontId="29" fillId="34" borderId="0" xfId="346" applyNumberFormat="1" applyFont="1" applyFill="1" applyBorder="1"/>
    <xf numFmtId="0" fontId="28" fillId="34" borderId="0" xfId="248" applyFont="1" applyFill="1"/>
    <xf numFmtId="164" fontId="89" fillId="34" borderId="0" xfId="248" applyNumberFormat="1" applyFont="1" applyFill="1" applyAlignment="1">
      <alignment horizontal="center" wrapText="1"/>
    </xf>
    <xf numFmtId="164" fontId="64" fillId="34" borderId="0" xfId="248" applyNumberFormat="1" applyFont="1" applyFill="1" applyAlignment="1">
      <alignment horizontal="center" wrapText="1"/>
    </xf>
    <xf numFmtId="42" fontId="64" fillId="34" borderId="0" xfId="248" applyNumberFormat="1" applyFont="1" applyFill="1" applyAlignment="1">
      <alignment horizontal="center" wrapText="1"/>
    </xf>
    <xf numFmtId="6" fontId="29" fillId="34" borderId="0" xfId="248" applyNumberFormat="1" applyFill="1" applyAlignment="1">
      <alignment horizontal="center"/>
    </xf>
    <xf numFmtId="166" fontId="29" fillId="34" borderId="0" xfId="248" applyNumberFormat="1" applyFill="1" applyAlignment="1">
      <alignment horizontal="center"/>
    </xf>
    <xf numFmtId="6" fontId="24" fillId="34" borderId="0" xfId="248" applyNumberFormat="1" applyFont="1" applyFill="1"/>
    <xf numFmtId="0" fontId="64" fillId="34" borderId="0" xfId="248" applyFont="1" applyFill="1" applyAlignment="1">
      <alignment wrapText="1"/>
    </xf>
    <xf numFmtId="0" fontId="64" fillId="34" borderId="0" xfId="248" applyFont="1" applyFill="1" applyAlignment="1">
      <alignment horizontal="center" wrapText="1"/>
    </xf>
    <xf numFmtId="2" fontId="28" fillId="34" borderId="0" xfId="248" applyNumberFormat="1" applyFont="1" applyFill="1" applyAlignment="1">
      <alignment horizontal="center"/>
    </xf>
    <xf numFmtId="6" fontId="28" fillId="34" borderId="0" xfId="248" applyNumberFormat="1" applyFont="1" applyFill="1"/>
    <xf numFmtId="10" fontId="29" fillId="34" borderId="0" xfId="248" applyNumberFormat="1" applyFill="1" applyAlignment="1">
      <alignment horizontal="center"/>
    </xf>
    <xf numFmtId="0" fontId="28" fillId="34" borderId="0" xfId="248" applyFont="1" applyFill="1" applyAlignment="1">
      <alignment horizontal="center"/>
    </xf>
    <xf numFmtId="0" fontId="86" fillId="34" borderId="0" xfId="248" applyFont="1" applyFill="1" applyAlignment="1">
      <alignment wrapText="1"/>
    </xf>
    <xf numFmtId="10" fontId="24" fillId="34" borderId="0" xfId="248" applyNumberFormat="1" applyFont="1" applyFill="1" applyAlignment="1">
      <alignment horizontal="center"/>
    </xf>
    <xf numFmtId="6" fontId="86" fillId="34" borderId="0" xfId="4" applyNumberFormat="1" applyFont="1" applyFill="1" applyBorder="1" applyAlignment="1">
      <alignment horizontal="right" wrapText="1"/>
    </xf>
    <xf numFmtId="0" fontId="24" fillId="34" borderId="0" xfId="248" applyFont="1" applyFill="1" applyAlignment="1">
      <alignment horizontal="center"/>
    </xf>
    <xf numFmtId="6" fontId="64" fillId="34" borderId="0" xfId="248" applyNumberFormat="1" applyFont="1" applyFill="1" applyAlignment="1">
      <alignment horizontal="right" wrapText="1"/>
    </xf>
    <xf numFmtId="6" fontId="86" fillId="34" borderId="0" xfId="248" applyNumberFormat="1" applyFont="1" applyFill="1" applyAlignment="1">
      <alignment horizontal="right" wrapText="1"/>
    </xf>
    <xf numFmtId="164" fontId="86" fillId="34" borderId="0" xfId="248" applyNumberFormat="1" applyFont="1" applyFill="1" applyAlignment="1">
      <alignment wrapText="1"/>
    </xf>
    <xf numFmtId="8" fontId="86" fillId="34" borderId="0" xfId="248" applyNumberFormat="1" applyFont="1" applyFill="1" applyAlignment="1">
      <alignment horizontal="right" wrapText="1"/>
    </xf>
    <xf numFmtId="172" fontId="24" fillId="34" borderId="0" xfId="248" applyNumberFormat="1" applyFont="1" applyFill="1" applyAlignment="1">
      <alignment horizontal="center" wrapText="1"/>
    </xf>
    <xf numFmtId="8" fontId="64" fillId="34" borderId="0" xfId="4" applyNumberFormat="1" applyFont="1" applyFill="1" applyBorder="1" applyAlignment="1">
      <alignment horizontal="right" wrapText="1"/>
    </xf>
    <xf numFmtId="170" fontId="86" fillId="34" borderId="0" xfId="248" applyNumberFormat="1" applyFont="1" applyFill="1"/>
    <xf numFmtId="10" fontId="64" fillId="34" borderId="0" xfId="347" applyNumberFormat="1" applyFont="1" applyFill="1" applyBorder="1" applyAlignment="1">
      <alignment horizontal="right" wrapText="1"/>
    </xf>
    <xf numFmtId="6" fontId="64" fillId="34" borderId="0" xfId="4" applyNumberFormat="1" applyFont="1" applyFill="1" applyBorder="1" applyAlignment="1">
      <alignment horizontal="right" wrapText="1"/>
    </xf>
    <xf numFmtId="44" fontId="29" fillId="34" borderId="0" xfId="346" applyFont="1" applyFill="1" applyBorder="1"/>
    <xf numFmtId="8" fontId="24" fillId="34" borderId="0" xfId="248" applyNumberFormat="1" applyFont="1" applyFill="1"/>
    <xf numFmtId="172" fontId="29" fillId="34" borderId="0" xfId="347" applyNumberFormat="1" applyFont="1" applyFill="1"/>
    <xf numFmtId="8" fontId="86" fillId="34" borderId="0" xfId="4" applyNumberFormat="1" applyFont="1" applyFill="1" applyBorder="1" applyAlignment="1">
      <alignment horizontal="right" wrapText="1"/>
    </xf>
    <xf numFmtId="8" fontId="29" fillId="34" borderId="0" xfId="347" applyNumberFormat="1" applyFont="1" applyFill="1"/>
    <xf numFmtId="10" fontId="94" fillId="34" borderId="0" xfId="248" applyNumberFormat="1" applyFont="1" applyFill="1" applyAlignment="1">
      <alignment horizontal="center"/>
    </xf>
    <xf numFmtId="0" fontId="95" fillId="34" borderId="0" xfId="248" applyFont="1" applyFill="1" applyAlignment="1">
      <alignment horizontal="left"/>
    </xf>
    <xf numFmtId="0" fontId="39" fillId="34" borderId="0" xfId="248" applyFont="1" applyFill="1"/>
    <xf numFmtId="0" fontId="39" fillId="34" borderId="0" xfId="248" applyFont="1" applyFill="1" applyAlignment="1">
      <alignment horizontal="right"/>
    </xf>
    <xf numFmtId="164" fontId="86" fillId="3" borderId="92" xfId="248" applyNumberFormat="1" applyFont="1" applyFill="1" applyBorder="1" applyAlignment="1">
      <alignment wrapText="1"/>
    </xf>
    <xf numFmtId="6" fontId="100" fillId="3" borderId="137" xfId="248" applyNumberFormat="1" applyFont="1" applyFill="1" applyBorder="1" applyAlignment="1">
      <alignment horizontal="center"/>
    </xf>
    <xf numFmtId="0" fontId="100" fillId="3" borderId="49" xfId="248" applyFont="1" applyFill="1" applyBorder="1"/>
    <xf numFmtId="0" fontId="100" fillId="3" borderId="0" xfId="248" applyFont="1" applyFill="1"/>
    <xf numFmtId="0" fontId="29" fillId="3" borderId="0" xfId="248" applyFill="1"/>
    <xf numFmtId="0" fontId="29" fillId="3" borderId="6" xfId="248" applyFill="1" applyBorder="1"/>
    <xf numFmtId="6" fontId="100" fillId="3" borderId="80" xfId="248" applyNumberFormat="1" applyFont="1" applyFill="1" applyBorder="1" applyAlignment="1">
      <alignment horizontal="center"/>
    </xf>
    <xf numFmtId="0" fontId="86" fillId="3" borderId="102" xfId="248" applyFont="1" applyFill="1" applyBorder="1"/>
    <xf numFmtId="167" fontId="86" fillId="3" borderId="102" xfId="248" applyNumberFormat="1" applyFont="1" applyFill="1" applyBorder="1" applyAlignment="1">
      <alignment wrapText="1"/>
    </xf>
    <xf numFmtId="167" fontId="86" fillId="3" borderId="99" xfId="248" applyNumberFormat="1" applyFont="1" applyFill="1" applyBorder="1" applyAlignment="1">
      <alignment wrapText="1"/>
    </xf>
    <xf numFmtId="0" fontId="100" fillId="3" borderId="17" xfId="248" applyFont="1" applyFill="1" applyBorder="1"/>
    <xf numFmtId="0" fontId="100" fillId="3" borderId="78" xfId="248" applyFont="1" applyFill="1" applyBorder="1"/>
    <xf numFmtId="0" fontId="100" fillId="3" borderId="138" xfId="248" applyFont="1" applyFill="1" applyBorder="1"/>
    <xf numFmtId="166" fontId="100" fillId="3" borderId="0" xfId="248" applyNumberFormat="1" applyFont="1" applyFill="1" applyAlignment="1">
      <alignment horizontal="center"/>
    </xf>
    <xf numFmtId="0" fontId="100" fillId="3" borderId="6" xfId="248" applyFont="1" applyFill="1" applyBorder="1"/>
    <xf numFmtId="0" fontId="100" fillId="3" borderId="102" xfId="248" applyFont="1" applyFill="1" applyBorder="1"/>
    <xf numFmtId="0" fontId="86" fillId="3" borderId="99" xfId="248" applyFont="1" applyFill="1" applyBorder="1"/>
    <xf numFmtId="0" fontId="100" fillId="3" borderId="47" xfId="248" applyFont="1" applyFill="1" applyBorder="1"/>
    <xf numFmtId="0" fontId="100" fillId="3" borderId="141" xfId="248" applyFont="1" applyFill="1" applyBorder="1"/>
    <xf numFmtId="0" fontId="100" fillId="3" borderId="79" xfId="248" applyFont="1" applyFill="1" applyBorder="1"/>
    <xf numFmtId="0" fontId="100" fillId="3" borderId="5" xfId="248" applyFont="1" applyFill="1" applyBorder="1"/>
    <xf numFmtId="10" fontId="100" fillId="3" borderId="0" xfId="248" applyNumberFormat="1" applyFont="1" applyFill="1" applyAlignment="1">
      <alignment horizontal="center"/>
    </xf>
    <xf numFmtId="0" fontId="100" fillId="3" borderId="77" xfId="248" applyFont="1" applyFill="1" applyBorder="1"/>
    <xf numFmtId="44" fontId="100" fillId="3" borderId="0" xfId="248" applyNumberFormat="1" applyFont="1" applyFill="1" applyAlignment="1">
      <alignment horizontal="center"/>
    </xf>
    <xf numFmtId="0" fontId="100" fillId="3" borderId="127" xfId="248" applyFont="1" applyFill="1" applyBorder="1"/>
    <xf numFmtId="10" fontId="100" fillId="3" borderId="47" xfId="248" applyNumberFormat="1" applyFont="1" applyFill="1" applyBorder="1" applyAlignment="1">
      <alignment horizontal="center"/>
    </xf>
    <xf numFmtId="0" fontId="100" fillId="3" borderId="24" xfId="248" applyFont="1" applyFill="1" applyBorder="1"/>
    <xf numFmtId="172" fontId="100" fillId="3" borderId="0" xfId="248" applyNumberFormat="1" applyFont="1" applyFill="1" applyAlignment="1">
      <alignment horizontal="center"/>
    </xf>
    <xf numFmtId="0" fontId="100" fillId="3" borderId="46" xfId="248" applyFont="1" applyFill="1" applyBorder="1"/>
    <xf numFmtId="10" fontId="100" fillId="3" borderId="43" xfId="248" applyNumberFormat="1" applyFont="1" applyFill="1" applyBorder="1" applyAlignment="1">
      <alignment horizontal="center"/>
    </xf>
    <xf numFmtId="0" fontId="100" fillId="3" borderId="91" xfId="248" applyFont="1" applyFill="1" applyBorder="1"/>
    <xf numFmtId="0" fontId="100" fillId="3" borderId="43" xfId="248" applyFont="1" applyFill="1" applyBorder="1"/>
    <xf numFmtId="0" fontId="100" fillId="3" borderId="44" xfId="248" applyFont="1" applyFill="1" applyBorder="1"/>
    <xf numFmtId="0" fontId="24" fillId="3" borderId="99" xfId="248" applyFont="1" applyFill="1" applyBorder="1"/>
    <xf numFmtId="164" fontId="86" fillId="3" borderId="139" xfId="248" applyNumberFormat="1" applyFont="1" applyFill="1" applyBorder="1" applyAlignment="1">
      <alignment wrapText="1"/>
    </xf>
    <xf numFmtId="172" fontId="24" fillId="3" borderId="43" xfId="248" applyNumberFormat="1" applyFont="1" applyFill="1" applyBorder="1" applyAlignment="1">
      <alignment horizontal="center" wrapText="1"/>
    </xf>
    <xf numFmtId="8" fontId="64" fillId="3" borderId="43" xfId="4" applyNumberFormat="1" applyFont="1" applyFill="1" applyBorder="1" applyAlignment="1">
      <alignment horizontal="right" wrapText="1"/>
    </xf>
    <xf numFmtId="0" fontId="143" fillId="3" borderId="83" xfId="248" applyFont="1" applyFill="1" applyBorder="1"/>
    <xf numFmtId="0" fontId="34" fillId="3" borderId="49" xfId="102" applyFont="1" applyFill="1" applyBorder="1"/>
    <xf numFmtId="0" fontId="88" fillId="34" borderId="0" xfId="102" applyFont="1" applyFill="1"/>
    <xf numFmtId="6" fontId="86" fillId="34" borderId="0" xfId="102" applyNumberFormat="1" applyFont="1" applyFill="1" applyAlignment="1">
      <alignment horizontal="center"/>
    </xf>
    <xf numFmtId="174" fontId="86" fillId="34" borderId="0" xfId="351" applyNumberFormat="1" applyFont="1" applyFill="1"/>
    <xf numFmtId="6" fontId="86" fillId="34" borderId="0" xfId="102" applyNumberFormat="1" applyFont="1" applyFill="1"/>
    <xf numFmtId="0" fontId="23" fillId="34" borderId="0" xfId="248" applyFont="1" applyFill="1"/>
    <xf numFmtId="44" fontId="86" fillId="34" borderId="0" xfId="351" applyFont="1" applyFill="1"/>
    <xf numFmtId="0" fontId="95" fillId="34" borderId="0" xfId="248" applyFont="1" applyFill="1"/>
    <xf numFmtId="10" fontId="23" fillId="34" borderId="0" xfId="248" applyNumberFormat="1" applyFont="1" applyFill="1" applyAlignment="1">
      <alignment horizontal="center"/>
    </xf>
    <xf numFmtId="42" fontId="101" fillId="34" borderId="0" xfId="102" applyNumberFormat="1" applyFont="1" applyFill="1"/>
    <xf numFmtId="0" fontId="102" fillId="34" borderId="0" xfId="102" applyFont="1" applyFill="1"/>
    <xf numFmtId="42" fontId="89" fillId="34" borderId="0" xfId="102" applyNumberFormat="1" applyFont="1" applyFill="1"/>
    <xf numFmtId="0" fontId="103" fillId="34" borderId="0" xfId="102" applyFont="1" applyFill="1" applyAlignment="1">
      <alignment horizontal="right"/>
    </xf>
    <xf numFmtId="10" fontId="88" fillId="34" borderId="0" xfId="352" applyNumberFormat="1" applyFont="1" applyFill="1"/>
    <xf numFmtId="174" fontId="102" fillId="34" borderId="0" xfId="57" applyNumberFormat="1" applyFont="1" applyFill="1" applyBorder="1"/>
    <xf numFmtId="44" fontId="102" fillId="34" borderId="0" xfId="57" applyFont="1" applyFill="1" applyBorder="1"/>
    <xf numFmtId="44" fontId="88" fillId="34" borderId="0" xfId="57" applyFont="1" applyFill="1" applyBorder="1" applyAlignment="1"/>
    <xf numFmtId="2" fontId="102" fillId="34" borderId="0" xfId="102" applyNumberFormat="1" applyFont="1" applyFill="1"/>
    <xf numFmtId="0" fontId="64" fillId="3" borderId="28" xfId="102" applyFont="1" applyFill="1" applyBorder="1" applyAlignment="1">
      <alignment horizontal="center"/>
    </xf>
    <xf numFmtId="164" fontId="86" fillId="3" borderId="146" xfId="248" applyNumberFormat="1" applyFont="1" applyFill="1" applyBorder="1" applyAlignment="1">
      <alignment wrapText="1"/>
    </xf>
    <xf numFmtId="6" fontId="86" fillId="3" borderId="0" xfId="102" applyNumberFormat="1" applyFont="1" applyFill="1" applyAlignment="1">
      <alignment horizontal="center"/>
    </xf>
    <xf numFmtId="0" fontId="86" fillId="3" borderId="28" xfId="102" applyFont="1" applyFill="1" applyBorder="1"/>
    <xf numFmtId="0" fontId="86" fillId="3" borderId="139" xfId="248" applyFont="1" applyFill="1" applyBorder="1"/>
    <xf numFmtId="167" fontId="86" fillId="3" borderId="5" xfId="248" applyNumberFormat="1" applyFont="1" applyFill="1" applyBorder="1" applyAlignment="1">
      <alignment wrapText="1"/>
    </xf>
    <xf numFmtId="0" fontId="86" fillId="3" borderId="18" xfId="102" applyFont="1" applyFill="1" applyBorder="1"/>
    <xf numFmtId="4" fontId="86" fillId="3" borderId="0" xfId="102" applyNumberFormat="1" applyFont="1" applyFill="1" applyAlignment="1">
      <alignment horizontal="center"/>
    </xf>
    <xf numFmtId="167" fontId="86" fillId="3" borderId="140" xfId="248" applyNumberFormat="1" applyFont="1" applyFill="1" applyBorder="1" applyAlignment="1">
      <alignment wrapText="1"/>
    </xf>
    <xf numFmtId="4" fontId="86" fillId="3" borderId="47" xfId="102" applyNumberFormat="1" applyFont="1" applyFill="1" applyBorder="1" applyAlignment="1">
      <alignment horizontal="center"/>
    </xf>
    <xf numFmtId="167" fontId="86" fillId="3" borderId="127" xfId="248" applyNumberFormat="1" applyFont="1" applyFill="1" applyBorder="1" applyAlignment="1">
      <alignment wrapText="1"/>
    </xf>
    <xf numFmtId="0" fontId="86" fillId="3" borderId="53" xfId="102" applyFont="1" applyFill="1" applyBorder="1"/>
    <xf numFmtId="10" fontId="86" fillId="3" borderId="78" xfId="102" applyNumberFormat="1" applyFont="1" applyFill="1" applyBorder="1" applyAlignment="1">
      <alignment horizontal="center"/>
    </xf>
    <xf numFmtId="44" fontId="86" fillId="3" borderId="0" xfId="102" applyNumberFormat="1" applyFont="1" applyFill="1" applyAlignment="1">
      <alignment horizontal="center"/>
    </xf>
    <xf numFmtId="0" fontId="86" fillId="3" borderId="127" xfId="102" applyFont="1" applyFill="1" applyBorder="1"/>
    <xf numFmtId="10" fontId="86" fillId="3" borderId="47" xfId="102" applyNumberFormat="1" applyFont="1" applyFill="1" applyBorder="1" applyAlignment="1">
      <alignment horizontal="center"/>
    </xf>
    <xf numFmtId="9" fontId="86" fillId="3" borderId="78" xfId="102" applyNumberFormat="1" applyFont="1" applyFill="1" applyBorder="1" applyAlignment="1">
      <alignment horizontal="center"/>
    </xf>
    <xf numFmtId="10" fontId="86" fillId="3" borderId="43" xfId="102" applyNumberFormat="1" applyFont="1" applyFill="1" applyBorder="1" applyAlignment="1">
      <alignment horizontal="center"/>
    </xf>
    <xf numFmtId="0" fontId="86" fillId="3" borderId="91" xfId="102" applyFont="1" applyFill="1" applyBorder="1"/>
    <xf numFmtId="0" fontId="89" fillId="3" borderId="5" xfId="102" applyFont="1" applyFill="1" applyBorder="1" applyAlignment="1">
      <alignment horizontal="center"/>
    </xf>
    <xf numFmtId="0" fontId="28" fillId="3" borderId="0" xfId="248" applyFont="1" applyFill="1" applyAlignment="1">
      <alignment horizontal="right"/>
    </xf>
    <xf numFmtId="0" fontId="23" fillId="3" borderId="114" xfId="248" applyFont="1" applyFill="1" applyBorder="1"/>
    <xf numFmtId="6" fontId="86" fillId="3" borderId="0" xfId="102" applyNumberFormat="1" applyFont="1" applyFill="1"/>
    <xf numFmtId="0" fontId="23" fillId="3" borderId="95" xfId="248" applyFont="1" applyFill="1" applyBorder="1"/>
    <xf numFmtId="0" fontId="23" fillId="3" borderId="0" xfId="248" applyFont="1" applyFill="1"/>
    <xf numFmtId="0" fontId="23" fillId="3" borderId="47" xfId="248" applyFont="1" applyFill="1" applyBorder="1"/>
    <xf numFmtId="0" fontId="23" fillId="3" borderId="129" xfId="248" applyFont="1" applyFill="1" applyBorder="1"/>
    <xf numFmtId="9" fontId="23" fillId="3" borderId="9" xfId="248" applyNumberFormat="1" applyFont="1" applyFill="1" applyBorder="1" applyAlignment="1">
      <alignment horizontal="center" wrapText="1"/>
    </xf>
    <xf numFmtId="8" fontId="64" fillId="3" borderId="9" xfId="4" applyNumberFormat="1" applyFont="1" applyFill="1" applyBorder="1" applyAlignment="1">
      <alignment horizontal="right" wrapText="1"/>
    </xf>
    <xf numFmtId="1" fontId="86" fillId="3" borderId="18" xfId="3" applyNumberFormat="1" applyFont="1" applyFill="1" applyBorder="1" applyAlignment="1">
      <alignment wrapText="1"/>
    </xf>
    <xf numFmtId="164" fontId="89" fillId="3" borderId="17" xfId="0" applyNumberFormat="1" applyFont="1" applyFill="1" applyBorder="1" applyAlignment="1">
      <alignment horizontal="center" wrapText="1"/>
    </xf>
    <xf numFmtId="164" fontId="64" fillId="3" borderId="17" xfId="0" applyNumberFormat="1" applyFont="1" applyFill="1" applyBorder="1" applyAlignment="1">
      <alignment horizontal="center" wrapText="1"/>
    </xf>
    <xf numFmtId="42" fontId="64" fillId="3" borderId="18" xfId="0" applyNumberFormat="1" applyFont="1" applyFill="1" applyBorder="1" applyAlignment="1">
      <alignment horizontal="center" wrapText="1"/>
    </xf>
    <xf numFmtId="0" fontId="28" fillId="3" borderId="17" xfId="355" applyFont="1" applyFill="1" applyBorder="1"/>
    <xf numFmtId="2" fontId="19" fillId="3" borderId="17" xfId="355" applyNumberFormat="1" applyFont="1" applyFill="1" applyBorder="1"/>
    <xf numFmtId="0" fontId="19" fillId="3" borderId="18" xfId="355" applyFont="1" applyFill="1" applyBorder="1"/>
    <xf numFmtId="39" fontId="141" fillId="3" borderId="17" xfId="0" applyNumberFormat="1" applyFont="1" applyFill="1" applyBorder="1" applyAlignment="1">
      <alignment horizontal="right" wrapText="1"/>
    </xf>
    <xf numFmtId="2" fontId="86" fillId="3" borderId="17" xfId="355" applyNumberFormat="1" applyFont="1" applyFill="1" applyBorder="1"/>
    <xf numFmtId="6" fontId="86" fillId="3" borderId="28" xfId="4" applyNumberFormat="1" applyFont="1" applyFill="1" applyBorder="1" applyAlignment="1">
      <alignment horizontal="right" wrapText="1"/>
    </xf>
    <xf numFmtId="0" fontId="27" fillId="3" borderId="17" xfId="0" applyFont="1" applyFill="1" applyBorder="1" applyAlignment="1">
      <alignment horizontal="right" wrapText="1"/>
    </xf>
    <xf numFmtId="0" fontId="19" fillId="3" borderId="16" xfId="355" applyFont="1" applyFill="1" applyBorder="1"/>
    <xf numFmtId="0" fontId="28" fillId="3" borderId="58" xfId="0" applyFont="1" applyFill="1" applyBorder="1" applyAlignment="1">
      <alignment wrapText="1"/>
    </xf>
    <xf numFmtId="9" fontId="28" fillId="3" borderId="63" xfId="0" applyNumberFormat="1" applyFont="1" applyFill="1" applyBorder="1" applyAlignment="1">
      <alignment horizontal="right" wrapText="1"/>
    </xf>
    <xf numFmtId="10" fontId="28" fillId="3" borderId="63" xfId="142" applyNumberFormat="1" applyFont="1" applyFill="1" applyBorder="1" applyAlignment="1">
      <alignment horizontal="right" wrapText="1"/>
    </xf>
    <xf numFmtId="6" fontId="44" fillId="34" borderId="0" xfId="0" applyNumberFormat="1" applyFont="1" applyFill="1"/>
    <xf numFmtId="165" fontId="19" fillId="34" borderId="0" xfId="354" applyNumberFormat="1" applyFont="1" applyFill="1" applyBorder="1"/>
    <xf numFmtId="6" fontId="86" fillId="34" borderId="0" xfId="0" applyNumberFormat="1" applyFont="1" applyFill="1"/>
    <xf numFmtId="0" fontId="105" fillId="34" borderId="0" xfId="0" applyFont="1" applyFill="1"/>
    <xf numFmtId="174" fontId="19" fillId="34" borderId="0" xfId="349" applyNumberFormat="1" applyFont="1" applyFill="1" applyBorder="1"/>
    <xf numFmtId="6" fontId="86" fillId="34" borderId="0" xfId="0" applyNumberFormat="1" applyFont="1" applyFill="1" applyAlignment="1">
      <alignment horizontal="right"/>
    </xf>
    <xf numFmtId="174" fontId="28" fillId="34" borderId="0" xfId="349" applyNumberFormat="1" applyFont="1" applyFill="1" applyBorder="1"/>
    <xf numFmtId="8" fontId="105" fillId="34" borderId="0" xfId="0" applyNumberFormat="1" applyFont="1" applyFill="1"/>
    <xf numFmtId="6" fontId="19" fillId="34" borderId="0" xfId="0" applyNumberFormat="1" applyFont="1" applyFill="1"/>
    <xf numFmtId="0" fontId="28" fillId="34" borderId="0" xfId="0" applyFont="1" applyFill="1" applyAlignment="1">
      <alignment wrapText="1"/>
    </xf>
    <xf numFmtId="9" fontId="28" fillId="34" borderId="0" xfId="0" applyNumberFormat="1" applyFont="1" applyFill="1" applyAlignment="1">
      <alignment horizontal="right" wrapText="1"/>
    </xf>
    <xf numFmtId="0" fontId="64" fillId="34" borderId="0" xfId="0" applyFont="1" applyFill="1" applyAlignment="1">
      <alignment wrapText="1"/>
    </xf>
    <xf numFmtId="10" fontId="19" fillId="34" borderId="0" xfId="142" applyNumberFormat="1" applyFont="1" applyFill="1" applyBorder="1" applyAlignment="1">
      <alignment horizontal="right" wrapText="1"/>
    </xf>
    <xf numFmtId="0" fontId="76" fillId="34" borderId="0" xfId="0" applyFont="1" applyFill="1" applyAlignment="1">
      <alignment wrapText="1"/>
    </xf>
    <xf numFmtId="6" fontId="105" fillId="34" borderId="0" xfId="0" applyNumberFormat="1" applyFont="1" applyFill="1"/>
    <xf numFmtId="0" fontId="0" fillId="34" borderId="0" xfId="0" applyFill="1" applyAlignment="1">
      <alignment horizontal="center" wrapText="1"/>
    </xf>
    <xf numFmtId="9" fontId="106" fillId="34" borderId="0" xfId="1" applyFont="1" applyFill="1" applyBorder="1"/>
    <xf numFmtId="172" fontId="0" fillId="34" borderId="0" xfId="1" applyNumberFormat="1" applyFont="1" applyFill="1" applyBorder="1" applyAlignment="1">
      <alignment horizontal="center"/>
    </xf>
    <xf numFmtId="9" fontId="144" fillId="34" borderId="0" xfId="0" applyNumberFormat="1" applyFont="1" applyFill="1" applyAlignment="1">
      <alignment horizontal="right" wrapText="1"/>
    </xf>
    <xf numFmtId="10" fontId="145" fillId="34" borderId="0" xfId="1" applyNumberFormat="1" applyFont="1" applyFill="1" applyBorder="1" applyAlignment="1">
      <alignment horizontal="right" wrapText="1"/>
    </xf>
    <xf numFmtId="10" fontId="0" fillId="34" borderId="0" xfId="1" applyNumberFormat="1" applyFont="1" applyFill="1"/>
    <xf numFmtId="43" fontId="0" fillId="34" borderId="0" xfId="0" applyNumberFormat="1" applyFill="1"/>
    <xf numFmtId="9" fontId="39" fillId="34" borderId="0" xfId="1" applyFont="1" applyFill="1" applyBorder="1" applyAlignment="1">
      <alignment horizontal="center"/>
    </xf>
    <xf numFmtId="8" fontId="113" fillId="34" borderId="0" xfId="0" applyNumberFormat="1" applyFont="1" applyFill="1"/>
    <xf numFmtId="168" fontId="105" fillId="34" borderId="0" xfId="0" applyNumberFormat="1" applyFont="1" applyFill="1"/>
    <xf numFmtId="10" fontId="105" fillId="34" borderId="0" xfId="1" applyNumberFormat="1" applyFont="1" applyFill="1" applyBorder="1"/>
    <xf numFmtId="0" fontId="97" fillId="36" borderId="2" xfId="0" applyFont="1" applyFill="1" applyBorder="1"/>
    <xf numFmtId="0" fontId="97" fillId="36" borderId="4" xfId="0" applyFont="1" applyFill="1" applyBorder="1"/>
    <xf numFmtId="0" fontId="97" fillId="36" borderId="150" xfId="355" applyFont="1" applyFill="1" applyBorder="1"/>
    <xf numFmtId="0" fontId="98" fillId="36" borderId="41" xfId="355" applyFont="1" applyFill="1" applyBorder="1"/>
    <xf numFmtId="0" fontId="98" fillId="36" borderId="151" xfId="355" applyFont="1" applyFill="1" applyBorder="1"/>
    <xf numFmtId="1" fontId="64" fillId="3" borderId="14" xfId="0" applyNumberFormat="1" applyFont="1" applyFill="1" applyBorder="1"/>
    <xf numFmtId="40" fontId="86" fillId="3" borderId="17" xfId="0" applyNumberFormat="1" applyFont="1" applyFill="1" applyBorder="1" applyAlignment="1">
      <alignment horizontal="right"/>
    </xf>
    <xf numFmtId="10" fontId="86" fillId="3" borderId="17" xfId="0" applyNumberFormat="1" applyFont="1" applyFill="1" applyBorder="1" applyAlignment="1">
      <alignment horizontal="right" wrapText="1"/>
    </xf>
    <xf numFmtId="44" fontId="86" fillId="3" borderId="17" xfId="0" applyNumberFormat="1" applyFont="1" applyFill="1" applyBorder="1" applyAlignment="1">
      <alignment horizontal="right" wrapText="1"/>
    </xf>
    <xf numFmtId="0" fontId="86" fillId="3" borderId="25" xfId="0" applyFont="1" applyFill="1" applyBorder="1" applyAlignment="1">
      <alignment wrapText="1"/>
    </xf>
    <xf numFmtId="0" fontId="86" fillId="3" borderId="19" xfId="0" applyFont="1" applyFill="1" applyBorder="1" applyAlignment="1">
      <alignment wrapText="1"/>
    </xf>
    <xf numFmtId="0" fontId="19" fillId="3" borderId="16" xfId="0" applyFont="1" applyFill="1" applyBorder="1"/>
    <xf numFmtId="40" fontId="19" fillId="3" borderId="18" xfId="0" applyNumberFormat="1" applyFont="1" applyFill="1" applyBorder="1"/>
    <xf numFmtId="0" fontId="19" fillId="3" borderId="16" xfId="0" applyFont="1" applyFill="1" applyBorder="1" applyAlignment="1">
      <alignment wrapText="1"/>
    </xf>
    <xf numFmtId="10" fontId="19" fillId="3" borderId="16" xfId="0" applyNumberFormat="1" applyFont="1" applyFill="1" applyBorder="1"/>
    <xf numFmtId="0" fontId="19" fillId="3" borderId="30" xfId="0" applyFont="1" applyFill="1" applyBorder="1"/>
    <xf numFmtId="40" fontId="19" fillId="3" borderId="32" xfId="0" applyNumberFormat="1" applyFont="1" applyFill="1" applyBorder="1"/>
    <xf numFmtId="0" fontId="19" fillId="3" borderId="22" xfId="355" applyFont="1" applyFill="1" applyBorder="1"/>
    <xf numFmtId="0" fontId="28" fillId="3" borderId="30" xfId="355" applyFont="1" applyFill="1" applyBorder="1" applyAlignment="1">
      <alignment wrapText="1"/>
    </xf>
    <xf numFmtId="2" fontId="28" fillId="3" borderId="31" xfId="355" applyNumberFormat="1" applyFont="1" applyFill="1" applyBorder="1" applyAlignment="1">
      <alignment horizontal="right" wrapText="1"/>
    </xf>
    <xf numFmtId="2" fontId="28" fillId="3" borderId="32" xfId="355" applyNumberFormat="1" applyFont="1" applyFill="1" applyBorder="1" applyAlignment="1">
      <alignment horizontal="right" wrapText="1"/>
    </xf>
    <xf numFmtId="8" fontId="28" fillId="4" borderId="61" xfId="4" applyNumberFormat="1" applyFont="1" applyFill="1" applyBorder="1" applyAlignment="1">
      <alignment horizontal="right" wrapText="1"/>
    </xf>
    <xf numFmtId="0" fontId="146" fillId="34" borderId="0" xfId="0" applyFont="1" applyFill="1" applyAlignment="1">
      <alignment horizontal="center"/>
    </xf>
    <xf numFmtId="0" fontId="147" fillId="34" borderId="0" xfId="0" applyFont="1" applyFill="1" applyAlignment="1">
      <alignment horizontal="center"/>
    </xf>
    <xf numFmtId="43" fontId="147" fillId="34" borderId="0" xfId="354" applyFont="1" applyFill="1" applyBorder="1" applyAlignment="1"/>
    <xf numFmtId="0" fontId="147" fillId="34" borderId="0" xfId="0" applyFont="1" applyFill="1"/>
    <xf numFmtId="2" fontId="86" fillId="3" borderId="19" xfId="102" applyNumberFormat="1" applyFont="1" applyFill="1" applyBorder="1"/>
    <xf numFmtId="10" fontId="86" fillId="3" borderId="20" xfId="102" applyNumberFormat="1" applyFont="1" applyFill="1" applyBorder="1"/>
    <xf numFmtId="0" fontId="86" fillId="3" borderId="16" xfId="102" applyFont="1" applyFill="1" applyBorder="1"/>
    <xf numFmtId="0" fontId="86" fillId="3" borderId="17" xfId="102" applyFont="1" applyFill="1" applyBorder="1"/>
    <xf numFmtId="8" fontId="86" fillId="3" borderId="18" xfId="102" applyNumberFormat="1" applyFont="1" applyFill="1" applyBorder="1"/>
    <xf numFmtId="0" fontId="64" fillId="3" borderId="30" xfId="102" applyFont="1" applyFill="1" applyBorder="1"/>
    <xf numFmtId="9" fontId="64" fillId="3" borderId="31" xfId="102" applyNumberFormat="1" applyFont="1" applyFill="1" applyBorder="1" applyAlignment="1">
      <alignment horizontal="right"/>
    </xf>
    <xf numFmtId="0" fontId="86" fillId="3" borderId="31" xfId="102" applyFont="1" applyFill="1" applyBorder="1"/>
    <xf numFmtId="8" fontId="64" fillId="4" borderId="32" xfId="102" applyNumberFormat="1" applyFont="1" applyFill="1" applyBorder="1" applyAlignment="1">
      <alignment horizontal="right"/>
    </xf>
    <xf numFmtId="0" fontId="64" fillId="34" borderId="0" xfId="102" applyFont="1" applyFill="1" applyAlignment="1">
      <alignment horizontal="center"/>
    </xf>
    <xf numFmtId="0" fontId="89" fillId="34" borderId="0" xfId="102" applyFont="1" applyFill="1" applyAlignment="1">
      <alignment horizontal="center" wrapText="1"/>
    </xf>
    <xf numFmtId="0" fontId="89" fillId="34" borderId="0" xfId="102" applyFont="1" applyFill="1" applyAlignment="1">
      <alignment horizontal="center"/>
    </xf>
    <xf numFmtId="8" fontId="64" fillId="34" borderId="0" xfId="102" applyNumberFormat="1" applyFont="1" applyFill="1" applyAlignment="1">
      <alignment horizontal="center"/>
    </xf>
    <xf numFmtId="0" fontId="86" fillId="34" borderId="0" xfId="102" applyFont="1" applyFill="1" applyAlignment="1">
      <alignment horizontal="center"/>
    </xf>
    <xf numFmtId="10" fontId="64" fillId="34" borderId="0" xfId="1" applyNumberFormat="1" applyFont="1" applyFill="1" applyBorder="1" applyAlignment="1">
      <alignment horizontal="center" vertical="center" wrapText="1"/>
    </xf>
    <xf numFmtId="0" fontId="64" fillId="34" borderId="0" xfId="102" applyFont="1" applyFill="1" applyAlignment="1">
      <alignment horizontal="center" vertical="center" wrapText="1"/>
    </xf>
    <xf numFmtId="0" fontId="64" fillId="34" borderId="0" xfId="102" applyFont="1" applyFill="1" applyAlignment="1">
      <alignment horizontal="center" wrapText="1"/>
    </xf>
    <xf numFmtId="0" fontId="64" fillId="34" borderId="0" xfId="102" applyFont="1" applyFill="1" applyAlignment="1">
      <alignment horizontal="right"/>
    </xf>
    <xf numFmtId="174" fontId="19" fillId="34" borderId="0" xfId="349" applyNumberFormat="1" applyFont="1" applyFill="1" applyBorder="1" applyAlignment="1">
      <alignment horizontal="center"/>
    </xf>
    <xf numFmtId="2" fontId="86" fillId="34" borderId="0" xfId="102" applyNumberFormat="1" applyFont="1" applyFill="1"/>
    <xf numFmtId="174" fontId="86" fillId="34" borderId="0" xfId="349" applyNumberFormat="1" applyFont="1" applyFill="1" applyBorder="1" applyAlignment="1">
      <alignment horizontal="center"/>
    </xf>
    <xf numFmtId="164" fontId="86" fillId="34" borderId="0" xfId="102" applyNumberFormat="1" applyFont="1" applyFill="1" applyAlignment="1">
      <alignment horizontal="right"/>
    </xf>
    <xf numFmtId="164" fontId="19" fillId="34" borderId="0" xfId="102" applyNumberFormat="1" applyFont="1" applyFill="1"/>
    <xf numFmtId="0" fontId="86" fillId="34" borderId="0" xfId="102" applyFont="1" applyFill="1" applyAlignment="1">
      <alignment horizontal="right"/>
    </xf>
    <xf numFmtId="43" fontId="86" fillId="34" borderId="0" xfId="353" applyFont="1" applyFill="1" applyBorder="1"/>
    <xf numFmtId="0" fontId="27" fillId="34" borderId="0" xfId="102" applyFont="1" applyFill="1"/>
    <xf numFmtId="6" fontId="27" fillId="34" borderId="0" xfId="102" applyNumberFormat="1" applyFont="1" applyFill="1"/>
    <xf numFmtId="167" fontId="19" fillId="34" borderId="0" xfId="356" applyNumberFormat="1" applyFont="1" applyFill="1"/>
    <xf numFmtId="0" fontId="86" fillId="34" borderId="0" xfId="102" applyFont="1" applyFill="1" applyAlignment="1">
      <alignment horizontal="left"/>
    </xf>
    <xf numFmtId="0" fontId="86" fillId="34" borderId="0" xfId="0" applyFont="1" applyFill="1" applyAlignment="1">
      <alignment wrapText="1"/>
    </xf>
    <xf numFmtId="10" fontId="19" fillId="34" borderId="0" xfId="147" applyNumberFormat="1" applyFont="1" applyFill="1" applyBorder="1" applyAlignment="1">
      <alignment horizontal="center"/>
    </xf>
    <xf numFmtId="3" fontId="86" fillId="34" borderId="0" xfId="102" applyNumberFormat="1" applyFont="1" applyFill="1" applyAlignment="1">
      <alignment horizontal="right"/>
    </xf>
    <xf numFmtId="38" fontId="64" fillId="34" borderId="0" xfId="102" applyNumberFormat="1" applyFont="1" applyFill="1" applyAlignment="1">
      <alignment horizontal="right"/>
    </xf>
    <xf numFmtId="0" fontId="89" fillId="34" borderId="0" xfId="102" applyFont="1" applyFill="1"/>
    <xf numFmtId="164" fontId="89" fillId="34" borderId="0" xfId="102" applyNumberFormat="1" applyFont="1" applyFill="1"/>
    <xf numFmtId="2" fontId="89" fillId="34" borderId="0" xfId="102" applyNumberFormat="1" applyFont="1" applyFill="1" applyAlignment="1">
      <alignment horizontal="center"/>
    </xf>
    <xf numFmtId="10" fontId="86" fillId="34" borderId="0" xfId="102" applyNumberFormat="1" applyFont="1" applyFill="1"/>
    <xf numFmtId="1" fontId="86" fillId="34" borderId="0" xfId="102" applyNumberFormat="1" applyFont="1" applyFill="1"/>
    <xf numFmtId="38" fontId="86" fillId="34" borderId="0" xfId="102" applyNumberFormat="1" applyFont="1" applyFill="1" applyAlignment="1">
      <alignment horizontal="right"/>
    </xf>
    <xf numFmtId="172" fontId="64" fillId="34" borderId="0" xfId="102" applyNumberFormat="1" applyFont="1" applyFill="1"/>
    <xf numFmtId="2" fontId="64" fillId="34" borderId="0" xfId="102" applyNumberFormat="1" applyFont="1" applyFill="1"/>
    <xf numFmtId="0" fontId="19" fillId="34" borderId="0" xfId="0" applyFont="1" applyFill="1" applyAlignment="1">
      <alignment wrapText="1"/>
    </xf>
    <xf numFmtId="3" fontId="64" fillId="34" borderId="0" xfId="102" applyNumberFormat="1" applyFont="1" applyFill="1"/>
    <xf numFmtId="3" fontId="86" fillId="34" borderId="0" xfId="102" applyNumberFormat="1" applyFont="1" applyFill="1"/>
    <xf numFmtId="6" fontId="64" fillId="34" borderId="0" xfId="102" applyNumberFormat="1" applyFont="1" applyFill="1"/>
    <xf numFmtId="10" fontId="28" fillId="34" borderId="0" xfId="0" applyNumberFormat="1" applyFont="1" applyFill="1"/>
    <xf numFmtId="172" fontId="86" fillId="34" borderId="0" xfId="102" applyNumberFormat="1" applyFont="1" applyFill="1"/>
    <xf numFmtId="0" fontId="19" fillId="34" borderId="0" xfId="0" applyFont="1" applyFill="1" applyAlignment="1">
      <alignment horizontal="left" wrapText="1"/>
    </xf>
    <xf numFmtId="8" fontId="64" fillId="34" borderId="0" xfId="102" applyNumberFormat="1" applyFont="1" applyFill="1"/>
    <xf numFmtId="8" fontId="64" fillId="34" borderId="0" xfId="102" applyNumberFormat="1" applyFont="1" applyFill="1" applyAlignment="1">
      <alignment horizontal="right"/>
    </xf>
    <xf numFmtId="0" fontId="64" fillId="34" borderId="0" xfId="102" applyFont="1" applyFill="1" applyAlignment="1">
      <alignment wrapText="1"/>
    </xf>
    <xf numFmtId="2" fontId="89" fillId="34" borderId="0" xfId="102" applyNumberFormat="1" applyFont="1" applyFill="1"/>
    <xf numFmtId="9" fontId="64" fillId="34" borderId="0" xfId="102" applyNumberFormat="1" applyFont="1" applyFill="1"/>
    <xf numFmtId="0" fontId="19" fillId="34" borderId="0" xfId="0" applyFont="1" applyFill="1" applyAlignment="1">
      <alignment horizontal="right"/>
    </xf>
    <xf numFmtId="173" fontId="89" fillId="34" borderId="0" xfId="102" applyNumberFormat="1" applyFont="1" applyFill="1"/>
    <xf numFmtId="10" fontId="149" fillId="34" borderId="0" xfId="102" applyNumberFormat="1" applyFont="1" applyFill="1"/>
    <xf numFmtId="10" fontId="19" fillId="34" borderId="0" xfId="1" applyNumberFormat="1" applyFont="1" applyFill="1"/>
    <xf numFmtId="2" fontId="19" fillId="34" borderId="0" xfId="0" applyNumberFormat="1" applyFont="1" applyFill="1"/>
    <xf numFmtId="10" fontId="148" fillId="34" borderId="0" xfId="38" applyNumberFormat="1" applyFont="1" applyFill="1"/>
    <xf numFmtId="0" fontId="89" fillId="3" borderId="148" xfId="102" applyFont="1" applyFill="1" applyBorder="1" applyAlignment="1">
      <alignment horizontal="center" wrapText="1"/>
    </xf>
    <xf numFmtId="0" fontId="89" fillId="3" borderId="151" xfId="102" applyFont="1" applyFill="1" applyBorder="1" applyAlignment="1">
      <alignment horizontal="center"/>
    </xf>
    <xf numFmtId="0" fontId="89" fillId="3" borderId="47" xfId="102" applyFont="1" applyFill="1" applyBorder="1" applyAlignment="1">
      <alignment horizontal="center"/>
    </xf>
    <xf numFmtId="0" fontId="89" fillId="3" borderId="17" xfId="102" applyFont="1" applyFill="1" applyBorder="1" applyAlignment="1">
      <alignment horizontal="center" wrapText="1"/>
    </xf>
    <xf numFmtId="0" fontId="89" fillId="3" borderId="152" xfId="102" applyFont="1" applyFill="1" applyBorder="1" applyAlignment="1">
      <alignment horizontal="center"/>
    </xf>
    <xf numFmtId="0" fontId="64" fillId="3" borderId="16" xfId="102" applyFont="1" applyFill="1" applyBorder="1" applyAlignment="1">
      <alignment horizontal="center" vertical="center" wrapText="1"/>
    </xf>
    <xf numFmtId="0" fontId="64" fillId="3" borderId="17" xfId="102" applyFont="1" applyFill="1" applyBorder="1" applyAlignment="1">
      <alignment horizontal="center" vertical="center" wrapText="1"/>
    </xf>
    <xf numFmtId="0" fontId="64" fillId="3" borderId="18" xfId="102" applyFont="1" applyFill="1" applyBorder="1" applyAlignment="1">
      <alignment horizontal="center" vertical="center" wrapText="1"/>
    </xf>
    <xf numFmtId="0" fontId="86" fillId="3" borderId="16" xfId="102" applyFont="1" applyFill="1" applyBorder="1" applyAlignment="1">
      <alignment horizontal="left"/>
    </xf>
    <xf numFmtId="170" fontId="19" fillId="3" borderId="17" xfId="102" applyNumberFormat="1" applyFont="1" applyFill="1" applyBorder="1"/>
    <xf numFmtId="2" fontId="86" fillId="3" borderId="17" xfId="102" applyNumberFormat="1" applyFont="1" applyFill="1" applyBorder="1"/>
    <xf numFmtId="164" fontId="86" fillId="3" borderId="18" xfId="102" applyNumberFormat="1" applyFont="1" applyFill="1" applyBorder="1"/>
    <xf numFmtId="170" fontId="86" fillId="3" borderId="17" xfId="102" applyNumberFormat="1" applyFont="1" applyFill="1" applyBorder="1"/>
    <xf numFmtId="0" fontId="86" fillId="3" borderId="22" xfId="102" applyFont="1" applyFill="1" applyBorder="1" applyAlignment="1">
      <alignment horizontal="left"/>
    </xf>
    <xf numFmtId="170" fontId="86" fillId="3" borderId="23" xfId="102" applyNumberFormat="1" applyFont="1" applyFill="1" applyBorder="1"/>
    <xf numFmtId="0" fontId="86" fillId="3" borderId="30" xfId="102" applyFont="1" applyFill="1" applyBorder="1" applyAlignment="1">
      <alignment horizontal="left"/>
    </xf>
    <xf numFmtId="170" fontId="86" fillId="3" borderId="31" xfId="102" applyNumberFormat="1" applyFont="1" applyFill="1" applyBorder="1"/>
    <xf numFmtId="2" fontId="86" fillId="3" borderId="31" xfId="102" applyNumberFormat="1" applyFont="1" applyFill="1" applyBorder="1"/>
    <xf numFmtId="0" fontId="64" fillId="3" borderId="22" xfId="102" applyFont="1" applyFill="1" applyBorder="1"/>
    <xf numFmtId="2" fontId="64" fillId="3" borderId="23" xfId="102" applyNumberFormat="1" applyFont="1" applyFill="1" applyBorder="1"/>
    <xf numFmtId="38" fontId="64" fillId="3" borderId="24" xfId="102" applyNumberFormat="1" applyFont="1" applyFill="1" applyBorder="1" applyAlignment="1">
      <alignment horizontal="right"/>
    </xf>
    <xf numFmtId="8" fontId="86" fillId="3" borderId="17" xfId="102" applyNumberFormat="1" applyFont="1" applyFill="1" applyBorder="1" applyAlignment="1">
      <alignment horizontal="right" wrapText="1"/>
    </xf>
    <xf numFmtId="0" fontId="64" fillId="3" borderId="17" xfId="102" applyFont="1" applyFill="1" applyBorder="1"/>
    <xf numFmtId="38" fontId="86" fillId="3" borderId="18" xfId="102" applyNumberFormat="1" applyFont="1" applyFill="1" applyBorder="1" applyAlignment="1">
      <alignment horizontal="right"/>
    </xf>
    <xf numFmtId="0" fontId="86" fillId="3" borderId="19" xfId="102" applyFont="1" applyFill="1" applyBorder="1" applyAlignment="1">
      <alignment horizontal="left" wrapText="1"/>
    </xf>
    <xf numFmtId="8" fontId="86" fillId="3" borderId="20" xfId="102" applyNumberFormat="1" applyFont="1" applyFill="1" applyBorder="1" applyAlignment="1">
      <alignment horizontal="right" wrapText="1"/>
    </xf>
    <xf numFmtId="0" fontId="64" fillId="3" borderId="20" xfId="102" applyFont="1" applyFill="1" applyBorder="1"/>
    <xf numFmtId="38" fontId="86" fillId="3" borderId="21" xfId="102" applyNumberFormat="1" applyFont="1" applyFill="1" applyBorder="1" applyAlignment="1">
      <alignment horizontal="right"/>
    </xf>
    <xf numFmtId="2" fontId="64" fillId="3" borderId="50" xfId="102" applyNumberFormat="1" applyFont="1" applyFill="1" applyBorder="1"/>
    <xf numFmtId="3" fontId="64" fillId="3" borderId="23" xfId="102" applyNumberFormat="1" applyFont="1" applyFill="1" applyBorder="1"/>
    <xf numFmtId="10" fontId="86" fillId="3" borderId="50" xfId="1" applyNumberFormat="1" applyFont="1" applyFill="1" applyBorder="1"/>
    <xf numFmtId="3" fontId="86" fillId="3" borderId="49" xfId="102" applyNumberFormat="1" applyFont="1" applyFill="1" applyBorder="1"/>
    <xf numFmtId="0" fontId="86" fillId="3" borderId="20" xfId="102" applyFont="1" applyFill="1" applyBorder="1"/>
    <xf numFmtId="3" fontId="86" fillId="3" borderId="21" xfId="102" applyNumberFormat="1" applyFont="1" applyFill="1" applyBorder="1"/>
    <xf numFmtId="0" fontId="64" fillId="3" borderId="22" xfId="102" applyFont="1" applyFill="1" applyBorder="1" applyAlignment="1">
      <alignment horizontal="left"/>
    </xf>
    <xf numFmtId="0" fontId="64" fillId="3" borderId="23" xfId="102" applyFont="1" applyFill="1" applyBorder="1"/>
    <xf numFmtId="6" fontId="64" fillId="3" borderId="24" xfId="102" applyNumberFormat="1" applyFont="1" applyFill="1" applyBorder="1"/>
    <xf numFmtId="168" fontId="86" fillId="34" borderId="0" xfId="349" applyNumberFormat="1" applyFont="1" applyFill="1" applyBorder="1" applyAlignment="1">
      <alignment horizontal="center" wrapText="1"/>
    </xf>
    <xf numFmtId="9" fontId="64" fillId="34" borderId="0" xfId="0" applyNumberFormat="1" applyFont="1" applyFill="1" applyAlignment="1">
      <alignment horizontal="right" wrapText="1"/>
    </xf>
    <xf numFmtId="172" fontId="86" fillId="34" borderId="0" xfId="0" applyNumberFormat="1" applyFont="1" applyFill="1" applyAlignment="1">
      <alignment horizontal="center" wrapText="1"/>
    </xf>
    <xf numFmtId="168" fontId="28" fillId="34" borderId="0" xfId="349" applyNumberFormat="1" applyFont="1" applyFill="1" applyBorder="1" applyAlignment="1">
      <alignment horizontal="center"/>
    </xf>
    <xf numFmtId="172" fontId="28" fillId="34" borderId="0" xfId="0" applyNumberFormat="1" applyFont="1" applyFill="1" applyAlignment="1">
      <alignment horizontal="center"/>
    </xf>
    <xf numFmtId="0" fontId="98" fillId="34" borderId="0" xfId="0" applyFont="1" applyFill="1" applyAlignment="1">
      <alignment horizontal="right"/>
    </xf>
    <xf numFmtId="10" fontId="97" fillId="34" borderId="0" xfId="1" applyNumberFormat="1" applyFont="1" applyFill="1" applyBorder="1"/>
    <xf numFmtId="0" fontId="28" fillId="3" borderId="17" xfId="0" applyFont="1" applyFill="1" applyBorder="1"/>
    <xf numFmtId="0" fontId="28" fillId="3" borderId="18" xfId="0" applyFont="1" applyFill="1" applyBorder="1" applyAlignment="1">
      <alignment wrapText="1"/>
    </xf>
    <xf numFmtId="0" fontId="150" fillId="34" borderId="0" xfId="0" applyFont="1" applyFill="1"/>
    <xf numFmtId="0" fontId="151" fillId="34" borderId="0" xfId="0" applyFont="1" applyFill="1" applyAlignment="1">
      <alignment wrapText="1"/>
    </xf>
    <xf numFmtId="168" fontId="151" fillId="34" borderId="0" xfId="0" applyNumberFormat="1" applyFont="1" applyFill="1"/>
    <xf numFmtId="0" fontId="151" fillId="34" borderId="0" xfId="0" applyFont="1" applyFill="1"/>
    <xf numFmtId="37" fontId="150" fillId="34" borderId="0" xfId="0" applyNumberFormat="1" applyFont="1" applyFill="1"/>
    <xf numFmtId="6" fontId="151" fillId="34" borderId="0" xfId="0" applyNumberFormat="1" applyFont="1" applyFill="1"/>
    <xf numFmtId="0" fontId="150" fillId="34" borderId="0" xfId="0" applyFont="1" applyFill="1" applyAlignment="1">
      <alignment wrapText="1"/>
    </xf>
    <xf numFmtId="1" fontId="150" fillId="34" borderId="0" xfId="0" applyNumberFormat="1" applyFont="1" applyFill="1"/>
    <xf numFmtId="2" fontId="150" fillId="34" borderId="0" xfId="0" applyNumberFormat="1" applyFont="1" applyFill="1"/>
    <xf numFmtId="2" fontId="151" fillId="34" borderId="0" xfId="0" applyNumberFormat="1" applyFont="1" applyFill="1"/>
    <xf numFmtId="0" fontId="150" fillId="34" borderId="0" xfId="0" applyFont="1" applyFill="1" applyAlignment="1">
      <alignment horizontal="right"/>
    </xf>
    <xf numFmtId="9" fontId="86" fillId="3" borderId="23" xfId="146" applyFont="1" applyFill="1" applyBorder="1" applyAlignment="1">
      <alignment horizontal="right"/>
    </xf>
    <xf numFmtId="170" fontId="64" fillId="3" borderId="24" xfId="146" applyNumberFormat="1" applyFont="1" applyFill="1" applyBorder="1" applyAlignment="1">
      <alignment horizontal="right"/>
    </xf>
    <xf numFmtId="3" fontId="86" fillId="3" borderId="23" xfId="102" applyNumberFormat="1" applyFont="1" applyFill="1" applyBorder="1"/>
    <xf numFmtId="38" fontId="86" fillId="3" borderId="23" xfId="102" applyNumberFormat="1" applyFont="1" applyFill="1" applyBorder="1" applyAlignment="1">
      <alignment horizontal="right"/>
    </xf>
    <xf numFmtId="38" fontId="64" fillId="3" borderId="23" xfId="102" applyNumberFormat="1" applyFont="1" applyFill="1" applyBorder="1" applyAlignment="1">
      <alignment horizontal="right"/>
    </xf>
    <xf numFmtId="3" fontId="86" fillId="3" borderId="27" xfId="102" applyNumberFormat="1" applyFont="1" applyFill="1" applyBorder="1"/>
    <xf numFmtId="6" fontId="86" fillId="3" borderId="49" xfId="102" applyNumberFormat="1" applyFont="1" applyFill="1" applyBorder="1"/>
    <xf numFmtId="38" fontId="86" fillId="3" borderId="27" xfId="102" applyNumberFormat="1" applyFont="1" applyFill="1" applyBorder="1" applyAlignment="1">
      <alignment horizontal="right"/>
    </xf>
    <xf numFmtId="10" fontId="86" fillId="3" borderId="20" xfId="146" applyNumberFormat="1" applyFont="1" applyFill="1" applyBorder="1" applyAlignment="1">
      <alignment horizontal="right" wrapText="1"/>
    </xf>
    <xf numFmtId="9" fontId="64" fillId="3" borderId="20" xfId="146" applyFont="1" applyFill="1" applyBorder="1" applyAlignment="1">
      <alignment horizontal="center"/>
    </xf>
    <xf numFmtId="170" fontId="86" fillId="3" borderId="21" xfId="146" applyNumberFormat="1" applyFont="1" applyFill="1" applyBorder="1" applyAlignment="1">
      <alignment horizontal="right"/>
    </xf>
    <xf numFmtId="9" fontId="64" fillId="3" borderId="19" xfId="102" applyNumberFormat="1" applyFont="1" applyFill="1" applyBorder="1" applyAlignment="1">
      <alignment horizontal="left" wrapText="1"/>
    </xf>
    <xf numFmtId="10" fontId="86" fillId="3" borderId="20" xfId="102" applyNumberFormat="1" applyFont="1" applyFill="1" applyBorder="1" applyAlignment="1">
      <alignment horizontal="right" wrapText="1"/>
    </xf>
    <xf numFmtId="0" fontId="64" fillId="3" borderId="20" xfId="102" applyFont="1" applyFill="1" applyBorder="1" applyAlignment="1">
      <alignment horizontal="right"/>
    </xf>
    <xf numFmtId="6" fontId="86" fillId="3" borderId="21" xfId="102" applyNumberFormat="1" applyFont="1" applyFill="1" applyBorder="1" applyAlignment="1">
      <alignment horizontal="right"/>
    </xf>
    <xf numFmtId="0" fontId="64" fillId="3" borderId="20" xfId="102" applyFont="1" applyFill="1" applyBorder="1" applyAlignment="1">
      <alignment horizontal="center"/>
    </xf>
    <xf numFmtId="9" fontId="64" fillId="3" borderId="19" xfId="102" applyNumberFormat="1" applyFont="1" applyFill="1" applyBorder="1" applyAlignment="1">
      <alignment horizontal="left"/>
    </xf>
    <xf numFmtId="9" fontId="64" fillId="3" borderId="23" xfId="146" applyFont="1" applyFill="1" applyBorder="1" applyAlignment="1">
      <alignment horizontal="right"/>
    </xf>
    <xf numFmtId="9" fontId="64" fillId="3" borderId="23" xfId="146" applyFont="1" applyFill="1" applyBorder="1" applyAlignment="1">
      <alignment horizontal="center"/>
    </xf>
    <xf numFmtId="6" fontId="64" fillId="3" borderId="24" xfId="102" applyNumberFormat="1" applyFont="1" applyFill="1" applyBorder="1" applyAlignment="1">
      <alignment horizontal="right"/>
    </xf>
    <xf numFmtId="0" fontId="86" fillId="3" borderId="23" xfId="102" applyFont="1" applyFill="1" applyBorder="1" applyAlignment="1">
      <alignment horizontal="right"/>
    </xf>
    <xf numFmtId="0" fontId="64" fillId="3" borderId="23" xfId="102" applyFont="1" applyFill="1" applyBorder="1" applyAlignment="1">
      <alignment horizontal="center"/>
    </xf>
    <xf numFmtId="9" fontId="86" fillId="3" borderId="16" xfId="146" applyFont="1" applyFill="1" applyBorder="1" applyAlignment="1">
      <alignment horizontal="left" wrapText="1"/>
    </xf>
    <xf numFmtId="168" fontId="86" fillId="3" borderId="17" xfId="146" applyNumberFormat="1" applyFont="1" applyFill="1" applyBorder="1" applyAlignment="1">
      <alignment horizontal="right" wrapText="1"/>
    </xf>
    <xf numFmtId="9" fontId="64" fillId="3" borderId="17" xfId="146" applyFont="1" applyFill="1" applyBorder="1" applyAlignment="1">
      <alignment horizontal="center"/>
    </xf>
    <xf numFmtId="170" fontId="86" fillId="3" borderId="18" xfId="146" applyNumberFormat="1" applyFont="1" applyFill="1" applyBorder="1" applyAlignment="1">
      <alignment horizontal="right"/>
    </xf>
    <xf numFmtId="6" fontId="86" fillId="3" borderId="18" xfId="102" applyNumberFormat="1" applyFont="1" applyFill="1" applyBorder="1" applyAlignment="1">
      <alignment horizontal="right"/>
    </xf>
    <xf numFmtId="0" fontId="64" fillId="3" borderId="17" xfId="102" applyFont="1" applyFill="1" applyBorder="1" applyAlignment="1">
      <alignment horizontal="center"/>
    </xf>
    <xf numFmtId="9" fontId="86" fillId="3" borderId="19" xfId="146" applyFont="1" applyFill="1" applyBorder="1" applyAlignment="1">
      <alignment horizontal="left" wrapText="1"/>
    </xf>
    <xf numFmtId="168" fontId="86" fillId="3" borderId="20" xfId="146" applyNumberFormat="1" applyFont="1" applyFill="1" applyBorder="1" applyAlignment="1">
      <alignment horizontal="right" wrapText="1"/>
    </xf>
    <xf numFmtId="9" fontId="86" fillId="3" borderId="19" xfId="146" applyFont="1" applyFill="1" applyBorder="1" applyAlignment="1">
      <alignment wrapText="1"/>
    </xf>
    <xf numFmtId="10" fontId="86" fillId="3" borderId="20" xfId="146" applyNumberFormat="1" applyFont="1" applyFill="1" applyBorder="1"/>
    <xf numFmtId="9" fontId="86" fillId="3" borderId="20" xfId="146" applyFont="1" applyFill="1" applyBorder="1" applyAlignment="1">
      <alignment horizontal="center"/>
    </xf>
    <xf numFmtId="6" fontId="86" fillId="3" borderId="21" xfId="102" applyNumberFormat="1" applyFont="1" applyFill="1" applyBorder="1"/>
    <xf numFmtId="0" fontId="86" fillId="3" borderId="20" xfId="102" applyFont="1" applyFill="1" applyBorder="1" applyAlignment="1">
      <alignment horizontal="center"/>
    </xf>
    <xf numFmtId="2" fontId="86" fillId="3" borderId="161" xfId="102" applyNumberFormat="1" applyFont="1" applyFill="1" applyBorder="1"/>
    <xf numFmtId="10" fontId="86" fillId="3" borderId="161" xfId="1" applyNumberFormat="1" applyFont="1" applyFill="1" applyBorder="1"/>
    <xf numFmtId="0" fontId="86" fillId="3" borderId="162" xfId="102" applyFont="1" applyFill="1" applyBorder="1"/>
    <xf numFmtId="6" fontId="86" fillId="3" borderId="163" xfId="102" applyNumberFormat="1" applyFont="1" applyFill="1" applyBorder="1"/>
    <xf numFmtId="10" fontId="86" fillId="3" borderId="162" xfId="102" applyNumberFormat="1" applyFont="1" applyFill="1" applyBorder="1"/>
    <xf numFmtId="0" fontId="86" fillId="3" borderId="162" xfId="102" applyFont="1" applyFill="1" applyBorder="1" applyAlignment="1">
      <alignment horizontal="center"/>
    </xf>
    <xf numFmtId="168" fontId="64" fillId="4" borderId="32" xfId="146" applyNumberFormat="1" applyFont="1" applyFill="1" applyBorder="1" applyAlignment="1">
      <alignment horizontal="right"/>
    </xf>
    <xf numFmtId="0" fontId="148" fillId="34" borderId="0" xfId="102" applyFont="1" applyFill="1"/>
    <xf numFmtId="0" fontId="86" fillId="34" borderId="0" xfId="102" applyFont="1" applyFill="1" applyAlignment="1">
      <alignment horizontal="left" wrapText="1"/>
    </xf>
    <xf numFmtId="170" fontId="86" fillId="34" borderId="0" xfId="146" applyNumberFormat="1" applyFont="1" applyFill="1" applyBorder="1"/>
    <xf numFmtId="0" fontId="86" fillId="34" borderId="0" xfId="102" applyFont="1" applyFill="1" applyAlignment="1">
      <alignment wrapText="1"/>
    </xf>
    <xf numFmtId="0" fontId="64" fillId="34" borderId="0" xfId="102" applyFont="1" applyFill="1" applyAlignment="1">
      <alignment horizontal="left"/>
    </xf>
    <xf numFmtId="40" fontId="86" fillId="34" borderId="0" xfId="102" applyNumberFormat="1" applyFont="1" applyFill="1" applyAlignment="1">
      <alignment horizontal="right"/>
    </xf>
    <xf numFmtId="10" fontId="64" fillId="34" borderId="0" xfId="146" applyNumberFormat="1" applyFont="1" applyFill="1" applyBorder="1" applyAlignment="1">
      <alignment horizontal="right"/>
    </xf>
    <xf numFmtId="10" fontId="86" fillId="34" borderId="0" xfId="1" applyNumberFormat="1" applyFont="1" applyFill="1" applyBorder="1"/>
    <xf numFmtId="174" fontId="86" fillId="34" borderId="0" xfId="349" applyNumberFormat="1" applyFont="1" applyFill="1" applyBorder="1"/>
    <xf numFmtId="2" fontId="64" fillId="34" borderId="0" xfId="102" applyNumberFormat="1" applyFont="1" applyFill="1" applyAlignment="1">
      <alignment horizontal="center" wrapText="1"/>
    </xf>
    <xf numFmtId="0" fontId="64" fillId="34" borderId="0" xfId="102" applyFont="1" applyFill="1" applyAlignment="1">
      <alignment horizontal="right" wrapText="1"/>
    </xf>
    <xf numFmtId="2" fontId="64" fillId="34" borderId="0" xfId="102" applyNumberFormat="1" applyFont="1" applyFill="1" applyAlignment="1">
      <alignment horizontal="center"/>
    </xf>
    <xf numFmtId="0" fontId="64" fillId="34" borderId="0" xfId="102" applyFont="1" applyFill="1" applyAlignment="1">
      <alignment horizontal="left" wrapText="1"/>
    </xf>
    <xf numFmtId="2" fontId="64" fillId="34" borderId="0" xfId="102" applyNumberFormat="1" applyFont="1" applyFill="1" applyAlignment="1">
      <alignment horizontal="right"/>
    </xf>
    <xf numFmtId="9" fontId="64" fillId="34" borderId="0" xfId="102" applyNumberFormat="1" applyFont="1" applyFill="1" applyAlignment="1">
      <alignment horizontal="right" wrapText="1"/>
    </xf>
    <xf numFmtId="2" fontId="86" fillId="34" borderId="0" xfId="102" applyNumberFormat="1" applyFont="1" applyFill="1" applyAlignment="1">
      <alignment horizontal="center"/>
    </xf>
    <xf numFmtId="2" fontId="86" fillId="34" borderId="0" xfId="102" applyNumberFormat="1" applyFont="1" applyFill="1" applyAlignment="1">
      <alignment wrapText="1"/>
    </xf>
    <xf numFmtId="9" fontId="64" fillId="3" borderId="16" xfId="146" applyFont="1" applyFill="1" applyBorder="1" applyAlignment="1">
      <alignment horizontal="center" vertical="center" wrapText="1"/>
    </xf>
    <xf numFmtId="9" fontId="64" fillId="3" borderId="27" xfId="146" applyFont="1" applyFill="1" applyBorder="1" applyAlignment="1">
      <alignment horizontal="center" wrapText="1"/>
    </xf>
    <xf numFmtId="9" fontId="64" fillId="3" borderId="24" xfId="146" applyFont="1" applyFill="1" applyBorder="1" applyAlignment="1">
      <alignment horizontal="center"/>
    </xf>
    <xf numFmtId="2" fontId="19" fillId="3" borderId="17" xfId="357" applyNumberFormat="1" applyFont="1" applyFill="1" applyBorder="1" applyAlignment="1">
      <alignment horizontal="center"/>
    </xf>
    <xf numFmtId="170" fontId="86" fillId="3" borderId="17" xfId="146" applyNumberFormat="1" applyFont="1" applyFill="1" applyBorder="1"/>
    <xf numFmtId="2" fontId="86" fillId="3" borderId="17" xfId="146" applyNumberFormat="1" applyFont="1" applyFill="1" applyBorder="1" applyAlignment="1">
      <alignment horizontal="center" wrapText="1"/>
    </xf>
    <xf numFmtId="2" fontId="86" fillId="3" borderId="17" xfId="146" applyNumberFormat="1" applyFont="1" applyFill="1" applyBorder="1" applyAlignment="1">
      <alignment horizontal="center"/>
    </xf>
    <xf numFmtId="9" fontId="86" fillId="3" borderId="16" xfId="146" applyFont="1" applyFill="1" applyBorder="1" applyAlignment="1">
      <alignment wrapText="1"/>
    </xf>
    <xf numFmtId="2" fontId="86" fillId="3" borderId="20" xfId="146" applyNumberFormat="1" applyFont="1" applyFill="1" applyBorder="1" applyAlignment="1">
      <alignment horizontal="center"/>
    </xf>
    <xf numFmtId="9" fontId="64" fillId="3" borderId="22" xfId="146" applyFont="1" applyFill="1" applyBorder="1" applyAlignment="1">
      <alignment horizontal="left" wrapText="1"/>
    </xf>
    <xf numFmtId="2" fontId="64" fillId="3" borderId="23" xfId="146" applyNumberFormat="1" applyFont="1" applyFill="1" applyBorder="1" applyAlignment="1">
      <alignment horizontal="center"/>
    </xf>
    <xf numFmtId="10" fontId="86" fillId="3" borderId="27" xfId="1" applyNumberFormat="1" applyFont="1" applyFill="1" applyBorder="1" applyAlignment="1">
      <alignment horizontal="center"/>
    </xf>
    <xf numFmtId="9" fontId="64" fillId="3" borderId="22" xfId="146" applyFont="1" applyFill="1" applyBorder="1" applyAlignment="1">
      <alignment wrapText="1"/>
    </xf>
    <xf numFmtId="9" fontId="64" fillId="3" borderId="26" xfId="146" applyFont="1" applyFill="1" applyBorder="1" applyAlignment="1">
      <alignment horizontal="left" wrapText="1"/>
    </xf>
    <xf numFmtId="9" fontId="64" fillId="3" borderId="27" xfId="146" applyFont="1" applyFill="1" applyBorder="1" applyAlignment="1">
      <alignment horizontal="right"/>
    </xf>
    <xf numFmtId="9" fontId="64" fillId="3" borderId="27" xfId="146" applyFont="1" applyFill="1" applyBorder="1" applyAlignment="1">
      <alignment horizontal="center"/>
    </xf>
    <xf numFmtId="170" fontId="64" fillId="3" borderId="49" xfId="146" applyNumberFormat="1" applyFont="1" applyFill="1" applyBorder="1" applyAlignment="1">
      <alignment horizontal="right"/>
    </xf>
    <xf numFmtId="9" fontId="86" fillId="3" borderId="11" xfId="146" applyFont="1" applyFill="1" applyBorder="1" applyAlignment="1">
      <alignment wrapText="1"/>
    </xf>
    <xf numFmtId="9" fontId="86" fillId="3" borderId="148" xfId="146" applyFont="1" applyFill="1" applyBorder="1" applyAlignment="1">
      <alignment horizontal="right"/>
    </xf>
    <xf numFmtId="9" fontId="86" fillId="3" borderId="148" xfId="146" applyFont="1" applyFill="1" applyBorder="1" applyAlignment="1">
      <alignment horizontal="center"/>
    </xf>
    <xf numFmtId="168" fontId="86" fillId="3" borderId="14" xfId="146" applyNumberFormat="1" applyFont="1" applyFill="1" applyBorder="1" applyAlignment="1">
      <alignment horizontal="right"/>
    </xf>
    <xf numFmtId="9" fontId="86" fillId="3" borderId="17" xfId="146" applyFont="1" applyFill="1" applyBorder="1" applyAlignment="1">
      <alignment horizontal="right"/>
    </xf>
    <xf numFmtId="9" fontId="86" fillId="3" borderId="17" xfId="146" applyFont="1" applyFill="1" applyBorder="1" applyAlignment="1">
      <alignment horizontal="center"/>
    </xf>
    <xf numFmtId="168" fontId="86" fillId="3" borderId="18" xfId="146" applyNumberFormat="1" applyFont="1" applyFill="1" applyBorder="1" applyAlignment="1">
      <alignment horizontal="right"/>
    </xf>
    <xf numFmtId="10" fontId="64" fillId="3" borderId="31" xfId="146" applyNumberFormat="1" applyFont="1" applyFill="1" applyBorder="1" applyAlignment="1">
      <alignment horizontal="right"/>
    </xf>
    <xf numFmtId="9" fontId="86" fillId="3" borderId="31" xfId="146" applyFont="1" applyFill="1" applyBorder="1" applyAlignment="1">
      <alignment horizontal="center"/>
    </xf>
    <xf numFmtId="9" fontId="89" fillId="3" borderId="148" xfId="146" applyFont="1" applyFill="1" applyBorder="1" applyAlignment="1">
      <alignment horizontal="center" vertical="center" wrapText="1"/>
    </xf>
    <xf numFmtId="1" fontId="89" fillId="3" borderId="151" xfId="146" applyNumberFormat="1" applyFont="1" applyFill="1" applyBorder="1" applyAlignment="1">
      <alignment horizontal="center" vertical="center"/>
    </xf>
    <xf numFmtId="9" fontId="89" fillId="3" borderId="17" xfId="146" applyFont="1" applyFill="1" applyBorder="1" applyAlignment="1">
      <alignment horizontal="center" vertical="center" wrapText="1"/>
    </xf>
    <xf numFmtId="1" fontId="89" fillId="3" borderId="152" xfId="146" applyNumberFormat="1" applyFont="1" applyFill="1" applyBorder="1" applyAlignment="1">
      <alignment horizontal="center" vertical="center"/>
    </xf>
    <xf numFmtId="0" fontId="64" fillId="3" borderId="18" xfId="102" applyFont="1" applyFill="1" applyBorder="1" applyAlignment="1">
      <alignment horizontal="center" wrapText="1"/>
    </xf>
    <xf numFmtId="9" fontId="86" fillId="3" borderId="16" xfId="102" applyNumberFormat="1" applyFont="1" applyFill="1" applyBorder="1" applyAlignment="1">
      <alignment horizontal="left"/>
    </xf>
    <xf numFmtId="6" fontId="86" fillId="3" borderId="17" xfId="102" applyNumberFormat="1" applyFont="1" applyFill="1" applyBorder="1"/>
    <xf numFmtId="6" fontId="86" fillId="3" borderId="18" xfId="102" applyNumberFormat="1" applyFont="1" applyFill="1" applyBorder="1"/>
    <xf numFmtId="0" fontId="86" fillId="3" borderId="16" xfId="102" applyFont="1" applyFill="1" applyBorder="1" applyAlignment="1">
      <alignment horizontal="left" wrapText="1"/>
    </xf>
    <xf numFmtId="166" fontId="86" fillId="3" borderId="17" xfId="102" applyNumberFormat="1" applyFont="1" applyFill="1" applyBorder="1" applyAlignment="1">
      <alignment horizontal="center" wrapText="1"/>
    </xf>
    <xf numFmtId="166" fontId="86" fillId="3" borderId="17" xfId="102" applyNumberFormat="1" applyFont="1" applyFill="1" applyBorder="1" applyAlignment="1">
      <alignment horizontal="center"/>
    </xf>
    <xf numFmtId="0" fontId="86" fillId="3" borderId="16" xfId="102" applyFont="1" applyFill="1" applyBorder="1" applyAlignment="1">
      <alignment wrapText="1"/>
    </xf>
    <xf numFmtId="166" fontId="86" fillId="3" borderId="20" xfId="102" applyNumberFormat="1" applyFont="1" applyFill="1" applyBorder="1" applyAlignment="1">
      <alignment horizontal="center"/>
    </xf>
    <xf numFmtId="6" fontId="86" fillId="3" borderId="20" xfId="102" applyNumberFormat="1" applyFont="1" applyFill="1" applyBorder="1"/>
    <xf numFmtId="40" fontId="64" fillId="3" borderId="23" xfId="102" applyNumberFormat="1" applyFont="1" applyFill="1" applyBorder="1" applyAlignment="1">
      <alignment horizontal="center"/>
    </xf>
    <xf numFmtId="9" fontId="86" fillId="3" borderId="26" xfId="102" applyNumberFormat="1" applyFont="1" applyFill="1" applyBorder="1" applyAlignment="1">
      <alignment horizontal="left"/>
    </xf>
    <xf numFmtId="0" fontId="64" fillId="3" borderId="23" xfId="102" applyFont="1" applyFill="1" applyBorder="1" applyAlignment="1">
      <alignment horizontal="right"/>
    </xf>
    <xf numFmtId="8" fontId="86" fillId="3" borderId="18" xfId="102" applyNumberFormat="1" applyFont="1" applyFill="1" applyBorder="1" applyAlignment="1">
      <alignment horizontal="right"/>
    </xf>
    <xf numFmtId="9" fontId="86" fillId="3" borderId="30" xfId="102" applyNumberFormat="1" applyFont="1" applyFill="1" applyBorder="1"/>
    <xf numFmtId="9" fontId="86" fillId="3" borderId="31" xfId="102" applyNumberFormat="1" applyFont="1" applyFill="1" applyBorder="1" applyAlignment="1">
      <alignment horizontal="right"/>
    </xf>
    <xf numFmtId="168" fontId="86" fillId="3" borderId="32" xfId="146" applyNumberFormat="1" applyFont="1" applyFill="1" applyBorder="1" applyAlignment="1">
      <alignment horizontal="right"/>
    </xf>
    <xf numFmtId="0" fontId="89" fillId="3" borderId="148" xfId="102" applyFont="1" applyFill="1" applyBorder="1" applyAlignment="1">
      <alignment horizontal="center" vertical="center" wrapText="1"/>
    </xf>
    <xf numFmtId="0" fontId="89" fillId="3" borderId="151" xfId="102" applyFont="1" applyFill="1" applyBorder="1" applyAlignment="1">
      <alignment horizontal="center" vertical="center"/>
    </xf>
    <xf numFmtId="0" fontId="89" fillId="3" borderId="17" xfId="102" applyFont="1" applyFill="1" applyBorder="1" applyAlignment="1">
      <alignment horizontal="center" vertical="center" wrapText="1"/>
    </xf>
    <xf numFmtId="0" fontId="89" fillId="3" borderId="152" xfId="102" applyFont="1" applyFill="1" applyBorder="1" applyAlignment="1">
      <alignment horizontal="center" vertical="center"/>
    </xf>
    <xf numFmtId="0" fontId="64" fillId="3" borderId="24" xfId="102" applyFont="1" applyFill="1" applyBorder="1" applyAlignment="1">
      <alignment horizontal="center"/>
    </xf>
    <xf numFmtId="0" fontId="86" fillId="3" borderId="17" xfId="102" applyFont="1" applyFill="1" applyBorder="1" applyAlignment="1">
      <alignment horizontal="right"/>
    </xf>
    <xf numFmtId="0" fontId="86" fillId="3" borderId="17" xfId="102" applyFont="1" applyFill="1" applyBorder="1" applyAlignment="1">
      <alignment horizontal="center"/>
    </xf>
    <xf numFmtId="0" fontId="86" fillId="3" borderId="31" xfId="102" applyFont="1" applyFill="1" applyBorder="1" applyAlignment="1">
      <alignment horizontal="center"/>
    </xf>
    <xf numFmtId="0" fontId="20" fillId="34" borderId="0" xfId="357" applyFill="1"/>
    <xf numFmtId="0" fontId="20" fillId="34" borderId="2" xfId="357" applyFill="1" applyBorder="1"/>
    <xf numFmtId="0" fontId="20" fillId="34" borderId="42" xfId="357" applyFill="1" applyBorder="1"/>
    <xf numFmtId="0" fontId="20" fillId="34" borderId="0" xfId="357" applyFill="1" applyAlignment="1">
      <alignment horizontal="center"/>
    </xf>
    <xf numFmtId="0" fontId="28" fillId="34" borderId="0" xfId="357" applyFont="1" applyFill="1" applyAlignment="1">
      <alignment horizontal="center"/>
    </xf>
    <xf numFmtId="0" fontId="28" fillId="34" borderId="164" xfId="357" applyFont="1" applyFill="1" applyBorder="1" applyAlignment="1">
      <alignment horizontal="center"/>
    </xf>
    <xf numFmtId="10" fontId="20" fillId="34" borderId="0" xfId="357" applyNumberFormat="1" applyFill="1" applyAlignment="1">
      <alignment horizontal="center"/>
    </xf>
    <xf numFmtId="0" fontId="20" fillId="34" borderId="5" xfId="357" applyFill="1" applyBorder="1"/>
    <xf numFmtId="0" fontId="20" fillId="34" borderId="5" xfId="357" applyFill="1" applyBorder="1" applyAlignment="1">
      <alignment horizontal="center"/>
    </xf>
    <xf numFmtId="0" fontId="20" fillId="34" borderId="6" xfId="357" applyFill="1" applyBorder="1" applyAlignment="1">
      <alignment horizontal="center"/>
    </xf>
    <xf numFmtId="0" fontId="20" fillId="34" borderId="48" xfId="357" applyFill="1" applyBorder="1" applyAlignment="1">
      <alignment horizontal="center"/>
    </xf>
    <xf numFmtId="0" fontId="20" fillId="34" borderId="42" xfId="357" applyFill="1" applyBorder="1" applyAlignment="1">
      <alignment horizontal="center"/>
    </xf>
    <xf numFmtId="165" fontId="0" fillId="34" borderId="0" xfId="359" applyNumberFormat="1" applyFont="1" applyFill="1" applyBorder="1" applyAlignment="1">
      <alignment horizontal="center"/>
    </xf>
    <xf numFmtId="165" fontId="28" fillId="34" borderId="0" xfId="359" applyNumberFormat="1" applyFont="1" applyFill="1" applyBorder="1" applyAlignment="1">
      <alignment horizontal="center"/>
    </xf>
    <xf numFmtId="165" fontId="0" fillId="34" borderId="48" xfId="359" applyNumberFormat="1" applyFont="1" applyFill="1" applyBorder="1" applyAlignment="1">
      <alignment horizontal="center"/>
    </xf>
    <xf numFmtId="0" fontId="20" fillId="34" borderId="16" xfId="357" applyFill="1" applyBorder="1"/>
    <xf numFmtId="0" fontId="20" fillId="34" borderId="17" xfId="357" applyFill="1" applyBorder="1" applyAlignment="1">
      <alignment horizontal="center"/>
    </xf>
    <xf numFmtId="0" fontId="20" fillId="34" borderId="18" xfId="357" applyFill="1" applyBorder="1" applyAlignment="1">
      <alignment horizontal="center"/>
    </xf>
    <xf numFmtId="174" fontId="0" fillId="34" borderId="0" xfId="360" applyNumberFormat="1" applyFont="1" applyFill="1" applyBorder="1"/>
    <xf numFmtId="174" fontId="0" fillId="34" borderId="48" xfId="360" applyNumberFormat="1" applyFont="1" applyFill="1" applyBorder="1"/>
    <xf numFmtId="0" fontId="20" fillId="34" borderId="5" xfId="357" applyFill="1" applyBorder="1" applyAlignment="1">
      <alignment wrapText="1"/>
    </xf>
    <xf numFmtId="174" fontId="0" fillId="34" borderId="0" xfId="360" applyNumberFormat="1" applyFont="1" applyFill="1" applyBorder="1" applyAlignment="1">
      <alignment horizontal="right"/>
    </xf>
    <xf numFmtId="2" fontId="20" fillId="34" borderId="0" xfId="357" applyNumberFormat="1" applyFill="1"/>
    <xf numFmtId="10" fontId="20" fillId="34" borderId="6" xfId="357" applyNumberFormat="1" applyFill="1" applyBorder="1" applyAlignment="1">
      <alignment horizontal="center"/>
    </xf>
    <xf numFmtId="2" fontId="20" fillId="34" borderId="48" xfId="357" applyNumberFormat="1" applyFill="1" applyBorder="1" applyAlignment="1">
      <alignment horizontal="center"/>
    </xf>
    <xf numFmtId="0" fontId="20" fillId="34" borderId="46" xfId="357" applyFill="1" applyBorder="1"/>
    <xf numFmtId="0" fontId="20" fillId="34" borderId="46" xfId="357" applyFill="1" applyBorder="1" applyAlignment="1">
      <alignment horizontal="center"/>
    </xf>
    <xf numFmtId="0" fontId="20" fillId="34" borderId="45" xfId="357" applyFill="1" applyBorder="1" applyAlignment="1">
      <alignment horizontal="center"/>
    </xf>
    <xf numFmtId="2" fontId="20" fillId="34" borderId="45" xfId="357" applyNumberFormat="1" applyFill="1" applyBorder="1" applyAlignment="1">
      <alignment horizontal="center"/>
    </xf>
    <xf numFmtId="44" fontId="96" fillId="34" borderId="0" xfId="360" applyFont="1" applyFill="1" applyBorder="1"/>
    <xf numFmtId="174" fontId="96" fillId="34" borderId="0" xfId="360" applyNumberFormat="1" applyFont="1" applyFill="1" applyBorder="1"/>
    <xf numFmtId="44" fontId="96" fillId="34" borderId="48" xfId="360" applyFont="1" applyFill="1" applyBorder="1"/>
    <xf numFmtId="174" fontId="20" fillId="34" borderId="0" xfId="357" applyNumberFormat="1" applyFill="1"/>
    <xf numFmtId="0" fontId="20" fillId="34" borderId="0" xfId="357" applyFill="1" applyAlignment="1">
      <alignment horizontal="right"/>
    </xf>
    <xf numFmtId="174" fontId="20" fillId="34" borderId="0" xfId="357" applyNumberFormat="1" applyFill="1" applyAlignment="1">
      <alignment horizontal="center"/>
    </xf>
    <xf numFmtId="0" fontId="20" fillId="34" borderId="0" xfId="357" applyFill="1" applyAlignment="1">
      <alignment horizontal="center" wrapText="1"/>
    </xf>
    <xf numFmtId="9" fontId="20" fillId="34" borderId="0" xfId="357" applyNumberFormat="1" applyFill="1"/>
    <xf numFmtId="170" fontId="20" fillId="34" borderId="0" xfId="357" applyNumberFormat="1" applyFill="1"/>
    <xf numFmtId="168" fontId="20" fillId="34" borderId="0" xfId="357" applyNumberFormat="1" applyFill="1" applyAlignment="1">
      <alignment horizontal="center"/>
    </xf>
    <xf numFmtId="172" fontId="0" fillId="34" borderId="0" xfId="361" applyNumberFormat="1" applyFont="1" applyFill="1" applyBorder="1" applyAlignment="1">
      <alignment horizontal="center"/>
    </xf>
    <xf numFmtId="44" fontId="20" fillId="34" borderId="0" xfId="357" applyNumberFormat="1" applyFill="1"/>
    <xf numFmtId="168" fontId="39" fillId="34" borderId="0" xfId="357" applyNumberFormat="1" applyFont="1" applyFill="1" applyAlignment="1">
      <alignment horizontal="right"/>
    </xf>
    <xf numFmtId="172" fontId="39" fillId="34" borderId="0" xfId="280" applyNumberFormat="1" applyFont="1" applyFill="1" applyBorder="1" applyAlignment="1">
      <alignment horizontal="center"/>
    </xf>
    <xf numFmtId="0" fontId="96" fillId="34" borderId="0" xfId="357" applyFont="1" applyFill="1"/>
    <xf numFmtId="9" fontId="96" fillId="34" borderId="0" xfId="357" applyNumberFormat="1" applyFont="1" applyFill="1"/>
    <xf numFmtId="170" fontId="96" fillId="34" borderId="0" xfId="357" applyNumberFormat="1" applyFont="1" applyFill="1"/>
    <xf numFmtId="44" fontId="0" fillId="34" borderId="0" xfId="360" applyFont="1" applyFill="1" applyBorder="1"/>
    <xf numFmtId="44" fontId="0" fillId="34" borderId="48" xfId="360" applyFont="1" applyFill="1" applyBorder="1"/>
    <xf numFmtId="174" fontId="0" fillId="34" borderId="45" xfId="360" applyNumberFormat="1" applyFont="1" applyFill="1" applyBorder="1"/>
    <xf numFmtId="174" fontId="28" fillId="34" borderId="45" xfId="357" applyNumberFormat="1" applyFont="1" applyFill="1" applyBorder="1"/>
    <xf numFmtId="0" fontId="114" fillId="34" borderId="0" xfId="357" applyFont="1" applyFill="1"/>
    <xf numFmtId="1" fontId="20" fillId="34" borderId="0" xfId="357" applyNumberFormat="1" applyFill="1"/>
    <xf numFmtId="10" fontId="0" fillId="34" borderId="0" xfId="361" applyNumberFormat="1" applyFont="1" applyFill="1"/>
    <xf numFmtId="14" fontId="114" fillId="34" borderId="0" xfId="357" applyNumberFormat="1" applyFont="1" applyFill="1" applyAlignment="1">
      <alignment horizontal="left"/>
    </xf>
    <xf numFmtId="171" fontId="20" fillId="34" borderId="0" xfId="357" applyNumberFormat="1" applyFill="1"/>
    <xf numFmtId="43" fontId="20" fillId="34" borderId="0" xfId="357" applyNumberFormat="1" applyFill="1"/>
    <xf numFmtId="44" fontId="86" fillId="34" borderId="0" xfId="360" applyFont="1" applyFill="1" applyBorder="1"/>
    <xf numFmtId="172" fontId="0" fillId="34" borderId="0" xfId="280" applyNumberFormat="1" applyFont="1" applyFill="1" applyBorder="1" applyAlignment="1">
      <alignment horizontal="center"/>
    </xf>
    <xf numFmtId="0" fontId="20" fillId="3" borderId="8" xfId="357" applyFill="1" applyBorder="1" applyAlignment="1">
      <alignment horizontal="center"/>
    </xf>
    <xf numFmtId="0" fontId="20" fillId="3" borderId="9" xfId="357" applyFill="1" applyBorder="1" applyAlignment="1">
      <alignment horizontal="center"/>
    </xf>
    <xf numFmtId="165" fontId="0" fillId="3" borderId="10" xfId="359" applyNumberFormat="1" applyFont="1" applyFill="1" applyBorder="1" applyAlignment="1">
      <alignment horizontal="center"/>
    </xf>
    <xf numFmtId="174" fontId="0" fillId="3" borderId="10" xfId="360" applyNumberFormat="1" applyFont="1" applyFill="1" applyBorder="1"/>
    <xf numFmtId="174" fontId="86" fillId="3" borderId="3" xfId="360" applyNumberFormat="1" applyFont="1" applyFill="1" applyBorder="1" applyAlignment="1">
      <alignment horizontal="center"/>
    </xf>
    <xf numFmtId="2" fontId="20" fillId="3" borderId="3" xfId="357" applyNumberFormat="1" applyFill="1" applyBorder="1" applyAlignment="1">
      <alignment horizontal="center"/>
    </xf>
    <xf numFmtId="174" fontId="0" fillId="3" borderId="4" xfId="360" applyNumberFormat="1" applyFont="1" applyFill="1" applyBorder="1"/>
    <xf numFmtId="174" fontId="86" fillId="3" borderId="0" xfId="360" applyNumberFormat="1" applyFont="1" applyFill="1" applyBorder="1" applyAlignment="1">
      <alignment horizontal="center"/>
    </xf>
    <xf numFmtId="174" fontId="0" fillId="3" borderId="6" xfId="360" applyNumberFormat="1" applyFont="1" applyFill="1" applyBorder="1"/>
    <xf numFmtId="0" fontId="20" fillId="3" borderId="5" xfId="357" applyFill="1" applyBorder="1" applyAlignment="1">
      <alignment wrapText="1"/>
    </xf>
    <xf numFmtId="174" fontId="86" fillId="3" borderId="166" xfId="360" applyNumberFormat="1" applyFont="1" applyFill="1" applyBorder="1" applyAlignment="1">
      <alignment horizontal="center"/>
    </xf>
    <xf numFmtId="2" fontId="20" fillId="3" borderId="166" xfId="357" applyNumberFormat="1" applyFill="1" applyBorder="1" applyAlignment="1">
      <alignment horizontal="center"/>
    </xf>
    <xf numFmtId="174" fontId="0" fillId="3" borderId="167" xfId="360" applyNumberFormat="1" applyFont="1" applyFill="1" applyBorder="1"/>
    <xf numFmtId="174" fontId="0" fillId="3" borderId="44" xfId="360" applyNumberFormat="1" applyFont="1" applyFill="1" applyBorder="1"/>
    <xf numFmtId="10" fontId="0" fillId="3" borderId="41" xfId="361" applyNumberFormat="1" applyFont="1" applyFill="1" applyBorder="1"/>
    <xf numFmtId="0" fontId="20" fillId="3" borderId="41" xfId="357" applyFill="1" applyBorder="1"/>
    <xf numFmtId="174" fontId="0" fillId="3" borderId="151" xfId="360" applyNumberFormat="1" applyFont="1" applyFill="1" applyBorder="1"/>
    <xf numFmtId="0" fontId="86" fillId="3" borderId="5" xfId="357" applyFont="1" applyFill="1" applyBorder="1"/>
    <xf numFmtId="174" fontId="0" fillId="3" borderId="3" xfId="360" applyNumberFormat="1" applyFont="1" applyFill="1" applyBorder="1"/>
    <xf numFmtId="174" fontId="0" fillId="3" borderId="0" xfId="360" applyNumberFormat="1" applyFont="1" applyFill="1" applyBorder="1"/>
    <xf numFmtId="0" fontId="20" fillId="3" borderId="127" xfId="357" applyFill="1" applyBorder="1"/>
    <xf numFmtId="174" fontId="0" fillId="3" borderId="47" xfId="360" applyNumberFormat="1" applyFont="1" applyFill="1" applyBorder="1"/>
    <xf numFmtId="174" fontId="0" fillId="3" borderId="47" xfId="361" applyNumberFormat="1" applyFont="1" applyFill="1" applyBorder="1"/>
    <xf numFmtId="174" fontId="0" fillId="3" borderId="141" xfId="360" applyNumberFormat="1" applyFont="1" applyFill="1" applyBorder="1"/>
    <xf numFmtId="10" fontId="0" fillId="3" borderId="3" xfId="361" applyNumberFormat="1" applyFont="1" applyFill="1" applyBorder="1"/>
    <xf numFmtId="0" fontId="20" fillId="3" borderId="3" xfId="357" applyFill="1" applyBorder="1"/>
    <xf numFmtId="0" fontId="20" fillId="3" borderId="170" xfId="357" applyFill="1" applyBorder="1"/>
    <xf numFmtId="9" fontId="20" fillId="3" borderId="171" xfId="357" applyNumberFormat="1" applyFill="1" applyBorder="1"/>
    <xf numFmtId="174" fontId="0" fillId="3" borderId="172" xfId="360" applyNumberFormat="1" applyFont="1" applyFill="1" applyBorder="1"/>
    <xf numFmtId="9" fontId="20" fillId="3" borderId="173" xfId="357" applyNumberFormat="1" applyFill="1" applyBorder="1"/>
    <xf numFmtId="174" fontId="0" fillId="3" borderId="169" xfId="360" applyNumberFormat="1" applyFont="1" applyFill="1" applyBorder="1"/>
    <xf numFmtId="174" fontId="20" fillId="3" borderId="164" xfId="357" applyNumberFormat="1" applyFill="1" applyBorder="1"/>
    <xf numFmtId="165" fontId="0" fillId="3" borderId="5" xfId="359" applyNumberFormat="1" applyFont="1" applyFill="1" applyBorder="1" applyAlignment="1">
      <alignment horizontal="center"/>
    </xf>
    <xf numFmtId="165" fontId="0" fillId="3" borderId="6" xfId="359" applyNumberFormat="1" applyFont="1" applyFill="1" applyBorder="1" applyAlignment="1">
      <alignment horizontal="center"/>
    </xf>
    <xf numFmtId="43" fontId="0" fillId="3" borderId="5" xfId="359" applyFont="1" applyFill="1" applyBorder="1"/>
    <xf numFmtId="43" fontId="0" fillId="3" borderId="5" xfId="359" applyFont="1" applyFill="1" applyBorder="1" applyAlignment="1">
      <alignment horizontal="right"/>
    </xf>
    <xf numFmtId="174" fontId="0" fillId="3" borderId="6" xfId="360" applyNumberFormat="1" applyFont="1" applyFill="1" applyBorder="1" applyAlignment="1">
      <alignment horizontal="right"/>
    </xf>
    <xf numFmtId="43" fontId="0" fillId="3" borderId="168" xfId="359" applyFont="1" applyFill="1" applyBorder="1"/>
    <xf numFmtId="174" fontId="0" fillId="3" borderId="165" xfId="360" applyNumberFormat="1" applyFont="1" applyFill="1" applyBorder="1"/>
    <xf numFmtId="174" fontId="0" fillId="3" borderId="46" xfId="360" applyNumberFormat="1" applyFont="1" applyFill="1" applyBorder="1"/>
    <xf numFmtId="174" fontId="0" fillId="3" borderId="5" xfId="360" applyNumberFormat="1" applyFont="1" applyFill="1" applyBorder="1"/>
    <xf numFmtId="44" fontId="0" fillId="3" borderId="170" xfId="360" applyFont="1" applyFill="1" applyBorder="1"/>
    <xf numFmtId="174" fontId="0" fillId="3" borderId="168" xfId="360" applyNumberFormat="1" applyFont="1" applyFill="1" applyBorder="1"/>
    <xf numFmtId="44" fontId="20" fillId="3" borderId="46" xfId="357" applyNumberFormat="1" applyFill="1" applyBorder="1"/>
    <xf numFmtId="174" fontId="20" fillId="3" borderId="44" xfId="357" applyNumberFormat="1" applyFill="1" applyBorder="1"/>
    <xf numFmtId="0" fontId="20" fillId="3" borderId="8" xfId="357" applyFill="1" applyBorder="1" applyAlignment="1">
      <alignment horizontal="center" vertical="center"/>
    </xf>
    <xf numFmtId="0" fontId="20" fillId="3" borderId="3" xfId="357" applyFill="1" applyBorder="1" applyAlignment="1">
      <alignment horizontal="center"/>
    </xf>
    <xf numFmtId="174" fontId="86" fillId="3" borderId="43" xfId="360" applyNumberFormat="1" applyFont="1" applyFill="1" applyBorder="1" applyAlignment="1">
      <alignment horizontal="center"/>
    </xf>
    <xf numFmtId="2" fontId="20" fillId="3" borderId="43" xfId="357" applyNumberFormat="1" applyFill="1" applyBorder="1" applyAlignment="1">
      <alignment horizontal="center"/>
    </xf>
    <xf numFmtId="174" fontId="86" fillId="3" borderId="3" xfId="360" applyNumberFormat="1" applyFont="1" applyFill="1" applyBorder="1"/>
    <xf numFmtId="174" fontId="0" fillId="3" borderId="166" xfId="360" applyNumberFormat="1" applyFont="1" applyFill="1" applyBorder="1"/>
    <xf numFmtId="174" fontId="0" fillId="3" borderId="166" xfId="361" applyNumberFormat="1" applyFont="1" applyFill="1" applyBorder="1"/>
    <xf numFmtId="44" fontId="20" fillId="3" borderId="164" xfId="357" applyNumberFormat="1" applyFill="1" applyBorder="1"/>
    <xf numFmtId="44" fontId="86" fillId="3" borderId="44" xfId="357" applyNumberFormat="1" applyFont="1" applyFill="1" applyBorder="1"/>
    <xf numFmtId="0" fontId="115" fillId="34" borderId="0" xfId="357" applyFont="1" applyFill="1"/>
    <xf numFmtId="10" fontId="20" fillId="34" borderId="0" xfId="357" applyNumberFormat="1" applyFill="1"/>
    <xf numFmtId="0" fontId="87" fillId="34" borderId="0" xfId="357" applyFont="1" applyFill="1" applyAlignment="1">
      <alignment horizontal="right"/>
    </xf>
    <xf numFmtId="5" fontId="114" fillId="34" borderId="0" xfId="362" applyNumberFormat="1" applyFont="1" applyFill="1" applyBorder="1" applyAlignment="1">
      <alignment horizontal="center"/>
    </xf>
    <xf numFmtId="175" fontId="20" fillId="34" borderId="0" xfId="187" applyNumberFormat="1" applyFont="1" applyFill="1"/>
    <xf numFmtId="171" fontId="20" fillId="34" borderId="0" xfId="357" applyNumberFormat="1" applyFill="1" applyAlignment="1">
      <alignment wrapText="1"/>
    </xf>
    <xf numFmtId="176" fontId="20" fillId="34" borderId="0" xfId="357" applyNumberFormat="1" applyFill="1"/>
    <xf numFmtId="0" fontId="86" fillId="34" borderId="0" xfId="357" applyFont="1" applyFill="1"/>
    <xf numFmtId="0" fontId="65" fillId="34" borderId="2" xfId="363" applyFont="1" applyFill="1" applyBorder="1"/>
    <xf numFmtId="0" fontId="65" fillId="34" borderId="3" xfId="363" applyFont="1" applyFill="1" applyBorder="1"/>
    <xf numFmtId="0" fontId="65" fillId="34" borderId="3" xfId="363" applyFont="1" applyFill="1" applyBorder="1" applyAlignment="1">
      <alignment horizontal="center"/>
    </xf>
    <xf numFmtId="164" fontId="65" fillId="34" borderId="4" xfId="363" applyNumberFormat="1" applyFont="1" applyFill="1" applyBorder="1" applyAlignment="1">
      <alignment horizontal="center"/>
    </xf>
    <xf numFmtId="164" fontId="65" fillId="34" borderId="0" xfId="363" applyNumberFormat="1" applyFont="1" applyFill="1" applyAlignment="1">
      <alignment horizontal="center"/>
    </xf>
    <xf numFmtId="177" fontId="65" fillId="34" borderId="0" xfId="363" applyNumberFormat="1" applyFont="1" applyFill="1" applyAlignment="1">
      <alignment horizontal="center"/>
    </xf>
    <xf numFmtId="0" fontId="66" fillId="34" borderId="5" xfId="363" applyFont="1" applyFill="1" applyBorder="1"/>
    <xf numFmtId="0" fontId="66" fillId="34" borderId="0" xfId="363" applyFont="1" applyFill="1" applyAlignment="1">
      <alignment horizontal="right"/>
    </xf>
    <xf numFmtId="0" fontId="116" fillId="34" borderId="0" xfId="363" applyFont="1" applyFill="1" applyAlignment="1">
      <alignment horizontal="center"/>
    </xf>
    <xf numFmtId="0" fontId="66" fillId="34" borderId="6" xfId="363" applyFont="1" applyFill="1" applyBorder="1" applyAlignment="1">
      <alignment horizontal="center"/>
    </xf>
    <xf numFmtId="0" fontId="66" fillId="34" borderId="0" xfId="363" applyFont="1" applyFill="1" applyAlignment="1">
      <alignment horizontal="center"/>
    </xf>
    <xf numFmtId="0" fontId="67" fillId="34" borderId="0" xfId="357" applyFont="1" applyFill="1"/>
    <xf numFmtId="0" fontId="66" fillId="34" borderId="127" xfId="363" applyFont="1" applyFill="1" applyBorder="1"/>
    <xf numFmtId="0" fontId="66" fillId="34" borderId="47" xfId="363" applyFont="1" applyFill="1" applyBorder="1" applyAlignment="1">
      <alignment horizontal="right"/>
    </xf>
    <xf numFmtId="1" fontId="116" fillId="34" borderId="47" xfId="363" applyNumberFormat="1" applyFont="1" applyFill="1" applyBorder="1" applyAlignment="1">
      <alignment horizontal="center"/>
    </xf>
    <xf numFmtId="1" fontId="66" fillId="34" borderId="141" xfId="363" applyNumberFormat="1" applyFont="1" applyFill="1" applyBorder="1" applyAlignment="1">
      <alignment horizontal="center"/>
    </xf>
    <xf numFmtId="1" fontId="66" fillId="34" borderId="0" xfId="363" applyNumberFormat="1" applyFont="1" applyFill="1" applyAlignment="1">
      <alignment horizontal="center"/>
    </xf>
    <xf numFmtId="0" fontId="67" fillId="34" borderId="0" xfId="357" applyFont="1" applyFill="1" applyAlignment="1">
      <alignment horizontal="left"/>
    </xf>
    <xf numFmtId="0" fontId="66" fillId="34" borderId="127" xfId="363" applyFont="1" applyFill="1" applyBorder="1" applyAlignment="1">
      <alignment horizontal="left"/>
    </xf>
    <xf numFmtId="0" fontId="117" fillId="34" borderId="47" xfId="363" applyFont="1" applyFill="1" applyBorder="1" applyAlignment="1">
      <alignment horizontal="right"/>
    </xf>
    <xf numFmtId="0" fontId="66" fillId="34" borderId="141" xfId="363" applyFont="1" applyFill="1" applyBorder="1" applyAlignment="1">
      <alignment horizontal="center"/>
    </xf>
    <xf numFmtId="0" fontId="66" fillId="34" borderId="0" xfId="363" applyFont="1" applyFill="1"/>
    <xf numFmtId="1" fontId="66" fillId="34" borderId="6" xfId="363" applyNumberFormat="1" applyFont="1" applyFill="1" applyBorder="1" applyAlignment="1">
      <alignment horizontal="center"/>
    </xf>
    <xf numFmtId="0" fontId="66" fillId="34" borderId="46" xfId="363" applyFont="1" applyFill="1" applyBorder="1"/>
    <xf numFmtId="0" fontId="66" fillId="34" borderId="43" xfId="363" applyFont="1" applyFill="1" applyBorder="1"/>
    <xf numFmtId="0" fontId="66" fillId="34" borderId="43" xfId="363" applyFont="1" applyFill="1" applyBorder="1" applyAlignment="1">
      <alignment horizontal="right"/>
    </xf>
    <xf numFmtId="1" fontId="66" fillId="34" borderId="44" xfId="363" applyNumberFormat="1" applyFont="1" applyFill="1" applyBorder="1" applyAlignment="1">
      <alignment horizontal="center"/>
    </xf>
    <xf numFmtId="0" fontId="66" fillId="34" borderId="44" xfId="363" applyFont="1" applyFill="1" applyBorder="1" applyAlignment="1">
      <alignment horizontal="center"/>
    </xf>
    <xf numFmtId="178" fontId="20" fillId="34" borderId="0" xfId="357" applyNumberFormat="1" applyFill="1" applyAlignment="1">
      <alignment horizontal="center"/>
    </xf>
    <xf numFmtId="0" fontId="28" fillId="34" borderId="4" xfId="357" applyFont="1" applyFill="1" applyBorder="1" applyAlignment="1">
      <alignment horizontal="center"/>
    </xf>
    <xf numFmtId="0" fontId="28" fillId="34" borderId="2" xfId="357" applyFont="1" applyFill="1" applyBorder="1" applyAlignment="1">
      <alignment horizontal="center" wrapText="1"/>
    </xf>
    <xf numFmtId="0" fontId="20" fillId="34" borderId="17" xfId="357" applyFill="1" applyBorder="1" applyAlignment="1">
      <alignment horizontal="center" wrapText="1"/>
    </xf>
    <xf numFmtId="6" fontId="20" fillId="34" borderId="23" xfId="357" applyNumberFormat="1" applyFill="1" applyBorder="1" applyAlignment="1">
      <alignment horizontal="center"/>
    </xf>
    <xf numFmtId="8" fontId="20" fillId="34" borderId="23" xfId="357" applyNumberFormat="1" applyFill="1" applyBorder="1" applyAlignment="1">
      <alignment horizontal="center"/>
    </xf>
    <xf numFmtId="6" fontId="20" fillId="34" borderId="17" xfId="357" applyNumberFormat="1" applyFill="1" applyBorder="1" applyAlignment="1">
      <alignment horizontal="center"/>
    </xf>
    <xf numFmtId="8" fontId="20" fillId="34" borderId="17" xfId="357" applyNumberFormat="1" applyFill="1" applyBorder="1" applyAlignment="1">
      <alignment horizontal="center"/>
    </xf>
    <xf numFmtId="0" fontId="86" fillId="3" borderId="2" xfId="357" applyFont="1" applyFill="1" applyBorder="1"/>
    <xf numFmtId="0" fontId="64" fillId="3" borderId="17" xfId="357" applyFont="1" applyFill="1" applyBorder="1" applyAlignment="1">
      <alignment horizontal="center"/>
    </xf>
    <xf numFmtId="0" fontId="64" fillId="3" borderId="3" xfId="357" applyFont="1" applyFill="1" applyBorder="1" applyAlignment="1">
      <alignment horizontal="center" wrapText="1"/>
    </xf>
    <xf numFmtId="0" fontId="64" fillId="3" borderId="4" xfId="357" applyFont="1" applyFill="1" applyBorder="1" applyAlignment="1">
      <alignment horizontal="center" wrapText="1"/>
    </xf>
    <xf numFmtId="0" fontId="86" fillId="3" borderId="16" xfId="357" applyFont="1" applyFill="1" applyBorder="1" applyAlignment="1">
      <alignment horizontal="right"/>
    </xf>
    <xf numFmtId="170" fontId="86" fillId="3" borderId="17" xfId="357" applyNumberFormat="1" applyFont="1" applyFill="1" applyBorder="1" applyAlignment="1">
      <alignment horizontal="center"/>
    </xf>
    <xf numFmtId="170" fontId="86" fillId="3" borderId="18" xfId="357" applyNumberFormat="1" applyFont="1" applyFill="1" applyBorder="1" applyAlignment="1">
      <alignment horizontal="center"/>
    </xf>
    <xf numFmtId="10" fontId="20" fillId="3" borderId="17" xfId="357" applyNumberFormat="1" applyFill="1" applyBorder="1" applyAlignment="1">
      <alignment horizontal="center"/>
    </xf>
    <xf numFmtId="10" fontId="20" fillId="3" borderId="18" xfId="357" applyNumberFormat="1" applyFill="1" applyBorder="1" applyAlignment="1">
      <alignment horizontal="center"/>
    </xf>
    <xf numFmtId="170" fontId="20" fillId="3" borderId="17" xfId="357" applyNumberFormat="1" applyFill="1" applyBorder="1" applyAlignment="1">
      <alignment horizontal="center"/>
    </xf>
    <xf numFmtId="170" fontId="20" fillId="3" borderId="18" xfId="357" applyNumberFormat="1" applyFill="1" applyBorder="1" applyAlignment="1">
      <alignment horizontal="center"/>
    </xf>
    <xf numFmtId="0" fontId="64" fillId="3" borderId="16" xfId="357" applyFont="1" applyFill="1" applyBorder="1" applyAlignment="1">
      <alignment horizontal="right"/>
    </xf>
    <xf numFmtId="0" fontId="64" fillId="3" borderId="17" xfId="357" applyFont="1" applyFill="1" applyBorder="1" applyAlignment="1">
      <alignment horizontal="center" wrapText="1"/>
    </xf>
    <xf numFmtId="37" fontId="20" fillId="3" borderId="17" xfId="359" applyNumberFormat="1" applyFont="1" applyFill="1" applyBorder="1" applyAlignment="1">
      <alignment horizontal="center"/>
    </xf>
    <xf numFmtId="37" fontId="20" fillId="3" borderId="18" xfId="359" applyNumberFormat="1" applyFont="1" applyFill="1" applyBorder="1" applyAlignment="1">
      <alignment horizontal="center"/>
    </xf>
    <xf numFmtId="0" fontId="64" fillId="3" borderId="46" xfId="357" applyFont="1" applyFill="1" applyBorder="1" applyAlignment="1">
      <alignment horizontal="right"/>
    </xf>
    <xf numFmtId="170" fontId="64" fillId="4" borderId="17" xfId="357" applyNumberFormat="1" applyFont="1" applyFill="1" applyBorder="1" applyAlignment="1">
      <alignment horizontal="center"/>
    </xf>
    <xf numFmtId="170" fontId="64" fillId="4" borderId="18" xfId="357" applyNumberFormat="1" applyFont="1" applyFill="1" applyBorder="1" applyAlignment="1">
      <alignment horizontal="center"/>
    </xf>
    <xf numFmtId="170" fontId="64" fillId="4" borderId="31" xfId="357" applyNumberFormat="1" applyFont="1" applyFill="1" applyBorder="1" applyAlignment="1">
      <alignment horizontal="center"/>
    </xf>
    <xf numFmtId="170" fontId="64" fillId="4" borderId="32" xfId="357" applyNumberFormat="1" applyFont="1" applyFill="1" applyBorder="1" applyAlignment="1">
      <alignment horizontal="center"/>
    </xf>
    <xf numFmtId="168" fontId="64" fillId="4" borderId="44" xfId="357" applyNumberFormat="1" applyFont="1" applyFill="1" applyBorder="1" applyAlignment="1">
      <alignment horizontal="center"/>
    </xf>
    <xf numFmtId="0" fontId="20" fillId="34" borderId="0" xfId="357" applyFill="1" applyAlignment="1">
      <alignment wrapText="1"/>
    </xf>
    <xf numFmtId="10" fontId="104" fillId="36" borderId="2" xfId="357" applyNumberFormat="1" applyFont="1" applyFill="1" applyBorder="1" applyAlignment="1">
      <alignment horizontal="center" vertical="center"/>
    </xf>
    <xf numFmtId="10" fontId="104" fillId="36" borderId="42" xfId="357" applyNumberFormat="1" applyFont="1" applyFill="1" applyBorder="1" applyAlignment="1">
      <alignment horizontal="center" vertical="center"/>
    </xf>
    <xf numFmtId="3" fontId="104" fillId="36" borderId="42" xfId="357" applyNumberFormat="1" applyFont="1" applyFill="1" applyBorder="1" applyAlignment="1">
      <alignment horizontal="center" vertical="center"/>
    </xf>
    <xf numFmtId="0" fontId="104" fillId="36" borderId="46" xfId="357" applyFont="1" applyFill="1" applyBorder="1" applyAlignment="1">
      <alignment horizontal="center" vertical="center"/>
    </xf>
    <xf numFmtId="0" fontId="104" fillId="36" borderId="45" xfId="357" applyFont="1" applyFill="1" applyBorder="1" applyAlignment="1">
      <alignment horizontal="center" vertical="center"/>
    </xf>
    <xf numFmtId="0" fontId="104" fillId="36" borderId="5" xfId="357" applyFont="1" applyFill="1" applyBorder="1" applyAlignment="1">
      <alignment horizontal="center" vertical="center"/>
    </xf>
    <xf numFmtId="10" fontId="104" fillId="36" borderId="48" xfId="357" applyNumberFormat="1" applyFont="1" applyFill="1" applyBorder="1" applyAlignment="1">
      <alignment horizontal="center" vertical="center"/>
    </xf>
    <xf numFmtId="10" fontId="104" fillId="36" borderId="45" xfId="357" applyNumberFormat="1" applyFont="1" applyFill="1" applyBorder="1" applyAlignment="1">
      <alignment horizontal="center" vertical="center"/>
    </xf>
    <xf numFmtId="3" fontId="104" fillId="36" borderId="2" xfId="357" applyNumberFormat="1" applyFont="1" applyFill="1" applyBorder="1" applyAlignment="1">
      <alignment horizontal="center" vertical="center"/>
    </xf>
    <xf numFmtId="10" fontId="104" fillId="36" borderId="5" xfId="357" applyNumberFormat="1" applyFont="1" applyFill="1" applyBorder="1" applyAlignment="1">
      <alignment horizontal="center" vertical="center"/>
    </xf>
    <xf numFmtId="0" fontId="33" fillId="0" borderId="44" xfId="357" applyFont="1" applyBorder="1" applyAlignment="1">
      <alignment vertical="center"/>
    </xf>
    <xf numFmtId="0" fontId="27" fillId="34" borderId="0" xfId="357" applyFont="1" applyFill="1"/>
    <xf numFmtId="10" fontId="27" fillId="34" borderId="0" xfId="357" applyNumberFormat="1" applyFont="1" applyFill="1"/>
    <xf numFmtId="0" fontId="119" fillId="34" borderId="0" xfId="357" applyFont="1" applyFill="1"/>
    <xf numFmtId="0" fontId="64" fillId="34" borderId="0" xfId="357" applyFont="1" applyFill="1"/>
    <xf numFmtId="4" fontId="35" fillId="3" borderId="0" xfId="357" applyNumberFormat="1" applyFont="1" applyFill="1" applyAlignment="1">
      <alignment horizontal="center"/>
    </xf>
    <xf numFmtId="42" fontId="35" fillId="3" borderId="0" xfId="357" applyNumberFormat="1" applyFont="1" applyFill="1"/>
    <xf numFmtId="0" fontId="35" fillId="3" borderId="5" xfId="364" applyFont="1" applyFill="1" applyBorder="1"/>
    <xf numFmtId="0" fontId="35" fillId="3" borderId="0" xfId="364" applyFont="1" applyFill="1"/>
    <xf numFmtId="0" fontId="80" fillId="3" borderId="0" xfId="357" applyFont="1" applyFill="1" applyAlignment="1">
      <alignment horizontal="center"/>
    </xf>
    <xf numFmtId="0" fontId="35" fillId="3" borderId="6" xfId="364" applyFont="1" applyFill="1" applyBorder="1" applyAlignment="1">
      <alignment wrapText="1"/>
    </xf>
    <xf numFmtId="10" fontId="35" fillId="3" borderId="0" xfId="361" applyNumberFormat="1" applyFont="1" applyFill="1" applyBorder="1"/>
    <xf numFmtId="8" fontId="35" fillId="3" borderId="0" xfId="357" applyNumberFormat="1" applyFont="1" applyFill="1"/>
    <xf numFmtId="0" fontId="86" fillId="3" borderId="5" xfId="357" applyFont="1" applyFill="1" applyBorder="1" applyAlignment="1">
      <alignment vertical="center"/>
    </xf>
    <xf numFmtId="4" fontId="35" fillId="3" borderId="0" xfId="357" applyNumberFormat="1" applyFont="1" applyFill="1" applyAlignment="1">
      <alignment horizontal="center" vertical="center"/>
    </xf>
    <xf numFmtId="42" fontId="35" fillId="3" borderId="0" xfId="357" applyNumberFormat="1" applyFont="1" applyFill="1" applyAlignment="1">
      <alignment vertical="center"/>
    </xf>
    <xf numFmtId="42" fontId="125" fillId="3" borderId="0" xfId="357" applyNumberFormat="1" applyFont="1" applyFill="1"/>
    <xf numFmtId="4" fontId="35" fillId="3" borderId="0" xfId="357" applyNumberFormat="1" applyFont="1" applyFill="1" applyAlignment="1">
      <alignment horizontal="right"/>
    </xf>
    <xf numFmtId="0" fontId="64" fillId="3" borderId="5" xfId="357" applyFont="1" applyFill="1" applyBorder="1"/>
    <xf numFmtId="0" fontId="28" fillId="34" borderId="0" xfId="357" applyFont="1" applyFill="1"/>
    <xf numFmtId="0" fontId="27" fillId="34" borderId="0" xfId="357" applyFont="1" applyFill="1" applyAlignment="1">
      <alignment horizontal="right"/>
    </xf>
    <xf numFmtId="0" fontId="126" fillId="34" borderId="0" xfId="357" applyFont="1" applyFill="1"/>
    <xf numFmtId="0" fontId="125" fillId="34" borderId="0" xfId="104" applyFont="1" applyFill="1"/>
    <xf numFmtId="0" fontId="129" fillId="34" borderId="0" xfId="357" applyFont="1" applyFill="1"/>
    <xf numFmtId="174" fontId="64" fillId="3" borderId="10" xfId="362" applyNumberFormat="1" applyFont="1" applyFill="1" applyBorder="1"/>
    <xf numFmtId="174" fontId="86" fillId="3" borderId="147" xfId="362" applyNumberFormat="1" applyFont="1" applyFill="1" applyBorder="1"/>
    <xf numFmtId="0" fontId="114" fillId="3" borderId="127" xfId="357" applyFont="1" applyFill="1" applyBorder="1"/>
    <xf numFmtId="174" fontId="86" fillId="3" borderId="10" xfId="362" applyNumberFormat="1" applyFont="1" applyFill="1" applyBorder="1"/>
    <xf numFmtId="0" fontId="89" fillId="3" borderId="0" xfId="357" applyFont="1" applyFill="1" applyAlignment="1">
      <alignment horizontal="center" vertical="center"/>
    </xf>
    <xf numFmtId="0" fontId="28" fillId="3" borderId="0" xfId="357" applyFont="1" applyFill="1" applyAlignment="1">
      <alignment horizontal="center" vertical="center"/>
    </xf>
    <xf numFmtId="174" fontId="87" fillId="3" borderId="47" xfId="362" applyNumberFormat="1" applyFont="1" applyFill="1" applyBorder="1" applyAlignment="1"/>
    <xf numFmtId="174" fontId="87" fillId="3" borderId="141" xfId="362" applyNumberFormat="1" applyFont="1" applyFill="1" applyBorder="1" applyAlignment="1"/>
    <xf numFmtId="174" fontId="28" fillId="4" borderId="10" xfId="362" applyNumberFormat="1" applyFont="1" applyFill="1" applyBorder="1"/>
    <xf numFmtId="0" fontId="29" fillId="34" borderId="0" xfId="2" applyFill="1"/>
    <xf numFmtId="0" fontId="119" fillId="34" borderId="0" xfId="2" applyFont="1" applyFill="1"/>
    <xf numFmtId="0" fontId="29" fillId="34" borderId="0" xfId="2" applyFill="1" applyAlignment="1">
      <alignment horizontal="right"/>
    </xf>
    <xf numFmtId="0" fontId="39" fillId="34" borderId="0" xfId="2" applyFont="1" applyFill="1"/>
    <xf numFmtId="0" fontId="80" fillId="3" borderId="5" xfId="2" applyFont="1" applyFill="1" applyBorder="1" applyAlignment="1">
      <alignment horizontal="left" vertical="center"/>
    </xf>
    <xf numFmtId="0" fontId="100" fillId="3" borderId="0" xfId="2" applyFont="1" applyFill="1"/>
    <xf numFmtId="0" fontId="80" fillId="3" borderId="5" xfId="2" applyFont="1" applyFill="1" applyBorder="1" applyAlignment="1">
      <alignment horizontal="center" vertical="center"/>
    </xf>
    <xf numFmtId="0" fontId="64" fillId="3" borderId="5" xfId="2" applyFont="1" applyFill="1" applyBorder="1"/>
    <xf numFmtId="164" fontId="64" fillId="3" borderId="5" xfId="2" applyNumberFormat="1" applyFont="1" applyFill="1" applyBorder="1" applyAlignment="1">
      <alignment horizontal="center"/>
    </xf>
    <xf numFmtId="42" fontId="64" fillId="3" borderId="6" xfId="2" applyNumberFormat="1" applyFont="1" applyFill="1" applyBorder="1" applyAlignment="1">
      <alignment horizontal="center"/>
    </xf>
    <xf numFmtId="0" fontId="89" fillId="3" borderId="0" xfId="2" applyFont="1" applyFill="1" applyAlignment="1">
      <alignment horizontal="center"/>
    </xf>
    <xf numFmtId="0" fontId="64" fillId="3" borderId="5" xfId="2" applyFont="1" applyFill="1" applyBorder="1" applyAlignment="1">
      <alignment horizontal="center"/>
    </xf>
    <xf numFmtId="164" fontId="64" fillId="34" borderId="0" xfId="369" applyNumberFormat="1" applyFont="1" applyFill="1" applyAlignment="1">
      <alignment horizontal="center" vertical="center"/>
    </xf>
    <xf numFmtId="0" fontId="64" fillId="34" borderId="0" xfId="369" applyFont="1" applyFill="1" applyAlignment="1">
      <alignment horizontal="center"/>
    </xf>
    <xf numFmtId="49" fontId="86" fillId="34" borderId="0" xfId="357" applyNumberFormat="1" applyFont="1" applyFill="1"/>
    <xf numFmtId="0" fontId="100" fillId="34" borderId="0" xfId="369" applyFont="1" applyFill="1" applyAlignment="1">
      <alignment horizontal="left"/>
    </xf>
    <xf numFmtId="10" fontId="86" fillId="34" borderId="0" xfId="256" applyNumberFormat="1" applyFont="1" applyFill="1" applyAlignment="1">
      <alignment horizontal="center"/>
    </xf>
    <xf numFmtId="0" fontId="100" fillId="34" borderId="0" xfId="369" applyFont="1" applyFill="1"/>
    <xf numFmtId="0" fontId="130" fillId="34" borderId="0" xfId="357" applyFont="1" applyFill="1"/>
    <xf numFmtId="0" fontId="64" fillId="34" borderId="0" xfId="256" applyFont="1" applyFill="1" applyAlignment="1">
      <alignment horizontal="left"/>
    </xf>
    <xf numFmtId="174" fontId="64" fillId="34" borderId="0" xfId="372" applyNumberFormat="1" applyFont="1" applyFill="1" applyBorder="1"/>
    <xf numFmtId="10" fontId="100" fillId="34" borderId="0" xfId="361" applyNumberFormat="1" applyFont="1" applyFill="1"/>
    <xf numFmtId="174" fontId="86" fillId="34" borderId="0" xfId="357" applyNumberFormat="1" applyFont="1" applyFill="1"/>
    <xf numFmtId="0" fontId="64" fillId="3" borderId="2" xfId="256" applyFont="1" applyFill="1" applyBorder="1" applyAlignment="1">
      <alignment horizontal="left"/>
    </xf>
    <xf numFmtId="0" fontId="64" fillId="3" borderId="3" xfId="256" applyFont="1" applyFill="1" applyBorder="1" applyAlignment="1">
      <alignment horizontal="center"/>
    </xf>
    <xf numFmtId="3" fontId="64" fillId="3" borderId="4" xfId="256" applyNumberFormat="1" applyFont="1" applyFill="1" applyBorder="1" applyAlignment="1">
      <alignment horizontal="center"/>
    </xf>
    <xf numFmtId="0" fontId="64" fillId="3" borderId="5" xfId="256" applyFont="1" applyFill="1" applyBorder="1" applyAlignment="1">
      <alignment horizontal="center"/>
    </xf>
    <xf numFmtId="37" fontId="64" fillId="3" borderId="0" xfId="359" applyNumberFormat="1" applyFont="1" applyFill="1" applyBorder="1" applyAlignment="1">
      <alignment horizontal="center" vertical="center"/>
    </xf>
    <xf numFmtId="0" fontId="64" fillId="3" borderId="0" xfId="256" applyFont="1" applyFill="1" applyAlignment="1">
      <alignment horizontal="right"/>
    </xf>
    <xf numFmtId="3" fontId="64" fillId="3" borderId="6" xfId="256" applyNumberFormat="1" applyFont="1" applyFill="1" applyBorder="1"/>
    <xf numFmtId="0" fontId="64" fillId="3" borderId="51" xfId="256" applyFont="1" applyFill="1" applyBorder="1"/>
    <xf numFmtId="0" fontId="64" fillId="3" borderId="147" xfId="256" applyFont="1" applyFill="1" applyBorder="1" applyAlignment="1">
      <alignment horizontal="center"/>
    </xf>
    <xf numFmtId="0" fontId="64" fillId="3" borderId="152" xfId="256" applyFont="1" applyFill="1" applyBorder="1" applyAlignment="1">
      <alignment horizontal="center"/>
    </xf>
    <xf numFmtId="174" fontId="86" fillId="3" borderId="0" xfId="256" applyNumberFormat="1" applyFont="1" applyFill="1"/>
    <xf numFmtId="4" fontId="86" fillId="3" borderId="0" xfId="256" applyNumberFormat="1" applyFont="1" applyFill="1" applyAlignment="1">
      <alignment horizontal="center"/>
    </xf>
    <xf numFmtId="42" fontId="86" fillId="3" borderId="6" xfId="256" applyNumberFormat="1" applyFont="1" applyFill="1" applyBorder="1"/>
    <xf numFmtId="0" fontId="64" fillId="3" borderId="147" xfId="256" applyFont="1" applyFill="1" applyBorder="1"/>
    <xf numFmtId="4" fontId="64" fillId="3" borderId="147" xfId="256" applyNumberFormat="1" applyFont="1" applyFill="1" applyBorder="1" applyAlignment="1">
      <alignment horizontal="center"/>
    </xf>
    <xf numFmtId="3" fontId="64" fillId="3" borderId="152" xfId="256" applyNumberFormat="1" applyFont="1" applyFill="1" applyBorder="1"/>
    <xf numFmtId="0" fontId="64" fillId="3" borderId="5" xfId="256" applyFont="1" applyFill="1" applyBorder="1"/>
    <xf numFmtId="0" fontId="86" fillId="3" borderId="0" xfId="256" applyFont="1" applyFill="1"/>
    <xf numFmtId="0" fontId="64" fillId="3" borderId="0" xfId="256" applyFont="1" applyFill="1"/>
    <xf numFmtId="0" fontId="86" fillId="3" borderId="6" xfId="256" applyFont="1" applyFill="1" applyBorder="1"/>
    <xf numFmtId="0" fontId="86" fillId="3" borderId="5" xfId="256" applyFont="1" applyFill="1" applyBorder="1"/>
    <xf numFmtId="10" fontId="86" fillId="3" borderId="0" xfId="256" applyNumberFormat="1" applyFont="1" applyFill="1" applyAlignment="1">
      <alignment horizontal="center"/>
    </xf>
    <xf numFmtId="10" fontId="64" fillId="3" borderId="0" xfId="256" applyNumberFormat="1" applyFont="1" applyFill="1" applyAlignment="1">
      <alignment horizontal="center"/>
    </xf>
    <xf numFmtId="174" fontId="64" fillId="3" borderId="6" xfId="372" applyNumberFormat="1" applyFont="1" applyFill="1" applyBorder="1"/>
    <xf numFmtId="0" fontId="64" fillId="3" borderId="175" xfId="256" applyFont="1" applyFill="1" applyBorder="1"/>
    <xf numFmtId="0" fontId="64" fillId="3" borderId="159" xfId="256" applyFont="1" applyFill="1" applyBorder="1" applyAlignment="1">
      <alignment horizontal="center"/>
    </xf>
    <xf numFmtId="44" fontId="64" fillId="3" borderId="159" xfId="256" applyNumberFormat="1" applyFont="1" applyFill="1" applyBorder="1"/>
    <xf numFmtId="42" fontId="64" fillId="3" borderId="176" xfId="256" applyNumberFormat="1" applyFont="1" applyFill="1" applyBorder="1"/>
    <xf numFmtId="0" fontId="64" fillId="3" borderId="0" xfId="256" applyFont="1" applyFill="1" applyAlignment="1">
      <alignment horizontal="center"/>
    </xf>
    <xf numFmtId="44" fontId="86" fillId="3" borderId="0" xfId="256" applyNumberFormat="1" applyFont="1" applyFill="1"/>
    <xf numFmtId="42" fontId="64" fillId="3" borderId="6" xfId="256" applyNumberFormat="1" applyFont="1" applyFill="1" applyBorder="1"/>
    <xf numFmtId="0" fontId="86" fillId="3" borderId="0" xfId="357" applyFont="1" applyFill="1" applyAlignment="1">
      <alignment horizontal="center"/>
    </xf>
    <xf numFmtId="174" fontId="64" fillId="3" borderId="0" xfId="256" applyNumberFormat="1" applyFont="1" applyFill="1" applyAlignment="1">
      <alignment horizontal="center"/>
    </xf>
    <xf numFmtId="44" fontId="64" fillId="3" borderId="0" xfId="256" applyNumberFormat="1" applyFont="1" applyFill="1"/>
    <xf numFmtId="0" fontId="64" fillId="3" borderId="159" xfId="256" applyFont="1" applyFill="1" applyBorder="1"/>
    <xf numFmtId="0" fontId="64" fillId="3" borderId="165" xfId="256" applyFont="1" applyFill="1" applyBorder="1" applyAlignment="1">
      <alignment horizontal="left"/>
    </xf>
    <xf numFmtId="0" fontId="86" fillId="3" borderId="166" xfId="357" applyFont="1" applyFill="1" applyBorder="1" applyAlignment="1">
      <alignment horizontal="center"/>
    </xf>
    <xf numFmtId="0" fontId="86" fillId="3" borderId="166" xfId="256" applyFont="1" applyFill="1" applyBorder="1"/>
    <xf numFmtId="174" fontId="64" fillId="3" borderId="167" xfId="372" applyNumberFormat="1" applyFont="1" applyFill="1" applyBorder="1"/>
    <xf numFmtId="0" fontId="64" fillId="3" borderId="5" xfId="256" applyFont="1" applyFill="1" applyBorder="1" applyAlignment="1">
      <alignment horizontal="left"/>
    </xf>
    <xf numFmtId="0" fontId="64" fillId="3" borderId="2" xfId="357" applyFont="1" applyFill="1" applyBorder="1"/>
    <xf numFmtId="0" fontId="86" fillId="3" borderId="3" xfId="357" applyFont="1" applyFill="1" applyBorder="1"/>
    <xf numFmtId="0" fontId="86" fillId="3" borderId="3" xfId="256" applyFont="1" applyFill="1" applyBorder="1"/>
    <xf numFmtId="174" fontId="64" fillId="3" borderId="4" xfId="256" applyNumberFormat="1" applyFont="1" applyFill="1" applyBorder="1" applyAlignment="1">
      <alignment horizontal="right"/>
    </xf>
    <xf numFmtId="174" fontId="64" fillId="3" borderId="5" xfId="256" applyNumberFormat="1" applyFont="1" applyFill="1" applyBorder="1" applyAlignment="1">
      <alignment horizontal="left"/>
    </xf>
    <xf numFmtId="10" fontId="64" fillId="3" borderId="0" xfId="256" applyNumberFormat="1" applyFont="1" applyFill="1"/>
    <xf numFmtId="10" fontId="86" fillId="3" borderId="0" xfId="361" applyNumberFormat="1" applyFont="1" applyFill="1" applyBorder="1"/>
    <xf numFmtId="10" fontId="86" fillId="3" borderId="0" xfId="256" applyNumberFormat="1" applyFont="1" applyFill="1"/>
    <xf numFmtId="4" fontId="130" fillId="3" borderId="0" xfId="256" applyNumberFormat="1" applyFont="1" applyFill="1" applyAlignment="1">
      <alignment horizontal="center"/>
    </xf>
    <xf numFmtId="10" fontId="64" fillId="3" borderId="0" xfId="361" applyNumberFormat="1" applyFont="1" applyFill="1" applyBorder="1"/>
    <xf numFmtId="0" fontId="64" fillId="3" borderId="3" xfId="256" applyFont="1" applyFill="1" applyBorder="1" applyAlignment="1">
      <alignment horizontal="left"/>
    </xf>
    <xf numFmtId="0" fontId="86" fillId="3" borderId="0" xfId="369" applyFont="1" applyFill="1" applyAlignment="1">
      <alignment horizontal="left"/>
    </xf>
    <xf numFmtId="0" fontId="64" fillId="3" borderId="166" xfId="256" applyFont="1" applyFill="1" applyBorder="1" applyAlignment="1">
      <alignment horizontal="left"/>
    </xf>
    <xf numFmtId="0" fontId="64" fillId="3" borderId="0" xfId="256" applyFont="1" applyFill="1" applyAlignment="1">
      <alignment horizontal="left"/>
    </xf>
    <xf numFmtId="0" fontId="64" fillId="3" borderId="3" xfId="357" applyFont="1" applyFill="1" applyBorder="1"/>
    <xf numFmtId="0" fontId="64" fillId="3" borderId="8" xfId="256" applyFont="1" applyFill="1" applyBorder="1" applyAlignment="1">
      <alignment horizontal="left"/>
    </xf>
    <xf numFmtId="10" fontId="86" fillId="3" borderId="9" xfId="256" applyNumberFormat="1" applyFont="1" applyFill="1" applyBorder="1" applyAlignment="1">
      <alignment horizontal="center"/>
    </xf>
    <xf numFmtId="174" fontId="64" fillId="3" borderId="9" xfId="372" applyNumberFormat="1" applyFont="1" applyFill="1" applyBorder="1"/>
    <xf numFmtId="174" fontId="64" fillId="4" borderId="10" xfId="372" applyNumberFormat="1" applyFont="1" applyFill="1" applyBorder="1"/>
    <xf numFmtId="0" fontId="64" fillId="3" borderId="9" xfId="256" applyFont="1" applyFill="1" applyBorder="1" applyAlignment="1">
      <alignment horizontal="left"/>
    </xf>
    <xf numFmtId="0" fontId="64" fillId="3" borderId="23" xfId="357" applyFont="1" applyFill="1" applyBorder="1"/>
    <xf numFmtId="0" fontId="131" fillId="3" borderId="23" xfId="357" applyFont="1" applyFill="1" applyBorder="1"/>
    <xf numFmtId="40" fontId="131" fillId="3" borderId="23" xfId="357" applyNumberFormat="1" applyFont="1" applyFill="1" applyBorder="1" applyAlignment="1">
      <alignment horizontal="center"/>
    </xf>
    <xf numFmtId="6" fontId="131" fillId="3" borderId="23" xfId="357" applyNumberFormat="1" applyFont="1" applyFill="1" applyBorder="1" applyAlignment="1">
      <alignment horizontal="center"/>
    </xf>
    <xf numFmtId="0" fontId="64" fillId="3" borderId="17" xfId="357" applyFont="1" applyFill="1" applyBorder="1"/>
    <xf numFmtId="0" fontId="131" fillId="3" borderId="17" xfId="357" applyFont="1" applyFill="1" applyBorder="1"/>
    <xf numFmtId="40" fontId="131" fillId="3" borderId="17" xfId="357" applyNumberFormat="1" applyFont="1" applyFill="1" applyBorder="1" applyAlignment="1">
      <alignment horizontal="center"/>
    </xf>
    <xf numFmtId="40" fontId="64" fillId="3" borderId="17" xfId="357" applyNumberFormat="1" applyFont="1" applyFill="1" applyBorder="1" applyAlignment="1">
      <alignment horizontal="center"/>
    </xf>
    <xf numFmtId="6" fontId="131" fillId="3" borderId="17" xfId="357" applyNumberFormat="1" applyFont="1" applyFill="1" applyBorder="1" applyAlignment="1">
      <alignment horizontal="center"/>
    </xf>
    <xf numFmtId="0" fontId="97" fillId="36" borderId="164" xfId="357" applyFont="1" applyFill="1" applyBorder="1" applyAlignment="1">
      <alignment horizontal="center" vertical="center"/>
    </xf>
    <xf numFmtId="0" fontId="97" fillId="36" borderId="8" xfId="357" applyFont="1" applyFill="1" applyBorder="1" applyAlignment="1">
      <alignment horizontal="center" vertical="center"/>
    </xf>
    <xf numFmtId="0" fontId="64" fillId="34" borderId="0" xfId="369" applyFont="1" applyFill="1" applyAlignment="1">
      <alignment horizontal="left"/>
    </xf>
    <xf numFmtId="164" fontId="86" fillId="3" borderId="5" xfId="369" applyNumberFormat="1" applyFont="1" applyFill="1" applyBorder="1" applyAlignment="1">
      <alignment horizontal="left"/>
    </xf>
    <xf numFmtId="0" fontId="64" fillId="3" borderId="0" xfId="369" applyFont="1" applyFill="1" applyAlignment="1">
      <alignment horizontal="left"/>
    </xf>
    <xf numFmtId="0" fontId="64" fillId="3" borderId="6" xfId="369" applyFont="1" applyFill="1" applyBorder="1" applyAlignment="1">
      <alignment horizontal="left"/>
    </xf>
    <xf numFmtId="0" fontId="64" fillId="3" borderId="22" xfId="357" applyFont="1" applyFill="1" applyBorder="1"/>
    <xf numFmtId="6" fontId="131" fillId="3" borderId="24" xfId="357" applyNumberFormat="1" applyFont="1" applyFill="1" applyBorder="1" applyAlignment="1">
      <alignment horizontal="center"/>
    </xf>
    <xf numFmtId="0" fontId="64" fillId="3" borderId="16" xfId="357" applyFont="1" applyFill="1" applyBorder="1"/>
    <xf numFmtId="40" fontId="64" fillId="3" borderId="31" xfId="357" applyNumberFormat="1" applyFont="1" applyFill="1" applyBorder="1" applyAlignment="1">
      <alignment horizontal="center"/>
    </xf>
    <xf numFmtId="6" fontId="131" fillId="3" borderId="90" xfId="357" applyNumberFormat="1" applyFont="1" applyFill="1" applyBorder="1" applyAlignment="1">
      <alignment horizontal="center"/>
    </xf>
    <xf numFmtId="6" fontId="131" fillId="3" borderId="32" xfId="357" applyNumberFormat="1" applyFont="1" applyFill="1" applyBorder="1" applyAlignment="1">
      <alignment horizontal="center"/>
    </xf>
    <xf numFmtId="164" fontId="86" fillId="3" borderId="5" xfId="256" applyNumberFormat="1" applyFont="1" applyFill="1" applyBorder="1"/>
    <xf numFmtId="174" fontId="86" fillId="3" borderId="0" xfId="256" applyNumberFormat="1" applyFont="1" applyFill="1" applyAlignment="1">
      <alignment horizontal="center"/>
    </xf>
    <xf numFmtId="2" fontId="86" fillId="3" borderId="0" xfId="256" applyNumberFormat="1" applyFont="1" applyFill="1" applyAlignment="1">
      <alignment horizontal="center"/>
    </xf>
    <xf numFmtId="174" fontId="86" fillId="3" borderId="6" xfId="256" applyNumberFormat="1" applyFont="1" applyFill="1" applyBorder="1" applyAlignment="1">
      <alignment horizontal="center"/>
    </xf>
    <xf numFmtId="164" fontId="97" fillId="36" borderId="4" xfId="369" applyNumberFormat="1" applyFont="1" applyFill="1" applyBorder="1" applyAlignment="1">
      <alignment horizontal="center" vertical="center"/>
    </xf>
    <xf numFmtId="5" fontId="86" fillId="3" borderId="80" xfId="369" applyNumberFormat="1" applyFont="1" applyFill="1" applyBorder="1" applyAlignment="1">
      <alignment horizontal="center"/>
    </xf>
    <xf numFmtId="42" fontId="86" fillId="3" borderId="80" xfId="369" applyNumberFormat="1" applyFont="1" applyFill="1" applyBorder="1" applyAlignment="1">
      <alignment horizontal="center"/>
    </xf>
    <xf numFmtId="2" fontId="86" fillId="3" borderId="80" xfId="369" quotePrefix="1" applyNumberFormat="1" applyFont="1" applyFill="1" applyBorder="1" applyAlignment="1">
      <alignment horizontal="center"/>
    </xf>
    <xf numFmtId="2" fontId="86" fillId="3" borderId="84" xfId="369" quotePrefix="1" applyNumberFormat="1" applyFont="1" applyFill="1" applyBorder="1" applyAlignment="1">
      <alignment horizontal="center"/>
    </xf>
    <xf numFmtId="10" fontId="86" fillId="3" borderId="80" xfId="371" applyNumberFormat="1" applyFont="1" applyFill="1" applyBorder="1" applyAlignment="1">
      <alignment horizontal="center"/>
    </xf>
    <xf numFmtId="10" fontId="86" fillId="3" borderId="84" xfId="371" applyNumberFormat="1" applyFont="1" applyFill="1" applyBorder="1" applyAlignment="1">
      <alignment horizontal="center" vertical="top"/>
    </xf>
    <xf numFmtId="49" fontId="86" fillId="3" borderId="83" xfId="357" applyNumberFormat="1" applyFont="1" applyFill="1" applyBorder="1"/>
    <xf numFmtId="0" fontId="86" fillId="34" borderId="0" xfId="357" applyFont="1" applyFill="1" applyAlignment="1">
      <alignment horizontal="center"/>
    </xf>
    <xf numFmtId="5" fontId="86" fillId="3" borderId="0" xfId="256" applyNumberFormat="1" applyFont="1" applyFill="1" applyAlignment="1">
      <alignment horizontal="center"/>
    </xf>
    <xf numFmtId="0" fontId="86" fillId="3" borderId="0" xfId="256" applyFont="1" applyFill="1" applyAlignment="1">
      <alignment horizontal="center"/>
    </xf>
    <xf numFmtId="5" fontId="86" fillId="3" borderId="6" xfId="256" applyNumberFormat="1" applyFont="1" applyFill="1" applyBorder="1" applyAlignment="1">
      <alignment horizontal="center"/>
    </xf>
    <xf numFmtId="0" fontId="64" fillId="3" borderId="11" xfId="357" applyFont="1" applyFill="1" applyBorder="1"/>
    <xf numFmtId="0" fontId="131" fillId="3" borderId="148" xfId="357" applyFont="1" applyFill="1" applyBorder="1"/>
    <xf numFmtId="40" fontId="131" fillId="3" borderId="148" xfId="357" applyNumberFormat="1" applyFont="1" applyFill="1" applyBorder="1" applyAlignment="1">
      <alignment horizontal="center"/>
    </xf>
    <xf numFmtId="6" fontId="131" fillId="3" borderId="148" xfId="357" applyNumberFormat="1" applyFont="1" applyFill="1" applyBorder="1" applyAlignment="1">
      <alignment horizontal="center"/>
    </xf>
    <xf numFmtId="6" fontId="131" fillId="3" borderId="14" xfId="357" applyNumberFormat="1" applyFont="1" applyFill="1" applyBorder="1" applyAlignment="1">
      <alignment horizontal="center"/>
    </xf>
    <xf numFmtId="42" fontId="86" fillId="3" borderId="80" xfId="369" applyNumberFormat="1" applyFont="1" applyFill="1" applyBorder="1"/>
    <xf numFmtId="42" fontId="86" fillId="3" borderId="84" xfId="369" applyNumberFormat="1" applyFont="1" applyFill="1" applyBorder="1"/>
    <xf numFmtId="10" fontId="86" fillId="3" borderId="80" xfId="371" applyNumberFormat="1" applyFont="1" applyFill="1" applyBorder="1" applyAlignment="1">
      <alignment horizontal="center" vertical="top"/>
    </xf>
    <xf numFmtId="10" fontId="86" fillId="3" borderId="179" xfId="144" applyNumberFormat="1" applyFont="1" applyFill="1" applyBorder="1" applyAlignment="1">
      <alignment horizontal="center"/>
    </xf>
    <xf numFmtId="44" fontId="86" fillId="34" borderId="0" xfId="357" applyNumberFormat="1" applyFont="1" applyFill="1"/>
    <xf numFmtId="14" fontId="87" fillId="34" borderId="0" xfId="357" applyNumberFormat="1" applyFont="1" applyFill="1" applyAlignment="1">
      <alignment horizontal="left"/>
    </xf>
    <xf numFmtId="0" fontId="87" fillId="34" borderId="0" xfId="357" applyFont="1" applyFill="1"/>
    <xf numFmtId="3" fontId="86" fillId="34" borderId="0" xfId="357" applyNumberFormat="1" applyFont="1" applyFill="1"/>
    <xf numFmtId="37" fontId="86" fillId="34" borderId="0" xfId="357" applyNumberFormat="1" applyFont="1" applyFill="1"/>
    <xf numFmtId="4" fontId="86" fillId="34" borderId="0" xfId="357" applyNumberFormat="1" applyFont="1" applyFill="1"/>
    <xf numFmtId="42" fontId="86" fillId="34" borderId="0" xfId="357" applyNumberFormat="1" applyFont="1" applyFill="1"/>
    <xf numFmtId="10" fontId="86" fillId="34" borderId="0" xfId="357" applyNumberFormat="1" applyFont="1" applyFill="1"/>
    <xf numFmtId="0" fontId="64" fillId="3" borderId="141" xfId="369" applyFont="1" applyFill="1" applyBorder="1" applyAlignment="1">
      <alignment horizontal="center"/>
    </xf>
    <xf numFmtId="0" fontId="64" fillId="3" borderId="3" xfId="256" applyFont="1" applyFill="1" applyBorder="1" applyAlignment="1">
      <alignment horizontal="right"/>
    </xf>
    <xf numFmtId="164" fontId="86" fillId="3" borderId="17" xfId="248" applyNumberFormat="1" applyFont="1" applyFill="1" applyBorder="1" applyAlignment="1">
      <alignment wrapText="1"/>
    </xf>
    <xf numFmtId="166" fontId="64" fillId="3" borderId="17" xfId="102" applyNumberFormat="1" applyFont="1" applyFill="1" applyBorder="1" applyAlignment="1">
      <alignment horizontal="center"/>
    </xf>
    <xf numFmtId="10" fontId="86" fillId="3" borderId="17" xfId="142" applyNumberFormat="1" applyFont="1" applyFill="1" applyBorder="1" applyAlignment="1">
      <alignment horizontal="center"/>
    </xf>
    <xf numFmtId="172" fontId="86" fillId="3" borderId="17" xfId="142" applyNumberFormat="1" applyFont="1" applyFill="1" applyBorder="1" applyAlignment="1">
      <alignment horizontal="center"/>
    </xf>
    <xf numFmtId="164" fontId="86" fillId="3" borderId="16" xfId="102" applyNumberFormat="1" applyFont="1" applyFill="1" applyBorder="1"/>
    <xf numFmtId="164" fontId="64" fillId="3" borderId="16" xfId="102" applyNumberFormat="1" applyFont="1" applyFill="1" applyBorder="1" applyAlignment="1">
      <alignment horizontal="right"/>
    </xf>
    <xf numFmtId="0" fontId="86" fillId="3" borderId="30" xfId="102" applyFont="1" applyFill="1" applyBorder="1"/>
    <xf numFmtId="10" fontId="86" fillId="3" borderId="31" xfId="142" applyNumberFormat="1" applyFont="1" applyFill="1" applyBorder="1" applyAlignment="1">
      <alignment horizontal="center"/>
    </xf>
    <xf numFmtId="44" fontId="86" fillId="3" borderId="17" xfId="349" applyFont="1" applyFill="1" applyBorder="1" applyAlignment="1">
      <alignment horizontal="right" wrapText="1"/>
    </xf>
    <xf numFmtId="164" fontId="86" fillId="3" borderId="152" xfId="102" applyNumberFormat="1" applyFont="1" applyFill="1" applyBorder="1"/>
    <xf numFmtId="164" fontId="64" fillId="3" borderId="152" xfId="102" applyNumberFormat="1" applyFont="1" applyFill="1" applyBorder="1" applyAlignment="1">
      <alignment horizontal="center"/>
    </xf>
    <xf numFmtId="164" fontId="86" fillId="3" borderId="17" xfId="2" applyNumberFormat="1" applyFont="1" applyFill="1" applyBorder="1" applyAlignment="1">
      <alignment wrapText="1"/>
    </xf>
    <xf numFmtId="0" fontId="19" fillId="3" borderId="17" xfId="2" applyFont="1" applyFill="1" applyBorder="1" applyAlignment="1">
      <alignment wrapText="1"/>
    </xf>
    <xf numFmtId="0" fontId="19" fillId="3" borderId="17" xfId="2" applyFont="1" applyFill="1" applyBorder="1"/>
    <xf numFmtId="167" fontId="86" fillId="3" borderId="17" xfId="2" applyNumberFormat="1" applyFont="1" applyFill="1" applyBorder="1" applyAlignment="1">
      <alignment wrapText="1"/>
    </xf>
    <xf numFmtId="44" fontId="29" fillId="34" borderId="0" xfId="349" applyFont="1" applyFill="1"/>
    <xf numFmtId="10" fontId="29" fillId="34" borderId="0" xfId="1" applyNumberFormat="1" applyFont="1" applyFill="1"/>
    <xf numFmtId="0" fontId="97" fillId="36" borderId="16" xfId="357" applyFont="1" applyFill="1" applyBorder="1"/>
    <xf numFmtId="0" fontId="155" fillId="36" borderId="17" xfId="357" applyFont="1" applyFill="1" applyBorder="1"/>
    <xf numFmtId="40" fontId="155" fillId="36" borderId="17" xfId="357" applyNumberFormat="1" applyFont="1" applyFill="1" applyBorder="1" applyAlignment="1">
      <alignment horizontal="center"/>
    </xf>
    <xf numFmtId="6" fontId="155" fillId="36" borderId="23" xfId="357" applyNumberFormat="1" applyFont="1" applyFill="1" applyBorder="1" applyAlignment="1">
      <alignment horizontal="center"/>
    </xf>
    <xf numFmtId="6" fontId="155" fillId="36" borderId="24" xfId="357" applyNumberFormat="1" applyFont="1" applyFill="1" applyBorder="1" applyAlignment="1">
      <alignment horizontal="center"/>
    </xf>
    <xf numFmtId="0" fontId="97" fillId="36" borderId="17" xfId="357" applyFont="1" applyFill="1" applyBorder="1"/>
    <xf numFmtId="174" fontId="86" fillId="34" borderId="0" xfId="349" applyNumberFormat="1" applyFont="1" applyFill="1"/>
    <xf numFmtId="174" fontId="64" fillId="34" borderId="0" xfId="372" applyNumberFormat="1" applyFont="1" applyFill="1" applyBorder="1" applyAlignment="1">
      <alignment horizontal="right"/>
    </xf>
    <xf numFmtId="0" fontId="20" fillId="34" borderId="48" xfId="357" applyFill="1" applyBorder="1"/>
    <xf numFmtId="0" fontId="64" fillId="3" borderId="9" xfId="357" applyFont="1" applyFill="1" applyBorder="1" applyAlignment="1">
      <alignment horizontal="center"/>
    </xf>
    <xf numFmtId="0" fontId="64" fillId="3" borderId="9" xfId="357" applyFont="1" applyFill="1" applyBorder="1" applyAlignment="1">
      <alignment horizontal="center" wrapText="1"/>
    </xf>
    <xf numFmtId="170" fontId="86" fillId="3" borderId="3" xfId="357" applyNumberFormat="1" applyFont="1" applyFill="1" applyBorder="1" applyAlignment="1">
      <alignment horizontal="center"/>
    </xf>
    <xf numFmtId="170" fontId="20" fillId="3" borderId="0" xfId="357" applyNumberFormat="1" applyFill="1" applyAlignment="1">
      <alignment horizontal="center"/>
    </xf>
    <xf numFmtId="170" fontId="20" fillId="3" borderId="166" xfId="357" applyNumberFormat="1" applyFill="1" applyBorder="1" applyAlignment="1">
      <alignment horizontal="center"/>
    </xf>
    <xf numFmtId="10" fontId="86" fillId="3" borderId="43" xfId="357" applyNumberFormat="1" applyFont="1" applyFill="1" applyBorder="1"/>
    <xf numFmtId="10" fontId="86" fillId="3" borderId="44" xfId="357" applyNumberFormat="1" applyFont="1" applyFill="1" applyBorder="1"/>
    <xf numFmtId="37" fontId="20" fillId="3" borderId="166" xfId="359" applyNumberFormat="1" applyFont="1" applyFill="1" applyBorder="1" applyAlignment="1">
      <alignment horizontal="center"/>
    </xf>
    <xf numFmtId="10" fontId="86" fillId="3" borderId="0" xfId="357" applyNumberFormat="1" applyFont="1" applyFill="1"/>
    <xf numFmtId="10" fontId="86" fillId="3" borderId="6" xfId="357" applyNumberFormat="1" applyFont="1" applyFill="1" applyBorder="1"/>
    <xf numFmtId="0" fontId="19" fillId="34" borderId="0" xfId="357" applyFont="1" applyFill="1" applyAlignment="1">
      <alignment horizontal="right"/>
    </xf>
    <xf numFmtId="174" fontId="20" fillId="34" borderId="0" xfId="349" applyNumberFormat="1" applyFont="1" applyFill="1" applyAlignment="1">
      <alignment horizontal="center"/>
    </xf>
    <xf numFmtId="44" fontId="20" fillId="34" borderId="0" xfId="349" applyFont="1" applyFill="1" applyAlignment="1">
      <alignment horizontal="center"/>
    </xf>
    <xf numFmtId="44" fontId="20" fillId="34" borderId="0" xfId="349" applyFont="1" applyFill="1" applyAlignment="1">
      <alignment horizontal="center" wrapText="1"/>
    </xf>
    <xf numFmtId="10" fontId="20" fillId="34" borderId="0" xfId="1" applyNumberFormat="1" applyFont="1" applyFill="1" applyAlignment="1"/>
    <xf numFmtId="8" fontId="86" fillId="34" borderId="0" xfId="346" applyNumberFormat="1" applyFont="1" applyFill="1" applyAlignment="1">
      <alignment horizontal="right"/>
    </xf>
    <xf numFmtId="7" fontId="29" fillId="34" borderId="0" xfId="349" applyNumberFormat="1" applyFont="1" applyFill="1" applyAlignment="1">
      <alignment horizontal="right"/>
    </xf>
    <xf numFmtId="10" fontId="29" fillId="34" borderId="0" xfId="1" applyNumberFormat="1" applyFont="1" applyFill="1" applyAlignment="1">
      <alignment horizontal="right"/>
    </xf>
    <xf numFmtId="0" fontId="138" fillId="34" borderId="8" xfId="248" applyFont="1" applyFill="1" applyBorder="1"/>
    <xf numFmtId="0" fontId="29" fillId="34" borderId="10" xfId="248" applyFill="1" applyBorder="1"/>
    <xf numFmtId="14" fontId="87" fillId="34" borderId="0" xfId="102" applyNumberFormat="1" applyFont="1" applyFill="1" applyAlignment="1">
      <alignment horizontal="center"/>
    </xf>
    <xf numFmtId="0" fontId="19" fillId="0" borderId="0" xfId="373"/>
    <xf numFmtId="0" fontId="28" fillId="0" borderId="5" xfId="373" applyFont="1" applyBorder="1"/>
    <xf numFmtId="0" fontId="28" fillId="0" borderId="0" xfId="373" applyFont="1"/>
    <xf numFmtId="0" fontId="28" fillId="0" borderId="6" xfId="373" applyFont="1" applyBorder="1" applyAlignment="1">
      <alignment horizontal="left"/>
    </xf>
    <xf numFmtId="0" fontId="28" fillId="0" borderId="8" xfId="373" applyFont="1" applyBorder="1"/>
    <xf numFmtId="0" fontId="19" fillId="0" borderId="9" xfId="373" applyBorder="1"/>
    <xf numFmtId="0" fontId="28" fillId="0" borderId="9" xfId="373" applyFont="1" applyBorder="1"/>
    <xf numFmtId="0" fontId="28" fillId="0" borderId="10" xfId="373" applyFont="1" applyBorder="1"/>
    <xf numFmtId="0" fontId="19" fillId="0" borderId="5" xfId="373" applyBorder="1"/>
    <xf numFmtId="170" fontId="19" fillId="0" borderId="0" xfId="373" applyNumberFormat="1" applyAlignment="1">
      <alignment horizontal="center"/>
    </xf>
    <xf numFmtId="2" fontId="19" fillId="0" borderId="0" xfId="373" applyNumberFormat="1" applyAlignment="1">
      <alignment horizontal="center"/>
    </xf>
    <xf numFmtId="170" fontId="19" fillId="0" borderId="6" xfId="373" applyNumberFormat="1" applyBorder="1" applyAlignment="1">
      <alignment horizontal="right"/>
    </xf>
    <xf numFmtId="0" fontId="28" fillId="0" borderId="9" xfId="373" applyFont="1" applyBorder="1" applyAlignment="1">
      <alignment horizontal="center"/>
    </xf>
    <xf numFmtId="2" fontId="28" fillId="0" borderId="9" xfId="373" applyNumberFormat="1" applyFont="1" applyBorder="1" applyAlignment="1">
      <alignment horizontal="center"/>
    </xf>
    <xf numFmtId="170" fontId="28" fillId="0" borderId="10" xfId="373" applyNumberFormat="1" applyFont="1" applyBorder="1" applyAlignment="1">
      <alignment horizontal="right"/>
    </xf>
    <xf numFmtId="10" fontId="0" fillId="0" borderId="0" xfId="374" applyNumberFormat="1" applyFont="1" applyBorder="1" applyAlignment="1">
      <alignment horizontal="center"/>
    </xf>
    <xf numFmtId="0" fontId="19" fillId="0" borderId="0" xfId="373" applyAlignment="1">
      <alignment horizontal="center"/>
    </xf>
    <xf numFmtId="0" fontId="19" fillId="0" borderId="9" xfId="373" applyBorder="1" applyAlignment="1">
      <alignment horizontal="center"/>
    </xf>
    <xf numFmtId="0" fontId="28" fillId="0" borderId="0" xfId="373" applyFont="1" applyAlignment="1">
      <alignment horizontal="center"/>
    </xf>
    <xf numFmtId="168" fontId="19" fillId="0" borderId="0" xfId="373" applyNumberFormat="1" applyAlignment="1">
      <alignment horizontal="center"/>
    </xf>
    <xf numFmtId="168" fontId="19" fillId="0" borderId="6" xfId="373" applyNumberFormat="1" applyBorder="1" applyAlignment="1">
      <alignment horizontal="right"/>
    </xf>
    <xf numFmtId="170" fontId="28" fillId="4" borderId="10" xfId="373" applyNumberFormat="1" applyFont="1" applyFill="1" applyBorder="1" applyAlignment="1">
      <alignment horizontal="right"/>
    </xf>
    <xf numFmtId="174" fontId="86" fillId="3" borderId="6" xfId="349" applyNumberFormat="1" applyFont="1" applyFill="1" applyBorder="1" applyAlignment="1">
      <alignment horizontal="center"/>
    </xf>
    <xf numFmtId="0" fontId="36" fillId="0" borderId="0" xfId="0" applyFont="1"/>
    <xf numFmtId="0" fontId="36" fillId="0" borderId="0" xfId="0" applyFont="1" applyAlignment="1">
      <alignment horizontal="right"/>
    </xf>
    <xf numFmtId="44" fontId="0" fillId="0" borderId="0" xfId="0" applyNumberFormat="1"/>
    <xf numFmtId="44" fontId="0" fillId="0" borderId="50" xfId="0" applyNumberFormat="1" applyBorder="1"/>
    <xf numFmtId="44" fontId="0" fillId="0" borderId="27" xfId="0" applyNumberFormat="1" applyBorder="1"/>
    <xf numFmtId="44" fontId="0" fillId="0" borderId="23" xfId="0" applyNumberFormat="1" applyBorder="1"/>
    <xf numFmtId="0" fontId="0" fillId="26" borderId="0" xfId="0" applyFill="1"/>
    <xf numFmtId="0" fontId="0" fillId="0" borderId="0" xfId="0" applyAlignment="1">
      <alignment wrapText="1"/>
    </xf>
    <xf numFmtId="0" fontId="0" fillId="26" borderId="0" xfId="0" applyFill="1" applyAlignment="1">
      <alignment wrapText="1"/>
    </xf>
    <xf numFmtId="0" fontId="0" fillId="26" borderId="27" xfId="0" applyFill="1" applyBorder="1"/>
    <xf numFmtId="6" fontId="86" fillId="3" borderId="17" xfId="102" applyNumberFormat="1" applyFont="1" applyFill="1" applyBorder="1" applyAlignment="1">
      <alignment horizontal="center"/>
    </xf>
    <xf numFmtId="167" fontId="86" fillId="3" borderId="180" xfId="248" applyNumberFormat="1" applyFont="1" applyFill="1" applyBorder="1" applyAlignment="1">
      <alignment vertical="top" wrapText="1"/>
    </xf>
    <xf numFmtId="0" fontId="19" fillId="3" borderId="17" xfId="2" applyFont="1" applyFill="1" applyBorder="1" applyAlignment="1">
      <alignment vertical="center" wrapText="1"/>
    </xf>
    <xf numFmtId="6" fontId="86" fillId="3" borderId="17" xfId="102" applyNumberFormat="1" applyFont="1" applyFill="1" applyBorder="1" applyAlignment="1">
      <alignment horizontal="center" vertical="center"/>
    </xf>
    <xf numFmtId="10" fontId="27" fillId="3" borderId="23" xfId="248" applyNumberFormat="1" applyFont="1" applyFill="1" applyBorder="1" applyAlignment="1">
      <alignment horizontal="right" wrapText="1"/>
    </xf>
    <xf numFmtId="44" fontId="86" fillId="3" borderId="20" xfId="248" applyNumberFormat="1" applyFont="1" applyFill="1" applyBorder="1" applyAlignment="1">
      <alignment horizontal="right" wrapText="1"/>
    </xf>
    <xf numFmtId="39" fontId="141" fillId="3" borderId="20" xfId="248" applyNumberFormat="1" applyFont="1" applyFill="1" applyBorder="1" applyAlignment="1">
      <alignment horizontal="right" wrapText="1"/>
    </xf>
    <xf numFmtId="6" fontId="86" fillId="3" borderId="21" xfId="4" applyNumberFormat="1" applyFont="1" applyFill="1" applyBorder="1" applyAlignment="1">
      <alignment horizontal="right" wrapText="1"/>
    </xf>
    <xf numFmtId="0" fontId="64" fillId="3" borderId="58" xfId="248" applyFont="1" applyFill="1" applyBorder="1" applyAlignment="1">
      <alignment wrapText="1"/>
    </xf>
    <xf numFmtId="0" fontId="27" fillId="3" borderId="63" xfId="248" applyFont="1" applyFill="1" applyBorder="1" applyAlignment="1">
      <alignment horizontal="right" wrapText="1"/>
    </xf>
    <xf numFmtId="0" fontId="64" fillId="3" borderId="160" xfId="248" applyFont="1" applyFill="1" applyBorder="1" applyAlignment="1">
      <alignment wrapText="1"/>
    </xf>
    <xf numFmtId="9" fontId="64" fillId="3" borderId="90" xfId="248" applyNumberFormat="1" applyFont="1" applyFill="1" applyBorder="1" applyAlignment="1">
      <alignment horizontal="right" wrapText="1"/>
    </xf>
    <xf numFmtId="10" fontId="64" fillId="3" borderId="9" xfId="248" applyNumberFormat="1" applyFont="1" applyFill="1" applyBorder="1" applyAlignment="1">
      <alignment horizontal="right" wrapText="1"/>
    </xf>
    <xf numFmtId="8" fontId="64" fillId="3" borderId="61" xfId="4" applyNumberFormat="1" applyFont="1" applyFill="1" applyBorder="1" applyAlignment="1">
      <alignment horizontal="right" wrapText="1"/>
    </xf>
    <xf numFmtId="6" fontId="86" fillId="3" borderId="21" xfId="248" applyNumberFormat="1" applyFont="1" applyFill="1" applyBorder="1" applyAlignment="1">
      <alignment horizontal="right" wrapText="1"/>
    </xf>
    <xf numFmtId="10" fontId="86" fillId="3" borderId="20" xfId="248" applyNumberFormat="1" applyFont="1" applyFill="1" applyBorder="1" applyAlignment="1">
      <alignment horizontal="right" wrapText="1"/>
    </xf>
    <xf numFmtId="43" fontId="0" fillId="0" borderId="0" xfId="353" applyFont="1"/>
    <xf numFmtId="44" fontId="0" fillId="0" borderId="0" xfId="349" applyFont="1"/>
    <xf numFmtId="44" fontId="0" fillId="4" borderId="0" xfId="0" applyNumberFormat="1" applyFill="1"/>
    <xf numFmtId="44" fontId="0" fillId="4" borderId="0" xfId="349" applyFont="1" applyFill="1"/>
    <xf numFmtId="44" fontId="0" fillId="0" borderId="0" xfId="349" applyFont="1" applyFill="1"/>
    <xf numFmtId="0" fontId="0" fillId="4" borderId="0" xfId="0" applyFill="1"/>
    <xf numFmtId="166" fontId="19" fillId="3" borderId="20" xfId="0" applyNumberFormat="1" applyFont="1" applyFill="1" applyBorder="1"/>
    <xf numFmtId="10" fontId="96" fillId="3" borderId="23" xfId="2" applyNumberFormat="1" applyFont="1" applyFill="1" applyBorder="1" applyAlignment="1">
      <alignment horizontal="right" wrapText="1"/>
    </xf>
    <xf numFmtId="10" fontId="86" fillId="3" borderId="20" xfId="2" applyNumberFormat="1" applyFont="1" applyFill="1" applyBorder="1" applyAlignment="1">
      <alignment horizontal="right" wrapText="1"/>
    </xf>
    <xf numFmtId="0" fontId="0" fillId="37" borderId="27" xfId="0" applyFill="1" applyBorder="1"/>
    <xf numFmtId="0" fontId="0" fillId="37" borderId="0" xfId="0" applyFill="1"/>
    <xf numFmtId="44" fontId="0" fillId="37" borderId="0" xfId="349" applyFont="1" applyFill="1"/>
    <xf numFmtId="0" fontId="18" fillId="3" borderId="16" xfId="2" applyFont="1" applyFill="1" applyBorder="1" applyAlignment="1">
      <alignment wrapText="1"/>
    </xf>
    <xf numFmtId="0" fontId="18" fillId="3" borderId="16" xfId="2" applyFont="1" applyFill="1" applyBorder="1"/>
    <xf numFmtId="167" fontId="86" fillId="3" borderId="16" xfId="2" applyNumberFormat="1" applyFont="1" applyFill="1" applyBorder="1" applyAlignment="1">
      <alignment wrapText="1"/>
    </xf>
    <xf numFmtId="0" fontId="148" fillId="3" borderId="19" xfId="2" applyFont="1" applyFill="1" applyBorder="1" applyAlignment="1">
      <alignment wrapText="1"/>
    </xf>
    <xf numFmtId="0" fontId="18" fillId="3" borderId="16" xfId="0" applyFont="1" applyFill="1" applyBorder="1"/>
    <xf numFmtId="0" fontId="18" fillId="3" borderId="16" xfId="0" applyFont="1" applyFill="1" applyBorder="1" applyAlignment="1">
      <alignment wrapText="1"/>
    </xf>
    <xf numFmtId="167" fontId="86" fillId="3" borderId="16" xfId="0" applyNumberFormat="1" applyFont="1" applyFill="1" applyBorder="1" applyAlignment="1">
      <alignment wrapText="1"/>
    </xf>
    <xf numFmtId="10" fontId="86" fillId="3" borderId="50" xfId="0" applyNumberFormat="1" applyFont="1" applyFill="1" applyBorder="1" applyAlignment="1">
      <alignment horizontal="right" wrapText="1"/>
    </xf>
    <xf numFmtId="0" fontId="27" fillId="3" borderId="50" xfId="0" applyFont="1" applyFill="1" applyBorder="1" applyAlignment="1">
      <alignment horizontal="right" wrapText="1"/>
    </xf>
    <xf numFmtId="0" fontId="19" fillId="3" borderId="26" xfId="0" applyFont="1" applyFill="1" applyBorder="1" applyAlignment="1">
      <alignment wrapText="1"/>
    </xf>
    <xf numFmtId="10" fontId="19" fillId="3" borderId="27" xfId="142" applyNumberFormat="1" applyFont="1" applyFill="1" applyBorder="1" applyAlignment="1">
      <alignment horizontal="right" wrapText="1"/>
    </xf>
    <xf numFmtId="10" fontId="28" fillId="3" borderId="27" xfId="142" applyNumberFormat="1" applyFont="1" applyFill="1" applyBorder="1" applyAlignment="1">
      <alignment horizontal="right" wrapText="1"/>
    </xf>
    <xf numFmtId="8" fontId="86" fillId="3" borderId="49" xfId="0" applyNumberFormat="1" applyFont="1" applyFill="1" applyBorder="1" applyAlignment="1">
      <alignment horizontal="right" wrapText="1"/>
    </xf>
    <xf numFmtId="44" fontId="86" fillId="3" borderId="20" xfId="0" applyNumberFormat="1" applyFont="1" applyFill="1" applyBorder="1" applyAlignment="1">
      <alignment horizontal="right" wrapText="1"/>
    </xf>
    <xf numFmtId="39" fontId="141" fillId="3" borderId="20" xfId="0" applyNumberFormat="1" applyFont="1" applyFill="1" applyBorder="1" applyAlignment="1">
      <alignment horizontal="right" wrapText="1"/>
    </xf>
    <xf numFmtId="0" fontId="64" fillId="3" borderId="160" xfId="0" applyFont="1" applyFill="1" applyBorder="1" applyAlignment="1">
      <alignment wrapText="1"/>
    </xf>
    <xf numFmtId="0" fontId="27" fillId="3" borderId="90" xfId="0" applyFont="1" applyFill="1" applyBorder="1" applyAlignment="1">
      <alignment horizontal="right" wrapText="1"/>
    </xf>
    <xf numFmtId="6" fontId="64" fillId="3" borderId="91" xfId="0" applyNumberFormat="1" applyFont="1" applyFill="1" applyBorder="1" applyAlignment="1">
      <alignment horizontal="right" wrapText="1"/>
    </xf>
    <xf numFmtId="0" fontId="64" fillId="3" borderId="8" xfId="248" applyFont="1" applyFill="1" applyBorder="1" applyAlignment="1">
      <alignment wrapText="1"/>
    </xf>
    <xf numFmtId="0" fontId="64" fillId="3" borderId="46" xfId="248" applyFont="1" applyFill="1" applyBorder="1" applyAlignment="1">
      <alignment wrapText="1"/>
    </xf>
    <xf numFmtId="0" fontId="64" fillId="3" borderId="8" xfId="102" applyFont="1" applyFill="1" applyBorder="1"/>
    <xf numFmtId="6" fontId="64" fillId="3" borderId="176" xfId="248" applyNumberFormat="1" applyFont="1" applyFill="1" applyBorder="1" applyAlignment="1">
      <alignment horizontal="right" wrapText="1"/>
    </xf>
    <xf numFmtId="0" fontId="86" fillId="3" borderId="175" xfId="2" applyFont="1" applyFill="1" applyBorder="1" applyAlignment="1">
      <alignment wrapText="1"/>
    </xf>
    <xf numFmtId="168" fontId="19" fillId="3" borderId="20" xfId="51" applyNumberFormat="1" applyFont="1" applyFill="1" applyBorder="1"/>
    <xf numFmtId="39" fontId="141" fillId="3" borderId="181" xfId="0" applyNumberFormat="1" applyFont="1" applyFill="1" applyBorder="1" applyAlignment="1">
      <alignment horizontal="right" wrapText="1"/>
    </xf>
    <xf numFmtId="0" fontId="86" fillId="3" borderId="20" xfId="2" applyFont="1" applyFill="1" applyBorder="1" applyAlignment="1">
      <alignment wrapText="1"/>
    </xf>
    <xf numFmtId="0" fontId="27" fillId="3" borderId="20" xfId="2" applyFont="1" applyFill="1" applyBorder="1" applyAlignment="1">
      <alignment horizontal="right" wrapText="1"/>
    </xf>
    <xf numFmtId="6" fontId="64" fillId="3" borderId="91" xfId="248" applyNumberFormat="1" applyFont="1" applyFill="1" applyBorder="1" applyAlignment="1">
      <alignment horizontal="right" wrapText="1"/>
    </xf>
    <xf numFmtId="0" fontId="27" fillId="3" borderId="20" xfId="248" applyFont="1" applyFill="1" applyBorder="1" applyAlignment="1">
      <alignment horizontal="right" wrapText="1"/>
    </xf>
    <xf numFmtId="0" fontId="64" fillId="3" borderId="19" xfId="2" applyFont="1" applyFill="1" applyBorder="1" applyAlignment="1">
      <alignment wrapText="1"/>
    </xf>
    <xf numFmtId="10" fontId="86" fillId="3" borderId="154" xfId="0" applyNumberFormat="1" applyFont="1" applyFill="1" applyBorder="1" applyAlignment="1">
      <alignment horizontal="right" wrapText="1"/>
    </xf>
    <xf numFmtId="0" fontId="27" fillId="3" borderId="154" xfId="0" applyFont="1" applyFill="1" applyBorder="1" applyAlignment="1">
      <alignment horizontal="right" wrapText="1"/>
    </xf>
    <xf numFmtId="6" fontId="64" fillId="3" borderId="155" xfId="4" applyNumberFormat="1" applyFont="1" applyFill="1" applyBorder="1" applyAlignment="1">
      <alignment horizontal="right" wrapText="1"/>
    </xf>
    <xf numFmtId="6" fontId="86" fillId="3" borderId="155" xfId="4" applyNumberFormat="1" applyFont="1" applyFill="1" applyBorder="1" applyAlignment="1">
      <alignment horizontal="right" wrapText="1"/>
    </xf>
    <xf numFmtId="10" fontId="27" fillId="3" borderId="23" xfId="2" applyNumberFormat="1" applyFont="1" applyFill="1" applyBorder="1" applyAlignment="1">
      <alignment horizontal="right" wrapText="1"/>
    </xf>
    <xf numFmtId="168" fontId="19" fillId="3" borderId="20" xfId="2" applyNumberFormat="1" applyFont="1" applyFill="1" applyBorder="1"/>
    <xf numFmtId="39" fontId="141" fillId="3" borderId="20" xfId="2" applyNumberFormat="1" applyFont="1" applyFill="1" applyBorder="1" applyAlignment="1">
      <alignment horizontal="right" wrapText="1"/>
    </xf>
    <xf numFmtId="6" fontId="86" fillId="3" borderId="17" xfId="4" applyNumberFormat="1" applyFont="1" applyFill="1" applyBorder="1" applyAlignment="1">
      <alignment horizontal="right" wrapText="1"/>
    </xf>
    <xf numFmtId="6" fontId="86" fillId="3" borderId="20" xfId="4" applyNumberFormat="1" applyFont="1" applyFill="1" applyBorder="1" applyAlignment="1">
      <alignment horizontal="right" wrapText="1"/>
    </xf>
    <xf numFmtId="0" fontId="64" fillId="3" borderId="153" xfId="2" applyFont="1" applyFill="1" applyBorder="1" applyAlignment="1">
      <alignment wrapText="1"/>
    </xf>
    <xf numFmtId="0" fontId="86" fillId="3" borderId="131" xfId="248" applyFont="1" applyFill="1" applyBorder="1" applyAlignment="1">
      <alignment wrapText="1"/>
    </xf>
    <xf numFmtId="10" fontId="19" fillId="3" borderId="132" xfId="248" applyNumberFormat="1" applyFont="1" applyFill="1" applyBorder="1"/>
    <xf numFmtId="9" fontId="64" fillId="3" borderId="90" xfId="142" applyFont="1" applyFill="1" applyBorder="1" applyAlignment="1">
      <alignment horizontal="right" wrapText="1"/>
    </xf>
    <xf numFmtId="10" fontId="96" fillId="3" borderId="90" xfId="142" applyNumberFormat="1" applyFont="1" applyFill="1" applyBorder="1" applyAlignment="1">
      <alignment horizontal="right" wrapText="1"/>
    </xf>
    <xf numFmtId="8" fontId="64" fillId="4" borderId="91" xfId="2" applyNumberFormat="1" applyFont="1" applyFill="1" applyBorder="1" applyAlignment="1">
      <alignment horizontal="right" wrapText="1"/>
    </xf>
    <xf numFmtId="0" fontId="64" fillId="3" borderId="30" xfId="2" applyFont="1" applyFill="1" applyBorder="1" applyAlignment="1">
      <alignment wrapText="1"/>
    </xf>
    <xf numFmtId="10" fontId="27" fillId="3" borderId="31" xfId="142" applyNumberFormat="1" applyFont="1" applyFill="1" applyBorder="1" applyAlignment="1">
      <alignment horizontal="right" wrapText="1"/>
    </xf>
    <xf numFmtId="0" fontId="86" fillId="3" borderId="175" xfId="248" applyFont="1" applyFill="1" applyBorder="1" applyAlignment="1">
      <alignment wrapText="1"/>
    </xf>
    <xf numFmtId="10" fontId="23" fillId="3" borderId="159" xfId="248" applyNumberFormat="1" applyFont="1" applyFill="1" applyBorder="1"/>
    <xf numFmtId="0" fontId="23" fillId="3" borderId="182" xfId="248" applyFont="1" applyFill="1" applyBorder="1"/>
    <xf numFmtId="6" fontId="23" fillId="3" borderId="133" xfId="248" applyNumberFormat="1" applyFont="1" applyFill="1" applyBorder="1"/>
    <xf numFmtId="0" fontId="86" fillId="3" borderId="127" xfId="248" applyFont="1" applyFill="1" applyBorder="1" applyAlignment="1">
      <alignment wrapText="1"/>
    </xf>
    <xf numFmtId="0" fontId="39" fillId="3" borderId="0" xfId="248" applyFont="1" applyFill="1" applyAlignment="1">
      <alignment horizontal="right"/>
    </xf>
    <xf numFmtId="0" fontId="64" fillId="3" borderId="185" xfId="248" applyFont="1" applyFill="1" applyBorder="1" applyAlignment="1">
      <alignment wrapText="1"/>
    </xf>
    <xf numFmtId="10" fontId="24" fillId="3" borderId="186" xfId="248" applyNumberFormat="1" applyFont="1" applyFill="1" applyBorder="1" applyAlignment="1">
      <alignment horizontal="center"/>
    </xf>
    <xf numFmtId="0" fontId="24" fillId="3" borderId="186" xfId="248" applyFont="1" applyFill="1" applyBorder="1"/>
    <xf numFmtId="8" fontId="86" fillId="3" borderId="187" xfId="248" applyNumberFormat="1" applyFont="1" applyFill="1" applyBorder="1" applyAlignment="1">
      <alignment horizontal="right" wrapText="1"/>
    </xf>
    <xf numFmtId="6" fontId="23" fillId="3" borderId="0" xfId="248" applyNumberFormat="1" applyFont="1" applyFill="1"/>
    <xf numFmtId="6" fontId="86" fillId="3" borderId="6" xfId="4" applyNumberFormat="1" applyFont="1" applyFill="1" applyBorder="1" applyAlignment="1">
      <alignment horizontal="right" wrapText="1"/>
    </xf>
    <xf numFmtId="0" fontId="23" fillId="3" borderId="159" xfId="248" applyFont="1" applyFill="1" applyBorder="1"/>
    <xf numFmtId="10" fontId="23" fillId="3" borderId="47" xfId="248" applyNumberFormat="1" applyFont="1" applyFill="1" applyBorder="1" applyAlignment="1">
      <alignment horizontal="center"/>
    </xf>
    <xf numFmtId="6" fontId="86" fillId="3" borderId="141" xfId="248" applyNumberFormat="1" applyFont="1" applyFill="1" applyBorder="1" applyAlignment="1">
      <alignment horizontal="right" wrapText="1"/>
    </xf>
    <xf numFmtId="0" fontId="86" fillId="3" borderId="51" xfId="248" applyFont="1" applyFill="1" applyBorder="1" applyAlignment="1">
      <alignment wrapText="1"/>
    </xf>
    <xf numFmtId="10" fontId="23" fillId="3" borderId="147" xfId="248" applyNumberFormat="1" applyFont="1" applyFill="1" applyBorder="1" applyAlignment="1">
      <alignment horizontal="center"/>
    </xf>
    <xf numFmtId="0" fontId="23" fillId="3" borderId="147" xfId="248" applyFont="1" applyFill="1" applyBorder="1"/>
    <xf numFmtId="6" fontId="64" fillId="3" borderId="152" xfId="248" applyNumberFormat="1" applyFont="1" applyFill="1" applyBorder="1" applyAlignment="1">
      <alignment horizontal="right" wrapText="1"/>
    </xf>
    <xf numFmtId="164" fontId="64" fillId="3" borderId="51" xfId="248" applyNumberFormat="1" applyFont="1" applyFill="1" applyBorder="1" applyAlignment="1">
      <alignment wrapText="1"/>
    </xf>
    <xf numFmtId="0" fontId="64" fillId="3" borderId="128" xfId="248" applyFont="1" applyFill="1" applyBorder="1" applyAlignment="1">
      <alignment wrapText="1"/>
    </xf>
    <xf numFmtId="10" fontId="28" fillId="3" borderId="147" xfId="248" applyNumberFormat="1" applyFont="1" applyFill="1" applyBorder="1"/>
    <xf numFmtId="0" fontId="96" fillId="3" borderId="147" xfId="248" applyFont="1" applyFill="1" applyBorder="1" applyAlignment="1">
      <alignment horizontal="right" wrapText="1"/>
    </xf>
    <xf numFmtId="10" fontId="19" fillId="3" borderId="115" xfId="248" applyNumberFormat="1" applyFont="1" applyFill="1" applyBorder="1"/>
    <xf numFmtId="6" fontId="64" fillId="3" borderId="116" xfId="248" applyNumberFormat="1" applyFont="1" applyFill="1" applyBorder="1" applyAlignment="1">
      <alignment horizontal="right" wrapText="1"/>
    </xf>
    <xf numFmtId="0" fontId="86" fillId="3" borderId="114" xfId="248" applyFont="1" applyFill="1" applyBorder="1" applyAlignment="1">
      <alignment wrapText="1"/>
    </xf>
    <xf numFmtId="10" fontId="19" fillId="3" borderId="183" xfId="248" applyNumberFormat="1" applyFont="1" applyFill="1" applyBorder="1"/>
    <xf numFmtId="0" fontId="19" fillId="3" borderId="183" xfId="248" applyFont="1" applyFill="1" applyBorder="1"/>
    <xf numFmtId="0" fontId="64" fillId="3" borderId="165" xfId="248" applyFont="1" applyFill="1" applyBorder="1" applyAlignment="1">
      <alignment wrapText="1"/>
    </xf>
    <xf numFmtId="6" fontId="64" fillId="3" borderId="167" xfId="248" applyNumberFormat="1" applyFont="1" applyFill="1" applyBorder="1" applyAlignment="1">
      <alignment horizontal="right" wrapText="1"/>
    </xf>
    <xf numFmtId="6" fontId="86" fillId="3" borderId="152" xfId="4" applyNumberFormat="1" applyFont="1" applyFill="1" applyBorder="1" applyAlignment="1">
      <alignment horizontal="right" wrapText="1"/>
    </xf>
    <xf numFmtId="0" fontId="64" fillId="3" borderId="175" xfId="248" applyFont="1" applyFill="1" applyBorder="1" applyAlignment="1">
      <alignment wrapText="1"/>
    </xf>
    <xf numFmtId="0" fontId="23" fillId="3" borderId="159" xfId="248" applyFont="1" applyFill="1" applyBorder="1" applyAlignment="1">
      <alignment horizontal="center"/>
    </xf>
    <xf numFmtId="0" fontId="148" fillId="3" borderId="30" xfId="0" applyFont="1" applyFill="1" applyBorder="1" applyAlignment="1">
      <alignment wrapText="1"/>
    </xf>
    <xf numFmtId="6" fontId="86" fillId="3" borderId="31" xfId="0" applyNumberFormat="1" applyFont="1" applyFill="1" applyBorder="1" applyAlignment="1">
      <alignment horizontal="right"/>
    </xf>
    <xf numFmtId="166" fontId="19" fillId="3" borderId="31" xfId="0" applyNumberFormat="1" applyFont="1" applyFill="1" applyBorder="1" applyAlignment="1">
      <alignment horizontal="right"/>
    </xf>
    <xf numFmtId="6" fontId="86" fillId="3" borderId="32" xfId="0" applyNumberFormat="1" applyFont="1" applyFill="1" applyBorder="1" applyAlignment="1">
      <alignment horizontal="right" wrapText="1"/>
    </xf>
    <xf numFmtId="0" fontId="89" fillId="3" borderId="30" xfId="2" applyFont="1" applyFill="1" applyBorder="1" applyAlignment="1">
      <alignment wrapText="1"/>
    </xf>
    <xf numFmtId="6" fontId="86" fillId="3" borderId="31" xfId="248" applyNumberFormat="1" applyFont="1" applyFill="1" applyBorder="1"/>
    <xf numFmtId="166" fontId="19" fillId="3" borderId="31" xfId="248" applyNumberFormat="1" applyFont="1" applyFill="1" applyBorder="1" applyAlignment="1">
      <alignment horizontal="right"/>
    </xf>
    <xf numFmtId="6" fontId="86" fillId="3" borderId="32" xfId="248" applyNumberFormat="1" applyFont="1" applyFill="1" applyBorder="1" applyAlignment="1">
      <alignment horizontal="right" wrapText="1"/>
    </xf>
    <xf numFmtId="10" fontId="64" fillId="3" borderId="96" xfId="248" applyNumberFormat="1" applyFont="1" applyFill="1" applyBorder="1" applyAlignment="1">
      <alignment horizontal="right" wrapText="1"/>
    </xf>
    <xf numFmtId="42" fontId="64" fillId="3" borderId="96" xfId="248" applyNumberFormat="1" applyFont="1" applyFill="1" applyBorder="1" applyAlignment="1">
      <alignment horizontal="center" wrapText="1"/>
    </xf>
    <xf numFmtId="42" fontId="64" fillId="3" borderId="97" xfId="248" applyNumberFormat="1" applyFont="1" applyFill="1" applyBorder="1" applyAlignment="1">
      <alignment horizontal="center" wrapText="1"/>
    </xf>
    <xf numFmtId="0" fontId="86" fillId="3" borderId="0" xfId="102" applyFont="1" applyFill="1"/>
    <xf numFmtId="6" fontId="19" fillId="3" borderId="17" xfId="248" applyNumberFormat="1" applyFont="1" applyFill="1" applyBorder="1"/>
    <xf numFmtId="166" fontId="86" fillId="3" borderId="17" xfId="248" applyNumberFormat="1" applyFont="1" applyFill="1" applyBorder="1" applyAlignment="1">
      <alignment horizontal="center"/>
    </xf>
    <xf numFmtId="6" fontId="24" fillId="3" borderId="17" xfId="248" applyNumberFormat="1" applyFont="1" applyFill="1" applyBorder="1"/>
    <xf numFmtId="6" fontId="24" fillId="3" borderId="31" xfId="248" applyNumberFormat="1" applyFont="1" applyFill="1" applyBorder="1"/>
    <xf numFmtId="166" fontId="86" fillId="3" borderId="31" xfId="248" applyNumberFormat="1" applyFont="1" applyFill="1" applyBorder="1" applyAlignment="1">
      <alignment horizontal="center"/>
    </xf>
    <xf numFmtId="6" fontId="19" fillId="3" borderId="133" xfId="248" applyNumberFormat="1" applyFont="1" applyFill="1" applyBorder="1"/>
    <xf numFmtId="0" fontId="86" fillId="3" borderId="22" xfId="0" applyFont="1" applyFill="1" applyBorder="1" applyAlignment="1">
      <alignment wrapText="1"/>
    </xf>
    <xf numFmtId="10" fontId="64" fillId="3" borderId="27" xfId="2" applyNumberFormat="1" applyFont="1" applyFill="1" applyBorder="1" applyAlignment="1">
      <alignment horizontal="right" wrapText="1"/>
    </xf>
    <xf numFmtId="0" fontId="140" fillId="3" borderId="23" xfId="2" applyFont="1" applyFill="1" applyBorder="1" applyAlignment="1">
      <alignment horizontal="right" wrapText="1"/>
    </xf>
    <xf numFmtId="42" fontId="64" fillId="3" borderId="24" xfId="2" applyNumberFormat="1" applyFont="1" applyFill="1" applyBorder="1" applyAlignment="1">
      <alignment horizontal="center" wrapText="1"/>
    </xf>
    <xf numFmtId="0" fontId="64" fillId="3" borderId="188" xfId="0" applyFont="1" applyFill="1" applyBorder="1" applyAlignment="1">
      <alignment wrapText="1"/>
    </xf>
    <xf numFmtId="10" fontId="96" fillId="3" borderId="189" xfId="0" applyNumberFormat="1" applyFont="1" applyFill="1" applyBorder="1" applyAlignment="1">
      <alignment horizontal="right" wrapText="1"/>
    </xf>
    <xf numFmtId="6" fontId="64" fillId="3" borderId="190" xfId="4" applyNumberFormat="1" applyFont="1" applyFill="1" applyBorder="1" applyAlignment="1">
      <alignment horizontal="right" wrapText="1"/>
    </xf>
    <xf numFmtId="0" fontId="28" fillId="3" borderId="23" xfId="2" applyFont="1" applyFill="1" applyBorder="1"/>
    <xf numFmtId="0" fontId="64" fillId="3" borderId="188" xfId="2" applyFont="1" applyFill="1" applyBorder="1" applyAlignment="1">
      <alignment wrapText="1"/>
    </xf>
    <xf numFmtId="10" fontId="96" fillId="3" borderId="189" xfId="248" applyNumberFormat="1" applyFont="1" applyFill="1" applyBorder="1" applyAlignment="1">
      <alignment horizontal="right" wrapText="1"/>
    </xf>
    <xf numFmtId="164" fontId="96" fillId="3" borderId="189" xfId="248" applyNumberFormat="1" applyFont="1" applyFill="1" applyBorder="1" applyAlignment="1">
      <alignment horizontal="right" wrapText="1"/>
    </xf>
    <xf numFmtId="0" fontId="64" fillId="3" borderId="191" xfId="248" applyFont="1" applyFill="1" applyBorder="1" applyAlignment="1">
      <alignment wrapText="1"/>
    </xf>
    <xf numFmtId="0" fontId="28" fillId="3" borderId="192" xfId="248" applyFont="1" applyFill="1" applyBorder="1"/>
    <xf numFmtId="6" fontId="28" fillId="3" borderId="193" xfId="248" applyNumberFormat="1" applyFont="1" applyFill="1" applyBorder="1"/>
    <xf numFmtId="4" fontId="86" fillId="3" borderId="17" xfId="102" applyNumberFormat="1" applyFont="1" applyFill="1" applyBorder="1" applyAlignment="1">
      <alignment horizontal="center"/>
    </xf>
    <xf numFmtId="6" fontId="86" fillId="3" borderId="31" xfId="102" applyNumberFormat="1" applyFont="1" applyFill="1" applyBorder="1"/>
    <xf numFmtId="4" fontId="86" fillId="3" borderId="31" xfId="102" applyNumberFormat="1" applyFont="1" applyFill="1" applyBorder="1" applyAlignment="1">
      <alignment horizontal="center"/>
    </xf>
    <xf numFmtId="6" fontId="23" fillId="3" borderId="18" xfId="248" applyNumberFormat="1" applyFont="1" applyFill="1" applyBorder="1"/>
    <xf numFmtId="0" fontId="23" fillId="3" borderId="16" xfId="248" applyFont="1" applyFill="1" applyBorder="1"/>
    <xf numFmtId="167" fontId="23" fillId="3" borderId="16" xfId="248" applyNumberFormat="1" applyFont="1" applyFill="1" applyBorder="1"/>
    <xf numFmtId="167" fontId="86" fillId="3" borderId="30" xfId="248" applyNumberFormat="1" applyFont="1" applyFill="1" applyBorder="1" applyAlignment="1">
      <alignment wrapText="1"/>
    </xf>
    <xf numFmtId="6" fontId="23" fillId="3" borderId="32" xfId="248" applyNumberFormat="1" applyFont="1" applyFill="1" applyBorder="1"/>
    <xf numFmtId="6" fontId="24" fillId="3" borderId="18" xfId="248" applyNumberFormat="1" applyFont="1" applyFill="1" applyBorder="1"/>
    <xf numFmtId="0" fontId="22" fillId="3" borderId="16" xfId="248" applyFont="1" applyFill="1" applyBorder="1"/>
    <xf numFmtId="167" fontId="86" fillId="3" borderId="16" xfId="248" applyNumberFormat="1" applyFont="1" applyFill="1" applyBorder="1" applyAlignment="1">
      <alignment wrapText="1"/>
    </xf>
    <xf numFmtId="6" fontId="24" fillId="3" borderId="32" xfId="248" applyNumberFormat="1" applyFont="1" applyFill="1" applyBorder="1"/>
    <xf numFmtId="6" fontId="19" fillId="3" borderId="18" xfId="248" applyNumberFormat="1" applyFont="1" applyFill="1" applyBorder="1"/>
    <xf numFmtId="6" fontId="86" fillId="3" borderId="18" xfId="248" applyNumberFormat="1" applyFont="1" applyFill="1" applyBorder="1"/>
    <xf numFmtId="164" fontId="86" fillId="3" borderId="30" xfId="248" applyNumberFormat="1" applyFont="1" applyFill="1" applyBorder="1" applyAlignment="1">
      <alignment wrapText="1"/>
    </xf>
    <xf numFmtId="6" fontId="86" fillId="3" borderId="32" xfId="248" applyNumberFormat="1" applyFont="1" applyFill="1" applyBorder="1"/>
    <xf numFmtId="10" fontId="64" fillId="3" borderId="23" xfId="0" applyNumberFormat="1" applyFont="1" applyFill="1" applyBorder="1" applyAlignment="1">
      <alignment horizontal="right"/>
    </xf>
    <xf numFmtId="0" fontId="140" fillId="3" borderId="23" xfId="0" applyFont="1" applyFill="1" applyBorder="1" applyAlignment="1">
      <alignment horizontal="right" wrapText="1"/>
    </xf>
    <xf numFmtId="42" fontId="64" fillId="3" borderId="24" xfId="0" applyNumberFormat="1" applyFont="1" applyFill="1" applyBorder="1" applyAlignment="1">
      <alignment horizontal="center" wrapText="1"/>
    </xf>
    <xf numFmtId="10" fontId="96" fillId="3" borderId="154" xfId="0" applyNumberFormat="1" applyFont="1" applyFill="1" applyBorder="1" applyAlignment="1">
      <alignment horizontal="right" wrapText="1"/>
    </xf>
    <xf numFmtId="164" fontId="96" fillId="3" borderId="154" xfId="0" applyNumberFormat="1" applyFont="1" applyFill="1" applyBorder="1" applyAlignment="1">
      <alignment horizontal="right" wrapText="1"/>
    </xf>
    <xf numFmtId="0" fontId="64" fillId="3" borderId="194" xfId="248" applyFont="1" applyFill="1" applyBorder="1" applyAlignment="1">
      <alignment wrapText="1"/>
    </xf>
    <xf numFmtId="164" fontId="19" fillId="3" borderId="148" xfId="102" applyNumberFormat="1" applyFont="1" applyFill="1" applyBorder="1"/>
    <xf numFmtId="2" fontId="86" fillId="3" borderId="148" xfId="102" applyNumberFormat="1" applyFont="1" applyFill="1" applyBorder="1"/>
    <xf numFmtId="164" fontId="64" fillId="3" borderId="14" xfId="102" applyNumberFormat="1" applyFont="1" applyFill="1" applyBorder="1"/>
    <xf numFmtId="2" fontId="64" fillId="3" borderId="154" xfId="102" applyNumberFormat="1" applyFont="1" applyFill="1" applyBorder="1"/>
    <xf numFmtId="38" fontId="64" fillId="3" borderId="155" xfId="102" applyNumberFormat="1" applyFont="1" applyFill="1" applyBorder="1" applyAlignment="1">
      <alignment horizontal="right"/>
    </xf>
    <xf numFmtId="44" fontId="86" fillId="3" borderId="17" xfId="102" applyNumberFormat="1" applyFont="1" applyFill="1" applyBorder="1" applyAlignment="1">
      <alignment horizontal="right" wrapText="1"/>
    </xf>
    <xf numFmtId="44" fontId="86" fillId="3" borderId="20" xfId="102" applyNumberFormat="1" applyFont="1" applyFill="1" applyBorder="1" applyAlignment="1">
      <alignment horizontal="right" wrapText="1"/>
    </xf>
    <xf numFmtId="2" fontId="0" fillId="4" borderId="0" xfId="0" applyNumberFormat="1" applyFill="1"/>
    <xf numFmtId="10" fontId="27" fillId="3" borderId="171" xfId="357" applyNumberFormat="1" applyFont="1" applyFill="1" applyBorder="1"/>
    <xf numFmtId="0" fontId="17" fillId="3" borderId="2" xfId="357" applyFont="1" applyFill="1" applyBorder="1"/>
    <xf numFmtId="0" fontId="17" fillId="3" borderId="5" xfId="357" applyFont="1" applyFill="1" applyBorder="1"/>
    <xf numFmtId="44" fontId="0" fillId="4" borderId="27" xfId="0" applyNumberFormat="1" applyFill="1" applyBorder="1"/>
    <xf numFmtId="10" fontId="17" fillId="3" borderId="0" xfId="357" applyNumberFormat="1" applyFont="1" applyFill="1" applyAlignment="1">
      <alignment horizontal="center"/>
    </xf>
    <xf numFmtId="10" fontId="27" fillId="3" borderId="43" xfId="357" applyNumberFormat="1" applyFont="1" applyFill="1" applyBorder="1"/>
    <xf numFmtId="164" fontId="86" fillId="3" borderId="6" xfId="357" applyNumberFormat="1" applyFont="1" applyFill="1" applyBorder="1"/>
    <xf numFmtId="10" fontId="27" fillId="3" borderId="0" xfId="357" applyNumberFormat="1" applyFont="1" applyFill="1" applyAlignment="1">
      <alignment horizontal="left"/>
    </xf>
    <xf numFmtId="0" fontId="97" fillId="36" borderId="8" xfId="256" applyFont="1" applyFill="1" applyBorder="1" applyAlignment="1">
      <alignment horizontal="center" vertical="center" wrapText="1"/>
    </xf>
    <xf numFmtId="0" fontId="97" fillId="36" borderId="9" xfId="256" applyFont="1" applyFill="1" applyBorder="1" applyAlignment="1">
      <alignment horizontal="center" vertical="center" wrapText="1"/>
    </xf>
    <xf numFmtId="0" fontId="97" fillId="36" borderId="10" xfId="256" applyFont="1" applyFill="1" applyBorder="1" applyAlignment="1">
      <alignment horizontal="center" vertical="center" wrapText="1"/>
    </xf>
    <xf numFmtId="2" fontId="0" fillId="0" borderId="0" xfId="0" applyNumberFormat="1"/>
    <xf numFmtId="171" fontId="0" fillId="4" borderId="0" xfId="0" applyNumberFormat="1" applyFill="1"/>
    <xf numFmtId="179" fontId="35" fillId="0" borderId="0" xfId="362" applyNumberFormat="1" applyFont="1" applyFill="1" applyBorder="1"/>
    <xf numFmtId="179" fontId="35" fillId="3" borderId="0" xfId="357" applyNumberFormat="1" applyFont="1" applyFill="1"/>
    <xf numFmtId="42" fontId="35" fillId="3" borderId="0" xfId="357" applyNumberFormat="1" applyFont="1" applyFill="1" applyAlignment="1">
      <alignment horizontal="left" indent="2"/>
    </xf>
    <xf numFmtId="42" fontId="35" fillId="3" borderId="0" xfId="362" applyNumberFormat="1" applyFont="1" applyFill="1" applyBorder="1" applyAlignment="1">
      <alignment horizontal="left" indent="2"/>
    </xf>
    <xf numFmtId="0" fontId="16" fillId="3" borderId="8" xfId="357" applyFont="1" applyFill="1" applyBorder="1"/>
    <xf numFmtId="0" fontId="16" fillId="3" borderId="46" xfId="357" applyFont="1" applyFill="1" applyBorder="1"/>
    <xf numFmtId="0" fontId="35" fillId="3" borderId="46" xfId="357" applyFont="1" applyFill="1" applyBorder="1"/>
    <xf numFmtId="4" fontId="127" fillId="3" borderId="43" xfId="357" applyNumberFormat="1" applyFont="1" applyFill="1" applyBorder="1" applyAlignment="1">
      <alignment horizontal="center"/>
    </xf>
    <xf numFmtId="10" fontId="35" fillId="3" borderId="43" xfId="361" applyNumberFormat="1" applyFont="1" applyFill="1" applyBorder="1" applyAlignment="1">
      <alignment horizontal="right"/>
    </xf>
    <xf numFmtId="0" fontId="20" fillId="3" borderId="44" xfId="357" applyFill="1" applyBorder="1"/>
    <xf numFmtId="174" fontId="119" fillId="3" borderId="141" xfId="357" applyNumberFormat="1" applyFont="1" applyFill="1" applyBorder="1"/>
    <xf numFmtId="10" fontId="114" fillId="3" borderId="47" xfId="357" applyNumberFormat="1" applyFont="1" applyFill="1" applyBorder="1" applyAlignment="1">
      <alignment horizontal="center"/>
    </xf>
    <xf numFmtId="10" fontId="86" fillId="3" borderId="47" xfId="357" applyNumberFormat="1" applyFont="1" applyFill="1" applyBorder="1" applyAlignment="1">
      <alignment horizontal="center"/>
    </xf>
    <xf numFmtId="4" fontId="35" fillId="3" borderId="43" xfId="357" applyNumberFormat="1" applyFont="1" applyFill="1" applyBorder="1" applyAlignment="1">
      <alignment horizontal="center"/>
    </xf>
    <xf numFmtId="10" fontId="35" fillId="3" borderId="43" xfId="361" applyNumberFormat="1" applyFont="1" applyFill="1" applyBorder="1"/>
    <xf numFmtId="164" fontId="86" fillId="3" borderId="44" xfId="102" applyNumberFormat="1" applyFont="1" applyFill="1" applyBorder="1"/>
    <xf numFmtId="0" fontId="27" fillId="3" borderId="43" xfId="357" applyFont="1" applyFill="1" applyBorder="1"/>
    <xf numFmtId="0" fontId="16" fillId="34" borderId="0" xfId="357" applyFont="1" applyFill="1"/>
    <xf numFmtId="0" fontId="16" fillId="3" borderId="0" xfId="357" applyFont="1" applyFill="1"/>
    <xf numFmtId="44" fontId="16" fillId="3" borderId="0" xfId="357" applyNumberFormat="1" applyFont="1" applyFill="1" applyAlignment="1">
      <alignment horizontal="right"/>
    </xf>
    <xf numFmtId="165" fontId="16" fillId="3" borderId="6" xfId="359" applyNumberFormat="1" applyFont="1" applyFill="1" applyBorder="1"/>
    <xf numFmtId="0" fontId="16" fillId="3" borderId="150" xfId="357" applyFont="1" applyFill="1" applyBorder="1"/>
    <xf numFmtId="2" fontId="16" fillId="3" borderId="0" xfId="357" applyNumberFormat="1" applyFont="1" applyFill="1" applyAlignment="1">
      <alignment horizontal="center"/>
    </xf>
    <xf numFmtId="174" fontId="16" fillId="3" borderId="6" xfId="362" applyNumberFormat="1" applyFont="1" applyFill="1" applyBorder="1" applyAlignment="1">
      <alignment horizontal="center"/>
    </xf>
    <xf numFmtId="174" fontId="16" fillId="3" borderId="0" xfId="362" applyNumberFormat="1" applyFont="1" applyFill="1" applyBorder="1"/>
    <xf numFmtId="0" fontId="16" fillId="3" borderId="5" xfId="357" applyFont="1" applyFill="1" applyBorder="1" applyAlignment="1">
      <alignment vertical="center"/>
    </xf>
    <xf numFmtId="44" fontId="16" fillId="3" borderId="0" xfId="357" applyNumberFormat="1" applyFont="1" applyFill="1" applyAlignment="1">
      <alignment horizontal="center"/>
    </xf>
    <xf numFmtId="0" fontId="16" fillId="3" borderId="44" xfId="357" applyFont="1" applyFill="1" applyBorder="1"/>
    <xf numFmtId="0" fontId="16" fillId="3" borderId="43" xfId="357" applyFont="1" applyFill="1" applyBorder="1"/>
    <xf numFmtId="0" fontId="16" fillId="3" borderId="147" xfId="357" applyFont="1" applyFill="1" applyBorder="1"/>
    <xf numFmtId="0" fontId="16" fillId="3" borderId="78" xfId="357" applyFont="1" applyFill="1" applyBorder="1"/>
    <xf numFmtId="174" fontId="16" fillId="3" borderId="138" xfId="357" applyNumberFormat="1" applyFont="1" applyFill="1" applyBorder="1"/>
    <xf numFmtId="0" fontId="16" fillId="3" borderId="51" xfId="357" applyFont="1" applyFill="1" applyBorder="1"/>
    <xf numFmtId="0" fontId="16" fillId="3" borderId="165" xfId="357" applyFont="1" applyFill="1" applyBorder="1"/>
    <xf numFmtId="0" fontId="16" fillId="3" borderId="5" xfId="357" applyFont="1" applyFill="1" applyBorder="1"/>
    <xf numFmtId="0" fontId="16" fillId="3" borderId="6" xfId="357" applyFont="1" applyFill="1" applyBorder="1"/>
    <xf numFmtId="10" fontId="16" fillId="3" borderId="0" xfId="357" applyNumberFormat="1" applyFont="1" applyFill="1" applyAlignment="1">
      <alignment horizontal="center"/>
    </xf>
    <xf numFmtId="10" fontId="16" fillId="3" borderId="0" xfId="357" applyNumberFormat="1" applyFont="1" applyFill="1" applyAlignment="1">
      <alignment horizontal="left"/>
    </xf>
    <xf numFmtId="174" fontId="16" fillId="3" borderId="6" xfId="357" applyNumberFormat="1" applyFont="1" applyFill="1" applyBorder="1"/>
    <xf numFmtId="0" fontId="16" fillId="3" borderId="9" xfId="357" applyFont="1" applyFill="1" applyBorder="1"/>
    <xf numFmtId="10" fontId="16" fillId="3" borderId="9" xfId="361" applyNumberFormat="1" applyFont="1" applyFill="1" applyBorder="1" applyAlignment="1">
      <alignment horizontal="left"/>
    </xf>
    <xf numFmtId="0" fontId="16" fillId="3" borderId="166" xfId="357" applyFont="1" applyFill="1" applyBorder="1"/>
    <xf numFmtId="0" fontId="16" fillId="3" borderId="167" xfId="357" applyFont="1" applyFill="1" applyBorder="1"/>
    <xf numFmtId="0" fontId="16" fillId="34" borderId="0" xfId="357" applyFont="1" applyFill="1" applyAlignment="1">
      <alignment horizontal="right"/>
    </xf>
    <xf numFmtId="44" fontId="16" fillId="34" borderId="0" xfId="349" applyFont="1" applyFill="1" applyAlignment="1">
      <alignment horizontal="center"/>
    </xf>
    <xf numFmtId="10" fontId="16" fillId="34" borderId="0" xfId="1" applyNumberFormat="1" applyFont="1" applyFill="1" applyAlignment="1"/>
    <xf numFmtId="171" fontId="16" fillId="34" borderId="0" xfId="357" applyNumberFormat="1" applyFont="1" applyFill="1"/>
    <xf numFmtId="0" fontId="64" fillId="3" borderId="5" xfId="357" applyFont="1" applyFill="1" applyBorder="1" applyAlignment="1">
      <alignment vertical="center"/>
    </xf>
    <xf numFmtId="0" fontId="148" fillId="3" borderId="0" xfId="357" applyFont="1" applyFill="1" applyAlignment="1">
      <alignment vertical="center"/>
    </xf>
    <xf numFmtId="42" fontId="157" fillId="3" borderId="0" xfId="357" applyNumberFormat="1" applyFont="1" applyFill="1" applyAlignment="1">
      <alignment vertical="center"/>
    </xf>
    <xf numFmtId="0" fontId="158" fillId="3" borderId="6" xfId="357" applyFont="1" applyFill="1" applyBorder="1" applyAlignment="1">
      <alignment vertical="center" wrapText="1"/>
    </xf>
    <xf numFmtId="4" fontId="86" fillId="3" borderId="0" xfId="357" applyNumberFormat="1" applyFont="1" applyFill="1" applyAlignment="1">
      <alignment horizontal="center" vertical="center"/>
    </xf>
    <xf numFmtId="42" fontId="86" fillId="3" borderId="0" xfId="357" applyNumberFormat="1" applyFont="1" applyFill="1" applyAlignment="1">
      <alignment vertical="center"/>
    </xf>
    <xf numFmtId="0" fontId="86" fillId="3" borderId="6" xfId="2" applyFont="1" applyFill="1" applyBorder="1" applyAlignment="1">
      <alignment vertical="center" wrapText="1"/>
    </xf>
    <xf numFmtId="0" fontId="16" fillId="3" borderId="5" xfId="364" applyFont="1" applyFill="1" applyBorder="1" applyAlignment="1">
      <alignment vertical="center"/>
    </xf>
    <xf numFmtId="0" fontId="16" fillId="3" borderId="0" xfId="364" applyFont="1" applyFill="1" applyAlignment="1">
      <alignment vertical="center"/>
    </xf>
    <xf numFmtId="0" fontId="156" fillId="3" borderId="0" xfId="357" applyFont="1" applyFill="1" applyAlignment="1">
      <alignment horizontal="center" vertical="center"/>
    </xf>
    <xf numFmtId="0" fontId="16" fillId="3" borderId="6" xfId="357" applyFont="1" applyFill="1" applyBorder="1" applyAlignment="1">
      <alignment vertical="center"/>
    </xf>
    <xf numFmtId="0" fontId="16" fillId="3" borderId="6" xfId="364" applyFont="1" applyFill="1" applyBorder="1" applyAlignment="1">
      <alignment vertical="center" wrapText="1"/>
    </xf>
    <xf numFmtId="0" fontId="86" fillId="3" borderId="5" xfId="357" applyFont="1" applyFill="1" applyBorder="1" applyAlignment="1">
      <alignment horizontal="left" vertical="center"/>
    </xf>
    <xf numFmtId="4" fontId="159" fillId="3" borderId="0" xfId="357" applyNumberFormat="1" applyFont="1" applyFill="1" applyAlignment="1">
      <alignment horizontal="center" vertical="center"/>
    </xf>
    <xf numFmtId="10" fontId="159" fillId="3" borderId="0" xfId="361" applyNumberFormat="1" applyFont="1" applyFill="1" applyBorder="1" applyAlignment="1">
      <alignment vertical="center"/>
    </xf>
    <xf numFmtId="0" fontId="86" fillId="3" borderId="6" xfId="357" applyFont="1" applyFill="1" applyBorder="1" applyAlignment="1">
      <alignment vertical="center" wrapText="1"/>
    </xf>
    <xf numFmtId="0" fontId="148" fillId="3" borderId="5" xfId="357" applyFont="1" applyFill="1" applyBorder="1" applyAlignment="1">
      <alignment vertical="center"/>
    </xf>
    <xf numFmtId="10" fontId="148" fillId="3" borderId="0" xfId="361" applyNumberFormat="1" applyFont="1" applyFill="1" applyBorder="1" applyAlignment="1">
      <alignment vertical="center"/>
    </xf>
    <xf numFmtId="10" fontId="86" fillId="3" borderId="0" xfId="361" applyNumberFormat="1" applyFont="1" applyFill="1" applyBorder="1" applyAlignment="1">
      <alignment vertical="center"/>
    </xf>
    <xf numFmtId="42" fontId="126" fillId="3" borderId="0" xfId="357" applyNumberFormat="1" applyFont="1" applyFill="1" applyAlignment="1">
      <alignment vertical="center"/>
    </xf>
    <xf numFmtId="42" fontId="86" fillId="3" borderId="0" xfId="362" applyNumberFormat="1" applyFont="1" applyFill="1" applyBorder="1" applyAlignment="1">
      <alignment vertical="center"/>
    </xf>
    <xf numFmtId="0" fontId="86" fillId="3" borderId="6" xfId="357" applyFont="1" applyFill="1" applyBorder="1" applyAlignment="1">
      <alignment wrapText="1"/>
    </xf>
    <xf numFmtId="0" fontId="86" fillId="3" borderId="46" xfId="357" applyFont="1" applyFill="1" applyBorder="1" applyAlignment="1">
      <alignment vertical="center"/>
    </xf>
    <xf numFmtId="4" fontId="159" fillId="3" borderId="43" xfId="357" applyNumberFormat="1" applyFont="1" applyFill="1" applyBorder="1" applyAlignment="1">
      <alignment horizontal="center" vertical="center"/>
    </xf>
    <xf numFmtId="10" fontId="86" fillId="3" borderId="43" xfId="361" applyNumberFormat="1" applyFont="1" applyFill="1" applyBorder="1" applyAlignment="1">
      <alignment horizontal="right" vertical="center"/>
    </xf>
    <xf numFmtId="0" fontId="27" fillId="34" borderId="0" xfId="357" applyFont="1" applyFill="1" applyAlignment="1">
      <alignment wrapText="1"/>
    </xf>
    <xf numFmtId="0" fontId="130" fillId="34" borderId="0" xfId="104" applyFont="1" applyFill="1"/>
    <xf numFmtId="0" fontId="160" fillId="3" borderId="3" xfId="357" applyFont="1" applyFill="1" applyBorder="1" applyAlignment="1">
      <alignment vertical="center" wrapText="1"/>
    </xf>
    <xf numFmtId="0" fontId="160" fillId="3" borderId="4" xfId="357" applyFont="1" applyFill="1" applyBorder="1" applyAlignment="1">
      <alignment vertical="center" wrapText="1"/>
    </xf>
    <xf numFmtId="180" fontId="16" fillId="3" borderId="6" xfId="359" applyNumberFormat="1" applyFont="1" applyFill="1" applyBorder="1"/>
    <xf numFmtId="4" fontId="86" fillId="3" borderId="0" xfId="357" applyNumberFormat="1" applyFont="1" applyFill="1" applyAlignment="1">
      <alignment horizontal="center"/>
    </xf>
    <xf numFmtId="179" fontId="86" fillId="3" borderId="0" xfId="357" applyNumberFormat="1" applyFont="1" applyFill="1"/>
    <xf numFmtId="42" fontId="86" fillId="3" borderId="0" xfId="357" applyNumberFormat="1" applyFont="1" applyFill="1"/>
    <xf numFmtId="0" fontId="86" fillId="3" borderId="5" xfId="364" applyFont="1" applyFill="1" applyBorder="1"/>
    <xf numFmtId="0" fontId="86" fillId="3" borderId="0" xfId="364" applyFont="1" applyFill="1"/>
    <xf numFmtId="0" fontId="160" fillId="3" borderId="0" xfId="357" applyFont="1" applyFill="1" applyAlignment="1">
      <alignment horizontal="center"/>
    </xf>
    <xf numFmtId="0" fontId="160" fillId="3" borderId="5" xfId="357" applyFont="1" applyFill="1" applyBorder="1" applyAlignment="1">
      <alignment horizontal="left"/>
    </xf>
    <xf numFmtId="0" fontId="86" fillId="3" borderId="6" xfId="364" applyFont="1" applyFill="1" applyBorder="1" applyAlignment="1">
      <alignment wrapText="1"/>
    </xf>
    <xf numFmtId="0" fontId="16" fillId="3" borderId="147" xfId="357" applyFont="1" applyFill="1" applyBorder="1" applyAlignment="1">
      <alignment vertical="center"/>
    </xf>
    <xf numFmtId="0" fontId="64" fillId="3" borderId="5" xfId="357" applyFont="1" applyFill="1" applyBorder="1" applyAlignment="1">
      <alignment horizontal="center" vertical="top"/>
    </xf>
    <xf numFmtId="42" fontId="16" fillId="3" borderId="0" xfId="357" applyNumberFormat="1" applyFont="1" applyFill="1"/>
    <xf numFmtId="42" fontId="130" fillId="3" borderId="0" xfId="357" applyNumberFormat="1" applyFont="1" applyFill="1"/>
    <xf numFmtId="42" fontId="86" fillId="3" borderId="0" xfId="362" applyNumberFormat="1" applyFont="1" applyFill="1" applyBorder="1"/>
    <xf numFmtId="174" fontId="16" fillId="34" borderId="0" xfId="349" applyNumberFormat="1" applyFont="1" applyFill="1" applyAlignment="1">
      <alignment horizontal="center"/>
    </xf>
    <xf numFmtId="4" fontId="86" fillId="3" borderId="43" xfId="357" applyNumberFormat="1" applyFont="1" applyFill="1" applyBorder="1" applyAlignment="1">
      <alignment horizontal="center"/>
    </xf>
    <xf numFmtId="10" fontId="86" fillId="3" borderId="43" xfId="361" applyNumberFormat="1" applyFont="1" applyFill="1" applyBorder="1" applyAlignment="1">
      <alignment horizontal="right"/>
    </xf>
    <xf numFmtId="0" fontId="100" fillId="3" borderId="43" xfId="2" applyFont="1" applyFill="1" applyBorder="1"/>
    <xf numFmtId="0" fontId="35" fillId="3" borderId="46" xfId="2" applyFont="1" applyFill="1" applyBorder="1" applyAlignment="1">
      <alignment vertical="center"/>
    </xf>
    <xf numFmtId="4" fontId="35" fillId="3" borderId="43" xfId="2" applyNumberFormat="1" applyFont="1" applyFill="1" applyBorder="1" applyAlignment="1">
      <alignment horizontal="center" vertical="center"/>
    </xf>
    <xf numFmtId="10" fontId="35" fillId="3" borderId="43" xfId="365" applyNumberFormat="1" applyFont="1" applyFill="1" applyBorder="1" applyAlignment="1">
      <alignment vertical="center"/>
    </xf>
    <xf numFmtId="4" fontId="35" fillId="3" borderId="0" xfId="2" applyNumberFormat="1" applyFont="1" applyFill="1" applyAlignment="1">
      <alignment horizontal="center"/>
    </xf>
    <xf numFmtId="0" fontId="35" fillId="3" borderId="6" xfId="2" applyFont="1" applyFill="1" applyBorder="1" applyAlignment="1">
      <alignment wrapText="1"/>
    </xf>
    <xf numFmtId="5" fontId="35" fillId="3" borderId="0" xfId="2" applyNumberFormat="1" applyFont="1" applyFill="1" applyAlignment="1">
      <alignment vertical="center"/>
    </xf>
    <xf numFmtId="0" fontId="15" fillId="34" borderId="0" xfId="0" applyFont="1" applyFill="1"/>
    <xf numFmtId="0" fontId="64" fillId="34" borderId="0" xfId="0" applyFont="1" applyFill="1" applyAlignment="1">
      <alignment horizontal="center"/>
    </xf>
    <xf numFmtId="2" fontId="64" fillId="3" borderId="14" xfId="0" applyNumberFormat="1" applyFont="1" applyFill="1" applyBorder="1" applyAlignment="1">
      <alignment horizontal="center"/>
    </xf>
    <xf numFmtId="167" fontId="64" fillId="34" borderId="0" xfId="0" applyNumberFormat="1" applyFont="1" applyFill="1" applyAlignment="1">
      <alignment horizontal="center"/>
    </xf>
    <xf numFmtId="38" fontId="15" fillId="3" borderId="24" xfId="0" applyNumberFormat="1" applyFont="1" applyFill="1" applyBorder="1"/>
    <xf numFmtId="165" fontId="86" fillId="34" borderId="0" xfId="3" applyNumberFormat="1" applyFont="1" applyFill="1" applyBorder="1" applyAlignment="1">
      <alignment wrapText="1"/>
    </xf>
    <xf numFmtId="0" fontId="15" fillId="3" borderId="16" xfId="0" applyFont="1" applyFill="1" applyBorder="1"/>
    <xf numFmtId="42" fontId="64" fillId="34" borderId="0" xfId="0" applyNumberFormat="1" applyFont="1" applyFill="1" applyAlignment="1">
      <alignment horizontal="center" wrapText="1"/>
    </xf>
    <xf numFmtId="6" fontId="15" fillId="3" borderId="17" xfId="0" applyNumberFormat="1" applyFont="1" applyFill="1" applyBorder="1"/>
    <xf numFmtId="0" fontId="15" fillId="3" borderId="17" xfId="0" applyFont="1" applyFill="1" applyBorder="1"/>
    <xf numFmtId="6" fontId="15" fillId="3" borderId="18" xfId="0" applyNumberFormat="1" applyFont="1" applyFill="1" applyBorder="1"/>
    <xf numFmtId="10" fontId="15" fillId="34" borderId="0" xfId="1" applyNumberFormat="1" applyFont="1" applyFill="1" applyBorder="1"/>
    <xf numFmtId="164" fontId="86" fillId="3" borderId="51" xfId="0" applyNumberFormat="1" applyFont="1" applyFill="1" applyBorder="1" applyAlignment="1">
      <alignment wrapText="1"/>
    </xf>
    <xf numFmtId="166" fontId="15" fillId="3" borderId="17" xfId="0" applyNumberFormat="1" applyFont="1" applyFill="1" applyBorder="1"/>
    <xf numFmtId="6" fontId="86" fillId="34" borderId="0" xfId="0" applyNumberFormat="1" applyFont="1" applyFill="1" applyAlignment="1">
      <alignment horizontal="right" wrapText="1"/>
    </xf>
    <xf numFmtId="2" fontId="86" fillId="3" borderId="17" xfId="0" applyNumberFormat="1" applyFont="1" applyFill="1" applyBorder="1"/>
    <xf numFmtId="6" fontId="86" fillId="3" borderId="18" xfId="0" applyNumberFormat="1" applyFont="1" applyFill="1" applyBorder="1"/>
    <xf numFmtId="2" fontId="15" fillId="34" borderId="0" xfId="349" applyNumberFormat="1" applyFont="1" applyFill="1" applyBorder="1"/>
    <xf numFmtId="174" fontId="15" fillId="34" borderId="0" xfId="349" applyNumberFormat="1" applyFont="1" applyFill="1" applyBorder="1"/>
    <xf numFmtId="6" fontId="86" fillId="3" borderId="20" xfId="0" applyNumberFormat="1" applyFont="1" applyFill="1" applyBorder="1" applyAlignment="1">
      <alignment horizontal="right"/>
    </xf>
    <xf numFmtId="2" fontId="86" fillId="3" borderId="20" xfId="0" applyNumberFormat="1" applyFont="1" applyFill="1" applyBorder="1" applyAlignment="1">
      <alignment horizontal="right"/>
    </xf>
    <xf numFmtId="0" fontId="15" fillId="3" borderId="23" xfId="0" applyFont="1" applyFill="1" applyBorder="1"/>
    <xf numFmtId="2" fontId="28" fillId="3" borderId="23" xfId="0" applyNumberFormat="1" applyFont="1" applyFill="1" applyBorder="1"/>
    <xf numFmtId="6" fontId="28" fillId="3" borderId="24" xfId="0" applyNumberFormat="1" applyFont="1" applyFill="1" applyBorder="1"/>
    <xf numFmtId="2" fontId="86" fillId="34" borderId="0" xfId="0" applyNumberFormat="1" applyFont="1" applyFill="1" applyAlignment="1">
      <alignment horizontal="right"/>
    </xf>
    <xf numFmtId="42" fontId="86" fillId="34" borderId="0" xfId="0" applyNumberFormat="1" applyFont="1" applyFill="1" applyAlignment="1">
      <alignment horizontal="right" wrapText="1"/>
    </xf>
    <xf numFmtId="0" fontId="64" fillId="3" borderId="19" xfId="0" applyFont="1" applyFill="1" applyBorder="1" applyAlignment="1">
      <alignment wrapText="1"/>
    </xf>
    <xf numFmtId="0" fontId="28" fillId="3" borderId="20" xfId="0" applyFont="1" applyFill="1" applyBorder="1"/>
    <xf numFmtId="6" fontId="28" fillId="3" borderId="21" xfId="0" applyNumberFormat="1" applyFont="1" applyFill="1" applyBorder="1"/>
    <xf numFmtId="43" fontId="15" fillId="34" borderId="0" xfId="353" applyFont="1" applyFill="1" applyBorder="1"/>
    <xf numFmtId="166" fontId="15" fillId="3" borderId="17" xfId="0" applyNumberFormat="1" applyFont="1" applyFill="1" applyBorder="1" applyAlignment="1">
      <alignment horizontal="right"/>
    </xf>
    <xf numFmtId="6" fontId="64" fillId="34" borderId="0" xfId="0" applyNumberFormat="1" applyFont="1" applyFill="1" applyAlignment="1">
      <alignment horizontal="right" wrapText="1"/>
    </xf>
    <xf numFmtId="0" fontId="15" fillId="3" borderId="22" xfId="0" applyFont="1" applyFill="1" applyBorder="1"/>
    <xf numFmtId="10" fontId="64" fillId="3" borderId="23" xfId="0" applyNumberFormat="1" applyFont="1" applyFill="1" applyBorder="1" applyAlignment="1">
      <alignment horizontal="right" wrapText="1"/>
    </xf>
    <xf numFmtId="42" fontId="64" fillId="3" borderId="23" xfId="0" applyNumberFormat="1" applyFont="1" applyFill="1" applyBorder="1" applyAlignment="1">
      <alignment horizontal="center" wrapText="1"/>
    </xf>
    <xf numFmtId="0" fontId="148" fillId="3" borderId="19" xfId="0" applyFont="1" applyFill="1" applyBorder="1" applyAlignment="1">
      <alignment wrapText="1"/>
    </xf>
    <xf numFmtId="40" fontId="86" fillId="3" borderId="20" xfId="0" applyNumberFormat="1" applyFont="1" applyFill="1" applyBorder="1" applyAlignment="1">
      <alignment horizontal="right"/>
    </xf>
    <xf numFmtId="166" fontId="15" fillId="3" borderId="23" xfId="0" applyNumberFormat="1" applyFont="1" applyFill="1" applyBorder="1" applyAlignment="1">
      <alignment horizontal="right"/>
    </xf>
    <xf numFmtId="6" fontId="64" fillId="34" borderId="0" xfId="63" applyNumberFormat="1" applyFont="1" applyFill="1" applyBorder="1" applyAlignment="1">
      <alignment horizontal="right" wrapText="1"/>
    </xf>
    <xf numFmtId="6" fontId="86" fillId="3" borderId="17" xfId="0" applyNumberFormat="1" applyFont="1" applyFill="1" applyBorder="1" applyAlignment="1">
      <alignment horizontal="right" wrapText="1"/>
    </xf>
    <xf numFmtId="6" fontId="141" fillId="3" borderId="17" xfId="0" applyNumberFormat="1" applyFont="1" applyFill="1" applyBorder="1"/>
    <xf numFmtId="9" fontId="27" fillId="3" borderId="17" xfId="0" applyNumberFormat="1" applyFont="1" applyFill="1" applyBorder="1" applyAlignment="1">
      <alignment horizontal="right" wrapText="1"/>
    </xf>
    <xf numFmtId="6" fontId="86" fillId="3" borderId="20" xfId="0" applyNumberFormat="1" applyFont="1" applyFill="1" applyBorder="1" applyAlignment="1">
      <alignment horizontal="right" wrapText="1"/>
    </xf>
    <xf numFmtId="6" fontId="141" fillId="3" borderId="20" xfId="0" applyNumberFormat="1" applyFont="1" applyFill="1" applyBorder="1"/>
    <xf numFmtId="6" fontId="86" fillId="3" borderId="21" xfId="0" applyNumberFormat="1" applyFont="1" applyFill="1" applyBorder="1"/>
    <xf numFmtId="6" fontId="15" fillId="34" borderId="0" xfId="0" applyNumberFormat="1" applyFont="1" applyFill="1"/>
    <xf numFmtId="10" fontId="96" fillId="3" borderId="20" xfId="0" applyNumberFormat="1" applyFont="1" applyFill="1" applyBorder="1" applyAlignment="1">
      <alignment horizontal="right" wrapText="1"/>
    </xf>
    <xf numFmtId="164" fontId="96" fillId="3" borderId="20" xfId="0" applyNumberFormat="1" applyFont="1" applyFill="1" applyBorder="1" applyAlignment="1">
      <alignment horizontal="right" wrapText="1"/>
    </xf>
    <xf numFmtId="6" fontId="64" fillId="3" borderId="21" xfId="63" applyNumberFormat="1" applyFont="1" applyFill="1" applyBorder="1" applyAlignment="1">
      <alignment horizontal="right" wrapText="1"/>
    </xf>
    <xf numFmtId="6" fontId="86" fillId="34" borderId="0" xfId="63" applyNumberFormat="1" applyFont="1" applyFill="1" applyBorder="1" applyAlignment="1">
      <alignment horizontal="right" wrapText="1"/>
    </xf>
    <xf numFmtId="6" fontId="64" fillId="3" borderId="24" xfId="63" applyNumberFormat="1" applyFont="1" applyFill="1" applyBorder="1" applyAlignment="1">
      <alignment horizontal="right" wrapText="1"/>
    </xf>
    <xf numFmtId="165" fontId="15" fillId="34" borderId="0" xfId="353" applyNumberFormat="1" applyFont="1" applyFill="1"/>
    <xf numFmtId="10" fontId="15" fillId="3" borderId="20" xfId="0" applyNumberFormat="1" applyFont="1" applyFill="1" applyBorder="1"/>
    <xf numFmtId="0" fontId="15" fillId="3" borderId="20" xfId="0" applyFont="1" applyFill="1" applyBorder="1"/>
    <xf numFmtId="0" fontId="86" fillId="3" borderId="26" xfId="0" applyFont="1" applyFill="1" applyBorder="1" applyAlignment="1">
      <alignment wrapText="1"/>
    </xf>
    <xf numFmtId="0" fontId="15" fillId="3" borderId="27" xfId="0" applyFont="1" applyFill="1" applyBorder="1"/>
    <xf numFmtId="6" fontId="64" fillId="3" borderId="49" xfId="63" applyNumberFormat="1" applyFont="1" applyFill="1" applyBorder="1" applyAlignment="1">
      <alignment horizontal="right" wrapText="1"/>
    </xf>
    <xf numFmtId="0" fontId="64" fillId="3" borderId="156" xfId="0" applyFont="1" applyFill="1" applyBorder="1" applyAlignment="1">
      <alignment wrapText="1"/>
    </xf>
    <xf numFmtId="0" fontId="15" fillId="3" borderId="157" xfId="0" applyFont="1" applyFill="1" applyBorder="1"/>
    <xf numFmtId="8" fontId="64" fillId="4" borderId="158" xfId="0" applyNumberFormat="1" applyFont="1" applyFill="1" applyBorder="1" applyAlignment="1">
      <alignment horizontal="right" wrapText="1"/>
    </xf>
    <xf numFmtId="0" fontId="0" fillId="34" borderId="0" xfId="248" applyFont="1" applyFill="1" applyAlignment="1">
      <alignment horizontal="right"/>
    </xf>
    <xf numFmtId="7" fontId="0" fillId="34" borderId="0" xfId="349" applyNumberFormat="1" applyFont="1" applyFill="1" applyAlignment="1">
      <alignment horizontal="right"/>
    </xf>
    <xf numFmtId="168" fontId="15" fillId="34" borderId="0" xfId="0" applyNumberFormat="1" applyFont="1" applyFill="1"/>
    <xf numFmtId="10" fontId="0" fillId="34" borderId="0" xfId="1" applyNumberFormat="1" applyFont="1" applyFill="1" applyAlignment="1">
      <alignment horizontal="right"/>
    </xf>
    <xf numFmtId="0" fontId="15" fillId="34" borderId="0" xfId="0" applyFont="1" applyFill="1" applyAlignment="1">
      <alignment horizontal="right"/>
    </xf>
    <xf numFmtId="10" fontId="86" fillId="34" borderId="0" xfId="0" applyNumberFormat="1" applyFont="1" applyFill="1" applyAlignment="1">
      <alignment horizontal="right" wrapText="1"/>
    </xf>
    <xf numFmtId="0" fontId="86" fillId="3" borderId="26" xfId="2" applyFont="1" applyFill="1" applyBorder="1" applyAlignment="1">
      <alignment wrapText="1"/>
    </xf>
    <xf numFmtId="0" fontId="27" fillId="3" borderId="27" xfId="0" applyFont="1" applyFill="1" applyBorder="1" applyAlignment="1">
      <alignment horizontal="right" wrapText="1"/>
    </xf>
    <xf numFmtId="10" fontId="27" fillId="34" borderId="0" xfId="142" applyNumberFormat="1" applyFont="1" applyFill="1" applyBorder="1" applyAlignment="1">
      <alignment horizontal="right" wrapText="1"/>
    </xf>
    <xf numFmtId="8" fontId="64" fillId="3" borderId="18" xfId="63" applyNumberFormat="1" applyFont="1" applyFill="1" applyBorder="1" applyAlignment="1">
      <alignment horizontal="right" wrapText="1"/>
    </xf>
    <xf numFmtId="8" fontId="64" fillId="34" borderId="0" xfId="63" applyNumberFormat="1" applyFont="1" applyFill="1" applyBorder="1" applyAlignment="1">
      <alignment horizontal="right" wrapText="1"/>
    </xf>
    <xf numFmtId="9" fontId="64" fillId="3" borderId="31" xfId="0" applyNumberFormat="1" applyFont="1" applyFill="1" applyBorder="1" applyAlignment="1">
      <alignment horizontal="right" wrapText="1"/>
    </xf>
    <xf numFmtId="0" fontId="27" fillId="3" borderId="31" xfId="0" applyFont="1" applyFill="1" applyBorder="1" applyAlignment="1">
      <alignment horizontal="right" wrapText="1"/>
    </xf>
    <xf numFmtId="8" fontId="64" fillId="4" borderId="32" xfId="63" applyNumberFormat="1" applyFont="1" applyFill="1" applyBorder="1" applyAlignment="1">
      <alignment horizontal="right" wrapText="1"/>
    </xf>
    <xf numFmtId="0" fontId="15" fillId="34" borderId="0" xfId="0" applyFont="1" applyFill="1" applyAlignment="1">
      <alignment horizontal="center" wrapText="1"/>
    </xf>
    <xf numFmtId="168" fontId="15" fillId="34" borderId="0" xfId="0" applyNumberFormat="1" applyFont="1" applyFill="1" applyAlignment="1">
      <alignment horizontal="center"/>
    </xf>
    <xf numFmtId="172" fontId="15" fillId="34" borderId="0" xfId="1" applyNumberFormat="1" applyFont="1" applyFill="1" applyBorder="1" applyAlignment="1">
      <alignment horizontal="center"/>
    </xf>
    <xf numFmtId="0" fontId="15" fillId="34" borderId="0" xfId="0" applyFont="1" applyFill="1" applyAlignment="1">
      <alignment horizontal="right" wrapText="1"/>
    </xf>
    <xf numFmtId="10" fontId="15" fillId="34" borderId="0" xfId="1" applyNumberFormat="1" applyFont="1" applyFill="1"/>
    <xf numFmtId="168" fontId="15" fillId="34" borderId="0" xfId="349" applyNumberFormat="1" applyFont="1" applyFill="1" applyBorder="1" applyAlignment="1">
      <alignment horizontal="center"/>
    </xf>
    <xf numFmtId="172" fontId="15" fillId="34" borderId="0" xfId="0" applyNumberFormat="1" applyFont="1" applyFill="1" applyAlignment="1">
      <alignment horizontal="center"/>
    </xf>
    <xf numFmtId="10" fontId="15" fillId="34" borderId="0" xfId="0" applyNumberFormat="1" applyFont="1" applyFill="1"/>
    <xf numFmtId="2" fontId="15" fillId="34" borderId="0" xfId="0" applyNumberFormat="1" applyFont="1" applyFill="1"/>
    <xf numFmtId="8" fontId="15" fillId="34" borderId="0" xfId="0" applyNumberFormat="1" applyFont="1" applyFill="1"/>
    <xf numFmtId="0" fontId="15" fillId="34" borderId="0" xfId="0" applyFont="1" applyFill="1" applyAlignment="1">
      <alignment wrapText="1"/>
    </xf>
    <xf numFmtId="168" fontId="150" fillId="34" borderId="0" xfId="0" applyNumberFormat="1" applyFont="1" applyFill="1"/>
    <xf numFmtId="167" fontId="86" fillId="3" borderId="51" xfId="0" applyNumberFormat="1" applyFont="1" applyFill="1" applyBorder="1" applyAlignment="1">
      <alignment wrapText="1"/>
    </xf>
    <xf numFmtId="0" fontId="15" fillId="3" borderId="53" xfId="357" applyFont="1" applyFill="1" applyBorder="1"/>
    <xf numFmtId="0" fontId="15" fillId="3" borderId="5" xfId="357" applyFont="1" applyFill="1" applyBorder="1"/>
    <xf numFmtId="10" fontId="27" fillId="3" borderId="0" xfId="256" applyNumberFormat="1" applyFont="1" applyFill="1" applyAlignment="1">
      <alignment horizontal="center"/>
    </xf>
    <xf numFmtId="10" fontId="27" fillId="3" borderId="0" xfId="256" applyNumberFormat="1" applyFont="1" applyFill="1"/>
    <xf numFmtId="5" fontId="86" fillId="3" borderId="0" xfId="369" applyNumberFormat="1" applyFont="1" applyFill="1" applyAlignment="1">
      <alignment horizontal="center"/>
    </xf>
    <xf numFmtId="170" fontId="86" fillId="3" borderId="80" xfId="369" applyNumberFormat="1" applyFont="1" applyFill="1" applyBorder="1" applyAlignment="1">
      <alignment horizontal="center"/>
    </xf>
    <xf numFmtId="42" fontId="86" fillId="3" borderId="78" xfId="369" applyNumberFormat="1" applyFont="1" applyFill="1" applyBorder="1"/>
    <xf numFmtId="0" fontId="35" fillId="3" borderId="77" xfId="357" applyFont="1" applyFill="1" applyBorder="1"/>
    <xf numFmtId="0" fontId="86" fillId="3" borderId="178" xfId="369" applyFont="1" applyFill="1" applyBorder="1" applyAlignment="1">
      <alignment horizontal="left"/>
    </xf>
    <xf numFmtId="10" fontId="86" fillId="3" borderId="177" xfId="144" applyNumberFormat="1" applyFont="1" applyFill="1" applyBorder="1" applyAlignment="1">
      <alignment horizontal="center"/>
    </xf>
    <xf numFmtId="0" fontId="100" fillId="3" borderId="196" xfId="369" applyFont="1" applyFill="1" applyBorder="1" applyAlignment="1">
      <alignment horizontal="left"/>
    </xf>
    <xf numFmtId="0" fontId="100" fillId="3" borderId="177" xfId="369" applyFont="1" applyFill="1" applyBorder="1" applyAlignment="1">
      <alignment horizontal="left"/>
    </xf>
    <xf numFmtId="0" fontId="100" fillId="3" borderId="197" xfId="369" applyFont="1" applyFill="1" applyBorder="1" applyAlignment="1">
      <alignment horizontal="left"/>
    </xf>
    <xf numFmtId="0" fontId="35" fillId="3" borderId="49" xfId="357" applyFont="1" applyFill="1" applyBorder="1"/>
    <xf numFmtId="174" fontId="86" fillId="3" borderId="78" xfId="362" applyNumberFormat="1" applyFont="1" applyFill="1" applyBorder="1" applyAlignment="1">
      <alignment horizontal="center"/>
    </xf>
    <xf numFmtId="0" fontId="35" fillId="3" borderId="79" xfId="357" applyFont="1" applyFill="1" applyBorder="1"/>
    <xf numFmtId="0" fontId="100" fillId="3" borderId="83" xfId="369" applyFont="1" applyFill="1" applyBorder="1"/>
    <xf numFmtId="10" fontId="27" fillId="3" borderId="179" xfId="144" applyNumberFormat="1" applyFont="1" applyFill="1" applyBorder="1" applyAlignment="1">
      <alignment horizontal="center"/>
    </xf>
    <xf numFmtId="2" fontId="20" fillId="34" borderId="0" xfId="357" applyNumberFormat="1" applyFill="1" applyAlignment="1">
      <alignment horizontal="center" vertical="top" wrapText="1"/>
    </xf>
    <xf numFmtId="0" fontId="35" fillId="0" borderId="0" xfId="92"/>
    <xf numFmtId="0" fontId="75" fillId="28" borderId="0" xfId="92" applyFont="1" applyFill="1"/>
    <xf numFmtId="0" fontId="32" fillId="28" borderId="6" xfId="92" applyFont="1" applyFill="1" applyBorder="1"/>
    <xf numFmtId="0" fontId="76" fillId="28" borderId="43" xfId="92" applyFont="1" applyFill="1" applyBorder="1"/>
    <xf numFmtId="0" fontId="32" fillId="28" borderId="44" xfId="92" applyFont="1" applyFill="1" applyBorder="1"/>
    <xf numFmtId="0" fontId="32" fillId="0" borderId="0" xfId="92" applyFont="1"/>
    <xf numFmtId="0" fontId="77" fillId="38" borderId="0" xfId="92" applyFont="1" applyFill="1" applyAlignment="1">
      <alignment horizontal="center"/>
    </xf>
    <xf numFmtId="0" fontId="77" fillId="36" borderId="0" xfId="92" applyFont="1" applyFill="1" applyAlignment="1">
      <alignment horizontal="center"/>
    </xf>
    <xf numFmtId="14" fontId="32" fillId="0" borderId="0" xfId="92" applyNumberFormat="1" applyFont="1"/>
    <xf numFmtId="171" fontId="35" fillId="0" borderId="0" xfId="92" applyNumberFormat="1"/>
    <xf numFmtId="2" fontId="35" fillId="0" borderId="0" xfId="92" applyNumberFormat="1"/>
    <xf numFmtId="0" fontId="32" fillId="0" borderId="0" xfId="375" applyFont="1" applyAlignment="1"/>
    <xf numFmtId="0" fontId="38" fillId="0" borderId="0" xfId="375" applyAlignment="1"/>
    <xf numFmtId="0" fontId="78" fillId="0" borderId="0" xfId="375" applyFont="1" applyAlignment="1"/>
    <xf numFmtId="0" fontId="79" fillId="0" borderId="0" xfId="375" applyFont="1" applyAlignment="1"/>
    <xf numFmtId="0" fontId="38" fillId="0" borderId="77" xfId="375" applyBorder="1" applyAlignment="1"/>
    <xf numFmtId="0" fontId="38" fillId="0" borderId="78" xfId="375" applyBorder="1" applyAlignment="1"/>
    <xf numFmtId="0" fontId="38" fillId="0" borderId="54" xfId="375" applyBorder="1" applyAlignment="1"/>
    <xf numFmtId="0" fontId="38" fillId="0" borderId="79" xfId="375" applyBorder="1" applyAlignment="1"/>
    <xf numFmtId="0" fontId="38" fillId="0" borderId="0" xfId="375" applyAlignment="1">
      <alignment horizontal="right"/>
    </xf>
    <xf numFmtId="0" fontId="32" fillId="0" borderId="0" xfId="375" applyFont="1" applyAlignment="1">
      <alignment horizontal="center"/>
    </xf>
    <xf numFmtId="0" fontId="38" fillId="0" borderId="80" xfId="375" applyBorder="1" applyAlignment="1"/>
    <xf numFmtId="167" fontId="35" fillId="0" borderId="0" xfId="92" applyNumberFormat="1"/>
    <xf numFmtId="14" fontId="32" fillId="0" borderId="0" xfId="92" applyNumberFormat="1" applyFont="1" applyAlignment="1">
      <alignment horizontal="center"/>
    </xf>
    <xf numFmtId="0" fontId="80" fillId="0" borderId="80" xfId="375" applyFont="1" applyBorder="1" applyAlignment="1">
      <alignment horizontal="center"/>
    </xf>
    <xf numFmtId="171" fontId="35" fillId="0" borderId="17" xfId="92" applyNumberFormat="1" applyBorder="1"/>
    <xf numFmtId="171" fontId="38" fillId="0" borderId="80" xfId="375" applyNumberFormat="1" applyBorder="1" applyAlignment="1">
      <alignment horizontal="center"/>
    </xf>
    <xf numFmtId="0" fontId="38" fillId="0" borderId="80" xfId="375" applyBorder="1" applyAlignment="1">
      <alignment horizontal="center"/>
    </xf>
    <xf numFmtId="0" fontId="38" fillId="0" borderId="79" xfId="375" applyBorder="1" applyAlignment="1">
      <alignment horizontal="right"/>
    </xf>
    <xf numFmtId="0" fontId="32" fillId="4" borderId="0" xfId="375" applyFont="1" applyFill="1" applyAlignment="1">
      <alignment horizontal="right"/>
    </xf>
    <xf numFmtId="10" fontId="32" fillId="4" borderId="80" xfId="142" applyNumberFormat="1" applyFont="1" applyFill="1" applyBorder="1" applyAlignment="1">
      <alignment horizontal="center"/>
    </xf>
    <xf numFmtId="0" fontId="38" fillId="0" borderId="83" xfId="375" applyBorder="1" applyAlignment="1"/>
    <xf numFmtId="0" fontId="38" fillId="0" borderId="47" xfId="375" applyBorder="1" applyAlignment="1"/>
    <xf numFmtId="0" fontId="38" fillId="0" borderId="84" xfId="375" applyBorder="1" applyAlignment="1"/>
    <xf numFmtId="0" fontId="14" fillId="3" borderId="170" xfId="357" applyFont="1" applyFill="1" applyBorder="1"/>
    <xf numFmtId="0" fontId="14" fillId="3" borderId="46" xfId="357" applyFont="1" applyFill="1" applyBorder="1"/>
    <xf numFmtId="9" fontId="135" fillId="0" borderId="0" xfId="121" applyNumberFormat="1" applyFont="1" applyAlignment="1">
      <alignment horizontal="center" wrapText="1"/>
    </xf>
    <xf numFmtId="170" fontId="132" fillId="0" borderId="0" xfId="121" applyNumberFormat="1" applyFont="1" applyAlignment="1">
      <alignment horizontal="center"/>
    </xf>
    <xf numFmtId="0" fontId="132" fillId="0" borderId="0" xfId="121" applyFont="1"/>
    <xf numFmtId="0" fontId="161" fillId="0" borderId="2" xfId="0" applyFont="1" applyBorder="1"/>
    <xf numFmtId="0" fontId="162" fillId="0" borderId="4" xfId="0" applyFont="1" applyBorder="1"/>
    <xf numFmtId="0" fontId="161" fillId="0" borderId="5" xfId="0" applyFont="1" applyBorder="1"/>
    <xf numFmtId="0" fontId="161" fillId="0" borderId="0" xfId="0" applyFont="1" applyAlignment="1">
      <alignment horizontal="center"/>
    </xf>
    <xf numFmtId="164" fontId="161" fillId="0" borderId="0" xfId="0" applyNumberFormat="1" applyFont="1" applyAlignment="1">
      <alignment horizontal="center"/>
    </xf>
    <xf numFmtId="1" fontId="161" fillId="0" borderId="6" xfId="0" applyNumberFormat="1" applyFont="1" applyBorder="1" applyAlignment="1">
      <alignment horizontal="right"/>
    </xf>
    <xf numFmtId="0" fontId="163" fillId="0" borderId="5" xfId="0" applyFont="1" applyBorder="1"/>
    <xf numFmtId="0" fontId="163" fillId="0" borderId="0" xfId="0" applyFont="1" applyAlignment="1">
      <alignment horizontal="center"/>
    </xf>
    <xf numFmtId="0" fontId="163" fillId="0" borderId="127" xfId="0" applyFont="1" applyBorder="1"/>
    <xf numFmtId="0" fontId="163" fillId="0" borderId="47" xfId="0" applyFont="1" applyBorder="1" applyAlignment="1">
      <alignment horizontal="center"/>
    </xf>
    <xf numFmtId="1" fontId="161" fillId="0" borderId="141" xfId="0" applyNumberFormat="1" applyFont="1" applyBorder="1" applyAlignment="1">
      <alignment horizontal="right"/>
    </xf>
    <xf numFmtId="0" fontId="163" fillId="0" borderId="0" xfId="0" applyFont="1" applyAlignment="1">
      <alignment horizontal="right"/>
    </xf>
    <xf numFmtId="167" fontId="161" fillId="0" borderId="6" xfId="0" applyNumberFormat="1" applyFont="1" applyBorder="1" applyAlignment="1">
      <alignment horizontal="right"/>
    </xf>
    <xf numFmtId="0" fontId="163" fillId="0" borderId="46" xfId="0" applyFont="1" applyBorder="1"/>
    <xf numFmtId="0" fontId="163" fillId="0" borderId="43" xfId="0" applyFont="1" applyBorder="1" applyAlignment="1">
      <alignment horizontal="right"/>
    </xf>
    <xf numFmtId="172" fontId="163" fillId="0" borderId="43" xfId="281" applyNumberFormat="1" applyFont="1" applyBorder="1" applyAlignment="1">
      <alignment horizontal="center"/>
    </xf>
    <xf numFmtId="172" fontId="163" fillId="0" borderId="44" xfId="281" quotePrefix="1" applyNumberFormat="1" applyFont="1" applyBorder="1" applyAlignment="1">
      <alignment horizontal="center"/>
    </xf>
    <xf numFmtId="44" fontId="102" fillId="34" borderId="0" xfId="102" applyNumberFormat="1" applyFont="1" applyFill="1"/>
    <xf numFmtId="9" fontId="88" fillId="34" borderId="0" xfId="102" applyNumberFormat="1" applyFont="1" applyFill="1"/>
    <xf numFmtId="174" fontId="88" fillId="34" borderId="0" xfId="349" applyNumberFormat="1" applyFont="1" applyFill="1" applyBorder="1"/>
    <xf numFmtId="174" fontId="88" fillId="34" borderId="0" xfId="102" applyNumberFormat="1" applyFont="1" applyFill="1"/>
    <xf numFmtId="0" fontId="13" fillId="3" borderId="16" xfId="0" applyFont="1" applyFill="1" applyBorder="1"/>
    <xf numFmtId="6" fontId="27" fillId="34" borderId="0" xfId="0" applyNumberFormat="1" applyFont="1" applyFill="1"/>
    <xf numFmtId="8" fontId="27" fillId="34" borderId="0" xfId="0" applyNumberFormat="1" applyFont="1" applyFill="1"/>
    <xf numFmtId="168" fontId="86" fillId="34" borderId="0" xfId="102" applyNumberFormat="1" applyFont="1" applyFill="1"/>
    <xf numFmtId="0" fontId="13" fillId="3" borderId="17" xfId="2" applyFont="1" applyFill="1" applyBorder="1"/>
    <xf numFmtId="0" fontId="13" fillId="3" borderId="16" xfId="2" applyFont="1" applyFill="1" applyBorder="1"/>
    <xf numFmtId="167" fontId="24" fillId="3" borderId="30" xfId="248" applyNumberFormat="1" applyFont="1" applyFill="1" applyBorder="1"/>
    <xf numFmtId="174" fontId="86" fillId="34" borderId="0" xfId="372" applyNumberFormat="1" applyFont="1" applyFill="1" applyBorder="1"/>
    <xf numFmtId="174" fontId="86" fillId="3" borderId="0" xfId="349" applyNumberFormat="1" applyFont="1" applyFill="1" applyBorder="1" applyAlignment="1">
      <alignment horizontal="center"/>
    </xf>
    <xf numFmtId="0" fontId="64" fillId="3" borderId="12" xfId="248" applyFont="1" applyFill="1" applyBorder="1" applyAlignment="1">
      <alignment horizontal="center" wrapText="1"/>
    </xf>
    <xf numFmtId="164" fontId="64" fillId="3" borderId="17" xfId="2" applyNumberFormat="1" applyFont="1" applyFill="1" applyBorder="1" applyAlignment="1">
      <alignment wrapText="1"/>
    </xf>
    <xf numFmtId="9" fontId="64" fillId="3" borderId="59" xfId="142" applyFont="1" applyFill="1" applyBorder="1" applyAlignment="1">
      <alignment horizontal="left" wrapText="1"/>
    </xf>
    <xf numFmtId="0" fontId="64" fillId="3" borderId="12" xfId="0" applyFont="1" applyFill="1" applyBorder="1" applyAlignment="1">
      <alignment horizontal="center" wrapText="1"/>
    </xf>
    <xf numFmtId="0" fontId="86" fillId="3" borderId="153" xfId="2" applyFont="1" applyFill="1" applyBorder="1" applyAlignment="1">
      <alignment wrapText="1"/>
    </xf>
    <xf numFmtId="6" fontId="86" fillId="3" borderId="17" xfId="248" applyNumberFormat="1" applyFont="1" applyFill="1" applyBorder="1" applyAlignment="1">
      <alignment horizontal="right" wrapText="1"/>
    </xf>
    <xf numFmtId="0" fontId="12" fillId="3" borderId="16" xfId="2" applyFont="1" applyFill="1" applyBorder="1" applyAlignment="1">
      <alignment wrapText="1"/>
    </xf>
    <xf numFmtId="0" fontId="12" fillId="3" borderId="16" xfId="2" applyFont="1" applyFill="1" applyBorder="1"/>
    <xf numFmtId="0" fontId="64" fillId="34" borderId="153" xfId="2" applyFont="1" applyFill="1" applyBorder="1" applyAlignment="1">
      <alignment wrapText="1"/>
    </xf>
    <xf numFmtId="10" fontId="96" fillId="34" borderId="154" xfId="248" applyNumberFormat="1" applyFont="1" applyFill="1" applyBorder="1" applyAlignment="1">
      <alignment horizontal="right" wrapText="1"/>
    </xf>
    <xf numFmtId="6" fontId="64" fillId="34" borderId="155" xfId="4" applyNumberFormat="1" applyFont="1" applyFill="1" applyBorder="1" applyAlignment="1">
      <alignment horizontal="right" wrapText="1"/>
    </xf>
    <xf numFmtId="0" fontId="64" fillId="0" borderId="26" xfId="248" applyFont="1" applyBorder="1" applyAlignment="1">
      <alignment wrapText="1"/>
    </xf>
    <xf numFmtId="43" fontId="64" fillId="0" borderId="27" xfId="353" applyFont="1" applyFill="1" applyBorder="1" applyAlignment="1">
      <alignment horizontal="right" wrapText="1"/>
    </xf>
    <xf numFmtId="6" fontId="64" fillId="0" borderId="49" xfId="248" applyNumberFormat="1" applyFont="1" applyBorder="1" applyAlignment="1">
      <alignment horizontal="right" wrapText="1"/>
    </xf>
    <xf numFmtId="0" fontId="12" fillId="3" borderId="25" xfId="2" applyFont="1" applyFill="1" applyBorder="1"/>
    <xf numFmtId="6" fontId="86" fillId="3" borderId="28" xfId="2" applyNumberFormat="1" applyFont="1" applyFill="1" applyBorder="1" applyAlignment="1">
      <alignment horizontal="right" wrapText="1"/>
    </xf>
    <xf numFmtId="10" fontId="86" fillId="3" borderId="154" xfId="2" applyNumberFormat="1" applyFont="1" applyFill="1" applyBorder="1" applyAlignment="1">
      <alignment horizontal="right" wrapText="1"/>
    </xf>
    <xf numFmtId="6" fontId="86" fillId="3" borderId="155" xfId="2" applyNumberFormat="1" applyFont="1" applyFill="1" applyBorder="1" applyAlignment="1">
      <alignment horizontal="right" wrapText="1"/>
    </xf>
    <xf numFmtId="0" fontId="64" fillId="3" borderId="58" xfId="0" applyFont="1" applyFill="1" applyBorder="1" applyAlignment="1">
      <alignment wrapText="1"/>
    </xf>
    <xf numFmtId="6" fontId="64" fillId="3" borderId="61" xfId="2" applyNumberFormat="1" applyFont="1" applyFill="1" applyBorder="1" applyAlignment="1">
      <alignment horizontal="right" wrapText="1"/>
    </xf>
    <xf numFmtId="6" fontId="86" fillId="3" borderId="50" xfId="0" applyNumberFormat="1" applyFont="1" applyFill="1" applyBorder="1" applyAlignment="1">
      <alignment horizontal="right"/>
    </xf>
    <xf numFmtId="6" fontId="86" fillId="3" borderId="28" xfId="0" applyNumberFormat="1" applyFont="1" applyFill="1" applyBorder="1" applyAlignment="1">
      <alignment horizontal="right" wrapText="1"/>
    </xf>
    <xf numFmtId="6" fontId="86" fillId="3" borderId="155" xfId="0" applyNumberFormat="1" applyFont="1" applyFill="1" applyBorder="1" applyAlignment="1">
      <alignment horizontal="right" wrapText="1"/>
    </xf>
    <xf numFmtId="6" fontId="64" fillId="3" borderId="61" xfId="0" applyNumberFormat="1" applyFont="1" applyFill="1" applyBorder="1" applyAlignment="1">
      <alignment horizontal="right" wrapText="1"/>
    </xf>
    <xf numFmtId="43" fontId="64" fillId="3" borderId="63" xfId="353" applyFont="1" applyFill="1" applyBorder="1" applyAlignment="1">
      <alignment horizontal="right" wrapText="1"/>
    </xf>
    <xf numFmtId="164" fontId="64" fillId="3" borderId="17" xfId="2" applyNumberFormat="1" applyFont="1" applyFill="1" applyBorder="1" applyAlignment="1">
      <alignment horizontal="right" wrapText="1"/>
    </xf>
    <xf numFmtId="0" fontId="64" fillId="3" borderId="12" xfId="0" applyFont="1" applyFill="1" applyBorder="1" applyAlignment="1">
      <alignment horizontal="right" wrapText="1"/>
    </xf>
    <xf numFmtId="6" fontId="86" fillId="3" borderId="50" xfId="2" applyNumberFormat="1" applyFont="1" applyFill="1" applyBorder="1" applyAlignment="1">
      <alignment horizontal="right"/>
    </xf>
    <xf numFmtId="43" fontId="64" fillId="3" borderId="63" xfId="353" applyFont="1" applyFill="1" applyBorder="1" applyAlignment="1">
      <alignment horizontal="right" vertical="center" wrapText="1"/>
    </xf>
    <xf numFmtId="168" fontId="19" fillId="3" borderId="20" xfId="2" applyNumberFormat="1" applyFont="1" applyFill="1" applyBorder="1" applyAlignment="1">
      <alignment horizontal="right"/>
    </xf>
    <xf numFmtId="164" fontId="64" fillId="3" borderId="149" xfId="0" applyNumberFormat="1" applyFont="1" applyFill="1" applyBorder="1" applyAlignment="1">
      <alignment horizontal="center" wrapText="1"/>
    </xf>
    <xf numFmtId="164" fontId="64" fillId="3" borderId="12" xfId="0" applyNumberFormat="1" applyFont="1" applyFill="1" applyBorder="1" applyAlignment="1">
      <alignment wrapText="1"/>
    </xf>
    <xf numFmtId="10" fontId="20" fillId="3" borderId="171" xfId="357" applyNumberFormat="1" applyFill="1" applyBorder="1"/>
    <xf numFmtId="164" fontId="64" fillId="3" borderId="198" xfId="102" applyNumberFormat="1" applyFont="1" applyFill="1" applyBorder="1" applyAlignment="1">
      <alignment horizontal="center"/>
    </xf>
    <xf numFmtId="166" fontId="86" fillId="3" borderId="17" xfId="102" applyNumberFormat="1" applyFont="1" applyFill="1" applyBorder="1" applyAlignment="1">
      <alignment horizontal="center" vertical="center"/>
    </xf>
    <xf numFmtId="164" fontId="86" fillId="3" borderId="198" xfId="102" applyNumberFormat="1" applyFont="1" applyFill="1" applyBorder="1"/>
    <xf numFmtId="164" fontId="86" fillId="3" borderId="16" xfId="102" applyNumberFormat="1" applyFont="1" applyFill="1" applyBorder="1" applyAlignment="1">
      <alignment horizontal="left" vertical="center"/>
    </xf>
    <xf numFmtId="0" fontId="86" fillId="3" borderId="16" xfId="102" applyFont="1" applyFill="1" applyBorder="1" applyAlignment="1">
      <alignment horizontal="left" vertical="center"/>
    </xf>
    <xf numFmtId="164" fontId="86" fillId="3" borderId="16" xfId="248" applyNumberFormat="1" applyFont="1" applyFill="1" applyBorder="1" applyAlignment="1">
      <alignment horizontal="left" vertical="center" wrapText="1"/>
    </xf>
    <xf numFmtId="164" fontId="86" fillId="3" borderId="51" xfId="248" applyNumberFormat="1" applyFont="1" applyFill="1" applyBorder="1" applyAlignment="1">
      <alignment wrapText="1"/>
    </xf>
    <xf numFmtId="0" fontId="64" fillId="3" borderId="127" xfId="248" applyFont="1" applyFill="1" applyBorder="1" applyAlignment="1">
      <alignment wrapText="1"/>
    </xf>
    <xf numFmtId="0" fontId="86" fillId="3" borderId="53" xfId="248" applyFont="1" applyFill="1" applyBorder="1" applyAlignment="1">
      <alignment wrapText="1"/>
    </xf>
    <xf numFmtId="42" fontId="64" fillId="3" borderId="17" xfId="248" applyNumberFormat="1" applyFont="1" applyFill="1" applyBorder="1" applyAlignment="1">
      <alignment horizontal="center" wrapText="1"/>
    </xf>
    <xf numFmtId="0" fontId="28" fillId="3" borderId="17" xfId="248" applyFont="1" applyFill="1" applyBorder="1" applyAlignment="1">
      <alignment horizontal="right"/>
    </xf>
    <xf numFmtId="6" fontId="28" fillId="3" borderId="152" xfId="248" applyNumberFormat="1" applyFont="1" applyFill="1" applyBorder="1"/>
    <xf numFmtId="0" fontId="64" fillId="34" borderId="53" xfId="248" applyFont="1" applyFill="1" applyBorder="1" applyAlignment="1">
      <alignment wrapText="1"/>
    </xf>
    <xf numFmtId="6" fontId="28" fillId="34" borderId="138" xfId="248" applyNumberFormat="1" applyFont="1" applyFill="1" applyBorder="1"/>
    <xf numFmtId="6" fontId="64" fillId="3" borderId="141" xfId="4" applyNumberFormat="1" applyFont="1" applyFill="1" applyBorder="1" applyAlignment="1">
      <alignment horizontal="right" wrapText="1"/>
    </xf>
    <xf numFmtId="170" fontId="86" fillId="3" borderId="176" xfId="248" applyNumberFormat="1" applyFont="1" applyFill="1" applyBorder="1"/>
    <xf numFmtId="0" fontId="86" fillId="34" borderId="2" xfId="102" applyFont="1" applyFill="1" applyBorder="1"/>
    <xf numFmtId="0" fontId="86" fillId="34" borderId="3" xfId="102" applyFont="1" applyFill="1" applyBorder="1"/>
    <xf numFmtId="0" fontId="86" fillId="34" borderId="4" xfId="102" applyFont="1" applyFill="1" applyBorder="1"/>
    <xf numFmtId="0" fontId="19" fillId="3" borderId="16" xfId="248" applyFont="1" applyFill="1" applyBorder="1"/>
    <xf numFmtId="42" fontId="64" fillId="3" borderId="18" xfId="248" applyNumberFormat="1" applyFont="1" applyFill="1" applyBorder="1" applyAlignment="1">
      <alignment horizontal="center" wrapText="1"/>
    </xf>
    <xf numFmtId="0" fontId="11" fillId="3" borderId="16" xfId="248" applyFont="1" applyFill="1" applyBorder="1"/>
    <xf numFmtId="8" fontId="64" fillId="4" borderId="91" xfId="4" applyNumberFormat="1" applyFont="1" applyFill="1" applyBorder="1" applyAlignment="1">
      <alignment horizontal="right" wrapText="1"/>
    </xf>
    <xf numFmtId="8" fontId="86" fillId="3" borderId="61" xfId="248" applyNumberFormat="1" applyFont="1" applyFill="1" applyBorder="1" applyAlignment="1">
      <alignment horizontal="right" wrapText="1"/>
    </xf>
    <xf numFmtId="164" fontId="64" fillId="3" borderId="5" xfId="248" applyNumberFormat="1" applyFont="1" applyFill="1" applyBorder="1" applyAlignment="1">
      <alignment wrapText="1"/>
    </xf>
    <xf numFmtId="6" fontId="64" fillId="3" borderId="6" xfId="248" applyNumberFormat="1" applyFont="1" applyFill="1" applyBorder="1" applyAlignment="1">
      <alignment horizontal="right" wrapText="1"/>
    </xf>
    <xf numFmtId="8" fontId="86" fillId="3" borderId="10" xfId="248" applyNumberFormat="1" applyFont="1" applyFill="1" applyBorder="1" applyAlignment="1">
      <alignment horizontal="right" wrapText="1"/>
    </xf>
    <xf numFmtId="0" fontId="64" fillId="3" borderId="16" xfId="248" applyFont="1" applyFill="1" applyBorder="1" applyAlignment="1">
      <alignment wrapText="1"/>
    </xf>
    <xf numFmtId="6" fontId="28" fillId="3" borderId="18" xfId="248" applyNumberFormat="1" applyFont="1" applyFill="1" applyBorder="1"/>
    <xf numFmtId="0" fontId="64" fillId="3" borderId="19" xfId="248" applyFont="1" applyFill="1" applyBorder="1" applyAlignment="1">
      <alignment wrapText="1"/>
    </xf>
    <xf numFmtId="6" fontId="28" fillId="3" borderId="21" xfId="248" applyNumberFormat="1" applyFont="1" applyFill="1" applyBorder="1"/>
    <xf numFmtId="0" fontId="24" fillId="3" borderId="22" xfId="248" applyFont="1" applyFill="1" applyBorder="1"/>
    <xf numFmtId="42" fontId="64" fillId="3" borderId="24" xfId="248" applyNumberFormat="1" applyFont="1" applyFill="1" applyBorder="1" applyAlignment="1">
      <alignment horizontal="center" wrapText="1"/>
    </xf>
    <xf numFmtId="0" fontId="86" fillId="3" borderId="19" xfId="248" applyFont="1" applyFill="1" applyBorder="1" applyAlignment="1">
      <alignment wrapText="1"/>
    </xf>
    <xf numFmtId="6" fontId="86" fillId="3" borderId="24" xfId="248" applyNumberFormat="1" applyFont="1" applyFill="1" applyBorder="1" applyAlignment="1">
      <alignment horizontal="right" wrapText="1"/>
    </xf>
    <xf numFmtId="164" fontId="64" fillId="3" borderId="25" xfId="248" applyNumberFormat="1" applyFont="1" applyFill="1" applyBorder="1" applyAlignment="1">
      <alignment wrapText="1"/>
    </xf>
    <xf numFmtId="6" fontId="64" fillId="3" borderId="28" xfId="248" applyNumberFormat="1" applyFont="1" applyFill="1" applyBorder="1" applyAlignment="1">
      <alignment horizontal="right" wrapText="1"/>
    </xf>
    <xf numFmtId="0" fontId="24" fillId="3" borderId="19" xfId="248" applyFont="1" applyFill="1" applyBorder="1"/>
    <xf numFmtId="170" fontId="86" fillId="3" borderId="21" xfId="248" applyNumberFormat="1" applyFont="1" applyFill="1" applyBorder="1"/>
    <xf numFmtId="0" fontId="23" fillId="3" borderId="22" xfId="248" applyFont="1" applyFill="1" applyBorder="1"/>
    <xf numFmtId="164" fontId="64" fillId="3" borderId="22" xfId="248" applyNumberFormat="1" applyFont="1" applyFill="1" applyBorder="1" applyAlignment="1">
      <alignment wrapText="1"/>
    </xf>
    <xf numFmtId="0" fontId="64" fillId="3" borderId="25" xfId="248" applyFont="1" applyFill="1" applyBorder="1" applyAlignment="1">
      <alignment wrapText="1"/>
    </xf>
    <xf numFmtId="8" fontId="86" fillId="3" borderId="28" xfId="248" applyNumberFormat="1" applyFont="1" applyFill="1" applyBorder="1" applyAlignment="1">
      <alignment horizontal="right" wrapText="1"/>
    </xf>
    <xf numFmtId="8" fontId="64" fillId="4" borderId="61" xfId="4" applyNumberFormat="1" applyFont="1" applyFill="1" applyBorder="1" applyAlignment="1">
      <alignment horizontal="right" wrapText="1"/>
    </xf>
    <xf numFmtId="0" fontId="28" fillId="3" borderId="17" xfId="248" applyFont="1" applyFill="1" applyBorder="1" applyAlignment="1">
      <alignment horizontal="center"/>
    </xf>
    <xf numFmtId="38" fontId="28" fillId="3" borderId="17" xfId="248" applyNumberFormat="1" applyFont="1" applyFill="1" applyBorder="1" applyAlignment="1">
      <alignment horizontal="center"/>
    </xf>
    <xf numFmtId="0" fontId="23" fillId="3" borderId="127" xfId="248" applyFont="1" applyFill="1" applyBorder="1"/>
    <xf numFmtId="6" fontId="86" fillId="3" borderId="24" xfId="4" applyNumberFormat="1" applyFont="1" applyFill="1" applyBorder="1" applyAlignment="1">
      <alignment horizontal="right" wrapText="1"/>
    </xf>
    <xf numFmtId="0" fontId="64" fillId="3" borderId="161" xfId="2" applyFont="1" applyFill="1" applyBorder="1" applyAlignment="1">
      <alignment horizontal="left" vertical="top" wrapText="1"/>
    </xf>
    <xf numFmtId="6" fontId="64" fillId="3" borderId="163" xfId="248" applyNumberFormat="1" applyFont="1" applyFill="1" applyBorder="1" applyAlignment="1">
      <alignment horizontal="right" wrapText="1"/>
    </xf>
    <xf numFmtId="0" fontId="11" fillId="3" borderId="16" xfId="0" applyFont="1" applyFill="1" applyBorder="1"/>
    <xf numFmtId="0" fontId="11" fillId="3" borderId="16" xfId="2" applyFont="1" applyFill="1" applyBorder="1"/>
    <xf numFmtId="6" fontId="86" fillId="3" borderId="149" xfId="0" applyNumberFormat="1" applyFont="1" applyFill="1" applyBorder="1"/>
    <xf numFmtId="0" fontId="86" fillId="3" borderId="127" xfId="0" applyFont="1" applyFill="1" applyBorder="1" applyAlignment="1">
      <alignment wrapText="1"/>
    </xf>
    <xf numFmtId="6" fontId="86" fillId="3" borderId="24" xfId="0" applyNumberFormat="1" applyFont="1" applyFill="1" applyBorder="1" applyAlignment="1">
      <alignment horizontal="right" wrapText="1"/>
    </xf>
    <xf numFmtId="0" fontId="28" fillId="3" borderId="26" xfId="0" applyFont="1" applyFill="1" applyBorder="1" applyAlignment="1">
      <alignment wrapText="1"/>
    </xf>
    <xf numFmtId="0" fontId="64" fillId="3" borderId="22" xfId="0" applyFont="1" applyFill="1" applyBorder="1" applyAlignment="1">
      <alignment vertical="top" wrapText="1"/>
    </xf>
    <xf numFmtId="0" fontId="64" fillId="3" borderId="124" xfId="248" applyFont="1" applyFill="1" applyBorder="1" applyAlignment="1">
      <alignment wrapText="1"/>
    </xf>
    <xf numFmtId="164" fontId="64" fillId="3" borderId="18" xfId="102" applyNumberFormat="1" applyFont="1" applyFill="1" applyBorder="1"/>
    <xf numFmtId="9" fontId="86" fillId="3" borderId="16" xfId="102" applyNumberFormat="1" applyFont="1" applyFill="1" applyBorder="1" applyAlignment="1">
      <alignment horizontal="left" wrapText="1"/>
    </xf>
    <xf numFmtId="3" fontId="86" fillId="3" borderId="18" xfId="102" applyNumberFormat="1" applyFont="1" applyFill="1" applyBorder="1" applyAlignment="1">
      <alignment horizontal="right"/>
    </xf>
    <xf numFmtId="9" fontId="86" fillId="3" borderId="51" xfId="102" applyNumberFormat="1" applyFont="1" applyFill="1" applyBorder="1" applyAlignment="1">
      <alignment horizontal="left" wrapText="1"/>
    </xf>
    <xf numFmtId="3" fontId="86" fillId="3" borderId="155" xfId="102" applyNumberFormat="1" applyFont="1" applyFill="1" applyBorder="1"/>
    <xf numFmtId="2" fontId="86" fillId="3" borderId="16" xfId="102" applyNumberFormat="1" applyFont="1" applyFill="1" applyBorder="1"/>
    <xf numFmtId="3" fontId="86" fillId="3" borderId="18" xfId="102" applyNumberFormat="1" applyFont="1" applyFill="1" applyBorder="1"/>
    <xf numFmtId="2" fontId="64" fillId="3" borderId="153" xfId="102" applyNumberFormat="1" applyFont="1" applyFill="1" applyBorder="1"/>
    <xf numFmtId="0" fontId="64" fillId="3" borderId="26" xfId="102" applyFont="1" applyFill="1" applyBorder="1" applyAlignment="1">
      <alignment horizontal="left"/>
    </xf>
    <xf numFmtId="6" fontId="64" fillId="3" borderId="49" xfId="102" applyNumberFormat="1" applyFont="1" applyFill="1" applyBorder="1"/>
    <xf numFmtId="0" fontId="64" fillId="3" borderId="160" xfId="102" applyFont="1" applyFill="1" applyBorder="1"/>
    <xf numFmtId="8" fontId="64" fillId="4" borderId="91" xfId="102" applyNumberFormat="1" applyFont="1" applyFill="1" applyBorder="1" applyAlignment="1">
      <alignment horizontal="right"/>
    </xf>
    <xf numFmtId="0" fontId="64" fillId="3" borderId="58" xfId="102" applyFont="1" applyFill="1" applyBorder="1"/>
    <xf numFmtId="8" fontId="86" fillId="3" borderId="61" xfId="102" applyNumberFormat="1" applyFont="1" applyFill="1" applyBorder="1"/>
    <xf numFmtId="9" fontId="64" fillId="3" borderId="16" xfId="146" applyFont="1" applyFill="1" applyBorder="1" applyAlignment="1">
      <alignment horizontal="center" vertical="top" wrapText="1"/>
    </xf>
    <xf numFmtId="9" fontId="64" fillId="3" borderId="24" xfId="146" applyFont="1" applyFill="1" applyBorder="1" applyAlignment="1">
      <alignment horizontal="center" vertical="center"/>
    </xf>
    <xf numFmtId="2" fontId="64" fillId="3" borderId="77" xfId="146" applyNumberFormat="1" applyFont="1" applyFill="1" applyBorder="1" applyAlignment="1">
      <alignment horizontal="right"/>
    </xf>
    <xf numFmtId="9" fontId="86" fillId="3" borderId="26" xfId="146" applyFont="1" applyFill="1" applyBorder="1" applyAlignment="1">
      <alignment horizontal="left" wrapText="1"/>
    </xf>
    <xf numFmtId="10" fontId="0" fillId="0" borderId="54" xfId="0" applyNumberFormat="1" applyBorder="1" applyAlignment="1">
      <alignment horizontal="right"/>
    </xf>
    <xf numFmtId="170" fontId="86" fillId="3" borderId="49" xfId="146" applyNumberFormat="1" applyFont="1" applyFill="1" applyBorder="1" applyAlignment="1">
      <alignment horizontal="right"/>
    </xf>
    <xf numFmtId="9" fontId="86" fillId="3" borderId="22" xfId="146" applyFont="1" applyFill="1" applyBorder="1" applyAlignment="1">
      <alignment horizontal="left" wrapText="1"/>
    </xf>
    <xf numFmtId="170" fontId="86" fillId="3" borderId="24" xfId="146" applyNumberFormat="1" applyFont="1" applyFill="1" applyBorder="1" applyAlignment="1">
      <alignment horizontal="right"/>
    </xf>
    <xf numFmtId="9" fontId="64" fillId="3" borderId="19" xfId="146" applyFont="1" applyFill="1" applyBorder="1" applyAlignment="1">
      <alignment wrapText="1"/>
    </xf>
    <xf numFmtId="170" fontId="64" fillId="3" borderId="21" xfId="146" applyNumberFormat="1" applyFont="1" applyFill="1" applyBorder="1" applyAlignment="1">
      <alignment horizontal="right"/>
    </xf>
    <xf numFmtId="9" fontId="64" fillId="3" borderId="156" xfId="146" applyFont="1" applyFill="1" applyBorder="1" applyAlignment="1">
      <alignment wrapText="1"/>
    </xf>
    <xf numFmtId="10" fontId="86" fillId="3" borderId="205" xfId="146" applyNumberFormat="1" applyFont="1" applyFill="1" applyBorder="1" applyAlignment="1"/>
    <xf numFmtId="0" fontId="100" fillId="0" borderId="206" xfId="0" applyFont="1" applyBorder="1"/>
    <xf numFmtId="9" fontId="64" fillId="3" borderId="160" xfId="146" applyFont="1" applyFill="1" applyBorder="1" applyAlignment="1">
      <alignment wrapText="1"/>
    </xf>
    <xf numFmtId="168" fontId="64" fillId="4" borderId="91" xfId="146" applyNumberFormat="1" applyFont="1" applyFill="1" applyBorder="1" applyAlignment="1">
      <alignment horizontal="right"/>
    </xf>
    <xf numFmtId="170" fontId="64" fillId="3" borderId="158" xfId="146" applyNumberFormat="1" applyFont="1" applyFill="1" applyBorder="1" applyAlignment="1">
      <alignment horizontal="right"/>
    </xf>
    <xf numFmtId="6" fontId="15" fillId="3" borderId="28" xfId="0" applyNumberFormat="1" applyFont="1" applyFill="1" applyBorder="1"/>
    <xf numFmtId="10" fontId="27" fillId="3" borderId="17" xfId="0" applyNumberFormat="1" applyFont="1" applyFill="1" applyBorder="1" applyAlignment="1">
      <alignment horizontal="right" wrapText="1"/>
    </xf>
    <xf numFmtId="0" fontId="64" fillId="3" borderId="16" xfId="0" applyFont="1" applyFill="1" applyBorder="1" applyAlignment="1">
      <alignment wrapText="1"/>
    </xf>
    <xf numFmtId="6" fontId="64" fillId="3" borderId="18" xfId="0" applyNumberFormat="1" applyFont="1" applyFill="1" applyBorder="1" applyAlignment="1">
      <alignment horizontal="right" wrapText="1"/>
    </xf>
    <xf numFmtId="6" fontId="64" fillId="3" borderId="18" xfId="63" applyNumberFormat="1" applyFont="1" applyFill="1" applyBorder="1" applyAlignment="1">
      <alignment horizontal="right" wrapText="1"/>
    </xf>
    <xf numFmtId="0" fontId="64" fillId="3" borderId="16" xfId="2" applyFont="1" applyFill="1" applyBorder="1" applyAlignment="1">
      <alignment wrapText="1"/>
    </xf>
    <xf numFmtId="165" fontId="64" fillId="3" borderId="18" xfId="3" applyNumberFormat="1" applyFont="1" applyFill="1" applyBorder="1" applyAlignment="1">
      <alignment horizontal="center" wrapText="1"/>
    </xf>
    <xf numFmtId="43" fontId="64" fillId="3" borderId="17" xfId="353" applyFont="1" applyFill="1" applyBorder="1" applyAlignment="1">
      <alignment horizontal="right" wrapText="1"/>
    </xf>
    <xf numFmtId="0" fontId="86" fillId="39" borderId="16" xfId="2" applyFont="1" applyFill="1" applyBorder="1" applyAlignment="1">
      <alignment wrapText="1"/>
    </xf>
    <xf numFmtId="168" fontId="86" fillId="39" borderId="17" xfId="0" applyNumberFormat="1" applyFont="1" applyFill="1" applyBorder="1" applyAlignment="1">
      <alignment horizontal="right" wrapText="1"/>
    </xf>
    <xf numFmtId="6" fontId="86" fillId="39" borderId="18" xfId="63" applyNumberFormat="1" applyFont="1" applyFill="1" applyBorder="1" applyAlignment="1">
      <alignment horizontal="right" wrapText="1"/>
    </xf>
    <xf numFmtId="168" fontId="15" fillId="39" borderId="17" xfId="0" applyNumberFormat="1" applyFont="1" applyFill="1" applyBorder="1"/>
    <xf numFmtId="0" fontId="86" fillId="39" borderId="16" xfId="0" applyFont="1" applyFill="1" applyBorder="1" applyAlignment="1">
      <alignment wrapText="1"/>
    </xf>
    <xf numFmtId="10" fontId="86" fillId="3" borderId="27" xfId="0" applyNumberFormat="1" applyFont="1" applyFill="1" applyBorder="1"/>
    <xf numFmtId="8" fontId="64" fillId="3" borderId="28" xfId="63" applyNumberFormat="1" applyFont="1" applyFill="1" applyBorder="1" applyAlignment="1">
      <alignment horizontal="right" wrapText="1"/>
    </xf>
    <xf numFmtId="9" fontId="64" fillId="3" borderId="63" xfId="0" applyNumberFormat="1" applyFont="1" applyFill="1" applyBorder="1" applyAlignment="1">
      <alignment horizontal="right" wrapText="1"/>
    </xf>
    <xf numFmtId="8" fontId="64" fillId="4" borderId="61" xfId="63" applyNumberFormat="1" applyFont="1" applyFill="1" applyBorder="1" applyAlignment="1">
      <alignment horizontal="right" wrapText="1"/>
    </xf>
    <xf numFmtId="6" fontId="86" fillId="39" borderId="17" xfId="0" applyNumberFormat="1" applyFont="1" applyFill="1" applyBorder="1" applyAlignment="1">
      <alignment horizontal="right" wrapText="1"/>
    </xf>
    <xf numFmtId="6" fontId="86" fillId="39" borderId="18" xfId="0" applyNumberFormat="1" applyFont="1" applyFill="1" applyBorder="1"/>
    <xf numFmtId="0" fontId="11" fillId="34" borderId="0" xfId="0" applyFont="1" applyFill="1" applyAlignment="1">
      <alignment horizontal="right"/>
    </xf>
    <xf numFmtId="0" fontId="10" fillId="3" borderId="8" xfId="357" applyFont="1" applyFill="1" applyBorder="1" applyAlignment="1">
      <alignment horizontal="left"/>
    </xf>
    <xf numFmtId="0" fontId="10" fillId="3" borderId="5" xfId="357" applyFont="1" applyFill="1" applyBorder="1"/>
    <xf numFmtId="174" fontId="39" fillId="3" borderId="10" xfId="360" applyNumberFormat="1" applyFont="1" applyFill="1" applyBorder="1"/>
    <xf numFmtId="0" fontId="10" fillId="3" borderId="127" xfId="357" applyFont="1" applyFill="1" applyBorder="1"/>
    <xf numFmtId="0" fontId="20" fillId="3" borderId="31" xfId="357" applyFill="1" applyBorder="1" applyAlignment="1">
      <alignment horizontal="center"/>
    </xf>
    <xf numFmtId="0" fontId="10" fillId="3" borderId="63" xfId="357" applyFont="1" applyFill="1" applyBorder="1" applyAlignment="1">
      <alignment horizontal="center"/>
    </xf>
    <xf numFmtId="174" fontId="20" fillId="3" borderId="209" xfId="349" applyNumberFormat="1" applyFont="1" applyFill="1" applyBorder="1" applyAlignment="1">
      <alignment horizontal="center"/>
    </xf>
    <xf numFmtId="174" fontId="20" fillId="3" borderId="27" xfId="349" applyNumberFormat="1" applyFont="1" applyFill="1" applyBorder="1" applyAlignment="1">
      <alignment horizontal="center"/>
    </xf>
    <xf numFmtId="2" fontId="28" fillId="3" borderId="63" xfId="357" applyNumberFormat="1" applyFont="1" applyFill="1" applyBorder="1" applyAlignment="1">
      <alignment horizontal="right"/>
    </xf>
    <xf numFmtId="10" fontId="20" fillId="3" borderId="210" xfId="357" applyNumberFormat="1" applyFill="1" applyBorder="1" applyAlignment="1">
      <alignment horizontal="right"/>
    </xf>
    <xf numFmtId="10" fontId="20" fillId="3" borderId="27" xfId="357" applyNumberFormat="1" applyFill="1" applyBorder="1" applyAlignment="1">
      <alignment horizontal="right"/>
    </xf>
    <xf numFmtId="174" fontId="0" fillId="3" borderId="27" xfId="360" applyNumberFormat="1" applyFont="1" applyFill="1" applyBorder="1" applyAlignment="1"/>
    <xf numFmtId="0" fontId="20" fillId="3" borderId="90" xfId="357" applyFill="1" applyBorder="1"/>
    <xf numFmtId="0" fontId="20" fillId="3" borderId="27" xfId="357" applyFill="1" applyBorder="1"/>
    <xf numFmtId="0" fontId="20" fillId="3" borderId="63" xfId="357" applyFill="1" applyBorder="1"/>
    <xf numFmtId="10" fontId="20" fillId="3" borderId="210" xfId="357" applyNumberFormat="1" applyFill="1" applyBorder="1"/>
    <xf numFmtId="0" fontId="17" fillId="3" borderId="165" xfId="357" applyFont="1" applyFill="1" applyBorder="1"/>
    <xf numFmtId="174" fontId="0" fillId="3" borderId="154" xfId="360" applyNumberFormat="1" applyFont="1" applyFill="1" applyBorder="1" applyAlignment="1"/>
    <xf numFmtId="10" fontId="20" fillId="3" borderId="154" xfId="357" applyNumberFormat="1" applyFill="1" applyBorder="1"/>
    <xf numFmtId="0" fontId="20" fillId="3" borderId="50" xfId="357" applyFill="1" applyBorder="1"/>
    <xf numFmtId="0" fontId="20" fillId="3" borderId="23" xfId="357" applyFill="1" applyBorder="1"/>
    <xf numFmtId="174" fontId="39" fillId="3" borderId="6" xfId="360" applyNumberFormat="1" applyFont="1" applyFill="1" applyBorder="1"/>
    <xf numFmtId="10" fontId="20" fillId="3" borderId="17" xfId="357" applyNumberFormat="1" applyFill="1" applyBorder="1"/>
    <xf numFmtId="0" fontId="10" fillId="3" borderId="165" xfId="357" applyFont="1" applyFill="1" applyBorder="1"/>
    <xf numFmtId="174" fontId="39" fillId="3" borderId="169" xfId="360" applyNumberFormat="1" applyFont="1" applyFill="1" applyBorder="1"/>
    <xf numFmtId="0" fontId="28" fillId="3" borderId="46" xfId="357" applyFont="1" applyFill="1" applyBorder="1"/>
    <xf numFmtId="0" fontId="28" fillId="3" borderId="51" xfId="357" applyFont="1" applyFill="1" applyBorder="1"/>
    <xf numFmtId="0" fontId="99" fillId="40" borderId="26" xfId="0" applyFont="1" applyFill="1" applyBorder="1" applyAlignment="1">
      <alignment wrapText="1"/>
    </xf>
    <xf numFmtId="174" fontId="0" fillId="3" borderId="152" xfId="360" applyNumberFormat="1" applyFont="1" applyFill="1" applyBorder="1"/>
    <xf numFmtId="9" fontId="20" fillId="3" borderId="27" xfId="357" applyNumberFormat="1" applyFill="1" applyBorder="1"/>
    <xf numFmtId="0" fontId="10" fillId="3" borderId="175" xfId="357" applyFont="1" applyFill="1" applyBorder="1"/>
    <xf numFmtId="10" fontId="20" fillId="3" borderId="20" xfId="357" applyNumberFormat="1" applyFill="1" applyBorder="1"/>
    <xf numFmtId="0" fontId="10" fillId="3" borderId="53" xfId="357" applyFont="1" applyFill="1" applyBorder="1"/>
    <xf numFmtId="10" fontId="20" fillId="3" borderId="27" xfId="357" applyNumberFormat="1" applyFill="1" applyBorder="1" applyAlignment="1">
      <alignment horizontal="center"/>
    </xf>
    <xf numFmtId="43" fontId="20" fillId="34" borderId="0" xfId="353" applyFont="1" applyFill="1" applyAlignment="1">
      <alignment horizontal="right"/>
    </xf>
    <xf numFmtId="0" fontId="10" fillId="3" borderId="8" xfId="357" applyFont="1" applyFill="1" applyBorder="1" applyAlignment="1">
      <alignment horizontal="left" vertical="center"/>
    </xf>
    <xf numFmtId="174" fontId="39" fillId="34" borderId="0" xfId="360" applyNumberFormat="1" applyFont="1" applyFill="1" applyBorder="1"/>
    <xf numFmtId="174" fontId="39" fillId="34" borderId="0" xfId="360" applyNumberFormat="1" applyFont="1" applyFill="1" applyBorder="1" applyAlignment="1">
      <alignment horizontal="right"/>
    </xf>
    <xf numFmtId="0" fontId="20" fillId="3" borderId="207" xfId="357" applyFill="1" applyBorder="1"/>
    <xf numFmtId="174" fontId="0" fillId="3" borderId="211" xfId="360" applyNumberFormat="1" applyFont="1" applyFill="1" applyBorder="1"/>
    <xf numFmtId="0" fontId="10" fillId="3" borderId="207" xfId="357" applyFont="1" applyFill="1" applyBorder="1"/>
    <xf numFmtId="44" fontId="20" fillId="3" borderId="10" xfId="357" applyNumberFormat="1" applyFill="1" applyBorder="1"/>
    <xf numFmtId="0" fontId="20" fillId="3" borderId="209" xfId="357" applyFill="1" applyBorder="1" applyAlignment="1">
      <alignment horizontal="center"/>
    </xf>
    <xf numFmtId="2" fontId="20" fillId="3" borderId="209" xfId="357" applyNumberFormat="1" applyFill="1" applyBorder="1" applyAlignment="1">
      <alignment horizontal="center"/>
    </xf>
    <xf numFmtId="2" fontId="20" fillId="3" borderId="27" xfId="357" applyNumberFormat="1" applyFill="1" applyBorder="1" applyAlignment="1">
      <alignment horizontal="center"/>
    </xf>
    <xf numFmtId="10" fontId="20" fillId="3" borderId="162" xfId="357" applyNumberFormat="1" applyFill="1" applyBorder="1"/>
    <xf numFmtId="174" fontId="86" fillId="3" borderId="209" xfId="360" applyNumberFormat="1" applyFont="1" applyFill="1" applyBorder="1"/>
    <xf numFmtId="174" fontId="0" fillId="3" borderId="27" xfId="360" applyNumberFormat="1" applyFont="1" applyFill="1" applyBorder="1"/>
    <xf numFmtId="174" fontId="39" fillId="3" borderId="44" xfId="360" applyNumberFormat="1" applyFont="1" applyFill="1" applyBorder="1"/>
    <xf numFmtId="174" fontId="0" fillId="3" borderId="154" xfId="360" applyNumberFormat="1" applyFont="1" applyFill="1" applyBorder="1"/>
    <xf numFmtId="174" fontId="39" fillId="3" borderId="0" xfId="360" applyNumberFormat="1" applyFont="1" applyFill="1" applyBorder="1"/>
    <xf numFmtId="165" fontId="0" fillId="3" borderId="50" xfId="359" applyNumberFormat="1" applyFont="1" applyFill="1" applyBorder="1" applyAlignment="1">
      <alignment horizontal="center"/>
    </xf>
    <xf numFmtId="43" fontId="0" fillId="3" borderId="27" xfId="359" applyFont="1" applyFill="1" applyBorder="1"/>
    <xf numFmtId="174" fontId="0" fillId="3" borderId="90" xfId="360" applyNumberFormat="1" applyFont="1" applyFill="1" applyBorder="1"/>
    <xf numFmtId="44" fontId="0" fillId="3" borderId="154" xfId="360" applyFont="1" applyFill="1" applyBorder="1"/>
    <xf numFmtId="174" fontId="0" fillId="3" borderId="157" xfId="360" applyNumberFormat="1" applyFont="1" applyFill="1" applyBorder="1"/>
    <xf numFmtId="44" fontId="20" fillId="3" borderId="23" xfId="357" applyNumberFormat="1" applyFill="1" applyBorder="1"/>
    <xf numFmtId="43" fontId="39" fillId="3" borderId="157" xfId="359" applyFont="1" applyFill="1" applyBorder="1"/>
    <xf numFmtId="174" fontId="0" fillId="3" borderId="148" xfId="360" applyNumberFormat="1" applyFont="1" applyFill="1" applyBorder="1"/>
    <xf numFmtId="174" fontId="0" fillId="3" borderId="23" xfId="360" applyNumberFormat="1" applyFont="1" applyFill="1" applyBorder="1"/>
    <xf numFmtId="165" fontId="0" fillId="3" borderId="9" xfId="359" applyNumberFormat="1" applyFont="1" applyFill="1" applyBorder="1" applyAlignment="1">
      <alignment horizontal="center"/>
    </xf>
    <xf numFmtId="174" fontId="0" fillId="3" borderId="9" xfId="360" applyNumberFormat="1" applyFont="1" applyFill="1" applyBorder="1"/>
    <xf numFmtId="174" fontId="39" fillId="3" borderId="9" xfId="360" applyNumberFormat="1" applyFont="1" applyFill="1" applyBorder="1"/>
    <xf numFmtId="174" fontId="0" fillId="3" borderId="171" xfId="360" applyNumberFormat="1" applyFont="1" applyFill="1" applyBorder="1"/>
    <xf numFmtId="174" fontId="39" fillId="3" borderId="147" xfId="360" applyNumberFormat="1" applyFont="1" applyFill="1" applyBorder="1"/>
    <xf numFmtId="174" fontId="0" fillId="3" borderId="147" xfId="360" applyNumberFormat="1" applyFont="1" applyFill="1" applyBorder="1"/>
    <xf numFmtId="174" fontId="0" fillId="3" borderId="159" xfId="360" applyNumberFormat="1" applyFont="1" applyFill="1" applyBorder="1"/>
    <xf numFmtId="174" fontId="0" fillId="3" borderId="78" xfId="360" applyNumberFormat="1" applyFont="1" applyFill="1" applyBorder="1"/>
    <xf numFmtId="174" fontId="28" fillId="4" borderId="9" xfId="360" applyNumberFormat="1" applyFont="1" applyFill="1" applyBorder="1"/>
    <xf numFmtId="174" fontId="20" fillId="3" borderId="9" xfId="357" applyNumberFormat="1" applyFill="1" applyBorder="1"/>
    <xf numFmtId="165" fontId="0" fillId="34" borderId="77" xfId="359" applyNumberFormat="1" applyFont="1" applyFill="1" applyBorder="1" applyAlignment="1">
      <alignment horizontal="center"/>
    </xf>
    <xf numFmtId="165" fontId="0" fillId="3" borderId="25" xfId="359" applyNumberFormat="1" applyFont="1" applyFill="1" applyBorder="1" applyAlignment="1">
      <alignment horizontal="center"/>
    </xf>
    <xf numFmtId="174" fontId="0" fillId="34" borderId="79" xfId="360" applyNumberFormat="1" applyFont="1" applyFill="1" applyBorder="1"/>
    <xf numFmtId="0" fontId="10" fillId="3" borderId="58" xfId="357" applyFont="1" applyFill="1" applyBorder="1" applyAlignment="1">
      <alignment horizontal="center"/>
    </xf>
    <xf numFmtId="43" fontId="0" fillId="3" borderId="26" xfId="359" applyFont="1" applyFill="1" applyBorder="1"/>
    <xf numFmtId="43" fontId="39" fillId="3" borderId="156" xfId="359" applyFont="1" applyFill="1" applyBorder="1"/>
    <xf numFmtId="174" fontId="0" fillId="3" borderId="153" xfId="360" applyNumberFormat="1" applyFont="1" applyFill="1" applyBorder="1"/>
    <xf numFmtId="44" fontId="96" fillId="34" borderId="79" xfId="360" applyFont="1" applyFill="1" applyBorder="1"/>
    <xf numFmtId="174" fontId="0" fillId="3" borderId="160" xfId="360" applyNumberFormat="1" applyFont="1" applyFill="1" applyBorder="1"/>
    <xf numFmtId="174" fontId="0" fillId="3" borderId="11" xfId="360" applyNumberFormat="1" applyFont="1" applyFill="1" applyBorder="1"/>
    <xf numFmtId="174" fontId="0" fillId="3" borderId="26" xfId="360" applyNumberFormat="1" applyFont="1" applyFill="1" applyBorder="1"/>
    <xf numFmtId="174" fontId="0" fillId="3" borderId="22" xfId="360" applyNumberFormat="1" applyFont="1" applyFill="1" applyBorder="1"/>
    <xf numFmtId="44" fontId="0" fillId="3" borderId="153" xfId="360" applyFont="1" applyFill="1" applyBorder="1"/>
    <xf numFmtId="44" fontId="0" fillId="34" borderId="79" xfId="360" applyFont="1" applyFill="1" applyBorder="1"/>
    <xf numFmtId="174" fontId="0" fillId="3" borderId="156" xfId="360" applyNumberFormat="1" applyFont="1" applyFill="1" applyBorder="1"/>
    <xf numFmtId="174" fontId="0" fillId="34" borderId="83" xfId="360" applyNumberFormat="1" applyFont="1" applyFill="1" applyBorder="1"/>
    <xf numFmtId="44" fontId="20" fillId="3" borderId="22" xfId="357" applyNumberFormat="1" applyFill="1" applyBorder="1"/>
    <xf numFmtId="9" fontId="20" fillId="3" borderId="162" xfId="357" applyNumberFormat="1" applyFill="1" applyBorder="1"/>
    <xf numFmtId="174" fontId="0" fillId="3" borderId="18" xfId="360" applyNumberFormat="1" applyFont="1" applyFill="1" applyBorder="1"/>
    <xf numFmtId="0" fontId="20" fillId="3" borderId="16" xfId="357" applyFill="1" applyBorder="1"/>
    <xf numFmtId="174" fontId="0" fillId="34" borderId="147" xfId="360" applyNumberFormat="1" applyFont="1" applyFill="1" applyBorder="1"/>
    <xf numFmtId="0" fontId="20" fillId="3" borderId="58" xfId="357" applyFill="1" applyBorder="1" applyAlignment="1">
      <alignment horizontal="center"/>
    </xf>
    <xf numFmtId="43" fontId="39" fillId="3" borderId="58" xfId="359" applyFont="1" applyFill="1" applyBorder="1"/>
    <xf numFmtId="174" fontId="0" fillId="3" borderId="161" xfId="360" applyNumberFormat="1" applyFont="1" applyFill="1" applyBorder="1"/>
    <xf numFmtId="174" fontId="0" fillId="3" borderId="16" xfId="360" applyNumberFormat="1" applyFont="1" applyFill="1" applyBorder="1"/>
    <xf numFmtId="44" fontId="20" fillId="3" borderId="160" xfId="357" applyNumberFormat="1" applyFill="1" applyBorder="1"/>
    <xf numFmtId="0" fontId="99" fillId="40" borderId="22" xfId="0" applyFont="1" applyFill="1" applyBorder="1" applyAlignment="1">
      <alignment wrapText="1"/>
    </xf>
    <xf numFmtId="174" fontId="0" fillId="3" borderId="24" xfId="360" applyNumberFormat="1" applyFont="1" applyFill="1" applyBorder="1"/>
    <xf numFmtId="174" fontId="0" fillId="3" borderId="8" xfId="360" applyNumberFormat="1" applyFont="1" applyFill="1" applyBorder="1"/>
    <xf numFmtId="5" fontId="0" fillId="3" borderId="172" xfId="360" applyNumberFormat="1" applyFont="1" applyFill="1" applyBorder="1"/>
    <xf numFmtId="0" fontId="20" fillId="3" borderId="22" xfId="357" applyFill="1" applyBorder="1"/>
    <xf numFmtId="174" fontId="28" fillId="3" borderId="10" xfId="362" applyNumberFormat="1" applyFont="1" applyFill="1" applyBorder="1" applyAlignment="1">
      <alignment horizontal="center"/>
    </xf>
    <xf numFmtId="44" fontId="16" fillId="3" borderId="50" xfId="357" applyNumberFormat="1" applyFont="1" applyFill="1" applyBorder="1" applyAlignment="1">
      <alignment horizontal="right"/>
    </xf>
    <xf numFmtId="44" fontId="16" fillId="3" borderId="27" xfId="357" applyNumberFormat="1" applyFont="1" applyFill="1" applyBorder="1" applyAlignment="1">
      <alignment horizontal="right"/>
    </xf>
    <xf numFmtId="0" fontId="28" fillId="3" borderId="148" xfId="357" applyFont="1" applyFill="1" applyBorder="1" applyAlignment="1">
      <alignment horizontal="center"/>
    </xf>
    <xf numFmtId="2" fontId="28" fillId="3" borderId="63" xfId="357" applyNumberFormat="1" applyFont="1" applyFill="1" applyBorder="1" applyAlignment="1">
      <alignment horizontal="center"/>
    </xf>
    <xf numFmtId="0" fontId="28" fillId="3" borderId="27" xfId="357" applyFont="1" applyFill="1" applyBorder="1" applyAlignment="1">
      <alignment horizontal="center"/>
    </xf>
    <xf numFmtId="0" fontId="28" fillId="3" borderId="27" xfId="357" applyFont="1" applyFill="1" applyBorder="1" applyAlignment="1">
      <alignment horizontal="center" vertical="top"/>
    </xf>
    <xf numFmtId="42" fontId="28" fillId="3" borderId="27" xfId="357" applyNumberFormat="1" applyFont="1" applyFill="1" applyBorder="1" applyAlignment="1">
      <alignment horizontal="center"/>
    </xf>
    <xf numFmtId="2" fontId="10" fillId="3" borderId="27" xfId="357" applyNumberFormat="1" applyFont="1" applyFill="1" applyBorder="1" applyAlignment="1">
      <alignment horizontal="center"/>
    </xf>
    <xf numFmtId="174" fontId="10" fillId="3" borderId="6" xfId="362" applyNumberFormat="1" applyFont="1" applyFill="1" applyBorder="1" applyAlignment="1">
      <alignment horizontal="center"/>
    </xf>
    <xf numFmtId="174" fontId="28" fillId="3" borderId="141" xfId="357" applyNumberFormat="1" applyFont="1" applyFill="1" applyBorder="1"/>
    <xf numFmtId="0" fontId="28" fillId="3" borderId="175" xfId="357" applyFont="1" applyFill="1" applyBorder="1"/>
    <xf numFmtId="0" fontId="10" fillId="3" borderId="20" xfId="357" applyFont="1" applyFill="1" applyBorder="1"/>
    <xf numFmtId="174" fontId="28" fillId="3" borderId="176" xfId="357" applyNumberFormat="1" applyFont="1" applyFill="1" applyBorder="1"/>
    <xf numFmtId="174" fontId="10" fillId="3" borderId="6" xfId="362" applyNumberFormat="1" applyFont="1" applyFill="1" applyBorder="1"/>
    <xf numFmtId="44" fontId="10" fillId="3" borderId="27" xfId="357" applyNumberFormat="1" applyFont="1" applyFill="1" applyBorder="1" applyAlignment="1">
      <alignment horizontal="center"/>
    </xf>
    <xf numFmtId="174" fontId="86" fillId="3" borderId="6" xfId="362" applyNumberFormat="1" applyFont="1" applyFill="1" applyBorder="1"/>
    <xf numFmtId="174" fontId="10" fillId="3" borderId="27" xfId="357" applyNumberFormat="1" applyFont="1" applyFill="1" applyBorder="1" applyAlignment="1">
      <alignment horizontal="center"/>
    </xf>
    <xf numFmtId="174" fontId="10" fillId="3" borderId="23" xfId="362" applyNumberFormat="1" applyFont="1" applyFill="1" applyBorder="1" applyAlignment="1"/>
    <xf numFmtId="174" fontId="10" fillId="3" borderId="141" xfId="362" applyNumberFormat="1" applyFont="1" applyFill="1" applyBorder="1" applyAlignment="1">
      <alignment horizontal="right"/>
    </xf>
    <xf numFmtId="0" fontId="10" fillId="3" borderId="17" xfId="357" applyFont="1" applyFill="1" applyBorder="1"/>
    <xf numFmtId="174" fontId="10" fillId="3" borderId="138" xfId="357" applyNumberFormat="1" applyFont="1" applyFill="1" applyBorder="1"/>
    <xf numFmtId="174" fontId="10" fillId="3" borderId="167" xfId="357" applyNumberFormat="1" applyFont="1" applyFill="1" applyBorder="1"/>
    <xf numFmtId="0" fontId="10" fillId="3" borderId="8" xfId="357" applyFont="1" applyFill="1" applyBorder="1"/>
    <xf numFmtId="10" fontId="10" fillId="3" borderId="63" xfId="361" applyNumberFormat="1" applyFont="1" applyFill="1" applyBorder="1" applyAlignment="1">
      <alignment horizontal="left"/>
    </xf>
    <xf numFmtId="0" fontId="10" fillId="3" borderId="148" xfId="357" applyFont="1" applyFill="1" applyBorder="1"/>
    <xf numFmtId="10" fontId="86" fillId="3" borderId="23" xfId="357" applyNumberFormat="1" applyFont="1" applyFill="1" applyBorder="1" applyAlignment="1">
      <alignment horizontal="right"/>
    </xf>
    <xf numFmtId="10" fontId="86" fillId="3" borderId="50" xfId="357" applyNumberFormat="1" applyFont="1" applyFill="1" applyBorder="1" applyAlignment="1">
      <alignment horizontal="center"/>
    </xf>
    <xf numFmtId="10" fontId="86" fillId="3" borderId="50" xfId="357" applyNumberFormat="1" applyFont="1" applyFill="1" applyBorder="1" applyAlignment="1">
      <alignment horizontal="right"/>
    </xf>
    <xf numFmtId="174" fontId="10" fillId="3" borderId="6" xfId="362" applyNumberFormat="1" applyFont="1" applyFill="1" applyBorder="1" applyAlignment="1">
      <alignment horizontal="right"/>
    </xf>
    <xf numFmtId="174" fontId="16" fillId="34" borderId="0" xfId="357" applyNumberFormat="1" applyFont="1" applyFill="1"/>
    <xf numFmtId="10" fontId="86" fillId="3" borderId="154" xfId="357" applyNumberFormat="1" applyFont="1" applyFill="1" applyBorder="1" applyAlignment="1">
      <alignment horizontal="right"/>
    </xf>
    <xf numFmtId="2" fontId="86" fillId="3" borderId="27" xfId="357" applyNumberFormat="1" applyFont="1" applyFill="1" applyBorder="1" applyAlignment="1">
      <alignment horizontal="center"/>
    </xf>
    <xf numFmtId="10" fontId="86" fillId="3" borderId="27" xfId="357" applyNumberFormat="1" applyFont="1" applyFill="1" applyBorder="1" applyAlignment="1">
      <alignment horizontal="center"/>
    </xf>
    <xf numFmtId="0" fontId="28" fillId="3" borderId="27" xfId="357" applyFont="1" applyFill="1" applyBorder="1" applyAlignment="1">
      <alignment horizontal="center" vertical="center"/>
    </xf>
    <xf numFmtId="10" fontId="28" fillId="3" borderId="63" xfId="361" applyNumberFormat="1" applyFont="1" applyFill="1" applyBorder="1" applyAlignment="1">
      <alignment horizontal="left"/>
    </xf>
    <xf numFmtId="0" fontId="10" fillId="3" borderId="17" xfId="357" applyFont="1" applyFill="1" applyBorder="1" applyAlignment="1">
      <alignment vertical="center"/>
    </xf>
    <xf numFmtId="42" fontId="10" fillId="3" borderId="27" xfId="357" applyNumberFormat="1" applyFont="1" applyFill="1" applyBorder="1"/>
    <xf numFmtId="174" fontId="86" fillId="3" borderId="23" xfId="362" applyNumberFormat="1" applyFont="1" applyFill="1" applyBorder="1" applyAlignment="1"/>
    <xf numFmtId="174" fontId="86" fillId="3" borderId="141" xfId="362" applyNumberFormat="1" applyFont="1" applyFill="1" applyBorder="1" applyAlignment="1"/>
    <xf numFmtId="0" fontId="10" fillId="3" borderId="51" xfId="357" applyFont="1" applyFill="1" applyBorder="1"/>
    <xf numFmtId="10" fontId="86" fillId="3" borderId="17" xfId="357" applyNumberFormat="1" applyFont="1" applyFill="1" applyBorder="1" applyAlignment="1">
      <alignment horizontal="center"/>
    </xf>
    <xf numFmtId="174" fontId="10" fillId="3" borderId="152" xfId="357" applyNumberFormat="1" applyFont="1" applyFill="1" applyBorder="1"/>
    <xf numFmtId="0" fontId="10" fillId="3" borderId="63" xfId="357" applyFont="1" applyFill="1" applyBorder="1"/>
    <xf numFmtId="0" fontId="166" fillId="41" borderId="0" xfId="0" applyFont="1" applyFill="1"/>
    <xf numFmtId="0" fontId="86" fillId="0" borderId="16" xfId="2" applyFont="1" applyBorder="1" applyAlignment="1">
      <alignment wrapText="1"/>
    </xf>
    <xf numFmtId="39" fontId="141" fillId="0" borderId="17" xfId="0" applyNumberFormat="1" applyFont="1" applyBorder="1" applyAlignment="1">
      <alignment horizontal="right" wrapText="1"/>
    </xf>
    <xf numFmtId="6" fontId="86" fillId="0" borderId="18" xfId="63" applyNumberFormat="1" applyFont="1" applyFill="1" applyBorder="1" applyAlignment="1">
      <alignment horizontal="right" wrapText="1"/>
    </xf>
    <xf numFmtId="0" fontId="86" fillId="0" borderId="25" xfId="2" applyFont="1" applyBorder="1" applyAlignment="1">
      <alignment wrapText="1"/>
    </xf>
    <xf numFmtId="0" fontId="86" fillId="0" borderId="153" xfId="0" applyFont="1" applyBorder="1" applyAlignment="1">
      <alignment wrapText="1"/>
    </xf>
    <xf numFmtId="39" fontId="141" fillId="0" borderId="154" xfId="0" applyNumberFormat="1" applyFont="1" applyBorder="1" applyAlignment="1">
      <alignment horizontal="right" wrapText="1"/>
    </xf>
    <xf numFmtId="6" fontId="86" fillId="0" borderId="21" xfId="63" applyNumberFormat="1" applyFont="1" applyFill="1" applyBorder="1" applyAlignment="1">
      <alignment horizontal="right" wrapText="1"/>
    </xf>
    <xf numFmtId="164" fontId="64" fillId="3" borderId="0" xfId="2" applyNumberFormat="1" applyFont="1" applyFill="1" applyAlignment="1">
      <alignment horizontal="center"/>
    </xf>
    <xf numFmtId="2" fontId="86" fillId="3" borderId="0" xfId="2" applyNumberFormat="1" applyFont="1" applyFill="1" applyAlignment="1">
      <alignment horizontal="right"/>
    </xf>
    <xf numFmtId="0" fontId="64" fillId="3" borderId="0" xfId="2" applyFont="1" applyFill="1" applyAlignment="1">
      <alignment horizontal="center"/>
    </xf>
    <xf numFmtId="0" fontId="120" fillId="3" borderId="17" xfId="2" applyFont="1" applyFill="1" applyBorder="1" applyAlignment="1">
      <alignment horizontal="center"/>
    </xf>
    <xf numFmtId="0" fontId="86" fillId="3" borderId="27" xfId="2" applyFont="1" applyFill="1" applyBorder="1"/>
    <xf numFmtId="164" fontId="89" fillId="3" borderId="27" xfId="2" applyNumberFormat="1" applyFont="1" applyFill="1" applyBorder="1" applyAlignment="1">
      <alignment horizontal="center"/>
    </xf>
    <xf numFmtId="164" fontId="86" fillId="3" borderId="27" xfId="2" applyNumberFormat="1" applyFont="1" applyFill="1" applyBorder="1"/>
    <xf numFmtId="10" fontId="86" fillId="3" borderId="27" xfId="2" applyNumberFormat="1" applyFont="1" applyFill="1" applyBorder="1"/>
    <xf numFmtId="174" fontId="86" fillId="3" borderId="27" xfId="2" applyNumberFormat="1" applyFont="1" applyFill="1" applyBorder="1"/>
    <xf numFmtId="10" fontId="20" fillId="3" borderId="63" xfId="357" applyNumberFormat="1" applyFill="1" applyBorder="1" applyAlignment="1">
      <alignment horizontal="right"/>
    </xf>
    <xf numFmtId="0" fontId="29" fillId="3" borderId="63" xfId="2" applyFill="1" applyBorder="1"/>
    <xf numFmtId="10" fontId="89" fillId="3" borderId="27" xfId="2" applyNumberFormat="1" applyFont="1" applyFill="1" applyBorder="1"/>
    <xf numFmtId="0" fontId="64" fillId="3" borderId="212" xfId="2" applyFont="1" applyFill="1" applyBorder="1"/>
    <xf numFmtId="164" fontId="64" fillId="3" borderId="20" xfId="2" applyNumberFormat="1" applyFont="1" applyFill="1" applyBorder="1"/>
    <xf numFmtId="164" fontId="64" fillId="3" borderId="159" xfId="2" applyNumberFormat="1" applyFont="1" applyFill="1" applyBorder="1"/>
    <xf numFmtId="42" fontId="64" fillId="3" borderId="176" xfId="51" applyNumberFormat="1" applyFont="1" applyFill="1" applyBorder="1" applyAlignment="1">
      <alignment horizontal="center"/>
    </xf>
    <xf numFmtId="0" fontId="148" fillId="3" borderId="5" xfId="2" applyFont="1" applyFill="1" applyBorder="1"/>
    <xf numFmtId="2" fontId="64" fillId="3" borderId="159" xfId="366" applyNumberFormat="1" applyFont="1" applyFill="1" applyBorder="1"/>
    <xf numFmtId="0" fontId="64" fillId="3" borderId="175" xfId="2" applyFont="1" applyFill="1" applyBorder="1"/>
    <xf numFmtId="0" fontId="64" fillId="3" borderId="20" xfId="2" applyFont="1" applyFill="1" applyBorder="1"/>
    <xf numFmtId="174" fontId="64" fillId="3" borderId="159" xfId="2" applyNumberFormat="1" applyFont="1" applyFill="1" applyBorder="1"/>
    <xf numFmtId="42" fontId="64" fillId="3" borderId="176" xfId="51" applyNumberFormat="1" applyFont="1" applyFill="1" applyBorder="1"/>
    <xf numFmtId="0" fontId="86" fillId="3" borderId="207" xfId="2" applyFont="1" applyFill="1" applyBorder="1"/>
    <xf numFmtId="10" fontId="86" fillId="3" borderId="162" xfId="365" applyNumberFormat="1" applyFont="1" applyFill="1" applyBorder="1"/>
    <xf numFmtId="174" fontId="86" fillId="3" borderId="202" xfId="2" applyNumberFormat="1" applyFont="1" applyFill="1" applyBorder="1"/>
    <xf numFmtId="42" fontId="86" fillId="3" borderId="211" xfId="51" applyNumberFormat="1" applyFont="1" applyFill="1" applyBorder="1"/>
    <xf numFmtId="10" fontId="86" fillId="3" borderId="154" xfId="248" applyNumberFormat="1" applyFont="1" applyFill="1" applyBorder="1" applyAlignment="1">
      <alignment horizontal="right" wrapText="1"/>
    </xf>
    <xf numFmtId="9" fontId="27" fillId="3" borderId="154" xfId="248" applyNumberFormat="1" applyFont="1" applyFill="1" applyBorder="1" applyAlignment="1">
      <alignment horizontal="right" wrapText="1"/>
    </xf>
    <xf numFmtId="6" fontId="86" fillId="3" borderId="155" xfId="248" applyNumberFormat="1" applyFont="1" applyFill="1" applyBorder="1" applyAlignment="1">
      <alignment horizontal="right" wrapText="1"/>
    </xf>
    <xf numFmtId="9" fontId="27" fillId="3" borderId="17" xfId="248" applyNumberFormat="1" applyFont="1" applyFill="1" applyBorder="1" applyAlignment="1">
      <alignment horizontal="right" wrapText="1"/>
    </xf>
    <xf numFmtId="9" fontId="27" fillId="3" borderId="154" xfId="0" applyNumberFormat="1" applyFont="1" applyFill="1" applyBorder="1" applyAlignment="1">
      <alignment horizontal="right" wrapText="1"/>
    </xf>
    <xf numFmtId="0" fontId="64" fillId="3" borderId="153" xfId="0" applyFont="1" applyFill="1" applyBorder="1" applyAlignment="1">
      <alignment wrapText="1"/>
    </xf>
    <xf numFmtId="9" fontId="27" fillId="3" borderId="154" xfId="2" applyNumberFormat="1" applyFont="1" applyFill="1" applyBorder="1" applyAlignment="1">
      <alignment horizontal="right" wrapText="1"/>
    </xf>
    <xf numFmtId="9" fontId="27" fillId="3" borderId="17" xfId="2" applyNumberFormat="1" applyFont="1" applyFill="1" applyBorder="1" applyAlignment="1">
      <alignment horizontal="right" wrapText="1"/>
    </xf>
    <xf numFmtId="0" fontId="86" fillId="3" borderId="11" xfId="2" applyFont="1" applyFill="1" applyBorder="1" applyAlignment="1">
      <alignment wrapText="1"/>
    </xf>
    <xf numFmtId="10" fontId="86" fillId="3" borderId="148" xfId="2" applyNumberFormat="1" applyFont="1" applyFill="1" applyBorder="1" applyAlignment="1">
      <alignment horizontal="right" wrapText="1"/>
    </xf>
    <xf numFmtId="6" fontId="86" fillId="3" borderId="14" xfId="2" applyNumberFormat="1" applyFont="1" applyFill="1" applyBorder="1" applyAlignment="1">
      <alignment horizontal="right" wrapText="1"/>
    </xf>
    <xf numFmtId="10" fontId="86" fillId="3" borderId="148" xfId="0" applyNumberFormat="1" applyFont="1" applyFill="1" applyBorder="1" applyAlignment="1">
      <alignment horizontal="right" wrapText="1"/>
    </xf>
    <xf numFmtId="6" fontId="86" fillId="3" borderId="14" xfId="0" applyNumberFormat="1" applyFont="1" applyFill="1" applyBorder="1" applyAlignment="1">
      <alignment horizontal="right" wrapText="1"/>
    </xf>
    <xf numFmtId="165" fontId="19" fillId="3" borderId="133" xfId="353" applyNumberFormat="1" applyFont="1" applyFill="1" applyBorder="1"/>
    <xf numFmtId="6" fontId="64" fillId="3" borderId="184" xfId="4" applyNumberFormat="1" applyFont="1" applyFill="1" applyBorder="1" applyAlignment="1">
      <alignment horizontal="right" wrapText="1"/>
    </xf>
    <xf numFmtId="0" fontId="86" fillId="3" borderId="165" xfId="248" applyFont="1" applyFill="1" applyBorder="1" applyAlignment="1">
      <alignment wrapText="1"/>
    </xf>
    <xf numFmtId="10" fontId="24" fillId="3" borderId="166" xfId="248" applyNumberFormat="1" applyFont="1" applyFill="1" applyBorder="1"/>
    <xf numFmtId="0" fontId="24" fillId="3" borderId="213" xfId="248" applyFont="1" applyFill="1" applyBorder="1"/>
    <xf numFmtId="6" fontId="24" fillId="3" borderId="122" xfId="248" applyNumberFormat="1" applyFont="1" applyFill="1" applyBorder="1"/>
    <xf numFmtId="10" fontId="24" fillId="3" borderId="147" xfId="248" applyNumberFormat="1" applyFont="1" applyFill="1" applyBorder="1"/>
    <xf numFmtId="0" fontId="24" fillId="3" borderId="214" xfId="248" applyFont="1" applyFill="1" applyBorder="1"/>
    <xf numFmtId="6" fontId="24" fillId="3" borderId="126" xfId="248" applyNumberFormat="1" applyFont="1" applyFill="1" applyBorder="1"/>
    <xf numFmtId="10" fontId="24" fillId="3" borderId="0" xfId="248" applyNumberFormat="1" applyFont="1" applyFill="1" applyAlignment="1">
      <alignment horizontal="center"/>
    </xf>
    <xf numFmtId="0" fontId="24" fillId="3" borderId="0" xfId="248" applyFont="1" applyFill="1"/>
    <xf numFmtId="0" fontId="24" fillId="3" borderId="128" xfId="248" applyFont="1" applyFill="1" applyBorder="1"/>
    <xf numFmtId="10" fontId="64" fillId="3" borderId="129" xfId="248" applyNumberFormat="1" applyFont="1" applyFill="1" applyBorder="1" applyAlignment="1">
      <alignment horizontal="right" wrapText="1"/>
    </xf>
    <xf numFmtId="42" fontId="64" fillId="3" borderId="129" xfId="248" applyNumberFormat="1" applyFont="1" applyFill="1" applyBorder="1" applyAlignment="1">
      <alignment horizontal="center" wrapText="1"/>
    </xf>
    <xf numFmtId="42" fontId="64" fillId="3" borderId="130" xfId="248" applyNumberFormat="1" applyFont="1" applyFill="1" applyBorder="1" applyAlignment="1">
      <alignment horizontal="center" wrapText="1"/>
    </xf>
    <xf numFmtId="0" fontId="24" fillId="3" borderId="175" xfId="248" applyFont="1" applyFill="1" applyBorder="1"/>
    <xf numFmtId="0" fontId="24" fillId="3" borderId="159" xfId="248" applyFont="1" applyFill="1" applyBorder="1"/>
    <xf numFmtId="44" fontId="24" fillId="3" borderId="159" xfId="248" applyNumberFormat="1" applyFont="1" applyFill="1" applyBorder="1" applyAlignment="1">
      <alignment horizontal="center"/>
    </xf>
    <xf numFmtId="170" fontId="86" fillId="3" borderId="159" xfId="248" applyNumberFormat="1" applyFont="1" applyFill="1" applyBorder="1"/>
    <xf numFmtId="0" fontId="64" fillId="3" borderId="207" xfId="248" applyFont="1" applyFill="1" applyBorder="1" applyAlignment="1">
      <alignment wrapText="1"/>
    </xf>
    <xf numFmtId="10" fontId="24" fillId="3" borderId="215" xfId="248" applyNumberFormat="1" applyFont="1" applyFill="1" applyBorder="1" applyAlignment="1">
      <alignment horizontal="center"/>
    </xf>
    <xf numFmtId="0" fontId="24" fillId="3" borderId="215" xfId="248" applyFont="1" applyFill="1" applyBorder="1"/>
    <xf numFmtId="6" fontId="86" fillId="3" borderId="216" xfId="4" applyNumberFormat="1" applyFont="1" applyFill="1" applyBorder="1" applyAlignment="1">
      <alignment horizontal="right" wrapText="1"/>
    </xf>
    <xf numFmtId="0" fontId="86" fillId="3" borderId="128" xfId="248" applyFont="1" applyFill="1" applyBorder="1" applyAlignment="1">
      <alignment wrapText="1"/>
    </xf>
    <xf numFmtId="164" fontId="64" fillId="3" borderId="46" xfId="248" applyNumberFormat="1" applyFont="1" applyFill="1" applyBorder="1" applyAlignment="1">
      <alignment wrapText="1"/>
    </xf>
    <xf numFmtId="10" fontId="28" fillId="3" borderId="43" xfId="248" applyNumberFormat="1" applyFont="1" applyFill="1" applyBorder="1" applyAlignment="1">
      <alignment horizontal="center"/>
    </xf>
    <xf numFmtId="0" fontId="28" fillId="3" borderId="43" xfId="248" applyFont="1" applyFill="1" applyBorder="1"/>
    <xf numFmtId="6" fontId="64" fillId="3" borderId="44" xfId="248" applyNumberFormat="1" applyFont="1" applyFill="1" applyBorder="1" applyAlignment="1">
      <alignment horizontal="right" wrapText="1"/>
    </xf>
    <xf numFmtId="0" fontId="86" fillId="3" borderId="196" xfId="248" applyFont="1" applyFill="1" applyBorder="1" applyAlignment="1">
      <alignment wrapText="1"/>
    </xf>
    <xf numFmtId="10" fontId="24" fillId="3" borderId="177" xfId="248" applyNumberFormat="1" applyFont="1" applyFill="1" applyBorder="1" applyAlignment="1">
      <alignment horizontal="center"/>
    </xf>
    <xf numFmtId="0" fontId="24" fillId="3" borderId="177" xfId="248" applyFont="1" applyFill="1" applyBorder="1"/>
    <xf numFmtId="6" fontId="86" fillId="3" borderId="179" xfId="4" applyNumberFormat="1" applyFont="1" applyFill="1" applyBorder="1" applyAlignment="1">
      <alignment horizontal="right" wrapText="1"/>
    </xf>
    <xf numFmtId="0" fontId="86" fillId="3" borderId="165" xfId="0" applyFont="1" applyFill="1" applyBorder="1" applyAlignment="1">
      <alignment wrapText="1"/>
    </xf>
    <xf numFmtId="0" fontId="64" fillId="3" borderId="217" xfId="248" applyFont="1" applyFill="1" applyBorder="1" applyAlignment="1">
      <alignment wrapText="1"/>
    </xf>
    <xf numFmtId="10" fontId="96" fillId="3" borderId="162" xfId="0" applyNumberFormat="1" applyFont="1" applyFill="1" applyBorder="1" applyAlignment="1">
      <alignment horizontal="right" wrapText="1"/>
    </xf>
    <xf numFmtId="164" fontId="96" fillId="3" borderId="162" xfId="0" applyNumberFormat="1" applyFont="1" applyFill="1" applyBorder="1" applyAlignment="1">
      <alignment horizontal="right" wrapText="1"/>
    </xf>
    <xf numFmtId="6" fontId="64" fillId="3" borderId="163" xfId="4" applyNumberFormat="1" applyFont="1" applyFill="1" applyBorder="1" applyAlignment="1">
      <alignment horizontal="right" wrapText="1"/>
    </xf>
    <xf numFmtId="9" fontId="86" fillId="3" borderId="153" xfId="102" applyNumberFormat="1" applyFont="1" applyFill="1" applyBorder="1" applyAlignment="1">
      <alignment horizontal="left" wrapText="1"/>
    </xf>
    <xf numFmtId="10" fontId="86" fillId="3" borderId="154" xfId="102" applyNumberFormat="1" applyFont="1" applyFill="1" applyBorder="1" applyAlignment="1">
      <alignment horizontal="right" wrapText="1"/>
    </xf>
    <xf numFmtId="0" fontId="64" fillId="3" borderId="154" xfId="102" applyFont="1" applyFill="1" applyBorder="1" applyAlignment="1">
      <alignment horizontal="right"/>
    </xf>
    <xf numFmtId="3" fontId="86" fillId="3" borderId="155" xfId="102" applyNumberFormat="1" applyFont="1" applyFill="1" applyBorder="1" applyAlignment="1">
      <alignment horizontal="right"/>
    </xf>
    <xf numFmtId="10" fontId="86" fillId="3" borderId="17" xfId="102" applyNumberFormat="1" applyFont="1" applyFill="1" applyBorder="1" applyAlignment="1">
      <alignment horizontal="right" wrapText="1"/>
    </xf>
    <xf numFmtId="0" fontId="64" fillId="3" borderId="17" xfId="102" applyFont="1" applyFill="1" applyBorder="1" applyAlignment="1">
      <alignment horizontal="right"/>
    </xf>
    <xf numFmtId="2" fontId="86" fillId="3" borderId="153" xfId="102" applyNumberFormat="1" applyFont="1" applyFill="1" applyBorder="1"/>
    <xf numFmtId="9" fontId="86" fillId="3" borderId="22" xfId="146" applyFont="1" applyFill="1" applyBorder="1" applyAlignment="1">
      <alignment wrapText="1"/>
    </xf>
    <xf numFmtId="9" fontId="86" fillId="3" borderId="23" xfId="146" applyFont="1" applyFill="1" applyBorder="1" applyAlignment="1">
      <alignment horizontal="center"/>
    </xf>
    <xf numFmtId="10" fontId="86" fillId="3" borderId="23" xfId="146" applyNumberFormat="1" applyFont="1" applyFill="1" applyBorder="1"/>
    <xf numFmtId="8" fontId="86" fillId="34" borderId="0" xfId="346" applyNumberFormat="1" applyFont="1" applyFill="1" applyAlignment="1">
      <alignment horizontal="right" vertical="center"/>
    </xf>
    <xf numFmtId="10" fontId="0" fillId="34" borderId="0" xfId="1" applyNumberFormat="1" applyFont="1" applyFill="1" applyAlignment="1">
      <alignment horizontal="right" vertical="center"/>
    </xf>
    <xf numFmtId="2" fontId="20" fillId="3" borderId="202" xfId="357" applyNumberFormat="1" applyFill="1" applyBorder="1" applyAlignment="1">
      <alignment horizontal="center"/>
    </xf>
    <xf numFmtId="43" fontId="0" fillId="3" borderId="207" xfId="359" applyFont="1" applyFill="1" applyBorder="1"/>
    <xf numFmtId="0" fontId="20" fillId="3" borderId="47" xfId="357" applyFill="1" applyBorder="1"/>
    <xf numFmtId="2" fontId="20" fillId="3" borderId="147" xfId="357" applyNumberFormat="1" applyFill="1" applyBorder="1" applyAlignment="1">
      <alignment horizontal="center"/>
    </xf>
    <xf numFmtId="43" fontId="0" fillId="3" borderId="51" xfId="359" applyFont="1" applyFill="1" applyBorder="1"/>
    <xf numFmtId="0" fontId="9" fillId="3" borderId="51" xfId="357" applyFont="1" applyFill="1" applyBorder="1"/>
    <xf numFmtId="0" fontId="9" fillId="3" borderId="127" xfId="357" applyFont="1" applyFill="1" applyBorder="1"/>
    <xf numFmtId="10" fontId="20" fillId="3" borderId="147" xfId="1" applyNumberFormat="1" applyFont="1" applyFill="1" applyBorder="1" applyAlignment="1">
      <alignment horizontal="center"/>
    </xf>
    <xf numFmtId="10" fontId="0" fillId="3" borderId="47" xfId="361" applyNumberFormat="1" applyFont="1" applyFill="1" applyBorder="1" applyAlignment="1">
      <alignment horizontal="center" vertical="center"/>
    </xf>
    <xf numFmtId="0" fontId="28" fillId="3" borderId="207" xfId="357" applyFont="1" applyFill="1" applyBorder="1"/>
    <xf numFmtId="0" fontId="28" fillId="3" borderId="168" xfId="357" applyFont="1" applyFill="1" applyBorder="1"/>
    <xf numFmtId="10" fontId="0" fillId="3" borderId="147" xfId="361" applyNumberFormat="1" applyFont="1" applyFill="1" applyBorder="1"/>
    <xf numFmtId="174" fontId="0" fillId="3" borderId="207" xfId="360" applyNumberFormat="1" applyFont="1" applyFill="1" applyBorder="1"/>
    <xf numFmtId="10" fontId="86" fillId="3" borderId="171" xfId="357" applyNumberFormat="1" applyFont="1" applyFill="1" applyBorder="1"/>
    <xf numFmtId="0" fontId="15" fillId="3" borderId="127" xfId="357" applyFont="1" applyFill="1" applyBorder="1"/>
    <xf numFmtId="174" fontId="16" fillId="3" borderId="159" xfId="362" applyNumberFormat="1" applyFont="1" applyFill="1" applyBorder="1"/>
    <xf numFmtId="174" fontId="119" fillId="3" borderId="176" xfId="362" applyNumberFormat="1" applyFont="1" applyFill="1" applyBorder="1" applyAlignment="1">
      <alignment horizontal="center"/>
    </xf>
    <xf numFmtId="0" fontId="114" fillId="3" borderId="175" xfId="357" applyFont="1" applyFill="1" applyBorder="1"/>
    <xf numFmtId="10" fontId="114" fillId="3" borderId="159" xfId="357" applyNumberFormat="1" applyFont="1" applyFill="1" applyBorder="1" applyAlignment="1">
      <alignment horizontal="center"/>
    </xf>
    <xf numFmtId="10" fontId="86" fillId="3" borderId="159" xfId="357" applyNumberFormat="1" applyFont="1" applyFill="1" applyBorder="1" applyAlignment="1">
      <alignment horizontal="center"/>
    </xf>
    <xf numFmtId="174" fontId="119" fillId="3" borderId="176" xfId="357" applyNumberFormat="1" applyFont="1" applyFill="1" applyBorder="1"/>
    <xf numFmtId="0" fontId="16" fillId="3" borderId="202" xfId="357" applyFont="1" applyFill="1" applyBorder="1"/>
    <xf numFmtId="174" fontId="119" fillId="3" borderId="211" xfId="357" applyNumberFormat="1" applyFont="1" applyFill="1" applyBorder="1"/>
    <xf numFmtId="2" fontId="119" fillId="3" borderId="159" xfId="357" applyNumberFormat="1" applyFont="1" applyFill="1" applyBorder="1" applyAlignment="1">
      <alignment horizontal="center"/>
    </xf>
    <xf numFmtId="164" fontId="64" fillId="3" borderId="9" xfId="2" applyNumberFormat="1" applyFont="1" applyFill="1" applyBorder="1"/>
    <xf numFmtId="2" fontId="64" fillId="3" borderId="8" xfId="366" applyNumberFormat="1" applyFont="1" applyFill="1" applyBorder="1"/>
    <xf numFmtId="42" fontId="64" fillId="3" borderId="10" xfId="51" applyNumberFormat="1" applyFont="1" applyFill="1" applyBorder="1" applyAlignment="1">
      <alignment horizontal="center"/>
    </xf>
    <xf numFmtId="10" fontId="89" fillId="3" borderId="0" xfId="2" applyNumberFormat="1" applyFont="1" applyFill="1"/>
    <xf numFmtId="164" fontId="64" fillId="3" borderId="47" xfId="2" applyNumberFormat="1" applyFont="1" applyFill="1" applyBorder="1"/>
    <xf numFmtId="10" fontId="64" fillId="3" borderId="47" xfId="2" applyNumberFormat="1" applyFont="1" applyFill="1" applyBorder="1" applyAlignment="1">
      <alignment horizontal="center"/>
    </xf>
    <xf numFmtId="164" fontId="64" fillId="3" borderId="127" xfId="2" applyNumberFormat="1" applyFont="1" applyFill="1" applyBorder="1"/>
    <xf numFmtId="42" fontId="64" fillId="3" borderId="141" xfId="51" applyNumberFormat="1" applyFont="1" applyFill="1" applyBorder="1" applyAlignment="1">
      <alignment horizontal="center"/>
    </xf>
    <xf numFmtId="0" fontId="86" fillId="3" borderId="165" xfId="2" applyFont="1" applyFill="1" applyBorder="1"/>
    <xf numFmtId="10" fontId="86" fillId="3" borderId="166" xfId="2" applyNumberFormat="1" applyFont="1" applyFill="1" applyBorder="1"/>
    <xf numFmtId="10" fontId="86" fillId="3" borderId="166" xfId="2" applyNumberFormat="1" applyFont="1" applyFill="1" applyBorder="1" applyAlignment="1">
      <alignment horizontal="center"/>
    </xf>
    <xf numFmtId="174" fontId="86" fillId="3" borderId="165" xfId="2" applyNumberFormat="1" applyFont="1" applyFill="1" applyBorder="1"/>
    <xf numFmtId="42" fontId="86" fillId="3" borderId="167" xfId="51" applyNumberFormat="1" applyFont="1" applyFill="1" applyBorder="1"/>
    <xf numFmtId="0" fontId="64" fillId="3" borderId="207" xfId="2" applyFont="1" applyFill="1" applyBorder="1"/>
    <xf numFmtId="0" fontId="86" fillId="3" borderId="51" xfId="2" applyFont="1" applyFill="1" applyBorder="1"/>
    <xf numFmtId="10" fontId="86" fillId="3" borderId="147" xfId="365" applyNumberFormat="1" applyFont="1" applyFill="1" applyBorder="1"/>
    <xf numFmtId="174" fontId="16" fillId="3" borderId="152" xfId="357" applyNumberFormat="1" applyFont="1" applyFill="1" applyBorder="1"/>
    <xf numFmtId="174" fontId="16" fillId="3" borderId="9" xfId="362" applyNumberFormat="1" applyFont="1" applyFill="1" applyBorder="1"/>
    <xf numFmtId="2" fontId="114" fillId="3" borderId="9" xfId="357" applyNumberFormat="1" applyFont="1" applyFill="1" applyBorder="1" applyAlignment="1">
      <alignment horizontal="center"/>
    </xf>
    <xf numFmtId="174" fontId="119" fillId="3" borderId="10" xfId="362" applyNumberFormat="1" applyFont="1" applyFill="1" applyBorder="1" applyAlignment="1">
      <alignment horizontal="center"/>
    </xf>
    <xf numFmtId="0" fontId="64" fillId="3" borderId="127" xfId="2" applyFont="1" applyFill="1" applyBorder="1"/>
    <xf numFmtId="0" fontId="64" fillId="3" borderId="47" xfId="2" applyFont="1" applyFill="1" applyBorder="1"/>
    <xf numFmtId="10" fontId="86" fillId="3" borderId="47" xfId="2" applyNumberFormat="1" applyFont="1" applyFill="1" applyBorder="1" applyAlignment="1">
      <alignment horizontal="center"/>
    </xf>
    <xf numFmtId="174" fontId="86" fillId="3" borderId="127" xfId="2" applyNumberFormat="1" applyFont="1" applyFill="1" applyBorder="1"/>
    <xf numFmtId="42" fontId="86" fillId="3" borderId="141" xfId="51" applyNumberFormat="1" applyFont="1" applyFill="1" applyBorder="1"/>
    <xf numFmtId="174" fontId="86" fillId="3" borderId="166" xfId="2" applyNumberFormat="1" applyFont="1" applyFill="1" applyBorder="1"/>
    <xf numFmtId="174" fontId="86" fillId="3" borderId="167" xfId="51" applyNumberFormat="1" applyFont="1" applyFill="1" applyBorder="1"/>
    <xf numFmtId="42" fontId="20" fillId="3" borderId="0" xfId="357" applyNumberFormat="1" applyFill="1"/>
    <xf numFmtId="174" fontId="114" fillId="3" borderId="0" xfId="357" applyNumberFormat="1" applyFont="1" applyFill="1" applyAlignment="1">
      <alignment horizontal="center"/>
    </xf>
    <xf numFmtId="42" fontId="8" fillId="3" borderId="0" xfId="357" applyNumberFormat="1" applyFont="1" applyFill="1" applyAlignment="1">
      <alignment horizontal="center"/>
    </xf>
    <xf numFmtId="174" fontId="8" fillId="3" borderId="0" xfId="357" applyNumberFormat="1" applyFont="1" applyFill="1" applyAlignment="1">
      <alignment horizontal="center"/>
    </xf>
    <xf numFmtId="0" fontId="119" fillId="3" borderId="5" xfId="357" applyFont="1" applyFill="1" applyBorder="1" applyAlignment="1">
      <alignment horizontal="center"/>
    </xf>
    <xf numFmtId="0" fontId="35" fillId="0" borderId="0" xfId="102"/>
    <xf numFmtId="10" fontId="32" fillId="0" borderId="0" xfId="0" applyNumberFormat="1" applyFont="1" applyAlignment="1">
      <alignment horizontal="right" wrapText="1"/>
    </xf>
    <xf numFmtId="168" fontId="39" fillId="0" borderId="0" xfId="0" applyNumberFormat="1" applyFont="1"/>
    <xf numFmtId="9" fontId="168" fillId="0" borderId="0" xfId="0" applyNumberFormat="1" applyFont="1" applyAlignment="1">
      <alignment horizontal="right" wrapText="1"/>
    </xf>
    <xf numFmtId="10" fontId="79" fillId="0" borderId="0" xfId="1" applyNumberFormat="1" applyFont="1" applyAlignment="1">
      <alignment horizontal="right" wrapText="1"/>
    </xf>
    <xf numFmtId="0" fontId="167" fillId="3" borderId="58" xfId="0" applyFont="1" applyFill="1" applyBorder="1" applyAlignment="1">
      <alignment horizontal="left" wrapText="1"/>
    </xf>
    <xf numFmtId="10" fontId="79" fillId="3" borderId="63" xfId="142" applyNumberFormat="1" applyFont="1" applyFill="1" applyBorder="1" applyAlignment="1">
      <alignment horizontal="right" wrapText="1"/>
    </xf>
    <xf numFmtId="10" fontId="78" fillId="3" borderId="63" xfId="142" applyNumberFormat="1" applyFont="1" applyFill="1" applyBorder="1" applyAlignment="1">
      <alignment horizontal="right" wrapText="1"/>
    </xf>
    <xf numFmtId="8" fontId="32" fillId="3" borderId="61" xfId="2" applyNumberFormat="1" applyFont="1" applyFill="1" applyBorder="1" applyAlignment="1">
      <alignment horizontal="right" wrapText="1"/>
    </xf>
    <xf numFmtId="7" fontId="15" fillId="34" borderId="0" xfId="0" applyNumberFormat="1" applyFont="1" applyFill="1"/>
    <xf numFmtId="0" fontId="7" fillId="34" borderId="0" xfId="0" applyFont="1" applyFill="1"/>
    <xf numFmtId="49" fontId="169" fillId="0" borderId="0" xfId="99" applyNumberFormat="1" applyFont="1" applyAlignment="1">
      <alignment horizontal="center" vertical="center"/>
    </xf>
    <xf numFmtId="0" fontId="6" fillId="0" borderId="0" xfId="376"/>
    <xf numFmtId="0" fontId="97" fillId="0" borderId="0" xfId="376" applyFont="1" applyAlignment="1">
      <alignment horizontal="center" wrapText="1"/>
    </xf>
    <xf numFmtId="0" fontId="6" fillId="0" borderId="0" xfId="376" applyAlignment="1">
      <alignment horizontal="right"/>
    </xf>
    <xf numFmtId="168" fontId="6" fillId="0" borderId="0" xfId="376" applyNumberFormat="1" applyAlignment="1">
      <alignment horizontal="center"/>
    </xf>
    <xf numFmtId="10" fontId="0" fillId="0" borderId="0" xfId="281" applyNumberFormat="1" applyFont="1" applyAlignment="1">
      <alignment horizontal="center"/>
    </xf>
    <xf numFmtId="10" fontId="6" fillId="0" borderId="0" xfId="376" applyNumberFormat="1"/>
    <xf numFmtId="8" fontId="148" fillId="0" borderId="0" xfId="376" applyNumberFormat="1" applyFont="1" applyAlignment="1">
      <alignment horizontal="center"/>
    </xf>
    <xf numFmtId="0" fontId="5" fillId="0" borderId="0" xfId="376" applyFont="1"/>
    <xf numFmtId="10" fontId="6" fillId="0" borderId="166" xfId="1" applyNumberFormat="1" applyFont="1" applyBorder="1" applyAlignment="1">
      <alignment horizontal="center"/>
    </xf>
    <xf numFmtId="10" fontId="6" fillId="0" borderId="0" xfId="376" applyNumberFormat="1" applyAlignment="1">
      <alignment horizontal="center"/>
    </xf>
    <xf numFmtId="9" fontId="6" fillId="0" borderId="0" xfId="376" applyNumberFormat="1"/>
    <xf numFmtId="9" fontId="6" fillId="0" borderId="0" xfId="376" applyNumberFormat="1" applyAlignment="1">
      <alignment horizontal="center"/>
    </xf>
    <xf numFmtId="10" fontId="0" fillId="0" borderId="0" xfId="1" applyNumberFormat="1" applyFont="1"/>
    <xf numFmtId="0" fontId="86" fillId="0" borderId="16" xfId="102" applyFont="1" applyBorder="1"/>
    <xf numFmtId="38" fontId="86" fillId="0" borderId="18" xfId="102" applyNumberFormat="1" applyFont="1" applyBorder="1" applyAlignment="1">
      <alignment horizontal="right"/>
    </xf>
    <xf numFmtId="0" fontId="35" fillId="0" borderId="79" xfId="163" applyBorder="1" applyAlignment="1">
      <alignment horizontal="right"/>
    </xf>
    <xf numFmtId="0" fontId="171" fillId="0" borderId="164" xfId="0" applyFont="1" applyBorder="1" applyAlignment="1">
      <alignment horizontal="center" vertical="center" wrapText="1"/>
    </xf>
    <xf numFmtId="0" fontId="171" fillId="0" borderId="10" xfId="0" applyFont="1" applyBorder="1" applyAlignment="1">
      <alignment horizontal="center" vertical="center" wrapText="1"/>
    </xf>
    <xf numFmtId="0" fontId="174" fillId="0" borderId="45" xfId="0" applyFont="1" applyBorder="1" applyAlignment="1">
      <alignment vertical="center" wrapText="1"/>
    </xf>
    <xf numFmtId="8" fontId="174" fillId="0" borderId="44" xfId="0" applyNumberFormat="1" applyFont="1" applyBorder="1" applyAlignment="1">
      <alignment horizontal="center" vertical="center" wrapText="1"/>
    </xf>
    <xf numFmtId="0" fontId="174" fillId="0" borderId="44" xfId="0" applyFont="1" applyBorder="1" applyAlignment="1">
      <alignment vertical="center" wrapText="1"/>
    </xf>
    <xf numFmtId="0" fontId="174" fillId="0" borderId="48" xfId="0" applyFont="1" applyBorder="1" applyAlignment="1">
      <alignment vertical="center" wrapText="1"/>
    </xf>
    <xf numFmtId="0" fontId="174" fillId="0" borderId="6" xfId="0" applyFont="1" applyBorder="1" applyAlignment="1">
      <alignment vertical="center" wrapText="1"/>
    </xf>
    <xf numFmtId="0" fontId="173" fillId="0" borderId="8" xfId="0" applyFont="1" applyBorder="1" applyAlignment="1">
      <alignment vertical="center" wrapText="1"/>
    </xf>
    <xf numFmtId="0" fontId="173" fillId="0" borderId="9" xfId="0" applyFont="1" applyBorder="1" applyAlignment="1">
      <alignment vertical="center" wrapText="1"/>
    </xf>
    <xf numFmtId="0" fontId="173" fillId="0" borderId="10" xfId="0" applyFont="1" applyBorder="1" applyAlignment="1">
      <alignment vertical="center" wrapText="1"/>
    </xf>
    <xf numFmtId="6" fontId="174" fillId="0" borderId="44" xfId="0" applyNumberFormat="1" applyFont="1" applyBorder="1" applyAlignment="1">
      <alignment horizontal="center" vertical="center" wrapText="1"/>
    </xf>
    <xf numFmtId="0" fontId="172" fillId="0" borderId="0" xfId="0" applyFont="1" applyAlignment="1">
      <alignment vertical="center"/>
    </xf>
    <xf numFmtId="0" fontId="173" fillId="0" borderId="164" xfId="0" applyFont="1" applyBorder="1" applyAlignment="1">
      <alignment horizontal="center" vertical="center"/>
    </xf>
    <xf numFmtId="0" fontId="173" fillId="0" borderId="10" xfId="0" applyFont="1" applyBorder="1" applyAlignment="1">
      <alignment horizontal="center" vertical="center"/>
    </xf>
    <xf numFmtId="0" fontId="173" fillId="0" borderId="10" xfId="0" applyFont="1" applyBorder="1" applyAlignment="1">
      <alignment horizontal="center" vertical="center" wrapText="1"/>
    </xf>
    <xf numFmtId="0" fontId="174" fillId="0" borderId="44" xfId="0" applyFont="1" applyBorder="1" applyAlignment="1">
      <alignment horizontal="center" vertical="center"/>
    </xf>
    <xf numFmtId="6" fontId="174" fillId="0" borderId="44" xfId="0" applyNumberFormat="1" applyFont="1" applyBorder="1" applyAlignment="1">
      <alignment horizontal="center" vertical="center"/>
    </xf>
    <xf numFmtId="0" fontId="173" fillId="0" borderId="42" xfId="0" applyFont="1" applyBorder="1" applyAlignment="1">
      <alignment vertical="center" wrapText="1"/>
    </xf>
    <xf numFmtId="0" fontId="173" fillId="0" borderId="45" xfId="0" applyFont="1" applyBorder="1" applyAlignment="1">
      <alignment vertical="center" wrapText="1"/>
    </xf>
    <xf numFmtId="0" fontId="173" fillId="44" borderId="164" xfId="0" applyFont="1" applyFill="1" applyBorder="1" applyAlignment="1">
      <alignment horizontal="center" vertical="center"/>
    </xf>
    <xf numFmtId="0" fontId="173" fillId="44" borderId="10" xfId="0" applyFont="1" applyFill="1" applyBorder="1" applyAlignment="1">
      <alignment horizontal="center" vertical="center"/>
    </xf>
    <xf numFmtId="0" fontId="174" fillId="0" borderId="218" xfId="0" applyFont="1" applyBorder="1" applyAlignment="1">
      <alignment vertical="center" wrapText="1"/>
    </xf>
    <xf numFmtId="8" fontId="174" fillId="0" borderId="44" xfId="0" applyNumberFormat="1" applyFont="1" applyBorder="1" applyAlignment="1">
      <alignment horizontal="center" vertical="center"/>
    </xf>
    <xf numFmtId="0" fontId="174" fillId="0" borderId="6" xfId="0" applyFont="1" applyBorder="1" applyAlignment="1">
      <alignment vertical="center"/>
    </xf>
    <xf numFmtId="0" fontId="174" fillId="0" borderId="44" xfId="0" applyFont="1" applyBorder="1" applyAlignment="1">
      <alignment vertical="center"/>
    </xf>
    <xf numFmtId="0" fontId="132" fillId="0" borderId="0" xfId="381" applyFont="1"/>
    <xf numFmtId="0" fontId="133" fillId="0" borderId="0" xfId="381" applyFont="1" applyAlignment="1">
      <alignment horizontal="center"/>
    </xf>
    <xf numFmtId="0" fontId="132" fillId="0" borderId="0" xfId="381" applyFont="1" applyAlignment="1">
      <alignment wrapText="1"/>
    </xf>
    <xf numFmtId="8" fontId="132" fillId="0" borderId="0" xfId="381" applyNumberFormat="1" applyFont="1"/>
    <xf numFmtId="17" fontId="134" fillId="0" borderId="0" xfId="381" applyNumberFormat="1" applyFont="1" applyAlignment="1">
      <alignment horizontal="center"/>
    </xf>
    <xf numFmtId="169" fontId="135" fillId="0" borderId="0" xfId="381" applyNumberFormat="1" applyFont="1" applyAlignment="1">
      <alignment horizontal="left" vertical="top"/>
    </xf>
    <xf numFmtId="0" fontId="135" fillId="0" borderId="0" xfId="381" applyFont="1" applyAlignment="1">
      <alignment horizontal="center"/>
    </xf>
    <xf numFmtId="0" fontId="135" fillId="0" borderId="0" xfId="381" applyFont="1"/>
    <xf numFmtId="9" fontId="135" fillId="0" borderId="0" xfId="381" applyNumberFormat="1" applyFont="1" applyAlignment="1">
      <alignment horizontal="center" wrapText="1"/>
    </xf>
    <xf numFmtId="0" fontId="135" fillId="0" borderId="0" xfId="381" applyFont="1" applyAlignment="1">
      <alignment horizontal="left" wrapText="1"/>
    </xf>
    <xf numFmtId="8" fontId="132" fillId="0" borderId="0" xfId="381" applyNumberFormat="1" applyFont="1" applyAlignment="1">
      <alignment horizontal="right"/>
    </xf>
    <xf numFmtId="0" fontId="177" fillId="0" borderId="2" xfId="381" applyFont="1" applyBorder="1"/>
    <xf numFmtId="168" fontId="132" fillId="0" borderId="41" xfId="381" applyNumberFormat="1" applyFont="1" applyBorder="1" applyAlignment="1">
      <alignment horizontal="center"/>
    </xf>
    <xf numFmtId="0" fontId="132" fillId="0" borderId="3" xfId="381" applyFont="1" applyBorder="1"/>
    <xf numFmtId="44" fontId="132" fillId="34" borderId="41" xfId="382" applyFont="1" applyFill="1" applyBorder="1" applyAlignment="1">
      <alignment horizontal="center"/>
    </xf>
    <xf numFmtId="8" fontId="132" fillId="0" borderId="4" xfId="381" applyNumberFormat="1" applyFont="1" applyBorder="1"/>
    <xf numFmtId="10" fontId="132" fillId="0" borderId="0" xfId="383" applyNumberFormat="1" applyFont="1"/>
    <xf numFmtId="0" fontId="177" fillId="0" borderId="46" xfId="381" applyFont="1" applyBorder="1"/>
    <xf numFmtId="170" fontId="132" fillId="0" borderId="43" xfId="381" applyNumberFormat="1" applyFont="1" applyBorder="1" applyAlignment="1">
      <alignment horizontal="center"/>
    </xf>
    <xf numFmtId="0" fontId="132" fillId="0" borderId="43" xfId="381" applyFont="1" applyBorder="1"/>
    <xf numFmtId="174" fontId="132" fillId="34" borderId="43" xfId="382" applyNumberFormat="1" applyFont="1" applyFill="1" applyBorder="1" applyAlignment="1">
      <alignment horizontal="center"/>
    </xf>
    <xf numFmtId="6" fontId="132" fillId="0" borderId="4" xfId="381" applyNumberFormat="1" applyFont="1" applyBorder="1"/>
    <xf numFmtId="0" fontId="132" fillId="0" borderId="2" xfId="381" applyFont="1" applyBorder="1"/>
    <xf numFmtId="0" fontId="132" fillId="0" borderId="5" xfId="381" applyFont="1" applyBorder="1"/>
    <xf numFmtId="170" fontId="132" fillId="0" borderId="0" xfId="381" applyNumberFormat="1" applyFont="1" applyAlignment="1">
      <alignment horizontal="center"/>
    </xf>
    <xf numFmtId="174" fontId="132" fillId="34" borderId="0" xfId="382" applyNumberFormat="1" applyFont="1" applyFill="1" applyAlignment="1">
      <alignment horizontal="center"/>
    </xf>
    <xf numFmtId="0" fontId="132" fillId="0" borderId="46" xfId="381" applyFont="1" applyBorder="1"/>
    <xf numFmtId="0" fontId="132" fillId="0" borderId="2" xfId="381" applyFont="1" applyBorder="1" applyAlignment="1">
      <alignment wrapText="1"/>
    </xf>
    <xf numFmtId="0" fontId="132" fillId="0" borderId="46" xfId="381" applyFont="1" applyBorder="1" applyAlignment="1">
      <alignment wrapText="1"/>
    </xf>
    <xf numFmtId="168" fontId="132" fillId="0" borderId="3" xfId="381" applyNumberFormat="1" applyFont="1" applyBorder="1" applyAlignment="1">
      <alignment horizontal="center"/>
    </xf>
    <xf numFmtId="44" fontId="132" fillId="34" borderId="3" xfId="382" applyFont="1" applyFill="1" applyBorder="1" applyAlignment="1">
      <alignment horizontal="center"/>
    </xf>
    <xf numFmtId="44" fontId="132" fillId="34" borderId="43" xfId="382" applyFont="1" applyFill="1" applyBorder="1" applyAlignment="1">
      <alignment horizontal="center"/>
    </xf>
    <xf numFmtId="168" fontId="132" fillId="0" borderId="0" xfId="381" applyNumberFormat="1" applyFont="1" applyAlignment="1">
      <alignment horizontal="center"/>
    </xf>
    <xf numFmtId="44" fontId="132" fillId="34" borderId="0" xfId="382" applyFont="1" applyFill="1" applyAlignment="1">
      <alignment horizontal="center"/>
    </xf>
    <xf numFmtId="0" fontId="177" fillId="0" borderId="5" xfId="381" applyFont="1" applyBorder="1"/>
    <xf numFmtId="10" fontId="134" fillId="0" borderId="0" xfId="381" applyNumberFormat="1" applyFont="1"/>
    <xf numFmtId="0" fontId="178" fillId="0" borderId="0" xfId="381" applyFont="1" applyAlignment="1">
      <alignment horizontal="right" wrapText="1"/>
    </xf>
    <xf numFmtId="0" fontId="132" fillId="0" borderId="0" xfId="381" applyFont="1" applyAlignment="1">
      <alignment horizontal="center"/>
    </xf>
    <xf numFmtId="0" fontId="132" fillId="0" borderId="0" xfId="381" applyFont="1" applyAlignment="1">
      <alignment horizontal="right"/>
    </xf>
    <xf numFmtId="10" fontId="132" fillId="0" borderId="0" xfId="383" applyNumberFormat="1" applyFont="1" applyAlignment="1">
      <alignment horizontal="center"/>
    </xf>
    <xf numFmtId="9" fontId="132" fillId="0" borderId="0" xfId="383" applyFont="1" applyAlignment="1">
      <alignment horizontal="center"/>
    </xf>
    <xf numFmtId="9" fontId="132" fillId="0" borderId="0" xfId="383" applyFont="1"/>
    <xf numFmtId="0" fontId="177" fillId="0" borderId="0" xfId="381" applyFont="1" applyAlignment="1">
      <alignment horizontal="right"/>
    </xf>
    <xf numFmtId="170" fontId="132" fillId="0" borderId="0" xfId="381" applyNumberFormat="1" applyFont="1"/>
    <xf numFmtId="6" fontId="132" fillId="0" borderId="0" xfId="381" applyNumberFormat="1" applyFont="1" applyAlignment="1">
      <alignment horizontal="center"/>
    </xf>
    <xf numFmtId="0" fontId="135" fillId="0" borderId="0" xfId="381" applyFont="1" applyAlignment="1">
      <alignment horizontal="right"/>
    </xf>
    <xf numFmtId="0" fontId="135" fillId="0" borderId="0" xfId="381" applyFont="1" applyAlignment="1">
      <alignment horizontal="right" vertical="top"/>
    </xf>
    <xf numFmtId="0" fontId="35" fillId="45" borderId="0" xfId="92" applyFill="1"/>
    <xf numFmtId="0" fontId="35" fillId="46" borderId="0" xfId="92" applyFill="1"/>
    <xf numFmtId="0" fontId="32" fillId="0" borderId="0" xfId="163" applyFont="1" applyAlignment="1">
      <alignment horizontal="center"/>
    </xf>
    <xf numFmtId="14" fontId="32" fillId="0" borderId="0" xfId="384" applyNumberFormat="1" applyFont="1" applyAlignment="1">
      <alignment horizontal="center"/>
    </xf>
    <xf numFmtId="171" fontId="35" fillId="0" borderId="70" xfId="384" applyNumberFormat="1" applyBorder="1"/>
    <xf numFmtId="0" fontId="32" fillId="0" borderId="0" xfId="385" applyFont="1" applyAlignment="1">
      <alignment horizontal="center"/>
    </xf>
    <xf numFmtId="0" fontId="32" fillId="45" borderId="0" xfId="92" applyFont="1" applyFill="1" applyAlignment="1">
      <alignment horizontal="center"/>
    </xf>
    <xf numFmtId="0" fontId="32" fillId="46" borderId="0" xfId="92" applyFont="1" applyFill="1" applyAlignment="1">
      <alignment horizontal="center"/>
    </xf>
    <xf numFmtId="171" fontId="35" fillId="0" borderId="219" xfId="384" applyNumberFormat="1" applyBorder="1"/>
    <xf numFmtId="0" fontId="171" fillId="0" borderId="6" xfId="0" applyFont="1" applyBorder="1" applyAlignment="1">
      <alignment horizontal="center" vertical="center" wrapText="1"/>
    </xf>
    <xf numFmtId="10" fontId="0" fillId="0" borderId="0" xfId="0" applyNumberFormat="1"/>
    <xf numFmtId="166" fontId="19" fillId="0" borderId="17" xfId="0" applyNumberFormat="1" applyFont="1" applyBorder="1"/>
    <xf numFmtId="2" fontId="86" fillId="0" borderId="17" xfId="146" applyNumberFormat="1" applyFont="1" applyFill="1" applyBorder="1" applyAlignment="1">
      <alignment horizontal="center" wrapText="1"/>
    </xf>
    <xf numFmtId="0" fontId="174" fillId="0" borderId="0" xfId="0" applyFont="1" applyAlignment="1">
      <alignment vertical="center" wrapText="1"/>
    </xf>
    <xf numFmtId="0" fontId="174" fillId="0" borderId="0" xfId="0" applyFont="1" applyAlignment="1">
      <alignment horizontal="center" vertical="center"/>
    </xf>
    <xf numFmtId="6" fontId="174" fillId="0" borderId="0" xfId="0" applyNumberFormat="1" applyFont="1" applyAlignment="1">
      <alignment horizontal="center" vertical="center" wrapText="1"/>
    </xf>
    <xf numFmtId="6" fontId="174" fillId="0" borderId="0" xfId="0" applyNumberFormat="1" applyFont="1" applyAlignment="1">
      <alignment horizontal="center" vertical="center"/>
    </xf>
    <xf numFmtId="10" fontId="86" fillId="35" borderId="43" xfId="357" applyNumberFormat="1" applyFont="1" applyFill="1" applyBorder="1"/>
    <xf numFmtId="10" fontId="86" fillId="35" borderId="0" xfId="361" applyNumberFormat="1" applyFont="1" applyFill="1" applyBorder="1"/>
    <xf numFmtId="42" fontId="86" fillId="35" borderId="0" xfId="357" applyNumberFormat="1" applyFont="1" applyFill="1"/>
    <xf numFmtId="0" fontId="174" fillId="35" borderId="45" xfId="0" applyFont="1" applyFill="1" applyBorder="1" applyAlignment="1">
      <alignment vertical="center" wrapText="1"/>
    </xf>
    <xf numFmtId="0" fontId="174" fillId="35" borderId="44" xfId="0" applyFont="1" applyFill="1" applyBorder="1" applyAlignment="1">
      <alignment vertical="center" wrapText="1"/>
    </xf>
    <xf numFmtId="0" fontId="173" fillId="35" borderId="10" xfId="0" applyFont="1" applyFill="1" applyBorder="1" applyAlignment="1">
      <alignment vertical="center" wrapText="1"/>
    </xf>
    <xf numFmtId="0" fontId="0" fillId="35" borderId="0" xfId="0" applyFill="1"/>
    <xf numFmtId="0" fontId="170" fillId="35" borderId="0" xfId="0" applyFont="1" applyFill="1" applyAlignment="1">
      <alignment vertical="center"/>
    </xf>
    <xf numFmtId="0" fontId="173" fillId="35" borderId="164" xfId="0" applyFont="1" applyFill="1" applyBorder="1" applyAlignment="1">
      <alignment vertical="center" wrapText="1"/>
    </xf>
    <xf numFmtId="0" fontId="173" fillId="35" borderId="10" xfId="0" applyFont="1" applyFill="1" applyBorder="1" applyAlignment="1">
      <alignment horizontal="center" vertical="center"/>
    </xf>
    <xf numFmtId="0" fontId="173" fillId="35" borderId="10" xfId="0" applyFont="1" applyFill="1" applyBorder="1" applyAlignment="1">
      <alignment horizontal="center" vertical="center" wrapText="1"/>
    </xf>
    <xf numFmtId="0" fontId="174" fillId="35" borderId="44" xfId="0" applyFont="1" applyFill="1" applyBorder="1" applyAlignment="1">
      <alignment horizontal="center" vertical="center"/>
    </xf>
    <xf numFmtId="6" fontId="174" fillId="35" borderId="44" xfId="0" applyNumberFormat="1" applyFont="1" applyFill="1" applyBorder="1" applyAlignment="1">
      <alignment horizontal="center" vertical="center" wrapText="1"/>
    </xf>
    <xf numFmtId="0" fontId="173" fillId="35" borderId="164" xfId="0" applyFont="1" applyFill="1" applyBorder="1" applyAlignment="1">
      <alignment horizontal="center" vertical="center" wrapText="1"/>
    </xf>
    <xf numFmtId="0" fontId="174" fillId="35" borderId="6" xfId="0" applyFont="1" applyFill="1" applyBorder="1" applyAlignment="1">
      <alignment vertical="center" wrapText="1"/>
    </xf>
    <xf numFmtId="6" fontId="174" fillId="35" borderId="44" xfId="0" applyNumberFormat="1" applyFont="1" applyFill="1" applyBorder="1" applyAlignment="1">
      <alignment horizontal="center" vertical="center"/>
    </xf>
    <xf numFmtId="0" fontId="86" fillId="34" borderId="0" xfId="386" applyFont="1" applyFill="1"/>
    <xf numFmtId="164" fontId="64" fillId="3" borderId="41" xfId="387" applyNumberFormat="1" applyFont="1" applyFill="1" applyBorder="1" applyAlignment="1">
      <alignment horizontal="center"/>
    </xf>
    <xf numFmtId="0" fontId="86" fillId="3" borderId="5" xfId="388" applyFont="1" applyFill="1" applyBorder="1" applyAlignment="1">
      <alignment horizontal="left"/>
    </xf>
    <xf numFmtId="0" fontId="86" fillId="3" borderId="0" xfId="388" applyFont="1" applyFill="1" applyAlignment="1">
      <alignment horizontal="left"/>
    </xf>
    <xf numFmtId="42" fontId="86" fillId="3" borderId="0" xfId="387" applyNumberFormat="1" applyFont="1" applyFill="1"/>
    <xf numFmtId="42" fontId="86" fillId="3" borderId="54" xfId="387" applyNumberFormat="1" applyFont="1" applyFill="1" applyBorder="1"/>
    <xf numFmtId="0" fontId="35" fillId="3" borderId="0" xfId="386" applyFont="1" applyFill="1"/>
    <xf numFmtId="49" fontId="86" fillId="3" borderId="6" xfId="386" applyNumberFormat="1" applyFont="1" applyFill="1" applyBorder="1"/>
    <xf numFmtId="37" fontId="64" fillId="3" borderId="0" xfId="389" applyNumberFormat="1" applyFont="1" applyFill="1" applyAlignment="1">
      <alignment horizontal="center" vertical="center"/>
    </xf>
    <xf numFmtId="164" fontId="86" fillId="3" borderId="5" xfId="387" applyNumberFormat="1" applyFont="1" applyFill="1" applyBorder="1" applyAlignment="1">
      <alignment horizontal="left"/>
    </xf>
    <xf numFmtId="164" fontId="86" fillId="3" borderId="0" xfId="387" applyNumberFormat="1" applyFont="1" applyFill="1" applyAlignment="1">
      <alignment horizontal="left"/>
    </xf>
    <xf numFmtId="174" fontId="86" fillId="3" borderId="0" xfId="390" applyNumberFormat="1" applyFont="1" applyFill="1" applyBorder="1" applyAlignment="1">
      <alignment horizontal="center"/>
    </xf>
    <xf numFmtId="0" fontId="100" fillId="3" borderId="79" xfId="387" applyFont="1" applyFill="1" applyBorder="1" applyAlignment="1">
      <alignment horizontal="left"/>
    </xf>
    <xf numFmtId="0" fontId="64" fillId="3" borderId="6" xfId="387" applyFont="1" applyFill="1" applyBorder="1" applyAlignment="1">
      <alignment horizontal="left"/>
    </xf>
    <xf numFmtId="0" fontId="35" fillId="3" borderId="79" xfId="386" applyFont="1" applyFill="1" applyBorder="1"/>
    <xf numFmtId="0" fontId="86" fillId="3" borderId="5" xfId="387" applyFont="1" applyFill="1" applyBorder="1" applyAlignment="1">
      <alignment horizontal="left"/>
    </xf>
    <xf numFmtId="49" fontId="86" fillId="3" borderId="83" xfId="386" applyNumberFormat="1" applyFont="1" applyFill="1" applyBorder="1"/>
    <xf numFmtId="0" fontId="86" fillId="3" borderId="127" xfId="388" applyFont="1" applyFill="1" applyBorder="1" applyAlignment="1">
      <alignment horizontal="left"/>
    </xf>
    <xf numFmtId="0" fontId="86" fillId="3" borderId="47" xfId="388" applyFont="1" applyFill="1" applyBorder="1" applyAlignment="1">
      <alignment horizontal="left"/>
    </xf>
    <xf numFmtId="42" fontId="86" fillId="3" borderId="47" xfId="387" applyNumberFormat="1" applyFont="1" applyFill="1" applyBorder="1"/>
    <xf numFmtId="0" fontId="100" fillId="3" borderId="77" xfId="387" applyFont="1" applyFill="1" applyBorder="1" applyAlignment="1">
      <alignment horizontal="left"/>
    </xf>
    <xf numFmtId="0" fontId="100" fillId="3" borderId="138" xfId="387" applyFont="1" applyFill="1" applyBorder="1" applyAlignment="1">
      <alignment horizontal="left"/>
    </xf>
    <xf numFmtId="0" fontId="64" fillId="3" borderId="53" xfId="386" applyFont="1" applyFill="1" applyBorder="1" applyAlignment="1">
      <alignment horizontal="center"/>
    </xf>
    <xf numFmtId="0" fontId="64" fillId="3" borderId="50" xfId="386" applyFont="1" applyFill="1" applyBorder="1" applyAlignment="1">
      <alignment horizontal="center"/>
    </xf>
    <xf numFmtId="0" fontId="64" fillId="3" borderId="50" xfId="386" applyFont="1" applyFill="1" applyBorder="1" applyAlignment="1">
      <alignment horizontal="center" vertical="center"/>
    </xf>
    <xf numFmtId="0" fontId="100" fillId="3" borderId="6" xfId="387" applyFont="1" applyFill="1" applyBorder="1" applyAlignment="1">
      <alignment horizontal="left"/>
    </xf>
    <xf numFmtId="0" fontId="86" fillId="3" borderId="165" xfId="387" applyFont="1" applyFill="1" applyBorder="1" applyAlignment="1">
      <alignment horizontal="left"/>
    </xf>
    <xf numFmtId="174" fontId="86" fillId="3" borderId="166" xfId="256" applyNumberFormat="1" applyFont="1" applyFill="1" applyBorder="1"/>
    <xf numFmtId="42" fontId="86" fillId="3" borderId="167" xfId="256" applyNumberFormat="1" applyFont="1" applyFill="1" applyBorder="1"/>
    <xf numFmtId="0" fontId="86" fillId="3" borderId="5" xfId="386" applyFont="1" applyFill="1" applyBorder="1" applyAlignment="1">
      <alignment horizontal="left"/>
    </xf>
    <xf numFmtId="0" fontId="86" fillId="3" borderId="27" xfId="386" applyFont="1" applyFill="1" applyBorder="1" applyAlignment="1">
      <alignment horizontal="center"/>
    </xf>
    <xf numFmtId="0" fontId="86" fillId="3" borderId="27" xfId="386" applyFont="1" applyFill="1" applyBorder="1" applyAlignment="1">
      <alignment horizontal="left"/>
    </xf>
    <xf numFmtId="2" fontId="86" fillId="3" borderId="27" xfId="387" quotePrefix="1" applyNumberFormat="1" applyFont="1" applyFill="1" applyBorder="1" applyAlignment="1">
      <alignment horizontal="center"/>
    </xf>
    <xf numFmtId="0" fontId="64" fillId="3" borderId="127" xfId="256" applyFont="1" applyFill="1" applyBorder="1"/>
    <xf numFmtId="3" fontId="64" fillId="3" borderId="141" xfId="256" applyNumberFormat="1" applyFont="1" applyFill="1" applyBorder="1"/>
    <xf numFmtId="164" fontId="86" fillId="3" borderId="5" xfId="386" applyNumberFormat="1" applyFont="1" applyFill="1" applyBorder="1" applyAlignment="1">
      <alignment horizontal="left"/>
    </xf>
    <xf numFmtId="2" fontId="86" fillId="3" borderId="27" xfId="386" applyNumberFormat="1" applyFont="1" applyFill="1" applyBorder="1" applyAlignment="1">
      <alignment horizontal="center"/>
    </xf>
    <xf numFmtId="164" fontId="86" fillId="3" borderId="27" xfId="386" applyNumberFormat="1" applyFont="1" applyFill="1" applyBorder="1" applyAlignment="1">
      <alignment horizontal="left"/>
    </xf>
    <xf numFmtId="2" fontId="130" fillId="3" borderId="27" xfId="386" applyNumberFormat="1" applyFont="1" applyFill="1" applyBorder="1" applyAlignment="1">
      <alignment horizontal="left"/>
    </xf>
    <xf numFmtId="2" fontId="130" fillId="3" borderId="27" xfId="387" quotePrefix="1" applyNumberFormat="1" applyFont="1" applyFill="1" applyBorder="1" applyAlignment="1">
      <alignment horizontal="center"/>
    </xf>
    <xf numFmtId="2" fontId="86" fillId="3" borderId="23" xfId="386" applyNumberFormat="1" applyFont="1" applyFill="1" applyBorder="1" applyAlignment="1">
      <alignment horizontal="center"/>
    </xf>
    <xf numFmtId="0" fontId="86" fillId="3" borderId="23" xfId="386" applyFont="1" applyFill="1" applyBorder="1" applyAlignment="1">
      <alignment horizontal="center"/>
    </xf>
    <xf numFmtId="0" fontId="86" fillId="3" borderId="23" xfId="386" applyFont="1" applyFill="1" applyBorder="1" applyAlignment="1">
      <alignment horizontal="left"/>
    </xf>
    <xf numFmtId="2" fontId="86" fillId="3" borderId="23" xfId="387" quotePrefix="1" applyNumberFormat="1" applyFont="1" applyFill="1" applyBorder="1" applyAlignment="1">
      <alignment horizontal="center"/>
    </xf>
    <xf numFmtId="0" fontId="100" fillId="3" borderId="83" xfId="387" applyFont="1" applyFill="1" applyBorder="1" applyAlignment="1">
      <alignment horizontal="left"/>
    </xf>
    <xf numFmtId="0" fontId="100" fillId="3" borderId="141" xfId="387" applyFont="1" applyFill="1" applyBorder="1" applyAlignment="1">
      <alignment horizontal="left"/>
    </xf>
    <xf numFmtId="0" fontId="64" fillId="3" borderId="0" xfId="386" applyFont="1" applyFill="1" applyAlignment="1">
      <alignment horizontal="center"/>
    </xf>
    <xf numFmtId="0" fontId="86" fillId="3" borderId="0" xfId="387" applyFont="1" applyFill="1" applyAlignment="1">
      <alignment horizontal="left"/>
    </xf>
    <xf numFmtId="10" fontId="86" fillId="3" borderId="0" xfId="391" applyNumberFormat="1" applyFont="1" applyFill="1" applyBorder="1" applyAlignment="1">
      <alignment horizontal="center"/>
    </xf>
    <xf numFmtId="0" fontId="86" fillId="3" borderId="0" xfId="386" applyFont="1" applyFill="1" applyAlignment="1">
      <alignment horizontal="left"/>
    </xf>
    <xf numFmtId="5" fontId="86" fillId="3" borderId="0" xfId="387" applyNumberFormat="1" applyFont="1" applyFill="1" applyAlignment="1">
      <alignment horizontal="center"/>
    </xf>
    <xf numFmtId="0" fontId="35" fillId="3" borderId="49" xfId="386" applyFont="1" applyFill="1" applyBorder="1"/>
    <xf numFmtId="0" fontId="86" fillId="3" borderId="165" xfId="256" applyFont="1" applyFill="1" applyBorder="1"/>
    <xf numFmtId="174" fontId="64" fillId="3" borderId="166" xfId="256" applyNumberFormat="1" applyFont="1" applyFill="1" applyBorder="1" applyAlignment="1">
      <alignment horizontal="center"/>
    </xf>
    <xf numFmtId="0" fontId="86" fillId="3" borderId="127" xfId="387" applyFont="1" applyFill="1" applyBorder="1" applyAlignment="1">
      <alignment horizontal="left" vertical="top"/>
    </xf>
    <xf numFmtId="0" fontId="86" fillId="3" borderId="47" xfId="387" applyFont="1" applyFill="1" applyBorder="1" applyAlignment="1">
      <alignment horizontal="left" vertical="top"/>
    </xf>
    <xf numFmtId="10" fontId="86" fillId="3" borderId="47" xfId="391" applyNumberFormat="1" applyFont="1" applyFill="1" applyBorder="1" applyAlignment="1">
      <alignment horizontal="center" vertical="top"/>
    </xf>
    <xf numFmtId="0" fontId="100" fillId="3" borderId="83" xfId="387" applyFont="1" applyFill="1" applyBorder="1"/>
    <xf numFmtId="0" fontId="100" fillId="3" borderId="141" xfId="387" applyFont="1" applyFill="1" applyBorder="1"/>
    <xf numFmtId="0" fontId="86" fillId="3" borderId="51" xfId="256" applyFont="1" applyFill="1" applyBorder="1"/>
    <xf numFmtId="10" fontId="86" fillId="3" borderId="147" xfId="256" applyNumberFormat="1" applyFont="1" applyFill="1" applyBorder="1" applyAlignment="1">
      <alignment horizontal="center"/>
    </xf>
    <xf numFmtId="42" fontId="86" fillId="3" borderId="152" xfId="256" applyNumberFormat="1" applyFont="1" applyFill="1" applyBorder="1"/>
    <xf numFmtId="0" fontId="86" fillId="3" borderId="207" xfId="256" applyFont="1" applyFill="1" applyBorder="1"/>
    <xf numFmtId="10" fontId="86" fillId="3" borderId="202" xfId="256" applyNumberFormat="1" applyFont="1" applyFill="1" applyBorder="1" applyAlignment="1">
      <alignment horizontal="center"/>
    </xf>
    <xf numFmtId="42" fontId="86" fillId="3" borderId="211" xfId="256" applyNumberFormat="1" applyFont="1" applyFill="1" applyBorder="1"/>
    <xf numFmtId="0" fontId="86" fillId="3" borderId="46" xfId="387" applyFont="1" applyFill="1" applyBorder="1" applyAlignment="1">
      <alignment horizontal="left"/>
    </xf>
    <xf numFmtId="0" fontId="86" fillId="3" borderId="43" xfId="387" applyFont="1" applyFill="1" applyBorder="1" applyAlignment="1">
      <alignment horizontal="left"/>
    </xf>
    <xf numFmtId="0" fontId="100" fillId="3" borderId="174" xfId="387" applyFont="1" applyFill="1" applyBorder="1" applyAlignment="1">
      <alignment horizontal="left"/>
    </xf>
    <xf numFmtId="0" fontId="100" fillId="3" borderId="44" xfId="387" applyFont="1" applyFill="1" applyBorder="1" applyAlignment="1">
      <alignment horizontal="left"/>
    </xf>
    <xf numFmtId="0" fontId="64" fillId="3" borderId="175" xfId="256" applyFont="1" applyFill="1" applyBorder="1" applyAlignment="1">
      <alignment horizontal="left"/>
    </xf>
    <xf numFmtId="10" fontId="86" fillId="3" borderId="159" xfId="256" applyNumberFormat="1" applyFont="1" applyFill="1" applyBorder="1" applyAlignment="1">
      <alignment horizontal="center"/>
    </xf>
    <xf numFmtId="44" fontId="64" fillId="3" borderId="176" xfId="392" applyFont="1" applyFill="1" applyBorder="1"/>
    <xf numFmtId="0" fontId="130" fillId="34" borderId="0" xfId="386" applyFont="1" applyFill="1"/>
    <xf numFmtId="174" fontId="64" fillId="3" borderId="6" xfId="392" applyNumberFormat="1" applyFont="1" applyFill="1" applyBorder="1"/>
    <xf numFmtId="0" fontId="64" fillId="3" borderId="2" xfId="386" applyFont="1" applyFill="1" applyBorder="1"/>
    <xf numFmtId="0" fontId="86" fillId="3" borderId="3" xfId="386" applyFont="1" applyFill="1" applyBorder="1"/>
    <xf numFmtId="174" fontId="64" fillId="4" borderId="10" xfId="392" applyNumberFormat="1" applyFont="1" applyFill="1" applyBorder="1"/>
    <xf numFmtId="0" fontId="87" fillId="34" borderId="0" xfId="386" applyFont="1" applyFill="1"/>
    <xf numFmtId="10" fontId="100" fillId="34" borderId="0" xfId="393" applyNumberFormat="1" applyFont="1" applyFill="1"/>
    <xf numFmtId="0" fontId="97" fillId="34" borderId="0" xfId="386" applyFont="1" applyFill="1" applyAlignment="1">
      <alignment horizontal="center" vertical="center"/>
    </xf>
    <xf numFmtId="0" fontId="64" fillId="34" borderId="0" xfId="386" applyFont="1" applyFill="1"/>
    <xf numFmtId="0" fontId="131" fillId="34" borderId="0" xfId="386" applyFont="1" applyFill="1"/>
    <xf numFmtId="40" fontId="131" fillId="34" borderId="0" xfId="386" applyNumberFormat="1" applyFont="1" applyFill="1" applyAlignment="1">
      <alignment horizontal="center"/>
    </xf>
    <xf numFmtId="6" fontId="131" fillId="34" borderId="0" xfId="386" applyNumberFormat="1" applyFont="1" applyFill="1" applyAlignment="1">
      <alignment horizontal="center"/>
    </xf>
    <xf numFmtId="37" fontId="64" fillId="3" borderId="0" xfId="389" applyNumberFormat="1" applyFont="1" applyFill="1" applyBorder="1" applyAlignment="1">
      <alignment horizontal="center" vertical="center"/>
    </xf>
    <xf numFmtId="0" fontId="97" fillId="34" borderId="0" xfId="256" applyFont="1" applyFill="1" applyAlignment="1">
      <alignment horizontal="center" vertical="center" wrapText="1"/>
    </xf>
    <xf numFmtId="3" fontId="64" fillId="34" borderId="0" xfId="256" applyNumberFormat="1" applyFont="1" applyFill="1" applyAlignment="1">
      <alignment horizontal="center"/>
    </xf>
    <xf numFmtId="3" fontId="64" fillId="34" borderId="0" xfId="256" applyNumberFormat="1" applyFont="1" applyFill="1"/>
    <xf numFmtId="42" fontId="86" fillId="3" borderId="0" xfId="256" applyNumberFormat="1" applyFont="1" applyFill="1" applyAlignment="1">
      <alignment horizontal="center"/>
    </xf>
    <xf numFmtId="0" fontId="97" fillId="34" borderId="0" xfId="386" applyFont="1" applyFill="1"/>
    <xf numFmtId="0" fontId="155" fillId="34" borderId="0" xfId="386" applyFont="1" applyFill="1"/>
    <xf numFmtId="40" fontId="155" fillId="34" borderId="0" xfId="386" applyNumberFormat="1" applyFont="1" applyFill="1" applyAlignment="1">
      <alignment horizontal="center"/>
    </xf>
    <xf numFmtId="6" fontId="155" fillId="34" borderId="0" xfId="386" applyNumberFormat="1" applyFont="1" applyFill="1" applyAlignment="1">
      <alignment horizontal="center"/>
    </xf>
    <xf numFmtId="0" fontId="64" fillId="34" borderId="0" xfId="256" applyFont="1" applyFill="1" applyAlignment="1">
      <alignment horizontal="center"/>
    </xf>
    <xf numFmtId="174" fontId="86" fillId="3" borderId="5" xfId="256" applyNumberFormat="1" applyFont="1" applyFill="1" applyBorder="1" applyAlignment="1">
      <alignment horizontal="left"/>
    </xf>
    <xf numFmtId="42" fontId="86" fillId="34" borderId="0" xfId="256" applyNumberFormat="1" applyFont="1" applyFill="1"/>
    <xf numFmtId="0" fontId="86" fillId="34" borderId="0" xfId="256" applyFont="1" applyFill="1"/>
    <xf numFmtId="0" fontId="64" fillId="34" borderId="0" xfId="386" applyFont="1" applyFill="1" applyAlignment="1">
      <alignment horizontal="left"/>
    </xf>
    <xf numFmtId="40" fontId="64" fillId="34" borderId="0" xfId="386" applyNumberFormat="1" applyFont="1" applyFill="1" applyAlignment="1">
      <alignment horizontal="center"/>
    </xf>
    <xf numFmtId="42" fontId="64" fillId="34" borderId="0" xfId="256" applyNumberFormat="1" applyFont="1" applyFill="1"/>
    <xf numFmtId="0" fontId="64" fillId="3" borderId="207" xfId="256" applyFont="1" applyFill="1" applyBorder="1"/>
    <xf numFmtId="0" fontId="64" fillId="3" borderId="202" xfId="256" applyFont="1" applyFill="1" applyBorder="1" applyAlignment="1">
      <alignment horizontal="center"/>
    </xf>
    <xf numFmtId="42" fontId="64" fillId="3" borderId="211" xfId="256" applyNumberFormat="1" applyFont="1" applyFill="1" applyBorder="1"/>
    <xf numFmtId="174" fontId="64" fillId="3" borderId="176" xfId="392" applyNumberFormat="1" applyFont="1" applyFill="1" applyBorder="1"/>
    <xf numFmtId="0" fontId="86" fillId="3" borderId="220" xfId="256" applyFont="1" applyFill="1" applyBorder="1"/>
    <xf numFmtId="10" fontId="86" fillId="3" borderId="221" xfId="256" applyNumberFormat="1" applyFont="1" applyFill="1" applyBorder="1" applyAlignment="1">
      <alignment horizontal="center"/>
    </xf>
    <xf numFmtId="42" fontId="86" fillId="3" borderId="222" xfId="256" applyNumberFormat="1" applyFont="1" applyFill="1" applyBorder="1"/>
    <xf numFmtId="0" fontId="64" fillId="3" borderId="5" xfId="386" applyFont="1" applyFill="1" applyBorder="1"/>
    <xf numFmtId="0" fontId="86" fillId="3" borderId="0" xfId="386" applyFont="1" applyFill="1"/>
    <xf numFmtId="174" fontId="64" fillId="3" borderId="6" xfId="256" applyNumberFormat="1" applyFont="1" applyFill="1" applyBorder="1" applyAlignment="1">
      <alignment horizontal="right"/>
    </xf>
    <xf numFmtId="10" fontId="86" fillId="3" borderId="166" xfId="256" applyNumberFormat="1" applyFont="1" applyFill="1" applyBorder="1" applyAlignment="1">
      <alignment horizontal="center"/>
    </xf>
    <xf numFmtId="174" fontId="64" fillId="3" borderId="167" xfId="392" applyNumberFormat="1" applyFont="1" applyFill="1" applyBorder="1"/>
    <xf numFmtId="174" fontId="64" fillId="0" borderId="10" xfId="392" applyNumberFormat="1" applyFont="1" applyFill="1" applyBorder="1"/>
    <xf numFmtId="174" fontId="64" fillId="34" borderId="0" xfId="392" applyNumberFormat="1" applyFont="1" applyFill="1" applyBorder="1"/>
    <xf numFmtId="44" fontId="64" fillId="4" borderId="10" xfId="392" applyFont="1" applyFill="1" applyBorder="1"/>
    <xf numFmtId="0" fontId="86" fillId="3" borderId="9" xfId="386" applyFont="1" applyFill="1" applyBorder="1"/>
    <xf numFmtId="174" fontId="64" fillId="34" borderId="0" xfId="392" applyNumberFormat="1" applyFont="1" applyFill="1"/>
    <xf numFmtId="174" fontId="64" fillId="34" borderId="0" xfId="256" applyNumberFormat="1" applyFont="1" applyFill="1" applyAlignment="1">
      <alignment horizontal="right"/>
    </xf>
    <xf numFmtId="4" fontId="86" fillId="3" borderId="166" xfId="256" applyNumberFormat="1" applyFont="1" applyFill="1" applyBorder="1" applyAlignment="1">
      <alignment horizontal="center"/>
    </xf>
    <xf numFmtId="0" fontId="64" fillId="3" borderId="47" xfId="256" applyFont="1" applyFill="1" applyBorder="1"/>
    <xf numFmtId="4" fontId="64" fillId="3" borderId="47" xfId="256" applyNumberFormat="1" applyFont="1" applyFill="1" applyBorder="1" applyAlignment="1">
      <alignment horizontal="center"/>
    </xf>
    <xf numFmtId="0" fontId="86" fillId="3" borderId="0" xfId="386" applyFont="1" applyFill="1" applyAlignment="1">
      <alignment horizontal="center"/>
    </xf>
    <xf numFmtId="44" fontId="64" fillId="3" borderId="166" xfId="256" applyNumberFormat="1" applyFont="1" applyFill="1" applyBorder="1"/>
    <xf numFmtId="0" fontId="86" fillId="3" borderId="147" xfId="256" applyFont="1" applyFill="1" applyBorder="1"/>
    <xf numFmtId="0" fontId="86" fillId="3" borderId="202" xfId="256" applyFont="1" applyFill="1" applyBorder="1"/>
    <xf numFmtId="0" fontId="86" fillId="3" borderId="159" xfId="256" applyFont="1" applyFill="1" applyBorder="1"/>
    <xf numFmtId="174" fontId="64" fillId="3" borderId="9" xfId="392" applyNumberFormat="1" applyFont="1" applyFill="1" applyBorder="1"/>
    <xf numFmtId="42" fontId="86" fillId="3" borderId="0" xfId="387" applyNumberFormat="1" applyFont="1" applyFill="1" applyAlignment="1">
      <alignment horizontal="center"/>
    </xf>
    <xf numFmtId="0" fontId="64" fillId="3" borderId="202" xfId="256" applyFont="1" applyFill="1" applyBorder="1"/>
    <xf numFmtId="0" fontId="86" fillId="3" borderId="221" xfId="256" applyFont="1" applyFill="1" applyBorder="1"/>
    <xf numFmtId="174" fontId="64" fillId="34" borderId="0" xfId="392" applyNumberFormat="1" applyFont="1" applyFill="1" applyAlignment="1">
      <alignment horizontal="right"/>
    </xf>
    <xf numFmtId="44" fontId="64" fillId="34" borderId="0" xfId="392" applyFont="1" applyFill="1"/>
    <xf numFmtId="10" fontId="0" fillId="0" borderId="0" xfId="1" applyNumberFormat="1" applyFont="1" applyAlignment="1">
      <alignment horizontal="center" vertical="center"/>
    </xf>
    <xf numFmtId="0" fontId="173" fillId="0" borderId="42" xfId="0" applyFont="1" applyBorder="1" applyAlignment="1">
      <alignment horizontal="center" vertical="center" wrapText="1"/>
    </xf>
    <xf numFmtId="0" fontId="86" fillId="0" borderId="16" xfId="0" applyFont="1" applyBorder="1" applyAlignment="1">
      <alignment wrapText="1"/>
    </xf>
    <xf numFmtId="6" fontId="86" fillId="0" borderId="17" xfId="0" applyNumberFormat="1" applyFont="1" applyBorder="1" applyAlignment="1">
      <alignment horizontal="right" wrapText="1"/>
    </xf>
    <xf numFmtId="6" fontId="86" fillId="0" borderId="17" xfId="0" applyNumberFormat="1" applyFont="1" applyBorder="1"/>
    <xf numFmtId="6" fontId="86" fillId="0" borderId="18" xfId="0" applyNumberFormat="1" applyFont="1" applyBorder="1"/>
    <xf numFmtId="0" fontId="86" fillId="4" borderId="0" xfId="102" applyFont="1" applyFill="1"/>
    <xf numFmtId="14" fontId="126" fillId="4" borderId="0" xfId="102" applyNumberFormat="1" applyFont="1" applyFill="1" applyAlignment="1">
      <alignment horizontal="left"/>
    </xf>
    <xf numFmtId="0" fontId="96" fillId="4" borderId="0" xfId="102" applyFont="1" applyFill="1"/>
    <xf numFmtId="0" fontId="183" fillId="4" borderId="0" xfId="0" applyFont="1" applyFill="1"/>
    <xf numFmtId="0" fontId="96" fillId="4" borderId="0" xfId="0" applyFont="1" applyFill="1"/>
    <xf numFmtId="0" fontId="2" fillId="0" borderId="0" xfId="394"/>
    <xf numFmtId="0" fontId="184" fillId="0" borderId="45" xfId="394" applyFont="1" applyBorder="1" applyAlignment="1">
      <alignment vertical="center"/>
    </xf>
    <xf numFmtId="0" fontId="2" fillId="0" borderId="16" xfId="394" applyBorder="1" applyAlignment="1">
      <alignment wrapText="1"/>
    </xf>
    <xf numFmtId="170" fontId="2" fillId="0" borderId="17" xfId="394" applyNumberFormat="1" applyBorder="1" applyAlignment="1">
      <alignment horizontal="center"/>
    </xf>
    <xf numFmtId="0" fontId="2" fillId="0" borderId="18" xfId="394" applyBorder="1" applyAlignment="1">
      <alignment wrapText="1"/>
    </xf>
    <xf numFmtId="0" fontId="2" fillId="0" borderId="0" xfId="394" applyAlignment="1">
      <alignment wrapText="1"/>
    </xf>
    <xf numFmtId="0" fontId="2" fillId="3" borderId="17" xfId="394" applyFill="1" applyBorder="1" applyAlignment="1">
      <alignment horizontal="right"/>
    </xf>
    <xf numFmtId="0" fontId="28" fillId="0" borderId="17" xfId="394" applyFont="1" applyBorder="1"/>
    <xf numFmtId="0" fontId="39" fillId="0" borderId="0" xfId="394" applyFont="1"/>
    <xf numFmtId="0" fontId="28" fillId="3" borderId="16" xfId="394" applyFont="1" applyFill="1" applyBorder="1" applyAlignment="1">
      <alignment wrapText="1"/>
    </xf>
    <xf numFmtId="0" fontId="28" fillId="0" borderId="17" xfId="394" applyFont="1" applyBorder="1" applyAlignment="1">
      <alignment wrapText="1"/>
    </xf>
    <xf numFmtId="0" fontId="28" fillId="0" borderId="18" xfId="394" applyFont="1" applyBorder="1" applyAlignment="1">
      <alignment wrapText="1"/>
    </xf>
    <xf numFmtId="6" fontId="86" fillId="3" borderId="17" xfId="394" applyNumberFormat="1" applyFont="1" applyFill="1" applyBorder="1" applyAlignment="1">
      <alignment wrapText="1"/>
    </xf>
    <xf numFmtId="0" fontId="2" fillId="0" borderId="17" xfId="394" applyBorder="1"/>
    <xf numFmtId="0" fontId="2" fillId="3" borderId="17" xfId="394" applyFill="1" applyBorder="1"/>
    <xf numFmtId="170" fontId="0" fillId="3" borderId="0" xfId="395" applyNumberFormat="1" applyFont="1" applyFill="1" applyAlignment="1">
      <alignment horizontal="center"/>
    </xf>
    <xf numFmtId="0" fontId="2" fillId="3" borderId="24" xfId="394" applyFill="1" applyBorder="1"/>
    <xf numFmtId="0" fontId="28" fillId="0" borderId="16" xfId="394" applyFont="1" applyBorder="1" applyAlignment="1">
      <alignment wrapText="1"/>
    </xf>
    <xf numFmtId="10" fontId="2" fillId="0" borderId="17" xfId="397" applyNumberFormat="1" applyFont="1" applyBorder="1" applyAlignment="1">
      <alignment horizontal="center"/>
    </xf>
    <xf numFmtId="10" fontId="2" fillId="3" borderId="17" xfId="394" applyNumberFormat="1" applyFill="1" applyBorder="1"/>
    <xf numFmtId="10" fontId="2" fillId="3" borderId="17" xfId="397" applyNumberFormat="1" applyFont="1" applyFill="1" applyBorder="1" applyAlignment="1">
      <alignment horizontal="center"/>
    </xf>
    <xf numFmtId="0" fontId="2" fillId="3" borderId="30" xfId="394" applyFill="1" applyBorder="1" applyAlignment="1">
      <alignment wrapText="1"/>
    </xf>
    <xf numFmtId="9" fontId="2" fillId="0" borderId="31" xfId="397" applyFont="1" applyBorder="1" applyAlignment="1">
      <alignment horizontal="center" wrapText="1"/>
    </xf>
    <xf numFmtId="0" fontId="2" fillId="0" borderId="32" xfId="394" applyBorder="1" applyAlignment="1">
      <alignment wrapText="1"/>
    </xf>
    <xf numFmtId="10" fontId="2" fillId="0" borderId="17" xfId="394" applyNumberFormat="1" applyBorder="1"/>
    <xf numFmtId="165" fontId="0" fillId="0" borderId="0" xfId="396" applyNumberFormat="1" applyFont="1" applyAlignment="1">
      <alignment horizontal="left" indent="1"/>
    </xf>
    <xf numFmtId="0" fontId="2" fillId="0" borderId="0" xfId="394" quotePrefix="1"/>
    <xf numFmtId="0" fontId="28" fillId="0" borderId="0" xfId="394" applyFont="1"/>
    <xf numFmtId="0" fontId="171" fillId="0" borderId="4" xfId="0" applyFont="1" applyBorder="1" applyAlignment="1">
      <alignment horizontal="center" vertical="center" wrapText="1"/>
    </xf>
    <xf numFmtId="0" fontId="0" fillId="0" borderId="3" xfId="0" applyBorder="1"/>
    <xf numFmtId="0" fontId="0" fillId="0" borderId="4" xfId="0" applyBorder="1"/>
    <xf numFmtId="10" fontId="0" fillId="0" borderId="6" xfId="0" applyNumberFormat="1" applyBorder="1" applyAlignment="1">
      <alignment horizontal="center"/>
    </xf>
    <xf numFmtId="10" fontId="0" fillId="0" borderId="44" xfId="0" applyNumberFormat="1" applyBorder="1" applyAlignment="1">
      <alignment horizontal="center"/>
    </xf>
    <xf numFmtId="10" fontId="0" fillId="0" borderId="4" xfId="0" applyNumberFormat="1" applyBorder="1" applyAlignment="1">
      <alignment horizontal="center"/>
    </xf>
    <xf numFmtId="14" fontId="183" fillId="4" borderId="0" xfId="0" applyNumberFormat="1" applyFont="1" applyFill="1"/>
    <xf numFmtId="0" fontId="173" fillId="0" borderId="4" xfId="0" applyFont="1" applyBorder="1" applyAlignment="1">
      <alignment horizontal="center" vertical="center" wrapText="1"/>
    </xf>
    <xf numFmtId="0" fontId="0" fillId="0" borderId="5" xfId="0" applyBorder="1"/>
    <xf numFmtId="0" fontId="0" fillId="0" borderId="46" xfId="0" applyBorder="1"/>
    <xf numFmtId="0" fontId="0" fillId="0" borderId="43" xfId="0" applyBorder="1"/>
    <xf numFmtId="0" fontId="173" fillId="0" borderId="164" xfId="0" applyFont="1" applyBorder="1" applyAlignment="1">
      <alignment vertical="center" wrapText="1"/>
    </xf>
    <xf numFmtId="0" fontId="0" fillId="0" borderId="9" xfId="0" applyBorder="1"/>
    <xf numFmtId="8" fontId="0" fillId="0" borderId="0" xfId="0" applyNumberFormat="1"/>
    <xf numFmtId="0" fontId="132" fillId="47" borderId="0" xfId="381" applyFont="1" applyFill="1" applyAlignment="1">
      <alignment horizontal="right"/>
    </xf>
    <xf numFmtId="170" fontId="132" fillId="47" borderId="0" xfId="381" applyNumberFormat="1" applyFont="1" applyFill="1" applyAlignment="1">
      <alignment horizontal="center"/>
    </xf>
    <xf numFmtId="0" fontId="132" fillId="47" borderId="0" xfId="381" applyFont="1" applyFill="1"/>
    <xf numFmtId="0" fontId="132" fillId="47" borderId="0" xfId="381" applyFont="1" applyFill="1" applyAlignment="1">
      <alignment wrapText="1"/>
    </xf>
    <xf numFmtId="170" fontId="132" fillId="47" borderId="0" xfId="381" applyNumberFormat="1" applyFont="1" applyFill="1"/>
    <xf numFmtId="8" fontId="132" fillId="47" borderId="0" xfId="381" applyNumberFormat="1" applyFont="1" applyFill="1"/>
    <xf numFmtId="0" fontId="132" fillId="0" borderId="4" xfId="381" applyFont="1" applyBorder="1"/>
    <xf numFmtId="0" fontId="132" fillId="0" borderId="6" xfId="381" applyFont="1" applyBorder="1"/>
    <xf numFmtId="44" fontId="132" fillId="47" borderId="5" xfId="349" applyFont="1" applyFill="1" applyBorder="1"/>
    <xf numFmtId="44" fontId="132" fillId="47" borderId="0" xfId="349" applyFont="1" applyFill="1" applyBorder="1"/>
    <xf numFmtId="0" fontId="132" fillId="0" borderId="44" xfId="381" applyFont="1" applyBorder="1"/>
    <xf numFmtId="44" fontId="132" fillId="0" borderId="0" xfId="381" applyNumberFormat="1" applyFont="1"/>
    <xf numFmtId="0" fontId="24" fillId="0" borderId="16" xfId="248" applyFont="1" applyBorder="1"/>
    <xf numFmtId="6" fontId="24" fillId="0" borderId="17" xfId="248" applyNumberFormat="1" applyFont="1" applyBorder="1"/>
    <xf numFmtId="166" fontId="86" fillId="0" borderId="17" xfId="248" applyNumberFormat="1" applyFont="1" applyBorder="1" applyAlignment="1">
      <alignment horizontal="center"/>
    </xf>
    <xf numFmtId="6" fontId="24" fillId="0" borderId="18" xfId="248" applyNumberFormat="1" applyFont="1" applyBorder="1"/>
    <xf numFmtId="0" fontId="86" fillId="3" borderId="117" xfId="248" applyFont="1" applyFill="1" applyBorder="1" applyAlignment="1">
      <alignment wrapText="1"/>
    </xf>
    <xf numFmtId="0" fontId="23" fillId="3" borderId="223" xfId="248" applyFont="1" applyFill="1" applyBorder="1"/>
    <xf numFmtId="8" fontId="23" fillId="3" borderId="118" xfId="248" applyNumberFormat="1" applyFont="1" applyFill="1" applyBorder="1"/>
    <xf numFmtId="170" fontId="86" fillId="3" borderId="119" xfId="248" applyNumberFormat="1" applyFont="1" applyFill="1" applyBorder="1"/>
    <xf numFmtId="6" fontId="2" fillId="0" borderId="18" xfId="394" applyNumberFormat="1" applyBorder="1"/>
    <xf numFmtId="0" fontId="64" fillId="0" borderId="16" xfId="394" applyFont="1" applyBorder="1" applyAlignment="1">
      <alignment wrapText="1"/>
    </xf>
    <xf numFmtId="0" fontId="86" fillId="3" borderId="16" xfId="394" applyFont="1" applyFill="1" applyBorder="1" applyAlignment="1">
      <alignment wrapText="1"/>
    </xf>
    <xf numFmtId="8" fontId="2" fillId="0" borderId="18" xfId="394" applyNumberFormat="1" applyBorder="1"/>
    <xf numFmtId="6" fontId="39" fillId="0" borderId="18" xfId="394" applyNumberFormat="1" applyFont="1" applyBorder="1"/>
    <xf numFmtId="0" fontId="2" fillId="0" borderId="16" xfId="394" applyBorder="1"/>
    <xf numFmtId="0" fontId="2" fillId="0" borderId="18" xfId="394" applyBorder="1"/>
    <xf numFmtId="8" fontId="28" fillId="0" borderId="18" xfId="394" applyNumberFormat="1" applyFont="1" applyBorder="1"/>
    <xf numFmtId="0" fontId="28" fillId="4" borderId="30" xfId="394" applyFont="1" applyFill="1" applyBorder="1"/>
    <xf numFmtId="0" fontId="28" fillId="4" borderId="31" xfId="394" applyFont="1" applyFill="1" applyBorder="1"/>
    <xf numFmtId="0" fontId="2" fillId="4" borderId="31" xfId="394" applyFill="1" applyBorder="1"/>
    <xf numFmtId="8" fontId="28" fillId="4" borderId="44" xfId="394" applyNumberFormat="1" applyFont="1" applyFill="1" applyBorder="1"/>
    <xf numFmtId="0" fontId="2" fillId="0" borderId="23" xfId="394" applyBorder="1"/>
    <xf numFmtId="0" fontId="28" fillId="0" borderId="58" xfId="394" applyFont="1" applyBorder="1"/>
    <xf numFmtId="164" fontId="89" fillId="3" borderId="63" xfId="394" applyNumberFormat="1" applyFont="1" applyFill="1" applyBorder="1" applyAlignment="1">
      <alignment horizontal="center" wrapText="1"/>
    </xf>
    <xf numFmtId="0" fontId="39" fillId="0" borderId="61" xfId="394" applyFont="1" applyBorder="1"/>
    <xf numFmtId="0" fontId="2" fillId="0" borderId="19" xfId="394" applyBorder="1" applyAlignment="1">
      <alignment wrapText="1"/>
    </xf>
    <xf numFmtId="6" fontId="86" fillId="3" borderId="20" xfId="394" applyNumberFormat="1" applyFont="1" applyFill="1" applyBorder="1" applyAlignment="1">
      <alignment wrapText="1"/>
    </xf>
    <xf numFmtId="0" fontId="2" fillId="0" borderId="20" xfId="394" applyBorder="1"/>
    <xf numFmtId="6" fontId="2" fillId="0" borderId="21" xfId="394" applyNumberFormat="1" applyBorder="1"/>
    <xf numFmtId="0" fontId="86" fillId="3" borderId="22" xfId="394" applyFont="1" applyFill="1" applyBorder="1" applyAlignment="1">
      <alignment wrapText="1"/>
    </xf>
    <xf numFmtId="0" fontId="2" fillId="0" borderId="11" xfId="394" applyBorder="1" applyAlignment="1">
      <alignment wrapText="1"/>
    </xf>
    <xf numFmtId="6" fontId="86" fillId="3" borderId="148" xfId="394" applyNumberFormat="1" applyFont="1" applyFill="1" applyBorder="1" applyAlignment="1">
      <alignment wrapText="1"/>
    </xf>
    <xf numFmtId="0" fontId="2" fillId="0" borderId="148" xfId="394" applyBorder="1"/>
    <xf numFmtId="6" fontId="2" fillId="0" borderId="14" xfId="394" applyNumberFormat="1" applyBorder="1"/>
    <xf numFmtId="0" fontId="64" fillId="0" borderId="160" xfId="394" applyFont="1" applyBorder="1" applyAlignment="1">
      <alignment wrapText="1"/>
    </xf>
    <xf numFmtId="0" fontId="2" fillId="0" borderId="90" xfId="394" applyBorder="1"/>
    <xf numFmtId="6" fontId="2" fillId="0" borderId="91" xfId="394" applyNumberFormat="1" applyBorder="1"/>
    <xf numFmtId="0" fontId="86" fillId="3" borderId="11" xfId="394" applyFont="1" applyFill="1" applyBorder="1" applyAlignment="1">
      <alignment wrapText="1"/>
    </xf>
    <xf numFmtId="10" fontId="2" fillId="3" borderId="148" xfId="394" applyNumberFormat="1" applyFill="1" applyBorder="1"/>
    <xf numFmtId="8" fontId="2" fillId="0" borderId="14" xfId="394" applyNumberFormat="1" applyBorder="1"/>
    <xf numFmtId="0" fontId="64" fillId="0" borderId="30" xfId="394" applyFont="1" applyBorder="1" applyAlignment="1">
      <alignment wrapText="1"/>
    </xf>
    <xf numFmtId="0" fontId="28" fillId="0" borderId="31" xfId="394" applyFont="1" applyBorder="1"/>
    <xf numFmtId="0" fontId="2" fillId="0" borderId="31" xfId="394" applyBorder="1"/>
    <xf numFmtId="6" fontId="39" fillId="0" borderId="32" xfId="394" applyNumberFormat="1" applyFont="1" applyBorder="1"/>
    <xf numFmtId="6" fontId="86" fillId="0" borderId="17" xfId="394" applyNumberFormat="1" applyFont="1" applyBorder="1" applyAlignment="1">
      <alignment horizontal="right" wrapText="1"/>
    </xf>
    <xf numFmtId="6" fontId="86" fillId="0" borderId="148" xfId="394" applyNumberFormat="1" applyFont="1" applyBorder="1" applyAlignment="1">
      <alignment horizontal="right" wrapText="1"/>
    </xf>
    <xf numFmtId="0" fontId="86" fillId="3" borderId="19" xfId="394" applyFont="1" applyFill="1" applyBorder="1" applyAlignment="1">
      <alignment wrapText="1"/>
    </xf>
    <xf numFmtId="170" fontId="86" fillId="0" borderId="20" xfId="394" applyNumberFormat="1" applyFont="1" applyBorder="1"/>
    <xf numFmtId="6" fontId="39" fillId="0" borderId="91" xfId="394" applyNumberFormat="1" applyFont="1" applyBorder="1"/>
    <xf numFmtId="0" fontId="2" fillId="0" borderId="24" xfId="394" applyBorder="1"/>
    <xf numFmtId="0" fontId="2" fillId="0" borderId="58" xfId="394" applyBorder="1"/>
    <xf numFmtId="0" fontId="2" fillId="0" borderId="63" xfId="394" applyBorder="1"/>
    <xf numFmtId="6" fontId="39" fillId="0" borderId="61" xfId="394" applyNumberFormat="1" applyFont="1" applyBorder="1"/>
    <xf numFmtId="165" fontId="2" fillId="0" borderId="0" xfId="353" applyNumberFormat="1" applyFont="1"/>
    <xf numFmtId="0" fontId="2" fillId="0" borderId="148" xfId="394" applyBorder="1" applyAlignment="1">
      <alignment horizontal="center"/>
    </xf>
    <xf numFmtId="0" fontId="2" fillId="0" borderId="17" xfId="394" applyBorder="1" applyAlignment="1">
      <alignment horizontal="center"/>
    </xf>
    <xf numFmtId="0" fontId="2" fillId="0" borderId="20" xfId="394" applyBorder="1" applyAlignment="1">
      <alignment horizontal="center"/>
    </xf>
    <xf numFmtId="0" fontId="2" fillId="0" borderId="90" xfId="394" applyBorder="1" applyAlignment="1">
      <alignment horizontal="center"/>
    </xf>
    <xf numFmtId="0" fontId="39" fillId="0" borderId="63" xfId="394" applyFont="1" applyBorder="1" applyAlignment="1">
      <alignment horizontal="center"/>
    </xf>
    <xf numFmtId="6" fontId="86" fillId="3" borderId="148" xfId="394" applyNumberFormat="1" applyFont="1" applyFill="1" applyBorder="1" applyAlignment="1">
      <alignment horizontal="center" wrapText="1"/>
    </xf>
    <xf numFmtId="6" fontId="2" fillId="0" borderId="14" xfId="394" applyNumberFormat="1" applyBorder="1" applyAlignment="1">
      <alignment horizontal="center"/>
    </xf>
    <xf numFmtId="6" fontId="86" fillId="3" borderId="17" xfId="394" applyNumberFormat="1" applyFont="1" applyFill="1" applyBorder="1" applyAlignment="1">
      <alignment horizontal="center" wrapText="1"/>
    </xf>
    <xf numFmtId="6" fontId="2" fillId="0" borderId="18" xfId="394" applyNumberFormat="1" applyBorder="1" applyAlignment="1">
      <alignment horizontal="center"/>
    </xf>
    <xf numFmtId="6" fontId="86" fillId="3" borderId="20" xfId="394" applyNumberFormat="1" applyFont="1" applyFill="1" applyBorder="1" applyAlignment="1">
      <alignment horizontal="center" wrapText="1"/>
    </xf>
    <xf numFmtId="6" fontId="2" fillId="0" borderId="21" xfId="394" applyNumberFormat="1" applyBorder="1" applyAlignment="1">
      <alignment horizontal="center"/>
    </xf>
    <xf numFmtId="6" fontId="2" fillId="0" borderId="91" xfId="394" applyNumberFormat="1" applyBorder="1" applyAlignment="1">
      <alignment horizontal="center"/>
    </xf>
    <xf numFmtId="10" fontId="2" fillId="3" borderId="148" xfId="394" applyNumberFormat="1" applyFill="1" applyBorder="1" applyAlignment="1">
      <alignment horizontal="center"/>
    </xf>
    <xf numFmtId="8" fontId="2" fillId="0" borderId="14" xfId="394" applyNumberFormat="1" applyBorder="1" applyAlignment="1">
      <alignment horizontal="center"/>
    </xf>
    <xf numFmtId="0" fontId="28" fillId="0" borderId="31" xfId="394" applyFont="1" applyBorder="1" applyAlignment="1">
      <alignment horizontal="center"/>
    </xf>
    <xf numFmtId="0" fontId="2" fillId="0" borderId="31" xfId="394" applyBorder="1" applyAlignment="1">
      <alignment horizontal="center"/>
    </xf>
    <xf numFmtId="6" fontId="39" fillId="0" borderId="32" xfId="394" applyNumberFormat="1" applyFont="1" applyBorder="1" applyAlignment="1">
      <alignment horizontal="center"/>
    </xf>
    <xf numFmtId="6" fontId="86" fillId="0" borderId="148" xfId="394" applyNumberFormat="1" applyFont="1" applyBorder="1" applyAlignment="1">
      <alignment horizontal="center" wrapText="1"/>
    </xf>
    <xf numFmtId="6" fontId="86" fillId="0" borderId="17" xfId="394" applyNumberFormat="1" applyFont="1" applyBorder="1" applyAlignment="1">
      <alignment horizontal="center" wrapText="1"/>
    </xf>
    <xf numFmtId="170" fontId="86" fillId="0" borderId="20" xfId="394" applyNumberFormat="1" applyFont="1" applyBorder="1" applyAlignment="1">
      <alignment horizontal="center"/>
    </xf>
    <xf numFmtId="6" fontId="39" fillId="0" borderId="91" xfId="394" applyNumberFormat="1" applyFont="1" applyBorder="1" applyAlignment="1">
      <alignment horizontal="center"/>
    </xf>
    <xf numFmtId="0" fontId="2" fillId="0" borderId="63" xfId="394" applyBorder="1" applyAlignment="1">
      <alignment horizontal="center"/>
    </xf>
    <xf numFmtId="6" fontId="39" fillId="0" borderId="61" xfId="394" applyNumberFormat="1" applyFont="1" applyBorder="1" applyAlignment="1">
      <alignment horizontal="center"/>
    </xf>
    <xf numFmtId="0" fontId="2" fillId="0" borderId="23" xfId="394" applyBorder="1" applyAlignment="1">
      <alignment horizontal="center"/>
    </xf>
    <xf numFmtId="0" fontId="2" fillId="0" borderId="24" xfId="394" applyBorder="1" applyAlignment="1">
      <alignment horizontal="center"/>
    </xf>
    <xf numFmtId="10" fontId="2" fillId="3" borderId="17" xfId="394" applyNumberFormat="1" applyFill="1" applyBorder="1" applyAlignment="1">
      <alignment horizontal="center"/>
    </xf>
    <xf numFmtId="8" fontId="2" fillId="0" borderId="18" xfId="394" applyNumberFormat="1" applyBorder="1" applyAlignment="1">
      <alignment horizontal="center"/>
    </xf>
    <xf numFmtId="0" fontId="2" fillId="0" borderId="18" xfId="394" applyBorder="1" applyAlignment="1">
      <alignment horizontal="center"/>
    </xf>
    <xf numFmtId="6" fontId="39" fillId="0" borderId="18" xfId="394" applyNumberFormat="1" applyFont="1" applyBorder="1" applyAlignment="1">
      <alignment horizontal="center"/>
    </xf>
    <xf numFmtId="10" fontId="2" fillId="0" borderId="17" xfId="394" applyNumberFormat="1" applyBorder="1" applyAlignment="1">
      <alignment horizontal="center"/>
    </xf>
    <xf numFmtId="0" fontId="28" fillId="0" borderId="17" xfId="394" applyFont="1" applyBorder="1" applyAlignment="1">
      <alignment horizontal="center"/>
    </xf>
    <xf numFmtId="8" fontId="28" fillId="0" borderId="18" xfId="394" applyNumberFormat="1" applyFont="1" applyBorder="1" applyAlignment="1">
      <alignment horizontal="center"/>
    </xf>
    <xf numFmtId="0" fontId="28" fillId="4" borderId="31" xfId="394" applyFont="1" applyFill="1" applyBorder="1" applyAlignment="1">
      <alignment horizontal="center"/>
    </xf>
    <xf numFmtId="0" fontId="2" fillId="4" borderId="31" xfId="394" applyFill="1" applyBorder="1" applyAlignment="1">
      <alignment horizontal="center"/>
    </xf>
    <xf numFmtId="8" fontId="28" fillId="4" borderId="44" xfId="394" applyNumberFormat="1" applyFont="1" applyFill="1" applyBorder="1" applyAlignment="1">
      <alignment horizontal="center"/>
    </xf>
    <xf numFmtId="6" fontId="86" fillId="3" borderId="50" xfId="394" applyNumberFormat="1" applyFont="1" applyFill="1" applyBorder="1" applyAlignment="1">
      <alignment horizontal="center" wrapText="1"/>
    </xf>
    <xf numFmtId="0" fontId="2" fillId="0" borderId="50" xfId="394" applyBorder="1" applyAlignment="1">
      <alignment horizontal="center"/>
    </xf>
    <xf numFmtId="6" fontId="2" fillId="0" borderId="28" xfId="394" applyNumberFormat="1" applyBorder="1" applyAlignment="1">
      <alignment horizontal="center"/>
    </xf>
    <xf numFmtId="6" fontId="2" fillId="0" borderId="28" xfId="394" applyNumberFormat="1" applyBorder="1"/>
    <xf numFmtId="6" fontId="86" fillId="3" borderId="50" xfId="394" applyNumberFormat="1" applyFont="1" applyFill="1" applyBorder="1" applyAlignment="1">
      <alignment wrapText="1"/>
    </xf>
    <xf numFmtId="0" fontId="1" fillId="0" borderId="25" xfId="394" applyFont="1" applyBorder="1" applyAlignment="1">
      <alignment wrapText="1"/>
    </xf>
    <xf numFmtId="0" fontId="174" fillId="0" borderId="45" xfId="0" applyFont="1" applyBorder="1" applyAlignment="1">
      <alignment vertical="center"/>
    </xf>
    <xf numFmtId="0" fontId="0" fillId="0" borderId="0" xfId="0" applyAlignment="1">
      <alignment horizontal="center"/>
    </xf>
    <xf numFmtId="0" fontId="173" fillId="0" borderId="45" xfId="0" applyFont="1" applyBorder="1" applyAlignment="1">
      <alignment horizontal="center" vertical="center" wrapText="1"/>
    </xf>
    <xf numFmtId="0" fontId="185" fillId="0" borderId="0" xfId="394" applyFont="1"/>
    <xf numFmtId="174" fontId="0" fillId="0" borderId="0" xfId="395" applyNumberFormat="1" applyFont="1" applyFill="1" applyBorder="1"/>
    <xf numFmtId="165" fontId="0" fillId="0" borderId="0" xfId="396" applyNumberFormat="1" applyFont="1" applyFill="1" applyBorder="1"/>
    <xf numFmtId="8" fontId="2" fillId="0" borderId="0" xfId="394" applyNumberFormat="1"/>
    <xf numFmtId="9" fontId="2" fillId="0" borderId="0" xfId="394" applyNumberFormat="1"/>
    <xf numFmtId="8" fontId="28" fillId="0" borderId="0" xfId="394" applyNumberFormat="1" applyFont="1"/>
    <xf numFmtId="9" fontId="28" fillId="0" borderId="0" xfId="397" applyFont="1" applyFill="1" applyBorder="1"/>
    <xf numFmtId="10" fontId="0" fillId="0" borderId="0" xfId="397" applyNumberFormat="1" applyFont="1" applyFill="1" applyBorder="1"/>
    <xf numFmtId="9" fontId="0" fillId="0" borderId="0" xfId="397" applyFont="1" applyFill="1" applyBorder="1"/>
    <xf numFmtId="6" fontId="2" fillId="0" borderId="0" xfId="394" applyNumberFormat="1"/>
    <xf numFmtId="174" fontId="2" fillId="0" borderId="0" xfId="394" applyNumberFormat="1"/>
    <xf numFmtId="44" fontId="2" fillId="0" borderId="0" xfId="394" applyNumberFormat="1"/>
    <xf numFmtId="42" fontId="86" fillId="0" borderId="0" xfId="387" applyNumberFormat="1" applyFont="1"/>
    <xf numFmtId="174" fontId="86" fillId="0" borderId="0" xfId="390" applyNumberFormat="1" applyFont="1" applyFill="1" applyBorder="1" applyAlignment="1">
      <alignment horizontal="center"/>
    </xf>
    <xf numFmtId="42" fontId="86" fillId="0" borderId="47" xfId="387" applyNumberFormat="1" applyFont="1" applyBorder="1"/>
    <xf numFmtId="10" fontId="86" fillId="0" borderId="0" xfId="391" applyNumberFormat="1" applyFont="1" applyFill="1" applyBorder="1" applyAlignment="1">
      <alignment horizontal="center"/>
    </xf>
    <xf numFmtId="5" fontId="86" fillId="0" borderId="0" xfId="387" applyNumberFormat="1" applyFont="1" applyAlignment="1">
      <alignment horizontal="center"/>
    </xf>
    <xf numFmtId="10" fontId="86" fillId="0" borderId="47" xfId="391" applyNumberFormat="1" applyFont="1" applyFill="1" applyBorder="1" applyAlignment="1">
      <alignment horizontal="center" vertical="top"/>
    </xf>
    <xf numFmtId="10" fontId="86" fillId="0" borderId="43" xfId="144" applyNumberFormat="1" applyFont="1" applyFill="1" applyBorder="1" applyAlignment="1">
      <alignment horizontal="center"/>
    </xf>
    <xf numFmtId="6" fontId="86" fillId="0" borderId="17" xfId="0" applyNumberFormat="1" applyFont="1" applyBorder="1" applyAlignment="1">
      <alignment horizontal="right"/>
    </xf>
    <xf numFmtId="6" fontId="86" fillId="0" borderId="31" xfId="0" applyNumberFormat="1" applyFont="1" applyBorder="1" applyAlignment="1">
      <alignment horizontal="right"/>
    </xf>
    <xf numFmtId="164" fontId="96" fillId="0" borderId="23" xfId="0" applyNumberFormat="1" applyFont="1" applyBorder="1" applyAlignment="1">
      <alignment horizontal="right" wrapText="1"/>
    </xf>
    <xf numFmtId="10" fontId="86" fillId="0" borderId="17" xfId="0" applyNumberFormat="1" applyFont="1" applyBorder="1" applyAlignment="1">
      <alignment horizontal="right" wrapText="1"/>
    </xf>
    <xf numFmtId="10" fontId="86" fillId="0" borderId="20" xfId="0" applyNumberFormat="1" applyFont="1" applyBorder="1" applyAlignment="1">
      <alignment horizontal="right" wrapText="1"/>
    </xf>
    <xf numFmtId="6" fontId="86" fillId="0" borderId="17" xfId="102" applyNumberFormat="1" applyFont="1" applyBorder="1" applyAlignment="1">
      <alignment horizontal="center"/>
    </xf>
    <xf numFmtId="6" fontId="86" fillId="0" borderId="17" xfId="102" applyNumberFormat="1" applyFont="1" applyBorder="1" applyAlignment="1">
      <alignment horizontal="center" vertical="center"/>
    </xf>
    <xf numFmtId="10" fontId="86" fillId="0" borderId="17" xfId="142" applyNumberFormat="1" applyFont="1" applyFill="1" applyBorder="1" applyAlignment="1">
      <alignment horizontal="center"/>
    </xf>
    <xf numFmtId="10" fontId="86" fillId="0" borderId="31" xfId="142" applyNumberFormat="1" applyFont="1" applyFill="1" applyBorder="1" applyAlignment="1">
      <alignment horizontal="center"/>
    </xf>
    <xf numFmtId="6" fontId="86" fillId="0" borderId="0" xfId="102" applyNumberFormat="1" applyFont="1" applyAlignment="1">
      <alignment horizontal="center"/>
    </xf>
    <xf numFmtId="10" fontId="86" fillId="0" borderId="78" xfId="102" applyNumberFormat="1" applyFont="1" applyBorder="1" applyAlignment="1">
      <alignment horizontal="center"/>
    </xf>
    <xf numFmtId="44" fontId="86" fillId="0" borderId="0" xfId="102" applyNumberFormat="1" applyFont="1" applyAlignment="1">
      <alignment horizontal="center"/>
    </xf>
    <xf numFmtId="10" fontId="86" fillId="0" borderId="47" xfId="102" applyNumberFormat="1" applyFont="1" applyBorder="1" applyAlignment="1">
      <alignment horizontal="center"/>
    </xf>
    <xf numFmtId="9" fontId="86" fillId="0" borderId="78" xfId="102" applyNumberFormat="1" applyFont="1" applyBorder="1" applyAlignment="1">
      <alignment horizontal="center"/>
    </xf>
    <xf numFmtId="10" fontId="86" fillId="0" borderId="43" xfId="102" applyNumberFormat="1" applyFont="1" applyBorder="1" applyAlignment="1">
      <alignment horizontal="center"/>
    </xf>
    <xf numFmtId="164" fontId="86" fillId="0" borderId="16" xfId="248" applyNumberFormat="1" applyFont="1" applyBorder="1" applyAlignment="1">
      <alignment wrapText="1"/>
    </xf>
    <xf numFmtId="6" fontId="86" fillId="0" borderId="17" xfId="102" applyNumberFormat="1" applyFont="1" applyBorder="1"/>
    <xf numFmtId="4" fontId="86" fillId="0" borderId="17" xfId="102" applyNumberFormat="1" applyFont="1" applyBorder="1" applyAlignment="1">
      <alignment horizontal="center"/>
    </xf>
    <xf numFmtId="6" fontId="86" fillId="0" borderId="20" xfId="0" applyNumberFormat="1" applyFont="1" applyBorder="1" applyAlignment="1">
      <alignment horizontal="right"/>
    </xf>
    <xf numFmtId="10" fontId="96" fillId="0" borderId="20" xfId="0" applyNumberFormat="1" applyFont="1" applyBorder="1" applyAlignment="1">
      <alignment horizontal="right" wrapText="1"/>
    </xf>
    <xf numFmtId="10" fontId="64" fillId="0" borderId="23" xfId="0" applyNumberFormat="1" applyFont="1" applyBorder="1" applyAlignment="1">
      <alignment horizontal="right"/>
    </xf>
    <xf numFmtId="168" fontId="86" fillId="0" borderId="17" xfId="0" applyNumberFormat="1" applyFont="1" applyBorder="1" applyAlignment="1">
      <alignment horizontal="right" wrapText="1"/>
    </xf>
    <xf numFmtId="168" fontId="15" fillId="0" borderId="17" xfId="0" applyNumberFormat="1" applyFont="1" applyBorder="1"/>
    <xf numFmtId="0" fontId="28" fillId="0" borderId="17" xfId="0" applyFont="1" applyBorder="1"/>
    <xf numFmtId="168" fontId="86" fillId="0" borderId="154" xfId="0" applyNumberFormat="1" applyFont="1" applyBorder="1" applyAlignment="1">
      <alignment horizontal="right" wrapText="1"/>
    </xf>
    <xf numFmtId="10" fontId="27" fillId="0" borderId="23" xfId="0" applyNumberFormat="1" applyFont="1" applyBorder="1" applyAlignment="1">
      <alignment horizontal="right" wrapText="1"/>
    </xf>
    <xf numFmtId="10" fontId="86" fillId="0" borderId="27" xfId="0" applyNumberFormat="1" applyFont="1" applyBorder="1" applyAlignment="1">
      <alignment horizontal="right" wrapText="1"/>
    </xf>
    <xf numFmtId="10" fontId="86" fillId="0" borderId="20" xfId="146" applyNumberFormat="1" applyFont="1" applyFill="1" applyBorder="1" applyAlignment="1">
      <alignment horizontal="right" wrapText="1"/>
    </xf>
    <xf numFmtId="10" fontId="86" fillId="0" borderId="23" xfId="146" applyNumberFormat="1" applyFont="1" applyFill="1" applyBorder="1"/>
    <xf numFmtId="170" fontId="86" fillId="0" borderId="17" xfId="146" applyNumberFormat="1" applyFont="1" applyFill="1" applyBorder="1"/>
    <xf numFmtId="170" fontId="86" fillId="0" borderId="0" xfId="146" applyNumberFormat="1" applyFont="1" applyFill="1" applyBorder="1"/>
    <xf numFmtId="170" fontId="86" fillId="0" borderId="20" xfId="146" applyNumberFormat="1" applyFont="1" applyFill="1" applyBorder="1"/>
    <xf numFmtId="42" fontId="122" fillId="0" borderId="0" xfId="357" applyNumberFormat="1" applyFont="1"/>
    <xf numFmtId="42" fontId="35" fillId="0" borderId="0" xfId="357" applyNumberFormat="1" applyFont="1" applyAlignment="1">
      <alignment horizontal="left" indent="2"/>
    </xf>
    <xf numFmtId="0" fontId="121" fillId="0" borderId="0" xfId="357" applyFont="1" applyAlignment="1">
      <alignment horizontal="center"/>
    </xf>
    <xf numFmtId="4" fontId="127" fillId="0" borderId="0" xfId="357" applyNumberFormat="1" applyFont="1" applyAlignment="1">
      <alignment horizontal="center"/>
    </xf>
    <xf numFmtId="10" fontId="35" fillId="0" borderId="0" xfId="361" applyNumberFormat="1" applyFont="1" applyFill="1" applyBorder="1"/>
    <xf numFmtId="10" fontId="127" fillId="0" borderId="0" xfId="361" applyNumberFormat="1" applyFont="1" applyFill="1" applyBorder="1"/>
    <xf numFmtId="42" fontId="35" fillId="0" borderId="0" xfId="362" applyNumberFormat="1" applyFont="1" applyFill="1" applyBorder="1" applyAlignment="1">
      <alignment horizontal="left" indent="2"/>
    </xf>
    <xf numFmtId="4" fontId="35" fillId="0" borderId="0" xfId="357" applyNumberFormat="1" applyFont="1" applyAlignment="1">
      <alignment horizontal="right"/>
    </xf>
    <xf numFmtId="10" fontId="35" fillId="0" borderId="43" xfId="361" applyNumberFormat="1" applyFont="1" applyFill="1" applyBorder="1" applyAlignment="1">
      <alignment horizontal="right"/>
    </xf>
    <xf numFmtId="10" fontId="86" fillId="0" borderId="43" xfId="357" applyNumberFormat="1" applyFont="1" applyBorder="1"/>
    <xf numFmtId="42" fontId="86" fillId="0" borderId="0" xfId="357" applyNumberFormat="1" applyFont="1" applyAlignment="1">
      <alignment vertical="center"/>
    </xf>
    <xf numFmtId="0" fontId="156" fillId="0" borderId="0" xfId="357" applyFont="1" applyAlignment="1">
      <alignment horizontal="center" vertical="center"/>
    </xf>
    <xf numFmtId="4" fontId="159" fillId="0" borderId="0" xfId="357" applyNumberFormat="1" applyFont="1" applyAlignment="1">
      <alignment horizontal="center" vertical="center"/>
    </xf>
    <xf numFmtId="10" fontId="86" fillId="0" borderId="0" xfId="361" applyNumberFormat="1" applyFont="1" applyFill="1" applyBorder="1" applyAlignment="1">
      <alignment vertical="center"/>
    </xf>
    <xf numFmtId="42" fontId="157" fillId="0" borderId="0" xfId="357" applyNumberFormat="1" applyFont="1" applyAlignment="1">
      <alignment vertical="center"/>
    </xf>
    <xf numFmtId="42" fontId="86" fillId="0" borderId="0" xfId="362" applyNumberFormat="1" applyFont="1" applyFill="1" applyBorder="1" applyAlignment="1">
      <alignment vertical="center"/>
    </xf>
    <xf numFmtId="10" fontId="86" fillId="0" borderId="43" xfId="361" applyNumberFormat="1" applyFont="1" applyFill="1" applyBorder="1" applyAlignment="1">
      <alignment horizontal="right" vertical="center"/>
    </xf>
    <xf numFmtId="164" fontId="86" fillId="0" borderId="0" xfId="2" applyNumberFormat="1" applyFont="1"/>
    <xf numFmtId="5" fontId="35" fillId="0" borderId="0" xfId="2" applyNumberFormat="1" applyFont="1" applyAlignment="1">
      <alignment vertical="center"/>
    </xf>
    <xf numFmtId="0" fontId="80" fillId="0" borderId="0" xfId="2" applyFont="1" applyAlignment="1">
      <alignment horizontal="center" vertical="center"/>
    </xf>
    <xf numFmtId="0" fontId="100" fillId="0" borderId="0" xfId="2" applyFont="1"/>
    <xf numFmtId="4" fontId="35" fillId="0" borderId="0" xfId="2" applyNumberFormat="1" applyFont="1" applyAlignment="1">
      <alignment horizontal="center" vertical="center"/>
    </xf>
    <xf numFmtId="10" fontId="35" fillId="0" borderId="0" xfId="365" applyNumberFormat="1" applyFont="1" applyFill="1" applyBorder="1" applyAlignment="1">
      <alignment vertical="center"/>
    </xf>
    <xf numFmtId="42" fontId="35" fillId="0" borderId="0" xfId="2" applyNumberFormat="1" applyFont="1" applyAlignment="1">
      <alignment vertical="center"/>
    </xf>
    <xf numFmtId="179" fontId="35" fillId="0" borderId="0" xfId="2" applyNumberFormat="1" applyFont="1" applyAlignment="1">
      <alignment vertical="center"/>
    </xf>
    <xf numFmtId="179" fontId="35" fillId="0" borderId="0" xfId="51" applyNumberFormat="1" applyFont="1" applyFill="1" applyBorder="1" applyAlignment="1">
      <alignment vertical="center"/>
    </xf>
    <xf numFmtId="10" fontId="35" fillId="0" borderId="43" xfId="365" applyNumberFormat="1" applyFont="1" applyFill="1" applyBorder="1" applyAlignment="1">
      <alignment vertical="center"/>
    </xf>
    <xf numFmtId="8" fontId="0" fillId="0" borderId="0" xfId="0" applyNumberFormat="1" applyAlignment="1">
      <alignment horizontal="center"/>
    </xf>
    <xf numFmtId="8" fontId="0" fillId="0" borderId="43" xfId="0" applyNumberFormat="1" applyBorder="1" applyAlignment="1">
      <alignment horizontal="center"/>
    </xf>
    <xf numFmtId="0" fontId="173" fillId="0" borderId="2" xfId="0" applyFont="1" applyBorder="1" applyAlignment="1">
      <alignment vertical="center" wrapText="1"/>
    </xf>
    <xf numFmtId="0" fontId="173" fillId="0" borderId="4" xfId="0" applyFont="1" applyBorder="1" applyAlignment="1">
      <alignment vertical="center"/>
    </xf>
    <xf numFmtId="0" fontId="173" fillId="0" borderId="3" xfId="0" applyFont="1" applyBorder="1" applyAlignment="1">
      <alignment vertical="center" wrapText="1"/>
    </xf>
    <xf numFmtId="0" fontId="174" fillId="0" borderId="164" xfId="0" applyFont="1" applyBorder="1" applyAlignment="1">
      <alignment vertical="center" wrapText="1"/>
    </xf>
    <xf numFmtId="0" fontId="174" fillId="0" borderId="10" xfId="0" applyFont="1" applyBorder="1" applyAlignment="1">
      <alignment vertical="center"/>
    </xf>
    <xf numFmtId="8" fontId="174" fillId="0" borderId="10" xfId="0" applyNumberFormat="1" applyFont="1" applyBorder="1" applyAlignment="1">
      <alignment horizontal="center" vertical="center" wrapText="1"/>
    </xf>
    <xf numFmtId="8" fontId="0" fillId="0" borderId="3" xfId="0" applyNumberFormat="1" applyBorder="1" applyAlignment="1">
      <alignment horizontal="center"/>
    </xf>
    <xf numFmtId="7" fontId="0" fillId="0" borderId="0" xfId="0" applyNumberFormat="1" applyAlignment="1">
      <alignment horizontal="center"/>
    </xf>
    <xf numFmtId="0" fontId="172" fillId="0" borderId="45" xfId="0" applyFont="1" applyBorder="1" applyAlignment="1">
      <alignment vertical="center" wrapText="1"/>
    </xf>
    <xf numFmtId="0" fontId="174" fillId="0" borderId="8" xfId="0" applyFont="1" applyBorder="1" applyAlignment="1">
      <alignment vertical="center" wrapText="1"/>
    </xf>
    <xf numFmtId="0" fontId="174" fillId="0" borderId="9" xfId="0" applyFont="1" applyBorder="1" applyAlignment="1">
      <alignment vertical="center" wrapText="1"/>
    </xf>
    <xf numFmtId="0" fontId="174" fillId="0" borderId="10" xfId="0" applyFont="1" applyBorder="1" applyAlignment="1">
      <alignment vertical="center" wrapText="1"/>
    </xf>
    <xf numFmtId="8" fontId="172" fillId="0" borderId="44" xfId="0" applyNumberFormat="1" applyFont="1" applyBorder="1" applyAlignment="1">
      <alignment horizontal="center" vertical="center" wrapText="1"/>
    </xf>
    <xf numFmtId="0" fontId="170" fillId="0" borderId="0" xfId="0" applyFont="1" applyAlignment="1">
      <alignment vertical="center"/>
    </xf>
    <xf numFmtId="0" fontId="175" fillId="0" borderId="44" xfId="0" applyFont="1" applyBorder="1" applyAlignment="1">
      <alignment horizontal="center" vertical="center" wrapText="1"/>
    </xf>
    <xf numFmtId="0" fontId="174" fillId="0" borderId="0" xfId="0" applyFont="1" applyAlignment="1">
      <alignment vertical="center"/>
    </xf>
    <xf numFmtId="0" fontId="173" fillId="0" borderId="44" xfId="0" applyFont="1" applyBorder="1" applyAlignment="1">
      <alignment horizontal="center" vertical="center" wrapText="1"/>
    </xf>
    <xf numFmtId="0" fontId="172" fillId="0" borderId="44" xfId="0" applyFont="1" applyBorder="1" applyAlignment="1">
      <alignment vertical="center" wrapText="1"/>
    </xf>
    <xf numFmtId="0" fontId="174" fillId="0" borderId="44" xfId="0" applyFont="1" applyBorder="1" applyAlignment="1">
      <alignment horizontal="center" vertical="center" wrapText="1"/>
    </xf>
    <xf numFmtId="6" fontId="174" fillId="0" borderId="2" xfId="0" applyNumberFormat="1" applyFont="1" applyBorder="1" applyAlignment="1">
      <alignment horizontal="center" vertical="center" wrapText="1"/>
    </xf>
    <xf numFmtId="6" fontId="174" fillId="0" borderId="10" xfId="0" applyNumberFormat="1" applyFont="1" applyBorder="1" applyAlignment="1">
      <alignment horizontal="center" vertical="center" wrapText="1"/>
    </xf>
    <xf numFmtId="6" fontId="174" fillId="0" borderId="3" xfId="0" applyNumberFormat="1" applyFont="1" applyBorder="1" applyAlignment="1">
      <alignment horizontal="center" vertical="center" wrapText="1"/>
    </xf>
    <xf numFmtId="6" fontId="174" fillId="0" borderId="10" xfId="0" applyNumberFormat="1" applyFont="1" applyBorder="1" applyAlignment="1">
      <alignment horizontal="center" vertical="center"/>
    </xf>
    <xf numFmtId="6" fontId="174" fillId="0" borderId="4" xfId="0" applyNumberFormat="1" applyFont="1" applyBorder="1" applyAlignment="1">
      <alignment horizontal="center" vertical="center"/>
    </xf>
    <xf numFmtId="6" fontId="174" fillId="0" borderId="46" xfId="0" applyNumberFormat="1" applyFont="1" applyBorder="1" applyAlignment="1">
      <alignment horizontal="center" vertical="center" wrapText="1"/>
    </xf>
    <xf numFmtId="6" fontId="174" fillId="0" borderId="43" xfId="0" applyNumberFormat="1" applyFont="1" applyBorder="1" applyAlignment="1">
      <alignment horizontal="center" vertical="center" wrapText="1"/>
    </xf>
    <xf numFmtId="8" fontId="0" fillId="0" borderId="6" xfId="0" applyNumberFormat="1" applyBorder="1"/>
    <xf numFmtId="8" fontId="0" fillId="0" borderId="44" xfId="0" applyNumberFormat="1" applyBorder="1"/>
    <xf numFmtId="0" fontId="35" fillId="0" borderId="79" xfId="163" applyBorder="1" applyAlignment="1">
      <alignment horizontal="right"/>
    </xf>
    <xf numFmtId="0" fontId="35" fillId="0" borderId="0" xfId="163" applyAlignment="1">
      <alignment horizontal="right"/>
    </xf>
    <xf numFmtId="0" fontId="132" fillId="0" borderId="0" xfId="381" applyFont="1" applyAlignment="1">
      <alignment horizontal="left" vertical="top" wrapText="1"/>
    </xf>
    <xf numFmtId="0" fontId="132" fillId="0" borderId="0" xfId="381" applyFont="1" applyAlignment="1">
      <alignment horizontal="center"/>
    </xf>
    <xf numFmtId="0" fontId="134" fillId="0" borderId="0" xfId="381" applyFont="1" applyAlignment="1">
      <alignment horizontal="center"/>
    </xf>
    <xf numFmtId="0" fontId="132" fillId="0" borderId="4" xfId="381" applyFont="1" applyBorder="1" applyAlignment="1">
      <alignment horizontal="left" vertical="center" wrapText="1"/>
    </xf>
    <xf numFmtId="0" fontId="132" fillId="0" borderId="44" xfId="381" applyFont="1" applyBorder="1" applyAlignment="1">
      <alignment horizontal="left" vertical="center" wrapText="1"/>
    </xf>
    <xf numFmtId="0" fontId="132" fillId="0" borderId="3" xfId="381" applyFont="1" applyBorder="1" applyAlignment="1">
      <alignment vertical="top" wrapText="1"/>
    </xf>
    <xf numFmtId="0" fontId="132" fillId="0" borderId="43" xfId="381" applyFont="1" applyBorder="1" applyAlignment="1">
      <alignment vertical="top" wrapText="1"/>
    </xf>
    <xf numFmtId="49" fontId="132" fillId="0" borderId="4" xfId="381" applyNumberFormat="1" applyFont="1" applyBorder="1" applyAlignment="1">
      <alignment horizontal="left" vertical="center" wrapText="1"/>
    </xf>
    <xf numFmtId="49" fontId="132" fillId="0" borderId="44" xfId="381" applyNumberFormat="1" applyFont="1" applyBorder="1" applyAlignment="1">
      <alignment horizontal="left" vertical="center" wrapText="1"/>
    </xf>
    <xf numFmtId="0" fontId="132" fillId="0" borderId="6" xfId="381" applyFont="1" applyBorder="1" applyAlignment="1">
      <alignment horizontal="left" vertical="center" wrapText="1"/>
    </xf>
    <xf numFmtId="0" fontId="132" fillId="0" borderId="3" xfId="381" applyFont="1" applyBorder="1" applyAlignment="1">
      <alignment horizontal="left" vertical="top" wrapText="1"/>
    </xf>
    <xf numFmtId="0" fontId="132" fillId="0" borderId="43" xfId="381" applyFont="1" applyBorder="1" applyAlignment="1">
      <alignment horizontal="left" vertical="top" wrapText="1"/>
    </xf>
    <xf numFmtId="0" fontId="31" fillId="28" borderId="3" xfId="92" applyFont="1" applyFill="1" applyBorder="1" applyAlignment="1">
      <alignment horizontal="left"/>
    </xf>
    <xf numFmtId="0" fontId="31" fillId="28" borderId="4" xfId="92" applyFont="1" applyFill="1" applyBorder="1" applyAlignment="1">
      <alignment horizontal="left"/>
    </xf>
    <xf numFmtId="0" fontId="174" fillId="0" borderId="42" xfId="0" applyFont="1" applyBorder="1" applyAlignment="1">
      <alignment horizontal="center" vertical="center"/>
    </xf>
    <xf numFmtId="0" fontId="174" fillId="0" borderId="45" xfId="0" applyFont="1" applyBorder="1" applyAlignment="1">
      <alignment horizontal="center" vertical="center"/>
    </xf>
    <xf numFmtId="8" fontId="174" fillId="0" borderId="42" xfId="0" applyNumberFormat="1" applyFont="1" applyBorder="1" applyAlignment="1">
      <alignment horizontal="center" vertical="center"/>
    </xf>
    <xf numFmtId="8" fontId="174" fillId="0" borderId="45" xfId="0" applyNumberFormat="1" applyFont="1" applyBorder="1" applyAlignment="1">
      <alignment horizontal="center" vertical="center"/>
    </xf>
    <xf numFmtId="0" fontId="174" fillId="0" borderId="42" xfId="0" applyFont="1" applyBorder="1" applyAlignment="1">
      <alignment vertical="center"/>
    </xf>
    <xf numFmtId="0" fontId="174" fillId="0" borderId="45" xfId="0" applyFont="1" applyBorder="1" applyAlignment="1">
      <alignment vertical="center"/>
    </xf>
    <xf numFmtId="0" fontId="174" fillId="35" borderId="42" xfId="0" applyFont="1" applyFill="1" applyBorder="1" applyAlignment="1">
      <alignment vertical="center" wrapText="1"/>
    </xf>
    <xf numFmtId="0" fontId="174" fillId="35" borderId="48" xfId="0" applyFont="1" applyFill="1" applyBorder="1" applyAlignment="1">
      <alignment vertical="center" wrapText="1"/>
    </xf>
    <xf numFmtId="0" fontId="174" fillId="35" borderId="45" xfId="0" applyFont="1" applyFill="1" applyBorder="1" applyAlignment="1">
      <alignment vertical="center" wrapText="1"/>
    </xf>
    <xf numFmtId="0" fontId="0" fillId="0" borderId="0" xfId="0" applyAlignment="1">
      <alignment horizontal="center"/>
    </xf>
    <xf numFmtId="0" fontId="0" fillId="0" borderId="6" xfId="0" applyBorder="1" applyAlignment="1">
      <alignment horizontal="center"/>
    </xf>
    <xf numFmtId="0" fontId="173" fillId="0" borderId="8" xfId="0" applyFont="1" applyBorder="1" applyAlignment="1">
      <alignment vertical="center" wrapText="1"/>
    </xf>
    <xf numFmtId="0" fontId="173" fillId="0" borderId="9" xfId="0" applyFont="1" applyBorder="1" applyAlignment="1">
      <alignment vertical="center" wrapText="1"/>
    </xf>
    <xf numFmtId="0" fontId="173" fillId="0" borderId="10" xfId="0" applyFont="1" applyBorder="1" applyAlignment="1">
      <alignment vertical="center" wrapText="1"/>
    </xf>
    <xf numFmtId="0" fontId="174" fillId="0" borderId="42" xfId="0" applyFont="1" applyBorder="1" applyAlignment="1">
      <alignment vertical="center" wrapText="1"/>
    </xf>
    <xf numFmtId="0" fontId="174" fillId="0" borderId="45" xfId="0" applyFont="1" applyBorder="1" applyAlignment="1">
      <alignment vertical="center" wrapText="1"/>
    </xf>
    <xf numFmtId="0" fontId="173" fillId="0" borderId="42" xfId="0" applyFont="1" applyBorder="1" applyAlignment="1">
      <alignment horizontal="center" vertical="center"/>
    </xf>
    <xf numFmtId="0" fontId="173" fillId="0" borderId="45" xfId="0" applyFont="1" applyBorder="1" applyAlignment="1">
      <alignment horizontal="center" vertical="center"/>
    </xf>
    <xf numFmtId="0" fontId="173" fillId="0" borderId="42" xfId="0" applyFont="1" applyBorder="1" applyAlignment="1">
      <alignment horizontal="center" vertical="center" wrapText="1"/>
    </xf>
    <xf numFmtId="0" fontId="173" fillId="0" borderId="45" xfId="0" applyFont="1" applyBorder="1" applyAlignment="1">
      <alignment horizontal="center" vertical="center" wrapText="1"/>
    </xf>
    <xf numFmtId="8" fontId="174" fillId="0" borderId="42" xfId="0" applyNumberFormat="1" applyFont="1" applyBorder="1" applyAlignment="1">
      <alignment horizontal="center" vertical="center" wrapText="1"/>
    </xf>
    <xf numFmtId="8" fontId="174" fillId="0" borderId="45" xfId="0" applyNumberFormat="1" applyFont="1" applyBorder="1" applyAlignment="1">
      <alignment horizontal="center" vertical="center" wrapText="1"/>
    </xf>
    <xf numFmtId="0" fontId="174" fillId="0" borderId="8" xfId="0" applyFont="1" applyBorder="1" applyAlignment="1">
      <alignment vertical="center" wrapText="1"/>
    </xf>
    <xf numFmtId="0" fontId="174" fillId="0" borderId="9" xfId="0" applyFont="1" applyBorder="1" applyAlignment="1">
      <alignment vertical="center" wrapText="1"/>
    </xf>
    <xf numFmtId="0" fontId="174" fillId="0" borderId="10" xfId="0" applyFont="1" applyBorder="1" applyAlignment="1">
      <alignment vertical="center" wrapText="1"/>
    </xf>
    <xf numFmtId="10" fontId="0" fillId="0" borderId="0" xfId="1" applyNumberFormat="1" applyFont="1" applyAlignment="1">
      <alignment horizontal="center" vertical="center"/>
    </xf>
    <xf numFmtId="0" fontId="173" fillId="44" borderId="42" xfId="0" applyFont="1" applyFill="1" applyBorder="1" applyAlignment="1">
      <alignment horizontal="center" vertical="center"/>
    </xf>
    <xf numFmtId="0" fontId="173" fillId="44" borderId="45" xfId="0" applyFont="1" applyFill="1" applyBorder="1" applyAlignment="1">
      <alignment horizontal="center" vertical="center"/>
    </xf>
    <xf numFmtId="0" fontId="174" fillId="0" borderId="42" xfId="0" applyFont="1" applyBorder="1" applyAlignment="1">
      <alignment horizontal="center" vertical="center" wrapText="1"/>
    </xf>
    <xf numFmtId="0" fontId="174" fillId="0" borderId="45" xfId="0" applyFont="1" applyBorder="1" applyAlignment="1">
      <alignment horizontal="center" vertical="center" wrapText="1"/>
    </xf>
    <xf numFmtId="0" fontId="97" fillId="43" borderId="3" xfId="376" applyFont="1" applyFill="1" applyBorder="1" applyAlignment="1">
      <alignment horizontal="center" vertical="center" wrapText="1"/>
    </xf>
    <xf numFmtId="0" fontId="97" fillId="43" borderId="43" xfId="376" applyFont="1" applyFill="1" applyBorder="1" applyAlignment="1">
      <alignment horizontal="center" vertical="center" wrapText="1"/>
    </xf>
    <xf numFmtId="49" fontId="97" fillId="43" borderId="3" xfId="99" applyNumberFormat="1" applyFont="1" applyFill="1" applyBorder="1" applyAlignment="1">
      <alignment horizontal="center" vertical="center" wrapText="1"/>
    </xf>
    <xf numFmtId="49" fontId="97" fillId="43" borderId="0" xfId="99" applyNumberFormat="1" applyFont="1" applyFill="1" applyAlignment="1">
      <alignment horizontal="center" vertical="center" wrapText="1"/>
    </xf>
    <xf numFmtId="0" fontId="132" fillId="0" borderId="0" xfId="373" applyFont="1" applyAlignment="1">
      <alignment horizontal="left" vertical="top" wrapText="1"/>
    </xf>
    <xf numFmtId="0" fontId="132" fillId="0" borderId="0" xfId="373" applyFont="1" applyAlignment="1">
      <alignment horizontal="center"/>
    </xf>
    <xf numFmtId="0" fontId="132" fillId="0" borderId="4" xfId="373" applyFont="1" applyBorder="1" applyAlignment="1">
      <alignment horizontal="left" vertical="center" wrapText="1"/>
    </xf>
    <xf numFmtId="0" fontId="132" fillId="0" borderId="44" xfId="373" applyFont="1" applyBorder="1" applyAlignment="1">
      <alignment horizontal="left" vertical="center" wrapText="1"/>
    </xf>
    <xf numFmtId="0" fontId="132" fillId="0" borderId="3" xfId="373" applyFont="1" applyBorder="1" applyAlignment="1">
      <alignment vertical="top" wrapText="1"/>
    </xf>
    <xf numFmtId="0" fontId="132" fillId="0" borderId="43" xfId="373" applyFont="1" applyBorder="1" applyAlignment="1">
      <alignment vertical="top" wrapText="1"/>
    </xf>
    <xf numFmtId="49" fontId="132" fillId="0" borderId="4" xfId="373" applyNumberFormat="1" applyFont="1" applyBorder="1" applyAlignment="1">
      <alignment horizontal="left" vertical="center" wrapText="1"/>
    </xf>
    <xf numFmtId="49" fontId="132" fillId="0" borderId="44" xfId="373" applyNumberFormat="1" applyFont="1" applyBorder="1" applyAlignment="1">
      <alignment horizontal="left" vertical="center" wrapText="1"/>
    </xf>
    <xf numFmtId="0" fontId="162" fillId="0" borderId="3" xfId="0" applyFont="1" applyBorder="1" applyAlignment="1">
      <alignment horizontal="center"/>
    </xf>
    <xf numFmtId="0" fontId="132" fillId="0" borderId="3" xfId="373" applyFont="1" applyBorder="1" applyAlignment="1">
      <alignment horizontal="left" vertical="top" wrapText="1"/>
    </xf>
    <xf numFmtId="0" fontId="132" fillId="0" borderId="43" xfId="373" applyFont="1" applyBorder="1" applyAlignment="1">
      <alignment horizontal="left" vertical="top" wrapText="1"/>
    </xf>
    <xf numFmtId="0" fontId="132" fillId="0" borderId="6" xfId="373" applyFont="1" applyBorder="1" applyAlignment="1">
      <alignment horizontal="left" vertical="center" wrapText="1"/>
    </xf>
    <xf numFmtId="168" fontId="132" fillId="0" borderId="42" xfId="373" applyNumberFormat="1" applyFont="1" applyBorder="1" applyAlignment="1">
      <alignment horizontal="right" vertical="center"/>
    </xf>
    <xf numFmtId="168" fontId="132" fillId="0" borderId="45" xfId="373" applyNumberFormat="1" applyFont="1" applyBorder="1" applyAlignment="1">
      <alignment horizontal="right" vertical="center"/>
    </xf>
    <xf numFmtId="164" fontId="64" fillId="3" borderId="16" xfId="102" applyNumberFormat="1" applyFont="1" applyFill="1" applyBorder="1" applyAlignment="1">
      <alignment horizontal="center"/>
    </xf>
    <xf numFmtId="164" fontId="64" fillId="3" borderId="17" xfId="102" applyNumberFormat="1" applyFont="1" applyFill="1" applyBorder="1" applyAlignment="1">
      <alignment horizontal="center"/>
    </xf>
    <xf numFmtId="164" fontId="97" fillId="36" borderId="11" xfId="102" applyNumberFormat="1" applyFont="1" applyFill="1" applyBorder="1" applyAlignment="1">
      <alignment horizontal="center" vertical="center"/>
    </xf>
    <xf numFmtId="164" fontId="97" fillId="36" borderId="148" xfId="102" applyNumberFormat="1" applyFont="1" applyFill="1" applyBorder="1" applyAlignment="1">
      <alignment horizontal="center" vertical="center"/>
    </xf>
    <xf numFmtId="164" fontId="97" fillId="36" borderId="14" xfId="102" applyNumberFormat="1" applyFont="1" applyFill="1" applyBorder="1" applyAlignment="1">
      <alignment horizontal="center" vertical="center"/>
    </xf>
    <xf numFmtId="0" fontId="97" fillId="36" borderId="8" xfId="248" applyFont="1" applyFill="1" applyBorder="1" applyAlignment="1">
      <alignment horizontal="center" vertical="center"/>
    </xf>
    <xf numFmtId="0" fontId="97" fillId="36" borderId="9" xfId="248" applyFont="1" applyFill="1" applyBorder="1" applyAlignment="1">
      <alignment horizontal="center" vertical="center"/>
    </xf>
    <xf numFmtId="0" fontId="97" fillId="36" borderId="10" xfId="248" applyFont="1" applyFill="1" applyBorder="1" applyAlignment="1">
      <alignment horizontal="center" vertical="center"/>
    </xf>
    <xf numFmtId="0" fontId="2" fillId="0" borderId="0" xfId="394" applyAlignment="1">
      <alignment horizontal="center" wrapText="1"/>
    </xf>
    <xf numFmtId="0" fontId="184" fillId="0" borderId="0" xfId="394" applyFont="1" applyAlignment="1">
      <alignment horizontal="center" vertical="center"/>
    </xf>
    <xf numFmtId="0" fontId="186" fillId="0" borderId="0" xfId="394" applyFont="1" applyAlignment="1">
      <alignment horizontal="center" vertical="center"/>
    </xf>
    <xf numFmtId="0" fontId="64" fillId="3" borderId="53" xfId="386" applyFont="1" applyFill="1" applyBorder="1" applyAlignment="1">
      <alignment horizontal="center"/>
    </xf>
    <xf numFmtId="0" fontId="64" fillId="3" borderId="0" xfId="386" applyFont="1" applyFill="1" applyAlignment="1">
      <alignment horizontal="center"/>
    </xf>
    <xf numFmtId="164" fontId="97" fillId="36" borderId="8" xfId="387" applyNumberFormat="1" applyFont="1" applyFill="1" applyBorder="1" applyAlignment="1">
      <alignment horizontal="center" vertical="center"/>
    </xf>
    <xf numFmtId="164" fontId="97" fillId="36" borderId="9" xfId="387" applyNumberFormat="1" applyFont="1" applyFill="1" applyBorder="1" applyAlignment="1">
      <alignment horizontal="center" vertical="center"/>
    </xf>
    <xf numFmtId="164" fontId="97" fillId="36" borderId="10" xfId="387" applyNumberFormat="1" applyFont="1" applyFill="1" applyBorder="1" applyAlignment="1">
      <alignment horizontal="center" vertical="center"/>
    </xf>
    <xf numFmtId="0" fontId="97" fillId="36" borderId="8" xfId="256" applyFont="1" applyFill="1" applyBorder="1" applyAlignment="1">
      <alignment horizontal="center" vertical="center" wrapText="1"/>
    </xf>
    <xf numFmtId="0" fontId="97" fillId="36" borderId="9" xfId="256" applyFont="1" applyFill="1" applyBorder="1" applyAlignment="1">
      <alignment horizontal="center" vertical="center" wrapText="1"/>
    </xf>
    <xf numFmtId="0" fontId="97" fillId="36" borderId="10" xfId="256" applyFont="1" applyFill="1" applyBorder="1" applyAlignment="1">
      <alignment horizontal="center" vertical="center" wrapText="1"/>
    </xf>
    <xf numFmtId="164" fontId="64" fillId="3" borderId="150" xfId="387" applyNumberFormat="1" applyFont="1" applyFill="1" applyBorder="1" applyAlignment="1">
      <alignment horizontal="center"/>
    </xf>
    <xf numFmtId="164" fontId="64" fillId="3" borderId="41" xfId="387" applyNumberFormat="1" applyFont="1" applyFill="1" applyBorder="1" applyAlignment="1">
      <alignment horizontal="center"/>
    </xf>
    <xf numFmtId="0" fontId="64" fillId="3" borderId="12" xfId="387" applyFont="1" applyFill="1" applyBorder="1" applyAlignment="1">
      <alignment horizontal="center"/>
    </xf>
    <xf numFmtId="0" fontId="64" fillId="3" borderId="151" xfId="387" applyFont="1" applyFill="1" applyBorder="1" applyAlignment="1">
      <alignment horizontal="center"/>
    </xf>
    <xf numFmtId="0" fontId="100" fillId="3" borderId="79" xfId="387" applyFont="1" applyFill="1" applyBorder="1"/>
    <xf numFmtId="0" fontId="29" fillId="3" borderId="6" xfId="0" applyFont="1" applyFill="1" applyBorder="1"/>
    <xf numFmtId="0" fontId="64" fillId="34" borderId="0" xfId="386" applyFont="1" applyFill="1" applyAlignment="1">
      <alignment horizontal="left"/>
    </xf>
    <xf numFmtId="0" fontId="142" fillId="36" borderId="2" xfId="0" applyFont="1" applyFill="1" applyBorder="1" applyAlignment="1">
      <alignment horizontal="center"/>
    </xf>
    <xf numFmtId="0" fontId="142" fillId="36" borderId="3" xfId="0" applyFont="1" applyFill="1" applyBorder="1" applyAlignment="1">
      <alignment horizontal="center"/>
    </xf>
    <xf numFmtId="0" fontId="142" fillId="36" borderId="4" xfId="0" applyFont="1" applyFill="1" applyBorder="1" applyAlignment="1">
      <alignment horizontal="center"/>
    </xf>
    <xf numFmtId="0" fontId="64" fillId="3" borderId="148" xfId="0" applyFont="1" applyFill="1" applyBorder="1" applyAlignment="1">
      <alignment horizontal="center" wrapText="1"/>
    </xf>
    <xf numFmtId="164" fontId="64" fillId="3" borderId="149" xfId="0" applyNumberFormat="1" applyFont="1" applyFill="1" applyBorder="1" applyAlignment="1">
      <alignment horizontal="center" wrapText="1"/>
    </xf>
    <xf numFmtId="0" fontId="19" fillId="3" borderId="52" xfId="0" applyFont="1" applyFill="1" applyBorder="1" applyAlignment="1">
      <alignment horizontal="center"/>
    </xf>
    <xf numFmtId="0" fontId="97" fillId="36" borderId="8" xfId="357" applyFont="1" applyFill="1" applyBorder="1" applyAlignment="1">
      <alignment horizontal="center" vertical="top" wrapText="1"/>
    </xf>
    <xf numFmtId="0" fontId="97" fillId="36" borderId="9" xfId="357" applyFont="1" applyFill="1" applyBorder="1" applyAlignment="1">
      <alignment horizontal="center" vertical="top"/>
    </xf>
    <xf numFmtId="0" fontId="97" fillId="36" borderId="10" xfId="357" applyFont="1" applyFill="1" applyBorder="1" applyAlignment="1">
      <alignment horizontal="center" vertical="top"/>
    </xf>
    <xf numFmtId="0" fontId="97" fillId="36" borderId="8" xfId="357" applyFont="1" applyFill="1" applyBorder="1" applyAlignment="1">
      <alignment horizontal="center"/>
    </xf>
    <xf numFmtId="0" fontId="97" fillId="36" borderId="10" xfId="357" applyFont="1" applyFill="1" applyBorder="1" applyAlignment="1">
      <alignment horizontal="center"/>
    </xf>
    <xf numFmtId="0" fontId="20" fillId="34" borderId="2" xfId="357" applyFill="1" applyBorder="1" applyAlignment="1">
      <alignment horizontal="center"/>
    </xf>
    <xf numFmtId="0" fontId="20" fillId="34" borderId="3" xfId="357" applyFill="1" applyBorder="1" applyAlignment="1">
      <alignment horizontal="center"/>
    </xf>
    <xf numFmtId="0" fontId="20" fillId="34" borderId="4" xfId="357" applyFill="1" applyBorder="1" applyAlignment="1">
      <alignment horizontal="center"/>
    </xf>
    <xf numFmtId="0" fontId="109" fillId="36" borderId="8" xfId="357" applyFont="1" applyFill="1" applyBorder="1" applyAlignment="1">
      <alignment horizontal="left"/>
    </xf>
    <xf numFmtId="0" fontId="109" fillId="36" borderId="3" xfId="357" applyFont="1" applyFill="1" applyBorder="1" applyAlignment="1">
      <alignment horizontal="left"/>
    </xf>
    <xf numFmtId="0" fontId="109" fillId="36" borderId="9" xfId="357" applyFont="1" applyFill="1" applyBorder="1" applyAlignment="1">
      <alignment horizontal="left"/>
    </xf>
    <xf numFmtId="0" fontId="109" fillId="36" borderId="10" xfId="357" applyFont="1" applyFill="1" applyBorder="1" applyAlignment="1">
      <alignment horizontal="left"/>
    </xf>
    <xf numFmtId="0" fontId="64" fillId="3" borderId="9" xfId="357" applyFont="1" applyFill="1" applyBorder="1" applyAlignment="1">
      <alignment horizontal="center"/>
    </xf>
    <xf numFmtId="0" fontId="64" fillId="3" borderId="10" xfId="357" applyFont="1" applyFill="1" applyBorder="1" applyAlignment="1">
      <alignment horizontal="center"/>
    </xf>
    <xf numFmtId="0" fontId="86" fillId="3" borderId="3" xfId="357" applyFont="1" applyFill="1" applyBorder="1"/>
    <xf numFmtId="0" fontId="86" fillId="3" borderId="4" xfId="357" applyFont="1" applyFill="1" applyBorder="1"/>
    <xf numFmtId="0" fontId="86" fillId="3" borderId="0" xfId="357" applyFont="1" applyFill="1"/>
    <xf numFmtId="0" fontId="86" fillId="3" borderId="6" xfId="357" applyFont="1" applyFill="1" applyBorder="1"/>
    <xf numFmtId="0" fontId="86" fillId="3" borderId="0" xfId="357" applyFont="1" applyFill="1" applyAlignment="1">
      <alignment horizontal="center"/>
    </xf>
    <xf numFmtId="0" fontId="86" fillId="3" borderId="6" xfId="357" applyFont="1" applyFill="1" applyBorder="1" applyAlignment="1">
      <alignment horizontal="center"/>
    </xf>
    <xf numFmtId="0" fontId="28" fillId="34" borderId="2" xfId="357" applyFont="1" applyFill="1" applyBorder="1" applyAlignment="1">
      <alignment horizontal="center"/>
    </xf>
    <xf numFmtId="0" fontId="28" fillId="34" borderId="3" xfId="357" applyFont="1" applyFill="1" applyBorder="1" applyAlignment="1">
      <alignment horizontal="center"/>
    </xf>
    <xf numFmtId="10" fontId="98" fillId="3" borderId="0" xfId="357" applyNumberFormat="1" applyFont="1" applyFill="1" applyAlignment="1">
      <alignment horizontal="left"/>
    </xf>
    <xf numFmtId="10" fontId="98" fillId="3" borderId="6" xfId="357" applyNumberFormat="1" applyFont="1" applyFill="1" applyBorder="1" applyAlignment="1">
      <alignment horizontal="left"/>
    </xf>
    <xf numFmtId="0" fontId="86" fillId="3" borderId="10" xfId="357" applyFont="1" applyFill="1" applyBorder="1"/>
    <xf numFmtId="0" fontId="28" fillId="34" borderId="0" xfId="357" applyFont="1" applyFill="1" applyAlignment="1">
      <alignment horizontal="center" wrapText="1"/>
    </xf>
    <xf numFmtId="0" fontId="28" fillId="34" borderId="0" xfId="357" applyFont="1" applyFill="1" applyAlignment="1">
      <alignment horizontal="center"/>
    </xf>
    <xf numFmtId="0" fontId="64" fillId="3" borderId="12" xfId="248" applyFont="1" applyFill="1" applyBorder="1" applyAlignment="1">
      <alignment horizontal="center" wrapText="1"/>
    </xf>
    <xf numFmtId="0" fontId="64" fillId="3" borderId="13" xfId="248" applyFont="1" applyFill="1" applyBorder="1" applyAlignment="1">
      <alignment horizontal="center" wrapText="1"/>
    </xf>
    <xf numFmtId="164" fontId="64" fillId="3" borderId="17" xfId="2" applyNumberFormat="1" applyFont="1" applyFill="1" applyBorder="1" applyAlignment="1">
      <alignment wrapText="1"/>
    </xf>
    <xf numFmtId="0" fontId="19" fillId="3" borderId="17" xfId="2" applyFont="1" applyFill="1" applyBorder="1"/>
    <xf numFmtId="0" fontId="142" fillId="36" borderId="8" xfId="0" applyFont="1" applyFill="1" applyBorder="1" applyAlignment="1">
      <alignment horizontal="center" wrapText="1"/>
    </xf>
    <xf numFmtId="0" fontId="142" fillId="36" borderId="9" xfId="0" applyFont="1" applyFill="1" applyBorder="1" applyAlignment="1">
      <alignment horizontal="center" wrapText="1"/>
    </xf>
    <xf numFmtId="0" fontId="142" fillId="36" borderId="10" xfId="0" applyFont="1" applyFill="1" applyBorder="1" applyAlignment="1">
      <alignment horizontal="center" wrapText="1"/>
    </xf>
    <xf numFmtId="0" fontId="28" fillId="34" borderId="8" xfId="248" applyFont="1" applyFill="1" applyBorder="1" applyAlignment="1">
      <alignment horizontal="center" vertical="center"/>
    </xf>
    <xf numFmtId="0" fontId="28" fillId="34" borderId="9" xfId="248" applyFont="1" applyFill="1" applyBorder="1" applyAlignment="1">
      <alignment horizontal="center" vertical="center"/>
    </xf>
    <xf numFmtId="0" fontId="28" fillId="34" borderId="10" xfId="248" applyFont="1" applyFill="1" applyBorder="1" applyAlignment="1">
      <alignment horizontal="center" vertical="center"/>
    </xf>
    <xf numFmtId="164" fontId="64" fillId="3" borderId="2" xfId="102" applyNumberFormat="1" applyFont="1" applyFill="1" applyBorder="1" applyAlignment="1">
      <alignment horizontal="center"/>
    </xf>
    <xf numFmtId="164" fontId="64" fillId="3" borderId="3" xfId="102" applyNumberFormat="1" applyFont="1" applyFill="1" applyBorder="1" applyAlignment="1">
      <alignment horizontal="center"/>
    </xf>
    <xf numFmtId="6" fontId="86" fillId="3" borderId="17" xfId="102" applyNumberFormat="1" applyFont="1" applyFill="1" applyBorder="1" applyAlignment="1">
      <alignment horizontal="center"/>
    </xf>
    <xf numFmtId="0" fontId="0" fillId="0" borderId="17" xfId="0" applyBorder="1"/>
    <xf numFmtId="164" fontId="97" fillId="36" borderId="8" xfId="102" applyNumberFormat="1" applyFont="1" applyFill="1" applyBorder="1" applyAlignment="1">
      <alignment horizontal="center" vertical="center"/>
    </xf>
    <xf numFmtId="164" fontId="97" fillId="36" borderId="9" xfId="102" applyNumberFormat="1" applyFont="1" applyFill="1" applyBorder="1" applyAlignment="1">
      <alignment horizontal="center" vertical="center"/>
    </xf>
    <xf numFmtId="164" fontId="97" fillId="36" borderId="10" xfId="102" applyNumberFormat="1" applyFont="1" applyFill="1" applyBorder="1" applyAlignment="1">
      <alignment horizontal="center" vertical="center"/>
    </xf>
    <xf numFmtId="0" fontId="28" fillId="34" borderId="77" xfId="248" applyFont="1" applyFill="1" applyBorder="1" applyAlignment="1">
      <alignment horizontal="right" wrapText="1"/>
    </xf>
    <xf numFmtId="0" fontId="0" fillId="34" borderId="54" xfId="0" applyFill="1" applyBorder="1" applyAlignment="1">
      <alignment horizontal="right" wrapText="1"/>
    </xf>
    <xf numFmtId="10" fontId="19" fillId="3" borderId="149" xfId="248" applyNumberFormat="1" applyFont="1" applyFill="1" applyBorder="1" applyAlignment="1">
      <alignment horizontal="right" wrapText="1"/>
    </xf>
    <xf numFmtId="0" fontId="0" fillId="0" borderId="52" xfId="0" applyBorder="1" applyAlignment="1">
      <alignment horizontal="right" wrapText="1"/>
    </xf>
    <xf numFmtId="164" fontId="86" fillId="3" borderId="51" xfId="248" applyNumberFormat="1" applyFont="1" applyFill="1" applyBorder="1" applyAlignment="1">
      <alignment wrapText="1"/>
    </xf>
    <xf numFmtId="0" fontId="0" fillId="0" borderId="147" xfId="0" applyBorder="1"/>
    <xf numFmtId="0" fontId="0" fillId="0" borderId="52" xfId="0" applyBorder="1"/>
    <xf numFmtId="2" fontId="64" fillId="3" borderId="17" xfId="248" applyNumberFormat="1" applyFont="1" applyFill="1" applyBorder="1" applyAlignment="1">
      <alignment horizontal="right" wrapText="1"/>
    </xf>
    <xf numFmtId="2" fontId="0" fillId="0" borderId="17" xfId="0" applyNumberFormat="1" applyBorder="1" applyAlignment="1">
      <alignment horizontal="right"/>
    </xf>
    <xf numFmtId="10" fontId="19" fillId="3" borderId="17" xfId="248" applyNumberFormat="1" applyFont="1" applyFill="1" applyBorder="1" applyAlignment="1">
      <alignment horizontal="right" wrapText="1"/>
    </xf>
    <xf numFmtId="0" fontId="0" fillId="0" borderId="17" xfId="0" applyBorder="1" applyAlignment="1">
      <alignment horizontal="right" wrapText="1"/>
    </xf>
    <xf numFmtId="10" fontId="86" fillId="3" borderId="31" xfId="142" applyNumberFormat="1" applyFont="1" applyFill="1" applyBorder="1" applyAlignment="1">
      <alignment horizontal="center"/>
    </xf>
    <xf numFmtId="10" fontId="86" fillId="3" borderId="17" xfId="142" applyNumberFormat="1" applyFont="1" applyFill="1" applyBorder="1" applyAlignment="1">
      <alignment horizontal="center"/>
    </xf>
    <xf numFmtId="168" fontId="86" fillId="3" borderId="17" xfId="248" applyNumberFormat="1" applyFont="1" applyFill="1" applyBorder="1" applyAlignment="1">
      <alignment horizontal="center" vertical="center" wrapText="1"/>
    </xf>
    <xf numFmtId="172" fontId="86" fillId="3" borderId="17" xfId="142" applyNumberFormat="1" applyFont="1" applyFill="1" applyBorder="1" applyAlignment="1">
      <alignment horizontal="center"/>
    </xf>
    <xf numFmtId="44" fontId="86" fillId="3" borderId="199" xfId="349" applyFont="1" applyFill="1" applyBorder="1" applyAlignment="1">
      <alignment horizontal="right"/>
    </xf>
    <xf numFmtId="44" fontId="0" fillId="0" borderId="181" xfId="349" applyFont="1" applyBorder="1" applyAlignment="1">
      <alignment horizontal="right"/>
    </xf>
    <xf numFmtId="10" fontId="19" fillId="3" borderId="200" xfId="248" applyNumberFormat="1" applyFont="1" applyFill="1" applyBorder="1" applyAlignment="1">
      <alignment horizontal="right" wrapText="1"/>
    </xf>
    <xf numFmtId="0" fontId="0" fillId="0" borderId="201" xfId="0" applyBorder="1" applyAlignment="1">
      <alignment horizontal="right" wrapText="1"/>
    </xf>
    <xf numFmtId="10" fontId="28" fillId="3" borderId="79" xfId="248" applyNumberFormat="1" applyFont="1" applyFill="1" applyBorder="1" applyAlignment="1">
      <alignment horizontal="right"/>
    </xf>
    <xf numFmtId="0" fontId="0" fillId="0" borderId="80" xfId="0" applyBorder="1" applyAlignment="1">
      <alignment horizontal="right"/>
    </xf>
    <xf numFmtId="10" fontId="19" fillId="3" borderId="59" xfId="248" applyNumberFormat="1" applyFont="1" applyFill="1" applyBorder="1" applyAlignment="1">
      <alignment horizontal="right"/>
    </xf>
    <xf numFmtId="0" fontId="0" fillId="0" borderId="60" xfId="0" applyBorder="1" applyAlignment="1">
      <alignment horizontal="right"/>
    </xf>
    <xf numFmtId="172" fontId="86" fillId="3" borderId="59" xfId="1" applyNumberFormat="1" applyFont="1" applyFill="1" applyBorder="1" applyAlignment="1">
      <alignment horizontal="right" wrapText="1"/>
    </xf>
    <xf numFmtId="172" fontId="0" fillId="0" borderId="60" xfId="1" applyNumberFormat="1" applyFont="1" applyBorder="1" applyAlignment="1">
      <alignment horizontal="right" wrapText="1"/>
    </xf>
    <xf numFmtId="6" fontId="19" fillId="3" borderId="83" xfId="248" applyNumberFormat="1" applyFont="1" applyFill="1" applyBorder="1" applyAlignment="1">
      <alignment horizontal="right" wrapText="1"/>
    </xf>
    <xf numFmtId="0" fontId="0" fillId="0" borderId="84" xfId="0" applyBorder="1" applyAlignment="1">
      <alignment horizontal="right" wrapText="1"/>
    </xf>
    <xf numFmtId="10" fontId="64" fillId="3" borderId="17" xfId="248" applyNumberFormat="1" applyFont="1" applyFill="1" applyBorder="1" applyAlignment="1">
      <alignment horizontal="right" wrapText="1"/>
    </xf>
    <xf numFmtId="6" fontId="86" fillId="0" borderId="98" xfId="102" applyNumberFormat="1" applyFont="1" applyBorder="1" applyAlignment="1">
      <alignment horizontal="center"/>
    </xf>
    <xf numFmtId="6" fontId="86" fillId="0" borderId="80" xfId="102" applyNumberFormat="1" applyFont="1" applyBorder="1" applyAlignment="1">
      <alignment horizontal="center"/>
    </xf>
    <xf numFmtId="164" fontId="64" fillId="3" borderId="8" xfId="102" applyNumberFormat="1" applyFont="1" applyFill="1" applyBorder="1" applyAlignment="1">
      <alignment horizontal="center"/>
    </xf>
    <xf numFmtId="164" fontId="64" fillId="3" borderId="9" xfId="102" applyNumberFormat="1" applyFont="1" applyFill="1" applyBorder="1" applyAlignment="1">
      <alignment horizontal="center"/>
    </xf>
    <xf numFmtId="6" fontId="86" fillId="0" borderId="0" xfId="102" applyNumberFormat="1" applyFont="1" applyAlignment="1">
      <alignment horizontal="center"/>
    </xf>
    <xf numFmtId="10" fontId="86" fillId="0" borderId="43" xfId="142" applyNumberFormat="1" applyFont="1" applyFill="1" applyBorder="1" applyAlignment="1">
      <alignment horizontal="center"/>
    </xf>
    <xf numFmtId="10" fontId="86" fillId="0" borderId="0" xfId="142" applyNumberFormat="1" applyFont="1" applyFill="1" applyBorder="1" applyAlignment="1">
      <alignment horizontal="center"/>
    </xf>
    <xf numFmtId="172" fontId="86" fillId="0" borderId="0" xfId="142" applyNumberFormat="1" applyFont="1" applyFill="1" applyBorder="1" applyAlignment="1">
      <alignment horizontal="center"/>
    </xf>
    <xf numFmtId="168" fontId="86" fillId="0" borderId="108" xfId="248" applyNumberFormat="1" applyFont="1" applyBorder="1" applyAlignment="1">
      <alignment horizontal="center" vertical="center" wrapText="1"/>
    </xf>
    <xf numFmtId="168" fontId="86" fillId="0" borderId="142" xfId="248" applyNumberFormat="1" applyFont="1" applyBorder="1" applyAlignment="1">
      <alignment horizontal="center" vertical="center" wrapText="1"/>
    </xf>
    <xf numFmtId="10" fontId="86" fillId="0" borderId="143" xfId="142" applyNumberFormat="1" applyFont="1" applyFill="1" applyBorder="1" applyAlignment="1">
      <alignment horizontal="center"/>
    </xf>
    <xf numFmtId="10" fontId="86" fillId="0" borderId="144" xfId="142" applyNumberFormat="1" applyFont="1" applyFill="1" applyBorder="1" applyAlignment="1">
      <alignment horizontal="center"/>
    </xf>
    <xf numFmtId="0" fontId="27" fillId="0" borderId="0" xfId="0" applyFont="1" applyAlignment="1">
      <alignment wrapText="1"/>
    </xf>
    <xf numFmtId="0" fontId="109" fillId="36" borderId="8" xfId="248" applyFont="1" applyFill="1" applyBorder="1" applyAlignment="1">
      <alignment horizontal="center"/>
    </xf>
    <xf numFmtId="0" fontId="109" fillId="36" borderId="9" xfId="248" applyFont="1" applyFill="1" applyBorder="1" applyAlignment="1">
      <alignment horizontal="center"/>
    </xf>
    <xf numFmtId="0" fontId="109" fillId="36" borderId="10" xfId="248" applyFont="1" applyFill="1" applyBorder="1" applyAlignment="1">
      <alignment horizontal="center"/>
    </xf>
    <xf numFmtId="0" fontId="28" fillId="34" borderId="0" xfId="248" applyFont="1" applyFill="1" applyAlignment="1">
      <alignment horizontal="center" vertical="center"/>
    </xf>
    <xf numFmtId="0" fontId="39" fillId="3" borderId="8" xfId="248" applyFont="1" applyFill="1" applyBorder="1" applyAlignment="1">
      <alignment horizontal="center"/>
    </xf>
    <xf numFmtId="0" fontId="39" fillId="3" borderId="9" xfId="248" applyFont="1" applyFill="1" applyBorder="1" applyAlignment="1">
      <alignment horizontal="center"/>
    </xf>
    <xf numFmtId="0" fontId="39" fillId="3" borderId="10" xfId="248" applyFont="1" applyFill="1" applyBorder="1" applyAlignment="1">
      <alignment horizontal="center"/>
    </xf>
    <xf numFmtId="6" fontId="24" fillId="3" borderId="17" xfId="248" applyNumberFormat="1" applyFont="1" applyFill="1" applyBorder="1" applyAlignment="1">
      <alignment wrapText="1"/>
    </xf>
    <xf numFmtId="0" fontId="0" fillId="0" borderId="17" xfId="0" applyBorder="1" applyAlignment="1">
      <alignment wrapText="1"/>
    </xf>
    <xf numFmtId="0" fontId="99" fillId="3" borderId="51" xfId="248" applyFont="1" applyFill="1" applyBorder="1" applyAlignment="1">
      <alignment horizontal="center"/>
    </xf>
    <xf numFmtId="0" fontId="99" fillId="3" borderId="52" xfId="248" applyFont="1" applyFill="1" applyBorder="1" applyAlignment="1">
      <alignment horizontal="center"/>
    </xf>
    <xf numFmtId="2" fontId="64" fillId="3" borderId="17" xfId="248" applyNumberFormat="1" applyFont="1" applyFill="1" applyBorder="1" applyAlignment="1">
      <alignment wrapText="1"/>
    </xf>
    <xf numFmtId="2" fontId="0" fillId="0" borderId="17" xfId="0" applyNumberFormat="1" applyBorder="1"/>
    <xf numFmtId="10" fontId="24" fillId="3" borderId="17" xfId="248" applyNumberFormat="1" applyFont="1" applyFill="1" applyBorder="1" applyAlignment="1">
      <alignment wrapText="1"/>
    </xf>
    <xf numFmtId="0" fontId="28" fillId="3" borderId="17" xfId="248" applyFont="1" applyFill="1" applyBorder="1" applyAlignment="1">
      <alignment wrapText="1"/>
    </xf>
    <xf numFmtId="10" fontId="64" fillId="3" borderId="23" xfId="248" applyNumberFormat="1" applyFont="1" applyFill="1" applyBorder="1" applyAlignment="1">
      <alignment horizontal="right" wrapText="1"/>
    </xf>
    <xf numFmtId="0" fontId="0" fillId="0" borderId="23" xfId="0" applyBorder="1" applyAlignment="1">
      <alignment wrapText="1"/>
    </xf>
    <xf numFmtId="44" fontId="24" fillId="3" borderId="20" xfId="349" applyFont="1" applyFill="1" applyBorder="1" applyAlignment="1">
      <alignment wrapText="1"/>
    </xf>
    <xf numFmtId="44" fontId="0" fillId="0" borderId="20" xfId="349" applyFont="1" applyBorder="1" applyAlignment="1">
      <alignment wrapText="1"/>
    </xf>
    <xf numFmtId="10" fontId="24" fillId="3" borderId="20" xfId="248" applyNumberFormat="1" applyFont="1" applyFill="1" applyBorder="1" applyAlignment="1">
      <alignment horizontal="right"/>
    </xf>
    <xf numFmtId="0" fontId="0" fillId="0" borderId="20" xfId="0" applyBorder="1" applyAlignment="1">
      <alignment horizontal="right"/>
    </xf>
    <xf numFmtId="0" fontId="24" fillId="3" borderId="23" xfId="248" applyFont="1" applyFill="1" applyBorder="1" applyAlignment="1">
      <alignment horizontal="right" wrapText="1"/>
    </xf>
    <xf numFmtId="0" fontId="0" fillId="0" borderId="23" xfId="0" applyBorder="1" applyAlignment="1">
      <alignment horizontal="right" wrapText="1"/>
    </xf>
    <xf numFmtId="10" fontId="24" fillId="3" borderId="23" xfId="248" applyNumberFormat="1" applyFont="1" applyFill="1" applyBorder="1" applyAlignment="1">
      <alignment horizontal="right" wrapText="1"/>
    </xf>
    <xf numFmtId="10" fontId="28" fillId="3" borderId="50" xfId="248" applyNumberFormat="1" applyFont="1" applyFill="1" applyBorder="1" applyAlignment="1">
      <alignment horizontal="right" wrapText="1"/>
    </xf>
    <xf numFmtId="0" fontId="0" fillId="0" borderId="50" xfId="0" applyBorder="1" applyAlignment="1">
      <alignment horizontal="right" wrapText="1"/>
    </xf>
    <xf numFmtId="10" fontId="24" fillId="3" borderId="63" xfId="248" applyNumberFormat="1" applyFont="1" applyFill="1" applyBorder="1" applyAlignment="1">
      <alignment horizontal="right" wrapText="1"/>
    </xf>
    <xf numFmtId="0" fontId="0" fillId="0" borderId="63" xfId="0" applyBorder="1" applyAlignment="1">
      <alignment horizontal="right" wrapText="1"/>
    </xf>
    <xf numFmtId="172" fontId="24" fillId="3" borderId="90" xfId="248" applyNumberFormat="1" applyFont="1" applyFill="1" applyBorder="1" applyAlignment="1">
      <alignment horizontal="right" wrapText="1"/>
    </xf>
    <xf numFmtId="0" fontId="0" fillId="0" borderId="90" xfId="0" applyBorder="1" applyAlignment="1">
      <alignment horizontal="right" wrapText="1"/>
    </xf>
    <xf numFmtId="0" fontId="97" fillId="36" borderId="8" xfId="102" applyFont="1" applyFill="1" applyBorder="1" applyAlignment="1">
      <alignment horizontal="center"/>
    </xf>
    <xf numFmtId="0" fontId="97" fillId="36" borderId="9" xfId="102" applyFont="1" applyFill="1" applyBorder="1" applyAlignment="1">
      <alignment horizontal="center"/>
    </xf>
    <xf numFmtId="0" fontId="97" fillId="36" borderId="4" xfId="102" applyFont="1" applyFill="1" applyBorder="1" applyAlignment="1">
      <alignment horizontal="center"/>
    </xf>
    <xf numFmtId="0" fontId="97" fillId="36" borderId="3" xfId="248" applyFont="1" applyFill="1" applyBorder="1" applyAlignment="1">
      <alignment horizontal="center" vertical="center"/>
    </xf>
    <xf numFmtId="0" fontId="97" fillId="36" borderId="4" xfId="248" applyFont="1" applyFill="1" applyBorder="1" applyAlignment="1">
      <alignment horizontal="center" vertical="center"/>
    </xf>
    <xf numFmtId="0" fontId="64" fillId="3" borderId="127" xfId="102" applyFont="1" applyFill="1" applyBorder="1" applyAlignment="1">
      <alignment horizontal="center"/>
    </xf>
    <xf numFmtId="0" fontId="64" fillId="3" borderId="47" xfId="102" applyFont="1" applyFill="1" applyBorder="1" applyAlignment="1">
      <alignment horizontal="center"/>
    </xf>
    <xf numFmtId="0" fontId="64" fillId="3" borderId="51" xfId="102" applyFont="1" applyFill="1" applyBorder="1" applyAlignment="1">
      <alignment horizontal="center"/>
    </xf>
    <xf numFmtId="0" fontId="64" fillId="3" borderId="147" xfId="102" applyFont="1" applyFill="1" applyBorder="1" applyAlignment="1">
      <alignment horizontal="center"/>
    </xf>
    <xf numFmtId="164" fontId="86" fillId="3" borderId="16" xfId="248" applyNumberFormat="1" applyFont="1" applyFill="1" applyBorder="1" applyAlignment="1">
      <alignment wrapText="1"/>
    </xf>
    <xf numFmtId="6" fontId="86" fillId="3" borderId="17" xfId="102" applyNumberFormat="1" applyFont="1" applyFill="1" applyBorder="1"/>
    <xf numFmtId="10" fontId="23" fillId="3" borderId="17" xfId="248" applyNumberFormat="1" applyFont="1" applyFill="1" applyBorder="1" applyAlignment="1">
      <alignment horizontal="right"/>
    </xf>
    <xf numFmtId="0" fontId="0" fillId="0" borderId="17" xfId="0" applyBorder="1" applyAlignment="1">
      <alignment horizontal="right"/>
    </xf>
    <xf numFmtId="10" fontId="23" fillId="3" borderId="23" xfId="248" applyNumberFormat="1" applyFont="1" applyFill="1" applyBorder="1" applyAlignment="1">
      <alignment horizontal="right"/>
    </xf>
    <xf numFmtId="0" fontId="0" fillId="0" borderId="23" xfId="0" applyBorder="1" applyAlignment="1">
      <alignment horizontal="right"/>
    </xf>
    <xf numFmtId="10" fontId="23" fillId="3" borderId="50" xfId="248" applyNumberFormat="1" applyFont="1" applyFill="1" applyBorder="1" applyAlignment="1">
      <alignment horizontal="right"/>
    </xf>
    <xf numFmtId="0" fontId="0" fillId="0" borderId="50" xfId="0" applyBorder="1" applyAlignment="1">
      <alignment horizontal="right"/>
    </xf>
    <xf numFmtId="9" fontId="23" fillId="3" borderId="63" xfId="248" applyNumberFormat="1" applyFont="1" applyFill="1" applyBorder="1" applyAlignment="1">
      <alignment horizontal="right" wrapText="1"/>
    </xf>
    <xf numFmtId="164" fontId="89" fillId="3" borderId="17" xfId="248" applyNumberFormat="1" applyFont="1" applyFill="1" applyBorder="1" applyAlignment="1">
      <alignment horizontal="right" wrapText="1"/>
    </xf>
    <xf numFmtId="0" fontId="28" fillId="3" borderId="20" xfId="248" applyFont="1" applyFill="1" applyBorder="1" applyAlignment="1">
      <alignment horizontal="right"/>
    </xf>
    <xf numFmtId="44" fontId="23" fillId="3" borderId="20" xfId="349" applyFont="1" applyFill="1" applyBorder="1" applyAlignment="1">
      <alignment horizontal="right"/>
    </xf>
    <xf numFmtId="44" fontId="0" fillId="0" borderId="20" xfId="349" applyFont="1" applyBorder="1" applyAlignment="1">
      <alignment horizontal="right"/>
    </xf>
    <xf numFmtId="0" fontId="23" fillId="3" borderId="162" xfId="248" applyFont="1" applyFill="1" applyBorder="1" applyAlignment="1">
      <alignment horizontal="right"/>
    </xf>
    <xf numFmtId="0" fontId="0" fillId="0" borderId="162" xfId="0" applyBorder="1" applyAlignment="1">
      <alignment horizontal="right"/>
    </xf>
    <xf numFmtId="10" fontId="23" fillId="3" borderId="20" xfId="248" applyNumberFormat="1" applyFont="1" applyFill="1" applyBorder="1" applyAlignment="1">
      <alignment horizontal="right"/>
    </xf>
    <xf numFmtId="6" fontId="86" fillId="3" borderId="149" xfId="0" applyNumberFormat="1" applyFont="1" applyFill="1" applyBorder="1"/>
    <xf numFmtId="9" fontId="28" fillId="3" borderId="59" xfId="0" applyNumberFormat="1" applyFont="1" applyFill="1" applyBorder="1" applyAlignment="1">
      <alignment horizontal="right" wrapText="1"/>
    </xf>
    <xf numFmtId="0" fontId="0" fillId="0" borderId="60" xfId="0" applyBorder="1" applyAlignment="1">
      <alignment horizontal="right" wrapText="1"/>
    </xf>
    <xf numFmtId="2" fontId="64" fillId="3" borderId="149" xfId="0" applyNumberFormat="1" applyFont="1" applyFill="1" applyBorder="1" applyAlignment="1">
      <alignment horizontal="right" wrapText="1"/>
    </xf>
    <xf numFmtId="2" fontId="99" fillId="0" borderId="52" xfId="0" applyNumberFormat="1" applyFont="1" applyBorder="1" applyAlignment="1">
      <alignment horizontal="right" wrapText="1"/>
    </xf>
    <xf numFmtId="10" fontId="86" fillId="3" borderId="149" xfId="0" applyNumberFormat="1" applyFont="1" applyFill="1" applyBorder="1" applyAlignment="1">
      <alignment horizontal="right" wrapText="1"/>
    </xf>
    <xf numFmtId="10" fontId="86" fillId="3" borderId="83" xfId="0" applyNumberFormat="1" applyFont="1" applyFill="1" applyBorder="1" applyAlignment="1">
      <alignment horizontal="right" wrapText="1"/>
    </xf>
    <xf numFmtId="10" fontId="96" fillId="3" borderId="200" xfId="0" applyNumberFormat="1" applyFont="1" applyFill="1" applyBorder="1" applyAlignment="1">
      <alignment horizontal="right" wrapText="1"/>
    </xf>
    <xf numFmtId="44" fontId="86" fillId="3" borderId="149" xfId="0" applyNumberFormat="1" applyFont="1" applyFill="1" applyBorder="1" applyAlignment="1">
      <alignment horizontal="right" wrapText="1"/>
    </xf>
    <xf numFmtId="44" fontId="86" fillId="3" borderId="199" xfId="0" applyNumberFormat="1" applyFont="1" applyFill="1" applyBorder="1" applyAlignment="1">
      <alignment horizontal="right" wrapText="1"/>
    </xf>
    <xf numFmtId="0" fontId="0" fillId="0" borderId="181" xfId="0" applyBorder="1" applyAlignment="1">
      <alignment horizontal="right" wrapText="1"/>
    </xf>
    <xf numFmtId="0" fontId="86" fillId="3" borderId="207" xfId="0" applyFont="1" applyFill="1" applyBorder="1" applyAlignment="1">
      <alignment horizontal="right" wrapText="1"/>
    </xf>
    <xf numFmtId="0" fontId="0" fillId="0" borderId="202" xfId="0" applyBorder="1" applyAlignment="1">
      <alignment horizontal="right"/>
    </xf>
    <xf numFmtId="0" fontId="0" fillId="0" borderId="204" xfId="0" applyBorder="1" applyAlignment="1">
      <alignment horizontal="right"/>
    </xf>
    <xf numFmtId="10" fontId="86" fillId="3" borderId="199" xfId="0" applyNumberFormat="1" applyFont="1" applyFill="1" applyBorder="1" applyAlignment="1">
      <alignment horizontal="right" wrapText="1"/>
    </xf>
    <xf numFmtId="10" fontId="27" fillId="3" borderId="203" xfId="0" applyNumberFormat="1" applyFont="1" applyFill="1" applyBorder="1" applyAlignment="1">
      <alignment horizontal="right" wrapText="1"/>
    </xf>
    <xf numFmtId="0" fontId="0" fillId="0" borderId="204" xfId="0" applyBorder="1" applyAlignment="1">
      <alignment horizontal="right" wrapText="1"/>
    </xf>
    <xf numFmtId="0" fontId="27" fillId="3" borderId="205" xfId="0" applyFont="1" applyFill="1" applyBorder="1" applyAlignment="1">
      <alignment horizontal="right" wrapText="1"/>
    </xf>
    <xf numFmtId="0" fontId="0" fillId="0" borderId="206" xfId="0" applyBorder="1" applyAlignment="1">
      <alignment horizontal="right" wrapText="1"/>
    </xf>
    <xf numFmtId="10" fontId="19" fillId="3" borderId="59" xfId="142" applyNumberFormat="1" applyFont="1" applyFill="1" applyBorder="1" applyAlignment="1">
      <alignment horizontal="right" wrapText="1"/>
    </xf>
    <xf numFmtId="9" fontId="64" fillId="3" borderId="59" xfId="142" applyFont="1" applyFill="1" applyBorder="1" applyAlignment="1">
      <alignment horizontal="left" wrapText="1"/>
    </xf>
    <xf numFmtId="0" fontId="19" fillId="3" borderId="60" xfId="0" applyFont="1" applyFill="1" applyBorder="1" applyAlignment="1">
      <alignment horizontal="left" wrapText="1"/>
    </xf>
    <xf numFmtId="0" fontId="64" fillId="3" borderId="12" xfId="0" applyFont="1" applyFill="1" applyBorder="1" applyAlignment="1">
      <alignment horizontal="center" wrapText="1"/>
    </xf>
    <xf numFmtId="0" fontId="64" fillId="3" borderId="13" xfId="0" applyFont="1" applyFill="1" applyBorder="1" applyAlignment="1">
      <alignment horizontal="center" wrapText="1"/>
    </xf>
    <xf numFmtId="43" fontId="28" fillId="3" borderId="149" xfId="353" applyFont="1" applyFill="1" applyBorder="1" applyAlignment="1"/>
    <xf numFmtId="43" fontId="39" fillId="0" borderId="52" xfId="353" applyFont="1" applyBorder="1" applyAlignment="1"/>
    <xf numFmtId="0" fontId="97" fillId="36" borderId="8" xfId="102" applyFont="1" applyFill="1" applyBorder="1" applyAlignment="1">
      <alignment horizontal="center" vertical="center"/>
    </xf>
    <xf numFmtId="0" fontId="97" fillId="36" borderId="9" xfId="102" applyFont="1" applyFill="1" applyBorder="1" applyAlignment="1">
      <alignment horizontal="center" vertical="center"/>
    </xf>
    <xf numFmtId="0" fontId="97" fillId="36" borderId="10" xfId="102" applyFont="1" applyFill="1" applyBorder="1" applyAlignment="1">
      <alignment horizontal="center" vertical="center"/>
    </xf>
    <xf numFmtId="0" fontId="139" fillId="3" borderId="2" xfId="102" applyFont="1" applyFill="1" applyBorder="1" applyAlignment="1">
      <alignment horizontal="center" vertical="center"/>
    </xf>
    <xf numFmtId="0" fontId="139" fillId="3" borderId="137" xfId="102" applyFont="1" applyFill="1" applyBorder="1" applyAlignment="1">
      <alignment horizontal="center" vertical="center"/>
    </xf>
    <xf numFmtId="170" fontId="19" fillId="3" borderId="149" xfId="102" applyNumberFormat="1" applyFont="1" applyFill="1" applyBorder="1"/>
    <xf numFmtId="170" fontId="86" fillId="3" borderId="149" xfId="102" applyNumberFormat="1" applyFont="1" applyFill="1" applyBorder="1"/>
    <xf numFmtId="0" fontId="75" fillId="42" borderId="8" xfId="0" applyFont="1" applyFill="1" applyBorder="1" applyAlignment="1">
      <alignment horizontal="center" vertical="center"/>
    </xf>
    <xf numFmtId="0" fontId="75" fillId="42" borderId="9" xfId="0" applyFont="1" applyFill="1" applyBorder="1" applyAlignment="1">
      <alignment horizontal="center" vertical="center"/>
    </xf>
    <xf numFmtId="0" fontId="75" fillId="42" borderId="10" xfId="0" applyFont="1" applyFill="1" applyBorder="1" applyAlignment="1">
      <alignment horizontal="center" vertical="center"/>
    </xf>
    <xf numFmtId="0" fontId="86" fillId="3" borderId="59" xfId="102" applyFont="1" applyFill="1" applyBorder="1"/>
    <xf numFmtId="0" fontId="0" fillId="0" borderId="60" xfId="0" applyBorder="1"/>
    <xf numFmtId="9" fontId="64" fillId="3" borderId="59" xfId="102" applyNumberFormat="1" applyFont="1" applyFill="1" applyBorder="1" applyAlignment="1">
      <alignment horizontal="right"/>
    </xf>
    <xf numFmtId="0" fontId="33" fillId="3" borderId="149" xfId="102" applyFont="1" applyFill="1" applyBorder="1" applyAlignment="1">
      <alignment horizontal="center" vertical="center" wrapText="1"/>
    </xf>
    <xf numFmtId="0" fontId="165" fillId="0" borderId="52" xfId="0" applyFont="1" applyBorder="1" applyAlignment="1">
      <alignment horizontal="center" vertical="center" wrapText="1"/>
    </xf>
    <xf numFmtId="7" fontId="86" fillId="3" borderId="149" xfId="349" applyNumberFormat="1" applyFont="1" applyFill="1" applyBorder="1" applyAlignment="1">
      <alignment horizontal="right" wrapText="1"/>
    </xf>
    <xf numFmtId="7" fontId="0" fillId="0" borderId="52" xfId="349" applyNumberFormat="1" applyFont="1" applyBorder="1" applyAlignment="1"/>
    <xf numFmtId="7" fontId="86" fillId="3" borderId="199" xfId="349" applyNumberFormat="1" applyFont="1" applyFill="1" applyBorder="1" applyAlignment="1">
      <alignment horizontal="right" wrapText="1"/>
    </xf>
    <xf numFmtId="7" fontId="0" fillId="0" borderId="181" xfId="349" applyNumberFormat="1" applyFont="1" applyBorder="1" applyAlignment="1"/>
    <xf numFmtId="2" fontId="64" fillId="3" borderId="203" xfId="102" applyNumberFormat="1" applyFont="1" applyFill="1" applyBorder="1"/>
    <xf numFmtId="0" fontId="0" fillId="0" borderId="204" xfId="0" applyBorder="1"/>
    <xf numFmtId="10" fontId="86" fillId="3" borderId="149" xfId="1" applyNumberFormat="1" applyFont="1" applyFill="1" applyBorder="1" applyAlignment="1"/>
    <xf numFmtId="10" fontId="86" fillId="3" borderId="200" xfId="102" applyNumberFormat="1" applyFont="1" applyFill="1" applyBorder="1"/>
    <xf numFmtId="0" fontId="0" fillId="0" borderId="201" xfId="0" applyBorder="1"/>
    <xf numFmtId="0" fontId="64" fillId="3" borderId="205" xfId="102" applyFont="1" applyFill="1" applyBorder="1"/>
    <xf numFmtId="0" fontId="0" fillId="0" borderId="206" xfId="0" applyBorder="1"/>
    <xf numFmtId="10" fontId="86" fillId="3" borderId="149" xfId="102" applyNumberFormat="1" applyFont="1" applyFill="1" applyBorder="1" applyAlignment="1">
      <alignment horizontal="right" wrapText="1"/>
    </xf>
    <xf numFmtId="0" fontId="0" fillId="0" borderId="52" xfId="0" applyBorder="1" applyAlignment="1">
      <alignment horizontal="right"/>
    </xf>
    <xf numFmtId="2" fontId="64" fillId="3" borderId="199" xfId="102" applyNumberFormat="1" applyFont="1" applyFill="1" applyBorder="1"/>
    <xf numFmtId="0" fontId="0" fillId="0" borderId="181" xfId="0" applyBorder="1"/>
    <xf numFmtId="7" fontId="86" fillId="0" borderId="149" xfId="349" applyNumberFormat="1" applyFont="1" applyFill="1" applyBorder="1" applyAlignment="1">
      <alignment horizontal="right" wrapText="1"/>
    </xf>
    <xf numFmtId="7" fontId="0" fillId="0" borderId="52" xfId="349" applyNumberFormat="1" applyFont="1" applyFill="1" applyBorder="1" applyAlignment="1"/>
    <xf numFmtId="0" fontId="64" fillId="34" borderId="0" xfId="102" applyFont="1" applyFill="1" applyAlignment="1">
      <alignment horizontal="center"/>
    </xf>
    <xf numFmtId="9" fontId="97" fillId="36" borderId="2" xfId="146" applyFont="1" applyFill="1" applyBorder="1" applyAlignment="1">
      <alignment horizontal="center" vertical="center"/>
    </xf>
    <xf numFmtId="9" fontId="97" fillId="36" borderId="137" xfId="146" applyFont="1" applyFill="1" applyBorder="1" applyAlignment="1">
      <alignment horizontal="center" vertical="center"/>
    </xf>
    <xf numFmtId="0" fontId="97" fillId="36" borderId="2" xfId="102" applyFont="1" applyFill="1" applyBorder="1" applyAlignment="1">
      <alignment horizontal="center" vertical="center"/>
    </xf>
    <xf numFmtId="0" fontId="97" fillId="36" borderId="137" xfId="102" applyFont="1" applyFill="1" applyBorder="1" applyAlignment="1">
      <alignment horizontal="center" vertical="center"/>
    </xf>
    <xf numFmtId="10" fontId="86" fillId="3" borderId="17" xfId="146" applyNumberFormat="1" applyFont="1" applyFill="1" applyBorder="1" applyAlignment="1"/>
    <xf numFmtId="10" fontId="86" fillId="3" borderId="199" xfId="146" applyNumberFormat="1" applyFont="1" applyFill="1" applyBorder="1" applyAlignment="1"/>
    <xf numFmtId="0" fontId="100" fillId="0" borderId="181" xfId="0" applyFont="1" applyBorder="1"/>
    <xf numFmtId="9" fontId="86" fillId="3" borderId="12" xfId="146" applyFont="1" applyFill="1" applyBorder="1" applyAlignment="1">
      <alignment horizontal="right"/>
    </xf>
    <xf numFmtId="0" fontId="0" fillId="0" borderId="13" xfId="0" applyBorder="1"/>
    <xf numFmtId="9" fontId="64" fillId="3" borderId="174" xfId="146" applyFont="1" applyFill="1" applyBorder="1" applyAlignment="1">
      <alignment horizontal="right"/>
    </xf>
    <xf numFmtId="0" fontId="39" fillId="0" borderId="208" xfId="0" applyFont="1" applyBorder="1"/>
    <xf numFmtId="9" fontId="97" fillId="36" borderId="127" xfId="146" applyFont="1" applyFill="1" applyBorder="1" applyAlignment="1">
      <alignment horizontal="center" vertical="center"/>
    </xf>
    <xf numFmtId="9" fontId="97" fillId="36" borderId="84" xfId="146" applyFont="1" applyFill="1" applyBorder="1" applyAlignment="1">
      <alignment horizontal="center" vertical="center"/>
    </xf>
    <xf numFmtId="0" fontId="97" fillId="36" borderId="127" xfId="102" applyFont="1" applyFill="1" applyBorder="1" applyAlignment="1">
      <alignment horizontal="center" vertical="center"/>
    </xf>
    <xf numFmtId="0" fontId="97" fillId="36" borderId="84" xfId="102" applyFont="1" applyFill="1" applyBorder="1" applyAlignment="1">
      <alignment horizontal="center" vertical="center"/>
    </xf>
    <xf numFmtId="9" fontId="64" fillId="3" borderId="149" xfId="146" applyFont="1" applyFill="1" applyBorder="1" applyAlignment="1">
      <alignment horizontal="center" vertical="top" wrapText="1"/>
    </xf>
    <xf numFmtId="0" fontId="0" fillId="0" borderId="52" xfId="0" applyBorder="1" applyAlignment="1">
      <alignment horizontal="center" wrapText="1"/>
    </xf>
    <xf numFmtId="9" fontId="64" fillId="3" borderId="77" xfId="146" applyFont="1" applyFill="1" applyBorder="1" applyAlignment="1">
      <alignment horizontal="right"/>
    </xf>
    <xf numFmtId="0" fontId="0" fillId="0" borderId="54" xfId="0" applyBorder="1"/>
    <xf numFmtId="9" fontId="86" fillId="3" borderId="51" xfId="146" applyFont="1" applyFill="1" applyBorder="1" applyAlignment="1">
      <alignment horizontal="left" wrapText="1"/>
    </xf>
    <xf numFmtId="0" fontId="0" fillId="0" borderId="52" xfId="0" applyBorder="1" applyAlignment="1">
      <alignment wrapText="1"/>
    </xf>
    <xf numFmtId="2" fontId="19" fillId="3" borderId="149" xfId="357" applyNumberFormat="1" applyFont="1" applyFill="1" applyBorder="1" applyAlignment="1">
      <alignment horizontal="center"/>
    </xf>
    <xf numFmtId="2" fontId="64" fillId="3" borderId="149" xfId="146" applyNumberFormat="1" applyFont="1" applyFill="1" applyBorder="1" applyAlignment="1">
      <alignment horizontal="right"/>
    </xf>
    <xf numFmtId="10" fontId="86" fillId="3" borderId="17" xfId="146" applyNumberFormat="1" applyFont="1" applyFill="1" applyBorder="1" applyAlignment="1">
      <alignment horizontal="right" wrapText="1"/>
    </xf>
    <xf numFmtId="9" fontId="64" fillId="3" borderId="199" xfId="146" applyFont="1" applyFill="1" applyBorder="1" applyAlignment="1">
      <alignment horizontal="right"/>
    </xf>
    <xf numFmtId="168" fontId="86" fillId="3" borderId="83" xfId="146" applyNumberFormat="1" applyFont="1" applyFill="1" applyBorder="1" applyAlignment="1">
      <alignment horizontal="right" wrapText="1"/>
    </xf>
    <xf numFmtId="0" fontId="0" fillId="0" borderId="84" xfId="0" applyBorder="1"/>
    <xf numFmtId="168" fontId="86" fillId="3" borderId="199" xfId="146" applyNumberFormat="1" applyFont="1" applyFill="1" applyBorder="1" applyAlignment="1">
      <alignment horizontal="right" wrapText="1"/>
    </xf>
    <xf numFmtId="0" fontId="151" fillId="34" borderId="0" xfId="0" applyFont="1" applyFill="1" applyAlignment="1">
      <alignment horizontal="left" wrapText="1"/>
    </xf>
    <xf numFmtId="0" fontId="97" fillId="36" borderId="2" xfId="0" applyFont="1" applyFill="1" applyBorder="1" applyAlignment="1">
      <alignment horizontal="center" vertical="center"/>
    </xf>
    <xf numFmtId="0" fontId="97" fillId="36" borderId="3" xfId="0" applyFont="1" applyFill="1" applyBorder="1" applyAlignment="1">
      <alignment horizontal="center" vertical="center"/>
    </xf>
    <xf numFmtId="0" fontId="97" fillId="36" borderId="4" xfId="0" applyFont="1" applyFill="1" applyBorder="1" applyAlignment="1">
      <alignment horizontal="center" vertical="center"/>
    </xf>
    <xf numFmtId="0" fontId="97" fillId="36" borderId="8" xfId="0" applyFont="1" applyFill="1" applyBorder="1" applyAlignment="1">
      <alignment horizontal="center" vertical="center"/>
    </xf>
    <xf numFmtId="0" fontId="97" fillId="36" borderId="9" xfId="0" applyFont="1" applyFill="1" applyBorder="1" applyAlignment="1">
      <alignment horizontal="center" vertical="center"/>
    </xf>
    <xf numFmtId="0" fontId="97" fillId="36" borderId="10" xfId="0" applyFont="1" applyFill="1" applyBorder="1" applyAlignment="1">
      <alignment horizontal="center" vertical="center"/>
    </xf>
    <xf numFmtId="0" fontId="64" fillId="3" borderId="2" xfId="0" applyFont="1" applyFill="1" applyBorder="1" applyAlignment="1">
      <alignment horizontal="center"/>
    </xf>
    <xf numFmtId="0" fontId="64" fillId="3" borderId="3" xfId="0" applyFont="1" applyFill="1" applyBorder="1" applyAlignment="1">
      <alignment horizontal="center"/>
    </xf>
    <xf numFmtId="0" fontId="64" fillId="3" borderId="4" xfId="0" applyFont="1" applyFill="1" applyBorder="1" applyAlignment="1">
      <alignment horizontal="center"/>
    </xf>
    <xf numFmtId="0" fontId="64" fillId="3" borderId="8" xfId="0" applyFont="1" applyFill="1" applyBorder="1" applyAlignment="1">
      <alignment horizontal="center"/>
    </xf>
    <xf numFmtId="0" fontId="64" fillId="3" borderId="9" xfId="0" applyFont="1" applyFill="1" applyBorder="1" applyAlignment="1">
      <alignment horizontal="center"/>
    </xf>
    <xf numFmtId="0" fontId="64" fillId="3" borderId="10" xfId="0" applyFont="1" applyFill="1" applyBorder="1" applyAlignment="1">
      <alignment horizontal="center"/>
    </xf>
    <xf numFmtId="164" fontId="64" fillId="3" borderId="17" xfId="0" applyNumberFormat="1" applyFont="1" applyFill="1" applyBorder="1" applyAlignment="1">
      <alignment horizontal="center" wrapText="1"/>
    </xf>
    <xf numFmtId="0" fontId="15" fillId="3" borderId="17" xfId="0" applyFont="1" applyFill="1" applyBorder="1" applyAlignment="1">
      <alignment horizontal="center"/>
    </xf>
    <xf numFmtId="164" fontId="64" fillId="3" borderId="12" xfId="0" applyNumberFormat="1" applyFont="1" applyFill="1" applyBorder="1" applyAlignment="1">
      <alignment wrapText="1"/>
    </xf>
    <xf numFmtId="164" fontId="64" fillId="3" borderId="13" xfId="0" applyNumberFormat="1" applyFont="1" applyFill="1" applyBorder="1" applyAlignment="1">
      <alignment wrapText="1"/>
    </xf>
    <xf numFmtId="0" fontId="97" fillId="36" borderId="3" xfId="357" applyFont="1" applyFill="1" applyBorder="1" applyAlignment="1">
      <alignment horizontal="center" vertical="top"/>
    </xf>
    <xf numFmtId="0" fontId="97" fillId="36" borderId="2" xfId="357" applyFont="1" applyFill="1" applyBorder="1" applyAlignment="1">
      <alignment horizontal="center"/>
    </xf>
    <xf numFmtId="0" fontId="120" fillId="36" borderId="8" xfId="357" applyFont="1" applyFill="1" applyBorder="1" applyAlignment="1">
      <alignment horizontal="center"/>
    </xf>
    <xf numFmtId="0" fontId="120" fillId="36" borderId="9" xfId="357" applyFont="1" applyFill="1" applyBorder="1" applyAlignment="1">
      <alignment horizontal="center"/>
    </xf>
    <xf numFmtId="0" fontId="120" fillId="36" borderId="10" xfId="357" applyFont="1" applyFill="1" applyBorder="1" applyAlignment="1">
      <alignment horizontal="center"/>
    </xf>
    <xf numFmtId="0" fontId="120" fillId="36" borderId="8" xfId="357" applyFont="1" applyFill="1" applyBorder="1" applyAlignment="1">
      <alignment horizontal="center" vertical="center"/>
    </xf>
    <xf numFmtId="0" fontId="120" fillId="36" borderId="9" xfId="357" applyFont="1" applyFill="1" applyBorder="1" applyAlignment="1">
      <alignment horizontal="center" vertical="center"/>
    </xf>
    <xf numFmtId="0" fontId="120" fillId="36" borderId="10" xfId="357" applyFont="1" applyFill="1" applyBorder="1" applyAlignment="1">
      <alignment horizontal="center" vertical="center"/>
    </xf>
    <xf numFmtId="0" fontId="38" fillId="3" borderId="2" xfId="364" applyFont="1" applyFill="1" applyBorder="1" applyAlignment="1">
      <alignment horizontal="center"/>
    </xf>
    <xf numFmtId="0" fontId="38" fillId="3" borderId="5" xfId="364" applyFont="1" applyFill="1" applyBorder="1" applyAlignment="1">
      <alignment horizontal="center"/>
    </xf>
    <xf numFmtId="0" fontId="121" fillId="3" borderId="3" xfId="357" applyFont="1" applyFill="1" applyBorder="1" applyAlignment="1">
      <alignment horizontal="center" vertical="center" wrapText="1"/>
    </xf>
    <xf numFmtId="0" fontId="121" fillId="3" borderId="0" xfId="357" applyFont="1" applyFill="1" applyAlignment="1">
      <alignment horizontal="center" vertical="center" wrapText="1"/>
    </xf>
    <xf numFmtId="0" fontId="121" fillId="3" borderId="4" xfId="357" applyFont="1" applyFill="1" applyBorder="1" applyAlignment="1">
      <alignment horizontal="left" vertical="center" wrapText="1"/>
    </xf>
    <xf numFmtId="0" fontId="121" fillId="3" borderId="6" xfId="357" applyFont="1" applyFill="1" applyBorder="1" applyAlignment="1">
      <alignment horizontal="left" vertical="center" wrapText="1"/>
    </xf>
    <xf numFmtId="0" fontId="120" fillId="36" borderId="2" xfId="357" applyFont="1" applyFill="1" applyBorder="1" applyAlignment="1">
      <alignment horizontal="center"/>
    </xf>
    <xf numFmtId="0" fontId="120" fillId="36" borderId="3" xfId="357" applyFont="1" applyFill="1" applyBorder="1" applyAlignment="1">
      <alignment horizontal="center"/>
    </xf>
    <xf numFmtId="0" fontId="120" fillId="36" borderId="4" xfId="357" applyFont="1" applyFill="1" applyBorder="1" applyAlignment="1">
      <alignment horizontal="center"/>
    </xf>
    <xf numFmtId="10" fontId="16" fillId="3" borderId="43" xfId="361" applyNumberFormat="1" applyFont="1" applyFill="1" applyBorder="1" applyAlignment="1">
      <alignment horizontal="right"/>
    </xf>
    <xf numFmtId="10" fontId="16" fillId="3" borderId="44" xfId="361" applyNumberFormat="1" applyFont="1" applyFill="1" applyBorder="1" applyAlignment="1">
      <alignment horizontal="right"/>
    </xf>
    <xf numFmtId="0" fontId="16" fillId="3" borderId="2" xfId="364" applyFont="1" applyFill="1" applyBorder="1" applyAlignment="1">
      <alignment horizontal="center" vertical="center"/>
    </xf>
    <xf numFmtId="0" fontId="16" fillId="3" borderId="5" xfId="364" applyFont="1" applyFill="1" applyBorder="1" applyAlignment="1">
      <alignment horizontal="center" vertical="center"/>
    </xf>
    <xf numFmtId="0" fontId="156" fillId="3" borderId="3" xfId="357" applyFont="1" applyFill="1" applyBorder="1" applyAlignment="1">
      <alignment horizontal="center" vertical="center" wrapText="1"/>
    </xf>
    <xf numFmtId="0" fontId="156" fillId="3" borderId="0" xfId="357" applyFont="1" applyFill="1" applyAlignment="1">
      <alignment horizontal="center" vertical="center" wrapText="1"/>
    </xf>
    <xf numFmtId="0" fontId="156" fillId="3" borderId="4" xfId="357" applyFont="1" applyFill="1" applyBorder="1" applyAlignment="1">
      <alignment horizontal="left" vertical="center" wrapText="1"/>
    </xf>
    <xf numFmtId="0" fontId="156" fillId="3" borderId="6" xfId="357" applyFont="1" applyFill="1" applyBorder="1" applyAlignment="1">
      <alignment horizontal="left" vertical="center" wrapText="1"/>
    </xf>
    <xf numFmtId="0" fontId="120" fillId="36" borderId="2" xfId="357" applyFont="1" applyFill="1" applyBorder="1" applyAlignment="1">
      <alignment horizontal="center" vertical="center"/>
    </xf>
    <xf numFmtId="0" fontId="120" fillId="36" borderId="3" xfId="357" applyFont="1" applyFill="1" applyBorder="1" applyAlignment="1">
      <alignment horizontal="center" vertical="center"/>
    </xf>
    <xf numFmtId="0" fontId="120" fillId="36" borderId="4" xfId="357" applyFont="1" applyFill="1" applyBorder="1" applyAlignment="1">
      <alignment horizontal="center" vertical="center"/>
    </xf>
    <xf numFmtId="0" fontId="86" fillId="3" borderId="2" xfId="364" applyFont="1" applyFill="1" applyBorder="1" applyAlignment="1">
      <alignment horizontal="center"/>
    </xf>
    <xf numFmtId="0" fontId="86" fillId="3" borderId="5" xfId="364" applyFont="1" applyFill="1" applyBorder="1" applyAlignment="1">
      <alignment horizontal="center"/>
    </xf>
    <xf numFmtId="0" fontId="160" fillId="3" borderId="0" xfId="357" applyFont="1" applyFill="1" applyAlignment="1">
      <alignment horizontal="center" vertical="center" wrapText="1"/>
    </xf>
    <xf numFmtId="0" fontId="160" fillId="3" borderId="6" xfId="357" applyFont="1" applyFill="1" applyBorder="1" applyAlignment="1">
      <alignment horizontal="left" vertical="center" wrapText="1"/>
    </xf>
    <xf numFmtId="0" fontId="120" fillId="36" borderId="8" xfId="2" applyFont="1" applyFill="1" applyBorder="1" applyAlignment="1">
      <alignment horizontal="center" vertical="center"/>
    </xf>
    <xf numFmtId="0" fontId="120" fillId="36" borderId="9" xfId="2" applyFont="1" applyFill="1" applyBorder="1" applyAlignment="1">
      <alignment horizontal="center" vertical="center"/>
    </xf>
    <xf numFmtId="0" fontId="120" fillId="36" borderId="10" xfId="2" applyFont="1" applyFill="1" applyBorder="1" applyAlignment="1">
      <alignment horizontal="center" vertical="center"/>
    </xf>
    <xf numFmtId="0" fontId="120" fillId="36" borderId="8" xfId="2" applyFont="1" applyFill="1" applyBorder="1" applyAlignment="1">
      <alignment horizontal="center"/>
    </xf>
    <xf numFmtId="0" fontId="120" fillId="36" borderId="9" xfId="2" applyFont="1" applyFill="1" applyBorder="1" applyAlignment="1">
      <alignment horizontal="center"/>
    </xf>
    <xf numFmtId="0" fontId="120" fillId="36" borderId="10" xfId="2" applyFont="1" applyFill="1" applyBorder="1" applyAlignment="1">
      <alignment horizontal="center"/>
    </xf>
    <xf numFmtId="0" fontId="38" fillId="3" borderId="2" xfId="364" applyFont="1" applyFill="1" applyBorder="1" applyAlignment="1">
      <alignment horizontal="center" vertical="center"/>
    </xf>
    <xf numFmtId="0" fontId="38" fillId="3" borderId="5" xfId="364" applyFont="1" applyFill="1" applyBorder="1" applyAlignment="1">
      <alignment horizontal="center" vertical="center"/>
    </xf>
    <xf numFmtId="0" fontId="121" fillId="3" borderId="3" xfId="2" applyFont="1" applyFill="1" applyBorder="1" applyAlignment="1">
      <alignment horizontal="center" vertical="center" wrapText="1"/>
    </xf>
    <xf numFmtId="0" fontId="121" fillId="3" borderId="0" xfId="2" applyFont="1" applyFill="1" applyAlignment="1">
      <alignment horizontal="center" vertical="center" wrapText="1"/>
    </xf>
    <xf numFmtId="0" fontId="121" fillId="3" borderId="4" xfId="2" applyFont="1" applyFill="1" applyBorder="1" applyAlignment="1">
      <alignment horizontal="left" vertical="center" wrapText="1"/>
    </xf>
    <xf numFmtId="0" fontId="121" fillId="3" borderId="6" xfId="2" applyFont="1" applyFill="1" applyBorder="1" applyAlignment="1">
      <alignment horizontal="left" vertical="center" wrapText="1"/>
    </xf>
    <xf numFmtId="164" fontId="64" fillId="3" borderId="51" xfId="2" applyNumberFormat="1" applyFont="1" applyFill="1" applyBorder="1" applyAlignment="1">
      <alignment horizontal="center"/>
    </xf>
    <xf numFmtId="164" fontId="64" fillId="3" borderId="152" xfId="2" applyNumberFormat="1" applyFont="1" applyFill="1" applyBorder="1" applyAlignment="1">
      <alignment horizontal="center"/>
    </xf>
    <xf numFmtId="0" fontId="104" fillId="36" borderId="42" xfId="357" applyFont="1" applyFill="1" applyBorder="1" applyAlignment="1">
      <alignment horizontal="center" vertical="center"/>
    </xf>
    <xf numFmtId="0" fontId="104" fillId="36" borderId="48" xfId="357" applyFont="1" applyFill="1" applyBorder="1" applyAlignment="1">
      <alignment horizontal="center" vertical="center"/>
    </xf>
    <xf numFmtId="0" fontId="104" fillId="36" borderId="45" xfId="357" applyFont="1" applyFill="1" applyBorder="1" applyAlignment="1">
      <alignment horizontal="center" vertical="center"/>
    </xf>
    <xf numFmtId="0" fontId="104" fillId="36" borderId="2" xfId="357" applyFont="1" applyFill="1" applyBorder="1" applyAlignment="1">
      <alignment horizontal="center" vertical="center"/>
    </xf>
    <xf numFmtId="0" fontId="104" fillId="36" borderId="4" xfId="357" applyFont="1" applyFill="1" applyBorder="1" applyAlignment="1">
      <alignment horizontal="center" vertical="center"/>
    </xf>
    <xf numFmtId="0" fontId="104" fillId="36" borderId="46" xfId="357" applyFont="1" applyFill="1" applyBorder="1" applyAlignment="1">
      <alignment horizontal="center" vertical="center"/>
    </xf>
    <xf numFmtId="0" fontId="104" fillId="36" borderId="44" xfId="357" applyFont="1" applyFill="1" applyBorder="1" applyAlignment="1">
      <alignment horizontal="center" vertical="center"/>
    </xf>
    <xf numFmtId="0" fontId="15" fillId="34" borderId="0" xfId="357" applyFont="1" applyFill="1" applyAlignment="1">
      <alignment horizontal="center" wrapText="1"/>
    </xf>
    <xf numFmtId="0" fontId="20" fillId="34" borderId="0" xfId="357" applyFill="1" applyAlignment="1">
      <alignment horizontal="center" wrapText="1"/>
    </xf>
    <xf numFmtId="0" fontId="104" fillId="36" borderId="5" xfId="357" applyFont="1" applyFill="1" applyBorder="1" applyAlignment="1">
      <alignment horizontal="center" vertical="center"/>
    </xf>
    <xf numFmtId="0" fontId="104" fillId="36" borderId="6" xfId="357" applyFont="1" applyFill="1" applyBorder="1" applyAlignment="1">
      <alignment horizontal="center" vertical="center"/>
    </xf>
    <xf numFmtId="0" fontId="164" fillId="3" borderId="3" xfId="357" applyFont="1" applyFill="1" applyBorder="1" applyAlignment="1">
      <alignment horizontal="center" vertical="center" wrapText="1"/>
    </xf>
    <xf numFmtId="0" fontId="164" fillId="3" borderId="0" xfId="357" applyFont="1" applyFill="1" applyAlignment="1">
      <alignment horizontal="center" vertical="center" wrapText="1"/>
    </xf>
    <xf numFmtId="0" fontId="120" fillId="36" borderId="3" xfId="2" applyFont="1" applyFill="1" applyBorder="1" applyAlignment="1">
      <alignment horizontal="center"/>
    </xf>
    <xf numFmtId="164" fontId="64" fillId="3" borderId="147" xfId="2" applyNumberFormat="1" applyFont="1" applyFill="1" applyBorder="1" applyAlignment="1">
      <alignment horizontal="center"/>
    </xf>
    <xf numFmtId="0" fontId="64" fillId="3" borderId="53" xfId="357" applyFont="1" applyFill="1" applyBorder="1" applyAlignment="1">
      <alignment horizontal="center"/>
    </xf>
    <xf numFmtId="0" fontId="64" fillId="3" borderId="54" xfId="357" applyFont="1" applyFill="1" applyBorder="1" applyAlignment="1">
      <alignment horizontal="center"/>
    </xf>
    <xf numFmtId="0" fontId="64" fillId="3" borderId="149" xfId="357" applyFont="1" applyFill="1" applyBorder="1" applyAlignment="1">
      <alignment horizontal="left"/>
    </xf>
    <xf numFmtId="0" fontId="64" fillId="3" borderId="52" xfId="357" applyFont="1" applyFill="1" applyBorder="1" applyAlignment="1">
      <alignment horizontal="left"/>
    </xf>
    <xf numFmtId="164" fontId="97" fillId="36" borderId="8" xfId="369" applyNumberFormat="1" applyFont="1" applyFill="1" applyBorder="1" applyAlignment="1">
      <alignment horizontal="center" vertical="center"/>
    </xf>
    <xf numFmtId="164" fontId="97" fillId="36" borderId="9" xfId="369" applyNumberFormat="1" applyFont="1" applyFill="1" applyBorder="1" applyAlignment="1">
      <alignment horizontal="center" vertical="center"/>
    </xf>
    <xf numFmtId="164" fontId="97" fillId="36" borderId="10" xfId="369" applyNumberFormat="1" applyFont="1" applyFill="1" applyBorder="1" applyAlignment="1">
      <alignment horizontal="center" vertical="center"/>
    </xf>
    <xf numFmtId="164" fontId="64" fillId="3" borderId="127" xfId="369" applyNumberFormat="1" applyFont="1" applyFill="1" applyBorder="1" applyAlignment="1">
      <alignment horizontal="center"/>
    </xf>
    <xf numFmtId="164" fontId="64" fillId="3" borderId="47" xfId="369" applyNumberFormat="1" applyFont="1" applyFill="1" applyBorder="1" applyAlignment="1">
      <alignment horizontal="center"/>
    </xf>
    <xf numFmtId="0" fontId="64" fillId="3" borderId="195" xfId="369" applyFont="1" applyFill="1" applyBorder="1" applyAlignment="1">
      <alignment horizontal="center"/>
    </xf>
    <xf numFmtId="0" fontId="64" fillId="3" borderId="41" xfId="369" applyFont="1" applyFill="1" applyBorder="1" applyAlignment="1">
      <alignment horizontal="center"/>
    </xf>
    <xf numFmtId="0" fontId="64" fillId="3" borderId="151" xfId="369" applyFont="1" applyFill="1" applyBorder="1" applyAlignment="1">
      <alignment horizontal="center"/>
    </xf>
    <xf numFmtId="0" fontId="64" fillId="3" borderId="0" xfId="357" applyFont="1" applyFill="1" applyAlignment="1">
      <alignment horizontal="center"/>
    </xf>
    <xf numFmtId="0" fontId="64" fillId="3" borderId="178" xfId="357" applyFont="1" applyFill="1" applyBorder="1" applyAlignment="1">
      <alignment horizontal="left"/>
    </xf>
    <xf numFmtId="0" fontId="64" fillId="3" borderId="179" xfId="357" applyFont="1" applyFill="1" applyBorder="1" applyAlignment="1">
      <alignment horizontal="left"/>
    </xf>
    <xf numFmtId="0" fontId="100" fillId="3" borderId="79" xfId="369" applyFont="1" applyFill="1" applyBorder="1"/>
    <xf numFmtId="0" fontId="29" fillId="3" borderId="0" xfId="0" applyFont="1" applyFill="1"/>
    <xf numFmtId="0" fontId="64" fillId="3" borderId="12" xfId="369" applyFont="1" applyFill="1" applyBorder="1" applyAlignment="1">
      <alignment horizontal="center"/>
    </xf>
    <xf numFmtId="0" fontId="64" fillId="3" borderId="80" xfId="357" applyFont="1" applyFill="1" applyBorder="1" applyAlignment="1">
      <alignment horizontal="center"/>
    </xf>
    <xf numFmtId="164" fontId="64" fillId="3" borderId="150" xfId="369" applyNumberFormat="1" applyFont="1" applyFill="1" applyBorder="1" applyAlignment="1">
      <alignment horizontal="center"/>
    </xf>
    <xf numFmtId="164" fontId="64" fillId="3" borderId="13" xfId="369" applyNumberFormat="1" applyFont="1" applyFill="1" applyBorder="1" applyAlignment="1">
      <alignment horizontal="center"/>
    </xf>
    <xf numFmtId="0" fontId="28" fillId="35" borderId="8" xfId="373" applyFont="1" applyFill="1" applyBorder="1" applyAlignment="1">
      <alignment horizontal="center"/>
    </xf>
    <xf numFmtId="0" fontId="28" fillId="35" borderId="9" xfId="373" applyFont="1" applyFill="1" applyBorder="1" applyAlignment="1">
      <alignment horizontal="center"/>
    </xf>
    <xf numFmtId="0" fontId="28" fillId="35" borderId="10" xfId="373" applyFont="1" applyFill="1" applyBorder="1" applyAlignment="1">
      <alignment horizontal="center"/>
    </xf>
    <xf numFmtId="0" fontId="64" fillId="3" borderId="51" xfId="357" applyFont="1" applyFill="1" applyBorder="1" applyAlignment="1">
      <alignment horizontal="center"/>
    </xf>
    <xf numFmtId="0" fontId="64" fillId="3" borderId="147" xfId="357" applyFont="1" applyFill="1" applyBorder="1" applyAlignment="1">
      <alignment horizontal="center"/>
    </xf>
    <xf numFmtId="0" fontId="64" fillId="3" borderId="52" xfId="357" applyFont="1" applyFill="1" applyBorder="1" applyAlignment="1">
      <alignment horizontal="center"/>
    </xf>
    <xf numFmtId="164" fontId="64" fillId="3" borderId="41" xfId="369" applyNumberFormat="1" applyFont="1" applyFill="1" applyBorder="1" applyAlignment="1">
      <alignment horizontal="center"/>
    </xf>
    <xf numFmtId="0" fontId="38" fillId="0" borderId="79" xfId="375" applyBorder="1" applyAlignment="1">
      <alignment horizontal="right"/>
    </xf>
    <xf numFmtId="0" fontId="38" fillId="0" borderId="0" xfId="375" applyAlignment="1">
      <alignment horizontal="right"/>
    </xf>
  </cellXfs>
  <cellStyles count="398">
    <cellStyle name="20% - Accent1 2" xfId="6" xr:uid="{00000000-0005-0000-0000-000000000000}"/>
    <cellStyle name="20% - Accent2 2" xfId="7" xr:uid="{00000000-0005-0000-0000-000001000000}"/>
    <cellStyle name="20% - Accent3 2" xfId="8" xr:uid="{00000000-0005-0000-0000-000002000000}"/>
    <cellStyle name="20% - Accent4 2" xfId="9" xr:uid="{00000000-0005-0000-0000-000003000000}"/>
    <cellStyle name="20% - Accent5 2" xfId="10" xr:uid="{00000000-0005-0000-0000-000004000000}"/>
    <cellStyle name="20% - Accent6 2" xfId="11" xr:uid="{00000000-0005-0000-0000-000005000000}"/>
    <cellStyle name="40% - Accent1 2" xfId="12" xr:uid="{00000000-0005-0000-0000-000006000000}"/>
    <cellStyle name="40% - Accent2 2" xfId="13" xr:uid="{00000000-0005-0000-0000-000007000000}"/>
    <cellStyle name="40% - Accent3 2" xfId="14" xr:uid="{00000000-0005-0000-0000-000008000000}"/>
    <cellStyle name="40% - Accent4 2" xfId="15" xr:uid="{00000000-0005-0000-0000-000009000000}"/>
    <cellStyle name="40% - Accent5 2" xfId="16" xr:uid="{00000000-0005-0000-0000-00000A000000}"/>
    <cellStyle name="40% - Accent6 2" xfId="17" xr:uid="{00000000-0005-0000-0000-00000B000000}"/>
    <cellStyle name="60% - Accent1 2" xfId="18" xr:uid="{00000000-0005-0000-0000-00000C000000}"/>
    <cellStyle name="60% - Accent2 2" xfId="19" xr:uid="{00000000-0005-0000-0000-00000D000000}"/>
    <cellStyle name="60% - Accent3 2" xfId="20" xr:uid="{00000000-0005-0000-0000-00000E000000}"/>
    <cellStyle name="60% - Accent4 2" xfId="21" xr:uid="{00000000-0005-0000-0000-00000F000000}"/>
    <cellStyle name="60% - Accent5 2" xfId="22" xr:uid="{00000000-0005-0000-0000-000010000000}"/>
    <cellStyle name="60% - Accent6 2" xfId="23" xr:uid="{00000000-0005-0000-0000-000011000000}"/>
    <cellStyle name="Accent1 2" xfId="24" xr:uid="{00000000-0005-0000-0000-000012000000}"/>
    <cellStyle name="Accent2 2" xfId="25" xr:uid="{00000000-0005-0000-0000-000013000000}"/>
    <cellStyle name="Accent3 2" xfId="26" xr:uid="{00000000-0005-0000-0000-000014000000}"/>
    <cellStyle name="Accent4 2" xfId="27" xr:uid="{00000000-0005-0000-0000-000015000000}"/>
    <cellStyle name="Accent5 2" xfId="28" xr:uid="{00000000-0005-0000-0000-000016000000}"/>
    <cellStyle name="Accent6 2" xfId="29" xr:uid="{00000000-0005-0000-0000-000017000000}"/>
    <cellStyle name="Bad 2" xfId="30" xr:uid="{00000000-0005-0000-0000-000018000000}"/>
    <cellStyle name="Bad 3" xfId="165" xr:uid="{00000000-0005-0000-0000-000019000000}"/>
    <cellStyle name="Body: normal cell" xfId="166" xr:uid="{00000000-0005-0000-0000-00001A000000}"/>
    <cellStyle name="Calculation 2" xfId="31" xr:uid="{00000000-0005-0000-0000-00001B000000}"/>
    <cellStyle name="Calculation 2 2" xfId="167" xr:uid="{00000000-0005-0000-0000-00001C000000}"/>
    <cellStyle name="Calculation 2 3" xfId="168" xr:uid="{00000000-0005-0000-0000-00001D000000}"/>
    <cellStyle name="Check Cell 2" xfId="32" xr:uid="{00000000-0005-0000-0000-00001E000000}"/>
    <cellStyle name="Comma" xfId="353" builtinId="3"/>
    <cellStyle name="Comma [0] 2" xfId="169" xr:uid="{00000000-0005-0000-0000-000020000000}"/>
    <cellStyle name="Comma 10" xfId="33" xr:uid="{00000000-0005-0000-0000-000021000000}"/>
    <cellStyle name="Comma 11" xfId="34" xr:uid="{00000000-0005-0000-0000-000022000000}"/>
    <cellStyle name="Comma 12" xfId="354" xr:uid="{00000000-0005-0000-0000-000023000000}"/>
    <cellStyle name="Comma 13" xfId="359" xr:uid="{00000000-0005-0000-0000-000024000000}"/>
    <cellStyle name="Comma 13 2" xfId="389" xr:uid="{D19C00F4-E754-4972-A7C1-B7AB78626F50}"/>
    <cellStyle name="Comma 14" xfId="377" xr:uid="{2E419937-EABF-482D-AA3E-DF995ED15DD2}"/>
    <cellStyle name="Comma 15" xfId="396" xr:uid="{A0D020CB-CA3D-4F1B-8C32-8F316A448183}"/>
    <cellStyle name="Comma 2" xfId="3" xr:uid="{00000000-0005-0000-0000-000025000000}"/>
    <cellStyle name="Comma 2 2" xfId="35" xr:uid="{00000000-0005-0000-0000-000026000000}"/>
    <cellStyle name="Comma 2 2 2" xfId="170" xr:uid="{00000000-0005-0000-0000-000027000000}"/>
    <cellStyle name="Comma 2 3" xfId="171" xr:uid="{00000000-0005-0000-0000-000028000000}"/>
    <cellStyle name="Comma 3" xfId="36" xr:uid="{00000000-0005-0000-0000-000029000000}"/>
    <cellStyle name="Comma 3 2" xfId="37" xr:uid="{00000000-0005-0000-0000-00002A000000}"/>
    <cellStyle name="Comma 3 3" xfId="38" xr:uid="{00000000-0005-0000-0000-00002B000000}"/>
    <cellStyle name="Comma 3 4" xfId="172" xr:uid="{00000000-0005-0000-0000-00002C000000}"/>
    <cellStyle name="Comma 4" xfId="39" xr:uid="{00000000-0005-0000-0000-00002D000000}"/>
    <cellStyle name="Comma 4 2" xfId="40" xr:uid="{00000000-0005-0000-0000-00002E000000}"/>
    <cellStyle name="Comma 5" xfId="41" xr:uid="{00000000-0005-0000-0000-00002F000000}"/>
    <cellStyle name="Comma 5 2" xfId="42" xr:uid="{00000000-0005-0000-0000-000030000000}"/>
    <cellStyle name="Comma 5 3" xfId="173" xr:uid="{00000000-0005-0000-0000-000031000000}"/>
    <cellStyle name="Comma 6" xfId="43" xr:uid="{00000000-0005-0000-0000-000032000000}"/>
    <cellStyle name="Comma 6 2" xfId="44" xr:uid="{00000000-0005-0000-0000-000033000000}"/>
    <cellStyle name="Comma 7" xfId="45" xr:uid="{00000000-0005-0000-0000-000034000000}"/>
    <cellStyle name="Comma 7 2" xfId="46" xr:uid="{00000000-0005-0000-0000-000035000000}"/>
    <cellStyle name="Comma 7 3" xfId="366" xr:uid="{00000000-0005-0000-0000-000036000000}"/>
    <cellStyle name="Comma 8" xfId="47" xr:uid="{00000000-0005-0000-0000-000037000000}"/>
    <cellStyle name="Comma 9" xfId="48" xr:uid="{00000000-0005-0000-0000-000038000000}"/>
    <cellStyle name="Currency" xfId="349" builtinId="4"/>
    <cellStyle name="Currency [0] 2" xfId="49" xr:uid="{00000000-0005-0000-0000-00003A000000}"/>
    <cellStyle name="Currency 10" xfId="174" xr:uid="{00000000-0005-0000-0000-00003B000000}"/>
    <cellStyle name="Currency 11" xfId="175" xr:uid="{00000000-0005-0000-0000-00003C000000}"/>
    <cellStyle name="Currency 12" xfId="176" xr:uid="{00000000-0005-0000-0000-00003D000000}"/>
    <cellStyle name="Currency 13" xfId="177" xr:uid="{00000000-0005-0000-0000-00003E000000}"/>
    <cellStyle name="Currency 14" xfId="178" xr:uid="{00000000-0005-0000-0000-00003F000000}"/>
    <cellStyle name="Currency 15" xfId="179" xr:uid="{00000000-0005-0000-0000-000040000000}"/>
    <cellStyle name="Currency 16" xfId="180" xr:uid="{00000000-0005-0000-0000-000041000000}"/>
    <cellStyle name="Currency 17" xfId="181" xr:uid="{00000000-0005-0000-0000-000042000000}"/>
    <cellStyle name="Currency 18" xfId="182" xr:uid="{00000000-0005-0000-0000-000043000000}"/>
    <cellStyle name="Currency 19" xfId="183" xr:uid="{00000000-0005-0000-0000-000044000000}"/>
    <cellStyle name="Currency 2" xfId="50" xr:uid="{00000000-0005-0000-0000-000045000000}"/>
    <cellStyle name="Currency 2 2" xfId="51" xr:uid="{00000000-0005-0000-0000-000046000000}"/>
    <cellStyle name="Currency 2 2 2" xfId="184" xr:uid="{00000000-0005-0000-0000-000047000000}"/>
    <cellStyle name="Currency 2 2 2 2" xfId="185" xr:uid="{00000000-0005-0000-0000-000048000000}"/>
    <cellStyle name="Currency 2 2 2 3" xfId="186" xr:uid="{00000000-0005-0000-0000-000049000000}"/>
    <cellStyle name="Currency 2 2 2 4" xfId="362" xr:uid="{00000000-0005-0000-0000-00004A000000}"/>
    <cellStyle name="Currency 2 2 2 4 2" xfId="390" xr:uid="{CD709FD8-C772-4A90-BB91-9E24527E7899}"/>
    <cellStyle name="Currency 2 2 2 5" xfId="379" xr:uid="{AB98BDC4-9D58-4585-81F4-B1FD89A4D0F6}"/>
    <cellStyle name="Currency 2 3" xfId="52" xr:uid="{00000000-0005-0000-0000-00004B000000}"/>
    <cellStyle name="Currency 2 4" xfId="53" xr:uid="{00000000-0005-0000-0000-00004C000000}"/>
    <cellStyle name="Currency 2 4 2" xfId="187" xr:uid="{00000000-0005-0000-0000-00004D000000}"/>
    <cellStyle name="Currency 2 5" xfId="188" xr:uid="{00000000-0005-0000-0000-00004E000000}"/>
    <cellStyle name="Currency 2 6" xfId="380" xr:uid="{8A0579DF-256B-40BD-8B6F-17A71C1FAF66}"/>
    <cellStyle name="Currency 20" xfId="189" xr:uid="{00000000-0005-0000-0000-00004F000000}"/>
    <cellStyle name="Currency 21" xfId="190" xr:uid="{00000000-0005-0000-0000-000050000000}"/>
    <cellStyle name="Currency 22" xfId="191" xr:uid="{00000000-0005-0000-0000-000051000000}"/>
    <cellStyle name="Currency 23" xfId="192" xr:uid="{00000000-0005-0000-0000-000052000000}"/>
    <cellStyle name="Currency 24" xfId="193" xr:uid="{00000000-0005-0000-0000-000053000000}"/>
    <cellStyle name="Currency 25" xfId="194" xr:uid="{00000000-0005-0000-0000-000054000000}"/>
    <cellStyle name="Currency 26" xfId="195" xr:uid="{00000000-0005-0000-0000-000055000000}"/>
    <cellStyle name="Currency 27" xfId="196" xr:uid="{00000000-0005-0000-0000-000056000000}"/>
    <cellStyle name="Currency 28" xfId="197" xr:uid="{00000000-0005-0000-0000-000057000000}"/>
    <cellStyle name="Currency 29" xfId="198" xr:uid="{00000000-0005-0000-0000-000058000000}"/>
    <cellStyle name="Currency 3" xfId="54" xr:uid="{00000000-0005-0000-0000-000059000000}"/>
    <cellStyle name="Currency 3 2" xfId="55" xr:uid="{00000000-0005-0000-0000-00005A000000}"/>
    <cellStyle name="Currency 3 3" xfId="56" xr:uid="{00000000-0005-0000-0000-00005B000000}"/>
    <cellStyle name="Currency 3 4" xfId="199" xr:uid="{00000000-0005-0000-0000-00005C000000}"/>
    <cellStyle name="Currency 3 5" xfId="200" xr:uid="{00000000-0005-0000-0000-00005D000000}"/>
    <cellStyle name="Currency 30" xfId="201" xr:uid="{00000000-0005-0000-0000-00005E000000}"/>
    <cellStyle name="Currency 31" xfId="202" xr:uid="{00000000-0005-0000-0000-00005F000000}"/>
    <cellStyle name="Currency 32" xfId="203" xr:uid="{00000000-0005-0000-0000-000060000000}"/>
    <cellStyle name="Currency 33" xfId="204" xr:uid="{00000000-0005-0000-0000-000061000000}"/>
    <cellStyle name="Currency 34" xfId="205" xr:uid="{00000000-0005-0000-0000-000062000000}"/>
    <cellStyle name="Currency 35" xfId="206" xr:uid="{00000000-0005-0000-0000-000063000000}"/>
    <cellStyle name="Currency 36" xfId="207" xr:uid="{00000000-0005-0000-0000-000064000000}"/>
    <cellStyle name="Currency 37" xfId="208" xr:uid="{00000000-0005-0000-0000-000065000000}"/>
    <cellStyle name="Currency 38" xfId="209" xr:uid="{00000000-0005-0000-0000-000066000000}"/>
    <cellStyle name="Currency 39" xfId="210" xr:uid="{00000000-0005-0000-0000-000067000000}"/>
    <cellStyle name="Currency 4" xfId="57" xr:uid="{00000000-0005-0000-0000-000068000000}"/>
    <cellStyle name="Currency 4 2" xfId="58" xr:uid="{00000000-0005-0000-0000-000069000000}"/>
    <cellStyle name="Currency 4 2 2" xfId="59" xr:uid="{00000000-0005-0000-0000-00006A000000}"/>
    <cellStyle name="Currency 4 2 2 2" xfId="211" xr:uid="{00000000-0005-0000-0000-00006B000000}"/>
    <cellStyle name="Currency 4 2 2 3" xfId="212" xr:uid="{00000000-0005-0000-0000-00006C000000}"/>
    <cellStyle name="Currency 4 2 3" xfId="213" xr:uid="{00000000-0005-0000-0000-00006D000000}"/>
    <cellStyle name="Currency 4 3" xfId="60" xr:uid="{00000000-0005-0000-0000-00006E000000}"/>
    <cellStyle name="Currency 4 3 2" xfId="214" xr:uid="{00000000-0005-0000-0000-00006F000000}"/>
    <cellStyle name="Currency 4 3 3" xfId="215" xr:uid="{00000000-0005-0000-0000-000070000000}"/>
    <cellStyle name="Currency 4 4" xfId="61" xr:uid="{00000000-0005-0000-0000-000071000000}"/>
    <cellStyle name="Currency 4 5" xfId="216" xr:uid="{00000000-0005-0000-0000-000072000000}"/>
    <cellStyle name="Currency 4 6" xfId="372" xr:uid="{00000000-0005-0000-0000-000073000000}"/>
    <cellStyle name="Currency 4 6 2" xfId="392" xr:uid="{28AAAF12-CF6C-4F09-ACE1-FB404C18F061}"/>
    <cellStyle name="Currency 40" xfId="217" xr:uid="{00000000-0005-0000-0000-000074000000}"/>
    <cellStyle name="Currency 41" xfId="218" xr:uid="{00000000-0005-0000-0000-000075000000}"/>
    <cellStyle name="Currency 42" xfId="219" xr:uid="{00000000-0005-0000-0000-000076000000}"/>
    <cellStyle name="Currency 43" xfId="220" xr:uid="{00000000-0005-0000-0000-000077000000}"/>
    <cellStyle name="Currency 44" xfId="221" xr:uid="{00000000-0005-0000-0000-000078000000}"/>
    <cellStyle name="Currency 45" xfId="222" xr:uid="{00000000-0005-0000-0000-000079000000}"/>
    <cellStyle name="Currency 46" xfId="223" xr:uid="{00000000-0005-0000-0000-00007A000000}"/>
    <cellStyle name="Currency 47" xfId="346" xr:uid="{00000000-0005-0000-0000-00007B000000}"/>
    <cellStyle name="Currency 48" xfId="351" xr:uid="{00000000-0005-0000-0000-00007C000000}"/>
    <cellStyle name="Currency 49" xfId="360" xr:uid="{00000000-0005-0000-0000-00007D000000}"/>
    <cellStyle name="Currency 5" xfId="4" xr:uid="{00000000-0005-0000-0000-00007E000000}"/>
    <cellStyle name="Currency 5 2" xfId="62" xr:uid="{00000000-0005-0000-0000-00007F000000}"/>
    <cellStyle name="Currency 5 2 2" xfId="63" xr:uid="{00000000-0005-0000-0000-000080000000}"/>
    <cellStyle name="Currency 5 3" xfId="64" xr:uid="{00000000-0005-0000-0000-000081000000}"/>
    <cellStyle name="Currency 5 3 2" xfId="65" xr:uid="{00000000-0005-0000-0000-000082000000}"/>
    <cellStyle name="Currency 5 3 3" xfId="66" xr:uid="{00000000-0005-0000-0000-000083000000}"/>
    <cellStyle name="Currency 5 4" xfId="67" xr:uid="{00000000-0005-0000-0000-000084000000}"/>
    <cellStyle name="Currency 5 5" xfId="68" xr:uid="{00000000-0005-0000-0000-000085000000}"/>
    <cellStyle name="Currency 5 6" xfId="69" xr:uid="{00000000-0005-0000-0000-000086000000}"/>
    <cellStyle name="Currency 50" xfId="382" xr:uid="{DCA7587E-A172-4A76-9B4F-81518BA4AF8A}"/>
    <cellStyle name="Currency 51" xfId="395" xr:uid="{8D587E37-E600-4D88-89B5-64071886E195}"/>
    <cellStyle name="Currency 6" xfId="70" xr:uid="{00000000-0005-0000-0000-000087000000}"/>
    <cellStyle name="Currency 6 2" xfId="71" xr:uid="{00000000-0005-0000-0000-000088000000}"/>
    <cellStyle name="Currency 6 3" xfId="224" xr:uid="{00000000-0005-0000-0000-000089000000}"/>
    <cellStyle name="Currency 7" xfId="72" xr:uid="{00000000-0005-0000-0000-00008A000000}"/>
    <cellStyle name="Currency 7 2" xfId="225" xr:uid="{00000000-0005-0000-0000-00008B000000}"/>
    <cellStyle name="Currency 7 3" xfId="226" xr:uid="{00000000-0005-0000-0000-00008C000000}"/>
    <cellStyle name="Currency 8" xfId="73" xr:uid="{00000000-0005-0000-0000-00008D000000}"/>
    <cellStyle name="Currency 8 2" xfId="227" xr:uid="{00000000-0005-0000-0000-00008E000000}"/>
    <cellStyle name="Currency 9" xfId="74" xr:uid="{00000000-0005-0000-0000-00008F000000}"/>
    <cellStyle name="Explanatory Text 2" xfId="75" xr:uid="{00000000-0005-0000-0000-000090000000}"/>
    <cellStyle name="Explanatory Text 2 2" xfId="228" xr:uid="{00000000-0005-0000-0000-000091000000}"/>
    <cellStyle name="Explanatory Text 2 3" xfId="229" xr:uid="{00000000-0005-0000-0000-000092000000}"/>
    <cellStyle name="Font: Calibri, 9pt regular" xfId="230" xr:uid="{00000000-0005-0000-0000-000093000000}"/>
    <cellStyle name="Footnotes: top row" xfId="231" xr:uid="{00000000-0005-0000-0000-000094000000}"/>
    <cellStyle name="Good 2" xfId="76" xr:uid="{00000000-0005-0000-0000-000095000000}"/>
    <cellStyle name="Header: bottom row" xfId="232" xr:uid="{00000000-0005-0000-0000-000096000000}"/>
    <cellStyle name="Heading 1 2" xfId="77" xr:uid="{00000000-0005-0000-0000-000097000000}"/>
    <cellStyle name="Heading 1 2 2" xfId="233" xr:uid="{00000000-0005-0000-0000-000098000000}"/>
    <cellStyle name="Heading 1 2 3" xfId="234" xr:uid="{00000000-0005-0000-0000-000099000000}"/>
    <cellStyle name="Heading 2 2" xfId="78" xr:uid="{00000000-0005-0000-0000-00009A000000}"/>
    <cellStyle name="Heading 2 2 2" xfId="235" xr:uid="{00000000-0005-0000-0000-00009B000000}"/>
    <cellStyle name="Heading 2 2 3" xfId="236" xr:uid="{00000000-0005-0000-0000-00009C000000}"/>
    <cellStyle name="Heading 3 2" xfId="79" xr:uid="{00000000-0005-0000-0000-00009D000000}"/>
    <cellStyle name="Heading 3 2 2" xfId="237" xr:uid="{00000000-0005-0000-0000-00009E000000}"/>
    <cellStyle name="Heading 3 2 3" xfId="238" xr:uid="{00000000-0005-0000-0000-00009F000000}"/>
    <cellStyle name="Heading 4 2" xfId="80" xr:uid="{00000000-0005-0000-0000-0000A0000000}"/>
    <cellStyle name="Heading 4 2 2" xfId="239" xr:uid="{00000000-0005-0000-0000-0000A1000000}"/>
    <cellStyle name="Heading 4 2 3" xfId="240" xr:uid="{00000000-0005-0000-0000-0000A2000000}"/>
    <cellStyle name="Hyperlink 2" xfId="81" xr:uid="{00000000-0005-0000-0000-0000A3000000}"/>
    <cellStyle name="Input 2" xfId="82" xr:uid="{00000000-0005-0000-0000-0000A4000000}"/>
    <cellStyle name="Input 2 2" xfId="241" xr:uid="{00000000-0005-0000-0000-0000A5000000}"/>
    <cellStyle name="Input 2 3" xfId="242" xr:uid="{00000000-0005-0000-0000-0000A6000000}"/>
    <cellStyle name="Linked Cell 2" xfId="83" xr:uid="{00000000-0005-0000-0000-0000A7000000}"/>
    <cellStyle name="Linked Cell 2 2" xfId="243" xr:uid="{00000000-0005-0000-0000-0000A8000000}"/>
    <cellStyle name="Linked Cell 2 3" xfId="244" xr:uid="{00000000-0005-0000-0000-0000A9000000}"/>
    <cellStyle name="Neutral 2" xfId="84" xr:uid="{00000000-0005-0000-0000-0000AA000000}"/>
    <cellStyle name="Normal" xfId="0" builtinId="0"/>
    <cellStyle name="Normal 10" xfId="85" xr:uid="{00000000-0005-0000-0000-0000AC000000}"/>
    <cellStyle name="Normal 10 2" xfId="86" xr:uid="{00000000-0005-0000-0000-0000AD000000}"/>
    <cellStyle name="Normal 10 3" xfId="87" xr:uid="{00000000-0005-0000-0000-0000AE000000}"/>
    <cellStyle name="Normal 10 3 2" xfId="88" xr:uid="{00000000-0005-0000-0000-0000AF000000}"/>
    <cellStyle name="Normal 10 3 3" xfId="356" xr:uid="{00000000-0005-0000-0000-0000B0000000}"/>
    <cellStyle name="Normal 10 4" xfId="357" xr:uid="{00000000-0005-0000-0000-0000B1000000}"/>
    <cellStyle name="Normal 10 4 2" xfId="386" xr:uid="{36202131-8E82-4D21-B431-E84632C97ECC}"/>
    <cellStyle name="Normal 10 5" xfId="385" xr:uid="{01E6FCDC-9245-4E35-B4A2-D5836CC6DC83}"/>
    <cellStyle name="Normal 11" xfId="5" xr:uid="{00000000-0005-0000-0000-0000B2000000}"/>
    <cellStyle name="Normal 11 2" xfId="89" xr:uid="{00000000-0005-0000-0000-0000B3000000}"/>
    <cellStyle name="Normal 11 2 2" xfId="90" xr:uid="{00000000-0005-0000-0000-0000B4000000}"/>
    <cellStyle name="Normal 11 2 3" xfId="355" xr:uid="{00000000-0005-0000-0000-0000B5000000}"/>
    <cellStyle name="Normal 11 3" xfId="348" xr:uid="{00000000-0005-0000-0000-0000B6000000}"/>
    <cellStyle name="Normal 12" xfId="91" xr:uid="{00000000-0005-0000-0000-0000B7000000}"/>
    <cellStyle name="Normal 13" xfId="92" xr:uid="{00000000-0005-0000-0000-0000B8000000}"/>
    <cellStyle name="Normal 13 2" xfId="93" xr:uid="{00000000-0005-0000-0000-0000B9000000}"/>
    <cellStyle name="Normal 14" xfId="94" xr:uid="{00000000-0005-0000-0000-0000BA000000}"/>
    <cellStyle name="Normal 14 2" xfId="95" xr:uid="{00000000-0005-0000-0000-0000BB000000}"/>
    <cellStyle name="Normal 15" xfId="96" xr:uid="{00000000-0005-0000-0000-0000BC000000}"/>
    <cellStyle name="Normal 16" xfId="97" xr:uid="{00000000-0005-0000-0000-0000BD000000}"/>
    <cellStyle name="Normal 16 2" xfId="245" xr:uid="{00000000-0005-0000-0000-0000BE000000}"/>
    <cellStyle name="Normal 17" xfId="98" xr:uid="{00000000-0005-0000-0000-0000BF000000}"/>
    <cellStyle name="Normal 17 2" xfId="99" xr:uid="{00000000-0005-0000-0000-0000C0000000}"/>
    <cellStyle name="Normal 18" xfId="100" xr:uid="{00000000-0005-0000-0000-0000C1000000}"/>
    <cellStyle name="Normal 18 2" xfId="246" xr:uid="{00000000-0005-0000-0000-0000C2000000}"/>
    <cellStyle name="Normal 18 2 2" xfId="384" xr:uid="{88E05658-A61B-43BA-8625-6E674E3A5389}"/>
    <cellStyle name="Normal 19" xfId="101" xr:uid="{00000000-0005-0000-0000-0000C3000000}"/>
    <cellStyle name="Normal 2" xfId="102" xr:uid="{00000000-0005-0000-0000-0000C4000000}"/>
    <cellStyle name="Normal 2 2" xfId="103" xr:uid="{00000000-0005-0000-0000-0000C5000000}"/>
    <cellStyle name="Normal 2 2 2" xfId="104" xr:uid="{00000000-0005-0000-0000-0000C6000000}"/>
    <cellStyle name="Normal 2 2 2 2" xfId="247" xr:uid="{00000000-0005-0000-0000-0000C7000000}"/>
    <cellStyle name="Normal 2 2 3" xfId="248" xr:uid="{00000000-0005-0000-0000-0000C8000000}"/>
    <cellStyle name="Normal 2 3" xfId="105" xr:uid="{00000000-0005-0000-0000-0000C9000000}"/>
    <cellStyle name="Normal 2 3 2" xfId="249" xr:uid="{00000000-0005-0000-0000-0000CA000000}"/>
    <cellStyle name="Normal 2 4" xfId="2" xr:uid="{00000000-0005-0000-0000-0000CB000000}"/>
    <cellStyle name="Normal 2 4 2" xfId="250" xr:uid="{00000000-0005-0000-0000-0000CC000000}"/>
    <cellStyle name="Normal 2 4 3" xfId="251" xr:uid="{00000000-0005-0000-0000-0000CD000000}"/>
    <cellStyle name="Normal 2 5" xfId="106" xr:uid="{00000000-0005-0000-0000-0000CE000000}"/>
    <cellStyle name="Normal 2 5 2" xfId="107" xr:uid="{00000000-0005-0000-0000-0000CF000000}"/>
    <cellStyle name="Normal 20" xfId="108" xr:uid="{00000000-0005-0000-0000-0000D0000000}"/>
    <cellStyle name="Normal 21" xfId="109" xr:uid="{00000000-0005-0000-0000-0000D1000000}"/>
    <cellStyle name="Normal 21 4" xfId="252" xr:uid="{00000000-0005-0000-0000-0000D2000000}"/>
    <cellStyle name="Normal 22" xfId="253" xr:uid="{00000000-0005-0000-0000-0000D3000000}"/>
    <cellStyle name="Normal 23" xfId="254" xr:uid="{00000000-0005-0000-0000-0000D4000000}"/>
    <cellStyle name="Normal 23 2" xfId="255" xr:uid="{00000000-0005-0000-0000-0000D5000000}"/>
    <cellStyle name="Normal 24" xfId="350" xr:uid="{00000000-0005-0000-0000-0000D6000000}"/>
    <cellStyle name="Normal 25" xfId="394" xr:uid="{30E54A33-FFA0-4182-B34C-3B1ED83B25E7}"/>
    <cellStyle name="Normal 3" xfId="110" xr:uid="{00000000-0005-0000-0000-0000D7000000}"/>
    <cellStyle name="Normal 3 2" xfId="111" xr:uid="{00000000-0005-0000-0000-0000D8000000}"/>
    <cellStyle name="Normal 3 2 2" xfId="256" xr:uid="{00000000-0005-0000-0000-0000D9000000}"/>
    <cellStyle name="Normal 3 2 3" xfId="257" xr:uid="{00000000-0005-0000-0000-0000DA000000}"/>
    <cellStyle name="Normal 3 2 4" xfId="258" xr:uid="{00000000-0005-0000-0000-0000DB000000}"/>
    <cellStyle name="Normal 3 2 5" xfId="364" xr:uid="{00000000-0005-0000-0000-0000DC000000}"/>
    <cellStyle name="Normal 3 3" xfId="112" xr:uid="{00000000-0005-0000-0000-0000DD000000}"/>
    <cellStyle name="Normal 3 3 2" xfId="259" xr:uid="{00000000-0005-0000-0000-0000DE000000}"/>
    <cellStyle name="Normal 3 4" xfId="113" xr:uid="{00000000-0005-0000-0000-0000DF000000}"/>
    <cellStyle name="Normal 3 4 2" xfId="260" xr:uid="{00000000-0005-0000-0000-0000E0000000}"/>
    <cellStyle name="Normal 3 5" xfId="114" xr:uid="{00000000-0005-0000-0000-0000E1000000}"/>
    <cellStyle name="Normal 3 6" xfId="162" xr:uid="{00000000-0005-0000-0000-0000E2000000}"/>
    <cellStyle name="Normal 3 9" xfId="261" xr:uid="{00000000-0005-0000-0000-0000E3000000}"/>
    <cellStyle name="Normal 4" xfId="115" xr:uid="{00000000-0005-0000-0000-0000E4000000}"/>
    <cellStyle name="Normal 4 2" xfId="116" xr:uid="{00000000-0005-0000-0000-0000E5000000}"/>
    <cellStyle name="Normal 4 2 2" xfId="117" xr:uid="{00000000-0005-0000-0000-0000E6000000}"/>
    <cellStyle name="Normal 4 2 2 2" xfId="118" xr:uid="{00000000-0005-0000-0000-0000E7000000}"/>
    <cellStyle name="Normal 4 2 2 3" xfId="163" xr:uid="{00000000-0005-0000-0000-0000E8000000}"/>
    <cellStyle name="Normal 4 2 3" xfId="119" xr:uid="{00000000-0005-0000-0000-0000E9000000}"/>
    <cellStyle name="Normal 4 2 3 2" xfId="262" xr:uid="{00000000-0005-0000-0000-0000EA000000}"/>
    <cellStyle name="Normal 4 3" xfId="120" xr:uid="{00000000-0005-0000-0000-0000EB000000}"/>
    <cellStyle name="Normal 4 3 2" xfId="263" xr:uid="{00000000-0005-0000-0000-0000EC000000}"/>
    <cellStyle name="Normal 4 3 3" xfId="264" xr:uid="{00000000-0005-0000-0000-0000ED000000}"/>
    <cellStyle name="Normal 4 4" xfId="265" xr:uid="{00000000-0005-0000-0000-0000EE000000}"/>
    <cellStyle name="Normal 4 5" xfId="375" xr:uid="{DB9670F7-3249-425E-8263-17FDFF640298}"/>
    <cellStyle name="Normal 5" xfId="121" xr:uid="{00000000-0005-0000-0000-0000EF000000}"/>
    <cellStyle name="Normal 5 2" xfId="122" xr:uid="{00000000-0005-0000-0000-0000F0000000}"/>
    <cellStyle name="Normal 5 2 2" xfId="367" xr:uid="{00000000-0005-0000-0000-0000F1000000}"/>
    <cellStyle name="Normal 5 3" xfId="266" xr:uid="{00000000-0005-0000-0000-0000F2000000}"/>
    <cellStyle name="Normal 5 4" xfId="373" xr:uid="{3C919621-340F-4C61-BBC2-B6E2E56CD593}"/>
    <cellStyle name="Normal 5 5" xfId="381" xr:uid="{53AF2954-C0CF-413D-9B8D-CEDE1F2A8A3F}"/>
    <cellStyle name="Normal 6" xfId="123" xr:uid="{00000000-0005-0000-0000-0000F3000000}"/>
    <cellStyle name="Normal 6 2" xfId="124" xr:uid="{00000000-0005-0000-0000-0000F4000000}"/>
    <cellStyle name="Normal 6 2 2" xfId="125" xr:uid="{00000000-0005-0000-0000-0000F5000000}"/>
    <cellStyle name="Normal 6 2 2 2" xfId="267" xr:uid="{00000000-0005-0000-0000-0000F6000000}"/>
    <cellStyle name="Normal 6 2 2 3" xfId="370" xr:uid="{00000000-0005-0000-0000-0000F7000000}"/>
    <cellStyle name="Normal 6 2 2 3 2" xfId="388" xr:uid="{2ED4E12B-A7B6-48B1-BD6B-AA48A8B3FA00}"/>
    <cellStyle name="Normal 6 2 3" xfId="268" xr:uid="{00000000-0005-0000-0000-0000F8000000}"/>
    <cellStyle name="Normal 6 2 4" xfId="269" xr:uid="{00000000-0005-0000-0000-0000F9000000}"/>
    <cellStyle name="Normal 6 2 9" xfId="270" xr:uid="{00000000-0005-0000-0000-0000FA000000}"/>
    <cellStyle name="Normal 6 3" xfId="126" xr:uid="{00000000-0005-0000-0000-0000FB000000}"/>
    <cellStyle name="Normal 6 3 2" xfId="271" xr:uid="{00000000-0005-0000-0000-0000FC000000}"/>
    <cellStyle name="Normal 6 3 3" xfId="369" xr:uid="{00000000-0005-0000-0000-0000FD000000}"/>
    <cellStyle name="Normal 6 3 3 2" xfId="387" xr:uid="{98C8D81C-7C4D-48DD-9875-F596850EB846}"/>
    <cellStyle name="Normal 6 4" xfId="272" xr:uid="{00000000-0005-0000-0000-0000FE000000}"/>
    <cellStyle name="Normal 6 5" xfId="358" xr:uid="{00000000-0005-0000-0000-0000FF000000}"/>
    <cellStyle name="Normal 7" xfId="127" xr:uid="{00000000-0005-0000-0000-000000010000}"/>
    <cellStyle name="Normal 7 2" xfId="128" xr:uid="{00000000-0005-0000-0000-000001010000}"/>
    <cellStyle name="Normal 7 3" xfId="273" xr:uid="{00000000-0005-0000-0000-000002010000}"/>
    <cellStyle name="Normal 8" xfId="129" xr:uid="{00000000-0005-0000-0000-000003010000}"/>
    <cellStyle name="Normal 8 2" xfId="130" xr:uid="{00000000-0005-0000-0000-000004010000}"/>
    <cellStyle name="Normal 8 2 2" xfId="363" xr:uid="{00000000-0005-0000-0000-000005010000}"/>
    <cellStyle name="Normal 8 3" xfId="131" xr:uid="{00000000-0005-0000-0000-000006010000}"/>
    <cellStyle name="Normal 8 4" xfId="132" xr:uid="{00000000-0005-0000-0000-000007010000}"/>
    <cellStyle name="Normal 8 5" xfId="133" xr:uid="{00000000-0005-0000-0000-000008010000}"/>
    <cellStyle name="Normal 9" xfId="134" xr:uid="{00000000-0005-0000-0000-000009010000}"/>
    <cellStyle name="Normal 9 2" xfId="135" xr:uid="{00000000-0005-0000-0000-00000A010000}"/>
    <cellStyle name="Normal 9 2 2" xfId="136" xr:uid="{00000000-0005-0000-0000-00000B010000}"/>
    <cellStyle name="Normal 9 2 3" xfId="137" xr:uid="{00000000-0005-0000-0000-00000C010000}"/>
    <cellStyle name="Normal 9 2 4" xfId="376" xr:uid="{9D433C1D-AD57-44CB-8A22-CA4612473CB1}"/>
    <cellStyle name="Normal 9 3" xfId="138" xr:uid="{00000000-0005-0000-0000-00000D010000}"/>
    <cellStyle name="Note 2" xfId="139" xr:uid="{00000000-0005-0000-0000-00000E010000}"/>
    <cellStyle name="Note 2 2" xfId="274" xr:uid="{00000000-0005-0000-0000-00000F010000}"/>
    <cellStyle name="Note 2 3" xfId="275" xr:uid="{00000000-0005-0000-0000-000010010000}"/>
    <cellStyle name="Note 3" xfId="368" xr:uid="{00000000-0005-0000-0000-000011010000}"/>
    <cellStyle name="Output 2" xfId="140" xr:uid="{00000000-0005-0000-0000-000012010000}"/>
    <cellStyle name="Output 2 2" xfId="276" xr:uid="{00000000-0005-0000-0000-000013010000}"/>
    <cellStyle name="Output 2 3" xfId="277" xr:uid="{00000000-0005-0000-0000-000014010000}"/>
    <cellStyle name="Parent row" xfId="278" xr:uid="{00000000-0005-0000-0000-000015010000}"/>
    <cellStyle name="Percent" xfId="1" builtinId="5"/>
    <cellStyle name="Percent 10" xfId="141" xr:uid="{00000000-0005-0000-0000-000017010000}"/>
    <cellStyle name="Percent 10 2" xfId="279" xr:uid="{00000000-0005-0000-0000-000018010000}"/>
    <cellStyle name="Percent 10 2 2" xfId="378" xr:uid="{9F60C0F1-9F6A-4E4A-91AD-602105FD26FF}"/>
    <cellStyle name="Percent 11" xfId="280" xr:uid="{00000000-0005-0000-0000-000019010000}"/>
    <cellStyle name="Percent 12" xfId="347" xr:uid="{00000000-0005-0000-0000-00001A010000}"/>
    <cellStyle name="Percent 13" xfId="352" xr:uid="{00000000-0005-0000-0000-00001B010000}"/>
    <cellStyle name="Percent 14" xfId="361" xr:uid="{00000000-0005-0000-0000-00001C010000}"/>
    <cellStyle name="Percent 14 2" xfId="393" xr:uid="{1432B594-DF12-4D2C-BA1B-477779998676}"/>
    <cellStyle name="Percent 15" xfId="374" xr:uid="{059F6759-C961-4963-8243-1A5C3A65C2AF}"/>
    <cellStyle name="Percent 16" xfId="383" xr:uid="{504A7660-60B3-4545-9A8C-F6866E174846}"/>
    <cellStyle name="Percent 17" xfId="397" xr:uid="{560A8685-A7F0-4E77-B43E-CE8C277C2621}"/>
    <cellStyle name="Percent 2" xfId="142" xr:uid="{00000000-0005-0000-0000-00001D010000}"/>
    <cellStyle name="Percent 2 2" xfId="143" xr:uid="{00000000-0005-0000-0000-00001E010000}"/>
    <cellStyle name="Percent 2 2 2" xfId="164" xr:uid="{00000000-0005-0000-0000-00001F010000}"/>
    <cellStyle name="Percent 2 2 3" xfId="281" xr:uid="{00000000-0005-0000-0000-000020010000}"/>
    <cellStyle name="Percent 2 3" xfId="282" xr:uid="{00000000-0005-0000-0000-000021010000}"/>
    <cellStyle name="Percent 2 4" xfId="283" xr:uid="{00000000-0005-0000-0000-000022010000}"/>
    <cellStyle name="Percent 2 5" xfId="284" xr:uid="{00000000-0005-0000-0000-000023010000}"/>
    <cellStyle name="Percent 3" xfId="144" xr:uid="{00000000-0005-0000-0000-000024010000}"/>
    <cellStyle name="Percent 3 2" xfId="145" xr:uid="{00000000-0005-0000-0000-000025010000}"/>
    <cellStyle name="Percent 3 2 2" xfId="285" xr:uid="{00000000-0005-0000-0000-000026010000}"/>
    <cellStyle name="Percent 3 2 3" xfId="286" xr:uid="{00000000-0005-0000-0000-000027010000}"/>
    <cellStyle name="Percent 3 3" xfId="287" xr:uid="{00000000-0005-0000-0000-000028010000}"/>
    <cellStyle name="Percent 4" xfId="146" xr:uid="{00000000-0005-0000-0000-000029010000}"/>
    <cellStyle name="Percent 4 2" xfId="147" xr:uid="{00000000-0005-0000-0000-00002A010000}"/>
    <cellStyle name="Percent 4 2 2" xfId="288" xr:uid="{00000000-0005-0000-0000-00002B010000}"/>
    <cellStyle name="Percent 4 2 3" xfId="289" xr:uid="{00000000-0005-0000-0000-00002C010000}"/>
    <cellStyle name="Percent 4 3" xfId="290" xr:uid="{00000000-0005-0000-0000-00002D010000}"/>
    <cellStyle name="Percent 4 3 2" xfId="291" xr:uid="{00000000-0005-0000-0000-00002E010000}"/>
    <cellStyle name="Percent 4 4" xfId="365" xr:uid="{00000000-0005-0000-0000-00002F010000}"/>
    <cellStyle name="Percent 5" xfId="148" xr:uid="{00000000-0005-0000-0000-000030010000}"/>
    <cellStyle name="Percent 5 2" xfId="149" xr:uid="{00000000-0005-0000-0000-000031010000}"/>
    <cellStyle name="Percent 5 2 2" xfId="150" xr:uid="{00000000-0005-0000-0000-000032010000}"/>
    <cellStyle name="Percent 5 3" xfId="151" xr:uid="{00000000-0005-0000-0000-000033010000}"/>
    <cellStyle name="Percent 5 4" xfId="292" xr:uid="{00000000-0005-0000-0000-000034010000}"/>
    <cellStyle name="Percent 5 5" xfId="293" xr:uid="{00000000-0005-0000-0000-000035010000}"/>
    <cellStyle name="Percent 6" xfId="152" xr:uid="{00000000-0005-0000-0000-000036010000}"/>
    <cellStyle name="Percent 6 2" xfId="153" xr:uid="{00000000-0005-0000-0000-000037010000}"/>
    <cellStyle name="Percent 6 3" xfId="154" xr:uid="{00000000-0005-0000-0000-000038010000}"/>
    <cellStyle name="Percent 6 4" xfId="294" xr:uid="{00000000-0005-0000-0000-000039010000}"/>
    <cellStyle name="Percent 6 5" xfId="371" xr:uid="{00000000-0005-0000-0000-00003A010000}"/>
    <cellStyle name="Percent 6 5 2" xfId="391" xr:uid="{7F895009-CAB0-48FE-B679-214016FA54CF}"/>
    <cellStyle name="Percent 7" xfId="155" xr:uid="{00000000-0005-0000-0000-00003B010000}"/>
    <cellStyle name="Percent 7 2" xfId="156" xr:uid="{00000000-0005-0000-0000-00003C010000}"/>
    <cellStyle name="Percent 7 3" xfId="295" xr:uid="{00000000-0005-0000-0000-00003D010000}"/>
    <cellStyle name="Percent 7 4" xfId="296" xr:uid="{00000000-0005-0000-0000-00003E010000}"/>
    <cellStyle name="Percent 8" xfId="157" xr:uid="{00000000-0005-0000-0000-00003F010000}"/>
    <cellStyle name="Percent 8 2" xfId="297" xr:uid="{00000000-0005-0000-0000-000040010000}"/>
    <cellStyle name="Percent 8 3" xfId="298" xr:uid="{00000000-0005-0000-0000-000041010000}"/>
    <cellStyle name="Percent 9" xfId="158" xr:uid="{00000000-0005-0000-0000-000042010000}"/>
    <cellStyle name="Percent 9 2" xfId="299" xr:uid="{00000000-0005-0000-0000-000043010000}"/>
    <cellStyle name="style1412367521747" xfId="300" xr:uid="{00000000-0005-0000-0000-000044010000}"/>
    <cellStyle name="style1412367521816" xfId="301" xr:uid="{00000000-0005-0000-0000-000045010000}"/>
    <cellStyle name="style1412367521850" xfId="302" xr:uid="{00000000-0005-0000-0000-000046010000}"/>
    <cellStyle name="style1412367521877" xfId="303" xr:uid="{00000000-0005-0000-0000-000047010000}"/>
    <cellStyle name="style1412367521910" xfId="304" xr:uid="{00000000-0005-0000-0000-000048010000}"/>
    <cellStyle name="style1412367521944" xfId="305" xr:uid="{00000000-0005-0000-0000-000049010000}"/>
    <cellStyle name="style1412367521979" xfId="306" xr:uid="{00000000-0005-0000-0000-00004A010000}"/>
    <cellStyle name="style1412367522072" xfId="307" xr:uid="{00000000-0005-0000-0000-00004B010000}"/>
    <cellStyle name="style1412367522107" xfId="308" xr:uid="{00000000-0005-0000-0000-00004C010000}"/>
    <cellStyle name="style1412367522140" xfId="309" xr:uid="{00000000-0005-0000-0000-00004D010000}"/>
    <cellStyle name="style1412367522172" xfId="310" xr:uid="{00000000-0005-0000-0000-00004E010000}"/>
    <cellStyle name="style1412367522207" xfId="311" xr:uid="{00000000-0005-0000-0000-00004F010000}"/>
    <cellStyle name="style1412367522235" xfId="312" xr:uid="{00000000-0005-0000-0000-000050010000}"/>
    <cellStyle name="style1412367522263" xfId="313" xr:uid="{00000000-0005-0000-0000-000051010000}"/>
    <cellStyle name="style1412367522302" xfId="314" xr:uid="{00000000-0005-0000-0000-000052010000}"/>
    <cellStyle name="style1412367522334" xfId="315" xr:uid="{00000000-0005-0000-0000-000053010000}"/>
    <cellStyle name="style1412367522366" xfId="316" xr:uid="{00000000-0005-0000-0000-000054010000}"/>
    <cellStyle name="style1412367522397" xfId="317" xr:uid="{00000000-0005-0000-0000-000055010000}"/>
    <cellStyle name="style1412367522428" xfId="318" xr:uid="{00000000-0005-0000-0000-000056010000}"/>
    <cellStyle name="style1412367522464" xfId="319" xr:uid="{00000000-0005-0000-0000-000057010000}"/>
    <cellStyle name="style1412367522488" xfId="320" xr:uid="{00000000-0005-0000-0000-000058010000}"/>
    <cellStyle name="style1412367522518" xfId="321" xr:uid="{00000000-0005-0000-0000-000059010000}"/>
    <cellStyle name="style1412367522550" xfId="322" xr:uid="{00000000-0005-0000-0000-00005A010000}"/>
    <cellStyle name="style1412367522582" xfId="323" xr:uid="{00000000-0005-0000-0000-00005B010000}"/>
    <cellStyle name="style1412367522613" xfId="324" xr:uid="{00000000-0005-0000-0000-00005C010000}"/>
    <cellStyle name="style1412367522645" xfId="325" xr:uid="{00000000-0005-0000-0000-00005D010000}"/>
    <cellStyle name="style1412367522675" xfId="326" xr:uid="{00000000-0005-0000-0000-00005E010000}"/>
    <cellStyle name="style1412367522712" xfId="327" xr:uid="{00000000-0005-0000-0000-00005F010000}"/>
    <cellStyle name="style1412367522742" xfId="328" xr:uid="{00000000-0005-0000-0000-000060010000}"/>
    <cellStyle name="style1412367522818" xfId="329" xr:uid="{00000000-0005-0000-0000-000061010000}"/>
    <cellStyle name="style1412367522847" xfId="330" xr:uid="{00000000-0005-0000-0000-000062010000}"/>
    <cellStyle name="style1449075138554" xfId="331" xr:uid="{00000000-0005-0000-0000-000063010000}"/>
    <cellStyle name="style1449093896679" xfId="332" xr:uid="{00000000-0005-0000-0000-000064010000}"/>
    <cellStyle name="style1449154375520" xfId="333" xr:uid="{00000000-0005-0000-0000-000065010000}"/>
    <cellStyle name="style1449154375621" xfId="334" xr:uid="{00000000-0005-0000-0000-000066010000}"/>
    <cellStyle name="style1458750455301" xfId="335" xr:uid="{00000000-0005-0000-0000-000067010000}"/>
    <cellStyle name="style1458750455333" xfId="336" xr:uid="{00000000-0005-0000-0000-000068010000}"/>
    <cellStyle name="style1458750455397" xfId="337" xr:uid="{00000000-0005-0000-0000-000069010000}"/>
    <cellStyle name="style1458750455428" xfId="338" xr:uid="{00000000-0005-0000-0000-00006A010000}"/>
    <cellStyle name="Table title" xfId="339" xr:uid="{00000000-0005-0000-0000-00006B010000}"/>
    <cellStyle name="Title 2" xfId="159" xr:uid="{00000000-0005-0000-0000-00006C010000}"/>
    <cellStyle name="Title 2 2" xfId="340" xr:uid="{00000000-0005-0000-0000-00006D010000}"/>
    <cellStyle name="Title 2 3" xfId="341" xr:uid="{00000000-0005-0000-0000-00006E010000}"/>
    <cellStyle name="Total 2" xfId="160" xr:uid="{00000000-0005-0000-0000-00006F010000}"/>
    <cellStyle name="Total 2 2" xfId="342" xr:uid="{00000000-0005-0000-0000-000070010000}"/>
    <cellStyle name="Total 2 3" xfId="343" xr:uid="{00000000-0005-0000-0000-000071010000}"/>
    <cellStyle name="Warning Text 2" xfId="161" xr:uid="{00000000-0005-0000-0000-000072010000}"/>
    <cellStyle name="Warning Text 2 2" xfId="344" xr:uid="{00000000-0005-0000-0000-000073010000}"/>
    <cellStyle name="Warning Text 2 3" xfId="345" xr:uid="{00000000-0005-0000-0000-000074010000}"/>
  </cellStyles>
  <dxfs count="28">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s>
  <tableStyles count="0" defaultTableStyle="TableStyleMedium2" defaultPivotStyle="PivotStyleLight16"/>
  <colors>
    <mruColors>
      <color rgb="FF71FC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5.xml"/><Relationship Id="rId68" Type="http://schemas.openxmlformats.org/officeDocument/2006/relationships/externalLink" Target="externalLinks/externalLink10.xml"/><Relationship Id="rId84" Type="http://schemas.openxmlformats.org/officeDocument/2006/relationships/externalLink" Target="externalLinks/externalLink26.xml"/><Relationship Id="rId89" Type="http://schemas.openxmlformats.org/officeDocument/2006/relationships/externalLink" Target="externalLinks/externalLink31.xml"/><Relationship Id="rId1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externalLink" Target="externalLinks/externalLink4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8.xml"/><Relationship Id="rId74" Type="http://schemas.openxmlformats.org/officeDocument/2006/relationships/externalLink" Target="externalLinks/externalLink16.xml"/><Relationship Id="rId79" Type="http://schemas.openxmlformats.org/officeDocument/2006/relationships/externalLink" Target="externalLinks/externalLink21.xml"/><Relationship Id="rId87" Type="http://schemas.openxmlformats.org/officeDocument/2006/relationships/externalLink" Target="externalLinks/externalLink29.xml"/><Relationship Id="rId102" Type="http://schemas.openxmlformats.org/officeDocument/2006/relationships/externalLink" Target="externalLinks/externalLink44.xml"/><Relationship Id="rId110"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externalLink" Target="externalLinks/externalLink3.xml"/><Relationship Id="rId82" Type="http://schemas.openxmlformats.org/officeDocument/2006/relationships/externalLink" Target="externalLinks/externalLink24.xml"/><Relationship Id="rId90" Type="http://schemas.openxmlformats.org/officeDocument/2006/relationships/externalLink" Target="externalLinks/externalLink32.xml"/><Relationship Id="rId95" Type="http://schemas.openxmlformats.org/officeDocument/2006/relationships/externalLink" Target="externalLinks/externalLink37.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6.xml"/><Relationship Id="rId69" Type="http://schemas.openxmlformats.org/officeDocument/2006/relationships/externalLink" Target="externalLinks/externalLink11.xml"/><Relationship Id="rId77" Type="http://schemas.openxmlformats.org/officeDocument/2006/relationships/externalLink" Target="externalLinks/externalLink19.xml"/><Relationship Id="rId100" Type="http://schemas.openxmlformats.org/officeDocument/2006/relationships/externalLink" Target="externalLinks/externalLink42.xml"/><Relationship Id="rId105" Type="http://schemas.openxmlformats.org/officeDocument/2006/relationships/externalLink" Target="externalLinks/externalLink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4.xml"/><Relationship Id="rId80" Type="http://schemas.openxmlformats.org/officeDocument/2006/relationships/externalLink" Target="externalLinks/externalLink22.xml"/><Relationship Id="rId85" Type="http://schemas.openxmlformats.org/officeDocument/2006/relationships/externalLink" Target="externalLinks/externalLink27.xml"/><Relationship Id="rId93" Type="http://schemas.openxmlformats.org/officeDocument/2006/relationships/externalLink" Target="externalLinks/externalLink35.xml"/><Relationship Id="rId98" Type="http://schemas.openxmlformats.org/officeDocument/2006/relationships/externalLink" Target="externalLinks/externalLink4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xml"/><Relationship Id="rId67" Type="http://schemas.openxmlformats.org/officeDocument/2006/relationships/externalLink" Target="externalLinks/externalLink9.xml"/><Relationship Id="rId103" Type="http://schemas.openxmlformats.org/officeDocument/2006/relationships/externalLink" Target="externalLinks/externalLink45.xml"/><Relationship Id="rId108"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4.xml"/><Relationship Id="rId70" Type="http://schemas.openxmlformats.org/officeDocument/2006/relationships/externalLink" Target="externalLinks/externalLink12.xml"/><Relationship Id="rId75" Type="http://schemas.openxmlformats.org/officeDocument/2006/relationships/externalLink" Target="externalLinks/externalLink17.xml"/><Relationship Id="rId83" Type="http://schemas.openxmlformats.org/officeDocument/2006/relationships/externalLink" Target="externalLinks/externalLink25.xml"/><Relationship Id="rId88" Type="http://schemas.openxmlformats.org/officeDocument/2006/relationships/externalLink" Target="externalLinks/externalLink30.xml"/><Relationship Id="rId91" Type="http://schemas.openxmlformats.org/officeDocument/2006/relationships/externalLink" Target="externalLinks/externalLink33.xml"/><Relationship Id="rId96" Type="http://schemas.openxmlformats.org/officeDocument/2006/relationships/externalLink" Target="externalLinks/externalLink38.xml"/><Relationship Id="rId111"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48.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2.xml"/><Relationship Id="rId65" Type="http://schemas.openxmlformats.org/officeDocument/2006/relationships/externalLink" Target="externalLinks/externalLink7.xml"/><Relationship Id="rId73" Type="http://schemas.openxmlformats.org/officeDocument/2006/relationships/externalLink" Target="externalLinks/externalLink15.xml"/><Relationship Id="rId78" Type="http://schemas.openxmlformats.org/officeDocument/2006/relationships/externalLink" Target="externalLinks/externalLink20.xml"/><Relationship Id="rId81" Type="http://schemas.openxmlformats.org/officeDocument/2006/relationships/externalLink" Target="externalLinks/externalLink23.xml"/><Relationship Id="rId86" Type="http://schemas.openxmlformats.org/officeDocument/2006/relationships/externalLink" Target="externalLinks/externalLink28.xml"/><Relationship Id="rId94" Type="http://schemas.openxmlformats.org/officeDocument/2006/relationships/externalLink" Target="externalLinks/externalLink36.xml"/><Relationship Id="rId99" Type="http://schemas.openxmlformats.org/officeDocument/2006/relationships/externalLink" Target="externalLinks/externalLink41.xml"/><Relationship Id="rId101" Type="http://schemas.openxmlformats.org/officeDocument/2006/relationships/externalLink" Target="externalLinks/externalLink4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tyles" Target="style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18.xml"/><Relationship Id="rId97" Type="http://schemas.openxmlformats.org/officeDocument/2006/relationships/externalLink" Target="externalLinks/externalLink39.xml"/><Relationship Id="rId104" Type="http://schemas.openxmlformats.org/officeDocument/2006/relationships/externalLink" Target="externalLinks/externalLink46.xml"/><Relationship Id="rId7" Type="http://schemas.openxmlformats.org/officeDocument/2006/relationships/worksheet" Target="worksheets/sheet7.xml"/><Relationship Id="rId71" Type="http://schemas.openxmlformats.org/officeDocument/2006/relationships/externalLink" Target="externalLinks/externalLink13.xml"/><Relationship Id="rId92" Type="http://schemas.openxmlformats.org/officeDocument/2006/relationships/externalLink" Target="externalLinks/externalLink34.xml"/></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0</xdr:colOff>
      <xdr:row>33</xdr:row>
      <xdr:rowOff>21166</xdr:rowOff>
    </xdr:from>
    <xdr:ext cx="184731" cy="264560"/>
    <xdr:sp macro="" textlink="">
      <xdr:nvSpPr>
        <xdr:cNvPr id="2" name="TextBox 1">
          <a:extLst>
            <a:ext uri="{FF2B5EF4-FFF2-40B4-BE49-F238E27FC236}">
              <a16:creationId xmlns:a16="http://schemas.microsoft.com/office/drawing/2014/main" id="{9C2FC2FD-BDC6-4453-ACC7-7745C8ACB8FD}"/>
            </a:ext>
          </a:extLst>
        </xdr:cNvPr>
        <xdr:cNvSpPr txBox="1"/>
      </xdr:nvSpPr>
      <xdr:spPr>
        <a:xfrm>
          <a:off x="12220575" y="78697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8</xdr:col>
      <xdr:colOff>139212</xdr:colOff>
      <xdr:row>7</xdr:row>
      <xdr:rowOff>128628</xdr:rowOff>
    </xdr:from>
    <xdr:ext cx="2932278" cy="989217"/>
    <xdr:sp macro="" textlink="">
      <xdr:nvSpPr>
        <xdr:cNvPr id="3" name="TextBox 2">
          <a:extLst>
            <a:ext uri="{FF2B5EF4-FFF2-40B4-BE49-F238E27FC236}">
              <a16:creationId xmlns:a16="http://schemas.microsoft.com/office/drawing/2014/main" id="{95117DCB-236A-4CA5-95F5-89D9D797D23A}"/>
            </a:ext>
          </a:extLst>
        </xdr:cNvPr>
        <xdr:cNvSpPr txBox="1"/>
      </xdr:nvSpPr>
      <xdr:spPr>
        <a:xfrm>
          <a:off x="10953750" y="1572032"/>
          <a:ext cx="2932278" cy="989217"/>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u="sng"/>
            <a:t>FY24 Updates</a:t>
          </a:r>
        </a:p>
        <a:p>
          <a:r>
            <a:rPr lang="en-US" sz="1100"/>
            <a:t>Updated Relief assumptions from 14.6% to 15.8%</a:t>
          </a:r>
        </a:p>
        <a:p>
          <a:r>
            <a:rPr lang="en-US" sz="1100"/>
            <a:t>Updated T&amp;F to FY23 Comptroller + 2%</a:t>
          </a:r>
        </a:p>
        <a:p>
          <a:r>
            <a:rPr lang="en-US" sz="1100"/>
            <a:t>Updated CAF Fall 2022 Report</a:t>
          </a:r>
        </a:p>
        <a:p>
          <a:r>
            <a:rPr lang="en-US" sz="1100"/>
            <a:t>BTL Expenses updated to FY21 UFR</a:t>
          </a:r>
          <a:r>
            <a:rPr lang="en-US" sz="1100" baseline="0"/>
            <a:t> Data</a:t>
          </a:r>
          <a:endParaRPr lang="en-US" sz="1100"/>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6</xdr:col>
      <xdr:colOff>0</xdr:colOff>
      <xdr:row>5</xdr:row>
      <xdr:rowOff>0</xdr:rowOff>
    </xdr:from>
    <xdr:ext cx="2932278" cy="1666875"/>
    <xdr:sp macro="" textlink="">
      <xdr:nvSpPr>
        <xdr:cNvPr id="2" name="TextBox 1">
          <a:extLst>
            <a:ext uri="{FF2B5EF4-FFF2-40B4-BE49-F238E27FC236}">
              <a16:creationId xmlns:a16="http://schemas.microsoft.com/office/drawing/2014/main" id="{076F7F70-ED7F-4C02-A87F-F8D95DD096CE}"/>
            </a:ext>
          </a:extLst>
        </xdr:cNvPr>
        <xdr:cNvSpPr txBox="1"/>
      </xdr:nvSpPr>
      <xdr:spPr>
        <a:xfrm>
          <a:off x="6305550" y="1209675"/>
          <a:ext cx="2932278" cy="1666875"/>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u="sng"/>
            <a:t>FY24 Updates</a:t>
          </a:r>
        </a:p>
        <a:p>
          <a:r>
            <a:rPr lang="en-US" sz="1100"/>
            <a:t>Updated Rellief assumptions from 14.6% to 15.8%</a:t>
          </a:r>
        </a:p>
        <a:p>
          <a:r>
            <a:rPr lang="en-US" sz="1100"/>
            <a:t>Updated T&amp;F to FY23 Comptroller + 2%</a:t>
          </a:r>
        </a:p>
        <a:p>
          <a:r>
            <a:rPr lang="en-US" sz="1100"/>
            <a:t>Updated CAF Fall 2022 Report</a:t>
          </a:r>
        </a:p>
        <a:p>
          <a:r>
            <a:rPr lang="en-US" sz="1100"/>
            <a:t>BTL Expenses updated to FY21 UFR</a:t>
          </a:r>
          <a:r>
            <a:rPr lang="en-US" sz="1100" baseline="0"/>
            <a:t> Data</a:t>
          </a:r>
        </a:p>
        <a:p>
          <a:endParaRPr lang="en-US" sz="1100"/>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31</xdr:col>
      <xdr:colOff>0</xdr:colOff>
      <xdr:row>6</xdr:row>
      <xdr:rowOff>2</xdr:rowOff>
    </xdr:from>
    <xdr:ext cx="2990850" cy="1209674"/>
    <xdr:sp macro="" textlink="">
      <xdr:nvSpPr>
        <xdr:cNvPr id="2" name="TextBox 1">
          <a:extLst>
            <a:ext uri="{FF2B5EF4-FFF2-40B4-BE49-F238E27FC236}">
              <a16:creationId xmlns:a16="http://schemas.microsoft.com/office/drawing/2014/main" id="{F5EFCF2A-78E1-4AC9-9E11-9B82ED05A9D6}"/>
            </a:ext>
          </a:extLst>
        </xdr:cNvPr>
        <xdr:cNvSpPr txBox="1"/>
      </xdr:nvSpPr>
      <xdr:spPr>
        <a:xfrm>
          <a:off x="5219700" y="1619252"/>
          <a:ext cx="2990850" cy="1209674"/>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u="sng"/>
            <a:t>FY24 Updates</a:t>
          </a:r>
        </a:p>
        <a:p>
          <a:r>
            <a:rPr lang="en-US" sz="1100"/>
            <a:t>Updated Rellief assumptions from 14.6% to 15.8%</a:t>
          </a:r>
        </a:p>
        <a:p>
          <a:r>
            <a:rPr lang="en-US" sz="1100"/>
            <a:t>Updated T&amp;F to FY23 Comptroller + 2%</a:t>
          </a:r>
        </a:p>
        <a:p>
          <a:r>
            <a:rPr lang="en-US" sz="1100"/>
            <a:t>Updated CAF Fall 2022 Report</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BTL Expenses updated to FY21 UFR</a:t>
          </a:r>
          <a:r>
            <a:rPr lang="en-US" sz="1100" baseline="0">
              <a:solidFill>
                <a:schemeClr val="tx1"/>
              </a:solidFill>
              <a:effectLst/>
              <a:latin typeface="+mn-lt"/>
              <a:ea typeface="+mn-ea"/>
              <a:cs typeface="+mn-cs"/>
            </a:rPr>
            <a:t> Data</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8</xdr:col>
      <xdr:colOff>550332</xdr:colOff>
      <xdr:row>6</xdr:row>
      <xdr:rowOff>1</xdr:rowOff>
    </xdr:from>
    <xdr:ext cx="3259667" cy="1312333"/>
    <xdr:sp macro="" textlink="">
      <xdr:nvSpPr>
        <xdr:cNvPr id="2" name="TextBox 1">
          <a:extLst>
            <a:ext uri="{FF2B5EF4-FFF2-40B4-BE49-F238E27FC236}">
              <a16:creationId xmlns:a16="http://schemas.microsoft.com/office/drawing/2014/main" id="{74E2F6B5-3C9A-4901-A598-9BA089051914}"/>
            </a:ext>
          </a:extLst>
        </xdr:cNvPr>
        <xdr:cNvSpPr txBox="1"/>
      </xdr:nvSpPr>
      <xdr:spPr>
        <a:xfrm>
          <a:off x="10509249" y="1534584"/>
          <a:ext cx="3259667" cy="1312333"/>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u="sng"/>
            <a:t>FY24 Updates</a:t>
          </a:r>
        </a:p>
        <a:p>
          <a:r>
            <a:rPr lang="en-US" sz="1100"/>
            <a:t>Updated Rellief assumptions from 14.6% to 15.8%</a:t>
          </a:r>
        </a:p>
        <a:p>
          <a:r>
            <a:rPr lang="en-US" sz="1100"/>
            <a:t>Updated T&amp;F to FY23 Comptroller + 2%</a:t>
          </a:r>
        </a:p>
        <a:p>
          <a:r>
            <a:rPr lang="en-US" sz="1100"/>
            <a:t>Updated CAF Fall 2022 Report</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BTL Expenses updated to FY21 UFR</a:t>
          </a:r>
          <a:r>
            <a:rPr lang="en-US" sz="1100" baseline="0">
              <a:solidFill>
                <a:schemeClr val="tx1"/>
              </a:solidFill>
              <a:effectLst/>
              <a:latin typeface="+mn-lt"/>
              <a:ea typeface="+mn-ea"/>
              <a:cs typeface="+mn-cs"/>
            </a:rPr>
            <a:t> Data</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20</xdr:col>
      <xdr:colOff>783166</xdr:colOff>
      <xdr:row>5</xdr:row>
      <xdr:rowOff>21167</xdr:rowOff>
    </xdr:from>
    <xdr:ext cx="3312583" cy="1058333"/>
    <xdr:sp macro="" textlink="">
      <xdr:nvSpPr>
        <xdr:cNvPr id="4" name="TextBox 3">
          <a:extLst>
            <a:ext uri="{FF2B5EF4-FFF2-40B4-BE49-F238E27FC236}">
              <a16:creationId xmlns:a16="http://schemas.microsoft.com/office/drawing/2014/main" id="{ADCB12D0-0F96-4493-A66B-84902F224D18}"/>
            </a:ext>
          </a:extLst>
        </xdr:cNvPr>
        <xdr:cNvSpPr txBox="1"/>
      </xdr:nvSpPr>
      <xdr:spPr>
        <a:xfrm>
          <a:off x="10223499" y="1047750"/>
          <a:ext cx="3312583" cy="1058333"/>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u="sng"/>
            <a:t>FY24 Updates</a:t>
          </a:r>
        </a:p>
        <a:p>
          <a:r>
            <a:rPr lang="en-US" sz="1100"/>
            <a:t>Updated Rellief assumptions from 14.6% to 15.8%</a:t>
          </a:r>
        </a:p>
        <a:p>
          <a:r>
            <a:rPr lang="en-US" sz="1100"/>
            <a:t>Updated T&amp;F to FY23 Comptroller + 2%</a:t>
          </a:r>
        </a:p>
        <a:p>
          <a:r>
            <a:rPr lang="en-US" sz="1100"/>
            <a:t>Updated CAF Fall 2022 Report</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BTL Expenses updated to FY21 UFR</a:t>
          </a:r>
          <a:r>
            <a:rPr lang="en-US" sz="1100" baseline="0">
              <a:solidFill>
                <a:schemeClr val="tx1"/>
              </a:solidFill>
              <a:effectLst/>
              <a:latin typeface="+mn-lt"/>
              <a:ea typeface="+mn-ea"/>
              <a:cs typeface="+mn-cs"/>
            </a:rPr>
            <a:t> Data</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20</xdr:col>
      <xdr:colOff>0</xdr:colOff>
      <xdr:row>14</xdr:row>
      <xdr:rowOff>1</xdr:rowOff>
    </xdr:from>
    <xdr:ext cx="2932278" cy="1047749"/>
    <xdr:sp macro="" textlink="">
      <xdr:nvSpPr>
        <xdr:cNvPr id="2" name="TextBox 1">
          <a:extLst>
            <a:ext uri="{FF2B5EF4-FFF2-40B4-BE49-F238E27FC236}">
              <a16:creationId xmlns:a16="http://schemas.microsoft.com/office/drawing/2014/main" id="{4EF7623A-8620-4D58-9AAE-BF2F695844E8}"/>
            </a:ext>
          </a:extLst>
        </xdr:cNvPr>
        <xdr:cNvSpPr txBox="1"/>
      </xdr:nvSpPr>
      <xdr:spPr>
        <a:xfrm>
          <a:off x="6667500" y="592668"/>
          <a:ext cx="2932278" cy="1047749"/>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u="sng"/>
            <a:t>FY24 Updates</a:t>
          </a:r>
        </a:p>
        <a:p>
          <a:r>
            <a:rPr lang="en-US" sz="1100"/>
            <a:t>Updated T&amp;F to FY23 Comptroller + 2%</a:t>
          </a:r>
        </a:p>
        <a:p>
          <a:r>
            <a:rPr lang="en-US" sz="1100"/>
            <a:t>Updated CAF Fall 2022 Report</a:t>
          </a: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1</xdr:col>
      <xdr:colOff>234951</xdr:colOff>
      <xdr:row>26</xdr:row>
      <xdr:rowOff>28575</xdr:rowOff>
    </xdr:from>
    <xdr:ext cx="5146674" cy="866775"/>
    <xdr:sp macro="" textlink="">
      <xdr:nvSpPr>
        <xdr:cNvPr id="2" name="TextBox 1">
          <a:extLst>
            <a:ext uri="{FF2B5EF4-FFF2-40B4-BE49-F238E27FC236}">
              <a16:creationId xmlns:a16="http://schemas.microsoft.com/office/drawing/2014/main" id="{61C9B3CA-21A7-4F9A-877B-6B69A84B6E0E}"/>
            </a:ext>
          </a:extLst>
        </xdr:cNvPr>
        <xdr:cNvSpPr txBox="1"/>
      </xdr:nvSpPr>
      <xdr:spPr>
        <a:xfrm>
          <a:off x="492126" y="5619750"/>
          <a:ext cx="5146674" cy="866775"/>
        </a:xfrm>
        <a:prstGeom prst="rect">
          <a:avLst/>
        </a:prstGeom>
        <a:solidFill>
          <a:srgbClr val="71FC24"/>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400"/>
            <a:t>12/19/22:  DPH</a:t>
          </a:r>
          <a:r>
            <a:rPr lang="en-US" sz="1400" baseline="0"/>
            <a:t> looking to consolidate the SCM Permenant</a:t>
          </a:r>
        </a:p>
        <a:p>
          <a:r>
            <a:rPr lang="en-US" sz="1400" baseline="0"/>
            <a:t>1/10/23: Remove these rates per DPH Andrea</a:t>
          </a: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12</xdr:col>
      <xdr:colOff>0</xdr:colOff>
      <xdr:row>3</xdr:row>
      <xdr:rowOff>0</xdr:rowOff>
    </xdr:from>
    <xdr:ext cx="2932278" cy="1121833"/>
    <xdr:sp macro="" textlink="">
      <xdr:nvSpPr>
        <xdr:cNvPr id="2" name="TextBox 1">
          <a:extLst>
            <a:ext uri="{FF2B5EF4-FFF2-40B4-BE49-F238E27FC236}">
              <a16:creationId xmlns:a16="http://schemas.microsoft.com/office/drawing/2014/main" id="{4A06AC45-657C-49C2-8D46-D7DB09C2F298}"/>
            </a:ext>
          </a:extLst>
        </xdr:cNvPr>
        <xdr:cNvSpPr txBox="1"/>
      </xdr:nvSpPr>
      <xdr:spPr>
        <a:xfrm>
          <a:off x="11144250" y="592667"/>
          <a:ext cx="2932278" cy="1121833"/>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u="sng"/>
            <a:t>FY24 Updates</a:t>
          </a:r>
        </a:p>
        <a:p>
          <a:r>
            <a:rPr lang="en-US" sz="1100">
              <a:solidFill>
                <a:schemeClr val="tx1"/>
              </a:solidFill>
              <a:effectLst/>
              <a:latin typeface="+mn-lt"/>
              <a:ea typeface="+mn-ea"/>
              <a:cs typeface="+mn-cs"/>
            </a:rPr>
            <a:t>Updated Rellief assumptions from 14.6% to 18.08%</a:t>
          </a:r>
          <a:endParaRPr lang="en-US">
            <a:effectLst/>
          </a:endParaRPr>
        </a:p>
        <a:p>
          <a:r>
            <a:rPr lang="en-US" sz="1100">
              <a:solidFill>
                <a:schemeClr val="tx1"/>
              </a:solidFill>
              <a:effectLst/>
              <a:latin typeface="+mn-lt"/>
              <a:ea typeface="+mn-ea"/>
              <a:cs typeface="+mn-cs"/>
            </a:rPr>
            <a:t>Updated T&amp;F to FY23 Comptroller + 2%</a:t>
          </a:r>
          <a:endParaRPr lang="en-US">
            <a:effectLst/>
          </a:endParaRPr>
        </a:p>
        <a:p>
          <a:r>
            <a:rPr lang="en-US" sz="1100">
              <a:solidFill>
                <a:schemeClr val="tx1"/>
              </a:solidFill>
              <a:effectLst/>
              <a:latin typeface="+mn-lt"/>
              <a:ea typeface="+mn-ea"/>
              <a:cs typeface="+mn-cs"/>
            </a:rPr>
            <a:t>Updated CAF Fall 2022 Report</a:t>
          </a:r>
          <a:endParaRPr lang="en-US">
            <a:effectLst/>
          </a:endParaRPr>
        </a:p>
        <a:p>
          <a:pPr eaLnBrk="1" fontAlgn="auto" latinLnBrk="0" hangingPunct="1"/>
          <a:r>
            <a:rPr lang="en-US" sz="1100">
              <a:solidFill>
                <a:schemeClr val="tx1"/>
              </a:solidFill>
              <a:effectLst/>
              <a:latin typeface="+mn-lt"/>
              <a:ea typeface="+mn-ea"/>
              <a:cs typeface="+mn-cs"/>
            </a:rPr>
            <a:t>Travel Expenses updated to FY21 UFR</a:t>
          </a:r>
          <a:r>
            <a:rPr lang="en-US" sz="1100" baseline="0">
              <a:solidFill>
                <a:schemeClr val="tx1"/>
              </a:solidFill>
              <a:effectLst/>
              <a:latin typeface="+mn-lt"/>
              <a:ea typeface="+mn-ea"/>
              <a:cs typeface="+mn-cs"/>
            </a:rPr>
            <a:t> Data</a:t>
          </a:r>
          <a:endParaRPr lang="en-US">
            <a:effectLst/>
          </a:endParaRPr>
        </a:p>
        <a:p>
          <a:pPr eaLnBrk="1" fontAlgn="auto" latinLnBrk="0" hangingPunct="1"/>
          <a:r>
            <a:rPr lang="en-US" sz="1100">
              <a:solidFill>
                <a:schemeClr val="tx1"/>
              </a:solidFill>
              <a:effectLst/>
              <a:latin typeface="+mn-lt"/>
              <a:ea typeface="+mn-ea"/>
              <a:cs typeface="+mn-cs"/>
            </a:rPr>
            <a:t>BTL Benchmarked</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11</xdr:col>
      <xdr:colOff>0</xdr:colOff>
      <xdr:row>3</xdr:row>
      <xdr:rowOff>0</xdr:rowOff>
    </xdr:from>
    <xdr:ext cx="2932278" cy="1047749"/>
    <xdr:sp macro="" textlink="">
      <xdr:nvSpPr>
        <xdr:cNvPr id="2" name="TextBox 1">
          <a:extLst>
            <a:ext uri="{FF2B5EF4-FFF2-40B4-BE49-F238E27FC236}">
              <a16:creationId xmlns:a16="http://schemas.microsoft.com/office/drawing/2014/main" id="{B6C8B297-DE54-4A18-A656-D15693E5B067}"/>
            </a:ext>
          </a:extLst>
        </xdr:cNvPr>
        <xdr:cNvSpPr txBox="1"/>
      </xdr:nvSpPr>
      <xdr:spPr>
        <a:xfrm>
          <a:off x="10144125" y="595313"/>
          <a:ext cx="2932278" cy="1047749"/>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u="sng"/>
            <a:t>FY24 Updates</a:t>
          </a:r>
        </a:p>
        <a:p>
          <a:r>
            <a:rPr lang="en-US" sz="1100"/>
            <a:t>Updated T&amp;F to FY23 Comptroller + 2%</a:t>
          </a:r>
        </a:p>
        <a:p>
          <a:r>
            <a:rPr lang="en-US" sz="1100"/>
            <a:t>Updated CAF Fall 2022 Report</a:t>
          </a: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13</xdr:col>
      <xdr:colOff>0</xdr:colOff>
      <xdr:row>3</xdr:row>
      <xdr:rowOff>0</xdr:rowOff>
    </xdr:from>
    <xdr:ext cx="2932278" cy="1309687"/>
    <xdr:sp macro="" textlink="">
      <xdr:nvSpPr>
        <xdr:cNvPr id="2" name="TextBox 1">
          <a:extLst>
            <a:ext uri="{FF2B5EF4-FFF2-40B4-BE49-F238E27FC236}">
              <a16:creationId xmlns:a16="http://schemas.microsoft.com/office/drawing/2014/main" id="{D0DAC382-3AC5-4CA7-9625-C2C7FCC8AAE6}"/>
            </a:ext>
          </a:extLst>
        </xdr:cNvPr>
        <xdr:cNvSpPr txBox="1"/>
      </xdr:nvSpPr>
      <xdr:spPr>
        <a:xfrm>
          <a:off x="11096625" y="595313"/>
          <a:ext cx="2932278" cy="1309687"/>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u="sng"/>
            <a:t>FY24 Updates</a:t>
          </a:r>
        </a:p>
        <a:p>
          <a:r>
            <a:rPr lang="en-US" sz="1100"/>
            <a:t>Updated T&amp;F to FY23 Comptroller + 2%</a:t>
          </a:r>
        </a:p>
        <a:p>
          <a:r>
            <a:rPr lang="en-US" sz="1100"/>
            <a:t>Updated CAF Fall 2022 Report</a:t>
          </a: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39</xdr:row>
      <xdr:rowOff>71438</xdr:rowOff>
    </xdr:from>
    <xdr:ext cx="8747125" cy="1714500"/>
    <xdr:sp macro="" textlink="">
      <xdr:nvSpPr>
        <xdr:cNvPr id="2" name="TextBox 1">
          <a:extLst>
            <a:ext uri="{FF2B5EF4-FFF2-40B4-BE49-F238E27FC236}">
              <a16:creationId xmlns:a16="http://schemas.microsoft.com/office/drawing/2014/main" id="{020A381E-DB71-4CBA-A34B-6B43CF289395}"/>
            </a:ext>
          </a:extLst>
        </xdr:cNvPr>
        <xdr:cNvSpPr txBox="1"/>
      </xdr:nvSpPr>
      <xdr:spPr>
        <a:xfrm>
          <a:off x="0" y="7620001"/>
          <a:ext cx="8747125" cy="1714500"/>
        </a:xfrm>
        <a:prstGeom prst="rect">
          <a:avLst/>
        </a:prstGeom>
        <a:solidFill>
          <a:srgbClr val="71FC24"/>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2400"/>
            <a:t>12/2/22:  DPH</a:t>
          </a:r>
          <a:r>
            <a:rPr lang="en-US" sz="2400" baseline="0"/>
            <a:t> looking to completely revamp all OBOTs rate and </a:t>
          </a:r>
        </a:p>
        <a:p>
          <a:r>
            <a:rPr lang="en-US" sz="2400" baseline="0"/>
            <a:t>make as enrollment type rate</a:t>
          </a:r>
        </a:p>
        <a:p>
          <a:r>
            <a:rPr lang="en-US" sz="2400" baseline="0"/>
            <a:t>This to be discussed/define in early January </a:t>
          </a:r>
          <a:endParaRPr lang="en-US" sz="24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21</xdr:col>
      <xdr:colOff>0</xdr:colOff>
      <xdr:row>5</xdr:row>
      <xdr:rowOff>0</xdr:rowOff>
    </xdr:from>
    <xdr:ext cx="3259667" cy="1312333"/>
    <xdr:sp macro="" textlink="">
      <xdr:nvSpPr>
        <xdr:cNvPr id="2" name="TextBox 1">
          <a:extLst>
            <a:ext uri="{FF2B5EF4-FFF2-40B4-BE49-F238E27FC236}">
              <a16:creationId xmlns:a16="http://schemas.microsoft.com/office/drawing/2014/main" id="{716D9824-61B1-4EBA-AE64-DE1C4CA07B0A}"/>
            </a:ext>
          </a:extLst>
        </xdr:cNvPr>
        <xdr:cNvSpPr txBox="1"/>
      </xdr:nvSpPr>
      <xdr:spPr>
        <a:xfrm>
          <a:off x="11398250" y="1026583"/>
          <a:ext cx="3259667" cy="1312333"/>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u="sng"/>
            <a:t>FY24 Updates</a:t>
          </a:r>
        </a:p>
        <a:p>
          <a:r>
            <a:rPr lang="en-US" sz="1100">
              <a:solidFill>
                <a:schemeClr val="tx1"/>
              </a:solidFill>
              <a:effectLst/>
              <a:latin typeface="+mn-lt"/>
              <a:ea typeface="+mn-ea"/>
              <a:cs typeface="+mn-cs"/>
            </a:rPr>
            <a:t>REtitled RS to DC</a:t>
          </a:r>
          <a:endParaRPr lang="en-US">
            <a:effectLst/>
          </a:endParaRPr>
        </a:p>
        <a:p>
          <a:r>
            <a:rPr lang="en-US" sz="1100">
              <a:solidFill>
                <a:schemeClr val="tx1"/>
              </a:solidFill>
              <a:effectLst/>
              <a:latin typeface="+mn-lt"/>
              <a:ea typeface="+mn-ea"/>
              <a:cs typeface="+mn-cs"/>
            </a:rPr>
            <a:t>Updated Rellief assumptions from 14.6% to 15.8%</a:t>
          </a:r>
          <a:endParaRPr lang="en-US">
            <a:effectLst/>
          </a:endParaRPr>
        </a:p>
        <a:p>
          <a:r>
            <a:rPr lang="en-US" sz="1100">
              <a:solidFill>
                <a:schemeClr val="tx1"/>
              </a:solidFill>
              <a:effectLst/>
              <a:latin typeface="+mn-lt"/>
              <a:ea typeface="+mn-ea"/>
              <a:cs typeface="+mn-cs"/>
            </a:rPr>
            <a:t>Updated T&amp;F to FY23 Comptroller + 2%</a:t>
          </a:r>
          <a:endParaRPr lang="en-US">
            <a:effectLst/>
          </a:endParaRPr>
        </a:p>
        <a:p>
          <a:r>
            <a:rPr lang="en-US" sz="1100">
              <a:solidFill>
                <a:schemeClr val="tx1"/>
              </a:solidFill>
              <a:effectLst/>
              <a:latin typeface="+mn-lt"/>
              <a:ea typeface="+mn-ea"/>
              <a:cs typeface="+mn-cs"/>
            </a:rPr>
            <a:t>Updated CAF Fall 2022 Report</a:t>
          </a:r>
          <a:endParaRPr lang="en-US">
            <a:effectLst/>
          </a:endParaRPr>
        </a:p>
        <a:p>
          <a:r>
            <a:rPr lang="en-US" sz="1100" baseline="0">
              <a:solidFill>
                <a:schemeClr val="tx1"/>
              </a:solidFill>
              <a:effectLst/>
              <a:latin typeface="+mn-lt"/>
              <a:ea typeface="+mn-ea"/>
              <a:cs typeface="+mn-cs"/>
            </a:rPr>
            <a:t>Updated Relief salary to wtg avg of  positions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38</xdr:row>
      <xdr:rowOff>142875</xdr:rowOff>
    </xdr:from>
    <xdr:ext cx="8747125" cy="1714500"/>
    <xdr:sp macro="" textlink="">
      <xdr:nvSpPr>
        <xdr:cNvPr id="2" name="TextBox 1">
          <a:extLst>
            <a:ext uri="{FF2B5EF4-FFF2-40B4-BE49-F238E27FC236}">
              <a16:creationId xmlns:a16="http://schemas.microsoft.com/office/drawing/2014/main" id="{091C0348-A0F6-4C2E-BB45-A31D2C0E8EF0}"/>
            </a:ext>
          </a:extLst>
        </xdr:cNvPr>
        <xdr:cNvSpPr txBox="1"/>
      </xdr:nvSpPr>
      <xdr:spPr>
        <a:xfrm>
          <a:off x="0" y="7572375"/>
          <a:ext cx="8747125" cy="1714500"/>
        </a:xfrm>
        <a:prstGeom prst="rect">
          <a:avLst/>
        </a:prstGeom>
        <a:solidFill>
          <a:srgbClr val="71FC24"/>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2400"/>
            <a:t>12/2/22:  DPH</a:t>
          </a:r>
          <a:r>
            <a:rPr lang="en-US" sz="2400" baseline="0"/>
            <a:t> looking to completely revamp all OBOTs rate and </a:t>
          </a:r>
        </a:p>
        <a:p>
          <a:r>
            <a:rPr lang="en-US" sz="2400" baseline="0"/>
            <a:t>make as enrollment type rate</a:t>
          </a:r>
        </a:p>
        <a:p>
          <a:r>
            <a:rPr lang="en-US" sz="2400" baseline="0"/>
            <a:t>This to be discussed/define in early January </a:t>
          </a:r>
          <a:endParaRPr lang="en-US" sz="2400"/>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3</xdr:col>
      <xdr:colOff>0</xdr:colOff>
      <xdr:row>11</xdr:row>
      <xdr:rowOff>0</xdr:rowOff>
    </xdr:from>
    <xdr:ext cx="8747125" cy="1714500"/>
    <xdr:sp macro="" textlink="">
      <xdr:nvSpPr>
        <xdr:cNvPr id="2" name="TextBox 1">
          <a:extLst>
            <a:ext uri="{FF2B5EF4-FFF2-40B4-BE49-F238E27FC236}">
              <a16:creationId xmlns:a16="http://schemas.microsoft.com/office/drawing/2014/main" id="{8E6B7FA9-3146-469E-B01C-42AEEBD33A7F}"/>
            </a:ext>
          </a:extLst>
        </xdr:cNvPr>
        <xdr:cNvSpPr txBox="1"/>
      </xdr:nvSpPr>
      <xdr:spPr>
        <a:xfrm>
          <a:off x="3978088" y="2117912"/>
          <a:ext cx="8747125" cy="1714500"/>
        </a:xfrm>
        <a:prstGeom prst="rect">
          <a:avLst/>
        </a:prstGeom>
        <a:solidFill>
          <a:srgbClr val="71FC24"/>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2400"/>
            <a:t>12/2/22:  DPH</a:t>
          </a:r>
          <a:r>
            <a:rPr lang="en-US" sz="2400" baseline="0"/>
            <a:t> looking to completely revamp all OBOTs rate and </a:t>
          </a:r>
        </a:p>
        <a:p>
          <a:r>
            <a:rPr lang="en-US" sz="2400" baseline="0"/>
            <a:t>make as enrollment type rate</a:t>
          </a:r>
        </a:p>
        <a:p>
          <a:r>
            <a:rPr lang="en-US" sz="2400" baseline="0"/>
            <a:t>This to be discussed/define in early January </a:t>
          </a:r>
          <a:endParaRPr lang="en-US" sz="2400"/>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8</xdr:col>
      <xdr:colOff>598805</xdr:colOff>
      <xdr:row>2</xdr:row>
      <xdr:rowOff>65405</xdr:rowOff>
    </xdr:from>
    <xdr:ext cx="8241872" cy="1125693"/>
    <xdr:sp macro="" textlink="">
      <xdr:nvSpPr>
        <xdr:cNvPr id="2" name="TextBox 1">
          <a:extLst>
            <a:ext uri="{FF2B5EF4-FFF2-40B4-BE49-F238E27FC236}">
              <a16:creationId xmlns:a16="http://schemas.microsoft.com/office/drawing/2014/main" id="{83B9465B-164A-457F-87C3-5D69B4D862A8}"/>
            </a:ext>
          </a:extLst>
        </xdr:cNvPr>
        <xdr:cNvSpPr txBox="1"/>
      </xdr:nvSpPr>
      <xdr:spPr>
        <a:xfrm>
          <a:off x="7466330" y="446405"/>
          <a:ext cx="8241872" cy="1125693"/>
        </a:xfrm>
        <a:prstGeom prst="rect">
          <a:avLst/>
        </a:prstGeom>
        <a:gradFill>
          <a:gsLst>
            <a:gs pos="0">
              <a:schemeClr val="accent1">
                <a:tint val="66000"/>
                <a:satMod val="160000"/>
              </a:schemeClr>
            </a:gs>
            <a:gs pos="15000">
              <a:schemeClr val="accent1">
                <a:tint val="44500"/>
                <a:satMod val="160000"/>
              </a:schemeClr>
            </a:gs>
            <a:gs pos="100000">
              <a:schemeClr val="accent1">
                <a:tint val="23500"/>
                <a:satMod val="160000"/>
              </a:schemeClr>
            </a:gs>
          </a:gsLst>
          <a:lin ang="5400000" scaled="0"/>
        </a:gradFill>
        <a:ln cmpd="sng">
          <a:solidFill>
            <a:schemeClr val="accent2">
              <a:lumMod val="75000"/>
              <a:alpha val="81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a:t>We are updating</a:t>
          </a:r>
          <a:r>
            <a:rPr lang="en-US" sz="1100" b="1" baseline="0"/>
            <a:t> this rate for the OBOT Hospital add-on b/c it was mistakenly </a:t>
          </a:r>
        </a:p>
        <a:p>
          <a:r>
            <a:rPr lang="en-US" sz="1100" b="1" baseline="0"/>
            <a:t>incorrect before and was not caught until after the reg was finalizedduring the lst rate review for this service.  DPH used a workaround to </a:t>
          </a:r>
        </a:p>
        <a:p>
          <a:r>
            <a:rPr lang="en-US" sz="1100" b="1" baseline="0"/>
            <a:t>pay the provider $3,804 Monthly AR by using RN/APRN add-ons.</a:t>
          </a:r>
        </a:p>
        <a:p>
          <a:r>
            <a:rPr lang="en-US" sz="1100" b="1" baseline="0"/>
            <a:t>The update for this rate to the reg at this does does not yield any additional fiscal impact</a:t>
          </a:r>
        </a:p>
        <a:p>
          <a:endParaRPr lang="en-US" sz="1100" b="1" baseline="0"/>
        </a:p>
        <a:p>
          <a:r>
            <a:rPr lang="en-US" sz="1100" b="1" baseline="0"/>
            <a:t>Regulation update done for RSS-COE FY23 by ks</a:t>
          </a:r>
          <a:endParaRPr lang="en-US" sz="1100" b="1"/>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1</xdr:col>
      <xdr:colOff>0</xdr:colOff>
      <xdr:row>25</xdr:row>
      <xdr:rowOff>0</xdr:rowOff>
    </xdr:from>
    <xdr:ext cx="8747125" cy="1714500"/>
    <xdr:sp macro="" textlink="">
      <xdr:nvSpPr>
        <xdr:cNvPr id="2" name="TextBox 1">
          <a:extLst>
            <a:ext uri="{FF2B5EF4-FFF2-40B4-BE49-F238E27FC236}">
              <a16:creationId xmlns:a16="http://schemas.microsoft.com/office/drawing/2014/main" id="{D99F8675-7FF6-4E29-9C2C-F72DB0C74103}"/>
            </a:ext>
          </a:extLst>
        </xdr:cNvPr>
        <xdr:cNvSpPr txBox="1"/>
      </xdr:nvSpPr>
      <xdr:spPr>
        <a:xfrm>
          <a:off x="333375" y="4667250"/>
          <a:ext cx="8747125" cy="1714500"/>
        </a:xfrm>
        <a:prstGeom prst="rect">
          <a:avLst/>
        </a:prstGeom>
        <a:solidFill>
          <a:srgbClr val="71FC24"/>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2400"/>
            <a:t>12/2/22:  DPH</a:t>
          </a:r>
          <a:r>
            <a:rPr lang="en-US" sz="2400" baseline="0"/>
            <a:t> looking to completely revamp all OBOTs rate and </a:t>
          </a:r>
        </a:p>
        <a:p>
          <a:r>
            <a:rPr lang="en-US" sz="2400" baseline="0"/>
            <a:t>make as enrollment type rate - </a:t>
          </a:r>
          <a:r>
            <a:rPr lang="en-US" sz="2400" baseline="0">
              <a:solidFill>
                <a:srgbClr val="FF0000"/>
              </a:solidFill>
            </a:rPr>
            <a:t>Does this apply to Start up rates????</a:t>
          </a:r>
        </a:p>
        <a:p>
          <a:r>
            <a:rPr lang="en-US" sz="2400" baseline="0"/>
            <a:t>This to be discussed/define in early January </a:t>
          </a:r>
          <a:endParaRPr lang="en-US" sz="2400"/>
        </a:p>
      </xdr:txBody>
    </xdr:sp>
    <xdr:clientData/>
  </xdr:oneCellAnchor>
</xdr:wsDr>
</file>

<file path=xl/drawings/drawing24.xml><?xml version="1.0" encoding="utf-8"?>
<xdr:wsDr xmlns:xdr="http://schemas.openxmlformats.org/drawingml/2006/spreadsheetDrawing" xmlns:a="http://schemas.openxmlformats.org/drawingml/2006/main">
  <xdr:twoCellAnchor editAs="oneCell">
    <xdr:from>
      <xdr:col>0</xdr:col>
      <xdr:colOff>38100</xdr:colOff>
      <xdr:row>40</xdr:row>
      <xdr:rowOff>76199</xdr:rowOff>
    </xdr:from>
    <xdr:to>
      <xdr:col>72</xdr:col>
      <xdr:colOff>0</xdr:colOff>
      <xdr:row>52</xdr:row>
      <xdr:rowOff>123824</xdr:rowOff>
    </xdr:to>
    <xdr:pic>
      <xdr:nvPicPr>
        <xdr:cNvPr id="2" name="Picture 21">
          <a:extLst>
            <a:ext uri="{FF2B5EF4-FFF2-40B4-BE49-F238E27FC236}">
              <a16:creationId xmlns:a16="http://schemas.microsoft.com/office/drawing/2014/main" id="{88560B7A-0F7A-48B0-8BDA-539D54A81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696074"/>
          <a:ext cx="852487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10</xdr:col>
      <xdr:colOff>0</xdr:colOff>
      <xdr:row>36</xdr:row>
      <xdr:rowOff>21166</xdr:rowOff>
    </xdr:from>
    <xdr:ext cx="184731" cy="264560"/>
    <xdr:sp macro="" textlink="">
      <xdr:nvSpPr>
        <xdr:cNvPr id="2" name="TextBox 1">
          <a:extLst>
            <a:ext uri="{FF2B5EF4-FFF2-40B4-BE49-F238E27FC236}">
              <a16:creationId xmlns:a16="http://schemas.microsoft.com/office/drawing/2014/main" id="{AAFDDB75-F21C-43FA-9E28-4FD9358D083A}"/>
            </a:ext>
          </a:extLst>
        </xdr:cNvPr>
        <xdr:cNvSpPr txBox="1"/>
      </xdr:nvSpPr>
      <xdr:spPr>
        <a:xfrm>
          <a:off x="4823460" y="91346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31750</xdr:colOff>
      <xdr:row>34</xdr:row>
      <xdr:rowOff>21166</xdr:rowOff>
    </xdr:from>
    <xdr:ext cx="184731" cy="264560"/>
    <xdr:sp macro="" textlink="">
      <xdr:nvSpPr>
        <xdr:cNvPr id="2" name="TextBox 1">
          <a:extLst>
            <a:ext uri="{FF2B5EF4-FFF2-40B4-BE49-F238E27FC236}">
              <a16:creationId xmlns:a16="http://schemas.microsoft.com/office/drawing/2014/main" id="{C5BF786F-FB65-4A23-A54E-5AE28E8132C8}"/>
            </a:ext>
          </a:extLst>
        </xdr:cNvPr>
        <xdr:cNvSpPr txBox="1"/>
      </xdr:nvSpPr>
      <xdr:spPr>
        <a:xfrm>
          <a:off x="5410200" y="82698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8</xdr:col>
      <xdr:colOff>504824</xdr:colOff>
      <xdr:row>4</xdr:row>
      <xdr:rowOff>169334</xdr:rowOff>
    </xdr:from>
    <xdr:ext cx="2981326" cy="1287992"/>
    <xdr:sp macro="" textlink="">
      <xdr:nvSpPr>
        <xdr:cNvPr id="3" name="TextBox 2">
          <a:extLst>
            <a:ext uri="{FF2B5EF4-FFF2-40B4-BE49-F238E27FC236}">
              <a16:creationId xmlns:a16="http://schemas.microsoft.com/office/drawing/2014/main" id="{DC0B8D1F-4349-47A1-8B0B-EDF0033EAF9C}"/>
            </a:ext>
          </a:extLst>
        </xdr:cNvPr>
        <xdr:cNvSpPr txBox="1"/>
      </xdr:nvSpPr>
      <xdr:spPr>
        <a:xfrm>
          <a:off x="9486899" y="1226609"/>
          <a:ext cx="2981326" cy="1287992"/>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u="sng"/>
            <a:t>FY24 Updates</a:t>
          </a:r>
        </a:p>
        <a:p>
          <a:r>
            <a:rPr lang="en-US" sz="1100"/>
            <a:t>Updated T&amp;F to FY23 Comptroller + 2%</a:t>
          </a:r>
        </a:p>
        <a:p>
          <a:r>
            <a:rPr lang="en-US" sz="1100"/>
            <a:t>Updated CAF Fall 2022 Report</a:t>
          </a:r>
        </a:p>
        <a:p>
          <a:r>
            <a:rPr lang="en-US" sz="1100"/>
            <a:t>BTL Expenses updated to FY21 UFR</a:t>
          </a:r>
          <a:r>
            <a:rPr lang="en-US" sz="1100" baseline="0"/>
            <a:t> Data</a:t>
          </a:r>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7</xdr:row>
      <xdr:rowOff>0</xdr:rowOff>
    </xdr:from>
    <xdr:ext cx="2932278" cy="1190625"/>
    <xdr:sp macro="" textlink="">
      <xdr:nvSpPr>
        <xdr:cNvPr id="2" name="TextBox 1">
          <a:extLst>
            <a:ext uri="{FF2B5EF4-FFF2-40B4-BE49-F238E27FC236}">
              <a16:creationId xmlns:a16="http://schemas.microsoft.com/office/drawing/2014/main" id="{F55923AE-015F-4C0F-A8FA-719FAE78CFCA}"/>
            </a:ext>
          </a:extLst>
        </xdr:cNvPr>
        <xdr:cNvSpPr txBox="1"/>
      </xdr:nvSpPr>
      <xdr:spPr>
        <a:xfrm>
          <a:off x="9467850" y="1352550"/>
          <a:ext cx="2932278" cy="1190625"/>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u="sng"/>
            <a:t>FY24 Updates</a:t>
          </a:r>
        </a:p>
        <a:p>
          <a:r>
            <a:rPr lang="en-US" sz="1100"/>
            <a:t>Updated Rellief assumptions from 14.6% to 15.8%</a:t>
          </a:r>
        </a:p>
        <a:p>
          <a:r>
            <a:rPr lang="en-US" sz="1100"/>
            <a:t>Updated T&amp;F to FY23 Comptroller + 2%</a:t>
          </a:r>
        </a:p>
        <a:p>
          <a:r>
            <a:rPr lang="en-US" sz="1100"/>
            <a:t>Updated CAF Fall 2022 Report</a:t>
          </a:r>
        </a:p>
        <a:p>
          <a:r>
            <a:rPr lang="en-US" sz="1100"/>
            <a:t>BTL Expenses updated to FY21 UFR</a:t>
          </a:r>
          <a:r>
            <a:rPr lang="en-US" sz="1100" baseline="0"/>
            <a:t> Data</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13</xdr:col>
      <xdr:colOff>0</xdr:colOff>
      <xdr:row>6</xdr:row>
      <xdr:rowOff>0</xdr:rowOff>
    </xdr:from>
    <xdr:ext cx="2932278" cy="1171575"/>
    <xdr:sp macro="" textlink="">
      <xdr:nvSpPr>
        <xdr:cNvPr id="2" name="TextBox 1">
          <a:extLst>
            <a:ext uri="{FF2B5EF4-FFF2-40B4-BE49-F238E27FC236}">
              <a16:creationId xmlns:a16="http://schemas.microsoft.com/office/drawing/2014/main" id="{2CD39DF8-FAD5-4347-A93A-3102234A19D6}"/>
            </a:ext>
          </a:extLst>
        </xdr:cNvPr>
        <xdr:cNvSpPr txBox="1"/>
      </xdr:nvSpPr>
      <xdr:spPr>
        <a:xfrm>
          <a:off x="11534775" y="1143000"/>
          <a:ext cx="2932278" cy="1171575"/>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u="sng"/>
            <a:t>FY24 Updates</a:t>
          </a:r>
        </a:p>
        <a:p>
          <a:r>
            <a:rPr lang="en-US" sz="1100"/>
            <a:t>Updated Rellief assumptions from 14.6% to 15.8%</a:t>
          </a:r>
        </a:p>
        <a:p>
          <a:r>
            <a:rPr lang="en-US" sz="1100"/>
            <a:t>Updated T&amp;F to FY23 Comptroller + 2%</a:t>
          </a:r>
        </a:p>
        <a:p>
          <a:r>
            <a:rPr lang="en-US" sz="1100"/>
            <a:t>Updated CAF Fall 2022 Report</a:t>
          </a:r>
        </a:p>
        <a:p>
          <a:r>
            <a:rPr lang="en-US" sz="1100"/>
            <a:t>BTL Expenses updated to FY21 UFR</a:t>
          </a:r>
          <a:r>
            <a:rPr lang="en-US" sz="1100" baseline="0"/>
            <a:t> Data</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10</xdr:col>
      <xdr:colOff>0</xdr:colOff>
      <xdr:row>6</xdr:row>
      <xdr:rowOff>0</xdr:rowOff>
    </xdr:from>
    <xdr:ext cx="2932278" cy="2592917"/>
    <xdr:sp macro="" textlink="">
      <xdr:nvSpPr>
        <xdr:cNvPr id="2" name="TextBox 1">
          <a:extLst>
            <a:ext uri="{FF2B5EF4-FFF2-40B4-BE49-F238E27FC236}">
              <a16:creationId xmlns:a16="http://schemas.microsoft.com/office/drawing/2014/main" id="{7C97374B-37C7-40B6-9AD2-97357F44541D}"/>
            </a:ext>
          </a:extLst>
        </xdr:cNvPr>
        <xdr:cNvSpPr txBox="1"/>
      </xdr:nvSpPr>
      <xdr:spPr>
        <a:xfrm>
          <a:off x="12344400" y="1200150"/>
          <a:ext cx="2932278" cy="2592917"/>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u="sng"/>
            <a:t>FY24 Updates</a:t>
          </a:r>
        </a:p>
        <a:p>
          <a:r>
            <a:rPr lang="en-US" sz="1100"/>
            <a:t>Updaed</a:t>
          </a:r>
          <a:r>
            <a:rPr lang="en-US" sz="1100" baseline="0"/>
            <a:t> </a:t>
          </a:r>
          <a:r>
            <a:rPr lang="en-US" sz="1100"/>
            <a:t>Rellief assumptions from 14.6% to 15.8%</a:t>
          </a:r>
        </a:p>
        <a:p>
          <a:r>
            <a:rPr lang="en-US" sz="1100"/>
            <a:t>Updated T&amp;F to FY23 Comptroller + 2%</a:t>
          </a:r>
        </a:p>
        <a:p>
          <a:r>
            <a:rPr lang="en-US" sz="1100"/>
            <a:t>Updated CAF Fall 2022 Report</a:t>
          </a:r>
        </a:p>
        <a:p>
          <a:r>
            <a:rPr lang="en-US" sz="1100"/>
            <a:t>BTL Expenses updated to FY21 UFR</a:t>
          </a:r>
          <a:r>
            <a:rPr lang="en-US" sz="1100" baseline="0"/>
            <a:t> Data</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tx1"/>
              </a:solidFill>
              <a:effectLst/>
              <a:latin typeface="+mn-lt"/>
              <a:ea typeface="+mn-ea"/>
              <a:cs typeface="+mn-cs"/>
            </a:rPr>
            <a:t>Added medical specialist 2.8 FTE</a:t>
          </a:r>
          <a:endParaRPr lang="en-US">
            <a:effectLst/>
          </a:endParaRPr>
        </a:p>
        <a:p>
          <a:endParaRPr lang="en-US" sz="1100" baseline="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9</xdr:col>
      <xdr:colOff>542925</xdr:colOff>
      <xdr:row>3</xdr:row>
      <xdr:rowOff>85726</xdr:rowOff>
    </xdr:from>
    <xdr:ext cx="2932278" cy="1076324"/>
    <xdr:sp macro="" textlink="">
      <xdr:nvSpPr>
        <xdr:cNvPr id="2" name="TextBox 1">
          <a:extLst>
            <a:ext uri="{FF2B5EF4-FFF2-40B4-BE49-F238E27FC236}">
              <a16:creationId xmlns:a16="http://schemas.microsoft.com/office/drawing/2014/main" id="{3E7493DA-B03A-4AF0-BE43-B9D55112714A}"/>
            </a:ext>
          </a:extLst>
        </xdr:cNvPr>
        <xdr:cNvSpPr txBox="1"/>
      </xdr:nvSpPr>
      <xdr:spPr>
        <a:xfrm>
          <a:off x="8648700" y="676276"/>
          <a:ext cx="2932278" cy="1076324"/>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u="sng"/>
            <a:t>FY24 Updates</a:t>
          </a:r>
        </a:p>
        <a:p>
          <a:r>
            <a:rPr lang="en-US" sz="1100"/>
            <a:t>Updated Rellief assumptions from 14.6% to 15.8%</a:t>
          </a:r>
        </a:p>
        <a:p>
          <a:r>
            <a:rPr lang="en-US" sz="1100"/>
            <a:t>Updated T&amp;F to FY23 Comptroller + 2%</a:t>
          </a:r>
        </a:p>
        <a:p>
          <a:r>
            <a:rPr lang="en-US" sz="1100"/>
            <a:t>Updated CAF Fall 2022 Report</a:t>
          </a:r>
        </a:p>
        <a:p>
          <a:r>
            <a:rPr lang="en-US" sz="1100"/>
            <a:t>BTL Expenses updated to FY21 UFR</a:t>
          </a:r>
          <a:r>
            <a:rPr lang="en-US" sz="1100" baseline="0"/>
            <a:t> Data</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31750</xdr:colOff>
      <xdr:row>37</xdr:row>
      <xdr:rowOff>21166</xdr:rowOff>
    </xdr:from>
    <xdr:ext cx="184731" cy="264560"/>
    <xdr:sp macro="" textlink="">
      <xdr:nvSpPr>
        <xdr:cNvPr id="2" name="TextBox 1">
          <a:extLst>
            <a:ext uri="{FF2B5EF4-FFF2-40B4-BE49-F238E27FC236}">
              <a16:creationId xmlns:a16="http://schemas.microsoft.com/office/drawing/2014/main" id="{640D0868-C698-4A06-9867-B147695ABAD0}"/>
            </a:ext>
          </a:extLst>
        </xdr:cNvPr>
        <xdr:cNvSpPr txBox="1"/>
      </xdr:nvSpPr>
      <xdr:spPr>
        <a:xfrm>
          <a:off x="5160010" y="104470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EHS-FP-BOS-081\Users\Villacorta\Downloads\FINAL%20ANALYSIS%20Counseling%20Rate%20Options%200719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EHS-FP-BOS-081\W_Pricing\SubAbuse\2013\Resi%20Rehab\Data\Resi%20Rehab%203386&amp;3401%20121613.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Z:\Users\HNaciri\AppData\Local\Microsoft\Windows\Temporary%20Internet%20Files\Content.IE5\2Y6PUCY1\Copy%20of%20Resi%20Rehab%20_All%20Codes%20AnalysisFTSS_JUST%20COPY%203380%20TAB%20AND%20THEN%20DELETE%20011514.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chia-fs01\Groups\ALLDHCFP\Shared%20Files\OSD\Carla\4951\General%20Analysis%20Template%20V6.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EHS-FP-BOS-081\Administrative%20Services-POS%20Policy%20Office\Rate%20Setting\Rate%20Projects\DPH%20-%20BSAS%20Residential\5.%20Final%20Rate%20Documents\POST-HEARING%20PROPOSAL%20Adult%20Resi_PP_Jail%20Div_2nd%20Off%20Models.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cf06\workgroups\W_Pricing\SubAbuse\2012\Data\Outpatient%20Counseling%20&amp;%20Other%20Related\Counseling%20Rate%20Options%20MARCH%20181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BSAS%20-%20DPH\3.%20Proposal,%20Hearing,%20&amp;%20Sign%20Off%20-%20Resi%20Rehab\BSAS%20Adult%20Residential%20FINAL%20FILES\CV%20models%20-%20Family%20programs.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https://massgov.sharepoint.com/sites/EHS-Teams-MH_OBH_CYF/Shared%20Documents/OBH%20Teams%20and%20Project%20Files/OBH%20SUD/Chapter%20257%20Rates/OTP%207.1.25/OTP%20Models%207.1.25.xlsm" TargetMode="External"/><Relationship Id="rId1" Type="http://schemas.openxmlformats.org/officeDocument/2006/relationships/externalLinkPath" Target="https://massgov.sharepoint.com/sites/EHS-Teams-MH_OBH_CYF/Shared%20Documents/OBH%20Teams%20and%20Project%20Files/OBH%20SUD/Chapter%20257%20Rates/OTP%207.1.25/OTP%20Models%207.1.2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HS-FP-BOS-081\Documents%20and%20Settings\cvillacorta\Desktop\March%2019\General%20Analysis%20Template%20338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Z:\Hcf06\workgroups\W_Pricing\SubAbuse\2012\Data\Outpatient%20Counseling%20&amp;%20Other%20Related\Counseling%20Rate%20Options%20MARCH%20181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Z:\EHS-FP-BOS-081\Administrative%20Services-POS%20Policy%20Office\Rate%20Setting\Rate%20Projects\DPH%20-%20BSAS%20Residential\5.%20Final%20Rate%20Documents\POST-HEARING%20PROPOSAL%20Adult%20Resi_PP_Jail%20Div_2nd%20Off%20Models.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DPH%20-%20BSAS%20Residential\5.%20Final%20Rate%20Documents\POST-HEARING%20PROPOSAL%20Adult%20Resi_PP_Jail%20Div_2nd%20Off%20Models.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massgov.sharepoint.com/Administrative%20Services-POS%20Policy%20Office/Rate%20Setting/Rate%20Projects/Family%20Stab_/1.%20Strategy%20Team%20Materials/Rate%20Review/Archive/Agency%20With%20Choice-Family%20Navigation%2011-7-14.xlsm"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massgov.sharepoint.com/W_Pricing/AFC_GAFC/GAFC/GAFC%202015/6.%20Rate%20Analysis/1.%20Draft%20Analysis/GAFC%20Rate%20Analysis%20-%20V6%20-%207-1-15%20Eff%20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EHS-FP-BOS-081\W_Pricing\SubAbuse\2013\Resi%20Rehab\Data\Resi%20Rehab%203386&amp;3401%20122613%20330pm.xlsm"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HS-FP-BOS-081\Users\HNaciri\Downloads\Resi%20Rehab%203386&amp;3401%20122613%20330pm.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Z:\EHS-FP-BOS-081\Users\HNaciri\Downloads\Resi%20Rehab%203386&amp;3401%20122613%20330pm.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EHS-FP-BOS-081\W_Pricing\SubAbuse\2013\Resi%20Rehab\Data\Resi%20Rehab%20_All%20Codes%20Analysis.xlsm"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Z:\EHS-FP-BOS-081\W_Pricing\SubAbuse\2013\Resi%20Rehab\Data\Resi%20Rehab%20_All%20Codes%20Analysis.xlsm"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M:\E\X\Data%20&amp;%20Reporting%20Tools\STARR%20Utilization\STARR%20Utilization%20Tool%20FY10%20Jun"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Z:\E\X\Data%20&amp;%20Reporting%20Tools\STARR%20Utilization\STARR%20Utilization%20Tool%20FY10%20Jun" TargetMode="External"/></Relationships>
</file>

<file path=xl/externalLinks/_rels/externalLink38.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Implementation%20&amp;%20Benchmarks\C257%20M2023%20BLS.xlsx" TargetMode="External"/><Relationship Id="rId1" Type="http://schemas.openxmlformats.org/officeDocument/2006/relationships/externalLinkPath" Target="file:///X:\Administrative%20Services-POS%20Policy%20Office\Rate%20Setting\Implementation%20&amp;%20Benchmarks\C257%20M2023%20BLS.xlsx"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346_SRAD\RATE%20REVIEW%20-%20SCM%20RESI%20TEAS%20OBOTs\RESI-OBOTs-TEAs-SCM-DETOX%20CMR%20346\FY26%20Rate%20Review\OTP%20500%20build.xlsx" TargetMode="External"/><Relationship Id="rId1" Type="http://schemas.openxmlformats.org/officeDocument/2006/relationships/externalLinkPath" Target="file:///X:\Administrative%20Services-POS%20Policy%20Office\Rate%20Setting\Rate%20Projects\CMR%20346_SRAD\RATE%20REVIEW%20-%20SCM%20RESI%20TEAS%20OBOTs\RESI-OBOTs-TEAs-SCM-DETOX%20CMR%20346\FY26%20Rate%20Review\OTP%20500%20bui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assgov.sharepoint.com/Users/jrihbany/Desktop/FY16%20Budget%20-%20Consolidated%2006112015%20FC%20Final.xlsm" TargetMode="External"/></Relationships>
</file>

<file path=xl/externalLinks/_rels/externalLink40.xml.rels><?xml version="1.0" encoding="UTF-8" standalone="yes"?>
<Relationships xmlns="http://schemas.openxmlformats.org/package/2006/relationships"><Relationship Id="rId3" Type="http://schemas.openxmlformats.org/officeDocument/2006/relationships/externalLinkPath" Target="file:///X:\Administrative%20Services-POS%20Policy%20Office\Rate%20Setting\Rate%20Projects\CMR%20346_SRAD\RATE%20REVIEW%20-%20SCM%20RESI%20TEAS%20OBOTs\RESI-OBOTs-TEAs-SCM-DETOX%20CMR%20346\FY24%20Rate%20Review\1.%20strategy%20materials\OBOTS%20redesign%201_25_23.xlsx" TargetMode="External"/><Relationship Id="rId2" Type="http://schemas.microsoft.com/office/2019/04/relationships/externalLinkLongPath" Target="file:///X:\Administrative%20Services-POS%20Policy%20Office\Rate%20Setting\Rate%20Projects\CMR%20346_SRAD\RATE%20REVIEW%20-%20SCM%20RESI%20TEAS%20OBOTs\RESI-OBOTs-TEAs-SCM-DETOX%20CMR%20346\FY24%20Rate%20Review\1.%20strategy%20materials\OBOTS%20redesign%201_25_23.xlsx?4B43AE83" TargetMode="External"/><Relationship Id="rId1" Type="http://schemas.openxmlformats.org/officeDocument/2006/relationships/externalLinkPath" Target="file:///\\4B43AE83\OBOTS%20redesign%201_25_23.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Common\Administrative%20Services-POS%20Policy%20Office\Rate%20Setting\Rate%20Projects\SRAD%20Ambulatory-RESI-OBOTs-TEAs-%20CMR%20346\RESI%20REHAB\FY22%20Rate%20Review\1.%20strategy%20materials\FY22%20Resi%20Models%2011.12.20.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Z:\Administrative%20Services-POS%20Policy%20Office\Rate%20Setting\Rate%20Projects\SRAD%20RESI-OBOTs-TEAs-SCM-DETOX%20CMR%20346\RESI%20DETOX%20SCM%20OBOTS%20TEAS\FY24%20Rate%20Review\1.%20strategy%20materials\6)%20TEAs%20FY22%20(2).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Z:\Common\Administrative%20Services-POS%20Policy%20Office\Rate%20Setting\Rate%20Projects\YITs%20413-%20FY22%20DCF%20&amp;%20DMH\July%202021\1.%20Strategy%20materials\4.%20Ch.%20257%20Model%20-%20CC%20Draft%20model%20budgets%20with%20New%20Models%205.27.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Z:\Common\Administrative%20Services-POS%20Policy%20Office\Rate%20Setting\Rate%20Projects\Developmental%20and%20Support%20Services-%20CMR%20424\FY21\FY21%20Workbook%20101%20CMR%2042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Z:\Common\Administrative%20Services-POS%20Policy%20Office\Rate%20Setting\Rate%20Projects\SRAD%20Ambulatory-RESI-OBOTs-TEAs-%20CMR%20346\RESI%20REHAB\FY22%20Rate%20Review\1.%20strategy%20materials\FY22%20Resi%20Models%2011.12.20.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DPH%20-%20BSAS%20Residential\5.%20Final%20Rate%20Documents\POST-HEARING%20PROPOSAL%20Resi%20Rehab%20Family%20Model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Z:\Administrative%20Services-POS%20Policy%20Office\Rate%20Setting\Rate%20Projects\SRAD%20RESI-OBOTs-TEAs-SCM-DETOX%20CMR%20346\RESI%20DETOX%20SCM%20OBOTS%20TEAS\FY24%20Rate%20Review\1.%20strategy%20materials\SCM%20-%20FY22%20v2.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Z:\Administrative%20Services-POS%20Policy%20Office\Rate%20Setting\Rate%20Projects\SRAD%20RESI-OBOTs-TEAs-SCM-DETOX%20CMR%20346\RESI%20DETOX%20SCM%20OBOTS%20TEAS\FY24%20Rate%20Review\1.%20strategy%20materials\7)%20SCM%20FY22.xlsx" TargetMode="External"/></Relationships>
</file>

<file path=xl/externalLinks/_rels/externalLink49.xml.rels><?xml version="1.0" encoding="UTF-8" standalone="yes"?>
<Relationships xmlns="http://schemas.openxmlformats.org/package/2006/relationships"><Relationship Id="rId2" Type="http://schemas.microsoft.com/office/2019/04/relationships/externalLinkLongPath" Target="file:///M:\Administrative%20Services-POS%20Policy%20Office\Rate%20Setting\Rate%20Projects\SRAD%20-%20101%20CMR%20346\SRAD%20RESI-OBOTs-TEAs-SCM-DETOX%20CMR%20346\RESI%20DETOX%20SCM%20OBOTS%20TEAS\FY24%20Rate%20Review\1.%20strategy%20materials\Archive\7)%20SCM%20FY22.xlsx?D76D70D3" TargetMode="External"/><Relationship Id="rId1" Type="http://schemas.openxmlformats.org/officeDocument/2006/relationships/externalLinkPath" Target="file:///\\D76D70D3\7)%20SCM%20FY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HS-FP-BOS-081\DOCUME~1\ADeeker\LOCALS~1\Temp\7zO79.tmp\Second%20Offender%20Models%20from%20C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EHS-FP-BOS-081\W_Pricing\SubAbuse\2013\Jail%20Diversion%20Prog%20-%204958\Jail%20Diversion%20FY12%20UFR%20Dat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EHS-FP-BOS-081\Users\Villacorta\Downloads\FINAL%20ANALYSIS%20Counseling%20Rate%20Options%2007191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Users\Villacorta\Downloads\FINAL%20ANALYSIS%20Counseling%20Rate%20Options%200719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H &amp;Rec H Models"/>
      <sheetName val="Resi Rehab Model 121713"/>
      <sheetName val="OthProgExp&amp;Meals"/>
      <sheetName val="CatsRevised"/>
      <sheetName val="AdminAnlys"/>
      <sheetName val="Alt Salaries"/>
      <sheetName val="Lrg Program Calcs"/>
      <sheetName val="Resi Rehab Model 120213"/>
      <sheetName val="Resi Rehab Models112213"/>
      <sheetName val="Profit.Loss"/>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67">
          <cell r="L67">
            <v>0</v>
          </cell>
          <cell r="M67">
            <v>0.59068392171641693</v>
          </cell>
          <cell r="N67">
            <v>0</v>
          </cell>
          <cell r="O67">
            <v>0</v>
          </cell>
          <cell r="P67">
            <v>0</v>
          </cell>
          <cell r="Q67">
            <v>0</v>
          </cell>
          <cell r="R67">
            <v>0</v>
          </cell>
          <cell r="S67">
            <v>0</v>
          </cell>
          <cell r="T67">
            <v>0</v>
          </cell>
          <cell r="U67">
            <v>0</v>
          </cell>
          <cell r="V67">
            <v>0</v>
          </cell>
          <cell r="W67">
            <v>0</v>
          </cell>
          <cell r="X67">
            <v>0</v>
          </cell>
          <cell r="Y67">
            <v>0</v>
          </cell>
          <cell r="Z67">
            <v>26527.68121461595</v>
          </cell>
          <cell r="AA67">
            <v>17680</v>
          </cell>
          <cell r="AB67">
            <v>17680</v>
          </cell>
          <cell r="AC67">
            <v>19099.315900375481</v>
          </cell>
          <cell r="AD67">
            <v>0</v>
          </cell>
          <cell r="AE67">
            <v>0</v>
          </cell>
          <cell r="AF67">
            <v>17680</v>
          </cell>
          <cell r="AG67">
            <v>17680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17680</v>
          </cell>
          <cell r="AX67">
            <v>17680</v>
          </cell>
          <cell r="AY67">
            <v>0</v>
          </cell>
          <cell r="AZ67">
            <v>17680</v>
          </cell>
          <cell r="BA67">
            <v>17680</v>
          </cell>
          <cell r="BB67">
            <v>38683.69077867044</v>
          </cell>
          <cell r="BC67">
            <v>17680</v>
          </cell>
          <cell r="BD67">
            <v>17680</v>
          </cell>
          <cell r="BE67">
            <v>17680</v>
          </cell>
          <cell r="BF67">
            <v>17680</v>
          </cell>
          <cell r="BG67">
            <v>17680</v>
          </cell>
          <cell r="BH67">
            <v>21208.250614987781</v>
          </cell>
          <cell r="BI67">
            <v>18302.844755665763</v>
          </cell>
          <cell r="BJ67">
            <v>17680</v>
          </cell>
          <cell r="BK67">
            <v>0</v>
          </cell>
          <cell r="BL67">
            <v>20810.881199325933</v>
          </cell>
          <cell r="BM67">
            <v>17680</v>
          </cell>
          <cell r="BN67">
            <v>25397.432561362915</v>
          </cell>
          <cell r="BO67">
            <v>17680</v>
          </cell>
          <cell r="BP67">
            <v>17680</v>
          </cell>
          <cell r="BQ67">
            <v>0</v>
          </cell>
          <cell r="BR67">
            <v>17680</v>
          </cell>
          <cell r="BS67">
            <v>18232.338228803575</v>
          </cell>
          <cell r="BT67">
            <v>-42550.687950826352</v>
          </cell>
          <cell r="BU67">
            <v>8.652163905831961E-2</v>
          </cell>
          <cell r="BV67">
            <v>-7616.999138663984</v>
          </cell>
          <cell r="BW67">
            <v>-43818.929209827998</v>
          </cell>
          <cell r="BX67">
            <v>-30554.007648360752</v>
          </cell>
          <cell r="BY67">
            <v>-58479.095566488322</v>
          </cell>
          <cell r="BZ67">
            <v>-96556.524084525838</v>
          </cell>
          <cell r="CA67">
            <v>-329569.06461271434</v>
          </cell>
          <cell r="CB67">
            <v>-8.0745589370006365E-2</v>
          </cell>
          <cell r="CC67">
            <v>-46885.961465194952</v>
          </cell>
          <cell r="CD67">
            <v>-12538.182073636108</v>
          </cell>
          <cell r="CE67">
            <v>-48951.5820783167</v>
          </cell>
          <cell r="CF67">
            <v>0</v>
          </cell>
          <cell r="CG67">
            <v>-163744.54899083133</v>
          </cell>
          <cell r="CH67">
            <v>-94885.029709410606</v>
          </cell>
          <cell r="CI67">
            <v>-184507.06873868097</v>
          </cell>
          <cell r="CJ67">
            <v>-43818.929209827998</v>
          </cell>
          <cell r="CK67">
            <v>-64927.473441856419</v>
          </cell>
          <cell r="CL67">
            <v>-58479.095566488322</v>
          </cell>
          <cell r="CM67">
            <v>-24613.841244434949</v>
          </cell>
          <cell r="CN67">
            <v>-96556.524084525838</v>
          </cell>
          <cell r="CO67">
            <v>-365068.254659759</v>
          </cell>
          <cell r="CP67">
            <v>0.29681106769735199</v>
          </cell>
          <cell r="CQ67">
            <v>5.3746632650024953E-2</v>
          </cell>
          <cell r="CR67">
            <v>4.6880522747650838E-2</v>
          </cell>
          <cell r="CS67">
            <v>3.4371250114883858E-2</v>
          </cell>
          <cell r="CT67">
            <v>-1.1937734412416745E-2</v>
          </cell>
          <cell r="CU67">
            <v>2.5026522486507607E-3</v>
          </cell>
          <cell r="CV67">
            <v>-1984.6459961091846</v>
          </cell>
          <cell r="CW67">
            <v>-446.11698371304965</v>
          </cell>
          <cell r="CX67">
            <v>-663.80028923534428</v>
          </cell>
          <cell r="CY67">
            <v>-736.42099763219619</v>
          </cell>
          <cell r="CZ67">
            <v>-27.820620746879666</v>
          </cell>
          <cell r="DA67">
            <v>-1815.6217292770787</v>
          </cell>
          <cell r="DB67">
            <v>-5674.138795166923</v>
          </cell>
        </row>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18"/>
      <sheetData sheetId="19"/>
      <sheetData sheetId="20"/>
      <sheetData sheetId="21"/>
      <sheetData sheetId="22"/>
      <sheetData sheetId="23"/>
      <sheetData sheetId="2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380 model shells 011514"/>
      <sheetName val="4919 Models011414"/>
      <sheetName val="4919 Models123113"/>
      <sheetName val="Orig FY08 3380"/>
      <sheetName val="Cats3380&amp;4919only"/>
      <sheetName val="ALLCleanData"/>
      <sheetName val="Profit.Loss"/>
      <sheetName val="Per Day Templte"/>
      <sheetName val="CAF123113"/>
      <sheetName val="MMARS"/>
      <sheetName val="UFRBedSizes"/>
      <sheetName val="RateOptions"/>
      <sheetName val="CostSummary"/>
      <sheetName val="Categories Template"/>
      <sheetName val="ALLRawDataCalcs"/>
      <sheetName val="ALLCleanData (2)"/>
      <sheetName val="ALLRawDataCalcs (2)"/>
      <sheetName val="Lookups"/>
      <sheetName val="Source"/>
      <sheetName val="AdminAnlys"/>
      <sheetName val="Relief"/>
      <sheetName val="CAF"/>
      <sheetName val="Resi Rehab Models112213"/>
    </sheetNames>
    <sheetDataSet>
      <sheetData sheetId="0"/>
      <sheetData sheetId="1"/>
      <sheetData sheetId="2"/>
      <sheetData sheetId="3"/>
      <sheetData sheetId="4"/>
      <sheetData sheetId="5">
        <row r="19">
          <cell r="BU19">
            <v>0.25847388668526805</v>
          </cell>
        </row>
      </sheetData>
      <sheetData sheetId="6"/>
      <sheetData sheetId="7"/>
      <sheetData sheetId="8">
        <row r="20">
          <cell r="L20">
            <v>2.0472364727519208E-2</v>
          </cell>
        </row>
      </sheetData>
      <sheetData sheetId="9"/>
      <sheetData sheetId="10"/>
      <sheetData sheetId="11"/>
      <sheetData sheetId="12"/>
      <sheetData sheetId="13"/>
      <sheetData sheetId="14">
        <row r="16">
          <cell r="L16">
            <v>0</v>
          </cell>
          <cell r="M16">
            <v>0.44260542800743741</v>
          </cell>
          <cell r="N16">
            <v>3.4703517563273945E-2</v>
          </cell>
          <cell r="O16">
            <v>0</v>
          </cell>
          <cell r="P16">
            <v>0</v>
          </cell>
          <cell r="Q16">
            <v>0</v>
          </cell>
          <cell r="R16">
            <v>3.8811690264377194</v>
          </cell>
          <cell r="S16">
            <v>0</v>
          </cell>
          <cell r="T16">
            <v>0</v>
          </cell>
          <cell r="U16">
            <v>0</v>
          </cell>
          <cell r="V16">
            <v>0</v>
          </cell>
          <cell r="W16">
            <v>0</v>
          </cell>
          <cell r="X16">
            <v>0</v>
          </cell>
          <cell r="Y16">
            <v>0</v>
          </cell>
          <cell r="Z16">
            <v>36871.266947806929</v>
          </cell>
          <cell r="AA16">
            <v>19472.924941039913</v>
          </cell>
          <cell r="AB16">
            <v>0</v>
          </cell>
          <cell r="AC16">
            <v>18911.129936021498</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23859.120535267313</v>
          </cell>
          <cell r="AS16">
            <v>0</v>
          </cell>
          <cell r="AT16">
            <v>0</v>
          </cell>
          <cell r="AU16">
            <v>0</v>
          </cell>
          <cell r="AV16">
            <v>35824.024853390765</v>
          </cell>
          <cell r="AW16">
            <v>0</v>
          </cell>
          <cell r="AX16">
            <v>29498.522150873039</v>
          </cell>
          <cell r="AY16">
            <v>0</v>
          </cell>
          <cell r="AZ16">
            <v>0</v>
          </cell>
          <cell r="BA16">
            <v>22887.74671547029</v>
          </cell>
          <cell r="BB16">
            <v>0</v>
          </cell>
          <cell r="BC16">
            <v>17845.068078169807</v>
          </cell>
          <cell r="BD16">
            <v>35107.824614120371</v>
          </cell>
          <cell r="BE16">
            <v>17680</v>
          </cell>
          <cell r="BF16">
            <v>17680</v>
          </cell>
          <cell r="BG16">
            <v>20717.453135949465</v>
          </cell>
          <cell r="BH16">
            <v>17680</v>
          </cell>
          <cell r="BI16">
            <v>17680</v>
          </cell>
          <cell r="BJ16">
            <v>0</v>
          </cell>
          <cell r="BK16">
            <v>0</v>
          </cell>
          <cell r="BL16">
            <v>26732.034994854777</v>
          </cell>
          <cell r="BM16">
            <v>17680</v>
          </cell>
          <cell r="BN16">
            <v>43421.949487830992</v>
          </cell>
          <cell r="BO16">
            <v>0</v>
          </cell>
          <cell r="BP16">
            <v>22136.25755456202</v>
          </cell>
          <cell r="BQ16">
            <v>0</v>
          </cell>
          <cell r="BR16">
            <v>24907.442344182902</v>
          </cell>
          <cell r="BS16">
            <v>17680</v>
          </cell>
          <cell r="BT16">
            <v>37873.756643520283</v>
          </cell>
          <cell r="BU16">
            <v>0.1962538851207932</v>
          </cell>
          <cell r="BV16">
            <v>-2048.3637679322801</v>
          </cell>
          <cell r="BW16">
            <v>36041.832848080041</v>
          </cell>
          <cell r="BX16">
            <v>-7504.1609699028268</v>
          </cell>
          <cell r="BY16">
            <v>-3776.4644232221181</v>
          </cell>
          <cell r="BZ16">
            <v>52778.632679188158</v>
          </cell>
          <cell r="CA16">
            <v>312372.22942269017</v>
          </cell>
          <cell r="CB16">
            <v>7.4348837914167062E-2</v>
          </cell>
          <cell r="CC16">
            <v>6018.4808292826419</v>
          </cell>
          <cell r="CD16">
            <v>-2847.7777777777778</v>
          </cell>
          <cell r="CE16">
            <v>-32209.376018407071</v>
          </cell>
          <cell r="CF16">
            <v>0</v>
          </cell>
          <cell r="CG16">
            <v>127867.31522740918</v>
          </cell>
          <cell r="CH16">
            <v>-11999.492971220081</v>
          </cell>
          <cell r="CI16">
            <v>151843.13772652898</v>
          </cell>
          <cell r="CJ16">
            <v>36041.832848080041</v>
          </cell>
          <cell r="CK16">
            <v>28268.893070438382</v>
          </cell>
          <cell r="CL16">
            <v>-3776.4644232221181</v>
          </cell>
          <cell r="CM16">
            <v>1091.8250228639808</v>
          </cell>
          <cell r="CN16">
            <v>52778.632679188158</v>
          </cell>
          <cell r="CO16">
            <v>367473.58550724579</v>
          </cell>
          <cell r="CP16">
            <v>0.37974321409825734</v>
          </cell>
          <cell r="CQ16">
            <v>9.0568024781908674E-2</v>
          </cell>
          <cell r="CR16">
            <v>4.2658818779575294E-2</v>
          </cell>
          <cell r="CS16">
            <v>1.0942215249647447E-2</v>
          </cell>
          <cell r="CT16">
            <v>-5.5289095085270593E-4</v>
          </cell>
          <cell r="CU16">
            <v>7.7018707951299115E-2</v>
          </cell>
          <cell r="CV16">
            <v>-2709.292411049797</v>
          </cell>
          <cell r="CW16">
            <v>-650.94578809479276</v>
          </cell>
          <cell r="CX16">
            <v>-1555.9288157744643</v>
          </cell>
          <cell r="CY16">
            <v>-555.67005365157775</v>
          </cell>
          <cell r="CZ16">
            <v>-52.681813325173835</v>
          </cell>
          <cell r="DA16">
            <v>-1308.517887138544</v>
          </cell>
          <cell r="DB16">
            <v>-6832.6623888544373</v>
          </cell>
        </row>
        <row r="17">
          <cell r="L17">
            <v>20.733371597246556</v>
          </cell>
          <cell r="M17">
            <v>1.207291074609621</v>
          </cell>
          <cell r="N17">
            <v>2.5235280953399521</v>
          </cell>
          <cell r="O17">
            <v>0</v>
          </cell>
          <cell r="P17">
            <v>1.9120786752901677</v>
          </cell>
          <cell r="Q17">
            <v>0</v>
          </cell>
          <cell r="R17">
            <v>14.374245916091015</v>
          </cell>
          <cell r="S17">
            <v>1.142182068728063</v>
          </cell>
          <cell r="T17">
            <v>5.2316004673250323</v>
          </cell>
          <cell r="U17">
            <v>0</v>
          </cell>
          <cell r="V17">
            <v>8.1824576893038348</v>
          </cell>
          <cell r="W17">
            <v>0</v>
          </cell>
          <cell r="X17">
            <v>32.812800359427158</v>
          </cell>
          <cell r="Y17">
            <v>0.78400692365729419</v>
          </cell>
          <cell r="Z17">
            <v>84494.553049931492</v>
          </cell>
          <cell r="AA17">
            <v>112515.62287412578</v>
          </cell>
          <cell r="AB17">
            <v>0</v>
          </cell>
          <cell r="AC17">
            <v>130894.63138085094</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30239.396853710758</v>
          </cell>
          <cell r="AS17">
            <v>0</v>
          </cell>
          <cell r="AT17">
            <v>0</v>
          </cell>
          <cell r="AU17">
            <v>0</v>
          </cell>
          <cell r="AV17">
            <v>45069.282838916923</v>
          </cell>
          <cell r="AW17">
            <v>0</v>
          </cell>
          <cell r="AX17">
            <v>50018.124831324101</v>
          </cell>
          <cell r="AY17">
            <v>0</v>
          </cell>
          <cell r="AZ17">
            <v>0</v>
          </cell>
          <cell r="BA17">
            <v>43243.515538680484</v>
          </cell>
          <cell r="BB17">
            <v>0</v>
          </cell>
          <cell r="BC17">
            <v>46099.477087225619</v>
          </cell>
          <cell r="BD17">
            <v>44742.573534027775</v>
          </cell>
          <cell r="BE17">
            <v>58565.934241190407</v>
          </cell>
          <cell r="BF17">
            <v>41677.93929005992</v>
          </cell>
          <cell r="BG17">
            <v>32212.491469763518</v>
          </cell>
          <cell r="BH17">
            <v>50687.540251228871</v>
          </cell>
          <cell r="BI17">
            <v>50219.096795763806</v>
          </cell>
          <cell r="BJ17">
            <v>0</v>
          </cell>
          <cell r="BK17">
            <v>0</v>
          </cell>
          <cell r="BL17">
            <v>38581.611408010533</v>
          </cell>
          <cell r="BM17">
            <v>44302.279554927998</v>
          </cell>
          <cell r="BN17">
            <v>83276.888189519072</v>
          </cell>
          <cell r="BO17">
            <v>0</v>
          </cell>
          <cell r="BP17">
            <v>55044.43535575617</v>
          </cell>
          <cell r="BQ17">
            <v>0</v>
          </cell>
          <cell r="BR17">
            <v>36552.638527880532</v>
          </cell>
          <cell r="BS17">
            <v>47424.660579208445</v>
          </cell>
          <cell r="BT17">
            <v>150755.23668981303</v>
          </cell>
          <cell r="BU17">
            <v>0.32069388824974293</v>
          </cell>
          <cell r="BV17">
            <v>2912.2289192118897</v>
          </cell>
          <cell r="BW17">
            <v>151723.29533397366</v>
          </cell>
          <cell r="BX17">
            <v>16570.598747680604</v>
          </cell>
          <cell r="BY17">
            <v>118585.45997877767</v>
          </cell>
          <cell r="BZ17">
            <v>147257.39407209147</v>
          </cell>
          <cell r="CA17">
            <v>978326.10320380819</v>
          </cell>
          <cell r="CB17">
            <v>0.25042601822107141</v>
          </cell>
          <cell r="CC17">
            <v>128091.30805960626</v>
          </cell>
          <cell r="CD17">
            <v>3986.8888888888891</v>
          </cell>
          <cell r="CE17">
            <v>75440.504907295966</v>
          </cell>
          <cell r="CF17">
            <v>0</v>
          </cell>
          <cell r="CG17">
            <v>380176.03143925738</v>
          </cell>
          <cell r="CH17">
            <v>22663.535193442302</v>
          </cell>
          <cell r="CI17">
            <v>545344.28005124885</v>
          </cell>
          <cell r="CJ17">
            <v>151723.29533397366</v>
          </cell>
          <cell r="CK17">
            <v>197734.42915178384</v>
          </cell>
          <cell r="CL17">
            <v>118585.45997877767</v>
          </cell>
          <cell r="CM17">
            <v>29890.479421580461</v>
          </cell>
          <cell r="CN17">
            <v>147257.39407209147</v>
          </cell>
          <cell r="CO17">
            <v>1089309.6094260877</v>
          </cell>
          <cell r="CP17">
            <v>0.57264289117447187</v>
          </cell>
          <cell r="CQ17">
            <v>0.16444868462466383</v>
          </cell>
          <cell r="CR17">
            <v>0.27256857639882115</v>
          </cell>
          <cell r="CS17">
            <v>0.13894155704156949</v>
          </cell>
          <cell r="CT17">
            <v>4.4168145997336816E-2</v>
          </cell>
          <cell r="CU17">
            <v>0.20685205485330183</v>
          </cell>
          <cell r="CV17">
            <v>4201.7815704036766</v>
          </cell>
          <cell r="CW17">
            <v>1014.3870834167021</v>
          </cell>
          <cell r="CX17">
            <v>2337.4128583093789</v>
          </cell>
          <cell r="CY17">
            <v>847.79171190878606</v>
          </cell>
          <cell r="CZ17">
            <v>88.544805820073805</v>
          </cell>
          <cell r="DA17">
            <v>1985.0592580678128</v>
          </cell>
          <cell r="DB17">
            <v>10474.602907746519</v>
          </cell>
        </row>
      </sheetData>
      <sheetData sheetId="15"/>
      <sheetData sheetId="16"/>
      <sheetData sheetId="17"/>
      <sheetData sheetId="18"/>
      <sheetData sheetId="19"/>
      <sheetData sheetId="20"/>
      <sheetData sheetId="21"/>
      <sheetData sheetId="2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s>
    <sheetDataSet>
      <sheetData sheetId="0"/>
      <sheetData sheetId="1"/>
      <sheetData sheetId="2"/>
      <sheetData sheetId="3"/>
      <sheetData sheetId="4"/>
      <sheetData sheetId="5"/>
      <sheetData sheetId="6">
        <row r="8">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0</v>
          </cell>
          <cell r="CT8">
            <v>0</v>
          </cell>
          <cell r="CU8">
            <v>0</v>
          </cell>
          <cell r="CV8">
            <v>0</v>
          </cell>
          <cell r="CW8">
            <v>0</v>
          </cell>
          <cell r="CX8">
            <v>0</v>
          </cell>
          <cell r="CY8">
            <v>0</v>
          </cell>
          <cell r="CZ8">
            <v>0</v>
          </cell>
          <cell r="DA8">
            <v>0</v>
          </cell>
          <cell r="DB8">
            <v>0</v>
          </cell>
        </row>
        <row r="9">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row>
      </sheetData>
      <sheetData sheetId="7"/>
      <sheetData sheetId="8"/>
      <sheetData sheetId="9"/>
      <sheetData sheetId="1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Table"/>
      <sheetName val="ADULT RESI MODELS"/>
      <sheetName val="JAIL DIVERSION MODELS"/>
      <sheetName val="2nd OFFENDER MODELS"/>
      <sheetName val="updated CAF"/>
      <sheetName val="FTE Chart"/>
      <sheetName val="Salaries Resi"/>
      <sheetName val="Travel noPP"/>
      <sheetName val="Occupancy "/>
      <sheetName val="OthProgExp&amp;Meals "/>
      <sheetName val="RecSp"/>
      <sheetName val="Counselor"/>
      <sheetName val="CleanData3386&amp;3401"/>
      <sheetName val="RawDataCalcs3386&amp;3401"/>
      <sheetName val="Source3386&amp;3401"/>
      <sheetName val="Preg&amp;PostP Source"/>
      <sheetName val="All Others (WomenNoPP+Men)"/>
      <sheetName val="JailD Travel"/>
      <sheetName val="Source4958"/>
      <sheetName val="2ndOffSource"/>
      <sheetName val="AdminAnlys"/>
      <sheetName val="CAF"/>
      <sheetName val="ALLCleanData"/>
    </sheetNames>
    <sheetDataSet>
      <sheetData sheetId="0" refreshError="1"/>
      <sheetData sheetId="1" refreshError="1"/>
      <sheetData sheetId="2" refreshError="1">
        <row r="7">
          <cell r="H7">
            <v>0</v>
          </cell>
        </row>
        <row r="8">
          <cell r="C8">
            <v>1</v>
          </cell>
          <cell r="H8">
            <v>0.2</v>
          </cell>
        </row>
        <row r="9">
          <cell r="H9">
            <v>2.5</v>
          </cell>
        </row>
        <row r="10">
          <cell r="C10">
            <v>1</v>
          </cell>
        </row>
        <row r="11">
          <cell r="C11">
            <v>4</v>
          </cell>
        </row>
        <row r="12">
          <cell r="C12">
            <v>16.399999999999999</v>
          </cell>
        </row>
        <row r="13">
          <cell r="C13">
            <v>6.9749999999999996</v>
          </cell>
        </row>
      </sheetData>
      <sheetData sheetId="3" refreshError="1">
        <row r="7">
          <cell r="C7">
            <v>1</v>
          </cell>
        </row>
        <row r="13">
          <cell r="C13">
            <v>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5">
          <cell r="L65">
            <v>0</v>
          </cell>
          <cell r="M65">
            <v>0.60401394157367827</v>
          </cell>
          <cell r="N65">
            <v>0</v>
          </cell>
          <cell r="O65">
            <v>0</v>
          </cell>
          <cell r="P65">
            <v>0</v>
          </cell>
          <cell r="Q65">
            <v>0</v>
          </cell>
          <cell r="R65">
            <v>0</v>
          </cell>
          <cell r="S65">
            <v>0</v>
          </cell>
          <cell r="T65">
            <v>0</v>
          </cell>
          <cell r="U65">
            <v>0</v>
          </cell>
          <cell r="V65">
            <v>0</v>
          </cell>
          <cell r="W65">
            <v>0</v>
          </cell>
          <cell r="X65">
            <v>0</v>
          </cell>
          <cell r="Y65">
            <v>0</v>
          </cell>
          <cell r="Z65">
            <v>27001.321817500786</v>
          </cell>
          <cell r="AA65">
            <v>17680</v>
          </cell>
          <cell r="AB65">
            <v>17680</v>
          </cell>
          <cell r="AC65">
            <v>18070.851702516127</v>
          </cell>
          <cell r="AD65">
            <v>0</v>
          </cell>
          <cell r="AE65">
            <v>0</v>
          </cell>
          <cell r="AF65">
            <v>17680</v>
          </cell>
          <cell r="AG65">
            <v>17680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17680</v>
          </cell>
          <cell r="AX65">
            <v>17680</v>
          </cell>
          <cell r="AY65">
            <v>0</v>
          </cell>
          <cell r="AZ65">
            <v>17680</v>
          </cell>
          <cell r="BA65">
            <v>17680</v>
          </cell>
          <cell r="BB65">
            <v>38683.69077867044</v>
          </cell>
          <cell r="BC65">
            <v>17680</v>
          </cell>
          <cell r="BD65">
            <v>17680</v>
          </cell>
          <cell r="BE65">
            <v>17680</v>
          </cell>
          <cell r="BF65">
            <v>17680</v>
          </cell>
          <cell r="BG65">
            <v>17680</v>
          </cell>
          <cell r="BH65">
            <v>20933.577544700503</v>
          </cell>
          <cell r="BI65">
            <v>18113.272969175363</v>
          </cell>
          <cell r="BJ65">
            <v>17680</v>
          </cell>
          <cell r="BK65">
            <v>0</v>
          </cell>
          <cell r="BL65">
            <v>20636.434820465383</v>
          </cell>
          <cell r="BM65">
            <v>17680</v>
          </cell>
          <cell r="BN65">
            <v>25004.04305351575</v>
          </cell>
          <cell r="BO65">
            <v>17680</v>
          </cell>
          <cell r="BP65">
            <v>17680</v>
          </cell>
          <cell r="BQ65">
            <v>0</v>
          </cell>
          <cell r="BR65">
            <v>17680</v>
          </cell>
          <cell r="BS65">
            <v>18141.222518283183</v>
          </cell>
          <cell r="BT65">
            <v>-41676.244265701374</v>
          </cell>
          <cell r="BU65">
            <v>8.7288553321896611E-2</v>
          </cell>
          <cell r="BV65">
            <v>-7668.9054664861869</v>
          </cell>
          <cell r="BW65">
            <v>-42994.589046928275</v>
          </cell>
          <cell r="BX65">
            <v>-31114.543559342434</v>
          </cell>
          <cell r="BY65">
            <v>-56549.921023847928</v>
          </cell>
          <cell r="BZ65">
            <v>-97003.786231626596</v>
          </cell>
          <cell r="CA65">
            <v>-313429.46542299842</v>
          </cell>
          <cell r="CB65">
            <v>-8.2635046624321695E-2</v>
          </cell>
          <cell r="CC65">
            <v>-43306.662961698195</v>
          </cell>
          <cell r="CD65">
            <v>-12782.185157235559</v>
          </cell>
          <cell r="CE65">
            <v>-49503.565553759647</v>
          </cell>
          <cell r="CF65">
            <v>0</v>
          </cell>
          <cell r="CG65">
            <v>-163357.23525071022</v>
          </cell>
          <cell r="CH65">
            <v>-92717.288808833691</v>
          </cell>
          <cell r="CI65">
            <v>-174238.57910238783</v>
          </cell>
          <cell r="CJ65">
            <v>-42994.589046928275</v>
          </cell>
          <cell r="CK65">
            <v>-63601.184466556078</v>
          </cell>
          <cell r="CL65">
            <v>-56549.921023847928</v>
          </cell>
          <cell r="CM65">
            <v>-24625.24467496722</v>
          </cell>
          <cell r="CN65">
            <v>-97003.786231626596</v>
          </cell>
          <cell r="CO65">
            <v>-351019.03335486259</v>
          </cell>
          <cell r="CP65">
            <v>0.29484957486879515</v>
          </cell>
          <cell r="CQ65">
            <v>5.4246351913831613E-2</v>
          </cell>
          <cell r="CR65">
            <v>4.5873466392117951E-2</v>
          </cell>
          <cell r="CS65">
            <v>3.5437273933393951E-2</v>
          </cell>
          <cell r="CT65">
            <v>-1.2333323520703935E-2</v>
          </cell>
          <cell r="CU65">
            <v>2.2913027561376476E-3</v>
          </cell>
          <cell r="CV65">
            <v>-2001.7395150477046</v>
          </cell>
          <cell r="CW65">
            <v>-449.92512739559015</v>
          </cell>
          <cell r="CX65">
            <v>-669.49380618456928</v>
          </cell>
          <cell r="CY65">
            <v>-742.75307693203445</v>
          </cell>
          <cell r="CZ65">
            <v>-28.06467652645356</v>
          </cell>
          <cell r="DA65">
            <v>-1831.0673764395974</v>
          </cell>
          <cell r="DB65">
            <v>-5722.7534056118502</v>
          </cell>
        </row>
        <row r="66">
          <cell r="L66">
            <v>68.638763831408127</v>
          </cell>
          <cell r="M66">
            <v>1.1713867216116371</v>
          </cell>
          <cell r="N66">
            <v>3.5436133878559533</v>
          </cell>
          <cell r="O66">
            <v>0.95881574526748314</v>
          </cell>
          <cell r="P66">
            <v>2.9922523651988402</v>
          </cell>
          <cell r="Q66">
            <v>0</v>
          </cell>
          <cell r="R66">
            <v>22.160404778842953</v>
          </cell>
          <cell r="S66">
            <v>7.4242654635805723</v>
          </cell>
          <cell r="T66">
            <v>2.8643600293925418</v>
          </cell>
          <cell r="U66">
            <v>5.1022146796734415E-3</v>
          </cell>
          <cell r="V66">
            <v>12.069142094975193</v>
          </cell>
          <cell r="W66">
            <v>0</v>
          </cell>
          <cell r="X66">
            <v>9.5889565937970307</v>
          </cell>
          <cell r="Y66">
            <v>7.3186088533890681</v>
          </cell>
          <cell r="Z66">
            <v>89011.525515165966</v>
          </cell>
          <cell r="AA66">
            <v>124711.18739604187</v>
          </cell>
          <cell r="AB66">
            <v>61892.043668045008</v>
          </cell>
          <cell r="AC66">
            <v>87195.593448715823</v>
          </cell>
          <cell r="AD66">
            <v>0</v>
          </cell>
          <cell r="AE66">
            <v>0</v>
          </cell>
          <cell r="AF66">
            <v>167549.29408607361</v>
          </cell>
          <cell r="AG66">
            <v>79437.240789242293</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115332.99841003475</v>
          </cell>
          <cell r="AX66">
            <v>90839.543238665152</v>
          </cell>
          <cell r="AY66">
            <v>0</v>
          </cell>
          <cell r="AZ66">
            <v>59076.726041829606</v>
          </cell>
          <cell r="BA66">
            <v>55600.502579381842</v>
          </cell>
          <cell r="BB66">
            <v>46993.941797087129</v>
          </cell>
          <cell r="BC66">
            <v>47942.60200592941</v>
          </cell>
          <cell r="BD66">
            <v>85121.186442077829</v>
          </cell>
          <cell r="BE66">
            <v>60150.264866991725</v>
          </cell>
          <cell r="BF66">
            <v>37107.840583638354</v>
          </cell>
          <cell r="BG66">
            <v>34103.875436210852</v>
          </cell>
          <cell r="BH66">
            <v>43390.477411873391</v>
          </cell>
          <cell r="BI66">
            <v>42074.135709455113</v>
          </cell>
          <cell r="BJ66">
            <v>36682.268470282579</v>
          </cell>
          <cell r="BK66">
            <v>0</v>
          </cell>
          <cell r="BL66">
            <v>44994.274591165755</v>
          </cell>
          <cell r="BM66">
            <v>97222.235686431435</v>
          </cell>
          <cell r="BN66">
            <v>90762.603215714815</v>
          </cell>
          <cell r="BO66">
            <v>119552.2873416293</v>
          </cell>
          <cell r="BP66">
            <v>75684.090495463184</v>
          </cell>
          <cell r="BQ66">
            <v>0</v>
          </cell>
          <cell r="BR66">
            <v>46682.215048048798</v>
          </cell>
          <cell r="BS66">
            <v>41691.468549205456</v>
          </cell>
          <cell r="BT66">
            <v>215813.24914156343</v>
          </cell>
          <cell r="BU66">
            <v>0.38712105109997308</v>
          </cell>
          <cell r="BV66">
            <v>12566.14239091755</v>
          </cell>
          <cell r="BW66">
            <v>212234.356998359</v>
          </cell>
          <cell r="BX66">
            <v>46071.344248997601</v>
          </cell>
          <cell r="BY66">
            <v>226902.57309281343</v>
          </cell>
          <cell r="BZ66">
            <v>349599.7084215752</v>
          </cell>
          <cell r="CA66">
            <v>1685831.3957882223</v>
          </cell>
          <cell r="CB66">
            <v>0.48343558589893837</v>
          </cell>
          <cell r="CC66">
            <v>173231.84261687062</v>
          </cell>
          <cell r="CD66">
            <v>15056.319295166595</v>
          </cell>
          <cell r="CE66">
            <v>70578.736588242406</v>
          </cell>
          <cell r="CF66">
            <v>0</v>
          </cell>
          <cell r="CG66">
            <v>643703.17145760683</v>
          </cell>
          <cell r="CH66">
            <v>168723.38432607506</v>
          </cell>
          <cell r="CI66">
            <v>883865.09565411182</v>
          </cell>
          <cell r="CJ66">
            <v>212234.356998359</v>
          </cell>
          <cell r="CK66">
            <v>311211.60929414228</v>
          </cell>
          <cell r="CL66">
            <v>226902.57309281343</v>
          </cell>
          <cell r="CM66">
            <v>64778.990192208599</v>
          </cell>
          <cell r="CN66">
            <v>349599.7084215752</v>
          </cell>
          <cell r="CO66">
            <v>1940598.0624617594</v>
          </cell>
          <cell r="CP66">
            <v>0.59656020338447291</v>
          </cell>
          <cell r="CQ66">
            <v>0.1566637906768488</v>
          </cell>
          <cell r="CR66">
            <v>0.27180008495921093</v>
          </cell>
          <cell r="CS66">
            <v>0.17157983368640611</v>
          </cell>
          <cell r="CT66">
            <v>6.7111788746459594E-2</v>
          </cell>
          <cell r="CU66">
            <v>0.32064193368800842</v>
          </cell>
          <cell r="CV66">
            <v>2362.7914588359358</v>
          </cell>
          <cell r="CW66">
            <v>531.92173452915699</v>
          </cell>
          <cell r="CX66">
            <v>790.78617106937202</v>
          </cell>
          <cell r="CY66">
            <v>866.65490806017237</v>
          </cell>
          <cell r="CZ66">
            <v>36.082840081274462</v>
          </cell>
          <cell r="DA66">
            <v>2121.643831764482</v>
          </cell>
          <cell r="DB66">
            <v>6709.5907714262949</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s"/>
      <sheetName val="4919 model"/>
      <sheetName val="3380 models"/>
      <sheetName val="ALLCleanData"/>
      <sheetName val="Source"/>
      <sheetName val="Staffing charts"/>
      <sheetName val="CAF calc"/>
      <sheetName val="UFRBedSizes"/>
      <sheetName val="ALLRawDataCalcs"/>
      <sheetName val="ALLCleanData (2)"/>
      <sheetName val="ALLRawDataCalcs (2)"/>
      <sheetName val="Lookups"/>
      <sheetName val="Relief"/>
    </sheetNames>
    <sheetDataSet>
      <sheetData sheetId="0" refreshError="1"/>
      <sheetData sheetId="1" refreshError="1"/>
      <sheetData sheetId="2" refreshError="1"/>
      <sheetData sheetId="3" refreshError="1"/>
      <sheetData sheetId="4" refreshError="1"/>
      <sheetData sheetId="5">
        <row r="21">
          <cell r="B21">
            <v>1</v>
          </cell>
        </row>
      </sheetData>
      <sheetData sheetId="6" refreshError="1"/>
      <sheetData sheetId="7" refreshError="1"/>
      <sheetData sheetId="8">
        <row r="16">
          <cell r="L16">
            <v>0</v>
          </cell>
          <cell r="M16">
            <v>0.44260542800743741</v>
          </cell>
          <cell r="N16">
            <v>3.4703517563273945E-2</v>
          </cell>
          <cell r="O16">
            <v>0</v>
          </cell>
          <cell r="P16">
            <v>0</v>
          </cell>
          <cell r="Q16">
            <v>0</v>
          </cell>
          <cell r="R16">
            <v>3.8811690264377194</v>
          </cell>
          <cell r="S16">
            <v>0</v>
          </cell>
          <cell r="T16">
            <v>0</v>
          </cell>
          <cell r="U16">
            <v>0</v>
          </cell>
          <cell r="V16">
            <v>0</v>
          </cell>
          <cell r="W16">
            <v>0</v>
          </cell>
          <cell r="X16">
            <v>0</v>
          </cell>
          <cell r="Y16">
            <v>0</v>
          </cell>
          <cell r="Z16">
            <v>36871.266947806929</v>
          </cell>
          <cell r="AA16">
            <v>19472.924941039913</v>
          </cell>
          <cell r="AB16">
            <v>0</v>
          </cell>
          <cell r="AC16">
            <v>18911.129936021498</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23859.120535267313</v>
          </cell>
          <cell r="AS16">
            <v>0</v>
          </cell>
          <cell r="AT16">
            <v>0</v>
          </cell>
          <cell r="AU16">
            <v>0</v>
          </cell>
          <cell r="AV16">
            <v>35824.024853390765</v>
          </cell>
          <cell r="AW16">
            <v>0</v>
          </cell>
          <cell r="AX16">
            <v>29498.522150873039</v>
          </cell>
          <cell r="AY16">
            <v>0</v>
          </cell>
          <cell r="AZ16">
            <v>0</v>
          </cell>
          <cell r="BA16">
            <v>22887.74671547029</v>
          </cell>
          <cell r="BB16">
            <v>0</v>
          </cell>
          <cell r="BC16">
            <v>17845.068078169807</v>
          </cell>
          <cell r="BD16">
            <v>35107.824614120371</v>
          </cell>
          <cell r="BE16">
            <v>17680</v>
          </cell>
          <cell r="BF16">
            <v>17680</v>
          </cell>
          <cell r="BG16">
            <v>20717.453135949465</v>
          </cell>
          <cell r="BH16">
            <v>17680</v>
          </cell>
          <cell r="BI16">
            <v>17680</v>
          </cell>
          <cell r="BJ16">
            <v>0</v>
          </cell>
          <cell r="BK16">
            <v>0</v>
          </cell>
          <cell r="BL16">
            <v>26732.034994854777</v>
          </cell>
          <cell r="BM16">
            <v>17680</v>
          </cell>
          <cell r="BN16">
            <v>43421.949487830992</v>
          </cell>
          <cell r="BO16">
            <v>0</v>
          </cell>
          <cell r="BP16">
            <v>22136.25755456202</v>
          </cell>
          <cell r="BQ16">
            <v>0</v>
          </cell>
          <cell r="BR16">
            <v>24907.442344182902</v>
          </cell>
          <cell r="BS16">
            <v>17680</v>
          </cell>
          <cell r="BT16">
            <v>37873.756643520283</v>
          </cell>
          <cell r="BU16">
            <v>0.1962538851207932</v>
          </cell>
          <cell r="BV16">
            <v>-2048.3637679322801</v>
          </cell>
          <cell r="BW16">
            <v>36041.832848080041</v>
          </cell>
          <cell r="BX16">
            <v>-7504.1609699028268</v>
          </cell>
          <cell r="BY16">
            <v>-3776.4644232221181</v>
          </cell>
          <cell r="BZ16">
            <v>52778.632679188158</v>
          </cell>
          <cell r="CA16">
            <v>312372.22942269017</v>
          </cell>
          <cell r="CB16">
            <v>7.4348837914167062E-2</v>
          </cell>
          <cell r="CC16">
            <v>6018.4808292826419</v>
          </cell>
          <cell r="CD16">
            <v>-2847.7777777777778</v>
          </cell>
          <cell r="CE16">
            <v>-32209.376018407071</v>
          </cell>
          <cell r="CF16">
            <v>0</v>
          </cell>
          <cell r="CG16">
            <v>127867.31522740918</v>
          </cell>
          <cell r="CH16">
            <v>-11999.492971220081</v>
          </cell>
          <cell r="CI16">
            <v>151843.13772652898</v>
          </cell>
          <cell r="CJ16">
            <v>36041.832848080041</v>
          </cell>
          <cell r="CK16">
            <v>28268.893070438382</v>
          </cell>
          <cell r="CL16">
            <v>-3776.4644232221181</v>
          </cell>
          <cell r="CM16">
            <v>1091.8250228639808</v>
          </cell>
          <cell r="CN16">
            <v>52778.632679188158</v>
          </cell>
          <cell r="CO16">
            <v>367473.58550724579</v>
          </cell>
          <cell r="CP16">
            <v>0.37974321409825734</v>
          </cell>
          <cell r="CQ16">
            <v>9.0568024781908674E-2</v>
          </cell>
          <cell r="CR16">
            <v>4.2658818779575294E-2</v>
          </cell>
          <cell r="CS16">
            <v>1.0942215249647447E-2</v>
          </cell>
          <cell r="CT16">
            <v>-5.5289095085270593E-4</v>
          </cell>
          <cell r="CU16">
            <v>7.7018707951299115E-2</v>
          </cell>
          <cell r="CV16">
            <v>-2709.292411049797</v>
          </cell>
          <cell r="CW16">
            <v>-650.94578809479276</v>
          </cell>
          <cell r="CX16">
            <v>-1555.9288157744643</v>
          </cell>
          <cell r="CY16">
            <v>-555.67005365157775</v>
          </cell>
          <cell r="CZ16">
            <v>-52.681813325173835</v>
          </cell>
          <cell r="DA16">
            <v>-1308.517887138544</v>
          </cell>
          <cell r="DB16">
            <v>-6832.6623888544373</v>
          </cell>
        </row>
        <row r="17">
          <cell r="L17">
            <v>20.733371597246556</v>
          </cell>
          <cell r="M17">
            <v>1.207291074609621</v>
          </cell>
          <cell r="N17">
            <v>2.5235280953399521</v>
          </cell>
          <cell r="O17">
            <v>0</v>
          </cell>
          <cell r="P17">
            <v>1.9120786752901677</v>
          </cell>
          <cell r="Q17">
            <v>0</v>
          </cell>
          <cell r="R17">
            <v>14.374245916091015</v>
          </cell>
          <cell r="S17">
            <v>1.142182068728063</v>
          </cell>
          <cell r="T17">
            <v>5.2316004673250323</v>
          </cell>
          <cell r="U17">
            <v>0</v>
          </cell>
          <cell r="V17">
            <v>8.1824576893038348</v>
          </cell>
          <cell r="W17">
            <v>0</v>
          </cell>
          <cell r="X17">
            <v>32.812800359427158</v>
          </cell>
          <cell r="Y17">
            <v>0.78400692365729419</v>
          </cell>
          <cell r="Z17">
            <v>84494.553049931492</v>
          </cell>
          <cell r="AA17">
            <v>112515.62287412578</v>
          </cell>
          <cell r="AB17">
            <v>0</v>
          </cell>
          <cell r="AC17">
            <v>130894.63138085094</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30239.396853710758</v>
          </cell>
          <cell r="AS17">
            <v>0</v>
          </cell>
          <cell r="AT17">
            <v>0</v>
          </cell>
          <cell r="AU17">
            <v>0</v>
          </cell>
          <cell r="AV17">
            <v>45069.282838916923</v>
          </cell>
          <cell r="AW17">
            <v>0</v>
          </cell>
          <cell r="AX17">
            <v>50018.124831324101</v>
          </cell>
          <cell r="AY17">
            <v>0</v>
          </cell>
          <cell r="AZ17">
            <v>0</v>
          </cell>
          <cell r="BA17">
            <v>43243.515538680484</v>
          </cell>
          <cell r="BB17">
            <v>0</v>
          </cell>
          <cell r="BC17">
            <v>46099.477087225619</v>
          </cell>
          <cell r="BD17">
            <v>44742.573534027775</v>
          </cell>
          <cell r="BE17">
            <v>58565.934241190407</v>
          </cell>
          <cell r="BF17">
            <v>41677.93929005992</v>
          </cell>
          <cell r="BG17">
            <v>32212.491469763518</v>
          </cell>
          <cell r="BH17">
            <v>50687.540251228871</v>
          </cell>
          <cell r="BI17">
            <v>50219.096795763806</v>
          </cell>
          <cell r="BJ17">
            <v>0</v>
          </cell>
          <cell r="BK17">
            <v>0</v>
          </cell>
          <cell r="BL17">
            <v>38581.611408010533</v>
          </cell>
          <cell r="BM17">
            <v>44302.279554927998</v>
          </cell>
          <cell r="BN17">
            <v>83276.888189519072</v>
          </cell>
          <cell r="BO17">
            <v>0</v>
          </cell>
          <cell r="BP17">
            <v>55044.43535575617</v>
          </cell>
          <cell r="BQ17">
            <v>0</v>
          </cell>
          <cell r="BR17">
            <v>36552.638527880532</v>
          </cell>
          <cell r="BS17">
            <v>47424.660579208445</v>
          </cell>
          <cell r="BT17">
            <v>150755.23668981303</v>
          </cell>
          <cell r="BU17">
            <v>0.32069388824974293</v>
          </cell>
          <cell r="BV17">
            <v>2912.2289192118897</v>
          </cell>
          <cell r="BW17">
            <v>151723.29533397366</v>
          </cell>
          <cell r="BX17">
            <v>16570.598747680604</v>
          </cell>
          <cell r="BY17">
            <v>118585.45997877767</v>
          </cell>
          <cell r="BZ17">
            <v>147257.39407209147</v>
          </cell>
          <cell r="CA17">
            <v>978326.10320380819</v>
          </cell>
          <cell r="CB17">
            <v>0.25042601822107141</v>
          </cell>
          <cell r="CC17">
            <v>128091.30805960626</v>
          </cell>
          <cell r="CD17">
            <v>3986.8888888888891</v>
          </cell>
          <cell r="CE17">
            <v>75440.504907295966</v>
          </cell>
          <cell r="CF17">
            <v>0</v>
          </cell>
          <cell r="CG17">
            <v>380176.03143925738</v>
          </cell>
          <cell r="CH17">
            <v>22663.535193442302</v>
          </cell>
          <cell r="CI17">
            <v>545344.28005124885</v>
          </cell>
          <cell r="CJ17">
            <v>151723.29533397366</v>
          </cell>
          <cell r="CK17">
            <v>197734.42915178384</v>
          </cell>
          <cell r="CL17">
            <v>118585.45997877767</v>
          </cell>
          <cell r="CM17">
            <v>29890.479421580461</v>
          </cell>
          <cell r="CN17">
            <v>147257.39407209147</v>
          </cell>
          <cell r="CO17">
            <v>1089309.6094260877</v>
          </cell>
          <cell r="CP17">
            <v>0.57264289117447187</v>
          </cell>
          <cell r="CQ17">
            <v>0.16444868462466383</v>
          </cell>
          <cell r="CR17">
            <v>0.27256857639882115</v>
          </cell>
          <cell r="CS17">
            <v>0.13894155704156949</v>
          </cell>
          <cell r="CT17">
            <v>4.4168145997336816E-2</v>
          </cell>
          <cell r="CU17">
            <v>0.20685205485330183</v>
          </cell>
          <cell r="CV17">
            <v>4201.7815704036766</v>
          </cell>
          <cell r="CW17">
            <v>1014.3870834167021</v>
          </cell>
          <cell r="CX17">
            <v>2337.4128583093789</v>
          </cell>
          <cell r="CY17">
            <v>847.79171190878606</v>
          </cell>
          <cell r="CZ17">
            <v>88.544805820073805</v>
          </cell>
          <cell r="DA17">
            <v>1985.0592580678128</v>
          </cell>
          <cell r="DB17">
            <v>10474.602907746519</v>
          </cell>
        </row>
      </sheetData>
      <sheetData sheetId="9" refreshError="1"/>
      <sheetData sheetId="10" refreshError="1"/>
      <sheetData sheetId="11" refreshError="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ALL 24 CAF"/>
      <sheetName val="M2023 BLS SALARY CHART (53rd)"/>
      <sheetName val="Staffing"/>
      <sheetName val="SPRING24 CAF"/>
      <sheetName val="Rates"/>
      <sheetName val="CURRENT RATES"/>
      <sheetName val="Models"/>
      <sheetName val="FISCAL IMPACT"/>
      <sheetName val="Bup CAF"/>
      <sheetName val="FY13 CHC"/>
      <sheetName val="BLS"/>
      <sheetName val="Survey"/>
      <sheetName val="Regional"/>
      <sheetName val="RegionMAP"/>
      <sheetName val="COGNOS"/>
      <sheetName val="Spring13CAF"/>
      <sheetName val="Admin3385"/>
      <sheetName val="CleanData_Dosing"/>
      <sheetName val="CleanCounseling3397"/>
      <sheetName val="Other Prog Exp_Dosing"/>
      <sheetName val="MDosing Detail"/>
      <sheetName val="RawDataCalcs_Dosing"/>
      <sheetName val="Dosing Source"/>
      <sheetName val="CAF-OLD"/>
    </sheetNames>
    <sheetDataSet>
      <sheetData sheetId="0">
        <row r="38">
          <cell r="CP38">
            <v>3.2549514448865162E-2</v>
          </cell>
        </row>
      </sheetData>
      <sheetData sheetId="1">
        <row r="6">
          <cell r="C6">
            <v>43247.567999999999</v>
          </cell>
        </row>
      </sheetData>
      <sheetData sheetId="2">
        <row r="12">
          <cell r="F12">
            <v>31.77</v>
          </cell>
        </row>
      </sheetData>
      <sheetData sheetId="3" refreshError="1"/>
      <sheetData sheetId="4" refreshError="1"/>
      <sheetData sheetId="5">
        <row r="6">
          <cell r="D6">
            <v>190.82</v>
          </cell>
        </row>
      </sheetData>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ow r="16">
          <cell r="L16">
            <v>0</v>
          </cell>
          <cell r="M16">
            <v>0.80470141937623452</v>
          </cell>
          <cell r="N16">
            <v>0</v>
          </cell>
          <cell r="O16">
            <v>0</v>
          </cell>
          <cell r="P16">
            <v>0</v>
          </cell>
          <cell r="Q16">
            <v>0</v>
          </cell>
          <cell r="R16">
            <v>0</v>
          </cell>
          <cell r="S16">
            <v>0</v>
          </cell>
          <cell r="T16">
            <v>0</v>
          </cell>
          <cell r="U16">
            <v>8.1741118837430878E-6</v>
          </cell>
          <cell r="V16">
            <v>0</v>
          </cell>
          <cell r="W16">
            <v>0</v>
          </cell>
          <cell r="X16">
            <v>0</v>
          </cell>
          <cell r="Y16">
            <v>0</v>
          </cell>
          <cell r="Z16">
            <v>48074.9451546536</v>
          </cell>
          <cell r="AA16">
            <v>30917.946314972825</v>
          </cell>
          <cell r="AB16">
            <v>40408.764892721374</v>
          </cell>
          <cell r="AC16">
            <v>17680</v>
          </cell>
          <cell r="AD16">
            <v>151160.15299922161</v>
          </cell>
          <cell r="AE16">
            <v>0</v>
          </cell>
          <cell r="AF16">
            <v>33694.376203826258</v>
          </cell>
          <cell r="AG16">
            <v>40307.134050524182</v>
          </cell>
          <cell r="AH16">
            <v>24495.420433356645</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17680</v>
          </cell>
          <cell r="BB16">
            <v>0</v>
          </cell>
          <cell r="BC16">
            <v>0</v>
          </cell>
          <cell r="BD16">
            <v>0</v>
          </cell>
          <cell r="BE16">
            <v>0</v>
          </cell>
          <cell r="BF16">
            <v>0</v>
          </cell>
          <cell r="BG16">
            <v>17680</v>
          </cell>
          <cell r="BH16">
            <v>24302.651373304263</v>
          </cell>
          <cell r="BI16">
            <v>17680</v>
          </cell>
          <cell r="BJ16">
            <v>0</v>
          </cell>
          <cell r="BK16">
            <v>0</v>
          </cell>
          <cell r="BL16">
            <v>17680</v>
          </cell>
          <cell r="BM16">
            <v>17680</v>
          </cell>
          <cell r="BN16">
            <v>30526.445862426379</v>
          </cell>
          <cell r="BO16">
            <v>33466.723170945719</v>
          </cell>
          <cell r="BP16">
            <v>0</v>
          </cell>
          <cell r="BQ16">
            <v>0</v>
          </cell>
          <cell r="BR16">
            <v>17680</v>
          </cell>
          <cell r="BS16">
            <v>20744.091198853024</v>
          </cell>
          <cell r="BT16">
            <v>-77271.372168734379</v>
          </cell>
          <cell r="BU16">
            <v>0.14658916348645512</v>
          </cell>
          <cell r="BV16">
            <v>0</v>
          </cell>
          <cell r="BW16">
            <v>-48677.965111768208</v>
          </cell>
          <cell r="BX16">
            <v>-119031.5305516246</v>
          </cell>
          <cell r="BY16">
            <v>-83732.091305518523</v>
          </cell>
          <cell r="BZ16">
            <v>-181888.94388059442</v>
          </cell>
          <cell r="CA16">
            <v>-520067.46244492952</v>
          </cell>
          <cell r="CB16">
            <v>-8.5534006506451599E-2</v>
          </cell>
          <cell r="CC16">
            <v>-38941.722480457829</v>
          </cell>
          <cell r="CD16">
            <v>-260036.64834056166</v>
          </cell>
          <cell r="CE16">
            <v>-326625.37642347033</v>
          </cell>
          <cell r="CF16">
            <v>0</v>
          </cell>
          <cell r="CG16">
            <v>-70962.538696359799</v>
          </cell>
          <cell r="CH16">
            <v>-3678.0598000987957</v>
          </cell>
          <cell r="CI16">
            <v>-632064.43724999961</v>
          </cell>
          <cell r="CJ16">
            <v>-48677.965111768208</v>
          </cell>
          <cell r="CK16">
            <v>-52226.720026351337</v>
          </cell>
          <cell r="CL16">
            <v>-83732.091305518523</v>
          </cell>
          <cell r="CM16">
            <v>-123266.77032517236</v>
          </cell>
          <cell r="CN16">
            <v>-181888.94388059442</v>
          </cell>
          <cell r="CO16">
            <v>-858672.45006369264</v>
          </cell>
          <cell r="CP16">
            <v>0.14880296340706139</v>
          </cell>
          <cell r="CQ16">
            <v>5.7159433031326826E-2</v>
          </cell>
          <cell r="CR16">
            <v>-1.1313930897483171E-2</v>
          </cell>
          <cell r="CS16">
            <v>-4.5575876567556572E-2</v>
          </cell>
          <cell r="CT16">
            <v>-4.1001932231602922E-2</v>
          </cell>
          <cell r="CU16">
            <v>-3.09853401157974E-2</v>
          </cell>
          <cell r="CV16">
            <v>0.3393625132182474</v>
          </cell>
          <cell r="CW16">
            <v>1.6948090551674566E-2</v>
          </cell>
          <cell r="CX16">
            <v>3.7350305185742227E-2</v>
          </cell>
          <cell r="CY16">
            <v>1.386925391693139E-2</v>
          </cell>
          <cell r="CZ16">
            <v>-0.30226473855208619</v>
          </cell>
          <cell r="DA16">
            <v>-0.8413271622161016</v>
          </cell>
          <cell r="DB16">
            <v>0.86837789988747272</v>
          </cell>
        </row>
        <row r="17">
          <cell r="L17">
            <v>2077.131390634665</v>
          </cell>
          <cell r="M17">
            <v>1.0648586601720753</v>
          </cell>
          <cell r="N17">
            <v>2.3103360833448958</v>
          </cell>
          <cell r="O17">
            <v>13.573805792736573</v>
          </cell>
          <cell r="P17">
            <v>0</v>
          </cell>
          <cell r="Q17">
            <v>0</v>
          </cell>
          <cell r="R17">
            <v>3.5478379326702179</v>
          </cell>
          <cell r="S17">
            <v>4.1651891491018871</v>
          </cell>
          <cell r="T17">
            <v>1.9910451865903128E-5</v>
          </cell>
          <cell r="U17">
            <v>6.0747428985087754E-5</v>
          </cell>
          <cell r="V17">
            <v>0</v>
          </cell>
          <cell r="W17">
            <v>0</v>
          </cell>
          <cell r="X17">
            <v>4.409038338734749E-5</v>
          </cell>
          <cell r="Y17">
            <v>3.3083537097445581E-5</v>
          </cell>
          <cell r="Z17">
            <v>106239.34121814964</v>
          </cell>
          <cell r="AA17">
            <v>127371.85786132322</v>
          </cell>
          <cell r="AB17">
            <v>48152.373469408136</v>
          </cell>
          <cell r="AC17">
            <v>149872.01884671141</v>
          </cell>
          <cell r="AD17">
            <v>273974.825029133</v>
          </cell>
          <cell r="AE17">
            <v>0</v>
          </cell>
          <cell r="AF17">
            <v>124831.81811969026</v>
          </cell>
          <cell r="AG17">
            <v>96065.103841343487</v>
          </cell>
          <cell r="AH17">
            <v>98694.645092245977</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57644.95075522548</v>
          </cell>
          <cell r="BB17">
            <v>0</v>
          </cell>
          <cell r="BC17">
            <v>0</v>
          </cell>
          <cell r="BD17">
            <v>0</v>
          </cell>
          <cell r="BE17">
            <v>0</v>
          </cell>
          <cell r="BF17">
            <v>0</v>
          </cell>
          <cell r="BG17">
            <v>58792.177866996833</v>
          </cell>
          <cell r="BH17">
            <v>34507.440082994392</v>
          </cell>
          <cell r="BI17">
            <v>56149.214312361095</v>
          </cell>
          <cell r="BJ17">
            <v>0</v>
          </cell>
          <cell r="BK17">
            <v>0</v>
          </cell>
          <cell r="BL17">
            <v>100929.27944852304</v>
          </cell>
          <cell r="BM17">
            <v>6555.5850906453124</v>
          </cell>
          <cell r="BN17">
            <v>111978.33743507903</v>
          </cell>
          <cell r="BO17">
            <v>132548.58829430991</v>
          </cell>
          <cell r="BP17">
            <v>0</v>
          </cell>
          <cell r="BQ17">
            <v>0</v>
          </cell>
          <cell r="BR17">
            <v>55405.409299909232</v>
          </cell>
          <cell r="BS17">
            <v>39231.679119145658</v>
          </cell>
          <cell r="BT17">
            <v>321773.08894562849</v>
          </cell>
          <cell r="BU17">
            <v>0.28019601567334967</v>
          </cell>
          <cell r="BV17">
            <v>0</v>
          </cell>
          <cell r="BW17">
            <v>277998.16837220383</v>
          </cell>
          <cell r="BX17">
            <v>340816.38523140695</v>
          </cell>
          <cell r="BY17">
            <v>422012.79416266136</v>
          </cell>
          <cell r="BZ17">
            <v>516305.95537394704</v>
          </cell>
          <cell r="CA17">
            <v>2368727.6277978108</v>
          </cell>
          <cell r="CB17">
            <v>0.3984980633963644</v>
          </cell>
          <cell r="CC17">
            <v>190761.05640020905</v>
          </cell>
          <cell r="CD17">
            <v>1020319.2903602351</v>
          </cell>
          <cell r="CE17">
            <v>466902.63610325265</v>
          </cell>
          <cell r="CF17">
            <v>0</v>
          </cell>
          <cell r="CG17">
            <v>219625.21826940292</v>
          </cell>
          <cell r="CH17">
            <v>106740.3422912786</v>
          </cell>
          <cell r="CI17">
            <v>1867142.7629888025</v>
          </cell>
          <cell r="CJ17">
            <v>277998.16837220383</v>
          </cell>
          <cell r="CK17">
            <v>179095.71127194125</v>
          </cell>
          <cell r="CL17">
            <v>422012.79416266136</v>
          </cell>
          <cell r="CM17">
            <v>302942.64442790515</v>
          </cell>
          <cell r="CN17">
            <v>516305.95537394704</v>
          </cell>
          <cell r="CO17">
            <v>3151243.2108918428</v>
          </cell>
          <cell r="CP17">
            <v>0.96443422575491078</v>
          </cell>
          <cell r="CQ17">
            <v>0.14058901763606957</v>
          </cell>
          <cell r="CR17">
            <v>0.12670271632659516</v>
          </cell>
          <cell r="CS17">
            <v>0.39441587143056722</v>
          </cell>
          <cell r="CT17">
            <v>0.15186885126702915</v>
          </cell>
          <cell r="CU17">
            <v>0.2715844025071697</v>
          </cell>
          <cell r="CV17">
            <v>6.7178356890288367</v>
          </cell>
          <cell r="CW17">
            <v>1.4394833364627477</v>
          </cell>
          <cell r="CX17">
            <v>0.69801049797614501</v>
          </cell>
          <cell r="CY17">
            <v>2.1595149203357957</v>
          </cell>
          <cell r="CZ17">
            <v>1.0712496037215411</v>
          </cell>
          <cell r="DA17">
            <v>2.850265284383573</v>
          </cell>
          <cell r="DB17">
            <v>12.439032270154829</v>
          </cell>
        </row>
      </sheetData>
      <sheetData sheetId="22" refreshError="1"/>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GeogVar"/>
      <sheetName val="CostDrivers"/>
      <sheetName val="CostSummary"/>
      <sheetName val="RateOptions"/>
      <sheetName val="model"/>
      <sheetName val="CleanData"/>
      <sheetName val="RawDataCalcs"/>
      <sheetName val="Source"/>
      <sheetName val="Source_2"/>
      <sheetName val="CAF"/>
      <sheetName val="prod std"/>
      <sheetName val="for pres"/>
    </sheetNames>
    <sheetDataSet>
      <sheetData sheetId="0"/>
      <sheetData sheetId="1"/>
      <sheetData sheetId="2"/>
      <sheetData sheetId="3"/>
      <sheetData sheetId="4"/>
      <sheetData sheetId="5"/>
      <sheetData sheetId="6"/>
      <sheetData sheetId="7">
        <row r="58">
          <cell r="L58">
            <v>0</v>
          </cell>
          <cell r="M58">
            <v>0</v>
          </cell>
          <cell r="N58">
            <v>0.02</v>
          </cell>
          <cell r="O58">
            <v>2.5641025641025602E-3</v>
          </cell>
          <cell r="P58">
            <v>0.496</v>
          </cell>
          <cell r="Q58">
            <v>0.48185096153846202</v>
          </cell>
          <cell r="R58">
            <v>2E-3</v>
          </cell>
          <cell r="S58">
            <v>0.01</v>
          </cell>
          <cell r="T58">
            <v>4.5067292258303498E-4</v>
          </cell>
          <cell r="U58">
            <v>8.656673939853904E-4</v>
          </cell>
          <cell r="V58">
            <v>7.1312939600312597E-3</v>
          </cell>
          <cell r="W58">
            <v>0</v>
          </cell>
          <cell r="X58">
            <v>1.5773552290406225E-3</v>
          </cell>
          <cell r="Y58">
            <v>3.4626695759415617E-4</v>
          </cell>
          <cell r="Z58">
            <v>27641.726305154858</v>
          </cell>
          <cell r="AA58">
            <v>32836.050497113931</v>
          </cell>
          <cell r="AB58">
            <v>18352.484996347543</v>
          </cell>
          <cell r="AC58">
            <v>23043.385398739982</v>
          </cell>
          <cell r="AD58">
            <v>88786.823601071985</v>
          </cell>
          <cell r="AE58">
            <v>70452.062881299134</v>
          </cell>
          <cell r="AF58">
            <v>48383.449111213202</v>
          </cell>
          <cell r="AG58">
            <v>17680</v>
          </cell>
          <cell r="AH58">
            <v>25680.99995655704</v>
          </cell>
          <cell r="AI58">
            <v>0</v>
          </cell>
          <cell r="AJ58">
            <v>0</v>
          </cell>
          <cell r="AK58">
            <v>0</v>
          </cell>
          <cell r="AL58">
            <v>0</v>
          </cell>
          <cell r="AM58">
            <v>0</v>
          </cell>
          <cell r="AN58">
            <v>0</v>
          </cell>
          <cell r="AO58">
            <v>41635.320796103239</v>
          </cell>
          <cell r="AP58">
            <v>0</v>
          </cell>
          <cell r="AQ58">
            <v>0</v>
          </cell>
          <cell r="AR58">
            <v>0</v>
          </cell>
          <cell r="AS58">
            <v>0</v>
          </cell>
          <cell r="AT58">
            <v>37793.970923453351</v>
          </cell>
          <cell r="AU58">
            <v>26767.032828776781</v>
          </cell>
          <cell r="AV58">
            <v>21976.093811248928</v>
          </cell>
          <cell r="AW58">
            <v>18559.572286750285</v>
          </cell>
          <cell r="AX58">
            <v>22630.711099393586</v>
          </cell>
          <cell r="AY58">
            <v>0</v>
          </cell>
          <cell r="AZ58">
            <v>17680</v>
          </cell>
          <cell r="BA58">
            <v>17680</v>
          </cell>
          <cell r="BB58">
            <v>33977.415363675616</v>
          </cell>
          <cell r="BC58">
            <v>17680</v>
          </cell>
          <cell r="BD58">
            <v>17680</v>
          </cell>
          <cell r="BE58">
            <v>30167.461694271238</v>
          </cell>
          <cell r="BF58">
            <v>17680</v>
          </cell>
          <cell r="BG58">
            <v>17680</v>
          </cell>
          <cell r="BH58">
            <v>17680</v>
          </cell>
          <cell r="BI58">
            <v>17680</v>
          </cell>
          <cell r="BJ58">
            <v>0</v>
          </cell>
          <cell r="BK58">
            <v>0</v>
          </cell>
          <cell r="BL58">
            <v>19563.207229381598</v>
          </cell>
          <cell r="BM58">
            <v>17680</v>
          </cell>
          <cell r="BN58">
            <v>33774.396364962013</v>
          </cell>
          <cell r="BO58">
            <v>21445.964522420298</v>
          </cell>
          <cell r="BP58">
            <v>26343.293203479567</v>
          </cell>
          <cell r="BQ58">
            <v>0</v>
          </cell>
          <cell r="BR58">
            <v>17680</v>
          </cell>
          <cell r="BS58">
            <v>17680</v>
          </cell>
          <cell r="BT58">
            <v>17680</v>
          </cell>
          <cell r="BU58">
            <v>2.2143494410400977E-2</v>
          </cell>
          <cell r="BV58">
            <v>-2321.1156453669296</v>
          </cell>
          <cell r="BW58">
            <v>-217413.40433120826</v>
          </cell>
          <cell r="BX58">
            <v>-109026.51234073262</v>
          </cell>
          <cell r="BY58">
            <v>-11764.5911644155</v>
          </cell>
          <cell r="BZ58">
            <v>-177108.40528236149</v>
          </cell>
          <cell r="CA58">
            <v>-1296871.3853693125</v>
          </cell>
          <cell r="CB58">
            <v>8.3585263578274754E-2</v>
          </cell>
          <cell r="CC58">
            <v>-178462.04568049865</v>
          </cell>
          <cell r="CD58">
            <v>-447686.41937923897</v>
          </cell>
          <cell r="CE58">
            <v>-647688.45871463022</v>
          </cell>
          <cell r="CF58">
            <v>-5221.9570617917125</v>
          </cell>
          <cell r="CG58">
            <v>-222480.9228641901</v>
          </cell>
          <cell r="CH58">
            <v>-107454.07986984923</v>
          </cell>
          <cell r="CI58">
            <v>-996346.11987869907</v>
          </cell>
          <cell r="CJ58">
            <v>-217413.40433120826</v>
          </cell>
          <cell r="CK58">
            <v>-122231.07925823829</v>
          </cell>
          <cell r="CL58">
            <v>-36656.975037308279</v>
          </cell>
          <cell r="CM58">
            <v>-6733.3655311137481</v>
          </cell>
          <cell r="CN58">
            <v>-175440.31190510734</v>
          </cell>
          <cell r="CO58">
            <v>1008.1552786940142</v>
          </cell>
          <cell r="CP58">
            <v>0.41012581600787701</v>
          </cell>
          <cell r="CQ58">
            <v>3.7723135602154637E-2</v>
          </cell>
          <cell r="CR58">
            <v>-3.4734731024141041E-2</v>
          </cell>
          <cell r="CS58">
            <v>-3.9503052113428652E-2</v>
          </cell>
          <cell r="CT58">
            <v>-2.8037763543885652E-2</v>
          </cell>
          <cell r="CU58">
            <v>4.7699631343473783E-2</v>
          </cell>
          <cell r="CV58">
            <v>2.8296000000000001</v>
          </cell>
          <cell r="CW58">
            <v>0.36538461538461536</v>
          </cell>
          <cell r="CX58">
            <v>0</v>
          </cell>
          <cell r="CY58">
            <v>0</v>
          </cell>
          <cell r="CZ58">
            <v>0</v>
          </cell>
          <cell r="DA58">
            <v>0</v>
          </cell>
          <cell r="DB58">
            <v>6.0659099510422774</v>
          </cell>
        </row>
        <row r="59">
          <cell r="L59">
            <v>141.6136801833679</v>
          </cell>
          <cell r="M59">
            <v>1.6218947100638736</v>
          </cell>
          <cell r="N59">
            <v>5.4436872518308785</v>
          </cell>
          <cell r="O59">
            <v>5.8494333667980261</v>
          </cell>
          <cell r="P59">
            <v>7.973679688456393</v>
          </cell>
          <cell r="Q59">
            <v>0</v>
          </cell>
          <cell r="R59">
            <v>10.757704478819267</v>
          </cell>
          <cell r="S59">
            <v>8.5081080798533222</v>
          </cell>
          <cell r="T59">
            <v>0.48554714593680004</v>
          </cell>
          <cell r="U59">
            <v>4.0601206067016934E-2</v>
          </cell>
          <cell r="V59">
            <v>0.64123642319902618</v>
          </cell>
          <cell r="W59">
            <v>0</v>
          </cell>
          <cell r="X59">
            <v>0.42360809894791268</v>
          </cell>
          <cell r="Y59">
            <v>0.39285368681219757</v>
          </cell>
          <cell r="Z59">
            <v>104008.48285209059</v>
          </cell>
          <cell r="AA59">
            <v>123308.07113439904</v>
          </cell>
          <cell r="AB59">
            <v>79830.634615322211</v>
          </cell>
          <cell r="AC59">
            <v>87281.245053623308</v>
          </cell>
          <cell r="AD59">
            <v>274645.34033369785</v>
          </cell>
          <cell r="AE59">
            <v>126908.19352895727</v>
          </cell>
          <cell r="AF59">
            <v>156727.6456519507</v>
          </cell>
          <cell r="AG59">
            <v>143332.78155517689</v>
          </cell>
          <cell r="AH59">
            <v>98487.17847800997</v>
          </cell>
          <cell r="AI59">
            <v>0</v>
          </cell>
          <cell r="AJ59">
            <v>0</v>
          </cell>
          <cell r="AK59">
            <v>0</v>
          </cell>
          <cell r="AL59">
            <v>0</v>
          </cell>
          <cell r="AM59">
            <v>0</v>
          </cell>
          <cell r="AN59">
            <v>0</v>
          </cell>
          <cell r="AO59">
            <v>0</v>
          </cell>
          <cell r="AP59">
            <v>0</v>
          </cell>
          <cell r="AQ59">
            <v>0</v>
          </cell>
          <cell r="AR59">
            <v>0</v>
          </cell>
          <cell r="AS59">
            <v>0</v>
          </cell>
          <cell r="AT59">
            <v>90054.432328579147</v>
          </cell>
          <cell r="AU59">
            <v>74181.756315803374</v>
          </cell>
          <cell r="AV59">
            <v>85117.994850241957</v>
          </cell>
          <cell r="AW59">
            <v>87156.125746421603</v>
          </cell>
          <cell r="AX59">
            <v>81280.396563965711</v>
          </cell>
          <cell r="AY59">
            <v>0</v>
          </cell>
          <cell r="AZ59">
            <v>97315.578828107362</v>
          </cell>
          <cell r="BA59">
            <v>93224.244220774446</v>
          </cell>
          <cell r="BB59">
            <v>44612.240694392494</v>
          </cell>
          <cell r="BC59">
            <v>67110.530381856501</v>
          </cell>
          <cell r="BD59">
            <v>113001.58094659542</v>
          </cell>
          <cell r="BE59">
            <v>50740.864246182166</v>
          </cell>
          <cell r="BF59">
            <v>54471.957125726592</v>
          </cell>
          <cell r="BG59">
            <v>48613.623532704645</v>
          </cell>
          <cell r="BH59">
            <v>42778.442986765098</v>
          </cell>
          <cell r="BI59">
            <v>50759.159620607548</v>
          </cell>
          <cell r="BJ59">
            <v>0</v>
          </cell>
          <cell r="BK59">
            <v>0</v>
          </cell>
          <cell r="BL59">
            <v>73672.505994364212</v>
          </cell>
          <cell r="BM59">
            <v>51669.816889658236</v>
          </cell>
          <cell r="BN59">
            <v>103682.90968566973</v>
          </cell>
          <cell r="BO59">
            <v>235618.48779344739</v>
          </cell>
          <cell r="BP59">
            <v>75451.365807486844</v>
          </cell>
          <cell r="BQ59">
            <v>0</v>
          </cell>
          <cell r="BR59">
            <v>79304.014884011631</v>
          </cell>
          <cell r="BS59">
            <v>45001.100804000715</v>
          </cell>
          <cell r="BT59">
            <v>404311.88869091216</v>
          </cell>
          <cell r="BU59">
            <v>0.37277939772914137</v>
          </cell>
          <cell r="BV59">
            <v>8338.9529249013012</v>
          </cell>
          <cell r="BW59">
            <v>402406.55499678425</v>
          </cell>
          <cell r="BX59">
            <v>223268.05274060456</v>
          </cell>
          <cell r="BY59">
            <v>63225.942413552642</v>
          </cell>
          <cell r="BZ59">
            <v>383193.51206416771</v>
          </cell>
          <cell r="CA59">
            <v>2540672.8717030552</v>
          </cell>
          <cell r="CB59">
            <v>0.37138515872982336</v>
          </cell>
          <cell r="CC59">
            <v>329557.21382497036</v>
          </cell>
          <cell r="CD59">
            <v>764977.86278271698</v>
          </cell>
          <cell r="CE59">
            <v>1233069.7625433854</v>
          </cell>
          <cell r="CF59">
            <v>6013.8009582452287</v>
          </cell>
          <cell r="CG59">
            <v>414925.32459893846</v>
          </cell>
          <cell r="CH59">
            <v>223240.59616463169</v>
          </cell>
          <cell r="CI59">
            <v>1899534.8941179821</v>
          </cell>
          <cell r="CJ59">
            <v>402406.55499678425</v>
          </cell>
          <cell r="CK59">
            <v>241272.96632719072</v>
          </cell>
          <cell r="CL59">
            <v>62602.569863923723</v>
          </cell>
          <cell r="CM59">
            <v>86597.478139386687</v>
          </cell>
          <cell r="CN59">
            <v>389937.05569841585</v>
          </cell>
          <cell r="CO59">
            <v>7067636.7478</v>
          </cell>
          <cell r="CP59">
            <v>0.79532089330540467</v>
          </cell>
          <cell r="CQ59">
            <v>0.20336519368898737</v>
          </cell>
          <cell r="CR59">
            <v>0.2017424829076844</v>
          </cell>
          <cell r="CS59">
            <v>8.4629195340857499E-2</v>
          </cell>
          <cell r="CT59">
            <v>0.10835841562711321</v>
          </cell>
          <cell r="CU59">
            <v>0.24393615821932862</v>
          </cell>
          <cell r="CV59">
            <v>163.8884046278385</v>
          </cell>
          <cell r="CW59">
            <v>22.064391719783622</v>
          </cell>
          <cell r="CX59">
            <v>29.113607498382176</v>
          </cell>
          <cell r="CY59">
            <v>8.9854155965987683</v>
          </cell>
          <cell r="CZ59">
            <v>13.193105039195039</v>
          </cell>
          <cell r="DA59">
            <v>42.495434313703299</v>
          </cell>
          <cell r="DB59">
            <v>270.94572430658764</v>
          </cell>
        </row>
      </sheetData>
      <sheetData sheetId="8"/>
      <sheetData sheetId="9"/>
      <sheetData sheetId="10"/>
      <sheetData sheetId="11"/>
      <sheetData sheetId="1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Table"/>
      <sheetName val="ADULT RESI MODELS"/>
      <sheetName val="JAIL DIVERSION MODELS"/>
      <sheetName val="2nd OFFENDER MODELS"/>
      <sheetName val="updated CAF"/>
      <sheetName val="FTE Chart"/>
      <sheetName val="Salaries Resi"/>
      <sheetName val="Travel noPP"/>
      <sheetName val="Occupancy "/>
      <sheetName val="OthProgExp&amp;Meals "/>
      <sheetName val="RecSp"/>
      <sheetName val="Counselor"/>
      <sheetName val="CleanData3386&amp;3401"/>
      <sheetName val="RawDataCalcs3386&amp;3401"/>
      <sheetName val="Source3386&amp;3401"/>
      <sheetName val="Preg&amp;PostP Source"/>
      <sheetName val="All Others (WomenNoPP+Men)"/>
      <sheetName val="JailD Travel"/>
      <sheetName val="Source4958"/>
      <sheetName val="2ndOffSource"/>
      <sheetName val="AdminAnlys"/>
      <sheetName val="CAF"/>
      <sheetName val="ALLClean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5">
          <cell r="L65">
            <v>0</v>
          </cell>
          <cell r="M65">
            <v>0.60401394157367827</v>
          </cell>
          <cell r="N65">
            <v>0</v>
          </cell>
          <cell r="O65">
            <v>0</v>
          </cell>
          <cell r="P65">
            <v>0</v>
          </cell>
          <cell r="Q65">
            <v>0</v>
          </cell>
          <cell r="R65">
            <v>0</v>
          </cell>
          <cell r="S65">
            <v>0</v>
          </cell>
          <cell r="T65">
            <v>0</v>
          </cell>
          <cell r="U65">
            <v>0</v>
          </cell>
          <cell r="V65">
            <v>0</v>
          </cell>
          <cell r="W65">
            <v>0</v>
          </cell>
          <cell r="X65">
            <v>0</v>
          </cell>
          <cell r="Y65">
            <v>0</v>
          </cell>
          <cell r="Z65">
            <v>27001.321817500786</v>
          </cell>
          <cell r="AA65">
            <v>17680</v>
          </cell>
          <cell r="AB65">
            <v>17680</v>
          </cell>
          <cell r="AC65">
            <v>18070.851702516127</v>
          </cell>
          <cell r="AD65">
            <v>0</v>
          </cell>
          <cell r="AE65">
            <v>0</v>
          </cell>
          <cell r="AF65">
            <v>17680</v>
          </cell>
          <cell r="AG65">
            <v>17680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17680</v>
          </cell>
          <cell r="AX65">
            <v>17680</v>
          </cell>
          <cell r="AY65">
            <v>0</v>
          </cell>
          <cell r="AZ65">
            <v>17680</v>
          </cell>
          <cell r="BA65">
            <v>17680</v>
          </cell>
          <cell r="BB65">
            <v>38683.69077867044</v>
          </cell>
          <cell r="BC65">
            <v>17680</v>
          </cell>
          <cell r="BD65">
            <v>17680</v>
          </cell>
          <cell r="BE65">
            <v>17680</v>
          </cell>
          <cell r="BF65">
            <v>17680</v>
          </cell>
          <cell r="BG65">
            <v>17680</v>
          </cell>
          <cell r="BH65">
            <v>20933.577544700503</v>
          </cell>
          <cell r="BI65">
            <v>18113.272969175363</v>
          </cell>
          <cell r="BJ65">
            <v>17680</v>
          </cell>
          <cell r="BK65">
            <v>0</v>
          </cell>
          <cell r="BL65">
            <v>20636.434820465383</v>
          </cell>
          <cell r="BM65">
            <v>17680</v>
          </cell>
          <cell r="BN65">
            <v>25004.04305351575</v>
          </cell>
          <cell r="BO65">
            <v>17680</v>
          </cell>
          <cell r="BP65">
            <v>17680</v>
          </cell>
          <cell r="BQ65">
            <v>0</v>
          </cell>
          <cell r="BR65">
            <v>17680</v>
          </cell>
          <cell r="BS65">
            <v>18141.222518283183</v>
          </cell>
          <cell r="BT65">
            <v>-41676.244265701374</v>
          </cell>
          <cell r="BU65">
            <v>8.7288553321896611E-2</v>
          </cell>
          <cell r="BV65">
            <v>-7668.9054664861869</v>
          </cell>
          <cell r="BW65">
            <v>-42994.589046928275</v>
          </cell>
          <cell r="BX65">
            <v>-31114.543559342434</v>
          </cell>
          <cell r="BY65">
            <v>-56549.921023847928</v>
          </cell>
          <cell r="BZ65">
            <v>-97003.786231626596</v>
          </cell>
          <cell r="CA65">
            <v>-313429.46542299842</v>
          </cell>
          <cell r="CB65">
            <v>-8.2635046624321695E-2</v>
          </cell>
          <cell r="CC65">
            <v>-43306.662961698195</v>
          </cell>
          <cell r="CD65">
            <v>-12782.185157235559</v>
          </cell>
          <cell r="CE65">
            <v>-49503.565553759647</v>
          </cell>
          <cell r="CF65">
            <v>0</v>
          </cell>
          <cell r="CG65">
            <v>-163357.23525071022</v>
          </cell>
          <cell r="CH65">
            <v>-92717.288808833691</v>
          </cell>
          <cell r="CI65">
            <v>-174238.57910238783</v>
          </cell>
          <cell r="CJ65">
            <v>-42994.589046928275</v>
          </cell>
          <cell r="CK65">
            <v>-63601.184466556078</v>
          </cell>
          <cell r="CL65">
            <v>-56549.921023847928</v>
          </cell>
          <cell r="CM65">
            <v>-24625.24467496722</v>
          </cell>
          <cell r="CN65">
            <v>-97003.786231626596</v>
          </cell>
          <cell r="CO65">
            <v>-351019.03335486259</v>
          </cell>
          <cell r="CP65">
            <v>0.29484957486879515</v>
          </cell>
          <cell r="CQ65">
            <v>5.4246351913831613E-2</v>
          </cell>
          <cell r="CR65">
            <v>4.5873466392117951E-2</v>
          </cell>
          <cell r="CS65">
            <v>3.5437273933393951E-2</v>
          </cell>
          <cell r="CT65">
            <v>-1.2333323520703935E-2</v>
          </cell>
          <cell r="CU65">
            <v>2.2913027561376476E-3</v>
          </cell>
          <cell r="CV65">
            <v>-2001.7395150477046</v>
          </cell>
          <cell r="CW65">
            <v>-449.92512739559015</v>
          </cell>
          <cell r="CX65">
            <v>-669.49380618456928</v>
          </cell>
          <cell r="CY65">
            <v>-742.75307693203445</v>
          </cell>
          <cell r="CZ65">
            <v>-28.06467652645356</v>
          </cell>
          <cell r="DA65">
            <v>-1831.0673764395974</v>
          </cell>
          <cell r="DB65">
            <v>-5722.7534056118502</v>
          </cell>
        </row>
        <row r="66">
          <cell r="L66">
            <v>68.638763831408127</v>
          </cell>
          <cell r="M66">
            <v>1.1713867216116371</v>
          </cell>
          <cell r="N66">
            <v>3.5436133878559533</v>
          </cell>
          <cell r="O66">
            <v>0.95881574526748314</v>
          </cell>
          <cell r="P66">
            <v>2.9922523651988402</v>
          </cell>
          <cell r="Q66">
            <v>0</v>
          </cell>
          <cell r="R66">
            <v>22.160404778842953</v>
          </cell>
          <cell r="S66">
            <v>7.4242654635805723</v>
          </cell>
          <cell r="T66">
            <v>2.8643600293925418</v>
          </cell>
          <cell r="U66">
            <v>5.1022146796734415E-3</v>
          </cell>
          <cell r="V66">
            <v>12.069142094975193</v>
          </cell>
          <cell r="W66">
            <v>0</v>
          </cell>
          <cell r="X66">
            <v>9.5889565937970307</v>
          </cell>
          <cell r="Y66">
            <v>7.3186088533890681</v>
          </cell>
          <cell r="Z66">
            <v>89011.525515165966</v>
          </cell>
          <cell r="AA66">
            <v>124711.18739604187</v>
          </cell>
          <cell r="AB66">
            <v>61892.043668045008</v>
          </cell>
          <cell r="AC66">
            <v>87195.593448715823</v>
          </cell>
          <cell r="AD66">
            <v>0</v>
          </cell>
          <cell r="AE66">
            <v>0</v>
          </cell>
          <cell r="AF66">
            <v>167549.29408607361</v>
          </cell>
          <cell r="AG66">
            <v>79437.240789242293</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115332.99841003475</v>
          </cell>
          <cell r="AX66">
            <v>90839.543238665152</v>
          </cell>
          <cell r="AY66">
            <v>0</v>
          </cell>
          <cell r="AZ66">
            <v>59076.726041829606</v>
          </cell>
          <cell r="BA66">
            <v>55600.502579381842</v>
          </cell>
          <cell r="BB66">
            <v>46993.941797087129</v>
          </cell>
          <cell r="BC66">
            <v>47942.60200592941</v>
          </cell>
          <cell r="BD66">
            <v>85121.186442077829</v>
          </cell>
          <cell r="BE66">
            <v>60150.264866991725</v>
          </cell>
          <cell r="BF66">
            <v>37107.840583638354</v>
          </cell>
          <cell r="BG66">
            <v>34103.875436210852</v>
          </cell>
          <cell r="BH66">
            <v>43390.477411873391</v>
          </cell>
          <cell r="BI66">
            <v>42074.135709455113</v>
          </cell>
          <cell r="BJ66">
            <v>36682.268470282579</v>
          </cell>
          <cell r="BK66">
            <v>0</v>
          </cell>
          <cell r="BL66">
            <v>44994.274591165755</v>
          </cell>
          <cell r="BM66">
            <v>97222.235686431435</v>
          </cell>
          <cell r="BN66">
            <v>90762.603215714815</v>
          </cell>
          <cell r="BO66">
            <v>119552.2873416293</v>
          </cell>
          <cell r="BP66">
            <v>75684.090495463184</v>
          </cell>
          <cell r="BQ66">
            <v>0</v>
          </cell>
          <cell r="BR66">
            <v>46682.215048048798</v>
          </cell>
          <cell r="BS66">
            <v>41691.468549205456</v>
          </cell>
          <cell r="BT66">
            <v>215813.24914156343</v>
          </cell>
          <cell r="BU66">
            <v>0.38712105109997308</v>
          </cell>
          <cell r="BV66">
            <v>12566.14239091755</v>
          </cell>
          <cell r="BW66">
            <v>212234.356998359</v>
          </cell>
          <cell r="BX66">
            <v>46071.344248997601</v>
          </cell>
          <cell r="BY66">
            <v>226902.57309281343</v>
          </cell>
          <cell r="BZ66">
            <v>349599.7084215752</v>
          </cell>
          <cell r="CA66">
            <v>1685831.3957882223</v>
          </cell>
          <cell r="CB66">
            <v>0.48343558589893837</v>
          </cell>
          <cell r="CC66">
            <v>173231.84261687062</v>
          </cell>
          <cell r="CD66">
            <v>15056.319295166595</v>
          </cell>
          <cell r="CE66">
            <v>70578.736588242406</v>
          </cell>
          <cell r="CF66">
            <v>0</v>
          </cell>
          <cell r="CG66">
            <v>643703.17145760683</v>
          </cell>
          <cell r="CH66">
            <v>168723.38432607506</v>
          </cell>
          <cell r="CI66">
            <v>883865.09565411182</v>
          </cell>
          <cell r="CJ66">
            <v>212234.356998359</v>
          </cell>
          <cell r="CK66">
            <v>311211.60929414228</v>
          </cell>
          <cell r="CL66">
            <v>226902.57309281343</v>
          </cell>
          <cell r="CM66">
            <v>64778.990192208599</v>
          </cell>
          <cell r="CN66">
            <v>349599.7084215752</v>
          </cell>
          <cell r="CO66">
            <v>1940598.0624617594</v>
          </cell>
          <cell r="CP66">
            <v>0.59656020338447291</v>
          </cell>
          <cell r="CQ66">
            <v>0.1566637906768488</v>
          </cell>
          <cell r="CR66">
            <v>0.27180008495921093</v>
          </cell>
          <cell r="CS66">
            <v>0.17157983368640611</v>
          </cell>
          <cell r="CT66">
            <v>6.7111788746459594E-2</v>
          </cell>
          <cell r="CU66">
            <v>0.32064193368800842</v>
          </cell>
          <cell r="CV66">
            <v>2362.7914588359358</v>
          </cell>
          <cell r="CW66">
            <v>531.92173452915699</v>
          </cell>
          <cell r="CX66">
            <v>790.78617106937202</v>
          </cell>
          <cell r="CY66">
            <v>866.65490806017237</v>
          </cell>
          <cell r="CZ66">
            <v>36.082840081274462</v>
          </cell>
          <cell r="DA66">
            <v>2121.643831764482</v>
          </cell>
          <cell r="DB66">
            <v>6709.5907714262949</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Table"/>
      <sheetName val="ADULT RESI MODELS"/>
      <sheetName val="JAIL DIVERSION MODELS"/>
      <sheetName val="2nd OFFENDER MODELS"/>
      <sheetName val="updated CAF"/>
      <sheetName val="FTE Chart"/>
      <sheetName val="Salaries Resi"/>
      <sheetName val="Travel noPP"/>
      <sheetName val="Occupancy "/>
      <sheetName val="OthProgExp&amp;Meals "/>
      <sheetName val="RecSp"/>
      <sheetName val="Counselor"/>
      <sheetName val="CleanData3386&amp;3401"/>
      <sheetName val="RawDataCalcs3386&amp;3401"/>
      <sheetName val="Source3386&amp;3401"/>
      <sheetName val="Preg&amp;PostP Source"/>
      <sheetName val="All Others (WomenNoPP+Men)"/>
      <sheetName val="JailD Travel"/>
      <sheetName val="Source4958"/>
      <sheetName val="2ndOffSource"/>
      <sheetName val="AdminAnlys"/>
      <sheetName val="CAF"/>
      <sheetName val="ALLCleanData"/>
    </sheetNames>
    <sheetDataSet>
      <sheetData sheetId="0" refreshError="1"/>
      <sheetData sheetId="1" refreshError="1"/>
      <sheetData sheetId="2" refreshError="1"/>
      <sheetData sheetId="3" refreshError="1"/>
      <sheetData sheetId="4" refreshError="1"/>
      <sheetData sheetId="5" refreshError="1">
        <row r="5">
          <cell r="B5">
            <v>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row r="65">
          <cell r="L65">
            <v>0</v>
          </cell>
          <cell r="M65">
            <v>0.60401394157367827</v>
          </cell>
          <cell r="N65">
            <v>0</v>
          </cell>
          <cell r="O65">
            <v>0</v>
          </cell>
          <cell r="P65">
            <v>0</v>
          </cell>
          <cell r="Q65">
            <v>0</v>
          </cell>
          <cell r="R65">
            <v>0</v>
          </cell>
          <cell r="S65">
            <v>0</v>
          </cell>
          <cell r="T65">
            <v>0</v>
          </cell>
          <cell r="U65">
            <v>0</v>
          </cell>
          <cell r="V65">
            <v>0</v>
          </cell>
          <cell r="W65">
            <v>0</v>
          </cell>
          <cell r="X65">
            <v>0</v>
          </cell>
          <cell r="Y65">
            <v>0</v>
          </cell>
          <cell r="Z65">
            <v>27001.321817500786</v>
          </cell>
          <cell r="AA65">
            <v>17680</v>
          </cell>
          <cell r="AB65">
            <v>17680</v>
          </cell>
          <cell r="AC65">
            <v>18070.851702516127</v>
          </cell>
          <cell r="AD65">
            <v>0</v>
          </cell>
          <cell r="AE65">
            <v>0</v>
          </cell>
          <cell r="AF65">
            <v>17680</v>
          </cell>
          <cell r="AG65">
            <v>17680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17680</v>
          </cell>
          <cell r="AX65">
            <v>17680</v>
          </cell>
          <cell r="AY65">
            <v>0</v>
          </cell>
          <cell r="AZ65">
            <v>17680</v>
          </cell>
          <cell r="BA65">
            <v>17680</v>
          </cell>
          <cell r="BB65">
            <v>38683.69077867044</v>
          </cell>
          <cell r="BC65">
            <v>17680</v>
          </cell>
          <cell r="BD65">
            <v>17680</v>
          </cell>
          <cell r="BE65">
            <v>17680</v>
          </cell>
          <cell r="BF65">
            <v>17680</v>
          </cell>
          <cell r="BG65">
            <v>17680</v>
          </cell>
          <cell r="BH65">
            <v>20933.577544700503</v>
          </cell>
          <cell r="BI65">
            <v>18113.272969175363</v>
          </cell>
          <cell r="BJ65">
            <v>17680</v>
          </cell>
          <cell r="BK65">
            <v>0</v>
          </cell>
          <cell r="BL65">
            <v>20636.434820465383</v>
          </cell>
          <cell r="BM65">
            <v>17680</v>
          </cell>
          <cell r="BN65">
            <v>25004.04305351575</v>
          </cell>
          <cell r="BO65">
            <v>17680</v>
          </cell>
          <cell r="BP65">
            <v>17680</v>
          </cell>
          <cell r="BQ65">
            <v>0</v>
          </cell>
          <cell r="BR65">
            <v>17680</v>
          </cell>
          <cell r="BS65">
            <v>18141.222518283183</v>
          </cell>
          <cell r="BT65">
            <v>-41676.244265701374</v>
          </cell>
          <cell r="BU65">
            <v>8.7288553321896611E-2</v>
          </cell>
          <cell r="BV65">
            <v>-7668.9054664861869</v>
          </cell>
          <cell r="BW65">
            <v>-42994.589046928275</v>
          </cell>
          <cell r="BX65">
            <v>-31114.543559342434</v>
          </cell>
          <cell r="BY65">
            <v>-56549.921023847928</v>
          </cell>
          <cell r="BZ65">
            <v>-97003.786231626596</v>
          </cell>
          <cell r="CA65">
            <v>-313429.46542299842</v>
          </cell>
          <cell r="CB65">
            <v>-8.2635046624321695E-2</v>
          </cell>
          <cell r="CC65">
            <v>-43306.662961698195</v>
          </cell>
          <cell r="CD65">
            <v>-12782.185157235559</v>
          </cell>
          <cell r="CE65">
            <v>-49503.565553759647</v>
          </cell>
          <cell r="CF65">
            <v>0</v>
          </cell>
          <cell r="CG65">
            <v>-163357.23525071022</v>
          </cell>
          <cell r="CH65">
            <v>-92717.288808833691</v>
          </cell>
          <cell r="CI65">
            <v>-174238.57910238783</v>
          </cell>
          <cell r="CJ65">
            <v>-42994.589046928275</v>
          </cell>
          <cell r="CK65">
            <v>-63601.184466556078</v>
          </cell>
          <cell r="CL65">
            <v>-56549.921023847928</v>
          </cell>
          <cell r="CM65">
            <v>-24625.24467496722</v>
          </cell>
          <cell r="CN65">
            <v>-97003.786231626596</v>
          </cell>
          <cell r="CO65">
            <v>-351019.03335486259</v>
          </cell>
          <cell r="CP65">
            <v>0.29484957486879515</v>
          </cell>
          <cell r="CQ65">
            <v>5.4246351913831613E-2</v>
          </cell>
          <cell r="CR65">
            <v>4.5873466392117951E-2</v>
          </cell>
          <cell r="CS65">
            <v>3.5437273933393951E-2</v>
          </cell>
          <cell r="CT65">
            <v>-1.2333323520703935E-2</v>
          </cell>
          <cell r="CU65">
            <v>2.2913027561376476E-3</v>
          </cell>
          <cell r="CV65">
            <v>-2001.7395150477046</v>
          </cell>
          <cell r="CW65">
            <v>-449.92512739559015</v>
          </cell>
          <cell r="CX65">
            <v>-669.49380618456928</v>
          </cell>
          <cell r="CY65">
            <v>-742.75307693203445</v>
          </cell>
          <cell r="CZ65">
            <v>-28.06467652645356</v>
          </cell>
          <cell r="DA65">
            <v>-1831.0673764395974</v>
          </cell>
          <cell r="DB65">
            <v>-5722.7534056118502</v>
          </cell>
        </row>
        <row r="66">
          <cell r="L66">
            <v>68.638763831408127</v>
          </cell>
          <cell r="M66">
            <v>1.1713867216116371</v>
          </cell>
          <cell r="N66">
            <v>3.5436133878559533</v>
          </cell>
          <cell r="O66">
            <v>0.95881574526748314</v>
          </cell>
          <cell r="P66">
            <v>2.9922523651988402</v>
          </cell>
          <cell r="Q66">
            <v>0</v>
          </cell>
          <cell r="R66">
            <v>22.160404778842953</v>
          </cell>
          <cell r="S66">
            <v>7.4242654635805723</v>
          </cell>
          <cell r="T66">
            <v>2.8643600293925418</v>
          </cell>
          <cell r="U66">
            <v>5.1022146796734415E-3</v>
          </cell>
          <cell r="V66">
            <v>12.069142094975193</v>
          </cell>
          <cell r="W66">
            <v>0</v>
          </cell>
          <cell r="X66">
            <v>9.5889565937970307</v>
          </cell>
          <cell r="Y66">
            <v>7.3186088533890681</v>
          </cell>
          <cell r="Z66">
            <v>89011.525515165966</v>
          </cell>
          <cell r="AA66">
            <v>124711.18739604187</v>
          </cell>
          <cell r="AB66">
            <v>61892.043668045008</v>
          </cell>
          <cell r="AC66">
            <v>87195.593448715823</v>
          </cell>
          <cell r="AD66">
            <v>0</v>
          </cell>
          <cell r="AE66">
            <v>0</v>
          </cell>
          <cell r="AF66">
            <v>167549.29408607361</v>
          </cell>
          <cell r="AG66">
            <v>79437.240789242293</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115332.99841003475</v>
          </cell>
          <cell r="AX66">
            <v>90839.543238665152</v>
          </cell>
          <cell r="AY66">
            <v>0</v>
          </cell>
          <cell r="AZ66">
            <v>59076.726041829606</v>
          </cell>
          <cell r="BA66">
            <v>55600.502579381842</v>
          </cell>
          <cell r="BB66">
            <v>46993.941797087129</v>
          </cell>
          <cell r="BC66">
            <v>47942.60200592941</v>
          </cell>
          <cell r="BD66">
            <v>85121.186442077829</v>
          </cell>
          <cell r="BE66">
            <v>60150.264866991725</v>
          </cell>
          <cell r="BF66">
            <v>37107.840583638354</v>
          </cell>
          <cell r="BG66">
            <v>34103.875436210852</v>
          </cell>
          <cell r="BH66">
            <v>43390.477411873391</v>
          </cell>
          <cell r="BI66">
            <v>42074.135709455113</v>
          </cell>
          <cell r="BJ66">
            <v>36682.268470282579</v>
          </cell>
          <cell r="BK66">
            <v>0</v>
          </cell>
          <cell r="BL66">
            <v>44994.274591165755</v>
          </cell>
          <cell r="BM66">
            <v>97222.235686431435</v>
          </cell>
          <cell r="BN66">
            <v>90762.603215714815</v>
          </cell>
          <cell r="BO66">
            <v>119552.2873416293</v>
          </cell>
          <cell r="BP66">
            <v>75684.090495463184</v>
          </cell>
          <cell r="BQ66">
            <v>0</v>
          </cell>
          <cell r="BR66">
            <v>46682.215048048798</v>
          </cell>
          <cell r="BS66">
            <v>41691.468549205456</v>
          </cell>
          <cell r="BT66">
            <v>215813.24914156343</v>
          </cell>
          <cell r="BU66">
            <v>0.38712105109997308</v>
          </cell>
          <cell r="BV66">
            <v>12566.14239091755</v>
          </cell>
          <cell r="BW66">
            <v>212234.356998359</v>
          </cell>
          <cell r="BX66">
            <v>46071.344248997601</v>
          </cell>
          <cell r="BY66">
            <v>226902.57309281343</v>
          </cell>
          <cell r="BZ66">
            <v>349599.7084215752</v>
          </cell>
          <cell r="CA66">
            <v>1685831.3957882223</v>
          </cell>
          <cell r="CB66">
            <v>0.48343558589893837</v>
          </cell>
          <cell r="CC66">
            <v>173231.84261687062</v>
          </cell>
          <cell r="CD66">
            <v>15056.319295166595</v>
          </cell>
          <cell r="CE66">
            <v>70578.736588242406</v>
          </cell>
          <cell r="CF66">
            <v>0</v>
          </cell>
          <cell r="CG66">
            <v>643703.17145760683</v>
          </cell>
          <cell r="CH66">
            <v>168723.38432607506</v>
          </cell>
          <cell r="CI66">
            <v>883865.09565411182</v>
          </cell>
          <cell r="CJ66">
            <v>212234.356998359</v>
          </cell>
          <cell r="CK66">
            <v>311211.60929414228</v>
          </cell>
          <cell r="CL66">
            <v>226902.57309281343</v>
          </cell>
          <cell r="CM66">
            <v>64778.990192208599</v>
          </cell>
          <cell r="CN66">
            <v>349599.7084215752</v>
          </cell>
          <cell r="CO66">
            <v>1940598.0624617594</v>
          </cell>
          <cell r="CP66">
            <v>0.59656020338447291</v>
          </cell>
          <cell r="CQ66">
            <v>0.1566637906768488</v>
          </cell>
          <cell r="CR66">
            <v>0.27180008495921093</v>
          </cell>
          <cell r="CS66">
            <v>0.17157983368640611</v>
          </cell>
          <cell r="CT66">
            <v>6.7111788746459594E-2</v>
          </cell>
          <cell r="CU66">
            <v>0.32064193368800842</v>
          </cell>
          <cell r="CV66">
            <v>2362.7914588359358</v>
          </cell>
          <cell r="CW66">
            <v>531.92173452915699</v>
          </cell>
          <cell r="CX66">
            <v>790.78617106937202</v>
          </cell>
          <cell r="CY66">
            <v>866.65490806017237</v>
          </cell>
          <cell r="CZ66">
            <v>36.082840081274462</v>
          </cell>
          <cell r="DA66">
            <v>2121.643831764482</v>
          </cell>
          <cell r="DB66">
            <v>6709.5907714262949</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Method"/>
      <sheetName val="0.1 Fiscal Impact"/>
      <sheetName val="1 Rate Calc"/>
      <sheetName val="2 Direct Staff Expenses"/>
      <sheetName val="3 Indirect Staff Expenses"/>
      <sheetName val="4 Non-Staff Expenses"/>
      <sheetName val="5 Days and Hours of Care"/>
      <sheetName val="6 Raw Data "/>
      <sheetName val="7 CAF Periods"/>
      <sheetName val="8 CPIMA"/>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68">
          <cell r="L68">
            <v>72.246451723559602</v>
          </cell>
        </row>
      </sheetData>
      <sheetData sheetId="23" refreshError="1">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3_dl"/>
      <sheetName val="M2023 BLS SALARY CHART (53rd)"/>
      <sheetName val="M2023 BLS SALARY CHART (63rd)"/>
      <sheetName val="M2023 BLS SALARY CHART (75th)"/>
      <sheetName val="DC  CNA  DC III"/>
      <sheetName val="Case Social Worker.Manager"/>
      <sheetName val="Clinical"/>
      <sheetName val="Nursing"/>
      <sheetName val="Management"/>
      <sheetName val="Therapies"/>
      <sheetName val="Sheet1"/>
      <sheetName val="Percentile Scale"/>
      <sheetName val="Field Descriptions"/>
      <sheetName val="UpdateTime"/>
      <sheetName val="Filler"/>
      <sheetName val="M2023 BLS SALARY CHART (53r (2)"/>
    </sheetNames>
    <sheetDataSet>
      <sheetData sheetId="0">
        <row r="409">
          <cell r="O409">
            <v>21.561199999999999</v>
          </cell>
        </row>
        <row r="609">
          <cell r="O609">
            <v>24.7028</v>
          </cell>
        </row>
      </sheetData>
      <sheetData sheetId="1"/>
      <sheetData sheetId="2"/>
      <sheetData sheetId="3"/>
      <sheetData sheetId="4">
        <row r="8">
          <cell r="I8">
            <v>20.792100000000001</v>
          </cell>
        </row>
        <row r="13">
          <cell r="I13">
            <v>21.417999999999999</v>
          </cell>
          <cell r="J13">
            <v>44549.439999999995</v>
          </cell>
        </row>
        <row r="21">
          <cell r="I21">
            <v>27.027519999999999</v>
          </cell>
        </row>
      </sheetData>
      <sheetData sheetId="5">
        <row r="6">
          <cell r="J6">
            <v>30.979999999999997</v>
          </cell>
        </row>
        <row r="13">
          <cell r="J13">
            <v>33.755499999999998</v>
          </cell>
        </row>
      </sheetData>
      <sheetData sheetId="6">
        <row r="8">
          <cell r="J8">
            <v>40.211399999999998</v>
          </cell>
        </row>
        <row r="14">
          <cell r="J14">
            <v>48.945399999999999</v>
          </cell>
        </row>
      </sheetData>
      <sheetData sheetId="7">
        <row r="4">
          <cell r="J4">
            <v>35.506799999999998</v>
          </cell>
        </row>
        <row r="8">
          <cell r="J8">
            <v>49.818400000000004</v>
          </cell>
        </row>
        <row r="13">
          <cell r="J13">
            <v>67.710800000000006</v>
          </cell>
        </row>
      </sheetData>
      <sheetData sheetId="8">
        <row r="4">
          <cell r="J4">
            <v>38.860399999999998</v>
          </cell>
        </row>
      </sheetData>
      <sheetData sheetId="9">
        <row r="5">
          <cell r="I5">
            <v>36.818800000000003</v>
          </cell>
        </row>
        <row r="11">
          <cell r="I11">
            <v>39.750500000000002</v>
          </cell>
        </row>
        <row r="17">
          <cell r="I17">
            <v>42.784640000000003</v>
          </cell>
        </row>
        <row r="21">
          <cell r="I21">
            <v>44.301760000000002</v>
          </cell>
        </row>
      </sheetData>
      <sheetData sheetId="10"/>
      <sheetData sheetId="11"/>
      <sheetData sheetId="12"/>
      <sheetData sheetId="13"/>
      <sheetData sheetId="14"/>
      <sheetData sheetId="1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2023 BLS SALARY CHART (53rd)"/>
      <sheetName val="Caseload"/>
      <sheetName val="OTP Build with BSAS"/>
      <sheetName val="OTP Build with BSAS-2"/>
      <sheetName val="No Office Manager-CL Adj"/>
      <sheetName val="OTP Build 3"/>
      <sheetName val="OTP Build 5"/>
      <sheetName val="Old Versions&gt;&gt;"/>
      <sheetName val="AL-TN Caseload"/>
      <sheetName val="OTP Build 4"/>
      <sheetName val="Tracey"/>
      <sheetName val="Caseload +coverage models"/>
      <sheetName val="Caseload +coverage models ALTN"/>
      <sheetName val="(not rec) Productive Hours"/>
    </sheetNames>
    <sheetDataSet>
      <sheetData sheetId="0">
        <row r="6">
          <cell r="C6">
            <v>43247.567999999999</v>
          </cell>
        </row>
        <row r="12">
          <cell r="C12">
            <v>64438.399999999994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Fiscal impact summary"/>
      <sheetName val="4929 OBOTS FOIA"/>
      <sheetName val="4929 OBOTS"/>
      <sheetName val="M2021 BLS  53%ile"/>
      <sheetName val="4929 OBOTS FQHC w Add-on"/>
      <sheetName val="4929 OBOTS Outpatient Clinic"/>
      <sheetName val="4929 OBOTS Hospital w Add-on"/>
      <sheetName val="4929 OBOTS FQHC Start-Up"/>
      <sheetName val="FALL CAF 2022"/>
    </sheetNames>
    <sheetDataSet>
      <sheetData sheetId="0" refreshError="1"/>
      <sheetData sheetId="1" refreshError="1"/>
      <sheetData sheetId="2"/>
      <sheetData sheetId="3">
        <row r="38">
          <cell r="D38">
            <v>0.25390000000000001</v>
          </cell>
        </row>
        <row r="41">
          <cell r="D41">
            <v>0.12</v>
          </cell>
        </row>
      </sheetData>
      <sheetData sheetId="4">
        <row r="12">
          <cell r="D12" t="str">
            <v>C.257 Benchmark</v>
          </cell>
        </row>
        <row r="16">
          <cell r="D16" t="str">
            <v>C.257 Benchmark</v>
          </cell>
        </row>
      </sheetData>
      <sheetData sheetId="5" refreshError="1"/>
      <sheetData sheetId="6" refreshError="1"/>
      <sheetData sheetId="7" refreshError="1"/>
      <sheetData sheetId="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heetName val="FY22 Master Lookup"/>
      <sheetName val="Master Lookup"/>
      <sheetName val="FY22 2nd OFFENDER- 3401 "/>
      <sheetName val="FY22 1. 2nd OFFENDER- 3401test "/>
      <sheetName val="FY20 2nd OFFENDER- 3401 "/>
      <sheetName val="FY22  RESI REHAB 3386 Clinica"/>
      <sheetName val="FY20  RESI REHAB 3386 Clinical"/>
      <sheetName val="FY22 Per DiemAdd on"/>
      <sheetName val="2. Per DiemAdd on"/>
      <sheetName val="FY22 P&amp;P Enhancements 3386 "/>
      <sheetName val="Fy20 P&amp;P Enhancements 3386 "/>
      <sheetName val="FY22 JAIL DIVERSION - 4958 "/>
      <sheetName val="FY22 FAMILY SOBER LIVING- 4919 "/>
      <sheetName val="3. JAIL DIVERSION - 4958 "/>
      <sheetName val="FY20 FAMILY SOBER LIVING - 4919"/>
      <sheetName val="FY22 FAMILY RESI - 3380 "/>
      <sheetName val="CAF Spring 2020"/>
      <sheetName val="5. FAMILY RESI - 3380 "/>
      <sheetName val="CAF Fall 2018"/>
    </sheetNames>
    <sheetDataSet>
      <sheetData sheetId="0"/>
      <sheetData sheetId="1">
        <row r="15">
          <cell r="C15">
            <v>64475.382500000007</v>
          </cell>
        </row>
        <row r="67">
          <cell r="C67">
            <v>0.12</v>
          </cell>
        </row>
      </sheetData>
      <sheetData sheetId="2">
        <row r="10">
          <cell r="C10">
            <v>0.15384615384615385</v>
          </cell>
        </row>
        <row r="15">
          <cell r="B15" t="str">
            <v>Program Manager / Director</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F Fall 2018"/>
      <sheetName val="FTEs by category"/>
      <sheetName val="Below the line"/>
      <sheetName val="CAF Fall 2020"/>
      <sheetName val="Chart"/>
      <sheetName val="Master Lookup"/>
      <sheetName val="FY22 Master Lookup"/>
      <sheetName val="NEW FY22 Rate Review TEA Models"/>
      <sheetName val="FY22 Rate Review TEA Models "/>
      <sheetName val="Rate Review FY20 TEA Models "/>
      <sheetName val=" TEA Models all bench to $15hr"/>
      <sheetName val="Night Cntr Model - benchmark"/>
      <sheetName val="Night Cntr Model bench to Engag"/>
      <sheetName val="Night Cntr Model - Full cost"/>
      <sheetName val="Post PH Fiscal Impact "/>
      <sheetName val="Source Data"/>
      <sheetName val="CAF Fall 2016"/>
      <sheetName val="Sheet1"/>
      <sheetName val="Sheet2"/>
      <sheetName val="TEA Add on Rates "/>
      <sheetName val="TEA Engagement staffing"/>
      <sheetName val="Engagemnt staffing"/>
      <sheetName val="CAF Spring 2020"/>
      <sheetName val="Fiscal Impact"/>
    </sheetNames>
    <sheetDataSet>
      <sheetData sheetId="0" refreshError="1"/>
      <sheetData sheetId="1" refreshError="1"/>
      <sheetData sheetId="2" refreshError="1"/>
      <sheetData sheetId="3" refreshError="1"/>
      <sheetData sheetId="4">
        <row r="6">
          <cell r="C6">
            <v>32198.400000000001</v>
          </cell>
        </row>
      </sheetData>
      <sheetData sheetId="5" refreshError="1"/>
      <sheetData sheetId="6">
        <row r="4">
          <cell r="C4">
            <v>65763</v>
          </cell>
        </row>
        <row r="7">
          <cell r="B7" t="str">
            <v>Direct Care Staff III (Senior Staff)</v>
          </cell>
        </row>
        <row r="10">
          <cell r="B10" t="str">
            <v>Direct Care  Triage Staff</v>
          </cell>
        </row>
        <row r="18">
          <cell r="C18">
            <v>2.3531493276716206E-2</v>
          </cell>
        </row>
        <row r="21">
          <cell r="C21">
            <v>0.12</v>
          </cell>
        </row>
      </sheetData>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refreshError="1"/>
      <sheetData sheetId="22" refreshError="1"/>
      <sheetData sheetId="2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ary Bench Chart"/>
      <sheetName val="Consolidated Rate Chart"/>
      <sheetName val="FY21 Add on Rates "/>
      <sheetName val="EXAMPLE - Group Home 1-4"/>
      <sheetName val="GH 12 Beds(DMH) "/>
      <sheetName val="Latency Res with H. Parent"/>
      <sheetName val="XXCTR 0-6"/>
      <sheetName val="XXCTR 7-12"/>
      <sheetName val="Short Term CTR"/>
      <sheetName val="Teen Parent"/>
      <sheetName val="Emergency Model"/>
      <sheetName val="The CTR model (was 13-17)"/>
      <sheetName val="Specialty (Exploited)"/>
      <sheetName val="Specialty"/>
      <sheetName val="XXInt Treatment Res A NOT USING"/>
      <sheetName val="Intensive Treatment Residence M"/>
      <sheetName val="ITR Aggressive old"/>
      <sheetName val="ITR Mental Health old"/>
      <sheetName val="TEMPLATE (7)"/>
      <sheetName val="TEMPLATE (8)"/>
    </sheetNames>
    <sheetDataSet>
      <sheetData sheetId="0" refreshError="1">
        <row r="4">
          <cell r="C4">
            <v>32198.400000000001</v>
          </cell>
        </row>
        <row r="10">
          <cell r="C10">
            <v>43971.200000000004</v>
          </cell>
        </row>
        <row r="18">
          <cell r="C18">
            <v>57449.599999999999</v>
          </cell>
        </row>
        <row r="20">
          <cell r="C20">
            <v>86860.800000000003</v>
          </cell>
        </row>
        <row r="30">
          <cell r="C30">
            <v>0.224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yHabSupRates 3285 v1"/>
      <sheetName val="Chart"/>
      <sheetName val="CorpRepPayee 3274 Models"/>
      <sheetName val="TAP 2222 Model"/>
      <sheetName val="Rate Chart"/>
      <sheetName val="Spring2017 CAF"/>
      <sheetName val="RatesForReg"/>
      <sheetName val="DayHabSupRates 3285 (V2)"/>
      <sheetName val="Fiscal Impact"/>
      <sheetName val="CAF 2019 Fall"/>
      <sheetName val="DayHab 3285 add ons"/>
      <sheetName val="Kara ALTR Add on Rates"/>
    </sheetNames>
    <sheetDataSet>
      <sheetData sheetId="0"/>
      <sheetData sheetId="1">
        <row r="4">
          <cell r="C4">
            <v>32198.400000000001</v>
          </cell>
        </row>
        <row r="18">
          <cell r="C18">
            <v>57449.599999999999</v>
          </cell>
        </row>
        <row r="20">
          <cell r="C20">
            <v>86860.800000000003</v>
          </cell>
        </row>
      </sheetData>
      <sheetData sheetId="2"/>
      <sheetData sheetId="3"/>
      <sheetData sheetId="4"/>
      <sheetData sheetId="5"/>
      <sheetData sheetId="6"/>
      <sheetData sheetId="7"/>
      <sheetData sheetId="8"/>
      <sheetData sheetId="9">
        <row r="25">
          <cell r="BZ25">
            <v>1.7780248869661817E-2</v>
          </cell>
        </row>
      </sheetData>
      <sheetData sheetId="10"/>
      <sheetData sheetId="1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heetName val="FY22 Master Lookup"/>
      <sheetName val="Master Lookup"/>
      <sheetName val="FY22 2nd OFFENDER- 3401 "/>
      <sheetName val="FY22 1. 2nd OFFENDER- 3401test "/>
      <sheetName val="FY20 2nd OFFENDER- 3401 "/>
      <sheetName val="FY22  RESI REHAB 3386 Clinica"/>
      <sheetName val="FY20  RESI REHAB 3386 Clinical"/>
      <sheetName val="FY22 Per DiemAdd on"/>
      <sheetName val="2. Per DiemAdd on"/>
      <sheetName val="FY22 P&amp;P Enhancements 3386 "/>
      <sheetName val="Fy20 P&amp;P Enhancements 3386 "/>
      <sheetName val="FY22 JAIL DIVERSION - 4958 "/>
      <sheetName val="FY22 FAMILY SOBER LIVING- 4919 "/>
      <sheetName val="3. JAIL DIVERSION - 4958 "/>
      <sheetName val="FY20 FAMILY SOBER LIVING - 4919"/>
      <sheetName val="FY22 FAMILY RESI - 3380 "/>
      <sheetName val="CAF Spring 2020"/>
      <sheetName val="5. FAMILY RESI - 3380 "/>
      <sheetName val="CAF Fall 2018"/>
    </sheetNames>
    <sheetDataSet>
      <sheetData sheetId="0"/>
      <sheetData sheetId="1">
        <row r="15">
          <cell r="C15">
            <v>64475.382500000007</v>
          </cell>
        </row>
        <row r="67">
          <cell r="C67">
            <v>0.12</v>
          </cell>
        </row>
      </sheetData>
      <sheetData sheetId="2">
        <row r="10">
          <cell r="C10">
            <v>0.15384615384615385</v>
          </cell>
        </row>
        <row r="15">
          <cell r="B15" t="str">
            <v>Program Manager / Director</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s"/>
      <sheetName val="FAMILY SOBER LIVING MODEL"/>
      <sheetName val="FAMILY RESI MODELS"/>
      <sheetName val="updated CAF"/>
      <sheetName val="ALLCleanData"/>
      <sheetName val="Source"/>
      <sheetName val="Staffing charts"/>
      <sheetName val="No.FamilyUnits"/>
      <sheetName val="ALLRawDataCalcs"/>
      <sheetName val="Lookups"/>
      <sheetName val="AdminAnlys"/>
      <sheetName val="CAF"/>
      <sheetName val="ALLCleanDataAllResi"/>
    </sheetNames>
    <sheetDataSet>
      <sheetData sheetId="0" refreshError="1"/>
      <sheetData sheetId="1" refreshError="1"/>
      <sheetData sheetId="2" refreshError="1">
        <row r="13">
          <cell r="B13">
            <v>1.3076923076923077</v>
          </cell>
          <cell r="G13">
            <v>1.3076923076923077</v>
          </cell>
          <cell r="L13">
            <v>1.3076923076923077</v>
          </cell>
          <cell r="Q13">
            <v>1.3076923076923077</v>
          </cell>
          <cell r="V13">
            <v>1.3076923076923077</v>
          </cell>
          <cell r="AA13">
            <v>1.3076923076923077</v>
          </cell>
        </row>
      </sheetData>
      <sheetData sheetId="3" refreshError="1"/>
      <sheetData sheetId="4" refreshError="1"/>
      <sheetData sheetId="5" refreshError="1"/>
      <sheetData sheetId="6" refreshError="1">
        <row r="7">
          <cell r="B7">
            <v>1</v>
          </cell>
        </row>
        <row r="9">
          <cell r="B9">
            <v>1</v>
          </cell>
        </row>
        <row r="10">
          <cell r="B10">
            <v>1</v>
          </cell>
        </row>
        <row r="11">
          <cell r="B11">
            <v>1</v>
          </cell>
        </row>
        <row r="12">
          <cell r="C12">
            <v>2.2000000000000002</v>
          </cell>
          <cell r="D12">
            <v>2.4</v>
          </cell>
          <cell r="E12">
            <v>2.6</v>
          </cell>
          <cell r="F12">
            <v>2.8</v>
          </cell>
          <cell r="G12">
            <v>3</v>
          </cell>
          <cell r="H12">
            <v>3.2</v>
          </cell>
        </row>
        <row r="13">
          <cell r="C13">
            <v>6.3</v>
          </cell>
          <cell r="D13">
            <v>6.1</v>
          </cell>
          <cell r="E13">
            <v>5.9</v>
          </cell>
          <cell r="F13">
            <v>5.7</v>
          </cell>
          <cell r="G13">
            <v>5.5</v>
          </cell>
          <cell r="H13">
            <v>5.3</v>
          </cell>
        </row>
        <row r="20">
          <cell r="B20">
            <v>0.5</v>
          </cell>
        </row>
        <row r="21">
          <cell r="B21">
            <v>0.1</v>
          </cell>
        </row>
        <row r="22">
          <cell r="B22">
            <v>1</v>
          </cell>
        </row>
        <row r="23">
          <cell r="B23">
            <v>1</v>
          </cell>
        </row>
        <row r="24">
          <cell r="B24">
            <v>3</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 Impact"/>
      <sheetName val="Chart"/>
      <sheetName val="Below the line "/>
      <sheetName val="CAF Fall 2020"/>
      <sheetName val="BLS salary Chart"/>
      <sheetName val="Other Benchmarks"/>
      <sheetName val="FY19 UFR Data"/>
      <sheetName val="FY22 Permanent "/>
      <sheetName val="Permanent"/>
      <sheetName val="FY22 Transitional"/>
      <sheetName val="Transitional"/>
      <sheetName val="FY22 Low Threshold "/>
      <sheetName val="Low Threshold"/>
      <sheetName val="FY22 Outreach &amp; Staffing Supp "/>
      <sheetName val="Outreach and Staffing Supports"/>
      <sheetName val="Street Outreach Budget"/>
      <sheetName val="FY22 School-based Prevent Rate "/>
      <sheetName val="Food November 2020"/>
      <sheetName val="School-based Prevent Rate Model"/>
      <sheetName val="CAF Spring 2018"/>
      <sheetName val="FY17 Spend"/>
      <sheetName val="FY15 UFR Benchmarks"/>
      <sheetName val="Program Supplies"/>
      <sheetName val="Salary Benchmarks"/>
      <sheetName val="Salary Data"/>
      <sheetName val="CAF Spring 2016 "/>
      <sheetName val="UFR Raw Data"/>
    </sheetNames>
    <sheetDataSet>
      <sheetData sheetId="0" refreshError="1"/>
      <sheetData sheetId="1" refreshError="1"/>
      <sheetData sheetId="2" refreshError="1"/>
      <sheetData sheetId="3">
        <row r="24">
          <cell r="BY24">
            <v>1.9959404600811814E-2</v>
          </cell>
        </row>
      </sheetData>
      <sheetData sheetId="4">
        <row r="8">
          <cell r="C8">
            <v>41516.800000000003</v>
          </cell>
        </row>
      </sheetData>
      <sheetData sheetId="5">
        <row r="4">
          <cell r="B4">
            <v>211.92299460766066</v>
          </cell>
        </row>
        <row r="7">
          <cell r="B7">
            <v>25.22</v>
          </cell>
        </row>
      </sheetData>
      <sheetData sheetId="6">
        <row r="46">
          <cell r="G46">
            <v>211.92299460766066</v>
          </cell>
        </row>
      </sheetData>
      <sheetData sheetId="7"/>
      <sheetData sheetId="8">
        <row r="29">
          <cell r="A29" t="str">
            <v>PFMLA Trust Contribution</v>
          </cell>
        </row>
      </sheetData>
      <sheetData sheetId="9"/>
      <sheetData sheetId="10" refreshError="1"/>
      <sheetData sheetId="11"/>
      <sheetData sheetId="12">
        <row r="25">
          <cell r="A25" t="str">
            <v>PFMLA Trust Contribution</v>
          </cell>
        </row>
      </sheetData>
      <sheetData sheetId="13"/>
      <sheetData sheetId="14" refreshError="1"/>
      <sheetData sheetId="15"/>
      <sheetData sheetId="16"/>
      <sheetData sheetId="17">
        <row r="19">
          <cell r="K19">
            <v>8.3249999999999993</v>
          </cell>
        </row>
      </sheetData>
      <sheetData sheetId="18" refreshError="1"/>
      <sheetData sheetId="19">
        <row r="27">
          <cell r="BQ27">
            <v>2.6804860614724868E-2</v>
          </cell>
        </row>
      </sheetData>
      <sheetData sheetId="20" refreshError="1"/>
      <sheetData sheetId="21">
        <row r="39">
          <cell r="C39">
            <v>473.87827938755191</v>
          </cell>
        </row>
      </sheetData>
      <sheetData sheetId="22">
        <row r="4">
          <cell r="J4">
            <v>500</v>
          </cell>
        </row>
      </sheetData>
      <sheetData sheetId="23">
        <row r="4">
          <cell r="F4">
            <v>64326.952955068045</v>
          </cell>
        </row>
      </sheetData>
      <sheetData sheetId="24" refreshError="1"/>
      <sheetData sheetId="25">
        <row r="25">
          <cell r="BM25">
            <v>4.3768475255077849E-2</v>
          </cell>
        </row>
      </sheetData>
      <sheetData sheetId="26"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S salary Chart"/>
      <sheetName val="FY19 UFR Data"/>
      <sheetName val="SCM 4956 Perm"/>
      <sheetName val="SCM 4956 Trans"/>
      <sheetName val="SCM 4956 Low Thresh"/>
      <sheetName val="SCM Outreach &amp; Staffing Supp "/>
      <sheetName val="FY19 UFR 3382 + 4633"/>
      <sheetName val="SCM School-based Prevent Rate "/>
      <sheetName val="Fiscal Impact"/>
      <sheetName val="Food Calculation 2020"/>
      <sheetName val="Other Benchmarks"/>
      <sheetName val="FY19 UFR 4936"/>
      <sheetName val="CAF Fall 20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6">
          <cell r="E16">
            <v>10592.4</v>
          </cell>
        </row>
      </sheetData>
      <sheetData sheetId="11" refreshError="1"/>
      <sheetData sheetId="1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S salary Chart"/>
      <sheetName val="FY19 UFR Data"/>
      <sheetName val="FY22 Permanent "/>
      <sheetName val="FY22 Transitional"/>
      <sheetName val="FY22 Low Threshold "/>
      <sheetName val="FY22 Outreach &amp; Staffing Supp "/>
      <sheetName val="FY19 UFR 3382 + 4633"/>
      <sheetName val="FY22 School-based Prevent Rate "/>
      <sheetName val="Fiscal Impact"/>
      <sheetName val="Food Calculation 2020"/>
      <sheetName val="Other Benchmarks"/>
      <sheetName val="FY19 UFR 4936"/>
      <sheetName val="CAF Fall 2020"/>
    </sheetNames>
    <sheetDataSet>
      <sheetData sheetId="0"/>
      <sheetData sheetId="1"/>
      <sheetData sheetId="2">
        <row r="19">
          <cell r="C19">
            <v>535.87327187416702</v>
          </cell>
        </row>
        <row r="20">
          <cell r="C20">
            <v>1071.746543748334</v>
          </cell>
        </row>
        <row r="21">
          <cell r="C21">
            <v>1607.6198156225012</v>
          </cell>
        </row>
      </sheetData>
      <sheetData sheetId="3">
        <row r="19">
          <cell r="C19">
            <v>3256.635841497281</v>
          </cell>
        </row>
        <row r="20">
          <cell r="C20">
            <v>507.87740809101615</v>
          </cell>
        </row>
        <row r="21">
          <cell r="C21">
            <v>11352.368089999854</v>
          </cell>
        </row>
        <row r="22">
          <cell r="C22">
            <v>14190.460112499817</v>
          </cell>
        </row>
        <row r="23">
          <cell r="C23">
            <v>227.12773701155714</v>
          </cell>
        </row>
        <row r="24">
          <cell r="C24">
            <v>535.87327187416702</v>
          </cell>
        </row>
        <row r="25">
          <cell r="C25">
            <v>1071.746543748334</v>
          </cell>
        </row>
        <row r="26">
          <cell r="C26">
            <v>1607.6198156225012</v>
          </cell>
        </row>
      </sheetData>
      <sheetData sheetId="4">
        <row r="16">
          <cell r="C16">
            <v>7636.9052744999717</v>
          </cell>
        </row>
        <row r="17">
          <cell r="C17">
            <v>14190.460112499817</v>
          </cell>
        </row>
        <row r="18">
          <cell r="C18">
            <v>227.12773701155714</v>
          </cell>
        </row>
        <row r="19">
          <cell r="C19">
            <v>535.87327187416702</v>
          </cell>
        </row>
      </sheetData>
      <sheetData sheetId="5"/>
      <sheetData sheetId="6">
        <row r="16">
          <cell r="K16">
            <v>1720.3718342287027</v>
          </cell>
        </row>
      </sheetData>
      <sheetData sheetId="7"/>
      <sheetData sheetId="8"/>
      <sheetData sheetId="9"/>
      <sheetData sheetId="10">
        <row r="4">
          <cell r="B4">
            <v>211.92299460766066</v>
          </cell>
        </row>
      </sheetData>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s"/>
      <sheetName val="2nd OFFENDER MODELS"/>
      <sheetName val="ALLCleanData"/>
      <sheetName val="2ndOffSource"/>
    </sheetNames>
    <sheetDataSet>
      <sheetData sheetId="0">
        <row r="5">
          <cell r="B5">
            <v>54283.52126981342</v>
          </cell>
        </row>
      </sheetData>
      <sheetData sheetId="1"/>
      <sheetData sheetId="2">
        <row r="82">
          <cell r="BN82">
            <v>57558.733912013478</v>
          </cell>
        </row>
      </sheetData>
      <sheetData sheetId="3">
        <row r="40">
          <cell r="FJ40">
            <v>183069</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il Diversion062414"/>
      <sheetName val="TotalHrs PhII"/>
      <sheetName val="Total Spend"/>
      <sheetName val="TotalFTEs"/>
      <sheetName val="Jail Diversion061014"/>
      <sheetName val="Jail Diversion060314"/>
      <sheetName val="REvised FTE"/>
      <sheetName val="Travel"/>
      <sheetName val="ResiRehab vs 4958"/>
      <sheetName val="Sxn35"/>
      <sheetName val="Source4958"/>
      <sheetName val="ALLCleanData"/>
      <sheetName val="Sheet1"/>
      <sheetName val="Jail Diversion063014"/>
      <sheetName val="JDiv Template"/>
      <sheetName val="Single &amp; JD&amp;2ndOff 051414"/>
      <sheetName val="F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persons/person.xml><?xml version="1.0" encoding="utf-8"?>
<personList xmlns="http://schemas.microsoft.com/office/spreadsheetml/2018/threadedcomments" xmlns:x="http://schemas.openxmlformats.org/spreadsheetml/2006/main">
  <person displayName="Farrell, Conor (EHS)" id="{3D6C3567-D20B-4714-B8DE-33F787EECB72}" userId="S::conor.farrell@mass.gov::8a489186-76d8-4ef1-99e1-19ca1523f914" providerId="AD"/>
  <person displayName="Liburdi, Anthony (EHS)" id="{EC422C6A-D8D9-4EE6-B123-9D69DCA1037D}" userId="S::Anthony.Liburdi2@mass.gov::86d9aa1b-0459-46b6-8d1a-608947a45ba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2" dT="2025-04-03T17:17:44.31" personId="{3D6C3567-D20B-4714-B8DE-33F787EECB72}" id="{9C4FC681-DE72-405F-A7E0-89CBA2B7FF21}">
    <text>52 weeks * 500 cases</text>
  </threadedComment>
  <threadedComment ref="AH10" dT="2025-03-06T15:15:19.78" personId="{EC422C6A-D8D9-4EE6-B123-9D69DCA1037D}" id="{395B4EA2-E76C-4AB4-B38A-CE4DFFA36582}">
    <text xml:space="preserve">Occupancy taken used Weighted average from UFR data submission
</text>
  </threadedComment>
  <threadedComment ref="AH14" dT="2025-03-06T15:15:52.22" personId="{EC422C6A-D8D9-4EE6-B123-9D69DCA1037D}" id="{C440EFCF-7B58-45B1-9CD6-7345A1F9DB77}">
    <text>Consistency taken from the Federal Cost of medication.</text>
  </threadedComment>
  <threadedComment ref="J30" dT="2025-04-03T17:50:50.01" personId="{3D6C3567-D20B-4714-B8DE-33F787EECB72}" id="{CA28A2A0-C85D-427B-B8F9-4D07B5138F3B}">
    <text>15 Admissions per week (15*52)</text>
  </threadedComment>
</ThreadedComments>
</file>

<file path=xl/threadedComments/threadedComment2.xml><?xml version="1.0" encoding="utf-8"?>
<ThreadedComments xmlns="http://schemas.microsoft.com/office/spreadsheetml/2018/threadedcomments" xmlns:x="http://schemas.openxmlformats.org/spreadsheetml/2006/main">
  <threadedComment ref="G4" dT="2025-04-02T15:14:59.21" personId="{3D6C3567-D20B-4714-B8DE-33F787EECB72}" id="{D3F250F0-749A-4972-895B-61B65E3240E0}">
    <text>Adjust?</text>
  </threadedComment>
</ThreadedComments>
</file>

<file path=xl/threadedComments/threadedComment3.xml><?xml version="1.0" encoding="utf-8"?>
<ThreadedComments xmlns="http://schemas.microsoft.com/office/spreadsheetml/2018/threadedcomments" xmlns:x="http://schemas.openxmlformats.org/spreadsheetml/2006/main">
  <threadedComment ref="C22" dT="2025-03-12T14:19:01.17" personId="{3D6C3567-D20B-4714-B8DE-33F787EECB72}" id="{7145C5F8-A406-46FC-B4AC-CA9D6D17A1B7}">
    <text>November 2024</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8.bin"/><Relationship Id="rId4" Type="http://schemas.microsoft.com/office/2017/10/relationships/threadedComment" Target="../threadedComments/threadedComment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21.bin"/><Relationship Id="rId4" Type="http://schemas.openxmlformats.org/officeDocument/2006/relationships/comments" Target="../comments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2.xml"/><Relationship Id="rId1" Type="http://schemas.openxmlformats.org/officeDocument/2006/relationships/printerSettings" Target="../printerSettings/printerSettings23.bin"/><Relationship Id="rId4" Type="http://schemas.openxmlformats.org/officeDocument/2006/relationships/comments" Target="../comments8.xml"/></Relationships>
</file>

<file path=xl/worksheets/_rels/sheet3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4.bin"/><Relationship Id="rId4" Type="http://schemas.microsoft.com/office/2017/10/relationships/threadedComment" Target="../threadedComments/threadedComment3.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6.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7.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8.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9.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0.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1.bin"/></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2.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38"/>
  <sheetViews>
    <sheetView topLeftCell="BL3" workbookViewId="0">
      <selection activeCell="BW53" sqref="BW53"/>
    </sheetView>
  </sheetViews>
  <sheetFormatPr defaultRowHeight="13"/>
  <cols>
    <col min="1" max="1" width="38.453125" style="5" customWidth="1"/>
    <col min="2" max="2" width="12.81640625" style="10" customWidth="1"/>
    <col min="3" max="67" width="7.7265625" style="5" customWidth="1"/>
    <col min="68" max="68" width="8.1796875" style="5" bestFit="1" customWidth="1"/>
    <col min="69" max="76" width="7.7265625" style="5" customWidth="1"/>
    <col min="77" max="77" width="8.1796875" style="5" bestFit="1" customWidth="1"/>
    <col min="78" max="82" width="7.7265625" style="5" customWidth="1"/>
    <col min="83" max="256" width="9.1796875" style="5"/>
    <col min="257" max="257" width="38.453125" style="5" customWidth="1"/>
    <col min="258" max="258" width="12.81640625" style="5" customWidth="1"/>
    <col min="259" max="323" width="7.7265625" style="5" customWidth="1"/>
    <col min="324" max="324" width="8.1796875" style="5" bestFit="1" customWidth="1"/>
    <col min="325" max="338" width="7.7265625" style="5" customWidth="1"/>
    <col min="339" max="512" width="9.1796875" style="5"/>
    <col min="513" max="513" width="38.453125" style="5" customWidth="1"/>
    <col min="514" max="514" width="12.81640625" style="5" customWidth="1"/>
    <col min="515" max="579" width="7.7265625" style="5" customWidth="1"/>
    <col min="580" max="580" width="8.1796875" style="5" bestFit="1" customWidth="1"/>
    <col min="581" max="594" width="7.7265625" style="5" customWidth="1"/>
    <col min="595" max="768" width="9.1796875" style="5"/>
    <col min="769" max="769" width="38.453125" style="5" customWidth="1"/>
    <col min="770" max="770" width="12.81640625" style="5" customWidth="1"/>
    <col min="771" max="835" width="7.7265625" style="5" customWidth="1"/>
    <col min="836" max="836" width="8.1796875" style="5" bestFit="1" customWidth="1"/>
    <col min="837" max="850" width="7.7265625" style="5" customWidth="1"/>
    <col min="851" max="1024" width="9.1796875" style="5"/>
    <col min="1025" max="1025" width="38.453125" style="5" customWidth="1"/>
    <col min="1026" max="1026" width="12.81640625" style="5" customWidth="1"/>
    <col min="1027" max="1091" width="7.7265625" style="5" customWidth="1"/>
    <col min="1092" max="1092" width="8.1796875" style="5" bestFit="1" customWidth="1"/>
    <col min="1093" max="1106" width="7.7265625" style="5" customWidth="1"/>
    <col min="1107" max="1280" width="9.1796875" style="5"/>
    <col min="1281" max="1281" width="38.453125" style="5" customWidth="1"/>
    <col min="1282" max="1282" width="12.81640625" style="5" customWidth="1"/>
    <col min="1283" max="1347" width="7.7265625" style="5" customWidth="1"/>
    <col min="1348" max="1348" width="8.1796875" style="5" bestFit="1" customWidth="1"/>
    <col min="1349" max="1362" width="7.7265625" style="5" customWidth="1"/>
    <col min="1363" max="1536" width="9.1796875" style="5"/>
    <col min="1537" max="1537" width="38.453125" style="5" customWidth="1"/>
    <col min="1538" max="1538" width="12.81640625" style="5" customWidth="1"/>
    <col min="1539" max="1603" width="7.7265625" style="5" customWidth="1"/>
    <col min="1604" max="1604" width="8.1796875" style="5" bestFit="1" customWidth="1"/>
    <col min="1605" max="1618" width="7.7265625" style="5" customWidth="1"/>
    <col min="1619" max="1792" width="9.1796875" style="5"/>
    <col min="1793" max="1793" width="38.453125" style="5" customWidth="1"/>
    <col min="1794" max="1794" width="12.81640625" style="5" customWidth="1"/>
    <col min="1795" max="1859" width="7.7265625" style="5" customWidth="1"/>
    <col min="1860" max="1860" width="8.1796875" style="5" bestFit="1" customWidth="1"/>
    <col min="1861" max="1874" width="7.7265625" style="5" customWidth="1"/>
    <col min="1875" max="2048" width="9.1796875" style="5"/>
    <col min="2049" max="2049" width="38.453125" style="5" customWidth="1"/>
    <col min="2050" max="2050" width="12.81640625" style="5" customWidth="1"/>
    <col min="2051" max="2115" width="7.7265625" style="5" customWidth="1"/>
    <col min="2116" max="2116" width="8.1796875" style="5" bestFit="1" customWidth="1"/>
    <col min="2117" max="2130" width="7.7265625" style="5" customWidth="1"/>
    <col min="2131" max="2304" width="9.1796875" style="5"/>
    <col min="2305" max="2305" width="38.453125" style="5" customWidth="1"/>
    <col min="2306" max="2306" width="12.81640625" style="5" customWidth="1"/>
    <col min="2307" max="2371" width="7.7265625" style="5" customWidth="1"/>
    <col min="2372" max="2372" width="8.1796875" style="5" bestFit="1" customWidth="1"/>
    <col min="2373" max="2386" width="7.7265625" style="5" customWidth="1"/>
    <col min="2387" max="2560" width="9.1796875" style="5"/>
    <col min="2561" max="2561" width="38.453125" style="5" customWidth="1"/>
    <col min="2562" max="2562" width="12.81640625" style="5" customWidth="1"/>
    <col min="2563" max="2627" width="7.7265625" style="5" customWidth="1"/>
    <col min="2628" max="2628" width="8.1796875" style="5" bestFit="1" customWidth="1"/>
    <col min="2629" max="2642" width="7.7265625" style="5" customWidth="1"/>
    <col min="2643" max="2816" width="9.1796875" style="5"/>
    <col min="2817" max="2817" width="38.453125" style="5" customWidth="1"/>
    <col min="2818" max="2818" width="12.81640625" style="5" customWidth="1"/>
    <col min="2819" max="2883" width="7.7265625" style="5" customWidth="1"/>
    <col min="2884" max="2884" width="8.1796875" style="5" bestFit="1" customWidth="1"/>
    <col min="2885" max="2898" width="7.7265625" style="5" customWidth="1"/>
    <col min="2899" max="3072" width="9.1796875" style="5"/>
    <col min="3073" max="3073" width="38.453125" style="5" customWidth="1"/>
    <col min="3074" max="3074" width="12.81640625" style="5" customWidth="1"/>
    <col min="3075" max="3139" width="7.7265625" style="5" customWidth="1"/>
    <col min="3140" max="3140" width="8.1796875" style="5" bestFit="1" customWidth="1"/>
    <col min="3141" max="3154" width="7.7265625" style="5" customWidth="1"/>
    <col min="3155" max="3328" width="9.1796875" style="5"/>
    <col min="3329" max="3329" width="38.453125" style="5" customWidth="1"/>
    <col min="3330" max="3330" width="12.81640625" style="5" customWidth="1"/>
    <col min="3331" max="3395" width="7.7265625" style="5" customWidth="1"/>
    <col min="3396" max="3396" width="8.1796875" style="5" bestFit="1" customWidth="1"/>
    <col min="3397" max="3410" width="7.7265625" style="5" customWidth="1"/>
    <col min="3411" max="3584" width="9.1796875" style="5"/>
    <col min="3585" max="3585" width="38.453125" style="5" customWidth="1"/>
    <col min="3586" max="3586" width="12.81640625" style="5" customWidth="1"/>
    <col min="3587" max="3651" width="7.7265625" style="5" customWidth="1"/>
    <col min="3652" max="3652" width="8.1796875" style="5" bestFit="1" customWidth="1"/>
    <col min="3653" max="3666" width="7.7265625" style="5" customWidth="1"/>
    <col min="3667" max="3840" width="9.1796875" style="5"/>
    <col min="3841" max="3841" width="38.453125" style="5" customWidth="1"/>
    <col min="3842" max="3842" width="12.81640625" style="5" customWidth="1"/>
    <col min="3843" max="3907" width="7.7265625" style="5" customWidth="1"/>
    <col min="3908" max="3908" width="8.1796875" style="5" bestFit="1" customWidth="1"/>
    <col min="3909" max="3922" width="7.7265625" style="5" customWidth="1"/>
    <col min="3923" max="4096" width="9.1796875" style="5"/>
    <col min="4097" max="4097" width="38.453125" style="5" customWidth="1"/>
    <col min="4098" max="4098" width="12.81640625" style="5" customWidth="1"/>
    <col min="4099" max="4163" width="7.7265625" style="5" customWidth="1"/>
    <col min="4164" max="4164" width="8.1796875" style="5" bestFit="1" customWidth="1"/>
    <col min="4165" max="4178" width="7.7265625" style="5" customWidth="1"/>
    <col min="4179" max="4352" width="9.1796875" style="5"/>
    <col min="4353" max="4353" width="38.453125" style="5" customWidth="1"/>
    <col min="4354" max="4354" width="12.81640625" style="5" customWidth="1"/>
    <col min="4355" max="4419" width="7.7265625" style="5" customWidth="1"/>
    <col min="4420" max="4420" width="8.1796875" style="5" bestFit="1" customWidth="1"/>
    <col min="4421" max="4434" width="7.7265625" style="5" customWidth="1"/>
    <col min="4435" max="4608" width="9.1796875" style="5"/>
    <col min="4609" max="4609" width="38.453125" style="5" customWidth="1"/>
    <col min="4610" max="4610" width="12.81640625" style="5" customWidth="1"/>
    <col min="4611" max="4675" width="7.7265625" style="5" customWidth="1"/>
    <col min="4676" max="4676" width="8.1796875" style="5" bestFit="1" customWidth="1"/>
    <col min="4677" max="4690" width="7.7265625" style="5" customWidth="1"/>
    <col min="4691" max="4864" width="9.1796875" style="5"/>
    <col min="4865" max="4865" width="38.453125" style="5" customWidth="1"/>
    <col min="4866" max="4866" width="12.81640625" style="5" customWidth="1"/>
    <col min="4867" max="4931" width="7.7265625" style="5" customWidth="1"/>
    <col min="4932" max="4932" width="8.1796875" style="5" bestFit="1" customWidth="1"/>
    <col min="4933" max="4946" width="7.7265625" style="5" customWidth="1"/>
    <col min="4947" max="5120" width="9.1796875" style="5"/>
    <col min="5121" max="5121" width="38.453125" style="5" customWidth="1"/>
    <col min="5122" max="5122" width="12.81640625" style="5" customWidth="1"/>
    <col min="5123" max="5187" width="7.7265625" style="5" customWidth="1"/>
    <col min="5188" max="5188" width="8.1796875" style="5" bestFit="1" customWidth="1"/>
    <col min="5189" max="5202" width="7.7265625" style="5" customWidth="1"/>
    <col min="5203" max="5376" width="9.1796875" style="5"/>
    <col min="5377" max="5377" width="38.453125" style="5" customWidth="1"/>
    <col min="5378" max="5378" width="12.81640625" style="5" customWidth="1"/>
    <col min="5379" max="5443" width="7.7265625" style="5" customWidth="1"/>
    <col min="5444" max="5444" width="8.1796875" style="5" bestFit="1" customWidth="1"/>
    <col min="5445" max="5458" width="7.7265625" style="5" customWidth="1"/>
    <col min="5459" max="5632" width="9.1796875" style="5"/>
    <col min="5633" max="5633" width="38.453125" style="5" customWidth="1"/>
    <col min="5634" max="5634" width="12.81640625" style="5" customWidth="1"/>
    <col min="5635" max="5699" width="7.7265625" style="5" customWidth="1"/>
    <col min="5700" max="5700" width="8.1796875" style="5" bestFit="1" customWidth="1"/>
    <col min="5701" max="5714" width="7.7265625" style="5" customWidth="1"/>
    <col min="5715" max="5888" width="9.1796875" style="5"/>
    <col min="5889" max="5889" width="38.453125" style="5" customWidth="1"/>
    <col min="5890" max="5890" width="12.81640625" style="5" customWidth="1"/>
    <col min="5891" max="5955" width="7.7265625" style="5" customWidth="1"/>
    <col min="5956" max="5956" width="8.1796875" style="5" bestFit="1" customWidth="1"/>
    <col min="5957" max="5970" width="7.7265625" style="5" customWidth="1"/>
    <col min="5971" max="6144" width="9.1796875" style="5"/>
    <col min="6145" max="6145" width="38.453125" style="5" customWidth="1"/>
    <col min="6146" max="6146" width="12.81640625" style="5" customWidth="1"/>
    <col min="6147" max="6211" width="7.7265625" style="5" customWidth="1"/>
    <col min="6212" max="6212" width="8.1796875" style="5" bestFit="1" customWidth="1"/>
    <col min="6213" max="6226" width="7.7265625" style="5" customWidth="1"/>
    <col min="6227" max="6400" width="9.1796875" style="5"/>
    <col min="6401" max="6401" width="38.453125" style="5" customWidth="1"/>
    <col min="6402" max="6402" width="12.81640625" style="5" customWidth="1"/>
    <col min="6403" max="6467" width="7.7265625" style="5" customWidth="1"/>
    <col min="6468" max="6468" width="8.1796875" style="5" bestFit="1" customWidth="1"/>
    <col min="6469" max="6482" width="7.7265625" style="5" customWidth="1"/>
    <col min="6483" max="6656" width="9.1796875" style="5"/>
    <col min="6657" max="6657" width="38.453125" style="5" customWidth="1"/>
    <col min="6658" max="6658" width="12.81640625" style="5" customWidth="1"/>
    <col min="6659" max="6723" width="7.7265625" style="5" customWidth="1"/>
    <col min="6724" max="6724" width="8.1796875" style="5" bestFit="1" customWidth="1"/>
    <col min="6725" max="6738" width="7.7265625" style="5" customWidth="1"/>
    <col min="6739" max="6912" width="9.1796875" style="5"/>
    <col min="6913" max="6913" width="38.453125" style="5" customWidth="1"/>
    <col min="6914" max="6914" width="12.81640625" style="5" customWidth="1"/>
    <col min="6915" max="6979" width="7.7265625" style="5" customWidth="1"/>
    <col min="6980" max="6980" width="8.1796875" style="5" bestFit="1" customWidth="1"/>
    <col min="6981" max="6994" width="7.7265625" style="5" customWidth="1"/>
    <col min="6995" max="7168" width="9.1796875" style="5"/>
    <col min="7169" max="7169" width="38.453125" style="5" customWidth="1"/>
    <col min="7170" max="7170" width="12.81640625" style="5" customWidth="1"/>
    <col min="7171" max="7235" width="7.7265625" style="5" customWidth="1"/>
    <col min="7236" max="7236" width="8.1796875" style="5" bestFit="1" customWidth="1"/>
    <col min="7237" max="7250" width="7.7265625" style="5" customWidth="1"/>
    <col min="7251" max="7424" width="9.1796875" style="5"/>
    <col min="7425" max="7425" width="38.453125" style="5" customWidth="1"/>
    <col min="7426" max="7426" width="12.81640625" style="5" customWidth="1"/>
    <col min="7427" max="7491" width="7.7265625" style="5" customWidth="1"/>
    <col min="7492" max="7492" width="8.1796875" style="5" bestFit="1" customWidth="1"/>
    <col min="7493" max="7506" width="7.7265625" style="5" customWidth="1"/>
    <col min="7507" max="7680" width="9.1796875" style="5"/>
    <col min="7681" max="7681" width="38.453125" style="5" customWidth="1"/>
    <col min="7682" max="7682" width="12.81640625" style="5" customWidth="1"/>
    <col min="7683" max="7747" width="7.7265625" style="5" customWidth="1"/>
    <col min="7748" max="7748" width="8.1796875" style="5" bestFit="1" customWidth="1"/>
    <col min="7749" max="7762" width="7.7265625" style="5" customWidth="1"/>
    <col min="7763" max="7936" width="9.1796875" style="5"/>
    <col min="7937" max="7937" width="38.453125" style="5" customWidth="1"/>
    <col min="7938" max="7938" width="12.81640625" style="5" customWidth="1"/>
    <col min="7939" max="8003" width="7.7265625" style="5" customWidth="1"/>
    <col min="8004" max="8004" width="8.1796875" style="5" bestFit="1" customWidth="1"/>
    <col min="8005" max="8018" width="7.7265625" style="5" customWidth="1"/>
    <col min="8019" max="8192" width="9.1796875" style="5"/>
    <col min="8193" max="8193" width="38.453125" style="5" customWidth="1"/>
    <col min="8194" max="8194" width="12.81640625" style="5" customWidth="1"/>
    <col min="8195" max="8259" width="7.7265625" style="5" customWidth="1"/>
    <col min="8260" max="8260" width="8.1796875" style="5" bestFit="1" customWidth="1"/>
    <col min="8261" max="8274" width="7.7265625" style="5" customWidth="1"/>
    <col min="8275" max="8448" width="9.1796875" style="5"/>
    <col min="8449" max="8449" width="38.453125" style="5" customWidth="1"/>
    <col min="8450" max="8450" width="12.81640625" style="5" customWidth="1"/>
    <col min="8451" max="8515" width="7.7265625" style="5" customWidth="1"/>
    <col min="8516" max="8516" width="8.1796875" style="5" bestFit="1" customWidth="1"/>
    <col min="8517" max="8530" width="7.7265625" style="5" customWidth="1"/>
    <col min="8531" max="8704" width="9.1796875" style="5"/>
    <col min="8705" max="8705" width="38.453125" style="5" customWidth="1"/>
    <col min="8706" max="8706" width="12.81640625" style="5" customWidth="1"/>
    <col min="8707" max="8771" width="7.7265625" style="5" customWidth="1"/>
    <col min="8772" max="8772" width="8.1796875" style="5" bestFit="1" customWidth="1"/>
    <col min="8773" max="8786" width="7.7265625" style="5" customWidth="1"/>
    <col min="8787" max="8960" width="9.1796875" style="5"/>
    <col min="8961" max="8961" width="38.453125" style="5" customWidth="1"/>
    <col min="8962" max="8962" width="12.81640625" style="5" customWidth="1"/>
    <col min="8963" max="9027" width="7.7265625" style="5" customWidth="1"/>
    <col min="9028" max="9028" width="8.1796875" style="5" bestFit="1" customWidth="1"/>
    <col min="9029" max="9042" width="7.7265625" style="5" customWidth="1"/>
    <col min="9043" max="9216" width="9.1796875" style="5"/>
    <col min="9217" max="9217" width="38.453125" style="5" customWidth="1"/>
    <col min="9218" max="9218" width="12.81640625" style="5" customWidth="1"/>
    <col min="9219" max="9283" width="7.7265625" style="5" customWidth="1"/>
    <col min="9284" max="9284" width="8.1796875" style="5" bestFit="1" customWidth="1"/>
    <col min="9285" max="9298" width="7.7265625" style="5" customWidth="1"/>
    <col min="9299" max="9472" width="9.1796875" style="5"/>
    <col min="9473" max="9473" width="38.453125" style="5" customWidth="1"/>
    <col min="9474" max="9474" width="12.81640625" style="5" customWidth="1"/>
    <col min="9475" max="9539" width="7.7265625" style="5" customWidth="1"/>
    <col min="9540" max="9540" width="8.1796875" style="5" bestFit="1" customWidth="1"/>
    <col min="9541" max="9554" width="7.7265625" style="5" customWidth="1"/>
    <col min="9555" max="9728" width="9.1796875" style="5"/>
    <col min="9729" max="9729" width="38.453125" style="5" customWidth="1"/>
    <col min="9730" max="9730" width="12.81640625" style="5" customWidth="1"/>
    <col min="9731" max="9795" width="7.7265625" style="5" customWidth="1"/>
    <col min="9796" max="9796" width="8.1796875" style="5" bestFit="1" customWidth="1"/>
    <col min="9797" max="9810" width="7.7265625" style="5" customWidth="1"/>
    <col min="9811" max="9984" width="9.1796875" style="5"/>
    <col min="9985" max="9985" width="38.453125" style="5" customWidth="1"/>
    <col min="9986" max="9986" width="12.81640625" style="5" customWidth="1"/>
    <col min="9987" max="10051" width="7.7265625" style="5" customWidth="1"/>
    <col min="10052" max="10052" width="8.1796875" style="5" bestFit="1" customWidth="1"/>
    <col min="10053" max="10066" width="7.7265625" style="5" customWidth="1"/>
    <col min="10067" max="10240" width="9.1796875" style="5"/>
    <col min="10241" max="10241" width="38.453125" style="5" customWidth="1"/>
    <col min="10242" max="10242" width="12.81640625" style="5" customWidth="1"/>
    <col min="10243" max="10307" width="7.7265625" style="5" customWidth="1"/>
    <col min="10308" max="10308" width="8.1796875" style="5" bestFit="1" customWidth="1"/>
    <col min="10309" max="10322" width="7.7265625" style="5" customWidth="1"/>
    <col min="10323" max="10496" width="9.1796875" style="5"/>
    <col min="10497" max="10497" width="38.453125" style="5" customWidth="1"/>
    <col min="10498" max="10498" width="12.81640625" style="5" customWidth="1"/>
    <col min="10499" max="10563" width="7.7265625" style="5" customWidth="1"/>
    <col min="10564" max="10564" width="8.1796875" style="5" bestFit="1" customWidth="1"/>
    <col min="10565" max="10578" width="7.7265625" style="5" customWidth="1"/>
    <col min="10579" max="10752" width="9.1796875" style="5"/>
    <col min="10753" max="10753" width="38.453125" style="5" customWidth="1"/>
    <col min="10754" max="10754" width="12.81640625" style="5" customWidth="1"/>
    <col min="10755" max="10819" width="7.7265625" style="5" customWidth="1"/>
    <col min="10820" max="10820" width="8.1796875" style="5" bestFit="1" customWidth="1"/>
    <col min="10821" max="10834" width="7.7265625" style="5" customWidth="1"/>
    <col min="10835" max="11008" width="9.1796875" style="5"/>
    <col min="11009" max="11009" width="38.453125" style="5" customWidth="1"/>
    <col min="11010" max="11010" width="12.81640625" style="5" customWidth="1"/>
    <col min="11011" max="11075" width="7.7265625" style="5" customWidth="1"/>
    <col min="11076" max="11076" width="8.1796875" style="5" bestFit="1" customWidth="1"/>
    <col min="11077" max="11090" width="7.7265625" style="5" customWidth="1"/>
    <col min="11091" max="11264" width="9.1796875" style="5"/>
    <col min="11265" max="11265" width="38.453125" style="5" customWidth="1"/>
    <col min="11266" max="11266" width="12.81640625" style="5" customWidth="1"/>
    <col min="11267" max="11331" width="7.7265625" style="5" customWidth="1"/>
    <col min="11332" max="11332" width="8.1796875" style="5" bestFit="1" customWidth="1"/>
    <col min="11333" max="11346" width="7.7265625" style="5" customWidth="1"/>
    <col min="11347" max="11520" width="9.1796875" style="5"/>
    <col min="11521" max="11521" width="38.453125" style="5" customWidth="1"/>
    <col min="11522" max="11522" width="12.81640625" style="5" customWidth="1"/>
    <col min="11523" max="11587" width="7.7265625" style="5" customWidth="1"/>
    <col min="11588" max="11588" width="8.1796875" style="5" bestFit="1" customWidth="1"/>
    <col min="11589" max="11602" width="7.7265625" style="5" customWidth="1"/>
    <col min="11603" max="11776" width="9.1796875" style="5"/>
    <col min="11777" max="11777" width="38.453125" style="5" customWidth="1"/>
    <col min="11778" max="11778" width="12.81640625" style="5" customWidth="1"/>
    <col min="11779" max="11843" width="7.7265625" style="5" customWidth="1"/>
    <col min="11844" max="11844" width="8.1796875" style="5" bestFit="1" customWidth="1"/>
    <col min="11845" max="11858" width="7.7265625" style="5" customWidth="1"/>
    <col min="11859" max="12032" width="9.1796875" style="5"/>
    <col min="12033" max="12033" width="38.453125" style="5" customWidth="1"/>
    <col min="12034" max="12034" width="12.81640625" style="5" customWidth="1"/>
    <col min="12035" max="12099" width="7.7265625" style="5" customWidth="1"/>
    <col min="12100" max="12100" width="8.1796875" style="5" bestFit="1" customWidth="1"/>
    <col min="12101" max="12114" width="7.7265625" style="5" customWidth="1"/>
    <col min="12115" max="12288" width="9.1796875" style="5"/>
    <col min="12289" max="12289" width="38.453125" style="5" customWidth="1"/>
    <col min="12290" max="12290" width="12.81640625" style="5" customWidth="1"/>
    <col min="12291" max="12355" width="7.7265625" style="5" customWidth="1"/>
    <col min="12356" max="12356" width="8.1796875" style="5" bestFit="1" customWidth="1"/>
    <col min="12357" max="12370" width="7.7265625" style="5" customWidth="1"/>
    <col min="12371" max="12544" width="9.1796875" style="5"/>
    <col min="12545" max="12545" width="38.453125" style="5" customWidth="1"/>
    <col min="12546" max="12546" width="12.81640625" style="5" customWidth="1"/>
    <col min="12547" max="12611" width="7.7265625" style="5" customWidth="1"/>
    <col min="12612" max="12612" width="8.1796875" style="5" bestFit="1" customWidth="1"/>
    <col min="12613" max="12626" width="7.7265625" style="5" customWidth="1"/>
    <col min="12627" max="12800" width="9.1796875" style="5"/>
    <col min="12801" max="12801" width="38.453125" style="5" customWidth="1"/>
    <col min="12802" max="12802" width="12.81640625" style="5" customWidth="1"/>
    <col min="12803" max="12867" width="7.7265625" style="5" customWidth="1"/>
    <col min="12868" max="12868" width="8.1796875" style="5" bestFit="1" customWidth="1"/>
    <col min="12869" max="12882" width="7.7265625" style="5" customWidth="1"/>
    <col min="12883" max="13056" width="9.1796875" style="5"/>
    <col min="13057" max="13057" width="38.453125" style="5" customWidth="1"/>
    <col min="13058" max="13058" width="12.81640625" style="5" customWidth="1"/>
    <col min="13059" max="13123" width="7.7265625" style="5" customWidth="1"/>
    <col min="13124" max="13124" width="8.1796875" style="5" bestFit="1" customWidth="1"/>
    <col min="13125" max="13138" width="7.7265625" style="5" customWidth="1"/>
    <col min="13139" max="13312" width="9.1796875" style="5"/>
    <col min="13313" max="13313" width="38.453125" style="5" customWidth="1"/>
    <col min="13314" max="13314" width="12.81640625" style="5" customWidth="1"/>
    <col min="13315" max="13379" width="7.7265625" style="5" customWidth="1"/>
    <col min="13380" max="13380" width="8.1796875" style="5" bestFit="1" customWidth="1"/>
    <col min="13381" max="13394" width="7.7265625" style="5" customWidth="1"/>
    <col min="13395" max="13568" width="9.1796875" style="5"/>
    <col min="13569" max="13569" width="38.453125" style="5" customWidth="1"/>
    <col min="13570" max="13570" width="12.81640625" style="5" customWidth="1"/>
    <col min="13571" max="13635" width="7.7265625" style="5" customWidth="1"/>
    <col min="13636" max="13636" width="8.1796875" style="5" bestFit="1" customWidth="1"/>
    <col min="13637" max="13650" width="7.7265625" style="5" customWidth="1"/>
    <col min="13651" max="13824" width="9.1796875" style="5"/>
    <col min="13825" max="13825" width="38.453125" style="5" customWidth="1"/>
    <col min="13826" max="13826" width="12.81640625" style="5" customWidth="1"/>
    <col min="13827" max="13891" width="7.7265625" style="5" customWidth="1"/>
    <col min="13892" max="13892" width="8.1796875" style="5" bestFit="1" customWidth="1"/>
    <col min="13893" max="13906" width="7.7265625" style="5" customWidth="1"/>
    <col min="13907" max="14080" width="9.1796875" style="5"/>
    <col min="14081" max="14081" width="38.453125" style="5" customWidth="1"/>
    <col min="14082" max="14082" width="12.81640625" style="5" customWidth="1"/>
    <col min="14083" max="14147" width="7.7265625" style="5" customWidth="1"/>
    <col min="14148" max="14148" width="8.1796875" style="5" bestFit="1" customWidth="1"/>
    <col min="14149" max="14162" width="7.7265625" style="5" customWidth="1"/>
    <col min="14163" max="14336" width="9.1796875" style="5"/>
    <col min="14337" max="14337" width="38.453125" style="5" customWidth="1"/>
    <col min="14338" max="14338" width="12.81640625" style="5" customWidth="1"/>
    <col min="14339" max="14403" width="7.7265625" style="5" customWidth="1"/>
    <col min="14404" max="14404" width="8.1796875" style="5" bestFit="1" customWidth="1"/>
    <col min="14405" max="14418" width="7.7265625" style="5" customWidth="1"/>
    <col min="14419" max="14592" width="9.1796875" style="5"/>
    <col min="14593" max="14593" width="38.453125" style="5" customWidth="1"/>
    <col min="14594" max="14594" width="12.81640625" style="5" customWidth="1"/>
    <col min="14595" max="14659" width="7.7265625" style="5" customWidth="1"/>
    <col min="14660" max="14660" width="8.1796875" style="5" bestFit="1" customWidth="1"/>
    <col min="14661" max="14674" width="7.7265625" style="5" customWidth="1"/>
    <col min="14675" max="14848" width="9.1796875" style="5"/>
    <col min="14849" max="14849" width="38.453125" style="5" customWidth="1"/>
    <col min="14850" max="14850" width="12.81640625" style="5" customWidth="1"/>
    <col min="14851" max="14915" width="7.7265625" style="5" customWidth="1"/>
    <col min="14916" max="14916" width="8.1796875" style="5" bestFit="1" customWidth="1"/>
    <col min="14917" max="14930" width="7.7265625" style="5" customWidth="1"/>
    <col min="14931" max="15104" width="9.1796875" style="5"/>
    <col min="15105" max="15105" width="38.453125" style="5" customWidth="1"/>
    <col min="15106" max="15106" width="12.81640625" style="5" customWidth="1"/>
    <col min="15107" max="15171" width="7.7265625" style="5" customWidth="1"/>
    <col min="15172" max="15172" width="8.1796875" style="5" bestFit="1" customWidth="1"/>
    <col min="15173" max="15186" width="7.7265625" style="5" customWidth="1"/>
    <col min="15187" max="15360" width="9.1796875" style="5"/>
    <col min="15361" max="15361" width="38.453125" style="5" customWidth="1"/>
    <col min="15362" max="15362" width="12.81640625" style="5" customWidth="1"/>
    <col min="15363" max="15427" width="7.7265625" style="5" customWidth="1"/>
    <col min="15428" max="15428" width="8.1796875" style="5" bestFit="1" customWidth="1"/>
    <col min="15429" max="15442" width="7.7265625" style="5" customWidth="1"/>
    <col min="15443" max="15616" width="9.1796875" style="5"/>
    <col min="15617" max="15617" width="38.453125" style="5" customWidth="1"/>
    <col min="15618" max="15618" width="12.81640625" style="5" customWidth="1"/>
    <col min="15619" max="15683" width="7.7265625" style="5" customWidth="1"/>
    <col min="15684" max="15684" width="8.1796875" style="5" bestFit="1" customWidth="1"/>
    <col min="15685" max="15698" width="7.7265625" style="5" customWidth="1"/>
    <col min="15699" max="15872" width="9.1796875" style="5"/>
    <col min="15873" max="15873" width="38.453125" style="5" customWidth="1"/>
    <col min="15874" max="15874" width="12.81640625" style="5" customWidth="1"/>
    <col min="15875" max="15939" width="7.7265625" style="5" customWidth="1"/>
    <col min="15940" max="15940" width="8.1796875" style="5" bestFit="1" customWidth="1"/>
    <col min="15941" max="15954" width="7.7265625" style="5" customWidth="1"/>
    <col min="15955" max="16128" width="9.1796875" style="5"/>
    <col min="16129" max="16129" width="38.453125" style="5" customWidth="1"/>
    <col min="16130" max="16130" width="12.81640625" style="5" customWidth="1"/>
    <col min="16131" max="16195" width="7.7265625" style="5" customWidth="1"/>
    <col min="16196" max="16196" width="8.1796875" style="5" bestFit="1" customWidth="1"/>
    <col min="16197" max="16210" width="7.7265625" style="5" customWidth="1"/>
    <col min="16211" max="16384" width="9.1796875" style="5"/>
  </cols>
  <sheetData>
    <row r="1" spans="1:87" ht="18">
      <c r="A1" s="3" t="s">
        <v>124</v>
      </c>
      <c r="B1" s="4"/>
    </row>
    <row r="2" spans="1:87" ht="15.5">
      <c r="A2" s="6" t="s">
        <v>125</v>
      </c>
      <c r="B2" s="7"/>
    </row>
    <row r="3" spans="1:87" ht="14.5" thickBot="1">
      <c r="A3" s="8" t="s">
        <v>126</v>
      </c>
      <c r="B3" s="9"/>
    </row>
    <row r="6" spans="1:87">
      <c r="BM6" s="11" t="s">
        <v>127</v>
      </c>
      <c r="BN6" s="11" t="s">
        <v>127</v>
      </c>
      <c r="BO6" s="11" t="s">
        <v>127</v>
      </c>
      <c r="BP6" s="11" t="s">
        <v>127</v>
      </c>
      <c r="BQ6" s="12" t="s">
        <v>128</v>
      </c>
      <c r="BR6" s="12" t="s">
        <v>128</v>
      </c>
      <c r="BS6" s="12" t="s">
        <v>128</v>
      </c>
      <c r="BT6" s="12" t="s">
        <v>128</v>
      </c>
      <c r="BU6" s="13" t="s">
        <v>129</v>
      </c>
      <c r="BV6" s="13" t="s">
        <v>129</v>
      </c>
      <c r="BW6" s="13" t="s">
        <v>129</v>
      </c>
      <c r="BX6" s="13" t="s">
        <v>129</v>
      </c>
      <c r="BY6" s="14" t="s">
        <v>130</v>
      </c>
      <c r="BZ6" s="14" t="s">
        <v>130</v>
      </c>
      <c r="CA6" s="14" t="s">
        <v>130</v>
      </c>
      <c r="CB6" s="14" t="s">
        <v>130</v>
      </c>
    </row>
    <row r="7" spans="1:87" s="10" customFormat="1">
      <c r="B7" s="10" t="s">
        <v>131</v>
      </c>
      <c r="C7" s="15" t="s">
        <v>132</v>
      </c>
      <c r="D7" s="15" t="s">
        <v>133</v>
      </c>
      <c r="E7" s="15" t="s">
        <v>134</v>
      </c>
      <c r="F7" s="15" t="s">
        <v>135</v>
      </c>
      <c r="G7" s="15" t="s">
        <v>136</v>
      </c>
      <c r="H7" s="15" t="s">
        <v>137</v>
      </c>
      <c r="I7" s="15" t="s">
        <v>138</v>
      </c>
      <c r="J7" s="15" t="s">
        <v>139</v>
      </c>
      <c r="K7" s="15" t="s">
        <v>140</v>
      </c>
      <c r="L7" s="15" t="s">
        <v>141</v>
      </c>
      <c r="M7" s="15" t="s">
        <v>142</v>
      </c>
      <c r="N7" s="15" t="s">
        <v>143</v>
      </c>
      <c r="O7" s="15" t="s">
        <v>144</v>
      </c>
      <c r="P7" s="15" t="s">
        <v>145</v>
      </c>
      <c r="Q7" s="15" t="s">
        <v>146</v>
      </c>
      <c r="R7" s="15" t="s">
        <v>147</v>
      </c>
      <c r="S7" s="15" t="s">
        <v>148</v>
      </c>
      <c r="T7" s="15" t="s">
        <v>149</v>
      </c>
      <c r="U7" s="15" t="s">
        <v>150</v>
      </c>
      <c r="V7" s="15" t="s">
        <v>151</v>
      </c>
      <c r="W7" s="15" t="s">
        <v>152</v>
      </c>
      <c r="X7" s="15" t="s">
        <v>153</v>
      </c>
      <c r="Y7" s="15" t="s">
        <v>154</v>
      </c>
      <c r="Z7" s="15" t="s">
        <v>155</v>
      </c>
      <c r="AA7" s="15" t="s">
        <v>156</v>
      </c>
      <c r="AB7" s="15" t="s">
        <v>157</v>
      </c>
      <c r="AC7" s="15" t="s">
        <v>158</v>
      </c>
      <c r="AD7" s="15" t="s">
        <v>159</v>
      </c>
      <c r="AE7" s="15" t="s">
        <v>160</v>
      </c>
      <c r="AF7" s="15" t="s">
        <v>161</v>
      </c>
      <c r="AG7" s="15" t="s">
        <v>162</v>
      </c>
      <c r="AH7" s="15" t="s">
        <v>163</v>
      </c>
      <c r="AI7" s="15" t="s">
        <v>164</v>
      </c>
      <c r="AJ7" s="15" t="s">
        <v>165</v>
      </c>
      <c r="AK7" s="15" t="s">
        <v>166</v>
      </c>
      <c r="AL7" s="15" t="s">
        <v>167</v>
      </c>
      <c r="AM7" s="15" t="s">
        <v>168</v>
      </c>
      <c r="AN7" s="15" t="s">
        <v>169</v>
      </c>
      <c r="AO7" s="15" t="s">
        <v>170</v>
      </c>
      <c r="AP7" s="15" t="s">
        <v>171</v>
      </c>
      <c r="AQ7" s="15" t="s">
        <v>172</v>
      </c>
      <c r="AR7" s="15" t="s">
        <v>173</v>
      </c>
      <c r="AS7" s="15" t="s">
        <v>174</v>
      </c>
      <c r="AT7" s="15" t="s">
        <v>175</v>
      </c>
      <c r="AU7" s="10" t="s">
        <v>176</v>
      </c>
      <c r="AV7" s="10" t="s">
        <v>177</v>
      </c>
      <c r="AW7" s="10" t="s">
        <v>178</v>
      </c>
      <c r="AX7" s="10" t="s">
        <v>179</v>
      </c>
      <c r="AY7" s="10" t="s">
        <v>180</v>
      </c>
      <c r="AZ7" s="10" t="s">
        <v>181</v>
      </c>
      <c r="BA7" s="10" t="s">
        <v>182</v>
      </c>
      <c r="BB7" s="10" t="s">
        <v>183</v>
      </c>
      <c r="BC7" s="10" t="s">
        <v>184</v>
      </c>
      <c r="BD7" s="10" t="s">
        <v>185</v>
      </c>
      <c r="BE7" s="10" t="s">
        <v>186</v>
      </c>
      <c r="BF7" s="10" t="s">
        <v>187</v>
      </c>
      <c r="BG7" s="10" t="s">
        <v>188</v>
      </c>
      <c r="BH7" s="10" t="s">
        <v>189</v>
      </c>
      <c r="BI7" s="10" t="s">
        <v>190</v>
      </c>
      <c r="BJ7" s="10" t="s">
        <v>191</v>
      </c>
      <c r="BK7" s="10" t="s">
        <v>192</v>
      </c>
      <c r="BL7" s="10" t="s">
        <v>193</v>
      </c>
      <c r="BM7" s="10" t="s">
        <v>194</v>
      </c>
      <c r="BN7" s="10" t="s">
        <v>195</v>
      </c>
      <c r="BO7" s="10" t="s">
        <v>196</v>
      </c>
      <c r="BP7" s="10" t="s">
        <v>197</v>
      </c>
      <c r="BQ7" s="10" t="s">
        <v>198</v>
      </c>
      <c r="BR7" s="10" t="s">
        <v>199</v>
      </c>
      <c r="BS7" s="10" t="s">
        <v>200</v>
      </c>
      <c r="BT7" s="10" t="s">
        <v>201</v>
      </c>
      <c r="BU7" s="10" t="s">
        <v>202</v>
      </c>
      <c r="BV7" s="10" t="s">
        <v>203</v>
      </c>
      <c r="BW7" s="10" t="s">
        <v>204</v>
      </c>
      <c r="BX7" s="10" t="s">
        <v>205</v>
      </c>
      <c r="BY7" s="10" t="s">
        <v>206</v>
      </c>
      <c r="BZ7" s="10" t="s">
        <v>207</v>
      </c>
      <c r="CA7" s="10" t="s">
        <v>208</v>
      </c>
      <c r="CB7" s="10" t="s">
        <v>209</v>
      </c>
      <c r="CC7" s="10" t="s">
        <v>210</v>
      </c>
      <c r="CD7" s="10" t="s">
        <v>211</v>
      </c>
      <c r="CE7" s="10" t="s">
        <v>212</v>
      </c>
      <c r="CF7" s="10" t="s">
        <v>213</v>
      </c>
      <c r="CG7" s="10" t="s">
        <v>214</v>
      </c>
      <c r="CH7" s="10" t="s">
        <v>215</v>
      </c>
      <c r="CI7" s="10" t="s">
        <v>216</v>
      </c>
    </row>
    <row r="8" spans="1:87">
      <c r="A8" s="10" t="s">
        <v>217</v>
      </c>
      <c r="B8" s="10" t="s">
        <v>218</v>
      </c>
      <c r="C8" s="16">
        <v>2.0350000000000001</v>
      </c>
      <c r="D8" s="16">
        <v>2.06</v>
      </c>
      <c r="E8" s="16">
        <v>2.0649999999999999</v>
      </c>
      <c r="F8" s="16">
        <v>2.0870000000000002</v>
      </c>
      <c r="G8" s="16">
        <v>2.1040000000000001</v>
      </c>
      <c r="H8" s="16">
        <v>2.1150000000000002</v>
      </c>
      <c r="I8" s="16">
        <v>2.1509999999999998</v>
      </c>
      <c r="J8" s="16">
        <v>2.17</v>
      </c>
      <c r="K8" s="16">
        <v>2.1869999999999998</v>
      </c>
      <c r="L8" s="16">
        <v>2.2130000000000001</v>
      </c>
      <c r="M8" s="16">
        <v>2.2349999999999999</v>
      </c>
      <c r="N8" s="16">
        <v>2.2200000000000002</v>
      </c>
      <c r="O8" s="16">
        <v>2.2320000000000002</v>
      </c>
      <c r="P8" s="16">
        <v>2.258</v>
      </c>
      <c r="Q8" s="16">
        <v>2.2759999999999998</v>
      </c>
      <c r="R8" s="16">
        <v>2.302</v>
      </c>
      <c r="S8" s="16">
        <v>2.319</v>
      </c>
      <c r="T8" s="16">
        <v>2.363</v>
      </c>
      <c r="U8" s="16">
        <v>2.4039999999999999</v>
      </c>
      <c r="V8" s="16">
        <v>2.351</v>
      </c>
      <c r="W8" s="16">
        <v>2.34</v>
      </c>
      <c r="X8" s="16">
        <v>2.3460000000000001</v>
      </c>
      <c r="Y8" s="16">
        <v>2.3660000000000001</v>
      </c>
      <c r="Z8" s="16">
        <v>2.3809999999999998</v>
      </c>
      <c r="AA8" s="16">
        <v>2.379</v>
      </c>
      <c r="AB8" s="16">
        <v>2.383</v>
      </c>
      <c r="AC8" s="16">
        <v>2.3980000000000001</v>
      </c>
      <c r="AD8" s="16">
        <v>2.4220000000000002</v>
      </c>
      <c r="AE8" s="16">
        <v>2.4319999999999999</v>
      </c>
      <c r="AF8" s="16">
        <v>2.4769999999999999</v>
      </c>
      <c r="AG8" s="16">
        <v>2.4889999999999999</v>
      </c>
      <c r="AH8" s="16">
        <v>2.4969999999999999</v>
      </c>
      <c r="AI8" s="16">
        <v>2.5129999999999999</v>
      </c>
      <c r="AJ8" s="16">
        <v>2.5190000000000001</v>
      </c>
      <c r="AK8" s="16">
        <v>2.5299999999999998</v>
      </c>
      <c r="AL8" s="16">
        <v>2.5499999999999998</v>
      </c>
      <c r="AM8" s="16">
        <v>2.5569999999999999</v>
      </c>
      <c r="AN8" s="16">
        <v>2.5550000000000002</v>
      </c>
      <c r="AO8" s="16">
        <v>2.5739999999999998</v>
      </c>
      <c r="AP8" s="16">
        <v>2.5880000000000001</v>
      </c>
      <c r="AQ8" s="16">
        <v>2.597</v>
      </c>
      <c r="AR8" s="16">
        <v>2.6080000000000001</v>
      </c>
      <c r="AS8" s="16">
        <v>2.6139999999999999</v>
      </c>
      <c r="AT8" s="16">
        <v>2.617</v>
      </c>
      <c r="AU8" s="5">
        <v>2.6120000000000001</v>
      </c>
      <c r="AV8" s="5">
        <v>2.6230000000000002</v>
      </c>
      <c r="AW8" s="5">
        <v>2.6190000000000002</v>
      </c>
      <c r="AX8" s="5">
        <v>2.6259999999999999</v>
      </c>
      <c r="AY8" s="5">
        <v>2.6190000000000002</v>
      </c>
      <c r="AZ8" s="5">
        <v>2.6419999999999999</v>
      </c>
      <c r="BA8" s="5">
        <v>2.6619999999999999</v>
      </c>
      <c r="BB8" s="5">
        <v>2.677</v>
      </c>
      <c r="BC8" s="5">
        <v>2.6909999999999998</v>
      </c>
      <c r="BD8" s="5">
        <v>2.6949999999999998</v>
      </c>
      <c r="BE8" s="5">
        <v>2.7069999999999999</v>
      </c>
      <c r="BF8" s="5">
        <v>2.7210000000000001</v>
      </c>
      <c r="BG8" s="5">
        <v>2.7570000000000001</v>
      </c>
      <c r="BH8" s="5">
        <v>2.77</v>
      </c>
      <c r="BI8" s="5">
        <v>2.7759999999999998</v>
      </c>
      <c r="BJ8" s="5">
        <v>2.7890000000000001</v>
      </c>
      <c r="BK8" s="5">
        <v>2.802</v>
      </c>
      <c r="BL8" s="5">
        <v>2.8149999999999999</v>
      </c>
      <c r="BM8" s="5">
        <v>2.8279999999999998</v>
      </c>
      <c r="BN8" s="5">
        <v>2.8439999999999999</v>
      </c>
      <c r="BO8" s="5">
        <v>2.8610000000000002</v>
      </c>
      <c r="BP8" s="5">
        <v>2.8660000000000001</v>
      </c>
      <c r="BQ8" s="5">
        <v>2.9039999999999999</v>
      </c>
      <c r="BR8" s="5">
        <v>2.92</v>
      </c>
      <c r="BS8" s="5">
        <v>2.944</v>
      </c>
      <c r="BT8" s="5">
        <v>2.964</v>
      </c>
      <c r="BU8" s="17">
        <v>2.9849999999999999</v>
      </c>
      <c r="BV8" s="17">
        <v>3.0049999999999999</v>
      </c>
      <c r="BW8" s="5">
        <v>3.0219999999999998</v>
      </c>
      <c r="BX8" s="5">
        <v>3.0379999999999998</v>
      </c>
      <c r="BY8" s="5">
        <v>3.052</v>
      </c>
      <c r="BZ8" s="5">
        <v>3.069</v>
      </c>
      <c r="CA8" s="5">
        <v>3.081</v>
      </c>
      <c r="CB8" s="5">
        <v>3.0939999999999999</v>
      </c>
      <c r="CC8" s="5">
        <v>3.1080000000000001</v>
      </c>
      <c r="CD8" s="5">
        <v>3.1230000000000002</v>
      </c>
      <c r="CE8" s="5">
        <v>3.1379999999999999</v>
      </c>
      <c r="CF8" s="5">
        <v>3.1539999999999999</v>
      </c>
      <c r="CG8" s="5">
        <v>3.1709999999999998</v>
      </c>
      <c r="CH8" s="5">
        <v>3.1880000000000002</v>
      </c>
    </row>
    <row r="9" spans="1:87">
      <c r="A9" s="10" t="s">
        <v>219</v>
      </c>
      <c r="B9" s="10" t="s">
        <v>220</v>
      </c>
      <c r="C9" s="16">
        <v>2.0350000000000001</v>
      </c>
      <c r="D9" s="16">
        <v>2.06</v>
      </c>
      <c r="E9" s="16">
        <v>2.0649999999999999</v>
      </c>
      <c r="F9" s="16">
        <v>2.0870000000000002</v>
      </c>
      <c r="G9" s="16">
        <v>2.1040000000000001</v>
      </c>
      <c r="H9" s="16">
        <v>2.1150000000000002</v>
      </c>
      <c r="I9" s="16">
        <v>2.1509999999999998</v>
      </c>
      <c r="J9" s="16">
        <v>2.17</v>
      </c>
      <c r="K9" s="16">
        <v>2.1869999999999998</v>
      </c>
      <c r="L9" s="16">
        <v>2.2130000000000001</v>
      </c>
      <c r="M9" s="16">
        <v>2.2349999999999999</v>
      </c>
      <c r="N9" s="16">
        <v>2.2200000000000002</v>
      </c>
      <c r="O9" s="16">
        <v>2.2320000000000002</v>
      </c>
      <c r="P9" s="16">
        <v>2.258</v>
      </c>
      <c r="Q9" s="16">
        <v>2.2759999999999998</v>
      </c>
      <c r="R9" s="16">
        <v>2.302</v>
      </c>
      <c r="S9" s="16">
        <v>2.319</v>
      </c>
      <c r="T9" s="16">
        <v>2.363</v>
      </c>
      <c r="U9" s="16">
        <v>2.4039999999999999</v>
      </c>
      <c r="V9" s="16">
        <v>2.351</v>
      </c>
      <c r="W9" s="16">
        <v>2.34</v>
      </c>
      <c r="X9" s="16">
        <v>2.3460000000000001</v>
      </c>
      <c r="Y9" s="16">
        <v>2.3660000000000001</v>
      </c>
      <c r="Z9" s="16">
        <v>2.3809999999999998</v>
      </c>
      <c r="AA9" s="16">
        <v>2.379</v>
      </c>
      <c r="AB9" s="16">
        <v>2.383</v>
      </c>
      <c r="AC9" s="16">
        <v>2.3980000000000001</v>
      </c>
      <c r="AD9" s="16">
        <v>2.4220000000000002</v>
      </c>
      <c r="AE9" s="16">
        <v>2.4319999999999999</v>
      </c>
      <c r="AF9" s="16">
        <v>2.4769999999999999</v>
      </c>
      <c r="AG9" s="16">
        <v>2.4889999999999999</v>
      </c>
      <c r="AH9" s="16">
        <v>2.4969999999999999</v>
      </c>
      <c r="AI9" s="16">
        <v>2.5129999999999999</v>
      </c>
      <c r="AJ9" s="16">
        <v>2.5190000000000001</v>
      </c>
      <c r="AK9" s="16">
        <v>2.5299999999999998</v>
      </c>
      <c r="AL9" s="16">
        <v>2.5499999999999998</v>
      </c>
      <c r="AM9" s="16">
        <v>2.5569999999999999</v>
      </c>
      <c r="AN9" s="16">
        <v>2.5550000000000002</v>
      </c>
      <c r="AO9" s="16">
        <v>2.5739999999999998</v>
      </c>
      <c r="AP9" s="16">
        <v>2.5880000000000001</v>
      </c>
      <c r="AQ9" s="16">
        <v>2.597</v>
      </c>
      <c r="AR9" s="16">
        <v>2.6080000000000001</v>
      </c>
      <c r="AS9" s="16">
        <v>2.6139999999999999</v>
      </c>
      <c r="AT9" s="16">
        <v>2.617</v>
      </c>
      <c r="AU9" s="5">
        <v>2.6120000000000001</v>
      </c>
      <c r="AV9" s="5">
        <v>2.6230000000000002</v>
      </c>
      <c r="AW9" s="5">
        <v>2.6190000000000002</v>
      </c>
      <c r="AX9" s="5">
        <v>2.6259999999999999</v>
      </c>
      <c r="AY9" s="5">
        <v>2.6190000000000002</v>
      </c>
      <c r="AZ9" s="5">
        <v>2.6419999999999999</v>
      </c>
      <c r="BA9" s="5">
        <v>2.6619999999999999</v>
      </c>
      <c r="BB9" s="5">
        <v>2.677</v>
      </c>
      <c r="BC9" s="5">
        <v>2.6909999999999998</v>
      </c>
      <c r="BD9" s="5">
        <v>2.6949999999999998</v>
      </c>
      <c r="BE9" s="5">
        <v>2.7069999999999999</v>
      </c>
      <c r="BF9" s="5">
        <v>2.7210000000000001</v>
      </c>
      <c r="BG9" s="5">
        <v>2.7570000000000001</v>
      </c>
      <c r="BH9" s="5">
        <v>2.77</v>
      </c>
      <c r="BI9" s="5">
        <v>2.7759999999999998</v>
      </c>
      <c r="BJ9" s="5">
        <v>2.7890000000000001</v>
      </c>
      <c r="BK9" s="5">
        <v>2.802</v>
      </c>
      <c r="BL9" s="5">
        <v>2.8149999999999999</v>
      </c>
      <c r="BM9" s="5">
        <v>2.8279999999999998</v>
      </c>
      <c r="BN9" s="5">
        <v>2.8439999999999999</v>
      </c>
      <c r="BO9" s="5">
        <v>2.8610000000000002</v>
      </c>
      <c r="BP9" s="5">
        <v>2.8660000000000001</v>
      </c>
      <c r="BQ9" s="5">
        <v>2.9039999999999999</v>
      </c>
      <c r="BR9" s="5">
        <v>2.9180000000000001</v>
      </c>
      <c r="BS9" s="5">
        <v>2.94</v>
      </c>
      <c r="BT9" s="18">
        <v>2.956</v>
      </c>
      <c r="BU9" s="19">
        <v>2.9729999999999999</v>
      </c>
      <c r="BV9" s="20">
        <v>2.9889999999999999</v>
      </c>
      <c r="BW9" s="19">
        <v>3.0009999999999999</v>
      </c>
      <c r="BX9" s="20">
        <v>3.0129999999999999</v>
      </c>
      <c r="BY9" s="20">
        <v>3.0219999999999998</v>
      </c>
      <c r="BZ9" s="20">
        <v>3.0329999999999999</v>
      </c>
      <c r="CA9" s="20">
        <v>3.04</v>
      </c>
      <c r="CB9" s="21">
        <v>3.0489999999999999</v>
      </c>
      <c r="CC9" s="5">
        <v>3.0590000000000002</v>
      </c>
      <c r="CD9" s="5">
        <v>3.0710000000000002</v>
      </c>
      <c r="CE9" s="5">
        <v>3.0819999999999999</v>
      </c>
      <c r="CF9" s="5">
        <v>3.0950000000000002</v>
      </c>
      <c r="CG9" s="5">
        <v>3.1080000000000001</v>
      </c>
      <c r="CH9" s="5">
        <v>3.121</v>
      </c>
    </row>
    <row r="10" spans="1:87">
      <c r="A10" s="10" t="s">
        <v>221</v>
      </c>
      <c r="B10" s="10" t="s">
        <v>222</v>
      </c>
      <c r="C10" s="16">
        <v>2.0350000000000001</v>
      </c>
      <c r="D10" s="16">
        <v>2.06</v>
      </c>
      <c r="E10" s="16">
        <v>2.0649999999999999</v>
      </c>
      <c r="F10" s="16">
        <v>2.0870000000000002</v>
      </c>
      <c r="G10" s="16">
        <v>2.1040000000000001</v>
      </c>
      <c r="H10" s="16">
        <v>2.1150000000000002</v>
      </c>
      <c r="I10" s="16">
        <v>2.1509999999999998</v>
      </c>
      <c r="J10" s="16">
        <v>2.17</v>
      </c>
      <c r="K10" s="16">
        <v>2.1869999999999998</v>
      </c>
      <c r="L10" s="16">
        <v>2.2130000000000001</v>
      </c>
      <c r="M10" s="16">
        <v>2.2349999999999999</v>
      </c>
      <c r="N10" s="16">
        <v>2.2200000000000002</v>
      </c>
      <c r="O10" s="16">
        <v>2.2320000000000002</v>
      </c>
      <c r="P10" s="16">
        <v>2.258</v>
      </c>
      <c r="Q10" s="16">
        <v>2.2759999999999998</v>
      </c>
      <c r="R10" s="16">
        <v>2.302</v>
      </c>
      <c r="S10" s="16">
        <v>2.319</v>
      </c>
      <c r="T10" s="16">
        <v>2.363</v>
      </c>
      <c r="U10" s="16">
        <v>2.4039999999999999</v>
      </c>
      <c r="V10" s="16">
        <v>2.351</v>
      </c>
      <c r="W10" s="16">
        <v>2.34</v>
      </c>
      <c r="X10" s="16">
        <v>2.3460000000000001</v>
      </c>
      <c r="Y10" s="16">
        <v>2.3660000000000001</v>
      </c>
      <c r="Z10" s="16">
        <v>2.3809999999999998</v>
      </c>
      <c r="AA10" s="16">
        <v>2.379</v>
      </c>
      <c r="AB10" s="16">
        <v>2.383</v>
      </c>
      <c r="AC10" s="16">
        <v>2.3980000000000001</v>
      </c>
      <c r="AD10" s="16">
        <v>2.4220000000000002</v>
      </c>
      <c r="AE10" s="16">
        <v>2.4319999999999999</v>
      </c>
      <c r="AF10" s="16">
        <v>2.4769999999999999</v>
      </c>
      <c r="AG10" s="16">
        <v>2.4889999999999999</v>
      </c>
      <c r="AH10" s="16">
        <v>2.4969999999999999</v>
      </c>
      <c r="AI10" s="16">
        <v>2.5129999999999999</v>
      </c>
      <c r="AJ10" s="16">
        <v>2.5190000000000001</v>
      </c>
      <c r="AK10" s="16">
        <v>2.5299999999999998</v>
      </c>
      <c r="AL10" s="16">
        <v>2.5499999999999998</v>
      </c>
      <c r="AM10" s="16">
        <v>2.5569999999999999</v>
      </c>
      <c r="AN10" s="16">
        <v>2.5550000000000002</v>
      </c>
      <c r="AO10" s="16">
        <v>2.5739999999999998</v>
      </c>
      <c r="AP10" s="16">
        <v>2.5880000000000001</v>
      </c>
      <c r="AQ10" s="16">
        <v>2.597</v>
      </c>
      <c r="AR10" s="16">
        <v>2.6080000000000001</v>
      </c>
      <c r="AS10" s="16">
        <v>2.6139999999999999</v>
      </c>
      <c r="AT10" s="16">
        <v>2.617</v>
      </c>
      <c r="AU10" s="5">
        <v>2.6120000000000001</v>
      </c>
      <c r="AV10" s="5">
        <v>2.6230000000000002</v>
      </c>
      <c r="AW10" s="5">
        <v>2.6190000000000002</v>
      </c>
      <c r="AX10" s="5">
        <v>2.6259999999999999</v>
      </c>
      <c r="AY10" s="5">
        <v>2.6190000000000002</v>
      </c>
      <c r="AZ10" s="5">
        <v>2.6419999999999999</v>
      </c>
      <c r="BA10" s="5">
        <v>2.6619999999999999</v>
      </c>
      <c r="BB10" s="5">
        <v>2.677</v>
      </c>
      <c r="BC10" s="5">
        <v>2.6909999999999998</v>
      </c>
      <c r="BD10" s="5">
        <v>2.6949999999999998</v>
      </c>
      <c r="BE10" s="5">
        <v>2.7069999999999999</v>
      </c>
      <c r="BF10" s="5">
        <v>2.7210000000000001</v>
      </c>
      <c r="BG10" s="5">
        <v>2.7570000000000001</v>
      </c>
      <c r="BH10" s="5">
        <v>2.77</v>
      </c>
      <c r="BI10" s="5">
        <v>2.7759999999999998</v>
      </c>
      <c r="BJ10" s="5">
        <v>2.7890000000000001</v>
      </c>
      <c r="BK10" s="5">
        <v>2.802</v>
      </c>
      <c r="BL10" s="5">
        <v>2.8149999999999999</v>
      </c>
      <c r="BM10" s="5">
        <v>2.8279999999999998</v>
      </c>
      <c r="BN10" s="5">
        <v>2.8439999999999999</v>
      </c>
      <c r="BO10" s="5">
        <v>2.8610000000000002</v>
      </c>
      <c r="BP10" s="5">
        <v>2.8660000000000001</v>
      </c>
      <c r="BQ10" s="5">
        <v>2.9039999999999999</v>
      </c>
      <c r="BR10" s="5">
        <v>2.923</v>
      </c>
      <c r="BS10" s="5">
        <v>2.95</v>
      </c>
      <c r="BT10" s="22">
        <v>2.9729999999999999</v>
      </c>
      <c r="BU10" s="23">
        <v>2.9990000000000001</v>
      </c>
      <c r="BV10" s="5">
        <v>3.0249999999999999</v>
      </c>
      <c r="BW10" s="5">
        <v>3.0470000000000002</v>
      </c>
      <c r="BX10" s="5">
        <v>3.069</v>
      </c>
      <c r="BY10" s="5">
        <v>3.09</v>
      </c>
      <c r="BZ10" s="5">
        <v>3.113</v>
      </c>
      <c r="CA10" s="5">
        <v>3.133</v>
      </c>
      <c r="CB10" s="5">
        <v>3.1539999999999999</v>
      </c>
      <c r="CC10" s="5">
        <v>3.1760000000000002</v>
      </c>
      <c r="CD10" s="5">
        <v>3.198</v>
      </c>
      <c r="CE10" s="5">
        <v>3.22</v>
      </c>
      <c r="CF10" s="5">
        <v>3.2440000000000002</v>
      </c>
      <c r="CG10" s="5">
        <v>3.2690000000000001</v>
      </c>
      <c r="CH10" s="5">
        <v>3.2949999999999999</v>
      </c>
    </row>
    <row r="11" spans="1:87">
      <c r="BT11" s="24"/>
    </row>
    <row r="12" spans="1:87">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row>
    <row r="13" spans="1:87">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row>
    <row r="14" spans="1:87">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BN14" s="26" t="s">
        <v>223</v>
      </c>
      <c r="BO14" s="27"/>
      <c r="BP14" s="27"/>
      <c r="BQ14" s="28" t="s">
        <v>224</v>
      </c>
      <c r="BR14" s="29"/>
      <c r="BS14" s="29"/>
      <c r="BT14" s="29"/>
      <c r="BU14" s="29"/>
      <c r="BV14" s="29"/>
      <c r="BW14" s="27"/>
      <c r="BX14" s="27"/>
      <c r="BY14" s="27"/>
    </row>
    <row r="15" spans="1:87">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BN15" s="30"/>
      <c r="BO15" s="31"/>
      <c r="BP15" s="31"/>
      <c r="BQ15" s="31"/>
      <c r="BR15" s="31"/>
      <c r="BS15" s="31"/>
      <c r="BT15" s="31"/>
      <c r="BU15" s="31"/>
      <c r="BV15" s="31"/>
      <c r="BW15" s="31"/>
      <c r="BX15" s="31"/>
      <c r="BY15" s="32"/>
    </row>
    <row r="16" spans="1:87">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BN16" s="33"/>
      <c r="BO16" s="34" t="s">
        <v>225</v>
      </c>
      <c r="BP16" s="27" t="s">
        <v>226</v>
      </c>
      <c r="BQ16" s="27"/>
      <c r="BR16" s="27"/>
      <c r="BS16" s="27"/>
      <c r="BT16" s="27"/>
      <c r="BU16" s="27"/>
      <c r="BV16" s="27"/>
      <c r="BW16" s="27"/>
      <c r="BX16" s="27"/>
      <c r="BY16" s="35"/>
    </row>
    <row r="17" spans="3:79">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BN17" s="33"/>
      <c r="BO17" s="27"/>
      <c r="BP17" s="15" t="str">
        <f>BT7</f>
        <v>2021Q2</v>
      </c>
      <c r="BQ17" s="27"/>
      <c r="BR17" s="27"/>
      <c r="BS17" s="27"/>
      <c r="BT17" s="27"/>
      <c r="BU17" s="27"/>
      <c r="BV17" s="27"/>
      <c r="BW17" s="27"/>
      <c r="BX17" s="27"/>
      <c r="BY17" s="37" t="s">
        <v>227</v>
      </c>
    </row>
    <row r="18" spans="3:79">
      <c r="BN18" s="33"/>
      <c r="BO18" s="27"/>
      <c r="BP18" s="38">
        <f>BT9</f>
        <v>2.956</v>
      </c>
      <c r="BQ18" s="39"/>
      <c r="BR18" s="27"/>
      <c r="BS18" s="27"/>
      <c r="BT18" s="27"/>
      <c r="BU18" s="27"/>
      <c r="BV18" s="27"/>
      <c r="BW18" s="27"/>
      <c r="BX18" s="27"/>
      <c r="BY18" s="40">
        <f>BP18</f>
        <v>2.956</v>
      </c>
    </row>
    <row r="19" spans="3:79">
      <c r="BN19" s="33"/>
      <c r="BO19" s="27"/>
      <c r="BP19" s="27"/>
      <c r="BQ19" s="27"/>
      <c r="BR19" s="27"/>
      <c r="BS19" s="27"/>
      <c r="BT19" s="27"/>
      <c r="BU19" s="27"/>
      <c r="BV19" s="27"/>
      <c r="BW19" s="27"/>
      <c r="BX19" s="27"/>
      <c r="BY19" s="41"/>
      <c r="CA19" s="42"/>
    </row>
    <row r="20" spans="3:79">
      <c r="BN20" s="2996" t="s">
        <v>228</v>
      </c>
      <c r="BO20" s="2997"/>
      <c r="BP20" s="2997"/>
      <c r="BQ20" s="27" t="s">
        <v>229</v>
      </c>
      <c r="BR20" s="27"/>
      <c r="BS20" s="27" t="s">
        <v>230</v>
      </c>
      <c r="BT20" s="27"/>
      <c r="BU20" s="27"/>
      <c r="BV20" s="27"/>
      <c r="BW20" s="27"/>
      <c r="BX20" s="27"/>
      <c r="BY20" s="41"/>
    </row>
    <row r="21" spans="3:79">
      <c r="BN21" s="33"/>
      <c r="BO21" s="27"/>
      <c r="BP21" s="10" t="str">
        <f>BU7</f>
        <v>2021Q3</v>
      </c>
      <c r="BQ21" s="10" t="str">
        <f t="shared" ref="BQ21:BW21" si="0">BV7</f>
        <v>2021Q4</v>
      </c>
      <c r="BR21" s="10" t="str">
        <f t="shared" si="0"/>
        <v>2022Q1</v>
      </c>
      <c r="BS21" s="10" t="str">
        <f t="shared" si="0"/>
        <v>2022Q2</v>
      </c>
      <c r="BT21" s="10" t="str">
        <f t="shared" si="0"/>
        <v>2022Q3</v>
      </c>
      <c r="BU21" s="10" t="str">
        <f t="shared" si="0"/>
        <v>2022Q4</v>
      </c>
      <c r="BV21" s="10" t="str">
        <f t="shared" si="0"/>
        <v>2023Q1</v>
      </c>
      <c r="BW21" s="10" t="str">
        <f t="shared" si="0"/>
        <v>2023Q2</v>
      </c>
      <c r="BX21" s="27"/>
      <c r="BY21" s="41"/>
    </row>
    <row r="22" spans="3:79">
      <c r="BN22" s="33"/>
      <c r="BO22" s="27"/>
      <c r="BP22" s="43">
        <f>BU9</f>
        <v>2.9729999999999999</v>
      </c>
      <c r="BQ22" s="44">
        <f t="shared" ref="BQ22:BW22" si="1">BV9</f>
        <v>2.9889999999999999</v>
      </c>
      <c r="BR22" s="44">
        <f t="shared" si="1"/>
        <v>3.0009999999999999</v>
      </c>
      <c r="BS22" s="44">
        <f t="shared" si="1"/>
        <v>3.0129999999999999</v>
      </c>
      <c r="BT22" s="44">
        <f t="shared" si="1"/>
        <v>3.0219999999999998</v>
      </c>
      <c r="BU22" s="44">
        <f t="shared" si="1"/>
        <v>3.0329999999999999</v>
      </c>
      <c r="BV22" s="44">
        <f t="shared" si="1"/>
        <v>3.04</v>
      </c>
      <c r="BW22" s="45">
        <f t="shared" si="1"/>
        <v>3.0489999999999999</v>
      </c>
      <c r="BX22" s="27"/>
      <c r="BY22" s="40">
        <f>AVERAGE(BP22:BW22)</f>
        <v>3.0149999999999997</v>
      </c>
    </row>
    <row r="23" spans="3:79">
      <c r="BN23" s="33"/>
      <c r="BO23" s="27"/>
      <c r="BP23" s="27"/>
      <c r="BQ23" s="27"/>
      <c r="BR23" s="27"/>
      <c r="BS23" s="27"/>
      <c r="BT23" s="27"/>
      <c r="BU23" s="27"/>
      <c r="BV23" s="27"/>
      <c r="BW23" s="27"/>
      <c r="BX23" s="27"/>
      <c r="BY23" s="41"/>
    </row>
    <row r="24" spans="3:79">
      <c r="BN24" s="33"/>
      <c r="BO24" s="27"/>
      <c r="BP24" s="27"/>
      <c r="BQ24" s="27"/>
      <c r="BR24" s="27"/>
      <c r="BS24" s="27"/>
      <c r="BT24" s="27"/>
      <c r="BU24" s="27"/>
      <c r="BV24" s="27"/>
      <c r="BW24" s="27"/>
      <c r="BX24" s="46" t="s">
        <v>231</v>
      </c>
      <c r="BY24" s="47">
        <f>(BY22-BY18)/BY18</f>
        <v>1.9959404600811814E-2</v>
      </c>
    </row>
    <row r="25" spans="3:79">
      <c r="BN25" s="48"/>
      <c r="BO25" s="49"/>
      <c r="BP25" s="49"/>
      <c r="BQ25" s="49"/>
      <c r="BR25" s="49"/>
      <c r="BS25" s="49"/>
      <c r="BT25" s="49"/>
      <c r="BU25" s="49"/>
      <c r="BV25" s="49"/>
      <c r="BW25" s="49"/>
      <c r="BX25" s="49"/>
      <c r="BY25" s="50"/>
    </row>
    <row r="26" spans="3:79" hidden="1"/>
    <row r="27" spans="3:79" hidden="1">
      <c r="BN27" s="26" t="s">
        <v>223</v>
      </c>
      <c r="BO27" s="27"/>
      <c r="BP27" s="27"/>
      <c r="BQ27" s="28" t="s">
        <v>224</v>
      </c>
      <c r="BR27" s="29"/>
      <c r="BS27" s="29"/>
      <c r="BT27" s="29"/>
      <c r="BU27" s="29"/>
      <c r="BV27" s="29"/>
      <c r="BW27" s="27"/>
      <c r="BX27" s="27"/>
      <c r="BY27" s="27"/>
    </row>
    <row r="28" spans="3:79" hidden="1">
      <c r="BN28" s="30"/>
      <c r="BO28" s="31"/>
      <c r="BP28" s="31"/>
      <c r="BQ28" s="31"/>
      <c r="BR28" s="31"/>
      <c r="BS28" s="31"/>
      <c r="BT28" s="31"/>
      <c r="BU28" s="31"/>
      <c r="BV28" s="31"/>
      <c r="BW28" s="31"/>
      <c r="BX28" s="31"/>
      <c r="BY28" s="32"/>
    </row>
    <row r="29" spans="3:79" hidden="1">
      <c r="BN29" s="33"/>
      <c r="BO29" s="34" t="s">
        <v>225</v>
      </c>
      <c r="BP29" s="27" t="s">
        <v>278</v>
      </c>
      <c r="BQ29" s="27"/>
      <c r="BR29" s="27"/>
      <c r="BS29" s="27"/>
      <c r="BT29" s="27"/>
      <c r="BU29" s="27"/>
      <c r="BV29" s="27"/>
      <c r="BW29" s="27"/>
      <c r="BX29" s="27"/>
      <c r="BY29" s="35"/>
    </row>
    <row r="30" spans="3:79" hidden="1">
      <c r="BN30" s="33"/>
      <c r="BO30" s="27"/>
      <c r="BP30" s="15" t="s">
        <v>203</v>
      </c>
      <c r="BQ30" s="27"/>
      <c r="BR30" s="27"/>
      <c r="BS30" s="27"/>
      <c r="BT30" s="27"/>
      <c r="BU30" s="27"/>
      <c r="BV30" s="27"/>
      <c r="BW30" s="27"/>
      <c r="BX30" s="27"/>
      <c r="BY30" s="37" t="s">
        <v>227</v>
      </c>
    </row>
    <row r="31" spans="3:79" hidden="1">
      <c r="BN31" s="33"/>
      <c r="BO31" s="27"/>
      <c r="BP31" s="38">
        <f>BV9</f>
        <v>2.9889999999999999</v>
      </c>
      <c r="BQ31" s="39"/>
      <c r="BR31" s="27"/>
      <c r="BS31" s="27"/>
      <c r="BT31" s="27"/>
      <c r="BU31" s="27"/>
      <c r="BV31" s="27"/>
      <c r="BW31" s="27"/>
      <c r="BX31" s="27"/>
      <c r="BY31" s="40">
        <f>BP31</f>
        <v>2.9889999999999999</v>
      </c>
    </row>
    <row r="32" spans="3:79" hidden="1">
      <c r="BN32" s="33"/>
      <c r="BO32" s="27"/>
      <c r="BP32" s="27"/>
      <c r="BQ32" s="27"/>
      <c r="BR32" s="27"/>
      <c r="BS32" s="27"/>
      <c r="BT32" s="27"/>
      <c r="BU32" s="27"/>
      <c r="BV32" s="27"/>
      <c r="BW32" s="27"/>
      <c r="BX32" s="27"/>
      <c r="BY32" s="41"/>
    </row>
    <row r="33" spans="66:77" hidden="1">
      <c r="BN33" s="2996" t="s">
        <v>228</v>
      </c>
      <c r="BO33" s="2997"/>
      <c r="BP33" s="2997"/>
      <c r="BQ33" s="27" t="s">
        <v>229</v>
      </c>
      <c r="BR33" s="27"/>
      <c r="BS33" s="27" t="s">
        <v>230</v>
      </c>
      <c r="BT33" s="27"/>
      <c r="BU33" s="27"/>
      <c r="BV33" s="27"/>
      <c r="BW33" s="27"/>
      <c r="BX33" s="27"/>
      <c r="BY33" s="41"/>
    </row>
    <row r="34" spans="66:77" hidden="1">
      <c r="BN34" s="33"/>
      <c r="BO34" s="27"/>
      <c r="BP34" s="10" t="str">
        <f>BP21</f>
        <v>2021Q3</v>
      </c>
      <c r="BQ34" s="10" t="str">
        <f t="shared" ref="BQ34:BW34" si="2">BQ21</f>
        <v>2021Q4</v>
      </c>
      <c r="BR34" s="10" t="str">
        <f t="shared" si="2"/>
        <v>2022Q1</v>
      </c>
      <c r="BS34" s="10" t="str">
        <f t="shared" si="2"/>
        <v>2022Q2</v>
      </c>
      <c r="BT34" s="10" t="str">
        <f t="shared" si="2"/>
        <v>2022Q3</v>
      </c>
      <c r="BU34" s="10" t="str">
        <f t="shared" si="2"/>
        <v>2022Q4</v>
      </c>
      <c r="BV34" s="10" t="str">
        <f t="shared" si="2"/>
        <v>2023Q1</v>
      </c>
      <c r="BW34" s="10" t="str">
        <f t="shared" si="2"/>
        <v>2023Q2</v>
      </c>
      <c r="BX34" s="27"/>
      <c r="BY34" s="41"/>
    </row>
    <row r="35" spans="66:77" hidden="1">
      <c r="BN35" s="33"/>
      <c r="BO35" s="27"/>
      <c r="BP35" s="43">
        <f>BP22</f>
        <v>2.9729999999999999</v>
      </c>
      <c r="BQ35" s="43">
        <f t="shared" ref="BQ35:BW35" si="3">BQ22</f>
        <v>2.9889999999999999</v>
      </c>
      <c r="BR35" s="43">
        <f t="shared" si="3"/>
        <v>3.0009999999999999</v>
      </c>
      <c r="BS35" s="43">
        <f t="shared" si="3"/>
        <v>3.0129999999999999</v>
      </c>
      <c r="BT35" s="43">
        <f t="shared" si="3"/>
        <v>3.0219999999999998</v>
      </c>
      <c r="BU35" s="43">
        <f t="shared" si="3"/>
        <v>3.0329999999999999</v>
      </c>
      <c r="BV35" s="43">
        <f t="shared" si="3"/>
        <v>3.04</v>
      </c>
      <c r="BW35" s="43">
        <f t="shared" si="3"/>
        <v>3.0489999999999999</v>
      </c>
      <c r="BX35" s="27"/>
      <c r="BY35" s="40">
        <f>AVERAGE(BP35:BW35)</f>
        <v>3.0149999999999997</v>
      </c>
    </row>
    <row r="36" spans="66:77" hidden="1">
      <c r="BN36" s="33"/>
      <c r="BO36" s="27"/>
      <c r="BP36" s="27"/>
      <c r="BQ36" s="27"/>
      <c r="BR36" s="27"/>
      <c r="BS36" s="27"/>
      <c r="BT36" s="27"/>
      <c r="BU36" s="27"/>
      <c r="BV36" s="27"/>
      <c r="BW36" s="27"/>
      <c r="BX36" s="27"/>
      <c r="BY36" s="41"/>
    </row>
    <row r="37" spans="66:77" hidden="1">
      <c r="BN37" s="33"/>
      <c r="BO37" s="27"/>
      <c r="BP37" s="27"/>
      <c r="BQ37" s="27"/>
      <c r="BR37" s="27"/>
      <c r="BS37" s="27"/>
      <c r="BT37" s="27"/>
      <c r="BU37" s="27"/>
      <c r="BV37" s="27"/>
      <c r="BW37" s="27"/>
      <c r="BX37" s="46" t="s">
        <v>231</v>
      </c>
      <c r="BY37" s="47">
        <f>(BY35-BY31)/BY31</f>
        <v>8.698561391769756E-3</v>
      </c>
    </row>
    <row r="38" spans="66:77" hidden="1">
      <c r="BN38" s="48"/>
      <c r="BO38" s="49"/>
      <c r="BP38" s="49"/>
      <c r="BQ38" s="49"/>
      <c r="BR38" s="49"/>
      <c r="BS38" s="49"/>
      <c r="BT38" s="49"/>
      <c r="BU38" s="49"/>
      <c r="BV38" s="49"/>
      <c r="BW38" s="49"/>
      <c r="BX38" s="49"/>
      <c r="BY38" s="50"/>
    </row>
  </sheetData>
  <mergeCells count="2">
    <mergeCell ref="BN20:BP20"/>
    <mergeCell ref="BN33:BP33"/>
  </mergeCells>
  <pageMargins left="0.25" right="0.25" top="1" bottom="1" header="0.5" footer="0.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N47"/>
  <sheetViews>
    <sheetView zoomScaleNormal="100" workbookViewId="0">
      <selection activeCell="N17" sqref="N17"/>
    </sheetView>
  </sheetViews>
  <sheetFormatPr defaultColWidth="8.7265625" defaultRowHeight="14.5"/>
  <cols>
    <col min="1" max="1" width="5.7265625" style="491" customWidth="1"/>
    <col min="2" max="2" width="38" style="491" customWidth="1"/>
    <col min="3" max="3" width="14.7265625" style="491" bestFit="1" customWidth="1"/>
    <col min="4" max="4" width="12.7265625" style="491" customWidth="1"/>
    <col min="5" max="5" width="19.7265625" style="491" customWidth="1"/>
    <col min="6" max="6" width="3" style="491" customWidth="1"/>
    <col min="7" max="7" width="22.7265625" style="491" customWidth="1"/>
    <col min="8" max="8" width="12.1796875" style="491" customWidth="1"/>
    <col min="9" max="9" width="15" style="491" customWidth="1"/>
    <col min="10" max="10" width="8.7265625" style="491"/>
    <col min="11" max="13" width="8.7265625" style="491" customWidth="1"/>
    <col min="14" max="242" width="8.7265625" style="491"/>
    <col min="243" max="243" width="29.453125" style="491" customWidth="1"/>
    <col min="244" max="252" width="8.7265625" style="491"/>
    <col min="253" max="253" width="29.453125" style="491" customWidth="1"/>
    <col min="254" max="254" width="11.26953125" style="491" customWidth="1"/>
    <col min="255" max="255" width="8.7265625" style="491"/>
    <col min="256" max="256" width="12.453125" style="491" customWidth="1"/>
    <col min="257" max="257" width="2.453125" style="491" customWidth="1"/>
    <col min="258" max="258" width="2.1796875" style="491" customWidth="1"/>
    <col min="259" max="259" width="22.7265625" style="491" customWidth="1"/>
    <col min="260" max="260" width="10.7265625" style="491" bestFit="1" customWidth="1"/>
    <col min="261" max="261" width="12.26953125" style="491" customWidth="1"/>
    <col min="262" max="498" width="8.7265625" style="491"/>
    <col min="499" max="499" width="29.453125" style="491" customWidth="1"/>
    <col min="500" max="508" width="8.7265625" style="491"/>
    <col min="509" max="509" width="29.453125" style="491" customWidth="1"/>
    <col min="510" max="510" width="11.26953125" style="491" customWidth="1"/>
    <col min="511" max="511" width="8.7265625" style="491"/>
    <col min="512" max="512" width="12.453125" style="491" customWidth="1"/>
    <col min="513" max="513" width="2.453125" style="491" customWidth="1"/>
    <col min="514" max="514" width="2.1796875" style="491" customWidth="1"/>
    <col min="515" max="515" width="22.7265625" style="491" customWidth="1"/>
    <col min="516" max="516" width="10.7265625" style="491" bestFit="1" customWidth="1"/>
    <col min="517" max="517" width="12.26953125" style="491" customWidth="1"/>
    <col min="518" max="754" width="8.7265625" style="491"/>
    <col min="755" max="755" width="29.453125" style="491" customWidth="1"/>
    <col min="756" max="764" width="8.7265625" style="491"/>
    <col min="765" max="765" width="29.453125" style="491" customWidth="1"/>
    <col min="766" max="766" width="11.26953125" style="491" customWidth="1"/>
    <col min="767" max="767" width="8.7265625" style="491"/>
    <col min="768" max="768" width="12.453125" style="491" customWidth="1"/>
    <col min="769" max="769" width="2.453125" style="491" customWidth="1"/>
    <col min="770" max="770" width="2.1796875" style="491" customWidth="1"/>
    <col min="771" max="771" width="22.7265625" style="491" customWidth="1"/>
    <col min="772" max="772" width="10.7265625" style="491" bestFit="1" customWidth="1"/>
    <col min="773" max="773" width="12.26953125" style="491" customWidth="1"/>
    <col min="774" max="1010" width="8.7265625" style="491"/>
    <col min="1011" max="1011" width="29.453125" style="491" customWidth="1"/>
    <col min="1012" max="1020" width="8.7265625" style="491"/>
    <col min="1021" max="1021" width="29.453125" style="491" customWidth="1"/>
    <col min="1022" max="1022" width="11.26953125" style="491" customWidth="1"/>
    <col min="1023" max="1023" width="8.7265625" style="491"/>
    <col min="1024" max="1024" width="12.453125" style="491" customWidth="1"/>
    <col min="1025" max="1025" width="2.453125" style="491" customWidth="1"/>
    <col min="1026" max="1026" width="2.1796875" style="491" customWidth="1"/>
    <col min="1027" max="1027" width="22.7265625" style="491" customWidth="1"/>
    <col min="1028" max="1028" width="10.7265625" style="491" bestFit="1" customWidth="1"/>
    <col min="1029" max="1029" width="12.26953125" style="491" customWidth="1"/>
    <col min="1030" max="1266" width="8.7265625" style="491"/>
    <col min="1267" max="1267" width="29.453125" style="491" customWidth="1"/>
    <col min="1268" max="1276" width="8.7265625" style="491"/>
    <col min="1277" max="1277" width="29.453125" style="491" customWidth="1"/>
    <col min="1278" max="1278" width="11.26953125" style="491" customWidth="1"/>
    <col min="1279" max="1279" width="8.7265625" style="491"/>
    <col min="1280" max="1280" width="12.453125" style="491" customWidth="1"/>
    <col min="1281" max="1281" width="2.453125" style="491" customWidth="1"/>
    <col min="1282" max="1282" width="2.1796875" style="491" customWidth="1"/>
    <col min="1283" max="1283" width="22.7265625" style="491" customWidth="1"/>
    <col min="1284" max="1284" width="10.7265625" style="491" bestFit="1" customWidth="1"/>
    <col min="1285" max="1285" width="12.26953125" style="491" customWidth="1"/>
    <col min="1286" max="1522" width="8.7265625" style="491"/>
    <col min="1523" max="1523" width="29.453125" style="491" customWidth="1"/>
    <col min="1524" max="1532" width="8.7265625" style="491"/>
    <col min="1533" max="1533" width="29.453125" style="491" customWidth="1"/>
    <col min="1534" max="1534" width="11.26953125" style="491" customWidth="1"/>
    <col min="1535" max="1535" width="8.7265625" style="491"/>
    <col min="1536" max="1536" width="12.453125" style="491" customWidth="1"/>
    <col min="1537" max="1537" width="2.453125" style="491" customWidth="1"/>
    <col min="1538" max="1538" width="2.1796875" style="491" customWidth="1"/>
    <col min="1539" max="1539" width="22.7265625" style="491" customWidth="1"/>
    <col min="1540" max="1540" width="10.7265625" style="491" bestFit="1" customWidth="1"/>
    <col min="1541" max="1541" width="12.26953125" style="491" customWidth="1"/>
    <col min="1542" max="1778" width="8.7265625" style="491"/>
    <col min="1779" max="1779" width="29.453125" style="491" customWidth="1"/>
    <col min="1780" max="1788" width="8.7265625" style="491"/>
    <col min="1789" max="1789" width="29.453125" style="491" customWidth="1"/>
    <col min="1790" max="1790" width="11.26953125" style="491" customWidth="1"/>
    <col min="1791" max="1791" width="8.7265625" style="491"/>
    <col min="1792" max="1792" width="12.453125" style="491" customWidth="1"/>
    <col min="1793" max="1793" width="2.453125" style="491" customWidth="1"/>
    <col min="1794" max="1794" width="2.1796875" style="491" customWidth="1"/>
    <col min="1795" max="1795" width="22.7265625" style="491" customWidth="1"/>
    <col min="1796" max="1796" width="10.7265625" style="491" bestFit="1" customWidth="1"/>
    <col min="1797" max="1797" width="12.26953125" style="491" customWidth="1"/>
    <col min="1798" max="2034" width="8.7265625" style="491"/>
    <col min="2035" max="2035" width="29.453125" style="491" customWidth="1"/>
    <col min="2036" max="2044" width="8.7265625" style="491"/>
    <col min="2045" max="2045" width="29.453125" style="491" customWidth="1"/>
    <col min="2046" max="2046" width="11.26953125" style="491" customWidth="1"/>
    <col min="2047" max="2047" width="8.7265625" style="491"/>
    <col min="2048" max="2048" width="12.453125" style="491" customWidth="1"/>
    <col min="2049" max="2049" width="2.453125" style="491" customWidth="1"/>
    <col min="2050" max="2050" width="2.1796875" style="491" customWidth="1"/>
    <col min="2051" max="2051" width="22.7265625" style="491" customWidth="1"/>
    <col min="2052" max="2052" width="10.7265625" style="491" bestFit="1" customWidth="1"/>
    <col min="2053" max="2053" width="12.26953125" style="491" customWidth="1"/>
    <col min="2054" max="2290" width="8.7265625" style="491"/>
    <col min="2291" max="2291" width="29.453125" style="491" customWidth="1"/>
    <col min="2292" max="2300" width="8.7265625" style="491"/>
    <col min="2301" max="2301" width="29.453125" style="491" customWidth="1"/>
    <col min="2302" max="2302" width="11.26953125" style="491" customWidth="1"/>
    <col min="2303" max="2303" width="8.7265625" style="491"/>
    <col min="2304" max="2304" width="12.453125" style="491" customWidth="1"/>
    <col min="2305" max="2305" width="2.453125" style="491" customWidth="1"/>
    <col min="2306" max="2306" width="2.1796875" style="491" customWidth="1"/>
    <col min="2307" max="2307" width="22.7265625" style="491" customWidth="1"/>
    <col min="2308" max="2308" width="10.7265625" style="491" bestFit="1" customWidth="1"/>
    <col min="2309" max="2309" width="12.26953125" style="491" customWidth="1"/>
    <col min="2310" max="2546" width="8.7265625" style="491"/>
    <col min="2547" max="2547" width="29.453125" style="491" customWidth="1"/>
    <col min="2548" max="2556" width="8.7265625" style="491"/>
    <col min="2557" max="2557" width="29.453125" style="491" customWidth="1"/>
    <col min="2558" max="2558" width="11.26953125" style="491" customWidth="1"/>
    <col min="2559" max="2559" width="8.7265625" style="491"/>
    <col min="2560" max="2560" width="12.453125" style="491" customWidth="1"/>
    <col min="2561" max="2561" width="2.453125" style="491" customWidth="1"/>
    <col min="2562" max="2562" width="2.1796875" style="491" customWidth="1"/>
    <col min="2563" max="2563" width="22.7265625" style="491" customWidth="1"/>
    <col min="2564" max="2564" width="10.7265625" style="491" bestFit="1" customWidth="1"/>
    <col min="2565" max="2565" width="12.26953125" style="491" customWidth="1"/>
    <col min="2566" max="2802" width="8.7265625" style="491"/>
    <col min="2803" max="2803" width="29.453125" style="491" customWidth="1"/>
    <col min="2804" max="2812" width="8.7265625" style="491"/>
    <col min="2813" max="2813" width="29.453125" style="491" customWidth="1"/>
    <col min="2814" max="2814" width="11.26953125" style="491" customWidth="1"/>
    <col min="2815" max="2815" width="8.7265625" style="491"/>
    <col min="2816" max="2816" width="12.453125" style="491" customWidth="1"/>
    <col min="2817" max="2817" width="2.453125" style="491" customWidth="1"/>
    <col min="2818" max="2818" width="2.1796875" style="491" customWidth="1"/>
    <col min="2819" max="2819" width="22.7265625" style="491" customWidth="1"/>
    <col min="2820" max="2820" width="10.7265625" style="491" bestFit="1" customWidth="1"/>
    <col min="2821" max="2821" width="12.26953125" style="491" customWidth="1"/>
    <col min="2822" max="3058" width="8.7265625" style="491"/>
    <col min="3059" max="3059" width="29.453125" style="491" customWidth="1"/>
    <col min="3060" max="3068" width="8.7265625" style="491"/>
    <col min="3069" max="3069" width="29.453125" style="491" customWidth="1"/>
    <col min="3070" max="3070" width="11.26953125" style="491" customWidth="1"/>
    <col min="3071" max="3071" width="8.7265625" style="491"/>
    <col min="3072" max="3072" width="12.453125" style="491" customWidth="1"/>
    <col min="3073" max="3073" width="2.453125" style="491" customWidth="1"/>
    <col min="3074" max="3074" width="2.1796875" style="491" customWidth="1"/>
    <col min="3075" max="3075" width="22.7265625" style="491" customWidth="1"/>
    <col min="3076" max="3076" width="10.7265625" style="491" bestFit="1" customWidth="1"/>
    <col min="3077" max="3077" width="12.26953125" style="491" customWidth="1"/>
    <col min="3078" max="3314" width="8.7265625" style="491"/>
    <col min="3315" max="3315" width="29.453125" style="491" customWidth="1"/>
    <col min="3316" max="3324" width="8.7265625" style="491"/>
    <col min="3325" max="3325" width="29.453125" style="491" customWidth="1"/>
    <col min="3326" max="3326" width="11.26953125" style="491" customWidth="1"/>
    <col min="3327" max="3327" width="8.7265625" style="491"/>
    <col min="3328" max="3328" width="12.453125" style="491" customWidth="1"/>
    <col min="3329" max="3329" width="2.453125" style="491" customWidth="1"/>
    <col min="3330" max="3330" width="2.1796875" style="491" customWidth="1"/>
    <col min="3331" max="3331" width="22.7265625" style="491" customWidth="1"/>
    <col min="3332" max="3332" width="10.7265625" style="491" bestFit="1" customWidth="1"/>
    <col min="3333" max="3333" width="12.26953125" style="491" customWidth="1"/>
    <col min="3334" max="3570" width="8.7265625" style="491"/>
    <col min="3571" max="3571" width="29.453125" style="491" customWidth="1"/>
    <col min="3572" max="3580" width="8.7265625" style="491"/>
    <col min="3581" max="3581" width="29.453125" style="491" customWidth="1"/>
    <col min="3582" max="3582" width="11.26953125" style="491" customWidth="1"/>
    <col min="3583" max="3583" width="8.7265625" style="491"/>
    <col min="3584" max="3584" width="12.453125" style="491" customWidth="1"/>
    <col min="3585" max="3585" width="2.453125" style="491" customWidth="1"/>
    <col min="3586" max="3586" width="2.1796875" style="491" customWidth="1"/>
    <col min="3587" max="3587" width="22.7265625" style="491" customWidth="1"/>
    <col min="3588" max="3588" width="10.7265625" style="491" bestFit="1" customWidth="1"/>
    <col min="3589" max="3589" width="12.26953125" style="491" customWidth="1"/>
    <col min="3590" max="3826" width="8.7265625" style="491"/>
    <col min="3827" max="3827" width="29.453125" style="491" customWidth="1"/>
    <col min="3828" max="3836" width="8.7265625" style="491"/>
    <col min="3837" max="3837" width="29.453125" style="491" customWidth="1"/>
    <col min="3838" max="3838" width="11.26953125" style="491" customWidth="1"/>
    <col min="3839" max="3839" width="8.7265625" style="491"/>
    <col min="3840" max="3840" width="12.453125" style="491" customWidth="1"/>
    <col min="3841" max="3841" width="2.453125" style="491" customWidth="1"/>
    <col min="3842" max="3842" width="2.1796875" style="491" customWidth="1"/>
    <col min="3843" max="3843" width="22.7265625" style="491" customWidth="1"/>
    <col min="3844" max="3844" width="10.7265625" style="491" bestFit="1" customWidth="1"/>
    <col min="3845" max="3845" width="12.26953125" style="491" customWidth="1"/>
    <col min="3846" max="4082" width="8.7265625" style="491"/>
    <col min="4083" max="4083" width="29.453125" style="491" customWidth="1"/>
    <col min="4084" max="4092" width="8.7265625" style="491"/>
    <col min="4093" max="4093" width="29.453125" style="491" customWidth="1"/>
    <col min="4094" max="4094" width="11.26953125" style="491" customWidth="1"/>
    <col min="4095" max="4095" width="8.7265625" style="491"/>
    <col min="4096" max="4096" width="12.453125" style="491" customWidth="1"/>
    <col min="4097" max="4097" width="2.453125" style="491" customWidth="1"/>
    <col min="4098" max="4098" width="2.1796875" style="491" customWidth="1"/>
    <col min="4099" max="4099" width="22.7265625" style="491" customWidth="1"/>
    <col min="4100" max="4100" width="10.7265625" style="491" bestFit="1" customWidth="1"/>
    <col min="4101" max="4101" width="12.26953125" style="491" customWidth="1"/>
    <col min="4102" max="4338" width="8.7265625" style="491"/>
    <col min="4339" max="4339" width="29.453125" style="491" customWidth="1"/>
    <col min="4340" max="4348" width="8.7265625" style="491"/>
    <col min="4349" max="4349" width="29.453125" style="491" customWidth="1"/>
    <col min="4350" max="4350" width="11.26953125" style="491" customWidth="1"/>
    <col min="4351" max="4351" width="8.7265625" style="491"/>
    <col min="4352" max="4352" width="12.453125" style="491" customWidth="1"/>
    <col min="4353" max="4353" width="2.453125" style="491" customWidth="1"/>
    <col min="4354" max="4354" width="2.1796875" style="491" customWidth="1"/>
    <col min="4355" max="4355" width="22.7265625" style="491" customWidth="1"/>
    <col min="4356" max="4356" width="10.7265625" style="491" bestFit="1" customWidth="1"/>
    <col min="4357" max="4357" width="12.26953125" style="491" customWidth="1"/>
    <col min="4358" max="4594" width="8.7265625" style="491"/>
    <col min="4595" max="4595" width="29.453125" style="491" customWidth="1"/>
    <col min="4596" max="4604" width="8.7265625" style="491"/>
    <col min="4605" max="4605" width="29.453125" style="491" customWidth="1"/>
    <col min="4606" max="4606" width="11.26953125" style="491" customWidth="1"/>
    <col min="4607" max="4607" width="8.7265625" style="491"/>
    <col min="4608" max="4608" width="12.453125" style="491" customWidth="1"/>
    <col min="4609" max="4609" width="2.453125" style="491" customWidth="1"/>
    <col min="4610" max="4610" width="2.1796875" style="491" customWidth="1"/>
    <col min="4611" max="4611" width="22.7265625" style="491" customWidth="1"/>
    <col min="4612" max="4612" width="10.7265625" style="491" bestFit="1" customWidth="1"/>
    <col min="4613" max="4613" width="12.26953125" style="491" customWidth="1"/>
    <col min="4614" max="4850" width="8.7265625" style="491"/>
    <col min="4851" max="4851" width="29.453125" style="491" customWidth="1"/>
    <col min="4852" max="4860" width="8.7265625" style="491"/>
    <col min="4861" max="4861" width="29.453125" style="491" customWidth="1"/>
    <col min="4862" max="4862" width="11.26953125" style="491" customWidth="1"/>
    <col min="4863" max="4863" width="8.7265625" style="491"/>
    <col min="4864" max="4864" width="12.453125" style="491" customWidth="1"/>
    <col min="4865" max="4865" width="2.453125" style="491" customWidth="1"/>
    <col min="4866" max="4866" width="2.1796875" style="491" customWidth="1"/>
    <col min="4867" max="4867" width="22.7265625" style="491" customWidth="1"/>
    <col min="4868" max="4868" width="10.7265625" style="491" bestFit="1" customWidth="1"/>
    <col min="4869" max="4869" width="12.26953125" style="491" customWidth="1"/>
    <col min="4870" max="5106" width="8.7265625" style="491"/>
    <col min="5107" max="5107" width="29.453125" style="491" customWidth="1"/>
    <col min="5108" max="5116" width="8.7265625" style="491"/>
    <col min="5117" max="5117" width="29.453125" style="491" customWidth="1"/>
    <col min="5118" max="5118" width="11.26953125" style="491" customWidth="1"/>
    <col min="5119" max="5119" width="8.7265625" style="491"/>
    <col min="5120" max="5120" width="12.453125" style="491" customWidth="1"/>
    <col min="5121" max="5121" width="2.453125" style="491" customWidth="1"/>
    <col min="5122" max="5122" width="2.1796875" style="491" customWidth="1"/>
    <col min="5123" max="5123" width="22.7265625" style="491" customWidth="1"/>
    <col min="5124" max="5124" width="10.7265625" style="491" bestFit="1" customWidth="1"/>
    <col min="5125" max="5125" width="12.26953125" style="491" customWidth="1"/>
    <col min="5126" max="5362" width="8.7265625" style="491"/>
    <col min="5363" max="5363" width="29.453125" style="491" customWidth="1"/>
    <col min="5364" max="5372" width="8.7265625" style="491"/>
    <col min="5373" max="5373" width="29.453125" style="491" customWidth="1"/>
    <col min="5374" max="5374" width="11.26953125" style="491" customWidth="1"/>
    <col min="5375" max="5375" width="8.7265625" style="491"/>
    <col min="5376" max="5376" width="12.453125" style="491" customWidth="1"/>
    <col min="5377" max="5377" width="2.453125" style="491" customWidth="1"/>
    <col min="5378" max="5378" width="2.1796875" style="491" customWidth="1"/>
    <col min="5379" max="5379" width="22.7265625" style="491" customWidth="1"/>
    <col min="5380" max="5380" width="10.7265625" style="491" bestFit="1" customWidth="1"/>
    <col min="5381" max="5381" width="12.26953125" style="491" customWidth="1"/>
    <col min="5382" max="5618" width="8.7265625" style="491"/>
    <col min="5619" max="5619" width="29.453125" style="491" customWidth="1"/>
    <col min="5620" max="5628" width="8.7265625" style="491"/>
    <col min="5629" max="5629" width="29.453125" style="491" customWidth="1"/>
    <col min="5630" max="5630" width="11.26953125" style="491" customWidth="1"/>
    <col min="5631" max="5631" width="8.7265625" style="491"/>
    <col min="5632" max="5632" width="12.453125" style="491" customWidth="1"/>
    <col min="5633" max="5633" width="2.453125" style="491" customWidth="1"/>
    <col min="5634" max="5634" width="2.1796875" style="491" customWidth="1"/>
    <col min="5635" max="5635" width="22.7265625" style="491" customWidth="1"/>
    <col min="5636" max="5636" width="10.7265625" style="491" bestFit="1" customWidth="1"/>
    <col min="5637" max="5637" width="12.26953125" style="491" customWidth="1"/>
    <col min="5638" max="5874" width="8.7265625" style="491"/>
    <col min="5875" max="5875" width="29.453125" style="491" customWidth="1"/>
    <col min="5876" max="5884" width="8.7265625" style="491"/>
    <col min="5885" max="5885" width="29.453125" style="491" customWidth="1"/>
    <col min="5886" max="5886" width="11.26953125" style="491" customWidth="1"/>
    <col min="5887" max="5887" width="8.7265625" style="491"/>
    <col min="5888" max="5888" width="12.453125" style="491" customWidth="1"/>
    <col min="5889" max="5889" width="2.453125" style="491" customWidth="1"/>
    <col min="5890" max="5890" width="2.1796875" style="491" customWidth="1"/>
    <col min="5891" max="5891" width="22.7265625" style="491" customWidth="1"/>
    <col min="5892" max="5892" width="10.7265625" style="491" bestFit="1" customWidth="1"/>
    <col min="5893" max="5893" width="12.26953125" style="491" customWidth="1"/>
    <col min="5894" max="6130" width="8.7265625" style="491"/>
    <col min="6131" max="6131" width="29.453125" style="491" customWidth="1"/>
    <col min="6132" max="6140" width="8.7265625" style="491"/>
    <col min="6141" max="6141" width="29.453125" style="491" customWidth="1"/>
    <col min="6142" max="6142" width="11.26953125" style="491" customWidth="1"/>
    <col min="6143" max="6143" width="8.7265625" style="491"/>
    <col min="6144" max="6144" width="12.453125" style="491" customWidth="1"/>
    <col min="6145" max="6145" width="2.453125" style="491" customWidth="1"/>
    <col min="6146" max="6146" width="2.1796875" style="491" customWidth="1"/>
    <col min="6147" max="6147" width="22.7265625" style="491" customWidth="1"/>
    <col min="6148" max="6148" width="10.7265625" style="491" bestFit="1" customWidth="1"/>
    <col min="6149" max="6149" width="12.26953125" style="491" customWidth="1"/>
    <col min="6150" max="6386" width="8.7265625" style="491"/>
    <col min="6387" max="6387" width="29.453125" style="491" customWidth="1"/>
    <col min="6388" max="6396" width="8.7265625" style="491"/>
    <col min="6397" max="6397" width="29.453125" style="491" customWidth="1"/>
    <col min="6398" max="6398" width="11.26953125" style="491" customWidth="1"/>
    <col min="6399" max="6399" width="8.7265625" style="491"/>
    <col min="6400" max="6400" width="12.453125" style="491" customWidth="1"/>
    <col min="6401" max="6401" width="2.453125" style="491" customWidth="1"/>
    <col min="6402" max="6402" width="2.1796875" style="491" customWidth="1"/>
    <col min="6403" max="6403" width="22.7265625" style="491" customWidth="1"/>
    <col min="6404" max="6404" width="10.7265625" style="491" bestFit="1" customWidth="1"/>
    <col min="6405" max="6405" width="12.26953125" style="491" customWidth="1"/>
    <col min="6406" max="6642" width="8.7265625" style="491"/>
    <col min="6643" max="6643" width="29.453125" style="491" customWidth="1"/>
    <col min="6644" max="6652" width="8.7265625" style="491"/>
    <col min="6653" max="6653" width="29.453125" style="491" customWidth="1"/>
    <col min="6654" max="6654" width="11.26953125" style="491" customWidth="1"/>
    <col min="6655" max="6655" width="8.7265625" style="491"/>
    <col min="6656" max="6656" width="12.453125" style="491" customWidth="1"/>
    <col min="6657" max="6657" width="2.453125" style="491" customWidth="1"/>
    <col min="6658" max="6658" width="2.1796875" style="491" customWidth="1"/>
    <col min="6659" max="6659" width="22.7265625" style="491" customWidth="1"/>
    <col min="6660" max="6660" width="10.7265625" style="491" bestFit="1" customWidth="1"/>
    <col min="6661" max="6661" width="12.26953125" style="491" customWidth="1"/>
    <col min="6662" max="6898" width="8.7265625" style="491"/>
    <col min="6899" max="6899" width="29.453125" style="491" customWidth="1"/>
    <col min="6900" max="6908" width="8.7265625" style="491"/>
    <col min="6909" max="6909" width="29.453125" style="491" customWidth="1"/>
    <col min="6910" max="6910" width="11.26953125" style="491" customWidth="1"/>
    <col min="6911" max="6911" width="8.7265625" style="491"/>
    <col min="6912" max="6912" width="12.453125" style="491" customWidth="1"/>
    <col min="6913" max="6913" width="2.453125" style="491" customWidth="1"/>
    <col min="6914" max="6914" width="2.1796875" style="491" customWidth="1"/>
    <col min="6915" max="6915" width="22.7265625" style="491" customWidth="1"/>
    <col min="6916" max="6916" width="10.7265625" style="491" bestFit="1" customWidth="1"/>
    <col min="6917" max="6917" width="12.26953125" style="491" customWidth="1"/>
    <col min="6918" max="7154" width="8.7265625" style="491"/>
    <col min="7155" max="7155" width="29.453125" style="491" customWidth="1"/>
    <col min="7156" max="7164" width="8.7265625" style="491"/>
    <col min="7165" max="7165" width="29.453125" style="491" customWidth="1"/>
    <col min="7166" max="7166" width="11.26953125" style="491" customWidth="1"/>
    <col min="7167" max="7167" width="8.7265625" style="491"/>
    <col min="7168" max="7168" width="12.453125" style="491" customWidth="1"/>
    <col min="7169" max="7169" width="2.453125" style="491" customWidth="1"/>
    <col min="7170" max="7170" width="2.1796875" style="491" customWidth="1"/>
    <col min="7171" max="7171" width="22.7265625" style="491" customWidth="1"/>
    <col min="7172" max="7172" width="10.7265625" style="491" bestFit="1" customWidth="1"/>
    <col min="7173" max="7173" width="12.26953125" style="491" customWidth="1"/>
    <col min="7174" max="7410" width="8.7265625" style="491"/>
    <col min="7411" max="7411" width="29.453125" style="491" customWidth="1"/>
    <col min="7412" max="7420" width="8.7265625" style="491"/>
    <col min="7421" max="7421" width="29.453125" style="491" customWidth="1"/>
    <col min="7422" max="7422" width="11.26953125" style="491" customWidth="1"/>
    <col min="7423" max="7423" width="8.7265625" style="491"/>
    <col min="7424" max="7424" width="12.453125" style="491" customWidth="1"/>
    <col min="7425" max="7425" width="2.453125" style="491" customWidth="1"/>
    <col min="7426" max="7426" width="2.1796875" style="491" customWidth="1"/>
    <col min="7427" max="7427" width="22.7265625" style="491" customWidth="1"/>
    <col min="7428" max="7428" width="10.7265625" style="491" bestFit="1" customWidth="1"/>
    <col min="7429" max="7429" width="12.26953125" style="491" customWidth="1"/>
    <col min="7430" max="7666" width="8.7265625" style="491"/>
    <col min="7667" max="7667" width="29.453125" style="491" customWidth="1"/>
    <col min="7668" max="7676" width="8.7265625" style="491"/>
    <col min="7677" max="7677" width="29.453125" style="491" customWidth="1"/>
    <col min="7678" max="7678" width="11.26953125" style="491" customWidth="1"/>
    <col min="7679" max="7679" width="8.7265625" style="491"/>
    <col min="7680" max="7680" width="12.453125" style="491" customWidth="1"/>
    <col min="7681" max="7681" width="2.453125" style="491" customWidth="1"/>
    <col min="7682" max="7682" width="2.1796875" style="491" customWidth="1"/>
    <col min="7683" max="7683" width="22.7265625" style="491" customWidth="1"/>
    <col min="7684" max="7684" width="10.7265625" style="491" bestFit="1" customWidth="1"/>
    <col min="7685" max="7685" width="12.26953125" style="491" customWidth="1"/>
    <col min="7686" max="7922" width="8.7265625" style="491"/>
    <col min="7923" max="7923" width="29.453125" style="491" customWidth="1"/>
    <col min="7924" max="7932" width="8.7265625" style="491"/>
    <col min="7933" max="7933" width="29.453125" style="491" customWidth="1"/>
    <col min="7934" max="7934" width="11.26953125" style="491" customWidth="1"/>
    <col min="7935" max="7935" width="8.7265625" style="491"/>
    <col min="7936" max="7936" width="12.453125" style="491" customWidth="1"/>
    <col min="7937" max="7937" width="2.453125" style="491" customWidth="1"/>
    <col min="7938" max="7938" width="2.1796875" style="491" customWidth="1"/>
    <col min="7939" max="7939" width="22.7265625" style="491" customWidth="1"/>
    <col min="7940" max="7940" width="10.7265625" style="491" bestFit="1" customWidth="1"/>
    <col min="7941" max="7941" width="12.26953125" style="491" customWidth="1"/>
    <col min="7942" max="8178" width="8.7265625" style="491"/>
    <col min="8179" max="8179" width="29.453125" style="491" customWidth="1"/>
    <col min="8180" max="8188" width="8.7265625" style="491"/>
    <col min="8189" max="8189" width="29.453125" style="491" customWidth="1"/>
    <col min="8190" max="8190" width="11.26953125" style="491" customWidth="1"/>
    <col min="8191" max="8191" width="8.7265625" style="491"/>
    <col min="8192" max="8192" width="12.453125" style="491" customWidth="1"/>
    <col min="8193" max="8193" width="2.453125" style="491" customWidth="1"/>
    <col min="8194" max="8194" width="2.1796875" style="491" customWidth="1"/>
    <col min="8195" max="8195" width="22.7265625" style="491" customWidth="1"/>
    <col min="8196" max="8196" width="10.7265625" style="491" bestFit="1" customWidth="1"/>
    <col min="8197" max="8197" width="12.26953125" style="491" customWidth="1"/>
    <col min="8198" max="8434" width="8.7265625" style="491"/>
    <col min="8435" max="8435" width="29.453125" style="491" customWidth="1"/>
    <col min="8436" max="8444" width="8.7265625" style="491"/>
    <col min="8445" max="8445" width="29.453125" style="491" customWidth="1"/>
    <col min="8446" max="8446" width="11.26953125" style="491" customWidth="1"/>
    <col min="8447" max="8447" width="8.7265625" style="491"/>
    <col min="8448" max="8448" width="12.453125" style="491" customWidth="1"/>
    <col min="8449" max="8449" width="2.453125" style="491" customWidth="1"/>
    <col min="8450" max="8450" width="2.1796875" style="491" customWidth="1"/>
    <col min="8451" max="8451" width="22.7265625" style="491" customWidth="1"/>
    <col min="8452" max="8452" width="10.7265625" style="491" bestFit="1" customWidth="1"/>
    <col min="8453" max="8453" width="12.26953125" style="491" customWidth="1"/>
    <col min="8454" max="8690" width="8.7265625" style="491"/>
    <col min="8691" max="8691" width="29.453125" style="491" customWidth="1"/>
    <col min="8692" max="8700" width="8.7265625" style="491"/>
    <col min="8701" max="8701" width="29.453125" style="491" customWidth="1"/>
    <col min="8702" max="8702" width="11.26953125" style="491" customWidth="1"/>
    <col min="8703" max="8703" width="8.7265625" style="491"/>
    <col min="8704" max="8704" width="12.453125" style="491" customWidth="1"/>
    <col min="8705" max="8705" width="2.453125" style="491" customWidth="1"/>
    <col min="8706" max="8706" width="2.1796875" style="491" customWidth="1"/>
    <col min="8707" max="8707" width="22.7265625" style="491" customWidth="1"/>
    <col min="8708" max="8708" width="10.7265625" style="491" bestFit="1" customWidth="1"/>
    <col min="8709" max="8709" width="12.26953125" style="491" customWidth="1"/>
    <col min="8710" max="8946" width="8.7265625" style="491"/>
    <col min="8947" max="8947" width="29.453125" style="491" customWidth="1"/>
    <col min="8948" max="8956" width="8.7265625" style="491"/>
    <col min="8957" max="8957" width="29.453125" style="491" customWidth="1"/>
    <col min="8958" max="8958" width="11.26953125" style="491" customWidth="1"/>
    <col min="8959" max="8959" width="8.7265625" style="491"/>
    <col min="8960" max="8960" width="12.453125" style="491" customWidth="1"/>
    <col min="8961" max="8961" width="2.453125" style="491" customWidth="1"/>
    <col min="8962" max="8962" width="2.1796875" style="491" customWidth="1"/>
    <col min="8963" max="8963" width="22.7265625" style="491" customWidth="1"/>
    <col min="8964" max="8964" width="10.7265625" style="491" bestFit="1" customWidth="1"/>
    <col min="8965" max="8965" width="12.26953125" style="491" customWidth="1"/>
    <col min="8966" max="9202" width="8.7265625" style="491"/>
    <col min="9203" max="9203" width="29.453125" style="491" customWidth="1"/>
    <col min="9204" max="9212" width="8.7265625" style="491"/>
    <col min="9213" max="9213" width="29.453125" style="491" customWidth="1"/>
    <col min="9214" max="9214" width="11.26953125" style="491" customWidth="1"/>
    <col min="9215" max="9215" width="8.7265625" style="491"/>
    <col min="9216" max="9216" width="12.453125" style="491" customWidth="1"/>
    <col min="9217" max="9217" width="2.453125" style="491" customWidth="1"/>
    <col min="9218" max="9218" width="2.1796875" style="491" customWidth="1"/>
    <col min="9219" max="9219" width="22.7265625" style="491" customWidth="1"/>
    <col min="9220" max="9220" width="10.7265625" style="491" bestFit="1" customWidth="1"/>
    <col min="9221" max="9221" width="12.26953125" style="491" customWidth="1"/>
    <col min="9222" max="9458" width="8.7265625" style="491"/>
    <col min="9459" max="9459" width="29.453125" style="491" customWidth="1"/>
    <col min="9460" max="9468" width="8.7265625" style="491"/>
    <col min="9469" max="9469" width="29.453125" style="491" customWidth="1"/>
    <col min="9470" max="9470" width="11.26953125" style="491" customWidth="1"/>
    <col min="9471" max="9471" width="8.7265625" style="491"/>
    <col min="9472" max="9472" width="12.453125" style="491" customWidth="1"/>
    <col min="9473" max="9473" width="2.453125" style="491" customWidth="1"/>
    <col min="9474" max="9474" width="2.1796875" style="491" customWidth="1"/>
    <col min="9475" max="9475" width="22.7265625" style="491" customWidth="1"/>
    <col min="9476" max="9476" width="10.7265625" style="491" bestFit="1" customWidth="1"/>
    <col min="9477" max="9477" width="12.26953125" style="491" customWidth="1"/>
    <col min="9478" max="9714" width="8.7265625" style="491"/>
    <col min="9715" max="9715" width="29.453125" style="491" customWidth="1"/>
    <col min="9716" max="9724" width="8.7265625" style="491"/>
    <col min="9725" max="9725" width="29.453125" style="491" customWidth="1"/>
    <col min="9726" max="9726" width="11.26953125" style="491" customWidth="1"/>
    <col min="9727" max="9727" width="8.7265625" style="491"/>
    <col min="9728" max="9728" width="12.453125" style="491" customWidth="1"/>
    <col min="9729" max="9729" width="2.453125" style="491" customWidth="1"/>
    <col min="9730" max="9730" width="2.1796875" style="491" customWidth="1"/>
    <col min="9731" max="9731" width="22.7265625" style="491" customWidth="1"/>
    <col min="9732" max="9732" width="10.7265625" style="491" bestFit="1" customWidth="1"/>
    <col min="9733" max="9733" width="12.26953125" style="491" customWidth="1"/>
    <col min="9734" max="9970" width="8.7265625" style="491"/>
    <col min="9971" max="9971" width="29.453125" style="491" customWidth="1"/>
    <col min="9972" max="9980" width="8.7265625" style="491"/>
    <col min="9981" max="9981" width="29.453125" style="491" customWidth="1"/>
    <col min="9982" max="9982" width="11.26953125" style="491" customWidth="1"/>
    <col min="9983" max="9983" width="8.7265625" style="491"/>
    <col min="9984" max="9984" width="12.453125" style="491" customWidth="1"/>
    <col min="9985" max="9985" width="2.453125" style="491" customWidth="1"/>
    <col min="9986" max="9986" width="2.1796875" style="491" customWidth="1"/>
    <col min="9987" max="9987" width="22.7265625" style="491" customWidth="1"/>
    <col min="9988" max="9988" width="10.7265625" style="491" bestFit="1" customWidth="1"/>
    <col min="9989" max="9989" width="12.26953125" style="491" customWidth="1"/>
    <col min="9990" max="10226" width="8.7265625" style="491"/>
    <col min="10227" max="10227" width="29.453125" style="491" customWidth="1"/>
    <col min="10228" max="10236" width="8.7265625" style="491"/>
    <col min="10237" max="10237" width="29.453125" style="491" customWidth="1"/>
    <col min="10238" max="10238" width="11.26953125" style="491" customWidth="1"/>
    <col min="10239" max="10239" width="8.7265625" style="491"/>
    <col min="10240" max="10240" width="12.453125" style="491" customWidth="1"/>
    <col min="10241" max="10241" width="2.453125" style="491" customWidth="1"/>
    <col min="10242" max="10242" width="2.1796875" style="491" customWidth="1"/>
    <col min="10243" max="10243" width="22.7265625" style="491" customWidth="1"/>
    <col min="10244" max="10244" width="10.7265625" style="491" bestFit="1" customWidth="1"/>
    <col min="10245" max="10245" width="12.26953125" style="491" customWidth="1"/>
    <col min="10246" max="10482" width="8.7265625" style="491"/>
    <col min="10483" max="10483" width="29.453125" style="491" customWidth="1"/>
    <col min="10484" max="10492" width="8.7265625" style="491"/>
    <col min="10493" max="10493" width="29.453125" style="491" customWidth="1"/>
    <col min="10494" max="10494" width="11.26953125" style="491" customWidth="1"/>
    <col min="10495" max="10495" width="8.7265625" style="491"/>
    <col min="10496" max="10496" width="12.453125" style="491" customWidth="1"/>
    <col min="10497" max="10497" width="2.453125" style="491" customWidth="1"/>
    <col min="10498" max="10498" width="2.1796875" style="491" customWidth="1"/>
    <col min="10499" max="10499" width="22.7265625" style="491" customWidth="1"/>
    <col min="10500" max="10500" width="10.7265625" style="491" bestFit="1" customWidth="1"/>
    <col min="10501" max="10501" width="12.26953125" style="491" customWidth="1"/>
    <col min="10502" max="10738" width="8.7265625" style="491"/>
    <col min="10739" max="10739" width="29.453125" style="491" customWidth="1"/>
    <col min="10740" max="10748" width="8.7265625" style="491"/>
    <col min="10749" max="10749" width="29.453125" style="491" customWidth="1"/>
    <col min="10750" max="10750" width="11.26953125" style="491" customWidth="1"/>
    <col min="10751" max="10751" width="8.7265625" style="491"/>
    <col min="10752" max="10752" width="12.453125" style="491" customWidth="1"/>
    <col min="10753" max="10753" width="2.453125" style="491" customWidth="1"/>
    <col min="10754" max="10754" width="2.1796875" style="491" customWidth="1"/>
    <col min="10755" max="10755" width="22.7265625" style="491" customWidth="1"/>
    <col min="10756" max="10756" width="10.7265625" style="491" bestFit="1" customWidth="1"/>
    <col min="10757" max="10757" width="12.26953125" style="491" customWidth="1"/>
    <col min="10758" max="10994" width="8.7265625" style="491"/>
    <col min="10995" max="10995" width="29.453125" style="491" customWidth="1"/>
    <col min="10996" max="11004" width="8.7265625" style="491"/>
    <col min="11005" max="11005" width="29.453125" style="491" customWidth="1"/>
    <col min="11006" max="11006" width="11.26953125" style="491" customWidth="1"/>
    <col min="11007" max="11007" width="8.7265625" style="491"/>
    <col min="11008" max="11008" width="12.453125" style="491" customWidth="1"/>
    <col min="11009" max="11009" width="2.453125" style="491" customWidth="1"/>
    <col min="11010" max="11010" width="2.1796875" style="491" customWidth="1"/>
    <col min="11011" max="11011" width="22.7265625" style="491" customWidth="1"/>
    <col min="11012" max="11012" width="10.7265625" style="491" bestFit="1" customWidth="1"/>
    <col min="11013" max="11013" width="12.26953125" style="491" customWidth="1"/>
    <col min="11014" max="11250" width="8.7265625" style="491"/>
    <col min="11251" max="11251" width="29.453125" style="491" customWidth="1"/>
    <col min="11252" max="11260" width="8.7265625" style="491"/>
    <col min="11261" max="11261" width="29.453125" style="491" customWidth="1"/>
    <col min="11262" max="11262" width="11.26953125" style="491" customWidth="1"/>
    <col min="11263" max="11263" width="8.7265625" style="491"/>
    <col min="11264" max="11264" width="12.453125" style="491" customWidth="1"/>
    <col min="11265" max="11265" width="2.453125" style="491" customWidth="1"/>
    <col min="11266" max="11266" width="2.1796875" style="491" customWidth="1"/>
    <col min="11267" max="11267" width="22.7265625" style="491" customWidth="1"/>
    <col min="11268" max="11268" width="10.7265625" style="491" bestFit="1" customWidth="1"/>
    <col min="11269" max="11269" width="12.26953125" style="491" customWidth="1"/>
    <col min="11270" max="11506" width="8.7265625" style="491"/>
    <col min="11507" max="11507" width="29.453125" style="491" customWidth="1"/>
    <col min="11508" max="11516" width="8.7265625" style="491"/>
    <col min="11517" max="11517" width="29.453125" style="491" customWidth="1"/>
    <col min="11518" max="11518" width="11.26953125" style="491" customWidth="1"/>
    <col min="11519" max="11519" width="8.7265625" style="491"/>
    <col min="11520" max="11520" width="12.453125" style="491" customWidth="1"/>
    <col min="11521" max="11521" width="2.453125" style="491" customWidth="1"/>
    <col min="11522" max="11522" width="2.1796875" style="491" customWidth="1"/>
    <col min="11523" max="11523" width="22.7265625" style="491" customWidth="1"/>
    <col min="11524" max="11524" width="10.7265625" style="491" bestFit="1" customWidth="1"/>
    <col min="11525" max="11525" width="12.26953125" style="491" customWidth="1"/>
    <col min="11526" max="11762" width="8.7265625" style="491"/>
    <col min="11763" max="11763" width="29.453125" style="491" customWidth="1"/>
    <col min="11764" max="11772" width="8.7265625" style="491"/>
    <col min="11773" max="11773" width="29.453125" style="491" customWidth="1"/>
    <col min="11774" max="11774" width="11.26953125" style="491" customWidth="1"/>
    <col min="11775" max="11775" width="8.7265625" style="491"/>
    <col min="11776" max="11776" width="12.453125" style="491" customWidth="1"/>
    <col min="11777" max="11777" width="2.453125" style="491" customWidth="1"/>
    <col min="11778" max="11778" width="2.1796875" style="491" customWidth="1"/>
    <col min="11779" max="11779" width="22.7265625" style="491" customWidth="1"/>
    <col min="11780" max="11780" width="10.7265625" style="491" bestFit="1" customWidth="1"/>
    <col min="11781" max="11781" width="12.26953125" style="491" customWidth="1"/>
    <col min="11782" max="12018" width="8.7265625" style="491"/>
    <col min="12019" max="12019" width="29.453125" style="491" customWidth="1"/>
    <col min="12020" max="12028" width="8.7265625" style="491"/>
    <col min="12029" max="12029" width="29.453125" style="491" customWidth="1"/>
    <col min="12030" max="12030" width="11.26953125" style="491" customWidth="1"/>
    <col min="12031" max="12031" width="8.7265625" style="491"/>
    <col min="12032" max="12032" width="12.453125" style="491" customWidth="1"/>
    <col min="12033" max="12033" width="2.453125" style="491" customWidth="1"/>
    <col min="12034" max="12034" width="2.1796875" style="491" customWidth="1"/>
    <col min="12035" max="12035" width="22.7265625" style="491" customWidth="1"/>
    <col min="12036" max="12036" width="10.7265625" style="491" bestFit="1" customWidth="1"/>
    <col min="12037" max="12037" width="12.26953125" style="491" customWidth="1"/>
    <col min="12038" max="12274" width="8.7265625" style="491"/>
    <col min="12275" max="12275" width="29.453125" style="491" customWidth="1"/>
    <col min="12276" max="12284" width="8.7265625" style="491"/>
    <col min="12285" max="12285" width="29.453125" style="491" customWidth="1"/>
    <col min="12286" max="12286" width="11.26953125" style="491" customWidth="1"/>
    <col min="12287" max="12287" width="8.7265625" style="491"/>
    <col min="12288" max="12288" width="12.453125" style="491" customWidth="1"/>
    <col min="12289" max="12289" width="2.453125" style="491" customWidth="1"/>
    <col min="12290" max="12290" width="2.1796875" style="491" customWidth="1"/>
    <col min="12291" max="12291" width="22.7265625" style="491" customWidth="1"/>
    <col min="12292" max="12292" width="10.7265625" style="491" bestFit="1" customWidth="1"/>
    <col min="12293" max="12293" width="12.26953125" style="491" customWidth="1"/>
    <col min="12294" max="12530" width="8.7265625" style="491"/>
    <col min="12531" max="12531" width="29.453125" style="491" customWidth="1"/>
    <col min="12532" max="12540" width="8.7265625" style="491"/>
    <col min="12541" max="12541" width="29.453125" style="491" customWidth="1"/>
    <col min="12542" max="12542" width="11.26953125" style="491" customWidth="1"/>
    <col min="12543" max="12543" width="8.7265625" style="491"/>
    <col min="12544" max="12544" width="12.453125" style="491" customWidth="1"/>
    <col min="12545" max="12545" width="2.453125" style="491" customWidth="1"/>
    <col min="12546" max="12546" width="2.1796875" style="491" customWidth="1"/>
    <col min="12547" max="12547" width="22.7265625" style="491" customWidth="1"/>
    <col min="12548" max="12548" width="10.7265625" style="491" bestFit="1" customWidth="1"/>
    <col min="12549" max="12549" width="12.26953125" style="491" customWidth="1"/>
    <col min="12550" max="12786" width="8.7265625" style="491"/>
    <col min="12787" max="12787" width="29.453125" style="491" customWidth="1"/>
    <col min="12788" max="12796" width="8.7265625" style="491"/>
    <col min="12797" max="12797" width="29.453125" style="491" customWidth="1"/>
    <col min="12798" max="12798" width="11.26953125" style="491" customWidth="1"/>
    <col min="12799" max="12799" width="8.7265625" style="491"/>
    <col min="12800" max="12800" width="12.453125" style="491" customWidth="1"/>
    <col min="12801" max="12801" width="2.453125" style="491" customWidth="1"/>
    <col min="12802" max="12802" width="2.1796875" style="491" customWidth="1"/>
    <col min="12803" max="12803" width="22.7265625" style="491" customWidth="1"/>
    <col min="12804" max="12804" width="10.7265625" style="491" bestFit="1" customWidth="1"/>
    <col min="12805" max="12805" width="12.26953125" style="491" customWidth="1"/>
    <col min="12806" max="13042" width="8.7265625" style="491"/>
    <col min="13043" max="13043" width="29.453125" style="491" customWidth="1"/>
    <col min="13044" max="13052" width="8.7265625" style="491"/>
    <col min="13053" max="13053" width="29.453125" style="491" customWidth="1"/>
    <col min="13054" max="13054" width="11.26953125" style="491" customWidth="1"/>
    <col min="13055" max="13055" width="8.7265625" style="491"/>
    <col min="13056" max="13056" width="12.453125" style="491" customWidth="1"/>
    <col min="13057" max="13057" width="2.453125" style="491" customWidth="1"/>
    <col min="13058" max="13058" width="2.1796875" style="491" customWidth="1"/>
    <col min="13059" max="13059" width="22.7265625" style="491" customWidth="1"/>
    <col min="13060" max="13060" width="10.7265625" style="491" bestFit="1" customWidth="1"/>
    <col min="13061" max="13061" width="12.26953125" style="491" customWidth="1"/>
    <col min="13062" max="13298" width="8.7265625" style="491"/>
    <col min="13299" max="13299" width="29.453125" style="491" customWidth="1"/>
    <col min="13300" max="13308" width="8.7265625" style="491"/>
    <col min="13309" max="13309" width="29.453125" style="491" customWidth="1"/>
    <col min="13310" max="13310" width="11.26953125" style="491" customWidth="1"/>
    <col min="13311" max="13311" width="8.7265625" style="491"/>
    <col min="13312" max="13312" width="12.453125" style="491" customWidth="1"/>
    <col min="13313" max="13313" width="2.453125" style="491" customWidth="1"/>
    <col min="13314" max="13314" width="2.1796875" style="491" customWidth="1"/>
    <col min="13315" max="13315" width="22.7265625" style="491" customWidth="1"/>
    <col min="13316" max="13316" width="10.7265625" style="491" bestFit="1" customWidth="1"/>
    <col min="13317" max="13317" width="12.26953125" style="491" customWidth="1"/>
    <col min="13318" max="13554" width="8.7265625" style="491"/>
    <col min="13555" max="13555" width="29.453125" style="491" customWidth="1"/>
    <col min="13556" max="13564" width="8.7265625" style="491"/>
    <col min="13565" max="13565" width="29.453125" style="491" customWidth="1"/>
    <col min="13566" max="13566" width="11.26953125" style="491" customWidth="1"/>
    <col min="13567" max="13567" width="8.7265625" style="491"/>
    <col min="13568" max="13568" width="12.453125" style="491" customWidth="1"/>
    <col min="13569" max="13569" width="2.453125" style="491" customWidth="1"/>
    <col min="13570" max="13570" width="2.1796875" style="491" customWidth="1"/>
    <col min="13571" max="13571" width="22.7265625" style="491" customWidth="1"/>
    <col min="13572" max="13572" width="10.7265625" style="491" bestFit="1" customWidth="1"/>
    <col min="13573" max="13573" width="12.26953125" style="491" customWidth="1"/>
    <col min="13574" max="13810" width="8.7265625" style="491"/>
    <col min="13811" max="13811" width="29.453125" style="491" customWidth="1"/>
    <col min="13812" max="13820" width="8.7265625" style="491"/>
    <col min="13821" max="13821" width="29.453125" style="491" customWidth="1"/>
    <col min="13822" max="13822" width="11.26953125" style="491" customWidth="1"/>
    <col min="13823" max="13823" width="8.7265625" style="491"/>
    <col min="13824" max="13824" width="12.453125" style="491" customWidth="1"/>
    <col min="13825" max="13825" width="2.453125" style="491" customWidth="1"/>
    <col min="13826" max="13826" width="2.1796875" style="491" customWidth="1"/>
    <col min="13827" max="13827" width="22.7265625" style="491" customWidth="1"/>
    <col min="13828" max="13828" width="10.7265625" style="491" bestFit="1" customWidth="1"/>
    <col min="13829" max="13829" width="12.26953125" style="491" customWidth="1"/>
    <col min="13830" max="14066" width="8.7265625" style="491"/>
    <col min="14067" max="14067" width="29.453125" style="491" customWidth="1"/>
    <col min="14068" max="14076" width="8.7265625" style="491"/>
    <col min="14077" max="14077" width="29.453125" style="491" customWidth="1"/>
    <col min="14078" max="14078" width="11.26953125" style="491" customWidth="1"/>
    <col min="14079" max="14079" width="8.7265625" style="491"/>
    <col min="14080" max="14080" width="12.453125" style="491" customWidth="1"/>
    <col min="14081" max="14081" width="2.453125" style="491" customWidth="1"/>
    <col min="14082" max="14082" width="2.1796875" style="491" customWidth="1"/>
    <col min="14083" max="14083" width="22.7265625" style="491" customWidth="1"/>
    <col min="14084" max="14084" width="10.7265625" style="491" bestFit="1" customWidth="1"/>
    <col min="14085" max="14085" width="12.26953125" style="491" customWidth="1"/>
    <col min="14086" max="14322" width="8.7265625" style="491"/>
    <col min="14323" max="14323" width="29.453125" style="491" customWidth="1"/>
    <col min="14324" max="14332" width="8.7265625" style="491"/>
    <col min="14333" max="14333" width="29.453125" style="491" customWidth="1"/>
    <col min="14334" max="14334" width="11.26953125" style="491" customWidth="1"/>
    <col min="14335" max="14335" width="8.7265625" style="491"/>
    <col min="14336" max="14336" width="12.453125" style="491" customWidth="1"/>
    <col min="14337" max="14337" width="2.453125" style="491" customWidth="1"/>
    <col min="14338" max="14338" width="2.1796875" style="491" customWidth="1"/>
    <col min="14339" max="14339" width="22.7265625" style="491" customWidth="1"/>
    <col min="14340" max="14340" width="10.7265625" style="491" bestFit="1" customWidth="1"/>
    <col min="14341" max="14341" width="12.26953125" style="491" customWidth="1"/>
    <col min="14342" max="14578" width="8.7265625" style="491"/>
    <col min="14579" max="14579" width="29.453125" style="491" customWidth="1"/>
    <col min="14580" max="14588" width="8.7265625" style="491"/>
    <col min="14589" max="14589" width="29.453125" style="491" customWidth="1"/>
    <col min="14590" max="14590" width="11.26953125" style="491" customWidth="1"/>
    <col min="14591" max="14591" width="8.7265625" style="491"/>
    <col min="14592" max="14592" width="12.453125" style="491" customWidth="1"/>
    <col min="14593" max="14593" width="2.453125" style="491" customWidth="1"/>
    <col min="14594" max="14594" width="2.1796875" style="491" customWidth="1"/>
    <col min="14595" max="14595" width="22.7265625" style="491" customWidth="1"/>
    <col min="14596" max="14596" width="10.7265625" style="491" bestFit="1" customWidth="1"/>
    <col min="14597" max="14597" width="12.26953125" style="491" customWidth="1"/>
    <col min="14598" max="14834" width="8.7265625" style="491"/>
    <col min="14835" max="14835" width="29.453125" style="491" customWidth="1"/>
    <col min="14836" max="14844" width="8.7265625" style="491"/>
    <col min="14845" max="14845" width="29.453125" style="491" customWidth="1"/>
    <col min="14846" max="14846" width="11.26953125" style="491" customWidth="1"/>
    <col min="14847" max="14847" width="8.7265625" style="491"/>
    <col min="14848" max="14848" width="12.453125" style="491" customWidth="1"/>
    <col min="14849" max="14849" width="2.453125" style="491" customWidth="1"/>
    <col min="14850" max="14850" width="2.1796875" style="491" customWidth="1"/>
    <col min="14851" max="14851" width="22.7265625" style="491" customWidth="1"/>
    <col min="14852" max="14852" width="10.7265625" style="491" bestFit="1" customWidth="1"/>
    <col min="14853" max="14853" width="12.26953125" style="491" customWidth="1"/>
    <col min="14854" max="15090" width="8.7265625" style="491"/>
    <col min="15091" max="15091" width="29.453125" style="491" customWidth="1"/>
    <col min="15092" max="15100" width="8.7265625" style="491"/>
    <col min="15101" max="15101" width="29.453125" style="491" customWidth="1"/>
    <col min="15102" max="15102" width="11.26953125" style="491" customWidth="1"/>
    <col min="15103" max="15103" width="8.7265625" style="491"/>
    <col min="15104" max="15104" width="12.453125" style="491" customWidth="1"/>
    <col min="15105" max="15105" width="2.453125" style="491" customWidth="1"/>
    <col min="15106" max="15106" width="2.1796875" style="491" customWidth="1"/>
    <col min="15107" max="15107" width="22.7265625" style="491" customWidth="1"/>
    <col min="15108" max="15108" width="10.7265625" style="491" bestFit="1" customWidth="1"/>
    <col min="15109" max="15109" width="12.26953125" style="491" customWidth="1"/>
    <col min="15110" max="15346" width="8.7265625" style="491"/>
    <col min="15347" max="15347" width="29.453125" style="491" customWidth="1"/>
    <col min="15348" max="15356" width="8.7265625" style="491"/>
    <col min="15357" max="15357" width="29.453125" style="491" customWidth="1"/>
    <col min="15358" max="15358" width="11.26953125" style="491" customWidth="1"/>
    <col min="15359" max="15359" width="8.7265625" style="491"/>
    <col min="15360" max="15360" width="12.453125" style="491" customWidth="1"/>
    <col min="15361" max="15361" width="2.453125" style="491" customWidth="1"/>
    <col min="15362" max="15362" width="2.1796875" style="491" customWidth="1"/>
    <col min="15363" max="15363" width="22.7265625" style="491" customWidth="1"/>
    <col min="15364" max="15364" width="10.7265625" style="491" bestFit="1" customWidth="1"/>
    <col min="15365" max="15365" width="12.26953125" style="491" customWidth="1"/>
    <col min="15366" max="15602" width="8.7265625" style="491"/>
    <col min="15603" max="15603" width="29.453125" style="491" customWidth="1"/>
    <col min="15604" max="15612" width="8.7265625" style="491"/>
    <col min="15613" max="15613" width="29.453125" style="491" customWidth="1"/>
    <col min="15614" max="15614" width="11.26953125" style="491" customWidth="1"/>
    <col min="15615" max="15615" width="8.7265625" style="491"/>
    <col min="15616" max="15616" width="12.453125" style="491" customWidth="1"/>
    <col min="15617" max="15617" width="2.453125" style="491" customWidth="1"/>
    <col min="15618" max="15618" width="2.1796875" style="491" customWidth="1"/>
    <col min="15619" max="15619" width="22.7265625" style="491" customWidth="1"/>
    <col min="15620" max="15620" width="10.7265625" style="491" bestFit="1" customWidth="1"/>
    <col min="15621" max="15621" width="12.26953125" style="491" customWidth="1"/>
    <col min="15622" max="15858" width="8.7265625" style="491"/>
    <col min="15859" max="15859" width="29.453125" style="491" customWidth="1"/>
    <col min="15860" max="15868" width="8.7265625" style="491"/>
    <col min="15869" max="15869" width="29.453125" style="491" customWidth="1"/>
    <col min="15870" max="15870" width="11.26953125" style="491" customWidth="1"/>
    <col min="15871" max="15871" width="8.7265625" style="491"/>
    <col min="15872" max="15872" width="12.453125" style="491" customWidth="1"/>
    <col min="15873" max="15873" width="2.453125" style="491" customWidth="1"/>
    <col min="15874" max="15874" width="2.1796875" style="491" customWidth="1"/>
    <col min="15875" max="15875" width="22.7265625" style="491" customWidth="1"/>
    <col min="15876" max="15876" width="10.7265625" style="491" bestFit="1" customWidth="1"/>
    <col min="15877" max="15877" width="12.26953125" style="491" customWidth="1"/>
    <col min="15878" max="16114" width="8.7265625" style="491"/>
    <col min="16115" max="16115" width="29.453125" style="491" customWidth="1"/>
    <col min="16116" max="16124" width="8.7265625" style="491"/>
    <col min="16125" max="16125" width="29.453125" style="491" customWidth="1"/>
    <col min="16126" max="16126" width="11.26953125" style="491" customWidth="1"/>
    <col min="16127" max="16127" width="8.7265625" style="491"/>
    <col min="16128" max="16128" width="12.453125" style="491" customWidth="1"/>
    <col min="16129" max="16129" width="2.453125" style="491" customWidth="1"/>
    <col min="16130" max="16130" width="2.1796875" style="491" customWidth="1"/>
    <col min="16131" max="16131" width="22.7265625" style="491" customWidth="1"/>
    <col min="16132" max="16132" width="10.7265625" style="491" bestFit="1" customWidth="1"/>
    <col min="16133" max="16133" width="12.26953125" style="491" customWidth="1"/>
    <col min="16134" max="16370" width="8.7265625" style="491"/>
    <col min="16371" max="16371" width="29.453125" style="491" customWidth="1"/>
    <col min="16372" max="16384" width="8.7265625" style="491"/>
  </cols>
  <sheetData>
    <row r="2" spans="2:14" ht="15" thickBot="1">
      <c r="B2" s="492" t="s">
        <v>299</v>
      </c>
      <c r="D2" s="2733" t="s">
        <v>1105</v>
      </c>
      <c r="E2" s="2735"/>
    </row>
    <row r="3" spans="2:14" ht="15" thickBot="1">
      <c r="B3" s="3086" t="s">
        <v>300</v>
      </c>
      <c r="C3" s="3087"/>
      <c r="D3" s="3087"/>
      <c r="E3" s="3088"/>
      <c r="H3" s="843"/>
    </row>
    <row r="4" spans="2:14" ht="18" customHeight="1">
      <c r="B4" s="391" t="s">
        <v>301</v>
      </c>
      <c r="C4" s="3089" t="s">
        <v>302</v>
      </c>
      <c r="D4" s="3089"/>
      <c r="E4" s="874">
        <v>45</v>
      </c>
      <c r="F4" s="495"/>
      <c r="G4" s="844"/>
      <c r="H4" s="845"/>
      <c r="I4" s="495"/>
      <c r="J4" s="846"/>
      <c r="K4" s="891" t="s">
        <v>303</v>
      </c>
      <c r="L4" s="891" t="s">
        <v>6</v>
      </c>
      <c r="M4" s="891" t="s">
        <v>304</v>
      </c>
      <c r="N4" s="846"/>
    </row>
    <row r="5" spans="2:14" ht="15" customHeight="1">
      <c r="B5" s="556"/>
      <c r="C5" s="3090" t="s">
        <v>4</v>
      </c>
      <c r="D5" s="3091"/>
      <c r="E5" s="828">
        <v>365</v>
      </c>
      <c r="F5" s="495"/>
      <c r="G5" s="847"/>
      <c r="H5" s="848"/>
      <c r="I5" s="495"/>
      <c r="J5" s="846"/>
      <c r="K5" s="892">
        <v>10</v>
      </c>
      <c r="L5" s="893">
        <f>K5/40</f>
        <v>0.25</v>
      </c>
      <c r="M5" s="893">
        <f>L5/2</f>
        <v>0.125</v>
      </c>
      <c r="N5" s="846"/>
    </row>
    <row r="6" spans="2:14">
      <c r="B6" s="557"/>
      <c r="C6" s="829" t="s">
        <v>5</v>
      </c>
      <c r="D6" s="830" t="s">
        <v>6</v>
      </c>
      <c r="E6" s="831" t="s">
        <v>7</v>
      </c>
      <c r="F6" s="495"/>
      <c r="G6" s="849"/>
      <c r="H6" s="522"/>
      <c r="I6" s="495"/>
      <c r="J6" s="846"/>
      <c r="K6" s="892">
        <v>18</v>
      </c>
      <c r="L6" s="893">
        <f>K6/40</f>
        <v>0.45</v>
      </c>
      <c r="M6" s="893">
        <f>L6/2</f>
        <v>0.22500000000000001</v>
      </c>
      <c r="N6" s="846"/>
    </row>
    <row r="7" spans="2:14">
      <c r="B7" s="556" t="str">
        <f>'[41]Master Lookup'!B15</f>
        <v>Program Manager / Director</v>
      </c>
      <c r="C7" s="2730">
        <f>'M2023 BLS SALARY CHART (53rd)'!C22</f>
        <v>80829.631999999998</v>
      </c>
      <c r="D7" s="401">
        <f>'[15]2nd OFFENDER MODELS'!$C$7</f>
        <v>1</v>
      </c>
      <c r="E7" s="402">
        <f>C7*D7</f>
        <v>80829.631999999998</v>
      </c>
      <c r="F7" s="495"/>
      <c r="G7" s="847"/>
      <c r="H7" s="523"/>
      <c r="I7" s="495"/>
      <c r="J7" s="846"/>
      <c r="K7" s="892">
        <v>10</v>
      </c>
      <c r="L7" s="893">
        <f t="shared" ref="L7:L11" si="0">K7/40</f>
        <v>0.25</v>
      </c>
      <c r="M7" s="893">
        <f t="shared" ref="M7:M11" si="1">L7/2</f>
        <v>0.125</v>
      </c>
      <c r="N7" s="846"/>
    </row>
    <row r="8" spans="2:14">
      <c r="B8" s="1597" t="s">
        <v>308</v>
      </c>
      <c r="C8" s="2730">
        <f>'M2023 BLS SALARY CHART (53rd)'!C28</f>
        <v>101806.432</v>
      </c>
      <c r="D8" s="401">
        <f>1 + M5</f>
        <v>1.125</v>
      </c>
      <c r="E8" s="402">
        <f t="shared" ref="E8:E17" si="2">C8*D8</f>
        <v>114532.236</v>
      </c>
      <c r="F8" s="495"/>
      <c r="G8" s="495"/>
      <c r="H8" s="495"/>
      <c r="I8" s="495"/>
      <c r="J8" s="846"/>
      <c r="K8" s="892">
        <v>20</v>
      </c>
      <c r="L8" s="893">
        <f t="shared" si="0"/>
        <v>0.5</v>
      </c>
      <c r="M8" s="893">
        <f t="shared" si="1"/>
        <v>0.25</v>
      </c>
      <c r="N8" s="846"/>
    </row>
    <row r="9" spans="2:14">
      <c r="B9" s="1597" t="s">
        <v>306</v>
      </c>
      <c r="C9" s="2730">
        <f>'M2023 BLS SALARY CHART (53rd)'!C32</f>
        <v>103622.27200000001</v>
      </c>
      <c r="D9" s="401">
        <f>1 + M6</f>
        <v>1.2250000000000001</v>
      </c>
      <c r="E9" s="402">
        <f t="shared" si="2"/>
        <v>126937.28320000002</v>
      </c>
      <c r="F9" s="495"/>
      <c r="G9" s="495"/>
      <c r="H9" s="495"/>
      <c r="I9" s="495"/>
      <c r="J9" s="846"/>
      <c r="K9" s="892">
        <v>20</v>
      </c>
      <c r="L9" s="893">
        <f t="shared" si="0"/>
        <v>0.5</v>
      </c>
      <c r="M9" s="893">
        <f t="shared" si="1"/>
        <v>0.25</v>
      </c>
      <c r="N9" s="846"/>
    </row>
    <row r="10" spans="2:14" ht="15" thickBot="1">
      <c r="B10" s="1598" t="s">
        <v>309</v>
      </c>
      <c r="C10" s="2730">
        <f>'M2023 BLS SALARY CHART (53rd)'!C12</f>
        <v>64438.399999999994</v>
      </c>
      <c r="D10" s="401">
        <f>3 + M7</f>
        <v>3.125</v>
      </c>
      <c r="E10" s="402">
        <f t="shared" si="2"/>
        <v>201369.99999999997</v>
      </c>
      <c r="F10" s="495"/>
      <c r="G10" s="495"/>
      <c r="H10" s="495"/>
      <c r="I10" s="495"/>
      <c r="J10" s="846"/>
      <c r="K10" s="892">
        <v>30</v>
      </c>
      <c r="L10" s="893">
        <f t="shared" si="0"/>
        <v>0.75</v>
      </c>
      <c r="M10" s="893">
        <f t="shared" si="1"/>
        <v>0.375</v>
      </c>
      <c r="N10" s="846"/>
    </row>
    <row r="11" spans="2:14">
      <c r="B11" s="1597" t="s">
        <v>310</v>
      </c>
      <c r="C11" s="2730">
        <f>'M2023 BLS SALARY CHART (53rd)'!C14</f>
        <v>70211.44</v>
      </c>
      <c r="D11" s="401">
        <f>2 + M8</f>
        <v>2.25</v>
      </c>
      <c r="E11" s="402">
        <f t="shared" si="2"/>
        <v>157975.74</v>
      </c>
      <c r="F11" s="495"/>
      <c r="G11" s="869" t="s">
        <v>311</v>
      </c>
      <c r="H11" s="870"/>
      <c r="I11" s="495"/>
      <c r="J11" s="846"/>
      <c r="K11" s="892">
        <v>30</v>
      </c>
      <c r="L11" s="893">
        <f t="shared" si="0"/>
        <v>0.75</v>
      </c>
      <c r="M11" s="893">
        <f t="shared" si="1"/>
        <v>0.375</v>
      </c>
      <c r="N11" s="846"/>
    </row>
    <row r="12" spans="2:14">
      <c r="B12" s="1597" t="s">
        <v>312</v>
      </c>
      <c r="C12" s="2730">
        <f>'M2023 BLS SALARY CHART (53rd)'!C12</f>
        <v>64438.399999999994</v>
      </c>
      <c r="D12" s="401">
        <f>2 + M9</f>
        <v>2.25</v>
      </c>
      <c r="E12" s="402">
        <f t="shared" si="2"/>
        <v>144986.4</v>
      </c>
      <c r="F12" s="495"/>
      <c r="G12" s="880" t="s">
        <v>313</v>
      </c>
      <c r="H12" s="881">
        <v>1.5</v>
      </c>
      <c r="I12" s="495"/>
      <c r="J12" s="846"/>
      <c r="K12" s="894"/>
      <c r="L12" s="894"/>
      <c r="M12" s="894"/>
      <c r="N12" s="846"/>
    </row>
    <row r="13" spans="2:14" ht="18.75" customHeight="1">
      <c r="B13" s="1597" t="s">
        <v>282</v>
      </c>
      <c r="C13" s="2730">
        <f>'M2023 BLS SALARY CHART (53rd)'!C8</f>
        <v>56217.241600000001</v>
      </c>
      <c r="D13" s="401">
        <f>3.25 + M10</f>
        <v>3.625</v>
      </c>
      <c r="E13" s="402">
        <f t="shared" si="2"/>
        <v>203787.50080000001</v>
      </c>
      <c r="F13" s="495"/>
      <c r="G13" s="880" t="s">
        <v>314</v>
      </c>
      <c r="H13" s="881">
        <v>1</v>
      </c>
      <c r="I13" s="495"/>
      <c r="J13" s="846"/>
      <c r="K13" s="846"/>
      <c r="L13" s="846"/>
      <c r="M13" s="846"/>
      <c r="N13" s="846"/>
    </row>
    <row r="14" spans="2:14">
      <c r="B14" s="1597" t="s">
        <v>233</v>
      </c>
      <c r="C14" s="2730">
        <f>'M2023 BLS SALARY CHART (53rd)'!C8</f>
        <v>56217.241600000001</v>
      </c>
      <c r="D14" s="2572">
        <v>2.8</v>
      </c>
      <c r="E14" s="402">
        <f t="shared" si="2"/>
        <v>157408.27648</v>
      </c>
      <c r="F14" s="495"/>
      <c r="G14" s="882" t="s">
        <v>315</v>
      </c>
      <c r="H14" s="881">
        <v>1</v>
      </c>
      <c r="I14" s="495"/>
      <c r="J14" s="846"/>
      <c r="K14" s="846"/>
      <c r="L14" s="846"/>
      <c r="M14" s="846"/>
      <c r="N14" s="846"/>
    </row>
    <row r="15" spans="2:14" ht="16.5" customHeight="1">
      <c r="B15" s="2014" t="s">
        <v>288</v>
      </c>
      <c r="C15" s="2907">
        <f>'M2023 BLS SALARY CHART (53rd)'!C6</f>
        <v>43247.567999999999</v>
      </c>
      <c r="D15" s="875">
        <f>5.75 + M11</f>
        <v>6.125</v>
      </c>
      <c r="E15" s="402">
        <f t="shared" si="2"/>
        <v>264891.35399999999</v>
      </c>
      <c r="F15" s="495"/>
      <c r="G15" s="883" t="s">
        <v>316</v>
      </c>
      <c r="H15" s="881">
        <v>1.5</v>
      </c>
      <c r="I15" s="495"/>
      <c r="J15" s="850"/>
      <c r="K15" s="846"/>
      <c r="L15" s="846"/>
      <c r="M15" s="846"/>
      <c r="N15" s="846"/>
    </row>
    <row r="16" spans="2:14">
      <c r="B16" s="1599" t="s">
        <v>10</v>
      </c>
      <c r="C16" s="2730">
        <f>'M2023 BLS SALARY CHART (53rd)'!C6</f>
        <v>43247.567999999999</v>
      </c>
      <c r="D16" s="559">
        <f>'[15]2nd OFFENDER MODELS'!$C$13</f>
        <v>6</v>
      </c>
      <c r="E16" s="402">
        <f t="shared" si="2"/>
        <v>259485.408</v>
      </c>
      <c r="F16" s="495"/>
      <c r="G16" s="880" t="s">
        <v>317</v>
      </c>
      <c r="H16" s="881">
        <v>1</v>
      </c>
      <c r="I16" s="495"/>
    </row>
    <row r="17" spans="2:10" ht="15" thickBot="1">
      <c r="B17" s="1673" t="s">
        <v>11</v>
      </c>
      <c r="C17" s="2908">
        <f>'M2023 BLS SALARY CHART (53rd)'!C6</f>
        <v>43247.567999999999</v>
      </c>
      <c r="D17" s="1675">
        <f>SUM(D13:D15)*'M2021 BLS  53%ile'!S44</f>
        <v>1.9790384615384615</v>
      </c>
      <c r="E17" s="1676">
        <f t="shared" si="2"/>
        <v>85588.600439999995</v>
      </c>
      <c r="F17" s="495"/>
      <c r="G17" s="884" t="s">
        <v>318</v>
      </c>
      <c r="H17" s="885">
        <f>SUM(H12:H16)</f>
        <v>6</v>
      </c>
      <c r="I17" s="495"/>
    </row>
    <row r="18" spans="2:10" ht="15" thickBot="1">
      <c r="B18" s="682" t="s">
        <v>12</v>
      </c>
      <c r="C18" s="2909"/>
      <c r="D18" s="561">
        <f>SUM(D7:D17)</f>
        <v>31.50403846153846</v>
      </c>
      <c r="E18" s="404">
        <f>SUM(E7:E17)</f>
        <v>1797792.43092</v>
      </c>
      <c r="F18" s="495"/>
      <c r="G18" s="495"/>
      <c r="H18" s="495"/>
      <c r="I18" s="495"/>
    </row>
    <row r="19" spans="2:10">
      <c r="B19" s="557" t="s">
        <v>13</v>
      </c>
      <c r="C19" s="2910">
        <f>'M2023 BLS SALARY CHART (53rd)'!C40</f>
        <v>0.24970000000000001</v>
      </c>
      <c r="D19" s="1889"/>
      <c r="E19" s="402">
        <f>E18*C19</f>
        <v>448908.77000072401</v>
      </c>
      <c r="F19" s="495"/>
      <c r="G19" s="871" t="s">
        <v>319</v>
      </c>
      <c r="H19" s="872"/>
      <c r="I19" s="873"/>
    </row>
    <row r="20" spans="2:10" ht="15" thickBot="1">
      <c r="B20" s="2388"/>
      <c r="C20" s="1623"/>
      <c r="D20" s="2347"/>
      <c r="E20" s="2045"/>
      <c r="F20" s="495"/>
      <c r="G20" s="886"/>
      <c r="H20" s="76">
        <v>58</v>
      </c>
      <c r="I20" s="77" t="s">
        <v>320</v>
      </c>
    </row>
    <row r="21" spans="2:10" ht="15" thickTop="1">
      <c r="B21" s="2389" t="s">
        <v>250</v>
      </c>
      <c r="C21" s="2390"/>
      <c r="D21" s="2391"/>
      <c r="E21" s="2392">
        <f>SUM(E18:E20)</f>
        <v>2246701.2009207238</v>
      </c>
      <c r="F21" s="495"/>
      <c r="G21" s="839"/>
      <c r="H21" s="832" t="s">
        <v>6</v>
      </c>
      <c r="I21" s="78" t="s">
        <v>321</v>
      </c>
    </row>
    <row r="22" spans="2:10">
      <c r="B22" s="1691"/>
      <c r="C22" s="1721" t="s">
        <v>15</v>
      </c>
      <c r="D22" s="1722"/>
      <c r="E22" s="1723"/>
      <c r="F22" s="495"/>
      <c r="G22" s="839" t="s">
        <v>322</v>
      </c>
      <c r="H22" s="833">
        <v>1</v>
      </c>
      <c r="I22" s="834">
        <v>40</v>
      </c>
    </row>
    <row r="23" spans="2:10">
      <c r="B23" s="557" t="s">
        <v>323</v>
      </c>
      <c r="C23" s="877">
        <f>2.42*(1+2.78%)</f>
        <v>2.487276</v>
      </c>
      <c r="D23" s="835"/>
      <c r="E23" s="408">
        <f>C23*$E$4*$E$5</f>
        <v>40853.508300000001</v>
      </c>
      <c r="F23" s="495"/>
      <c r="G23" s="839" t="s">
        <v>305</v>
      </c>
      <c r="H23" s="836">
        <v>1</v>
      </c>
      <c r="I23" s="79">
        <v>40</v>
      </c>
    </row>
    <row r="24" spans="2:10" ht="15" thickBot="1">
      <c r="B24" s="879" t="s">
        <v>324</v>
      </c>
      <c r="C24" s="1606">
        <f>25.36+(1+2.78%)</f>
        <v>26.387799999999999</v>
      </c>
      <c r="D24" s="1607"/>
      <c r="E24" s="1572">
        <f>C24*$E$4*$E$5</f>
        <v>433419.61499999999</v>
      </c>
      <c r="F24" s="851"/>
      <c r="G24" s="839" t="s">
        <v>306</v>
      </c>
      <c r="H24" s="836">
        <v>1</v>
      </c>
      <c r="I24" s="79">
        <v>40</v>
      </c>
    </row>
    <row r="25" spans="2:10" ht="15" thickTop="1">
      <c r="B25" s="548" t="s">
        <v>16</v>
      </c>
      <c r="C25" s="409"/>
      <c r="D25" s="410"/>
      <c r="E25" s="407">
        <f>SUM(E21,E23:E24,)</f>
        <v>2720974.3242207235</v>
      </c>
      <c r="F25" s="495"/>
      <c r="G25" s="839" t="s">
        <v>307</v>
      </c>
      <c r="H25" s="836">
        <v>3</v>
      </c>
      <c r="I25" s="79">
        <f>40*3</f>
        <v>120</v>
      </c>
    </row>
    <row r="26" spans="2:10">
      <c r="B26" s="878" t="s">
        <v>17</v>
      </c>
      <c r="C26" s="1600">
        <f>'[41]FY22 Master Lookup'!C67</f>
        <v>0.12</v>
      </c>
      <c r="D26" s="1601"/>
      <c r="E26" s="837">
        <f>(E25-E20)*C26</f>
        <v>326516.91890648683</v>
      </c>
      <c r="F26" s="851"/>
      <c r="G26" s="839" t="s">
        <v>8</v>
      </c>
      <c r="H26" s="833">
        <v>4</v>
      </c>
      <c r="I26" s="79">
        <f>40*4</f>
        <v>160</v>
      </c>
    </row>
    <row r="27" spans="2:10" ht="15" thickBot="1">
      <c r="B27" s="879" t="s">
        <v>789</v>
      </c>
      <c r="C27" s="2911">
        <f>'FALL 24 CAF'!CP38</f>
        <v>3.2549514448865162E-2</v>
      </c>
      <c r="D27" s="412"/>
      <c r="E27" s="1572">
        <f>(E23+E24+E21)*C27</f>
        <v>88566.39308121358</v>
      </c>
      <c r="F27" s="495"/>
      <c r="G27" s="839" t="s">
        <v>9</v>
      </c>
      <c r="H27" s="833">
        <v>9</v>
      </c>
      <c r="I27" s="79">
        <f>40*9</f>
        <v>360</v>
      </c>
    </row>
    <row r="28" spans="2:10" ht="15.5" thickTop="1" thickBot="1">
      <c r="B28" s="1608" t="s">
        <v>18</v>
      </c>
      <c r="C28" s="1609"/>
      <c r="D28" s="1609"/>
      <c r="E28" s="1610">
        <f>E26+E25+E27</f>
        <v>3136057.6362084234</v>
      </c>
      <c r="F28" s="495"/>
      <c r="G28" s="839" t="s">
        <v>247</v>
      </c>
      <c r="H28" s="833">
        <f>H17</f>
        <v>6</v>
      </c>
      <c r="I28" s="79">
        <f>40*6</f>
        <v>240</v>
      </c>
    </row>
    <row r="29" spans="2:10" ht="15" thickBot="1">
      <c r="B29" s="1602" t="s">
        <v>19</v>
      </c>
      <c r="C29" s="1603"/>
      <c r="D29" s="1604"/>
      <c r="E29" s="1605">
        <f>$E$28/(($E$4*$E$5))</f>
        <v>190.93197176306992</v>
      </c>
      <c r="F29" s="495"/>
      <c r="G29" s="887" t="s">
        <v>18</v>
      </c>
      <c r="H29" s="888">
        <f>SUM(H22:H28)</f>
        <v>25</v>
      </c>
      <c r="I29" s="889"/>
    </row>
    <row r="30" spans="2:10" ht="15" thickBot="1">
      <c r="B30" s="840" t="s">
        <v>325</v>
      </c>
      <c r="C30" s="841">
        <v>0.9</v>
      </c>
      <c r="D30" s="842"/>
      <c r="E30" s="890">
        <f>$E$28/(($E$4*$E$5)*C30)</f>
        <v>212.14663529229992</v>
      </c>
      <c r="F30" s="495"/>
      <c r="G30" s="495"/>
      <c r="H30" s="495"/>
      <c r="I30" s="495"/>
    </row>
    <row r="31" spans="2:10">
      <c r="B31" s="852"/>
      <c r="C31" s="853"/>
      <c r="D31" s="459" t="s">
        <v>682</v>
      </c>
      <c r="E31" s="1527">
        <v>191.29</v>
      </c>
      <c r="G31" s="850"/>
      <c r="H31" s="846"/>
      <c r="I31" s="846"/>
      <c r="J31" s="846"/>
    </row>
    <row r="32" spans="2:10">
      <c r="B32" s="854"/>
      <c r="C32" s="855"/>
      <c r="D32" s="1526" t="s">
        <v>683</v>
      </c>
      <c r="E32" s="1528">
        <f>(E30-E31)/E31</f>
        <v>0.10903149820847889</v>
      </c>
      <c r="G32" s="850"/>
      <c r="H32" s="846"/>
      <c r="I32" s="846"/>
      <c r="J32" s="846"/>
    </row>
    <row r="33" spans="2:11">
      <c r="B33" s="856"/>
      <c r="G33" s="857"/>
      <c r="H33" s="846"/>
      <c r="I33" s="846"/>
      <c r="J33" s="846"/>
      <c r="K33" s="858"/>
    </row>
    <row r="34" spans="2:11">
      <c r="C34" s="859"/>
      <c r="E34" s="511"/>
      <c r="F34" s="540"/>
      <c r="G34" s="857"/>
      <c r="H34" s="846"/>
      <c r="I34" s="850"/>
      <c r="J34" s="846"/>
      <c r="K34" s="860"/>
    </row>
    <row r="35" spans="2:11">
      <c r="D35" s="861"/>
      <c r="E35" s="862"/>
      <c r="F35" s="540"/>
      <c r="G35" s="850"/>
      <c r="H35" s="846"/>
      <c r="I35" s="846"/>
      <c r="J35" s="846"/>
      <c r="K35" s="860"/>
    </row>
    <row r="36" spans="2:11">
      <c r="B36" s="509"/>
      <c r="C36" s="863"/>
      <c r="E36" s="511"/>
      <c r="F36" s="540"/>
      <c r="G36" s="850"/>
      <c r="H36" s="846"/>
      <c r="I36" s="850"/>
      <c r="J36" s="846"/>
      <c r="K36" s="860"/>
    </row>
    <row r="37" spans="2:11">
      <c r="B37" s="509"/>
      <c r="C37" s="863"/>
      <c r="E37" s="511"/>
      <c r="F37" s="540"/>
      <c r="G37" s="846"/>
      <c r="H37" s="846"/>
      <c r="I37" s="846"/>
      <c r="J37" s="846"/>
      <c r="K37" s="860"/>
    </row>
    <row r="38" spans="2:11">
      <c r="E38" s="511"/>
      <c r="F38" s="540"/>
      <c r="G38" s="846"/>
      <c r="H38" s="846"/>
      <c r="I38" s="850"/>
      <c r="J38" s="846"/>
      <c r="K38" s="860"/>
    </row>
    <row r="39" spans="2:11">
      <c r="D39" s="864"/>
      <c r="F39" s="540"/>
      <c r="G39" s="846"/>
      <c r="H39" s="846"/>
      <c r="I39" s="846"/>
      <c r="J39" s="846"/>
      <c r="K39" s="865"/>
    </row>
    <row r="40" spans="2:11">
      <c r="G40" s="846"/>
      <c r="H40" s="846"/>
      <c r="I40" s="850"/>
      <c r="J40" s="846"/>
    </row>
    <row r="41" spans="2:11">
      <c r="B41" s="540"/>
      <c r="C41" s="540"/>
      <c r="D41" s="540"/>
      <c r="E41" s="866"/>
      <c r="G41" s="867"/>
      <c r="H41" s="846"/>
      <c r="I41" s="867"/>
      <c r="J41" s="846"/>
    </row>
    <row r="42" spans="2:11">
      <c r="B42" s="540"/>
      <c r="C42" s="540"/>
      <c r="D42" s="540"/>
      <c r="E42" s="540"/>
      <c r="G42" s="867"/>
      <c r="H42" s="867"/>
      <c r="I42" s="867"/>
      <c r="J42" s="846"/>
    </row>
    <row r="43" spans="2:11">
      <c r="B43" s="540"/>
      <c r="C43" s="540"/>
      <c r="D43" s="540"/>
      <c r="E43" s="540"/>
      <c r="G43" s="868"/>
      <c r="H43" s="868"/>
      <c r="I43" s="868"/>
      <c r="J43" s="846"/>
    </row>
    <row r="44" spans="2:11">
      <c r="B44" s="540"/>
      <c r="C44" s="540"/>
      <c r="D44" s="540"/>
      <c r="E44" s="540"/>
      <c r="G44" s="846"/>
      <c r="H44" s="846"/>
      <c r="I44" s="846"/>
      <c r="J44" s="846"/>
    </row>
    <row r="45" spans="2:11">
      <c r="B45" s="540"/>
      <c r="C45" s="540"/>
      <c r="D45" s="540"/>
      <c r="E45" s="540"/>
      <c r="G45" s="850"/>
      <c r="H45" s="846"/>
      <c r="I45" s="846"/>
      <c r="J45" s="846"/>
    </row>
    <row r="46" spans="2:11">
      <c r="B46" s="540"/>
      <c r="C46" s="540"/>
      <c r="D46" s="540"/>
      <c r="E46" s="540"/>
      <c r="G46" s="846"/>
      <c r="H46" s="846"/>
      <c r="I46" s="846"/>
      <c r="J46" s="846"/>
    </row>
    <row r="47" spans="2:11">
      <c r="B47" s="540"/>
      <c r="C47" s="540"/>
      <c r="D47" s="540"/>
      <c r="E47" s="540"/>
    </row>
  </sheetData>
  <mergeCells count="3">
    <mergeCell ref="B3:E3"/>
    <mergeCell ref="C4:D4"/>
    <mergeCell ref="C5:D5"/>
  </mergeCells>
  <printOptions horizontalCentered="1" verticalCentered="1"/>
  <pageMargins left="0.35" right="0.35" top="0.25" bottom="0.25" header="0.05" footer="0.05"/>
  <pageSetup scale="87" orientation="landscape" r:id="rId1"/>
  <headerFooter>
    <oddHeader>&amp;C2nd OFFENDER</oddHead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E61"/>
  <sheetViews>
    <sheetView topLeftCell="H21" zoomScale="90" zoomScaleNormal="90" workbookViewId="0">
      <selection activeCell="K19" sqref="K19"/>
    </sheetView>
  </sheetViews>
  <sheetFormatPr defaultColWidth="8.7265625" defaultRowHeight="14.5"/>
  <cols>
    <col min="1" max="1" width="26" style="1125" hidden="1" customWidth="1"/>
    <col min="2" max="2" width="13.453125" style="1125" hidden="1" customWidth="1"/>
    <col min="3" max="3" width="11.453125" style="1125" hidden="1" customWidth="1"/>
    <col min="4" max="4" width="12.453125" style="1125" hidden="1" customWidth="1"/>
    <col min="5" max="7" width="8.7265625" style="1125" hidden="1" customWidth="1"/>
    <col min="8" max="8" width="4.1796875" style="1125" customWidth="1"/>
    <col min="9" max="9" width="34.453125" style="1125" customWidth="1"/>
    <col min="10" max="10" width="15.453125" style="1125" customWidth="1"/>
    <col min="11" max="11" width="16.453125" style="1125" customWidth="1"/>
    <col min="12" max="12" width="17.453125" style="1125" customWidth="1"/>
    <col min="13" max="13" width="4.453125" style="1125" customWidth="1"/>
    <col min="14" max="14" width="12.453125" style="1125" customWidth="1"/>
    <col min="15" max="15" width="15.453125" style="1125" customWidth="1"/>
    <col min="16" max="16" width="3.453125" style="1125" customWidth="1"/>
    <col min="17" max="17" width="19.453125" style="1125" customWidth="1"/>
    <col min="18" max="18" width="15.7265625" style="1125" customWidth="1"/>
    <col min="19" max="19" width="3.453125" style="1125" customWidth="1"/>
    <col min="20" max="20" width="22.453125" style="1125" hidden="1" customWidth="1"/>
    <col min="21" max="22" width="8.7265625" style="1125" customWidth="1"/>
    <col min="23" max="23" width="34.7265625" style="1125" bestFit="1" customWidth="1"/>
    <col min="24" max="25" width="9.1796875" style="1125" customWidth="1"/>
    <col min="26" max="26" width="8.7265625" style="1125" customWidth="1"/>
    <col min="27" max="28" width="12.453125" style="1125" customWidth="1"/>
    <col min="29" max="29" width="8.7265625" style="1125"/>
    <col min="30" max="30" width="10.453125" style="1125" bestFit="1" customWidth="1"/>
    <col min="31" max="31" width="14.1796875" style="1125" customWidth="1"/>
    <col min="32" max="32" width="11.453125" style="1125" customWidth="1"/>
    <col min="33" max="33" width="12" style="1125" customWidth="1"/>
    <col min="34" max="34" width="10.453125" style="1125" customWidth="1"/>
    <col min="35" max="16384" width="8.7265625" style="1125"/>
  </cols>
  <sheetData>
    <row r="1" spans="1:29" ht="15" thickBot="1"/>
    <row r="2" spans="1:29" ht="18" customHeight="1" thickBot="1">
      <c r="A2" s="1126"/>
      <c r="B2" s="3097" t="s">
        <v>420</v>
      </c>
      <c r="C2" s="3098"/>
      <c r="D2" s="3099"/>
      <c r="E2" s="1127"/>
      <c r="F2" s="1128">
        <v>100</v>
      </c>
      <c r="I2" s="3092" t="s">
        <v>1109</v>
      </c>
      <c r="J2" s="3093"/>
      <c r="K2" s="3093"/>
      <c r="L2" s="3094"/>
      <c r="M2" s="1129"/>
      <c r="N2" s="3095" t="s">
        <v>421</v>
      </c>
      <c r="O2" s="3096"/>
      <c r="P2" s="1129"/>
      <c r="Q2" s="3095" t="s">
        <v>673</v>
      </c>
      <c r="R2" s="3096"/>
      <c r="S2" s="1129"/>
      <c r="T2" s="1130" t="s">
        <v>422</v>
      </c>
      <c r="U2" s="1131"/>
    </row>
    <row r="3" spans="1:29" ht="15" thickBot="1">
      <c r="A3" s="1132" t="s">
        <v>423</v>
      </c>
      <c r="B3" s="1133">
        <v>1</v>
      </c>
      <c r="C3" s="1128">
        <v>2</v>
      </c>
      <c r="D3" s="1134">
        <v>3</v>
      </c>
      <c r="E3" s="1135" t="s">
        <v>18</v>
      </c>
      <c r="F3" s="1128">
        <v>1.4</v>
      </c>
      <c r="G3" s="1136" t="s">
        <v>6</v>
      </c>
      <c r="I3" s="1183" t="s">
        <v>424</v>
      </c>
      <c r="J3" s="1184">
        <v>100</v>
      </c>
      <c r="K3" s="1184" t="s">
        <v>425</v>
      </c>
      <c r="L3" s="1185">
        <v>12</v>
      </c>
      <c r="M3" s="1137"/>
      <c r="N3" s="1215"/>
      <c r="O3" s="1216"/>
      <c r="P3" s="1138"/>
      <c r="Q3" s="1215"/>
      <c r="R3" s="1216"/>
      <c r="S3" s="1138"/>
      <c r="T3" s="1139"/>
    </row>
    <row r="4" spans="1:29" ht="15" thickBot="1">
      <c r="A4" s="1140" t="s">
        <v>287</v>
      </c>
      <c r="B4" s="1141">
        <v>0.5</v>
      </c>
      <c r="C4" s="1141">
        <v>0.5</v>
      </c>
      <c r="D4" s="1141">
        <v>0.5</v>
      </c>
      <c r="E4" s="1142">
        <f>D4+C4+B4</f>
        <v>1.5</v>
      </c>
      <c r="F4" s="1128" t="e">
        <f>E4*#REF!</f>
        <v>#REF!</v>
      </c>
      <c r="G4" s="1135">
        <f t="shared" ref="G4:G10" si="0">E4*1.4</f>
        <v>2.0999999999999996</v>
      </c>
      <c r="I4" s="229" t="s">
        <v>23</v>
      </c>
      <c r="J4" s="1184" t="s">
        <v>240</v>
      </c>
      <c r="K4" s="1184" t="s">
        <v>6</v>
      </c>
      <c r="L4" s="1186" t="s">
        <v>7</v>
      </c>
      <c r="M4" s="1143"/>
      <c r="N4" s="1183" t="s">
        <v>6</v>
      </c>
      <c r="O4" s="1186" t="s">
        <v>7</v>
      </c>
      <c r="P4" s="1143"/>
      <c r="Q4" s="1183" t="s">
        <v>6</v>
      </c>
      <c r="R4" s="1186" t="s">
        <v>7</v>
      </c>
      <c r="S4" s="1143"/>
      <c r="T4" s="1144"/>
    </row>
    <row r="5" spans="1:29">
      <c r="A5" s="1140" t="s">
        <v>244</v>
      </c>
      <c r="B5" s="1141">
        <v>0.5</v>
      </c>
      <c r="C5" s="1141">
        <v>0.5</v>
      </c>
      <c r="D5" s="1141"/>
      <c r="E5" s="1142">
        <f t="shared" ref="E5:E11" si="1">D5+C5+B5</f>
        <v>1</v>
      </c>
      <c r="F5" s="1128" t="e">
        <f>E5*#REF!</f>
        <v>#REF!</v>
      </c>
      <c r="G5" s="1135">
        <f t="shared" si="0"/>
        <v>1.4</v>
      </c>
      <c r="I5" s="109" t="s">
        <v>287</v>
      </c>
      <c r="J5" s="1187">
        <f>'M2023 BLS SALARY CHART (53rd)'!C22</f>
        <v>80829.631999999998</v>
      </c>
      <c r="K5" s="1188">
        <v>2.1</v>
      </c>
      <c r="L5" s="1189">
        <f t="shared" ref="L5:L14" si="2">K5*J5</f>
        <v>169742.22719999999</v>
      </c>
      <c r="M5" s="1143"/>
      <c r="N5" s="1217"/>
      <c r="O5" s="1191">
        <f>N5*J5</f>
        <v>0</v>
      </c>
      <c r="P5" s="1143"/>
      <c r="Q5" s="1217"/>
      <c r="R5" s="1191">
        <f>Q5*M5</f>
        <v>0</v>
      </c>
      <c r="S5" s="1143"/>
      <c r="T5" s="1144"/>
    </row>
    <row r="6" spans="1:29" ht="16.5" customHeight="1">
      <c r="A6" s="1145" t="s">
        <v>426</v>
      </c>
      <c r="B6" s="1141">
        <v>1</v>
      </c>
      <c r="C6" s="1141">
        <v>4</v>
      </c>
      <c r="D6" s="1141"/>
      <c r="E6" s="1142">
        <f t="shared" si="1"/>
        <v>5</v>
      </c>
      <c r="F6" s="1128" t="e">
        <f>E6*#REF!</f>
        <v>#REF!</v>
      </c>
      <c r="G6" s="1135">
        <f t="shared" si="0"/>
        <v>7</v>
      </c>
      <c r="I6" s="127" t="s">
        <v>427</v>
      </c>
      <c r="J6" s="1190">
        <f>'M2023 BLS SALARY CHART (53rd)'!C14</f>
        <v>70211.44</v>
      </c>
      <c r="K6" s="115"/>
      <c r="L6" s="1191">
        <v>0</v>
      </c>
      <c r="M6" s="1143"/>
      <c r="N6" s="1217">
        <v>1.4</v>
      </c>
      <c r="O6" s="1191">
        <f>N6*J6</f>
        <v>98296.016000000003</v>
      </c>
      <c r="P6" s="1143"/>
      <c r="Q6" s="1217">
        <v>1.4</v>
      </c>
      <c r="R6" s="1191">
        <f>J6*Q6</f>
        <v>98296.016000000003</v>
      </c>
      <c r="S6" s="1143"/>
      <c r="T6" s="1144"/>
    </row>
    <row r="7" spans="1:29" ht="12.75" customHeight="1">
      <c r="A7" s="1140" t="s">
        <v>428</v>
      </c>
      <c r="B7" s="1141">
        <v>1</v>
      </c>
      <c r="C7" s="1141">
        <v>2</v>
      </c>
      <c r="D7" s="1141">
        <v>2</v>
      </c>
      <c r="E7" s="1142">
        <f t="shared" si="1"/>
        <v>5</v>
      </c>
      <c r="F7" s="1128" t="e">
        <f>E7*#REF!</f>
        <v>#REF!</v>
      </c>
      <c r="G7" s="1135">
        <f t="shared" si="0"/>
        <v>7</v>
      </c>
      <c r="I7" s="1192" t="s">
        <v>429</v>
      </c>
      <c r="J7" s="1190">
        <f>'M2023 BLS SALARY CHART (53rd)'!C8</f>
        <v>56217.241600000001</v>
      </c>
      <c r="K7" s="115"/>
      <c r="L7" s="1191">
        <v>0</v>
      </c>
      <c r="M7" s="1143"/>
      <c r="N7" s="1217">
        <v>3.5</v>
      </c>
      <c r="O7" s="1191">
        <f>N7*J7</f>
        <v>196760.3456</v>
      </c>
      <c r="P7" s="1143"/>
      <c r="Q7" s="1217">
        <v>1.4</v>
      </c>
      <c r="R7" s="1191">
        <f t="shared" ref="R7:R11" si="3">J7*Q7</f>
        <v>78704.13824</v>
      </c>
      <c r="S7" s="1143"/>
      <c r="T7" s="1144"/>
    </row>
    <row r="8" spans="1:29">
      <c r="A8" s="1140" t="s">
        <v>430</v>
      </c>
      <c r="B8" s="1141">
        <v>0.5</v>
      </c>
      <c r="C8" s="1141"/>
      <c r="D8" s="1141">
        <v>0.5</v>
      </c>
      <c r="E8" s="1142">
        <f t="shared" si="1"/>
        <v>1</v>
      </c>
      <c r="F8" s="1128" t="e">
        <f>SUM(F4:F7)</f>
        <v>#REF!</v>
      </c>
      <c r="G8" s="1135">
        <f t="shared" si="0"/>
        <v>1.4</v>
      </c>
      <c r="I8" s="1192" t="str">
        <f>'[42]FY22 Master Lookup'!B10</f>
        <v>Direct Care  Triage Staff</v>
      </c>
      <c r="J8" s="1190">
        <f>'M2023 BLS SALARY CHART (53rd)'!C6</f>
        <v>43247.567999999999</v>
      </c>
      <c r="K8" s="115"/>
      <c r="L8" s="1191">
        <v>0</v>
      </c>
      <c r="M8" s="1143"/>
      <c r="N8" s="1217">
        <v>3.5</v>
      </c>
      <c r="O8" s="1191">
        <f>N8*J8</f>
        <v>151366.48800000001</v>
      </c>
      <c r="P8" s="1143"/>
      <c r="Q8" s="1217">
        <v>1.4</v>
      </c>
      <c r="R8" s="1191">
        <f t="shared" si="3"/>
        <v>60546.595199999996</v>
      </c>
      <c r="S8" s="1143"/>
      <c r="T8" s="1144"/>
    </row>
    <row r="9" spans="1:29">
      <c r="A9" s="1140"/>
      <c r="B9" s="1141"/>
      <c r="C9" s="1141"/>
      <c r="D9" s="1141"/>
      <c r="E9" s="1142"/>
      <c r="F9" s="1128"/>
      <c r="G9" s="1135"/>
      <c r="I9" s="1192" t="str">
        <f>'[42]FY22 Master Lookup'!B7</f>
        <v>Direct Care Staff III (Senior Staff)</v>
      </c>
      <c r="J9" s="1190">
        <f>'M2023 BLS SALARY CHART (53rd)'!C8</f>
        <v>56217.241600000001</v>
      </c>
      <c r="K9" s="115">
        <v>5</v>
      </c>
      <c r="L9" s="1191">
        <f>K9*J9</f>
        <v>281086.20799999998</v>
      </c>
      <c r="M9" s="1143"/>
      <c r="N9" s="1217"/>
      <c r="O9" s="1191"/>
      <c r="P9" s="1143"/>
      <c r="Q9" s="1217"/>
      <c r="R9" s="1191"/>
      <c r="S9" s="1143"/>
      <c r="T9" s="1144"/>
    </row>
    <row r="10" spans="1:29" ht="15.75" customHeight="1">
      <c r="A10" s="1140" t="s">
        <v>431</v>
      </c>
      <c r="B10" s="1141">
        <v>1</v>
      </c>
      <c r="C10" s="1141"/>
      <c r="D10" s="1141"/>
      <c r="E10" s="1142">
        <f t="shared" si="1"/>
        <v>1</v>
      </c>
      <c r="G10" s="1135">
        <f t="shared" si="0"/>
        <v>1.4</v>
      </c>
      <c r="I10" s="127" t="s">
        <v>432</v>
      </c>
      <c r="J10" s="1190">
        <f>'M2023 BLS SALARY CHART (53rd)'!C6</f>
        <v>43247.567999999999</v>
      </c>
      <c r="K10" s="115">
        <v>2</v>
      </c>
      <c r="L10" s="1191">
        <f>K10*J10</f>
        <v>86495.135999999999</v>
      </c>
      <c r="M10" s="1143"/>
      <c r="N10" s="1218" t="s">
        <v>433</v>
      </c>
      <c r="O10" s="1219" t="s">
        <v>433</v>
      </c>
      <c r="P10" s="1146"/>
      <c r="Q10" s="1218" t="s">
        <v>433</v>
      </c>
      <c r="R10" s="1191"/>
      <c r="S10" s="1146"/>
      <c r="T10" s="1144"/>
      <c r="AC10" s="1147"/>
    </row>
    <row r="11" spans="1:29">
      <c r="A11" s="1140" t="s">
        <v>434</v>
      </c>
      <c r="B11" s="1141">
        <v>1</v>
      </c>
      <c r="C11" s="1141"/>
      <c r="D11" s="1141"/>
      <c r="E11" s="1142">
        <f t="shared" si="1"/>
        <v>1</v>
      </c>
      <c r="G11" s="1135">
        <v>1</v>
      </c>
      <c r="I11" s="127" t="s">
        <v>290</v>
      </c>
      <c r="J11" s="1190">
        <f>'M2023 BLS SALARY CHART (53rd)'!C6</f>
        <v>43247.567999999999</v>
      </c>
      <c r="K11" s="115">
        <f>SUM(K10+K12+K13+K9)*E12</f>
        <v>1.5484000000000002</v>
      </c>
      <c r="L11" s="1191">
        <f t="shared" si="2"/>
        <v>66964.534291200005</v>
      </c>
      <c r="M11" s="1143"/>
      <c r="N11" s="1218">
        <f>(N7+N8)*E12</f>
        <v>1.1060000000000001</v>
      </c>
      <c r="O11" s="1219">
        <f>J11*N11</f>
        <v>47831.810208000003</v>
      </c>
      <c r="P11" s="1146"/>
      <c r="Q11" s="1218">
        <f>(Q7+Q8)*E12</f>
        <v>0.44239999999999996</v>
      </c>
      <c r="R11" s="1191">
        <f t="shared" si="3"/>
        <v>19132.724083199999</v>
      </c>
      <c r="S11" s="1146"/>
      <c r="T11" s="1144"/>
    </row>
    <row r="12" spans="1:29">
      <c r="A12" s="1132" t="s">
        <v>435</v>
      </c>
      <c r="B12" s="1128"/>
      <c r="C12" s="1128"/>
      <c r="D12" s="1128"/>
      <c r="E12" s="1148">
        <v>0.158</v>
      </c>
      <c r="G12" s="1149">
        <f>SUM(G6:G10)*E12</f>
        <v>2.6544000000000003</v>
      </c>
      <c r="I12" s="127" t="s">
        <v>436</v>
      </c>
      <c r="J12" s="1190">
        <f>J11</f>
        <v>43247.567999999999</v>
      </c>
      <c r="K12" s="115">
        <v>1.4</v>
      </c>
      <c r="L12" s="1191">
        <f t="shared" si="2"/>
        <v>60546.595199999996</v>
      </c>
      <c r="M12" s="1143"/>
      <c r="N12" s="1218" t="s">
        <v>433</v>
      </c>
      <c r="O12" s="1219" t="s">
        <v>433</v>
      </c>
      <c r="P12" s="1146"/>
      <c r="Q12" s="1218" t="s">
        <v>433</v>
      </c>
      <c r="R12" s="1219" t="s">
        <v>433</v>
      </c>
      <c r="S12" s="1146"/>
      <c r="T12" s="1144"/>
    </row>
    <row r="13" spans="1:29" ht="15" thickBot="1">
      <c r="A13" s="1150"/>
      <c r="B13" s="1151">
        <f>SUM(B4:B11)</f>
        <v>5.5</v>
      </c>
      <c r="C13" s="1151">
        <f>SUM(C4:C11)</f>
        <v>7</v>
      </c>
      <c r="D13" s="1151">
        <f>SUM(D4:D11)</f>
        <v>3</v>
      </c>
      <c r="E13" s="1152"/>
      <c r="G13" s="1153">
        <f>SUM(G4:G12)</f>
        <v>23.954399999999996</v>
      </c>
      <c r="I13" s="127" t="s">
        <v>437</v>
      </c>
      <c r="J13" s="1190">
        <f>J11</f>
        <v>43247.567999999999</v>
      </c>
      <c r="K13" s="115">
        <v>1.4</v>
      </c>
      <c r="L13" s="1191">
        <f t="shared" si="2"/>
        <v>60546.595199999996</v>
      </c>
      <c r="M13" s="1143"/>
      <c r="N13" s="1218" t="s">
        <v>433</v>
      </c>
      <c r="O13" s="1219" t="s">
        <v>433</v>
      </c>
      <c r="P13" s="1146"/>
      <c r="Q13" s="1218" t="s">
        <v>433</v>
      </c>
      <c r="R13" s="1219" t="s">
        <v>433</v>
      </c>
      <c r="S13" s="1146"/>
      <c r="T13" s="1144"/>
    </row>
    <row r="14" spans="1:29" ht="15" thickBot="1">
      <c r="A14" s="1125" t="s">
        <v>438</v>
      </c>
      <c r="B14" s="1147">
        <f>F2/B13</f>
        <v>18.181818181818183</v>
      </c>
      <c r="C14" s="1147">
        <f>F2/C13</f>
        <v>14.285714285714286</v>
      </c>
      <c r="D14" s="1147">
        <f>F2/D13</f>
        <v>33.333333333333336</v>
      </c>
      <c r="I14" s="162" t="s">
        <v>439</v>
      </c>
      <c r="J14" s="1193">
        <f>J11</f>
        <v>43247.567999999999</v>
      </c>
      <c r="K14" s="1194">
        <v>1</v>
      </c>
      <c r="L14" s="1195">
        <f t="shared" si="2"/>
        <v>43247.567999999999</v>
      </c>
      <c r="M14" s="1143"/>
      <c r="N14" s="1218" t="s">
        <v>433</v>
      </c>
      <c r="O14" s="1219" t="s">
        <v>433</v>
      </c>
      <c r="P14" s="1146"/>
      <c r="Q14" s="1218" t="s">
        <v>433</v>
      </c>
      <c r="R14" s="1219" t="s">
        <v>433</v>
      </c>
      <c r="S14" s="1146"/>
      <c r="T14" s="1144"/>
    </row>
    <row r="15" spans="1:29" ht="15" thickTop="1">
      <c r="I15" s="2414" t="s">
        <v>12</v>
      </c>
      <c r="J15" s="2405"/>
      <c r="K15" s="2405">
        <f>SUM(K5:K14)</f>
        <v>14.448400000000001</v>
      </c>
      <c r="L15" s="2203">
        <f>SUM(L5:L14)</f>
        <v>768628.86389119981</v>
      </c>
      <c r="M15" s="1143"/>
      <c r="N15" s="2406">
        <f>SUM(N5:N14)</f>
        <v>9.5060000000000002</v>
      </c>
      <c r="O15" s="2203">
        <f>SUM(O5:O14)</f>
        <v>494254.65980800003</v>
      </c>
      <c r="P15" s="1143"/>
      <c r="Q15" s="2406">
        <f>SUM(Q5:Q14)</f>
        <v>4.6423999999999994</v>
      </c>
      <c r="R15" s="2203">
        <f>SUM(R5:R14)</f>
        <v>256679.47352319999</v>
      </c>
      <c r="S15" s="1143"/>
      <c r="T15" s="1144"/>
    </row>
    <row r="16" spans="1:29">
      <c r="I16" s="2410" t="s">
        <v>440</v>
      </c>
      <c r="J16" s="2412">
        <f>'M2023 BLS SALARY CHART (53rd)'!C40</f>
        <v>0.24970000000000001</v>
      </c>
      <c r="K16" s="2408"/>
      <c r="L16" s="2192">
        <f>L15*J16</f>
        <v>191926.62731363261</v>
      </c>
      <c r="M16" s="1143"/>
      <c r="N16" s="2409"/>
      <c r="O16" s="2192">
        <f>O15*J16</f>
        <v>123415.38855405762</v>
      </c>
      <c r="P16" s="1143"/>
      <c r="Q16" s="2409"/>
      <c r="R16" s="2192">
        <f>R15*J16</f>
        <v>64092.864538743037</v>
      </c>
      <c r="S16" s="1143"/>
      <c r="T16" s="1144"/>
    </row>
    <row r="17" spans="1:31" ht="15" thickBot="1">
      <c r="I17" s="2411"/>
      <c r="J17" s="2413"/>
      <c r="K17" s="2407"/>
      <c r="L17" s="1206"/>
      <c r="M17" s="1143"/>
      <c r="N17" s="1221"/>
      <c r="O17" s="1195"/>
      <c r="P17" s="1143"/>
      <c r="Q17" s="1221"/>
      <c r="R17" s="1195"/>
      <c r="S17" s="1143"/>
      <c r="T17" s="1144"/>
    </row>
    <row r="18" spans="1:31" ht="15.5" thickTop="1" thickBot="1">
      <c r="I18" s="127" t="s">
        <v>250</v>
      </c>
      <c r="J18" s="102"/>
      <c r="K18" s="102"/>
      <c r="L18" s="1191">
        <f>SUM(L15:L17)</f>
        <v>960555.49120483245</v>
      </c>
      <c r="M18" s="1154"/>
      <c r="N18" s="1222"/>
      <c r="O18" s="1196">
        <f>SUM(O15:O17)</f>
        <v>617670.04836205766</v>
      </c>
      <c r="P18" s="1155"/>
      <c r="Q18" s="1222"/>
      <c r="R18" s="1196">
        <f>SUM(R15:R17)</f>
        <v>320772.33806194301</v>
      </c>
      <c r="S18" s="1155"/>
      <c r="T18" s="1156"/>
      <c r="AD18" s="1157"/>
    </row>
    <row r="19" spans="1:31">
      <c r="I19" s="1736" t="s">
        <v>761</v>
      </c>
      <c r="J19" s="1201"/>
      <c r="K19" s="1201">
        <f>10268.09*(1+2.78%)</f>
        <v>10553.542902000001</v>
      </c>
      <c r="L19" s="1189">
        <f>K19*K15</f>
        <v>152481.80926525683</v>
      </c>
      <c r="M19" s="1143"/>
      <c r="N19" s="1223"/>
      <c r="O19" s="1191">
        <f>N15*K19</f>
        <v>100321.97882641201</v>
      </c>
      <c r="P19" s="1143"/>
      <c r="Q19" s="1223"/>
      <c r="R19" s="1191">
        <f>K19*Q15</f>
        <v>48993.767568244795</v>
      </c>
      <c r="S19" s="1143"/>
      <c r="T19" s="1144"/>
    </row>
    <row r="20" spans="1:31">
      <c r="I20" s="1737" t="s">
        <v>762</v>
      </c>
      <c r="J20" s="1202"/>
      <c r="K20" s="1202">
        <f>9801.4*(1+2.78%)</f>
        <v>10073.878919999999</v>
      </c>
      <c r="L20" s="1191">
        <f>K20*K15</f>
        <v>145551.432187728</v>
      </c>
      <c r="M20" s="1143"/>
      <c r="N20" s="1223"/>
      <c r="O20" s="1191"/>
      <c r="P20" s="1143"/>
      <c r="Q20" s="1223"/>
      <c r="R20" s="1191"/>
      <c r="S20" s="1143"/>
      <c r="T20" s="1144"/>
      <c r="W20" s="1158"/>
      <c r="X20" s="1159"/>
      <c r="AA20" s="1128"/>
      <c r="AB20" s="1128"/>
    </row>
    <row r="21" spans="1:31" ht="15" thickBot="1">
      <c r="I21" s="1203"/>
      <c r="J21" s="1204"/>
      <c r="K21" s="1205"/>
      <c r="L21" s="1206"/>
      <c r="M21" s="1143"/>
      <c r="N21" s="1221"/>
      <c r="O21" s="1195"/>
      <c r="P21" s="1143"/>
      <c r="Q21" s="1221"/>
      <c r="R21" s="1195"/>
      <c r="S21" s="1143"/>
      <c r="T21" s="1144"/>
      <c r="W21" s="1158"/>
      <c r="X21" s="1160"/>
      <c r="Y21" s="1160"/>
      <c r="Z21" s="1161"/>
      <c r="AA21" s="1162"/>
      <c r="AB21" s="1162"/>
    </row>
    <row r="22" spans="1:31" ht="15.5" thickTop="1" thickBot="1">
      <c r="I22" s="117" t="s">
        <v>441</v>
      </c>
      <c r="J22" s="102"/>
      <c r="K22" s="102"/>
      <c r="L22" s="1191">
        <f>SUM(L18:L20)</f>
        <v>1258588.7326578172</v>
      </c>
      <c r="M22" s="1143"/>
      <c r="N22" s="1223"/>
      <c r="O22" s="1191">
        <f>SUM(O18:O20)</f>
        <v>717992.02718846966</v>
      </c>
      <c r="P22" s="1143"/>
      <c r="Q22" s="1223"/>
      <c r="R22" s="1191">
        <f>SUM(R18:R20)</f>
        <v>369766.10563018778</v>
      </c>
      <c r="S22" s="1143"/>
      <c r="T22" s="1144"/>
      <c r="W22" s="1158"/>
      <c r="X22" s="1163"/>
      <c r="Y22" s="1164"/>
      <c r="Z22" s="1161"/>
      <c r="AA22" s="1162"/>
      <c r="AB22" s="1162"/>
    </row>
    <row r="23" spans="1:31" ht="15" thickBot="1">
      <c r="I23" s="109" t="s">
        <v>442</v>
      </c>
      <c r="J23" s="1207">
        <f>'[42]FY22 Master Lookup'!C21</f>
        <v>0.12</v>
      </c>
      <c r="K23" s="1208"/>
      <c r="L23" s="1189">
        <f>(L22-L17)*J23</f>
        <v>151030.64791893805</v>
      </c>
      <c r="M23" s="1143"/>
      <c r="N23" s="1222"/>
      <c r="O23" s="1196">
        <f>(O22-O17)*J23</f>
        <v>86159.043262616353</v>
      </c>
      <c r="P23" s="1143"/>
      <c r="Q23" s="1222"/>
      <c r="R23" s="1196">
        <f>(R22-R17)*J23</f>
        <v>44371.932675622535</v>
      </c>
      <c r="S23" s="1143"/>
      <c r="T23" s="1144"/>
      <c r="W23" s="1158"/>
      <c r="X23" s="1166"/>
      <c r="Y23" s="1167"/>
      <c r="Z23" s="1161"/>
      <c r="AA23" s="1162"/>
      <c r="AB23" s="1162"/>
    </row>
    <row r="24" spans="1:31" s="1168" customFormat="1" ht="15" thickBot="1">
      <c r="I24" s="1988" t="s">
        <v>810</v>
      </c>
      <c r="J24" s="1735">
        <f>'FALL 24 CAF'!CP38</f>
        <v>3.2549514448865162E-2</v>
      </c>
      <c r="K24" s="2055"/>
      <c r="L24" s="2263">
        <f>(L19+L20+L18)*J24</f>
        <v>40966.452138824512</v>
      </c>
      <c r="M24" s="1143"/>
      <c r="N24" s="1224"/>
      <c r="O24" s="1211">
        <f>(O19+O18)*J24</f>
        <v>23370.291863141083</v>
      </c>
      <c r="P24" s="1143"/>
      <c r="Q24" s="1224"/>
      <c r="R24" s="1211">
        <f>(R19+R18)*J24</f>
        <v>12035.707197910398</v>
      </c>
      <c r="S24" s="1143"/>
      <c r="T24" s="1144"/>
      <c r="W24" s="1125"/>
      <c r="X24" s="1125"/>
      <c r="Y24" s="1125"/>
      <c r="Z24" s="1169"/>
      <c r="AA24" s="1170"/>
      <c r="AB24" s="1170"/>
    </row>
    <row r="25" spans="1:31" ht="15.5" thickTop="1" thickBot="1">
      <c r="I25" s="2415" t="s">
        <v>864</v>
      </c>
      <c r="J25" s="1212"/>
      <c r="K25" s="1212"/>
      <c r="L25" s="1213">
        <f>SUM(L22:L24)</f>
        <v>1450585.8327155798</v>
      </c>
      <c r="M25" s="1171"/>
      <c r="N25" s="1225"/>
      <c r="O25" s="1213">
        <f>SUM(O22:O24)</f>
        <v>827521.36231422715</v>
      </c>
      <c r="P25" s="1143"/>
      <c r="Q25" s="1225"/>
      <c r="R25" s="1213">
        <f>SUM(R22:R24)</f>
        <v>426173.74550372071</v>
      </c>
      <c r="S25" s="1143"/>
      <c r="T25" s="1172"/>
      <c r="Z25" s="1161"/>
      <c r="AA25" s="1162"/>
      <c r="AB25" s="1162"/>
    </row>
    <row r="26" spans="1:31" ht="15" thickBot="1">
      <c r="I26" s="234" t="s">
        <v>443</v>
      </c>
      <c r="J26" s="172"/>
      <c r="K26" s="172"/>
      <c r="L26" s="1196">
        <f>L25/L3</f>
        <v>120882.15272629831</v>
      </c>
      <c r="M26" s="1143"/>
      <c r="N26" s="1222"/>
      <c r="O26" s="1196">
        <f>O25/L3</f>
        <v>68960.113526185596</v>
      </c>
      <c r="P26" s="1143"/>
      <c r="Q26" s="1222"/>
      <c r="R26" s="1196">
        <f>R25/12</f>
        <v>35514.478791976726</v>
      </c>
      <c r="S26" s="1143"/>
      <c r="T26" s="1173">
        <f>L25+O25</f>
        <v>2278107.1950298068</v>
      </c>
      <c r="Z26" s="1161"/>
      <c r="AA26" s="1162"/>
      <c r="AB26" s="1162"/>
    </row>
    <row r="27" spans="1:31" ht="15" thickBot="1">
      <c r="I27" s="234" t="s">
        <v>444</v>
      </c>
      <c r="J27" s="172"/>
      <c r="K27" s="172"/>
      <c r="L27" s="81">
        <f>L26/J3</f>
        <v>1208.8215272629832</v>
      </c>
      <c r="M27" s="1143"/>
      <c r="N27" s="1222"/>
      <c r="O27" s="81">
        <f>O26/100</f>
        <v>689.60113526185592</v>
      </c>
      <c r="P27" s="1143"/>
      <c r="Q27" s="1222"/>
      <c r="R27" s="81">
        <f>R26/100</f>
        <v>355.14478791976728</v>
      </c>
      <c r="S27" s="1143"/>
      <c r="T27" s="1173">
        <f>L26+O26</f>
        <v>189842.26625248391</v>
      </c>
    </row>
    <row r="28" spans="1:31" ht="15" thickBot="1">
      <c r="I28" s="229" t="s">
        <v>445</v>
      </c>
      <c r="J28" s="206"/>
      <c r="K28" s="206"/>
      <c r="L28" s="1214">
        <f>L25/100/365</f>
        <v>39.742077608646021</v>
      </c>
      <c r="M28" s="1143"/>
      <c r="N28" s="1226"/>
      <c r="O28" s="1227">
        <f>O25/100/365</f>
        <v>22.671818145595264</v>
      </c>
      <c r="P28" s="1143"/>
      <c r="Q28" s="1226"/>
      <c r="R28" s="1227">
        <f>R25/100/365</f>
        <v>11.675993027499198</v>
      </c>
      <c r="S28" s="1143"/>
      <c r="T28" s="1173"/>
    </row>
    <row r="29" spans="1:31" ht="15" thickBot="1">
      <c r="K29" s="1366" t="s">
        <v>365</v>
      </c>
      <c r="L29" s="1157">
        <v>1112</v>
      </c>
      <c r="M29" s="1165"/>
      <c r="N29" s="1366" t="s">
        <v>365</v>
      </c>
      <c r="O29" s="1157">
        <v>630</v>
      </c>
      <c r="P29" s="1165"/>
      <c r="Q29" s="1366" t="s">
        <v>365</v>
      </c>
      <c r="R29" s="1157">
        <v>324</v>
      </c>
      <c r="S29" s="1165"/>
      <c r="T29" s="1174">
        <f>T27/100</f>
        <v>1898.4226625248391</v>
      </c>
      <c r="AB29" s="1157"/>
    </row>
    <row r="30" spans="1:31" ht="15" thickBot="1">
      <c r="I30" s="1178"/>
      <c r="K30" s="1366" t="s">
        <v>367</v>
      </c>
      <c r="L30" s="1177">
        <f>(L27-L29)/L29</f>
        <v>8.7069718761675519E-2</v>
      </c>
      <c r="N30" s="1366" t="s">
        <v>367</v>
      </c>
      <c r="O30" s="1177">
        <f>(O27-O29)/O29</f>
        <v>9.4604976606120494E-2</v>
      </c>
      <c r="Q30" s="1366" t="s">
        <v>367</v>
      </c>
      <c r="R30" s="1177">
        <f>(R27-R29)/R29</f>
        <v>9.612588864125704E-2</v>
      </c>
      <c r="T30" s="1176"/>
      <c r="AE30" s="1157"/>
    </row>
    <row r="31" spans="1:31" ht="15.75" customHeight="1" thickBot="1">
      <c r="A31" s="1126"/>
      <c r="B31" s="3097" t="s">
        <v>420</v>
      </c>
      <c r="C31" s="3098"/>
      <c r="D31" s="3099"/>
      <c r="E31" s="1127"/>
      <c r="F31" s="1128">
        <v>50</v>
      </c>
      <c r="I31" s="1178"/>
      <c r="K31" s="1366"/>
    </row>
    <row r="32" spans="1:31" ht="15.75" customHeight="1" thickBot="1">
      <c r="A32" s="1132"/>
      <c r="B32" s="1133"/>
      <c r="C32" s="1128"/>
      <c r="D32" s="1134"/>
      <c r="E32" s="1510"/>
      <c r="F32" s="1128"/>
      <c r="I32" s="3092" t="s">
        <v>1108</v>
      </c>
      <c r="J32" s="3093"/>
      <c r="K32" s="3093"/>
      <c r="L32" s="3094"/>
      <c r="N32" s="3095" t="s">
        <v>421</v>
      </c>
      <c r="O32" s="3096"/>
      <c r="Q32" s="3095" t="s">
        <v>673</v>
      </c>
      <c r="R32" s="3096"/>
    </row>
    <row r="33" spans="1:31" ht="15" thickBot="1">
      <c r="A33" s="1132" t="s">
        <v>423</v>
      </c>
      <c r="B33" s="1133">
        <v>1</v>
      </c>
      <c r="C33" s="1128">
        <v>2</v>
      </c>
      <c r="D33" s="1134">
        <v>3</v>
      </c>
      <c r="E33" s="1135" t="s">
        <v>18</v>
      </c>
      <c r="F33" s="1128">
        <v>1.4</v>
      </c>
      <c r="G33" s="1136" t="s">
        <v>6</v>
      </c>
      <c r="I33" s="1228" t="s">
        <v>424</v>
      </c>
      <c r="J33" s="1184">
        <v>50</v>
      </c>
      <c r="K33" s="1184" t="s">
        <v>425</v>
      </c>
      <c r="L33" s="1185">
        <v>12</v>
      </c>
      <c r="M33" s="1129"/>
      <c r="N33" s="1215"/>
      <c r="O33" s="1216"/>
      <c r="P33" s="1129"/>
      <c r="Q33" s="1215"/>
      <c r="R33" s="1216"/>
      <c r="S33" s="1129"/>
      <c r="T33" s="1130" t="s">
        <v>422</v>
      </c>
    </row>
    <row r="34" spans="1:31" ht="15" thickBot="1">
      <c r="A34" s="1140" t="s">
        <v>287</v>
      </c>
      <c r="B34" s="1141"/>
      <c r="C34" s="1141">
        <v>0.5</v>
      </c>
      <c r="D34" s="1141">
        <v>0.5</v>
      </c>
      <c r="E34" s="1142">
        <f>D34+C34+B34</f>
        <v>1</v>
      </c>
      <c r="F34" s="1128" t="e">
        <f>E34*#REF!</f>
        <v>#REF!</v>
      </c>
      <c r="G34" s="1135">
        <f t="shared" ref="G34:G40" si="4">E34*1.4</f>
        <v>1.4</v>
      </c>
      <c r="I34" s="109" t="s">
        <v>23</v>
      </c>
      <c r="J34" s="1229" t="s">
        <v>240</v>
      </c>
      <c r="K34" s="1229" t="s">
        <v>6</v>
      </c>
      <c r="L34" s="1186" t="s">
        <v>7</v>
      </c>
      <c r="M34" s="1137"/>
      <c r="N34" s="1183" t="s">
        <v>6</v>
      </c>
      <c r="O34" s="1186" t="s">
        <v>7</v>
      </c>
      <c r="P34" s="1137"/>
      <c r="Q34" s="1183" t="s">
        <v>6</v>
      </c>
      <c r="R34" s="1186" t="s">
        <v>7</v>
      </c>
      <c r="S34" s="1137"/>
      <c r="T34" s="1139"/>
    </row>
    <row r="35" spans="1:31">
      <c r="A35" s="1140" t="s">
        <v>244</v>
      </c>
      <c r="B35" s="1141">
        <v>0.5</v>
      </c>
      <c r="C35" s="1141">
        <v>0.5</v>
      </c>
      <c r="D35" s="1141"/>
      <c r="E35" s="1142">
        <f t="shared" ref="E35:E41" si="5">D35+C35+B35</f>
        <v>1</v>
      </c>
      <c r="F35" s="1128" t="e">
        <f>E35*#REF!</f>
        <v>#REF!</v>
      </c>
      <c r="G35" s="1135">
        <f t="shared" si="4"/>
        <v>1.4</v>
      </c>
      <c r="H35" s="1179"/>
      <c r="I35" s="109" t="s">
        <v>287</v>
      </c>
      <c r="J35" s="1187">
        <f>J5</f>
        <v>80829.631999999998</v>
      </c>
      <c r="K35" s="1188">
        <v>1.4</v>
      </c>
      <c r="L35" s="1191">
        <f t="shared" ref="L35:L38" si="6">K35*J35</f>
        <v>113161.48479999999</v>
      </c>
      <c r="M35" s="1143"/>
      <c r="N35" s="1217"/>
      <c r="O35" s="1191">
        <f>N35*J35</f>
        <v>0</v>
      </c>
      <c r="P35" s="1143"/>
      <c r="Q35" s="1217"/>
      <c r="R35" s="1191">
        <f>Q35*M36</f>
        <v>0</v>
      </c>
      <c r="S35" s="1143"/>
      <c r="T35" s="1144"/>
      <c r="AE35" s="1180"/>
    </row>
    <row r="36" spans="1:31" ht="18" customHeight="1">
      <c r="A36" s="1145" t="s">
        <v>426</v>
      </c>
      <c r="B36" s="1141">
        <v>1</v>
      </c>
      <c r="C36" s="1141">
        <v>2</v>
      </c>
      <c r="D36" s="1141"/>
      <c r="E36" s="1142">
        <f t="shared" si="5"/>
        <v>3</v>
      </c>
      <c r="F36" s="1128" t="e">
        <f>E36*#REF!</f>
        <v>#REF!</v>
      </c>
      <c r="G36" s="1135">
        <f t="shared" si="4"/>
        <v>4.1999999999999993</v>
      </c>
      <c r="H36" s="1179"/>
      <c r="I36" s="127" t="s">
        <v>427</v>
      </c>
      <c r="J36" s="1190">
        <f>J6</f>
        <v>70211.44</v>
      </c>
      <c r="K36" s="115"/>
      <c r="L36" s="1191">
        <f t="shared" si="6"/>
        <v>0</v>
      </c>
      <c r="M36" s="1143"/>
      <c r="N36" s="1217">
        <v>1.4</v>
      </c>
      <c r="O36" s="1191">
        <f>N36*J36</f>
        <v>98296.016000000003</v>
      </c>
      <c r="P36" s="1143"/>
      <c r="Q36" s="1217">
        <v>1.4</v>
      </c>
      <c r="R36" s="1191">
        <f>J36*Q36</f>
        <v>98296.016000000003</v>
      </c>
      <c r="S36" s="1143"/>
      <c r="T36" s="1144"/>
    </row>
    <row r="37" spans="1:31" ht="15" customHeight="1">
      <c r="A37" s="1140" t="s">
        <v>428</v>
      </c>
      <c r="B37" s="1141">
        <v>0</v>
      </c>
      <c r="C37" s="1141">
        <v>1</v>
      </c>
      <c r="D37" s="1141">
        <v>1.5</v>
      </c>
      <c r="E37" s="1142">
        <f t="shared" si="5"/>
        <v>2.5</v>
      </c>
      <c r="F37" s="1128" t="e">
        <f>E37*#REF!</f>
        <v>#REF!</v>
      </c>
      <c r="G37" s="1135">
        <f t="shared" si="4"/>
        <v>3.5</v>
      </c>
      <c r="H37" s="1179"/>
      <c r="I37" s="1192" t="str">
        <f>I7</f>
        <v>Direct Care III Triage Specialist</v>
      </c>
      <c r="J37" s="1190">
        <f>J7</f>
        <v>56217.241600000001</v>
      </c>
      <c r="K37" s="115"/>
      <c r="L37" s="1191">
        <f t="shared" si="6"/>
        <v>0</v>
      </c>
      <c r="M37" s="1143"/>
      <c r="N37" s="1217">
        <v>2.1</v>
      </c>
      <c r="O37" s="1191">
        <f>N37*J37</f>
        <v>118056.20736</v>
      </c>
      <c r="P37" s="1143"/>
      <c r="Q37" s="1217">
        <v>1</v>
      </c>
      <c r="R37" s="1191">
        <f>J37*Q37</f>
        <v>56217.241600000001</v>
      </c>
      <c r="S37" s="1143"/>
      <c r="T37" s="1144"/>
    </row>
    <row r="38" spans="1:31">
      <c r="A38" s="1140" t="s">
        <v>430</v>
      </c>
      <c r="B38" s="1141">
        <v>0.5</v>
      </c>
      <c r="C38" s="1141"/>
      <c r="D38" s="1141">
        <v>0.5</v>
      </c>
      <c r="E38" s="1142">
        <f t="shared" si="5"/>
        <v>1</v>
      </c>
      <c r="F38" s="1128" t="e">
        <f>SUM(F34:F37)</f>
        <v>#REF!</v>
      </c>
      <c r="G38" s="1135">
        <f t="shared" si="4"/>
        <v>1.4</v>
      </c>
      <c r="H38" s="1179"/>
      <c r="I38" s="1192" t="str">
        <f>'[42]FY22 Master Lookup'!B10</f>
        <v>Direct Care  Triage Staff</v>
      </c>
      <c r="J38" s="1190">
        <f>J8</f>
        <v>43247.567999999999</v>
      </c>
      <c r="K38" s="115"/>
      <c r="L38" s="1191">
        <f t="shared" si="6"/>
        <v>0</v>
      </c>
      <c r="M38" s="1143"/>
      <c r="N38" s="1217">
        <v>2.1</v>
      </c>
      <c r="O38" s="1191">
        <f>N38*J38</f>
        <v>90819.892800000001</v>
      </c>
      <c r="P38" s="1143"/>
      <c r="Q38" s="1217">
        <v>1</v>
      </c>
      <c r="R38" s="1191">
        <f>J38*Q38</f>
        <v>43247.567999999999</v>
      </c>
      <c r="S38" s="1143"/>
      <c r="T38" s="1144"/>
    </row>
    <row r="39" spans="1:31">
      <c r="A39" s="1140"/>
      <c r="B39" s="1141"/>
      <c r="C39" s="1141"/>
      <c r="D39" s="1141"/>
      <c r="E39" s="1142"/>
      <c r="F39" s="1128"/>
      <c r="G39" s="1135"/>
      <c r="H39" s="1179"/>
      <c r="I39" s="127" t="s">
        <v>432</v>
      </c>
      <c r="J39" s="1190">
        <f>J10</f>
        <v>43247.567999999999</v>
      </c>
      <c r="K39" s="115">
        <v>3.5</v>
      </c>
      <c r="L39" s="1191">
        <f>K39*J39</f>
        <v>151366.48800000001</v>
      </c>
      <c r="M39" s="1143"/>
      <c r="N39" s="1218" t="s">
        <v>433</v>
      </c>
      <c r="O39" s="1219" t="s">
        <v>433</v>
      </c>
      <c r="P39" s="1143"/>
      <c r="Q39" s="1218" t="s">
        <v>433</v>
      </c>
      <c r="R39" s="1191"/>
      <c r="S39" s="1143"/>
      <c r="T39" s="1144"/>
    </row>
    <row r="40" spans="1:31">
      <c r="A40" s="1140" t="s">
        <v>431</v>
      </c>
      <c r="B40" s="1141">
        <v>1</v>
      </c>
      <c r="C40" s="1141"/>
      <c r="D40" s="1141"/>
      <c r="E40" s="1142">
        <f t="shared" si="5"/>
        <v>1</v>
      </c>
      <c r="G40" s="1135">
        <f t="shared" si="4"/>
        <v>1.4</v>
      </c>
      <c r="H40" s="1179"/>
      <c r="I40" s="127" t="s">
        <v>290</v>
      </c>
      <c r="J40" s="1190">
        <f>J11</f>
        <v>43247.567999999999</v>
      </c>
      <c r="K40" s="115">
        <f>(K39+K41+K42)*E42</f>
        <v>0.99540000000000017</v>
      </c>
      <c r="L40" s="1191">
        <f t="shared" ref="L40:L43" si="7">K40*J40</f>
        <v>43048.629187200007</v>
      </c>
      <c r="M40" s="1143"/>
      <c r="N40" s="1218">
        <f>(N37+N38)*E42</f>
        <v>0.66360000000000008</v>
      </c>
      <c r="O40" s="1219">
        <f>J40*N40</f>
        <v>28699.086124800004</v>
      </c>
      <c r="P40" s="1146"/>
      <c r="Q40" s="1218">
        <f>(Q37+Q38)*E42</f>
        <v>0.316</v>
      </c>
      <c r="R40" s="1191">
        <f>J40*Q40</f>
        <v>13666.231487999999</v>
      </c>
      <c r="S40" s="1146"/>
      <c r="T40" s="1144"/>
    </row>
    <row r="41" spans="1:31">
      <c r="A41" s="1140" t="s">
        <v>434</v>
      </c>
      <c r="B41" s="1141">
        <v>0.5</v>
      </c>
      <c r="C41" s="1141"/>
      <c r="D41" s="1141"/>
      <c r="E41" s="1142">
        <f t="shared" si="5"/>
        <v>0.5</v>
      </c>
      <c r="G41" s="1135">
        <f>E41</f>
        <v>0.5</v>
      </c>
      <c r="H41" s="1179"/>
      <c r="I41" s="127" t="s">
        <v>436</v>
      </c>
      <c r="J41" s="1190">
        <f>J12</f>
        <v>43247.567999999999</v>
      </c>
      <c r="K41" s="115">
        <v>1.4</v>
      </c>
      <c r="L41" s="1191">
        <f t="shared" si="7"/>
        <v>60546.595199999996</v>
      </c>
      <c r="M41" s="1143"/>
      <c r="N41" s="1218" t="s">
        <v>433</v>
      </c>
      <c r="O41" s="1219" t="s">
        <v>433</v>
      </c>
      <c r="P41" s="1146"/>
      <c r="Q41" s="1218" t="s">
        <v>433</v>
      </c>
      <c r="R41" s="1219" t="s">
        <v>433</v>
      </c>
      <c r="S41" s="1146"/>
      <c r="T41" s="1144"/>
    </row>
    <row r="42" spans="1:31">
      <c r="A42" s="1132" t="s">
        <v>435</v>
      </c>
      <c r="B42" s="1128"/>
      <c r="C42" s="1128"/>
      <c r="D42" s="1128"/>
      <c r="E42" s="1148">
        <v>0.158</v>
      </c>
      <c r="G42" s="1149">
        <f>SUM(G36:G40)*E42</f>
        <v>1.659</v>
      </c>
      <c r="I42" s="127" t="s">
        <v>437</v>
      </c>
      <c r="J42" s="1190">
        <f>J13</f>
        <v>43247.567999999999</v>
      </c>
      <c r="K42" s="115">
        <v>1.4</v>
      </c>
      <c r="L42" s="1191">
        <f t="shared" si="7"/>
        <v>60546.595199999996</v>
      </c>
      <c r="M42" s="1143"/>
      <c r="N42" s="1218" t="s">
        <v>433</v>
      </c>
      <c r="O42" s="1219" t="s">
        <v>433</v>
      </c>
      <c r="P42" s="1146"/>
      <c r="Q42" s="1218" t="s">
        <v>433</v>
      </c>
      <c r="R42" s="1219" t="s">
        <v>433</v>
      </c>
      <c r="S42" s="1146"/>
      <c r="T42" s="1144"/>
    </row>
    <row r="43" spans="1:31" ht="15" thickBot="1">
      <c r="A43" s="1150"/>
      <c r="B43" s="1151">
        <f>SUM(B34:B41)</f>
        <v>3.5</v>
      </c>
      <c r="C43" s="1151">
        <f>SUM(C34:C41)</f>
        <v>4</v>
      </c>
      <c r="D43" s="1151">
        <f>SUM(D34:D41)</f>
        <v>2.5</v>
      </c>
      <c r="E43" s="1152"/>
      <c r="G43" s="1153">
        <f>SUM(G34:G42)</f>
        <v>15.459000000000001</v>
      </c>
      <c r="I43" s="234" t="s">
        <v>439</v>
      </c>
      <c r="J43" s="1230">
        <f>J14</f>
        <v>43247.567999999999</v>
      </c>
      <c r="K43" s="1231">
        <v>0.5</v>
      </c>
      <c r="L43" s="1196">
        <f t="shared" si="7"/>
        <v>21623.784</v>
      </c>
      <c r="M43" s="1143"/>
      <c r="N43" s="1218" t="s">
        <v>433</v>
      </c>
      <c r="O43" s="1219" t="s">
        <v>433</v>
      </c>
      <c r="P43" s="1146"/>
      <c r="Q43" s="1218" t="s">
        <v>433</v>
      </c>
      <c r="R43" s="1219" t="s">
        <v>433</v>
      </c>
      <c r="S43" s="1146"/>
      <c r="T43" s="1144"/>
    </row>
    <row r="44" spans="1:31" ht="15.5" thickTop="1" thickBot="1">
      <c r="A44" s="1125" t="s">
        <v>438</v>
      </c>
      <c r="B44" s="1147">
        <f>F31/B43</f>
        <v>14.285714285714286</v>
      </c>
      <c r="C44" s="1147">
        <f>F31/C43</f>
        <v>12.5</v>
      </c>
      <c r="D44" s="1147">
        <f>F31/D43</f>
        <v>20</v>
      </c>
      <c r="I44" s="2189" t="s">
        <v>12</v>
      </c>
      <c r="J44" s="115"/>
      <c r="K44" s="115">
        <f>SUM(K35:K43)</f>
        <v>9.1954000000000011</v>
      </c>
      <c r="L44" s="1196">
        <f>SUM(L35:L43)</f>
        <v>450293.57638719992</v>
      </c>
      <c r="M44" s="1143"/>
      <c r="N44" s="1220">
        <f>SUM(N35:N43)</f>
        <v>6.2635999999999994</v>
      </c>
      <c r="O44" s="1213">
        <f>SUM(O35:O43)</f>
        <v>335871.20228480001</v>
      </c>
      <c r="P44" s="1146"/>
      <c r="Q44" s="1220">
        <f>SUM(Q35:Q43)</f>
        <v>3.7159999999999997</v>
      </c>
      <c r="R44" s="1213">
        <f>SUM(R35:R43)</f>
        <v>211427.057088</v>
      </c>
      <c r="S44" s="1146"/>
      <c r="T44" s="1144"/>
      <c r="AE44" s="1177"/>
    </row>
    <row r="45" spans="1:31" ht="15" thickBot="1">
      <c r="I45" s="184" t="s">
        <v>440</v>
      </c>
      <c r="J45" s="1197">
        <f>J16</f>
        <v>0.24970000000000001</v>
      </c>
      <c r="K45" s="1198"/>
      <c r="L45" s="1199">
        <f>L44*J45</f>
        <v>112438.30602388382</v>
      </c>
      <c r="M45" s="1143"/>
      <c r="N45" s="1221"/>
      <c r="O45" s="1195">
        <f>O44*J45</f>
        <v>83867.039210514558</v>
      </c>
      <c r="P45" s="1143"/>
      <c r="Q45" s="1221"/>
      <c r="R45" s="1195">
        <f>J45*R44</f>
        <v>52793.336154873599</v>
      </c>
      <c r="S45" s="1143"/>
      <c r="T45" s="1144"/>
      <c r="W45" s="1158"/>
      <c r="X45" s="1159"/>
    </row>
    <row r="46" spans="1:31" ht="15" thickTop="1">
      <c r="I46" s="2410"/>
      <c r="J46" s="2416"/>
      <c r="K46" s="129"/>
      <c r="L46" s="2192"/>
      <c r="M46" s="1143"/>
      <c r="N46" s="2417"/>
      <c r="O46" s="2203"/>
      <c r="P46" s="1143"/>
      <c r="Q46" s="2417"/>
      <c r="R46" s="2203"/>
      <c r="S46" s="1143"/>
      <c r="T46" s="1144"/>
      <c r="W46" s="1158"/>
      <c r="X46" s="1159"/>
    </row>
    <row r="47" spans="1:31" ht="15" thickBot="1">
      <c r="I47" s="127" t="s">
        <v>250</v>
      </c>
      <c r="J47" s="102"/>
      <c r="K47" s="102"/>
      <c r="L47" s="1191">
        <f>SUM(L44:L46)</f>
        <v>562731.88241108379</v>
      </c>
      <c r="M47" s="1143"/>
      <c r="N47" s="1222"/>
      <c r="O47" s="1196">
        <f>SUM(O44:O46)</f>
        <v>419738.24149531458</v>
      </c>
      <c r="P47" s="1143"/>
      <c r="Q47" s="1222"/>
      <c r="R47" s="1196">
        <f>SUM(R44:R46)</f>
        <v>264220.3932428736</v>
      </c>
      <c r="S47" s="1143"/>
      <c r="T47" s="1144"/>
      <c r="W47" s="1158"/>
      <c r="X47" s="1160"/>
      <c r="Y47" s="1160"/>
    </row>
    <row r="48" spans="1:31">
      <c r="I48" s="1736" t="s">
        <v>761</v>
      </c>
      <c r="J48" s="1201"/>
      <c r="K48" s="1232">
        <f>K19</f>
        <v>10553.542902000001</v>
      </c>
      <c r="L48" s="1189">
        <f>K44*K48</f>
        <v>97044.048401050823</v>
      </c>
      <c r="M48" s="1181"/>
      <c r="N48" s="1223"/>
      <c r="O48" s="1191">
        <f>K48*N44</f>
        <v>66103.171320967202</v>
      </c>
      <c r="P48" s="1143"/>
      <c r="Q48" s="1223"/>
      <c r="R48" s="1191">
        <f>K48*Q44</f>
        <v>39216.965423832</v>
      </c>
      <c r="S48" s="1143"/>
      <c r="T48" s="1144"/>
      <c r="W48" s="1158"/>
      <c r="X48" s="1163"/>
      <c r="Y48" s="1182"/>
    </row>
    <row r="49" spans="9:28">
      <c r="I49" s="127" t="str">
        <f>I20</f>
        <v>Program Expenses per client per FTE</v>
      </c>
      <c r="J49" s="1202"/>
      <c r="K49" s="1202">
        <f>K20</f>
        <v>10073.878919999999</v>
      </c>
      <c r="L49" s="1191">
        <f>K49*K44</f>
        <v>92633.346220968</v>
      </c>
      <c r="M49" s="1143"/>
      <c r="N49" s="1223"/>
      <c r="O49" s="1191"/>
      <c r="P49" s="1143"/>
      <c r="Q49" s="1223"/>
      <c r="R49" s="1191"/>
      <c r="S49" s="1143"/>
      <c r="T49" s="1144"/>
      <c r="W49" s="1158"/>
      <c r="X49" s="1163"/>
      <c r="Y49" s="1182"/>
    </row>
    <row r="50" spans="9:28" ht="15" thickBot="1">
      <c r="I50" s="162"/>
      <c r="J50" s="1233"/>
      <c r="K50" s="1234"/>
      <c r="L50" s="1195"/>
      <c r="M50" s="1143"/>
      <c r="N50" s="1221"/>
      <c r="O50" s="1195"/>
      <c r="P50" s="1143"/>
      <c r="Q50" s="1221"/>
      <c r="R50" s="1195"/>
      <c r="S50" s="1143"/>
      <c r="T50" s="1144"/>
      <c r="W50" s="1158"/>
      <c r="X50" s="1166"/>
      <c r="Y50" s="1167"/>
      <c r="AA50" s="1128"/>
      <c r="AB50" s="1128"/>
    </row>
    <row r="51" spans="9:28" ht="15.5" thickTop="1" thickBot="1">
      <c r="I51" s="117" t="s">
        <v>441</v>
      </c>
      <c r="J51" s="102"/>
      <c r="K51" s="102"/>
      <c r="L51" s="1191">
        <f>SUM(L47:L49)</f>
        <v>752409.2770331027</v>
      </c>
      <c r="M51" s="1143"/>
      <c r="N51" s="2262"/>
      <c r="O51" s="1186">
        <f>SUM(O47:O48)</f>
        <v>485841.41281628178</v>
      </c>
      <c r="P51" s="1143"/>
      <c r="Q51" s="2262"/>
      <c r="R51" s="1186">
        <f>SUM(R47:R48)</f>
        <v>303437.35866670561</v>
      </c>
      <c r="S51" s="1143"/>
      <c r="T51" s="1144"/>
      <c r="Z51" s="1161"/>
      <c r="AA51" s="1162"/>
      <c r="AB51" s="1162"/>
    </row>
    <row r="52" spans="9:28" ht="15" thickBot="1">
      <c r="I52" s="109" t="s">
        <v>442</v>
      </c>
      <c r="J52" s="1207">
        <f>'[42]FY22 Master Lookup'!C21</f>
        <v>0.12</v>
      </c>
      <c r="K52" s="1208"/>
      <c r="L52" s="1189">
        <f>(L51-L46)*J52</f>
        <v>90289.113243972315</v>
      </c>
      <c r="M52" s="1143"/>
      <c r="N52" s="1222"/>
      <c r="O52" s="1196">
        <f>(O51-O46)*J52</f>
        <v>58300.96953795381</v>
      </c>
      <c r="P52" s="1143"/>
      <c r="Q52" s="1222"/>
      <c r="R52" s="1196">
        <f>(R51-R46)*J52</f>
        <v>36412.48304000467</v>
      </c>
      <c r="S52" s="1143"/>
      <c r="T52" s="1144"/>
      <c r="Z52" s="1161"/>
      <c r="AA52" s="1162"/>
      <c r="AB52" s="1162"/>
    </row>
    <row r="53" spans="9:28" ht="15" thickBot="1">
      <c r="I53" s="1209" t="str">
        <f>I24</f>
        <v xml:space="preserve"> CAF Rate</v>
      </c>
      <c r="J53" s="2418">
        <f>J24</f>
        <v>3.2549514448865162E-2</v>
      </c>
      <c r="K53" s="1210"/>
      <c r="L53" s="2263">
        <f>(L48+L49+L47)*J53</f>
        <v>24490.556634249162</v>
      </c>
      <c r="M53" s="1143"/>
      <c r="N53" s="1224"/>
      <c r="O53" s="1211">
        <f>(O48+O47)*J53</f>
        <v>15813.902086320628</v>
      </c>
      <c r="P53" s="1143"/>
      <c r="Q53" s="1224"/>
      <c r="R53" s="1211">
        <f>(R48+R47)*J53</f>
        <v>9876.7386902474154</v>
      </c>
      <c r="S53" s="1143"/>
      <c r="T53" s="1144"/>
      <c r="Z53" s="1161"/>
      <c r="AA53" s="1162"/>
      <c r="AB53" s="1162"/>
    </row>
    <row r="54" spans="9:28" s="1168" customFormat="1" ht="15.5" thickTop="1" thickBot="1">
      <c r="I54" s="2415" t="s">
        <v>864</v>
      </c>
      <c r="J54" s="1212"/>
      <c r="K54" s="1212"/>
      <c r="L54" s="1213">
        <f>SUM(L51:L53)</f>
        <v>867188.94691132416</v>
      </c>
      <c r="M54" s="1143"/>
      <c r="N54" s="1225"/>
      <c r="O54" s="1213">
        <f>SUM(O51:O53)</f>
        <v>559956.28444055631</v>
      </c>
      <c r="P54" s="1143"/>
      <c r="Q54" s="1225"/>
      <c r="R54" s="1213">
        <f>SUM(R51:R53)</f>
        <v>349726.5803969577</v>
      </c>
      <c r="S54" s="1143"/>
      <c r="T54" s="1144"/>
      <c r="W54" s="1125"/>
      <c r="X54" s="1125"/>
      <c r="Y54" s="1125"/>
      <c r="Z54" s="1169"/>
      <c r="AA54" s="1170"/>
      <c r="AB54" s="1170"/>
    </row>
    <row r="55" spans="9:28" ht="15" thickBot="1">
      <c r="I55" s="234" t="s">
        <v>443</v>
      </c>
      <c r="J55" s="172"/>
      <c r="K55" s="172"/>
      <c r="L55" s="1196">
        <f>L54/L33</f>
        <v>72265.745575943685</v>
      </c>
      <c r="M55" s="1143"/>
      <c r="N55" s="1222"/>
      <c r="O55" s="1196">
        <f>O54/L33</f>
        <v>46663.023703379695</v>
      </c>
      <c r="P55" s="1143"/>
      <c r="Q55" s="1222"/>
      <c r="R55" s="1196">
        <f>R54/12</f>
        <v>29143.881699746475</v>
      </c>
      <c r="S55" s="1143"/>
      <c r="T55" s="1172"/>
      <c r="Z55" s="1161"/>
      <c r="AA55" s="1162"/>
      <c r="AB55" s="1162"/>
    </row>
    <row r="56" spans="9:28" ht="15" thickBot="1">
      <c r="I56" s="234" t="s">
        <v>444</v>
      </c>
      <c r="J56" s="172"/>
      <c r="K56" s="172"/>
      <c r="L56" s="81">
        <f>L55/50</f>
        <v>1445.3149115188737</v>
      </c>
      <c r="M56" s="1165"/>
      <c r="N56" s="1222"/>
      <c r="O56" s="81">
        <f>O55/50</f>
        <v>933.26047406759392</v>
      </c>
      <c r="P56" s="1143"/>
      <c r="Q56" s="1222"/>
      <c r="R56" s="81">
        <f>R55/50</f>
        <v>582.87763399492951</v>
      </c>
      <c r="S56" s="1143"/>
      <c r="T56" s="1173">
        <f>L54+O54</f>
        <v>1427145.2313518804</v>
      </c>
      <c r="Z56" s="1161"/>
      <c r="AA56" s="1162"/>
      <c r="AB56" s="1162"/>
    </row>
    <row r="57" spans="9:28" ht="15" thickBot="1">
      <c r="I57" s="229" t="s">
        <v>445</v>
      </c>
      <c r="J57" s="206"/>
      <c r="K57" s="206" t="s">
        <v>447</v>
      </c>
      <c r="L57" s="1235">
        <f>L54/50/365</f>
        <v>47.517202570483512</v>
      </c>
      <c r="N57" s="1226"/>
      <c r="O57" s="1236">
        <f>O54/50/365</f>
        <v>30.682536133729112</v>
      </c>
      <c r="P57" s="1143"/>
      <c r="Q57" s="1226"/>
      <c r="R57" s="1236">
        <f>R54/50/365</f>
        <v>19.163100295723709</v>
      </c>
      <c r="S57" s="1143"/>
      <c r="T57" s="1173">
        <f>O55+L55</f>
        <v>118928.76927932337</v>
      </c>
    </row>
    <row r="58" spans="9:28" ht="15" thickBot="1">
      <c r="K58" s="1366" t="s">
        <v>365</v>
      </c>
      <c r="L58" s="1157">
        <v>1337</v>
      </c>
      <c r="N58" s="1366" t="s">
        <v>365</v>
      </c>
      <c r="O58" s="1157">
        <v>816</v>
      </c>
      <c r="P58" s="1143"/>
      <c r="Q58" s="1366" t="s">
        <v>365</v>
      </c>
      <c r="R58" s="1157">
        <v>515</v>
      </c>
      <c r="S58" s="1143"/>
      <c r="T58" s="1173"/>
    </row>
    <row r="59" spans="9:28" ht="15" thickBot="1">
      <c r="K59" s="1366" t="s">
        <v>367</v>
      </c>
      <c r="L59" s="1177">
        <f>(L56-L58)/L58</f>
        <v>8.1013396797960893E-2</v>
      </c>
      <c r="N59" s="1366" t="s">
        <v>367</v>
      </c>
      <c r="O59" s="1177">
        <f>(O56-O58)/O58</f>
        <v>0.14370156135734549</v>
      </c>
      <c r="P59" s="1165"/>
      <c r="Q59" s="1366" t="s">
        <v>367</v>
      </c>
      <c r="R59" s="1177">
        <f>(R56-R58)/R58</f>
        <v>0.13180123105811556</v>
      </c>
      <c r="S59" s="1165"/>
      <c r="T59" s="1174">
        <f>T57/50</f>
        <v>2378.5753855864673</v>
      </c>
    </row>
    <row r="60" spans="9:28">
      <c r="T60" s="1176"/>
    </row>
    <row r="61" spans="9:28">
      <c r="T61" s="1177"/>
    </row>
  </sheetData>
  <mergeCells count="8">
    <mergeCell ref="I32:L32"/>
    <mergeCell ref="N32:O32"/>
    <mergeCell ref="Q32:R32"/>
    <mergeCell ref="B2:D2"/>
    <mergeCell ref="I2:L2"/>
    <mergeCell ref="N2:O2"/>
    <mergeCell ref="Q2:R2"/>
    <mergeCell ref="B31:D31"/>
  </mergeCells>
  <pageMargins left="0.2" right="0.2" top="0.25" bottom="0.25" header="0.05" footer="0.05"/>
  <pageSetup scale="59" orientation="landscape" r:id="rId1"/>
  <headerFooter>
    <oddFooter>&amp;LCurrent TEA rates with 2017 CAF incorporated into model expenses  6.6.18</oddFoot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2:U62"/>
  <sheetViews>
    <sheetView zoomScale="90" zoomScaleNormal="90" workbookViewId="0">
      <selection activeCell="X69" sqref="X69"/>
    </sheetView>
  </sheetViews>
  <sheetFormatPr defaultColWidth="8.7265625" defaultRowHeight="14.5"/>
  <cols>
    <col min="1" max="1" width="4.81640625" style="1125" customWidth="1"/>
    <col min="2" max="2" width="38.453125" style="1125" customWidth="1"/>
    <col min="3" max="3" width="16.26953125" style="1128" customWidth="1"/>
    <col min="4" max="4" width="13.26953125" style="1160" hidden="1" customWidth="1"/>
    <col min="5" max="7" width="15.1796875" style="1128" hidden="1" customWidth="1"/>
    <col min="8" max="8" width="19.54296875" style="1128" customWidth="1"/>
    <col min="9" max="9" width="17.7265625" style="1128" hidden="1" customWidth="1"/>
    <col min="10" max="10" width="17.1796875" style="1128" hidden="1" customWidth="1"/>
    <col min="11" max="11" width="15.1796875" style="1128" hidden="1" customWidth="1"/>
    <col min="12" max="12" width="17.7265625" style="1128" hidden="1" customWidth="1"/>
    <col min="13" max="13" width="0.81640625" style="1128" hidden="1" customWidth="1"/>
    <col min="14" max="14" width="25.453125" style="1128" hidden="1" customWidth="1"/>
    <col min="15" max="15" width="17" style="1128" customWidth="1"/>
    <col min="16" max="16" width="12.81640625" style="1125" customWidth="1"/>
    <col min="17" max="17" width="2.7265625" style="1125" customWidth="1"/>
    <col min="18" max="18" width="14.7265625" style="1125" customWidth="1"/>
    <col min="19" max="19" width="12" style="1125" bestFit="1" customWidth="1"/>
    <col min="20" max="20" width="8.7265625" style="1125"/>
    <col min="21" max="21" width="8.7265625" style="1125" customWidth="1"/>
    <col min="22" max="23" width="8.7265625" style="1125"/>
    <col min="24" max="25" width="10" style="1125" bestFit="1" customWidth="1"/>
    <col min="26" max="16384" width="8.7265625" style="1125"/>
  </cols>
  <sheetData>
    <row r="2" spans="2:21" ht="15" hidden="1" thickBot="1">
      <c r="B2" s="3100" t="s">
        <v>448</v>
      </c>
      <c r="C2" s="3101"/>
      <c r="D2" s="3102"/>
      <c r="E2" s="3102"/>
      <c r="F2" s="3102"/>
      <c r="G2" s="3102"/>
      <c r="H2" s="3102"/>
      <c r="I2" s="3102"/>
      <c r="J2" s="3102"/>
      <c r="K2" s="3102"/>
      <c r="L2" s="3102"/>
      <c r="M2" s="3102"/>
      <c r="N2" s="3103"/>
    </row>
    <row r="3" spans="2:21" ht="58.5" hidden="1" thickBot="1">
      <c r="B3" s="1281"/>
      <c r="C3" s="1282" t="s">
        <v>288</v>
      </c>
      <c r="D3" s="1283" t="s">
        <v>449</v>
      </c>
      <c r="E3" s="1283" t="s">
        <v>282</v>
      </c>
      <c r="F3" s="1283" t="s">
        <v>450</v>
      </c>
      <c r="G3" s="1283" t="s">
        <v>451</v>
      </c>
      <c r="H3" s="1284" t="s">
        <v>452</v>
      </c>
      <c r="I3" s="1511" t="s">
        <v>453</v>
      </c>
      <c r="J3" s="1511" t="s">
        <v>454</v>
      </c>
      <c r="K3" s="1512" t="s">
        <v>455</v>
      </c>
      <c r="L3" s="1512" t="s">
        <v>456</v>
      </c>
      <c r="M3" s="3104" t="s">
        <v>123</v>
      </c>
      <c r="N3" s="3105"/>
    </row>
    <row r="4" spans="2:21" s="1128" customFormat="1" hidden="1">
      <c r="B4" s="1285" t="s">
        <v>240</v>
      </c>
      <c r="C4" s="1286">
        <f>'M2021 BLS  53%ile'!D6</f>
        <v>39521.664000000004</v>
      </c>
      <c r="D4" s="1286">
        <f>32302</f>
        <v>32302</v>
      </c>
      <c r="E4" s="1286">
        <v>41517</v>
      </c>
      <c r="F4" s="1286">
        <v>78595</v>
      </c>
      <c r="G4" s="1286">
        <v>62200</v>
      </c>
      <c r="H4" s="1287">
        <f>'M2021 BLS  53%ile'!D14</f>
        <v>63584.56</v>
      </c>
      <c r="I4" s="1513">
        <f>'[43]Salary Bench Chart'!C18</f>
        <v>57449.599999999999</v>
      </c>
      <c r="J4" s="1513">
        <f>'[43]Salary Bench Chart'!C20</f>
        <v>86860.800000000003</v>
      </c>
      <c r="K4" s="1513">
        <v>60923</v>
      </c>
      <c r="L4" s="1513">
        <f>'[43]Salary Bench Chart'!C10</f>
        <v>43971.200000000004</v>
      </c>
      <c r="M4" s="3106" t="s">
        <v>457</v>
      </c>
      <c r="N4" s="3107"/>
      <c r="P4" s="1125"/>
      <c r="Q4" s="1125"/>
      <c r="R4" s="1125"/>
      <c r="S4" s="1125"/>
      <c r="T4" s="1125"/>
      <c r="U4" s="1125"/>
    </row>
    <row r="5" spans="2:21" s="1128" customFormat="1" hidden="1">
      <c r="B5" s="1285" t="s">
        <v>263</v>
      </c>
      <c r="C5" s="1288">
        <f>'M2021 BLS  53%ile'!D38</f>
        <v>0.25390000000000001</v>
      </c>
      <c r="D5" s="1288">
        <f>'[43]Salary Bench Chart'!$C$30</f>
        <v>0.224</v>
      </c>
      <c r="E5" s="1288">
        <f>'[43]Salary Bench Chart'!$C$30</f>
        <v>0.224</v>
      </c>
      <c r="F5" s="1288">
        <f>'[43]Salary Bench Chart'!$C$30</f>
        <v>0.224</v>
      </c>
      <c r="G5" s="1288">
        <f>'[43]Salary Bench Chart'!$C$30</f>
        <v>0.224</v>
      </c>
      <c r="H5" s="1289">
        <f>'M2021 BLS  53%ile'!D38</f>
        <v>0.25390000000000001</v>
      </c>
      <c r="I5" s="167">
        <f>'M2021 BLS  53%ile'!D38</f>
        <v>0.25390000000000001</v>
      </c>
      <c r="J5" s="1739">
        <f>I5</f>
        <v>0.25390000000000001</v>
      </c>
      <c r="K5" s="1739">
        <f>J5</f>
        <v>0.25390000000000001</v>
      </c>
      <c r="L5" s="1739">
        <f>K5</f>
        <v>0.25390000000000001</v>
      </c>
      <c r="M5" s="3108" t="s">
        <v>458</v>
      </c>
      <c r="N5" s="3109"/>
      <c r="P5" s="1125"/>
      <c r="Q5" s="1125"/>
      <c r="R5" s="1125"/>
      <c r="S5" s="1125"/>
      <c r="T5" s="1125"/>
      <c r="U5" s="1125"/>
    </row>
    <row r="6" spans="2:21" s="1128" customFormat="1" hidden="1">
      <c r="B6" s="1285" t="s">
        <v>459</v>
      </c>
      <c r="C6" s="1290">
        <f>C4*C5</f>
        <v>10034.550489600002</v>
      </c>
      <c r="D6" s="1290">
        <f t="shared" ref="D6:L6" si="0">D4*D5</f>
        <v>7235.6480000000001</v>
      </c>
      <c r="E6" s="1290">
        <f t="shared" si="0"/>
        <v>9299.8080000000009</v>
      </c>
      <c r="F6" s="1290">
        <f t="shared" si="0"/>
        <v>17605.28</v>
      </c>
      <c r="G6" s="1290">
        <f>G4*G5</f>
        <v>13932.800000000001</v>
      </c>
      <c r="H6" s="1291">
        <f t="shared" si="0"/>
        <v>16144.119784</v>
      </c>
      <c r="I6" s="1514">
        <f t="shared" si="0"/>
        <v>14586.453440000001</v>
      </c>
      <c r="J6" s="1514">
        <f t="shared" si="0"/>
        <v>22053.957120000003</v>
      </c>
      <c r="K6" s="1514">
        <f t="shared" si="0"/>
        <v>15468.349700000001</v>
      </c>
      <c r="L6" s="1514">
        <f t="shared" si="0"/>
        <v>11164.287680000001</v>
      </c>
      <c r="M6" s="3110"/>
      <c r="N6" s="3111"/>
      <c r="P6" s="1125"/>
      <c r="Q6" s="1125"/>
      <c r="R6" s="1125"/>
      <c r="S6" s="1125"/>
      <c r="T6" s="1125"/>
      <c r="U6" s="1125"/>
    </row>
    <row r="7" spans="2:21" s="1128" customFormat="1" hidden="1">
      <c r="B7" s="1285" t="s">
        <v>250</v>
      </c>
      <c r="C7" s="1290">
        <f>C4+C6</f>
        <v>49556.21448960001</v>
      </c>
      <c r="D7" s="1290">
        <f t="shared" ref="D7:L7" si="1">D4+D6</f>
        <v>39537.648000000001</v>
      </c>
      <c r="E7" s="1290">
        <f t="shared" si="1"/>
        <v>50816.808000000005</v>
      </c>
      <c r="F7" s="1290">
        <f t="shared" si="1"/>
        <v>96200.28</v>
      </c>
      <c r="G7" s="1290">
        <f>G4+G6</f>
        <v>76132.800000000003</v>
      </c>
      <c r="H7" s="1291">
        <f t="shared" si="1"/>
        <v>79728.679783999993</v>
      </c>
      <c r="I7" s="1514">
        <f t="shared" si="1"/>
        <v>72036.053440000003</v>
      </c>
      <c r="J7" s="1514">
        <f t="shared" si="1"/>
        <v>108914.75712000001</v>
      </c>
      <c r="K7" s="1514">
        <f t="shared" si="1"/>
        <v>76391.349700000006</v>
      </c>
      <c r="L7" s="1514">
        <f t="shared" si="1"/>
        <v>55135.487680000006</v>
      </c>
      <c r="M7" s="3110"/>
      <c r="N7" s="3111"/>
      <c r="P7" s="1125"/>
      <c r="Q7" s="1125"/>
      <c r="R7" s="1125"/>
      <c r="S7" s="1125"/>
      <c r="T7" s="1125"/>
      <c r="U7" s="1125"/>
    </row>
    <row r="8" spans="2:21" ht="15" hidden="1" thickBot="1">
      <c r="B8" s="1285" t="s">
        <v>119</v>
      </c>
      <c r="C8" s="1290">
        <f>(C7*$O$20)-(C4*$O$20)</f>
        <v>200.69100979200016</v>
      </c>
      <c r="D8" s="1290" t="e">
        <f>(#REF!*$O$20)-(D4*$O$20)</f>
        <v>#REF!</v>
      </c>
      <c r="E8" s="1290" t="e">
        <f>(#REF!*$O$20)-(E4*$O$20)</f>
        <v>#REF!</v>
      </c>
      <c r="F8" s="1290" t="e">
        <f>(#REF!*$O$20)-(F4*$O$20)</f>
        <v>#REF!</v>
      </c>
      <c r="G8" s="1290" t="e">
        <f>(#REF!*$O$20)-(G4*$O$20)</f>
        <v>#REF!</v>
      </c>
      <c r="H8" s="1291">
        <f>(H7*$O$20)-(H4*$O$20)</f>
        <v>322.88239567999995</v>
      </c>
      <c r="I8" s="1515">
        <f>(I7*$O$20)-(I4*$O$20)</f>
        <v>291.72906880000005</v>
      </c>
      <c r="J8" s="1515">
        <f>(J7*$O$20)-(J4*$O$20)</f>
        <v>441.07914240000014</v>
      </c>
      <c r="K8" s="1515">
        <f>(K7*$O$20)-(K4*$O$20)</f>
        <v>309.3669940000002</v>
      </c>
      <c r="L8" s="1515">
        <f>(L7*$O$20)-(L4*$O$20)</f>
        <v>223.28575360000002</v>
      </c>
      <c r="M8" s="3114">
        <f>O20</f>
        <v>0.02</v>
      </c>
      <c r="N8" s="3115"/>
    </row>
    <row r="9" spans="2:21" ht="15.5" hidden="1" thickTop="1" thickBot="1">
      <c r="B9" s="1292" t="s">
        <v>763</v>
      </c>
      <c r="C9" s="1297">
        <f>SUM(C7+C8)/12</f>
        <v>4146.4087916160006</v>
      </c>
      <c r="D9" s="1297" t="e">
        <f>SUM(#REF!+D8)/12</f>
        <v>#REF!</v>
      </c>
      <c r="E9" s="1297" t="e">
        <f>SUM(#REF!+E8)/12</f>
        <v>#REF!</v>
      </c>
      <c r="F9" s="1297" t="e">
        <f>SUM(#REF!+F8)/12</f>
        <v>#REF!</v>
      </c>
      <c r="G9" s="1297" t="e">
        <f>SUM(#REF!+G8)/12</f>
        <v>#REF!</v>
      </c>
      <c r="H9" s="1298">
        <f>SUM(H7+H8)/12</f>
        <v>6670.9635149733331</v>
      </c>
      <c r="I9" s="82">
        <f>SUM(I7+I8)/12</f>
        <v>6027.3152090666672</v>
      </c>
      <c r="J9" s="82">
        <f>SUM(J7+J8)/12</f>
        <v>9112.9863552000006</v>
      </c>
      <c r="K9" s="82">
        <f>SUM(K7+K8)/12</f>
        <v>6391.7263911666669</v>
      </c>
      <c r="L9" s="82">
        <f>SUM(L7+L8)/12</f>
        <v>4613.2311194666672</v>
      </c>
      <c r="M9" s="1516"/>
      <c r="N9" s="1517"/>
    </row>
    <row r="10" spans="2:21" ht="15" hidden="1" thickBot="1">
      <c r="B10" s="1292" t="s">
        <v>763</v>
      </c>
      <c r="C10" s="1297">
        <f>C9*0.75</f>
        <v>3109.8065937120004</v>
      </c>
      <c r="D10" s="1297" t="e">
        <f t="shared" ref="D10:L10" si="2">D9*0.75</f>
        <v>#REF!</v>
      </c>
      <c r="E10" s="1297" t="e">
        <f t="shared" si="2"/>
        <v>#REF!</v>
      </c>
      <c r="F10" s="1297" t="e">
        <f t="shared" si="2"/>
        <v>#REF!</v>
      </c>
      <c r="G10" s="1297" t="e">
        <f>G9*0.75</f>
        <v>#REF!</v>
      </c>
      <c r="H10" s="1298">
        <f t="shared" si="2"/>
        <v>5003.2226362299998</v>
      </c>
      <c r="I10" s="82">
        <f t="shared" si="2"/>
        <v>4520.4864068000006</v>
      </c>
      <c r="J10" s="82">
        <f t="shared" si="2"/>
        <v>6834.7397664</v>
      </c>
      <c r="K10" s="82">
        <f t="shared" si="2"/>
        <v>4793.7947933750002</v>
      </c>
      <c r="L10" s="82">
        <f t="shared" si="2"/>
        <v>3459.9233396000004</v>
      </c>
      <c r="M10" s="1516"/>
      <c r="N10" s="1517"/>
    </row>
    <row r="11" spans="2:21" ht="15" hidden="1" thickBot="1">
      <c r="B11" s="1292" t="s">
        <v>763</v>
      </c>
      <c r="C11" s="1297">
        <f>C9*0.5</f>
        <v>2073.2043958080003</v>
      </c>
      <c r="D11" s="1297" t="e">
        <f t="shared" ref="D11:L11" si="3">D9*0.5</f>
        <v>#REF!</v>
      </c>
      <c r="E11" s="1297" t="e">
        <f t="shared" si="3"/>
        <v>#REF!</v>
      </c>
      <c r="F11" s="1297" t="e">
        <f t="shared" si="3"/>
        <v>#REF!</v>
      </c>
      <c r="G11" s="1297" t="e">
        <f>G9*0.5</f>
        <v>#REF!</v>
      </c>
      <c r="H11" s="1298">
        <f t="shared" si="3"/>
        <v>3335.4817574866665</v>
      </c>
      <c r="I11" s="82">
        <f t="shared" si="3"/>
        <v>3013.6576045333336</v>
      </c>
      <c r="J11" s="82">
        <f t="shared" si="3"/>
        <v>4556.4931776000003</v>
      </c>
      <c r="K11" s="82">
        <f t="shared" si="3"/>
        <v>3195.8631955833334</v>
      </c>
      <c r="L11" s="82">
        <f t="shared" si="3"/>
        <v>2306.6155597333336</v>
      </c>
      <c r="M11" s="1516"/>
      <c r="N11" s="1517"/>
    </row>
    <row r="12" spans="2:21" ht="15" hidden="1" thickBot="1">
      <c r="B12" s="1292" t="s">
        <v>763</v>
      </c>
      <c r="C12" s="1299">
        <f>C9*0.25</f>
        <v>1036.6021979040001</v>
      </c>
      <c r="D12" s="1299" t="e">
        <f t="shared" ref="D12:L12" si="4">D9*0.25</f>
        <v>#REF!</v>
      </c>
      <c r="E12" s="1299" t="e">
        <f t="shared" si="4"/>
        <v>#REF!</v>
      </c>
      <c r="F12" s="1299" t="e">
        <f t="shared" si="4"/>
        <v>#REF!</v>
      </c>
      <c r="G12" s="1299" t="e">
        <f>G9*0.25</f>
        <v>#REF!</v>
      </c>
      <c r="H12" s="1300">
        <f t="shared" si="4"/>
        <v>1667.7408787433333</v>
      </c>
      <c r="I12" s="82">
        <f t="shared" si="4"/>
        <v>1506.8288022666668</v>
      </c>
      <c r="J12" s="82">
        <f t="shared" si="4"/>
        <v>2278.2465888000002</v>
      </c>
      <c r="K12" s="82">
        <f t="shared" si="4"/>
        <v>1597.9315977916667</v>
      </c>
      <c r="L12" s="82">
        <f t="shared" si="4"/>
        <v>1153.3077798666668</v>
      </c>
      <c r="M12" s="1516"/>
      <c r="N12" s="1517"/>
    </row>
    <row r="13" spans="2:21" ht="15" thickBot="1"/>
    <row r="14" spans="2:21" ht="15" thickBot="1">
      <c r="B14" s="3100" t="s">
        <v>460</v>
      </c>
      <c r="C14" s="3101"/>
      <c r="D14" s="3102"/>
      <c r="E14" s="3102"/>
      <c r="F14" s="3102"/>
      <c r="G14" s="3102"/>
      <c r="H14" s="3102"/>
      <c r="I14" s="3102"/>
      <c r="J14" s="3102"/>
      <c r="K14" s="3102"/>
      <c r="L14" s="3102"/>
      <c r="M14" s="3102"/>
      <c r="N14" s="3103"/>
      <c r="O14" s="1237"/>
      <c r="P14" s="1237"/>
      <c r="Q14" s="1237"/>
    </row>
    <row r="15" spans="2:21" ht="90" customHeight="1" thickBot="1">
      <c r="B15" s="1281"/>
      <c r="C15" s="1293" t="s">
        <v>461</v>
      </c>
      <c r="D15" s="1283" t="s">
        <v>449</v>
      </c>
      <c r="E15" s="1283" t="s">
        <v>282</v>
      </c>
      <c r="F15" s="1283" t="s">
        <v>450</v>
      </c>
      <c r="G15" s="1283" t="s">
        <v>451</v>
      </c>
      <c r="H15" s="1284" t="s">
        <v>462</v>
      </c>
      <c r="I15" s="1511" t="s">
        <v>453</v>
      </c>
      <c r="J15" s="1511" t="s">
        <v>454</v>
      </c>
      <c r="K15" s="1512" t="s">
        <v>463</v>
      </c>
      <c r="L15" s="1512" t="s">
        <v>456</v>
      </c>
      <c r="M15" s="1512" t="s">
        <v>464</v>
      </c>
      <c r="N15" s="1512" t="s">
        <v>465</v>
      </c>
      <c r="O15" s="3104" t="s">
        <v>123</v>
      </c>
      <c r="P15" s="3116"/>
    </row>
    <row r="16" spans="2:21">
      <c r="B16" s="1285" t="s">
        <v>240</v>
      </c>
      <c r="C16" s="1286">
        <f>'M2023 BLS SALARY CHART (53rd)'!C6</f>
        <v>43247.567999999999</v>
      </c>
      <c r="D16" s="1286">
        <f>32302</f>
        <v>32302</v>
      </c>
      <c r="E16" s="1286">
        <v>41517</v>
      </c>
      <c r="F16" s="1286">
        <v>78595</v>
      </c>
      <c r="G16" s="1286">
        <v>62200</v>
      </c>
      <c r="H16" s="1287">
        <f>'M2023 BLS SALARY CHART (53rd)'!C14</f>
        <v>70211.44</v>
      </c>
      <c r="I16" s="1513">
        <f>[44]Chart!C18</f>
        <v>57449.599999999999</v>
      </c>
      <c r="J16" s="1513">
        <f>[44]Chart!C20</f>
        <v>86860.800000000003</v>
      </c>
      <c r="K16" s="1513">
        <v>60923</v>
      </c>
      <c r="L16" s="1513">
        <f>'[43]Salary Bench Chart'!C10</f>
        <v>43971.200000000004</v>
      </c>
      <c r="M16" s="1513">
        <v>119413</v>
      </c>
      <c r="N16" s="1513">
        <v>195390</v>
      </c>
      <c r="O16" s="3106" t="s">
        <v>1103</v>
      </c>
      <c r="P16" s="3107"/>
    </row>
    <row r="17" spans="2:20">
      <c r="B17" s="1285" t="s">
        <v>263</v>
      </c>
      <c r="C17" s="1288">
        <f>'M2023 BLS SALARY CHART (53rd)'!C40</f>
        <v>0.24970000000000001</v>
      </c>
      <c r="D17" s="1288">
        <f>'[43]Salary Bench Chart'!$C$30</f>
        <v>0.224</v>
      </c>
      <c r="E17" s="1288">
        <f>'[43]Salary Bench Chart'!$C$30</f>
        <v>0.224</v>
      </c>
      <c r="F17" s="1288">
        <f>'[43]Salary Bench Chart'!$C$30</f>
        <v>0.224</v>
      </c>
      <c r="G17" s="1288">
        <f>'[43]Salary Bench Chart'!$C$30</f>
        <v>0.224</v>
      </c>
      <c r="H17" s="1289">
        <f>C17</f>
        <v>0.24970000000000001</v>
      </c>
      <c r="I17" s="1739">
        <f>H17</f>
        <v>0.24970000000000001</v>
      </c>
      <c r="J17" s="1739">
        <f t="shared" ref="J17:N17" si="5">I17</f>
        <v>0.24970000000000001</v>
      </c>
      <c r="K17" s="1739">
        <f t="shared" si="5"/>
        <v>0.24970000000000001</v>
      </c>
      <c r="L17" s="1739">
        <f t="shared" si="5"/>
        <v>0.24970000000000001</v>
      </c>
      <c r="M17" s="1739">
        <f t="shared" si="5"/>
        <v>0.24970000000000001</v>
      </c>
      <c r="N17" s="1739">
        <f t="shared" si="5"/>
        <v>0.24970000000000001</v>
      </c>
      <c r="O17" s="3108" t="s">
        <v>1102</v>
      </c>
      <c r="P17" s="3109"/>
    </row>
    <row r="18" spans="2:20">
      <c r="B18" s="1285" t="s">
        <v>459</v>
      </c>
      <c r="C18" s="1290">
        <f>C16*C17</f>
        <v>10798.9177296</v>
      </c>
      <c r="D18" s="1290">
        <f t="shared" ref="D18:N18" si="6">D16*D17</f>
        <v>7235.6480000000001</v>
      </c>
      <c r="E18" s="1290">
        <f t="shared" si="6"/>
        <v>9299.8080000000009</v>
      </c>
      <c r="F18" s="1290">
        <f t="shared" si="6"/>
        <v>17605.28</v>
      </c>
      <c r="G18" s="1290">
        <f>G16*G17</f>
        <v>13932.800000000001</v>
      </c>
      <c r="H18" s="1291">
        <f t="shared" si="6"/>
        <v>17531.796568000002</v>
      </c>
      <c r="I18" s="1514">
        <f t="shared" si="6"/>
        <v>14345.16512</v>
      </c>
      <c r="J18" s="1514">
        <f t="shared" si="6"/>
        <v>21689.141760000002</v>
      </c>
      <c r="K18" s="1514">
        <f t="shared" si="6"/>
        <v>15212.473100000001</v>
      </c>
      <c r="L18" s="1514">
        <f t="shared" si="6"/>
        <v>10979.608640000002</v>
      </c>
      <c r="M18" s="1514">
        <f t="shared" si="6"/>
        <v>29817.426100000001</v>
      </c>
      <c r="N18" s="1514">
        <f t="shared" si="6"/>
        <v>48788.883000000002</v>
      </c>
      <c r="O18" s="3110"/>
      <c r="P18" s="3111"/>
      <c r="T18" s="1238"/>
    </row>
    <row r="19" spans="2:20">
      <c r="B19" s="1285" t="s">
        <v>250</v>
      </c>
      <c r="C19" s="1290">
        <f>C16+C18</f>
        <v>54046.485729599997</v>
      </c>
      <c r="D19" s="1290">
        <f t="shared" ref="D19:N19" si="7">D16+D18</f>
        <v>39537.648000000001</v>
      </c>
      <c r="E19" s="1290">
        <f t="shared" si="7"/>
        <v>50816.808000000005</v>
      </c>
      <c r="F19" s="1290">
        <f t="shared" si="7"/>
        <v>96200.28</v>
      </c>
      <c r="G19" s="1290">
        <f>G16+G18</f>
        <v>76132.800000000003</v>
      </c>
      <c r="H19" s="1291">
        <f t="shared" si="7"/>
        <v>87743.236568000008</v>
      </c>
      <c r="I19" s="1514">
        <f t="shared" si="7"/>
        <v>71794.765119999996</v>
      </c>
      <c r="J19" s="1514">
        <f t="shared" si="7"/>
        <v>108549.94176</v>
      </c>
      <c r="K19" s="1514">
        <f t="shared" si="7"/>
        <v>76135.473100000003</v>
      </c>
      <c r="L19" s="1514">
        <f t="shared" si="7"/>
        <v>54950.808640000003</v>
      </c>
      <c r="M19" s="1514">
        <f t="shared" si="7"/>
        <v>149230.42610000001</v>
      </c>
      <c r="N19" s="1514">
        <f t="shared" si="7"/>
        <v>244178.883</v>
      </c>
      <c r="O19" s="3110"/>
      <c r="P19" s="3111"/>
    </row>
    <row r="20" spans="2:20">
      <c r="B20" s="1285" t="s">
        <v>809</v>
      </c>
      <c r="C20" s="1290">
        <f>C19*' TEA Models 3389'!J53</f>
        <v>1759.1868681659998</v>
      </c>
      <c r="D20" s="1290">
        <f>((D19*$O$20)-(D16*$O$20))*('FALL CAF 2022'!CJ24+1)</f>
        <v>144.71296000000007</v>
      </c>
      <c r="E20" s="1290">
        <f>((E19*$O$20)-(E16*$O$20))*('FALL CAF 2022'!CK24+1)</f>
        <v>185.99616000000003</v>
      </c>
      <c r="F20" s="1290">
        <f>((F19*$O$20)-(F16*$O$20))*('FALL CAF 2022'!CL24+1)</f>
        <v>352.10559999999987</v>
      </c>
      <c r="G20" s="1290">
        <f>((G19*$O$20)-(G16*$O$20))*('FALL CAF 2022'!CM24+1)</f>
        <v>278.65600000000018</v>
      </c>
      <c r="H20" s="1290">
        <f>H19*' TEA Models 3389'!J53</f>
        <v>2855.9997464603102</v>
      </c>
      <c r="I20" s="1291">
        <f t="shared" ref="I20:N20" si="8">(I19*$O$20)-(I16*$O$20)</f>
        <v>286.90330240000003</v>
      </c>
      <c r="J20" s="1291">
        <f t="shared" si="8"/>
        <v>433.78283519999991</v>
      </c>
      <c r="K20" s="1291">
        <f t="shared" si="8"/>
        <v>304.24946199999999</v>
      </c>
      <c r="L20" s="1291">
        <f t="shared" si="8"/>
        <v>219.59217279999996</v>
      </c>
      <c r="M20" s="1291">
        <f t="shared" si="8"/>
        <v>596.34852200000023</v>
      </c>
      <c r="N20" s="1291">
        <f t="shared" si="8"/>
        <v>975.77765999999974</v>
      </c>
      <c r="O20" s="3114">
        <v>0.02</v>
      </c>
      <c r="P20" s="3115"/>
    </row>
    <row r="21" spans="2:20" ht="15" thickBot="1">
      <c r="B21" s="1285" t="s">
        <v>466</v>
      </c>
      <c r="C21" s="1294">
        <f>E34</f>
        <v>1952</v>
      </c>
      <c r="D21" s="1294">
        <f>$E$34</f>
        <v>1952</v>
      </c>
      <c r="E21" s="1294">
        <f>$E$34</f>
        <v>1952</v>
      </c>
      <c r="F21" s="1294">
        <f>N34</f>
        <v>1760</v>
      </c>
      <c r="G21" s="1294">
        <f>N34</f>
        <v>1760</v>
      </c>
      <c r="H21" s="1295">
        <f>N34</f>
        <v>1760</v>
      </c>
      <c r="I21" s="1518">
        <f t="shared" ref="I21:N21" si="9">$N$34</f>
        <v>1760</v>
      </c>
      <c r="J21" s="1518">
        <f t="shared" si="9"/>
        <v>1760</v>
      </c>
      <c r="K21" s="1518">
        <f t="shared" si="9"/>
        <v>1760</v>
      </c>
      <c r="L21" s="1518">
        <f t="shared" si="9"/>
        <v>1760</v>
      </c>
      <c r="M21" s="1518">
        <f t="shared" si="9"/>
        <v>1760</v>
      </c>
      <c r="N21" s="1518">
        <f t="shared" si="9"/>
        <v>1760</v>
      </c>
      <c r="O21" s="1519"/>
      <c r="P21" s="1520"/>
    </row>
    <row r="22" spans="2:20" ht="15.5" thickTop="1" thickBot="1">
      <c r="B22" s="1296" t="s">
        <v>781</v>
      </c>
      <c r="C22" s="83">
        <f>(C19+C20)/C21</f>
        <v>28.58897161770799</v>
      </c>
      <c r="D22" s="83" t="e">
        <f>(#REF!+D20)/D21+0.02</f>
        <v>#REF!</v>
      </c>
      <c r="E22" s="83" t="e">
        <f>(#REF!+E20)/E21</f>
        <v>#REF!</v>
      </c>
      <c r="F22" s="83" t="e">
        <f>(#REF!+F20)/F21+0.03</f>
        <v>#REF!</v>
      </c>
      <c r="G22" s="83" t="e">
        <f>(#REF!+G20)/G21+0.03</f>
        <v>#REF!</v>
      </c>
      <c r="H22" s="1301">
        <f>(H19+H20)/H21+0.02</f>
        <v>51.496838815034273</v>
      </c>
      <c r="I22" s="83">
        <f>(I19+I20)/I21-0.01</f>
        <v>40.945493421818178</v>
      </c>
      <c r="J22" s="83">
        <f>(J19+J20)/J21+0.01</f>
        <v>61.932570792727276</v>
      </c>
      <c r="K22" s="83">
        <f>(K19+K20)/K21</f>
        <v>43.431660546590912</v>
      </c>
      <c r="L22" s="83">
        <f>(L19+L20)/L21-0.01</f>
        <v>31.336818643636366</v>
      </c>
      <c r="M22" s="83" t="e">
        <f>(#REF!+M20)/M21-0.01</f>
        <v>#REF!</v>
      </c>
      <c r="N22" s="83">
        <f>(N19+N20)/N21</f>
        <v>139.29242082954545</v>
      </c>
      <c r="O22" s="1516"/>
      <c r="P22" s="1517"/>
    </row>
    <row r="23" spans="2:20" hidden="1">
      <c r="B23" s="1239" t="s">
        <v>467</v>
      </c>
      <c r="C23" s="1240" t="e">
        <f>(#REF!+C20)/12</f>
        <v>#REF!</v>
      </c>
      <c r="D23" s="1240"/>
      <c r="E23" s="1240"/>
      <c r="F23" s="1240"/>
      <c r="G23" s="1240"/>
      <c r="H23" s="1240"/>
    </row>
    <row r="24" spans="2:20" hidden="1">
      <c r="B24" s="1239" t="s">
        <v>468</v>
      </c>
      <c r="C24" s="1240" t="e">
        <f>C23*0.75</f>
        <v>#REF!</v>
      </c>
      <c r="D24" s="1240"/>
      <c r="E24" s="1240"/>
      <c r="F24" s="1240"/>
      <c r="G24" s="1240"/>
      <c r="H24" s="1240"/>
    </row>
    <row r="25" spans="2:20" hidden="1">
      <c r="B25" s="1239" t="s">
        <v>469</v>
      </c>
      <c r="C25" s="1240" t="e">
        <f>C23*0.5</f>
        <v>#REF!</v>
      </c>
      <c r="D25" s="1240"/>
      <c r="E25" s="1240"/>
      <c r="F25" s="1240"/>
      <c r="G25" s="1240"/>
      <c r="H25" s="1240"/>
    </row>
    <row r="26" spans="2:20" hidden="1">
      <c r="B26" s="1239" t="s">
        <v>470</v>
      </c>
      <c r="C26" s="1240" t="e">
        <f>C23*0.25</f>
        <v>#REF!</v>
      </c>
      <c r="D26" s="1240"/>
      <c r="E26" s="1240"/>
      <c r="F26" s="1240"/>
      <c r="G26" s="1240"/>
      <c r="H26" s="1240"/>
    </row>
    <row r="27" spans="2:20" hidden="1">
      <c r="C27" s="1241">
        <f>20.32*0.25</f>
        <v>5.08</v>
      </c>
      <c r="D27" s="1242">
        <f>20.4*0.25</f>
        <v>5.0999999999999996</v>
      </c>
      <c r="E27" s="1179">
        <f>26.2*0.25</f>
        <v>6.55</v>
      </c>
      <c r="F27" s="1179">
        <f>55.04*0.25</f>
        <v>13.76</v>
      </c>
      <c r="G27" s="1179"/>
      <c r="H27" s="1179">
        <f>36.88*0.25</f>
        <v>9.2200000000000006</v>
      </c>
      <c r="I27" s="1179">
        <f>40.2*0.25</f>
        <v>10.050000000000001</v>
      </c>
      <c r="J27" s="1179">
        <f>60.8*0.25</f>
        <v>15.2</v>
      </c>
      <c r="K27" s="1243">
        <f>42.64*0.25</f>
        <v>10.66</v>
      </c>
      <c r="L27" s="1243">
        <f>30.76*0.25</f>
        <v>7.69</v>
      </c>
      <c r="M27" s="1179">
        <f>83.56*0.25</f>
        <v>20.89</v>
      </c>
      <c r="N27" s="1125"/>
      <c r="O27" s="1125"/>
    </row>
    <row r="29" spans="2:20" hidden="1">
      <c r="B29" s="1244" t="s">
        <v>471</v>
      </c>
      <c r="J29" s="1125" t="s">
        <v>472</v>
      </c>
      <c r="O29" s="1125"/>
    </row>
    <row r="30" spans="2:20" hidden="1">
      <c r="B30" s="1245"/>
      <c r="C30" s="1246"/>
      <c r="D30" s="1247" t="s">
        <v>329</v>
      </c>
      <c r="E30" s="1248" t="s">
        <v>303</v>
      </c>
      <c r="F30" s="1249"/>
      <c r="G30" s="1250"/>
      <c r="H30" s="1249"/>
      <c r="J30" s="1245"/>
      <c r="K30" s="1246"/>
      <c r="L30" s="1246"/>
      <c r="M30" s="1247" t="s">
        <v>329</v>
      </c>
      <c r="N30" s="1248" t="s">
        <v>303</v>
      </c>
      <c r="O30" s="1125"/>
    </row>
    <row r="31" spans="2:20" hidden="1">
      <c r="B31" s="1251"/>
      <c r="C31" s="1252" t="s">
        <v>473</v>
      </c>
      <c r="D31" s="1253">
        <v>15</v>
      </c>
      <c r="E31" s="1254">
        <f>D31*8</f>
        <v>120</v>
      </c>
      <c r="F31" s="1255"/>
      <c r="G31" s="1255"/>
      <c r="H31" s="1255"/>
      <c r="I31" s="1256"/>
      <c r="J31" s="1251"/>
      <c r="K31" s="1252" t="s">
        <v>473</v>
      </c>
      <c r="L31" s="1252"/>
      <c r="M31" s="1253">
        <v>15</v>
      </c>
      <c r="N31" s="1254">
        <f>M31*8</f>
        <v>120</v>
      </c>
      <c r="O31" s="1256"/>
    </row>
    <row r="32" spans="2:20" hidden="1">
      <c r="B32" s="1257"/>
      <c r="C32" s="1258" t="s">
        <v>474</v>
      </c>
      <c r="D32" s="1259">
        <v>1</v>
      </c>
      <c r="E32" s="1260">
        <f>D32*8</f>
        <v>8</v>
      </c>
      <c r="F32" s="1261"/>
      <c r="G32" s="1261"/>
      <c r="H32" s="1261"/>
      <c r="I32" s="1262"/>
      <c r="J32" s="1263"/>
      <c r="K32" s="1264" t="s">
        <v>475</v>
      </c>
      <c r="L32" s="1264"/>
      <c r="M32" s="1259">
        <v>25</v>
      </c>
      <c r="N32" s="1265">
        <f>M32*8</f>
        <v>200</v>
      </c>
      <c r="O32" s="1256"/>
    </row>
    <row r="33" spans="2:15" hidden="1">
      <c r="B33" s="1251"/>
      <c r="C33" s="1266"/>
      <c r="D33" s="1252" t="s">
        <v>476</v>
      </c>
      <c r="E33" s="1267">
        <f>SUM(E31:E32)</f>
        <v>128</v>
      </c>
      <c r="F33" s="1261"/>
      <c r="G33" s="1261"/>
      <c r="H33" s="1261"/>
      <c r="J33" s="1251"/>
      <c r="K33" s="1266"/>
      <c r="L33" s="1266"/>
      <c r="M33" s="1252" t="s">
        <v>476</v>
      </c>
      <c r="N33" s="1254">
        <f>SUM(N31:N32)</f>
        <v>320</v>
      </c>
      <c r="O33" s="1125"/>
    </row>
    <row r="34" spans="2:15" ht="15" hidden="1" thickBot="1">
      <c r="B34" s="1268"/>
      <c r="C34" s="1269"/>
      <c r="D34" s="1270" t="s">
        <v>466</v>
      </c>
      <c r="E34" s="1271">
        <f>2080-E33</f>
        <v>1952</v>
      </c>
      <c r="F34" s="1261"/>
      <c r="G34" s="1261"/>
      <c r="H34" s="1261"/>
      <c r="J34" s="1268"/>
      <c r="K34" s="1269"/>
      <c r="L34" s="1269"/>
      <c r="M34" s="1270" t="s">
        <v>466</v>
      </c>
      <c r="N34" s="1272">
        <f>2080-N33</f>
        <v>1760</v>
      </c>
      <c r="O34" s="1125"/>
    </row>
    <row r="35" spans="2:15" hidden="1"/>
    <row r="36" spans="2:15" hidden="1"/>
    <row r="37" spans="2:15" hidden="1">
      <c r="B37" s="3117" t="s">
        <v>477</v>
      </c>
      <c r="C37" s="3117"/>
      <c r="D37" s="3117"/>
      <c r="E37" s="3117"/>
      <c r="F37" s="3117"/>
      <c r="G37" s="3117"/>
      <c r="H37" s="3117"/>
      <c r="I37" s="3117"/>
      <c r="J37" s="3117"/>
      <c r="K37" s="3117"/>
      <c r="L37" s="3117"/>
      <c r="M37" s="3117"/>
      <c r="N37" s="3117"/>
    </row>
    <row r="38" spans="2:15" hidden="1">
      <c r="K38" s="1163"/>
      <c r="L38" s="1273"/>
      <c r="M38" s="1163"/>
      <c r="N38" s="1273"/>
    </row>
    <row r="39" spans="2:15" hidden="1"/>
    <row r="40" spans="2:15" hidden="1"/>
    <row r="41" spans="2:15" hidden="1">
      <c r="D41" s="3118" t="s">
        <v>478</v>
      </c>
      <c r="E41" s="3118"/>
      <c r="F41" s="3118"/>
      <c r="G41" s="3118"/>
      <c r="H41" s="3118"/>
      <c r="I41" s="3118"/>
      <c r="J41" s="3118"/>
    </row>
    <row r="42" spans="2:15" hidden="1"/>
    <row r="43" spans="2:15" hidden="1">
      <c r="E43" s="3112" t="s">
        <v>479</v>
      </c>
      <c r="F43" s="3113"/>
      <c r="G43" s="3113"/>
      <c r="H43" s="3113"/>
      <c r="I43" s="3113"/>
      <c r="J43" s="1274" t="s">
        <v>480</v>
      </c>
    </row>
    <row r="44" spans="2:15" ht="15" hidden="1" thickBot="1">
      <c r="D44" s="1275" t="s">
        <v>481</v>
      </c>
      <c r="E44" s="1130" t="s">
        <v>482</v>
      </c>
      <c r="F44" s="1130" t="s">
        <v>483</v>
      </c>
      <c r="G44" s="1130"/>
      <c r="H44" s="1130" t="s">
        <v>484</v>
      </c>
      <c r="I44" s="1130" t="s">
        <v>485</v>
      </c>
      <c r="J44" s="1130" t="s">
        <v>480</v>
      </c>
    </row>
    <row r="45" spans="2:15" hidden="1">
      <c r="D45" s="1276" t="s">
        <v>288</v>
      </c>
      <c r="E45" s="1277">
        <v>3305</v>
      </c>
      <c r="F45" s="1277">
        <v>2479</v>
      </c>
      <c r="G45" s="1277"/>
      <c r="H45" s="1277">
        <v>1653</v>
      </c>
      <c r="I45" s="1277">
        <v>826</v>
      </c>
      <c r="J45" s="1278">
        <v>20.32</v>
      </c>
    </row>
    <row r="46" spans="2:15" ht="43.5" hidden="1">
      <c r="D46" s="1276" t="s">
        <v>449</v>
      </c>
      <c r="E46" s="1279">
        <v>3316</v>
      </c>
      <c r="F46" s="1279">
        <v>2487</v>
      </c>
      <c r="G46" s="1279"/>
      <c r="H46" s="1279">
        <v>1658</v>
      </c>
      <c r="I46" s="1279">
        <v>829</v>
      </c>
      <c r="J46" s="1280">
        <v>20.399999999999999</v>
      </c>
    </row>
    <row r="47" spans="2:15" hidden="1">
      <c r="D47" s="1276" t="s">
        <v>282</v>
      </c>
      <c r="E47" s="1279">
        <v>4262</v>
      </c>
      <c r="F47" s="1279">
        <v>3196</v>
      </c>
      <c r="G47" s="1279"/>
      <c r="H47" s="1279">
        <v>2131</v>
      </c>
      <c r="I47" s="1279">
        <v>1065</v>
      </c>
      <c r="J47" s="1280">
        <v>26.2</v>
      </c>
    </row>
    <row r="48" spans="2:15" ht="29" hidden="1">
      <c r="D48" s="1276" t="s">
        <v>450</v>
      </c>
      <c r="E48" s="1279">
        <v>8067</v>
      </c>
      <c r="F48" s="1279">
        <v>6051</v>
      </c>
      <c r="G48" s="1279"/>
      <c r="H48" s="1279">
        <v>4034</v>
      </c>
      <c r="I48" s="1279">
        <v>2017</v>
      </c>
      <c r="J48" s="1280">
        <v>55.04</v>
      </c>
    </row>
    <row r="49" spans="2:10" ht="72.5" hidden="1">
      <c r="D49" s="1276" t="s">
        <v>486</v>
      </c>
      <c r="E49" s="1279">
        <v>5406</v>
      </c>
      <c r="F49" s="1279">
        <v>4054</v>
      </c>
      <c r="G49" s="1279"/>
      <c r="H49" s="1279">
        <v>2703</v>
      </c>
      <c r="I49" s="1279">
        <v>1351</v>
      </c>
      <c r="J49" s="1280">
        <v>36.880000000000003</v>
      </c>
    </row>
    <row r="50" spans="2:10" hidden="1">
      <c r="D50" s="1276" t="s">
        <v>453</v>
      </c>
      <c r="E50" s="1279">
        <v>5897</v>
      </c>
      <c r="F50" s="1279">
        <v>4423</v>
      </c>
      <c r="G50" s="1279"/>
      <c r="H50" s="1279">
        <v>2948</v>
      </c>
      <c r="I50" s="1279">
        <v>1474</v>
      </c>
      <c r="J50" s="1280">
        <v>40.200000000000003</v>
      </c>
    </row>
    <row r="51" spans="2:10" ht="29" hidden="1">
      <c r="D51" s="1276" t="s">
        <v>454</v>
      </c>
      <c r="E51" s="1279">
        <v>8916</v>
      </c>
      <c r="F51" s="1279">
        <v>6687</v>
      </c>
      <c r="G51" s="1279"/>
      <c r="H51" s="1279">
        <v>4458</v>
      </c>
      <c r="I51" s="1279">
        <v>2229</v>
      </c>
      <c r="J51" s="1280">
        <v>60.8</v>
      </c>
    </row>
    <row r="52" spans="2:10" ht="43.5" hidden="1">
      <c r="D52" s="1276" t="s">
        <v>463</v>
      </c>
      <c r="E52" s="1279">
        <v>6253</v>
      </c>
      <c r="F52" s="1279">
        <v>4690</v>
      </c>
      <c r="G52" s="1279"/>
      <c r="H52" s="1279">
        <v>3127</v>
      </c>
      <c r="I52" s="1279">
        <v>1563</v>
      </c>
      <c r="J52" s="1280">
        <v>42.64</v>
      </c>
    </row>
    <row r="53" spans="2:10" ht="43.5" hidden="1">
      <c r="D53" s="1276" t="s">
        <v>456</v>
      </c>
      <c r="E53" s="1279">
        <v>4513</v>
      </c>
      <c r="F53" s="1279">
        <v>3385</v>
      </c>
      <c r="G53" s="1279"/>
      <c r="H53" s="1279">
        <v>2257</v>
      </c>
      <c r="I53" s="1279">
        <v>1128</v>
      </c>
      <c r="J53" s="1280">
        <v>30.76</v>
      </c>
    </row>
    <row r="54" spans="2:10" ht="43.5" hidden="1">
      <c r="D54" s="1276" t="s">
        <v>464</v>
      </c>
      <c r="E54" s="1141" t="s">
        <v>42</v>
      </c>
      <c r="F54" s="1141" t="s">
        <v>42</v>
      </c>
      <c r="G54" s="1141"/>
      <c r="H54" s="1141" t="s">
        <v>42</v>
      </c>
      <c r="I54" s="1141" t="s">
        <v>42</v>
      </c>
      <c r="J54" s="1280">
        <v>83.56</v>
      </c>
    </row>
    <row r="55" spans="2:10" ht="43.5" hidden="1">
      <c r="D55" s="1276" t="s">
        <v>465</v>
      </c>
      <c r="E55" s="1141" t="s">
        <v>42</v>
      </c>
      <c r="F55" s="1141" t="s">
        <v>42</v>
      </c>
      <c r="G55" s="1141"/>
      <c r="H55" s="1141" t="s">
        <v>42</v>
      </c>
      <c r="I55" s="1141" t="s">
        <v>42</v>
      </c>
      <c r="J55" s="1141">
        <v>136.75</v>
      </c>
    </row>
    <row r="56" spans="2:10" hidden="1"/>
    <row r="57" spans="2:10" hidden="1"/>
    <row r="58" spans="2:10" hidden="1"/>
    <row r="59" spans="2:10" hidden="1"/>
    <row r="60" spans="2:10" hidden="1"/>
    <row r="61" spans="2:10">
      <c r="B61" s="1521" t="s">
        <v>365</v>
      </c>
      <c r="C61" s="1523">
        <v>26.09</v>
      </c>
      <c r="D61" s="1524"/>
      <c r="E61" s="1523"/>
      <c r="F61" s="1523"/>
      <c r="G61" s="1523"/>
      <c r="H61" s="1523">
        <v>46.58</v>
      </c>
    </row>
    <row r="62" spans="2:10">
      <c r="B62" s="1521" t="s">
        <v>367</v>
      </c>
      <c r="C62" s="1525">
        <f>(C22-C61)/C61</f>
        <v>9.5782737359447701E-2</v>
      </c>
      <c r="D62" s="1302"/>
      <c r="E62" s="1125"/>
      <c r="F62" s="1125"/>
      <c r="G62" s="1125"/>
      <c r="H62" s="1525">
        <f>(H22-H61)/H61</f>
        <v>0.10555686593031935</v>
      </c>
    </row>
  </sheetData>
  <mergeCells count="15">
    <mergeCell ref="E43:I43"/>
    <mergeCell ref="M8:N8"/>
    <mergeCell ref="B14:N14"/>
    <mergeCell ref="O15:P15"/>
    <mergeCell ref="O16:P16"/>
    <mergeCell ref="O17:P17"/>
    <mergeCell ref="O18:P19"/>
    <mergeCell ref="O20:P20"/>
    <mergeCell ref="B37:N37"/>
    <mergeCell ref="D41:J41"/>
    <mergeCell ref="B2:N2"/>
    <mergeCell ref="M3:N3"/>
    <mergeCell ref="M4:N4"/>
    <mergeCell ref="M5:N5"/>
    <mergeCell ref="M6:N7"/>
  </mergeCells>
  <pageMargins left="0.25" right="0.25" top="0.75" bottom="0.75" header="0.3" footer="0.3"/>
  <pageSetup scale="7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M53"/>
  <sheetViews>
    <sheetView zoomScaleNormal="100" workbookViewId="0">
      <selection activeCell="I26" sqref="I26"/>
    </sheetView>
  </sheetViews>
  <sheetFormatPr defaultRowHeight="14.5"/>
  <cols>
    <col min="1" max="1" width="4" style="445" customWidth="1"/>
    <col min="2" max="2" width="27.81640625" style="445" customWidth="1"/>
    <col min="3" max="3" width="10.81640625" style="445" customWidth="1"/>
    <col min="4" max="4" width="54" style="445" customWidth="1"/>
    <col min="5" max="5" width="5.54296875" style="445" customWidth="1"/>
    <col min="6" max="6" width="26.1796875" style="445" bestFit="1" customWidth="1"/>
    <col min="7" max="7" width="14.81640625" style="445" customWidth="1"/>
    <col min="8" max="8" width="14" style="445" customWidth="1"/>
    <col min="9" max="9" width="16" style="445" customWidth="1"/>
    <col min="10" max="10" width="6.1796875" style="445" customWidth="1"/>
    <col min="11" max="11" width="55.81640625" style="445" customWidth="1"/>
    <col min="12" max="12" width="17.453125" style="445" customWidth="1"/>
    <col min="13" max="13" width="27" style="445" customWidth="1"/>
    <col min="14" max="14" width="20.54296875" style="445" customWidth="1"/>
    <col min="15" max="227" width="8.81640625" style="445"/>
    <col min="228" max="228" width="35" style="445" customWidth="1"/>
    <col min="229" max="229" width="14.26953125" style="445" customWidth="1"/>
    <col min="230" max="230" width="13" style="445" customWidth="1"/>
    <col min="231" max="231" width="12.453125" style="445" customWidth="1"/>
    <col min="232" max="232" width="16.54296875" style="445" customWidth="1"/>
    <col min="233" max="236" width="8.81640625" style="445"/>
    <col min="237" max="237" width="31.54296875" style="445" customWidth="1"/>
    <col min="238" max="238" width="14.26953125" style="445" customWidth="1"/>
    <col min="239" max="239" width="12.81640625" style="445" customWidth="1"/>
    <col min="240" max="240" width="12.453125" style="445" customWidth="1"/>
    <col min="241" max="241" width="4.453125" style="445" customWidth="1"/>
    <col min="242" max="242" width="18.26953125" style="445" customWidth="1"/>
    <col min="243" max="243" width="20.54296875" style="445" customWidth="1"/>
    <col min="244" max="244" width="14.81640625" style="445" customWidth="1"/>
    <col min="245" max="245" width="10.7265625" style="445" customWidth="1"/>
    <col min="246" max="246" width="17.54296875" style="445" customWidth="1"/>
    <col min="247" max="247" width="8.81640625" style="445"/>
    <col min="248" max="248" width="10.26953125" style="445" customWidth="1"/>
    <col min="249" max="249" width="14.7265625" style="445" customWidth="1"/>
    <col min="250" max="483" width="8.81640625" style="445"/>
    <col min="484" max="484" width="35" style="445" customWidth="1"/>
    <col min="485" max="485" width="14.26953125" style="445" customWidth="1"/>
    <col min="486" max="486" width="13" style="445" customWidth="1"/>
    <col min="487" max="487" width="12.453125" style="445" customWidth="1"/>
    <col min="488" max="488" width="16.54296875" style="445" customWidth="1"/>
    <col min="489" max="492" width="8.81640625" style="445"/>
    <col min="493" max="493" width="31.54296875" style="445" customWidth="1"/>
    <col min="494" max="494" width="14.26953125" style="445" customWidth="1"/>
    <col min="495" max="495" width="12.81640625" style="445" customWidth="1"/>
    <col min="496" max="496" width="12.453125" style="445" customWidth="1"/>
    <col min="497" max="497" width="4.453125" style="445" customWidth="1"/>
    <col min="498" max="498" width="18.26953125" style="445" customWidth="1"/>
    <col min="499" max="499" width="20.54296875" style="445" customWidth="1"/>
    <col min="500" max="500" width="14.81640625" style="445" customWidth="1"/>
    <col min="501" max="501" width="10.7265625" style="445" customWidth="1"/>
    <col min="502" max="502" width="17.54296875" style="445" customWidth="1"/>
    <col min="503" max="503" width="8.81640625" style="445"/>
    <col min="504" max="504" width="10.26953125" style="445" customWidth="1"/>
    <col min="505" max="505" width="14.7265625" style="445" customWidth="1"/>
    <col min="506" max="739" width="8.81640625" style="445"/>
    <col min="740" max="740" width="35" style="445" customWidth="1"/>
    <col min="741" max="741" width="14.26953125" style="445" customWidth="1"/>
    <col min="742" max="742" width="13" style="445" customWidth="1"/>
    <col min="743" max="743" width="12.453125" style="445" customWidth="1"/>
    <col min="744" max="744" width="16.54296875" style="445" customWidth="1"/>
    <col min="745" max="748" width="8.81640625" style="445"/>
    <col min="749" max="749" width="31.54296875" style="445" customWidth="1"/>
    <col min="750" max="750" width="14.26953125" style="445" customWidth="1"/>
    <col min="751" max="751" width="12.81640625" style="445" customWidth="1"/>
    <col min="752" max="752" width="12.453125" style="445" customWidth="1"/>
    <col min="753" max="753" width="4.453125" style="445" customWidth="1"/>
    <col min="754" max="754" width="18.26953125" style="445" customWidth="1"/>
    <col min="755" max="755" width="20.54296875" style="445" customWidth="1"/>
    <col min="756" max="756" width="14.81640625" style="445" customWidth="1"/>
    <col min="757" max="757" width="10.7265625" style="445" customWidth="1"/>
    <col min="758" max="758" width="17.54296875" style="445" customWidth="1"/>
    <col min="759" max="759" width="8.81640625" style="445"/>
    <col min="760" max="760" width="10.26953125" style="445" customWidth="1"/>
    <col min="761" max="761" width="14.7265625" style="445" customWidth="1"/>
    <col min="762" max="995" width="8.81640625" style="445"/>
    <col min="996" max="996" width="35" style="445" customWidth="1"/>
    <col min="997" max="997" width="14.26953125" style="445" customWidth="1"/>
    <col min="998" max="998" width="13" style="445" customWidth="1"/>
    <col min="999" max="999" width="12.453125" style="445" customWidth="1"/>
    <col min="1000" max="1000" width="16.54296875" style="445" customWidth="1"/>
    <col min="1001" max="1004" width="8.81640625" style="445"/>
    <col min="1005" max="1005" width="31.54296875" style="445" customWidth="1"/>
    <col min="1006" max="1006" width="14.26953125" style="445" customWidth="1"/>
    <col min="1007" max="1007" width="12.81640625" style="445" customWidth="1"/>
    <col min="1008" max="1008" width="12.453125" style="445" customWidth="1"/>
    <col min="1009" max="1009" width="4.453125" style="445" customWidth="1"/>
    <col min="1010" max="1010" width="18.26953125" style="445" customWidth="1"/>
    <col min="1011" max="1011" width="20.54296875" style="445" customWidth="1"/>
    <col min="1012" max="1012" width="14.81640625" style="445" customWidth="1"/>
    <col min="1013" max="1013" width="10.7265625" style="445" customWidth="1"/>
    <col min="1014" max="1014" width="17.54296875" style="445" customWidth="1"/>
    <col min="1015" max="1015" width="8.81640625" style="445"/>
    <col min="1016" max="1016" width="10.26953125" style="445" customWidth="1"/>
    <col min="1017" max="1017" width="14.7265625" style="445" customWidth="1"/>
    <col min="1018" max="1251" width="8.81640625" style="445"/>
    <col min="1252" max="1252" width="35" style="445" customWidth="1"/>
    <col min="1253" max="1253" width="14.26953125" style="445" customWidth="1"/>
    <col min="1254" max="1254" width="13" style="445" customWidth="1"/>
    <col min="1255" max="1255" width="12.453125" style="445" customWidth="1"/>
    <col min="1256" max="1256" width="16.54296875" style="445" customWidth="1"/>
    <col min="1257" max="1260" width="8.81640625" style="445"/>
    <col min="1261" max="1261" width="31.54296875" style="445" customWidth="1"/>
    <col min="1262" max="1262" width="14.26953125" style="445" customWidth="1"/>
    <col min="1263" max="1263" width="12.81640625" style="445" customWidth="1"/>
    <col min="1264" max="1264" width="12.453125" style="445" customWidth="1"/>
    <col min="1265" max="1265" width="4.453125" style="445" customWidth="1"/>
    <col min="1266" max="1266" width="18.26953125" style="445" customWidth="1"/>
    <col min="1267" max="1267" width="20.54296875" style="445" customWidth="1"/>
    <col min="1268" max="1268" width="14.81640625" style="445" customWidth="1"/>
    <col min="1269" max="1269" width="10.7265625" style="445" customWidth="1"/>
    <col min="1270" max="1270" width="17.54296875" style="445" customWidth="1"/>
    <col min="1271" max="1271" width="8.81640625" style="445"/>
    <col min="1272" max="1272" width="10.26953125" style="445" customWidth="1"/>
    <col min="1273" max="1273" width="14.7265625" style="445" customWidth="1"/>
    <col min="1274" max="1507" width="8.81640625" style="445"/>
    <col min="1508" max="1508" width="35" style="445" customWidth="1"/>
    <col min="1509" max="1509" width="14.26953125" style="445" customWidth="1"/>
    <col min="1510" max="1510" width="13" style="445" customWidth="1"/>
    <col min="1511" max="1511" width="12.453125" style="445" customWidth="1"/>
    <col min="1512" max="1512" width="16.54296875" style="445" customWidth="1"/>
    <col min="1513" max="1516" width="8.81640625" style="445"/>
    <col min="1517" max="1517" width="31.54296875" style="445" customWidth="1"/>
    <col min="1518" max="1518" width="14.26953125" style="445" customWidth="1"/>
    <col min="1519" max="1519" width="12.81640625" style="445" customWidth="1"/>
    <col min="1520" max="1520" width="12.453125" style="445" customWidth="1"/>
    <col min="1521" max="1521" width="4.453125" style="445" customWidth="1"/>
    <col min="1522" max="1522" width="18.26953125" style="445" customWidth="1"/>
    <col min="1523" max="1523" width="20.54296875" style="445" customWidth="1"/>
    <col min="1524" max="1524" width="14.81640625" style="445" customWidth="1"/>
    <col min="1525" max="1525" width="10.7265625" style="445" customWidth="1"/>
    <col min="1526" max="1526" width="17.54296875" style="445" customWidth="1"/>
    <col min="1527" max="1527" width="8.81640625" style="445"/>
    <col min="1528" max="1528" width="10.26953125" style="445" customWidth="1"/>
    <col min="1529" max="1529" width="14.7265625" style="445" customWidth="1"/>
    <col min="1530" max="1763" width="8.81640625" style="445"/>
    <col min="1764" max="1764" width="35" style="445" customWidth="1"/>
    <col min="1765" max="1765" width="14.26953125" style="445" customWidth="1"/>
    <col min="1766" max="1766" width="13" style="445" customWidth="1"/>
    <col min="1767" max="1767" width="12.453125" style="445" customWidth="1"/>
    <col min="1768" max="1768" width="16.54296875" style="445" customWidth="1"/>
    <col min="1769" max="1772" width="8.81640625" style="445"/>
    <col min="1773" max="1773" width="31.54296875" style="445" customWidth="1"/>
    <col min="1774" max="1774" width="14.26953125" style="445" customWidth="1"/>
    <col min="1775" max="1775" width="12.81640625" style="445" customWidth="1"/>
    <col min="1776" max="1776" width="12.453125" style="445" customWidth="1"/>
    <col min="1777" max="1777" width="4.453125" style="445" customWidth="1"/>
    <col min="1778" max="1778" width="18.26953125" style="445" customWidth="1"/>
    <col min="1779" max="1779" width="20.54296875" style="445" customWidth="1"/>
    <col min="1780" max="1780" width="14.81640625" style="445" customWidth="1"/>
    <col min="1781" max="1781" width="10.7265625" style="445" customWidth="1"/>
    <col min="1782" max="1782" width="17.54296875" style="445" customWidth="1"/>
    <col min="1783" max="1783" width="8.81640625" style="445"/>
    <col min="1784" max="1784" width="10.26953125" style="445" customWidth="1"/>
    <col min="1785" max="1785" width="14.7265625" style="445" customWidth="1"/>
    <col min="1786" max="2019" width="8.81640625" style="445"/>
    <col min="2020" max="2020" width="35" style="445" customWidth="1"/>
    <col min="2021" max="2021" width="14.26953125" style="445" customWidth="1"/>
    <col min="2022" max="2022" width="13" style="445" customWidth="1"/>
    <col min="2023" max="2023" width="12.453125" style="445" customWidth="1"/>
    <col min="2024" max="2024" width="16.54296875" style="445" customWidth="1"/>
    <col min="2025" max="2028" width="8.81640625" style="445"/>
    <col min="2029" max="2029" width="31.54296875" style="445" customWidth="1"/>
    <col min="2030" max="2030" width="14.26953125" style="445" customWidth="1"/>
    <col min="2031" max="2031" width="12.81640625" style="445" customWidth="1"/>
    <col min="2032" max="2032" width="12.453125" style="445" customWidth="1"/>
    <col min="2033" max="2033" width="4.453125" style="445" customWidth="1"/>
    <col min="2034" max="2034" width="18.26953125" style="445" customWidth="1"/>
    <col min="2035" max="2035" width="20.54296875" style="445" customWidth="1"/>
    <col min="2036" max="2036" width="14.81640625" style="445" customWidth="1"/>
    <col min="2037" max="2037" width="10.7265625" style="445" customWidth="1"/>
    <col min="2038" max="2038" width="17.54296875" style="445" customWidth="1"/>
    <col min="2039" max="2039" width="8.81640625" style="445"/>
    <col min="2040" max="2040" width="10.26953125" style="445" customWidth="1"/>
    <col min="2041" max="2041" width="14.7265625" style="445" customWidth="1"/>
    <col min="2042" max="2275" width="8.81640625" style="445"/>
    <col min="2276" max="2276" width="35" style="445" customWidth="1"/>
    <col min="2277" max="2277" width="14.26953125" style="445" customWidth="1"/>
    <col min="2278" max="2278" width="13" style="445" customWidth="1"/>
    <col min="2279" max="2279" width="12.453125" style="445" customWidth="1"/>
    <col min="2280" max="2280" width="16.54296875" style="445" customWidth="1"/>
    <col min="2281" max="2284" width="8.81640625" style="445"/>
    <col min="2285" max="2285" width="31.54296875" style="445" customWidth="1"/>
    <col min="2286" max="2286" width="14.26953125" style="445" customWidth="1"/>
    <col min="2287" max="2287" width="12.81640625" style="445" customWidth="1"/>
    <col min="2288" max="2288" width="12.453125" style="445" customWidth="1"/>
    <col min="2289" max="2289" width="4.453125" style="445" customWidth="1"/>
    <col min="2290" max="2290" width="18.26953125" style="445" customWidth="1"/>
    <col min="2291" max="2291" width="20.54296875" style="445" customWidth="1"/>
    <col min="2292" max="2292" width="14.81640625" style="445" customWidth="1"/>
    <col min="2293" max="2293" width="10.7265625" style="445" customWidth="1"/>
    <col min="2294" max="2294" width="17.54296875" style="445" customWidth="1"/>
    <col min="2295" max="2295" width="8.81640625" style="445"/>
    <col min="2296" max="2296" width="10.26953125" style="445" customWidth="1"/>
    <col min="2297" max="2297" width="14.7265625" style="445" customWidth="1"/>
    <col min="2298" max="2531" width="8.81640625" style="445"/>
    <col min="2532" max="2532" width="35" style="445" customWidth="1"/>
    <col min="2533" max="2533" width="14.26953125" style="445" customWidth="1"/>
    <col min="2534" max="2534" width="13" style="445" customWidth="1"/>
    <col min="2535" max="2535" width="12.453125" style="445" customWidth="1"/>
    <col min="2536" max="2536" width="16.54296875" style="445" customWidth="1"/>
    <col min="2537" max="2540" width="8.81640625" style="445"/>
    <col min="2541" max="2541" width="31.54296875" style="445" customWidth="1"/>
    <col min="2542" max="2542" width="14.26953125" style="445" customWidth="1"/>
    <col min="2543" max="2543" width="12.81640625" style="445" customWidth="1"/>
    <col min="2544" max="2544" width="12.453125" style="445" customWidth="1"/>
    <col min="2545" max="2545" width="4.453125" style="445" customWidth="1"/>
    <col min="2546" max="2546" width="18.26953125" style="445" customWidth="1"/>
    <col min="2547" max="2547" width="20.54296875" style="445" customWidth="1"/>
    <col min="2548" max="2548" width="14.81640625" style="445" customWidth="1"/>
    <col min="2549" max="2549" width="10.7265625" style="445" customWidth="1"/>
    <col min="2550" max="2550" width="17.54296875" style="445" customWidth="1"/>
    <col min="2551" max="2551" width="8.81640625" style="445"/>
    <col min="2552" max="2552" width="10.26953125" style="445" customWidth="1"/>
    <col min="2553" max="2553" width="14.7265625" style="445" customWidth="1"/>
    <col min="2554" max="2787" width="8.81640625" style="445"/>
    <col min="2788" max="2788" width="35" style="445" customWidth="1"/>
    <col min="2789" max="2789" width="14.26953125" style="445" customWidth="1"/>
    <col min="2790" max="2790" width="13" style="445" customWidth="1"/>
    <col min="2791" max="2791" width="12.453125" style="445" customWidth="1"/>
    <col min="2792" max="2792" width="16.54296875" style="445" customWidth="1"/>
    <col min="2793" max="2796" width="8.81640625" style="445"/>
    <col min="2797" max="2797" width="31.54296875" style="445" customWidth="1"/>
    <col min="2798" max="2798" width="14.26953125" style="445" customWidth="1"/>
    <col min="2799" max="2799" width="12.81640625" style="445" customWidth="1"/>
    <col min="2800" max="2800" width="12.453125" style="445" customWidth="1"/>
    <col min="2801" max="2801" width="4.453125" style="445" customWidth="1"/>
    <col min="2802" max="2802" width="18.26953125" style="445" customWidth="1"/>
    <col min="2803" max="2803" width="20.54296875" style="445" customWidth="1"/>
    <col min="2804" max="2804" width="14.81640625" style="445" customWidth="1"/>
    <col min="2805" max="2805" width="10.7265625" style="445" customWidth="1"/>
    <col min="2806" max="2806" width="17.54296875" style="445" customWidth="1"/>
    <col min="2807" max="2807" width="8.81640625" style="445"/>
    <col min="2808" max="2808" width="10.26953125" style="445" customWidth="1"/>
    <col min="2809" max="2809" width="14.7265625" style="445" customWidth="1"/>
    <col min="2810" max="3043" width="8.81640625" style="445"/>
    <col min="3044" max="3044" width="35" style="445" customWidth="1"/>
    <col min="3045" max="3045" width="14.26953125" style="445" customWidth="1"/>
    <col min="3046" max="3046" width="13" style="445" customWidth="1"/>
    <col min="3047" max="3047" width="12.453125" style="445" customWidth="1"/>
    <col min="3048" max="3048" width="16.54296875" style="445" customWidth="1"/>
    <col min="3049" max="3052" width="8.81640625" style="445"/>
    <col min="3053" max="3053" width="31.54296875" style="445" customWidth="1"/>
    <col min="3054" max="3054" width="14.26953125" style="445" customWidth="1"/>
    <col min="3055" max="3055" width="12.81640625" style="445" customWidth="1"/>
    <col min="3056" max="3056" width="12.453125" style="445" customWidth="1"/>
    <col min="3057" max="3057" width="4.453125" style="445" customWidth="1"/>
    <col min="3058" max="3058" width="18.26953125" style="445" customWidth="1"/>
    <col min="3059" max="3059" width="20.54296875" style="445" customWidth="1"/>
    <col min="3060" max="3060" width="14.81640625" style="445" customWidth="1"/>
    <col min="3061" max="3061" width="10.7265625" style="445" customWidth="1"/>
    <col min="3062" max="3062" width="17.54296875" style="445" customWidth="1"/>
    <col min="3063" max="3063" width="8.81640625" style="445"/>
    <col min="3064" max="3064" width="10.26953125" style="445" customWidth="1"/>
    <col min="3065" max="3065" width="14.7265625" style="445" customWidth="1"/>
    <col min="3066" max="3299" width="8.81640625" style="445"/>
    <col min="3300" max="3300" width="35" style="445" customWidth="1"/>
    <col min="3301" max="3301" width="14.26953125" style="445" customWidth="1"/>
    <col min="3302" max="3302" width="13" style="445" customWidth="1"/>
    <col min="3303" max="3303" width="12.453125" style="445" customWidth="1"/>
    <col min="3304" max="3304" width="16.54296875" style="445" customWidth="1"/>
    <col min="3305" max="3308" width="8.81640625" style="445"/>
    <col min="3309" max="3309" width="31.54296875" style="445" customWidth="1"/>
    <col min="3310" max="3310" width="14.26953125" style="445" customWidth="1"/>
    <col min="3311" max="3311" width="12.81640625" style="445" customWidth="1"/>
    <col min="3312" max="3312" width="12.453125" style="445" customWidth="1"/>
    <col min="3313" max="3313" width="4.453125" style="445" customWidth="1"/>
    <col min="3314" max="3314" width="18.26953125" style="445" customWidth="1"/>
    <col min="3315" max="3315" width="20.54296875" style="445" customWidth="1"/>
    <col min="3316" max="3316" width="14.81640625" style="445" customWidth="1"/>
    <col min="3317" max="3317" width="10.7265625" style="445" customWidth="1"/>
    <col min="3318" max="3318" width="17.54296875" style="445" customWidth="1"/>
    <col min="3319" max="3319" width="8.81640625" style="445"/>
    <col min="3320" max="3320" width="10.26953125" style="445" customWidth="1"/>
    <col min="3321" max="3321" width="14.7265625" style="445" customWidth="1"/>
    <col min="3322" max="3555" width="8.81640625" style="445"/>
    <col min="3556" max="3556" width="35" style="445" customWidth="1"/>
    <col min="3557" max="3557" width="14.26953125" style="445" customWidth="1"/>
    <col min="3558" max="3558" width="13" style="445" customWidth="1"/>
    <col min="3559" max="3559" width="12.453125" style="445" customWidth="1"/>
    <col min="3560" max="3560" width="16.54296875" style="445" customWidth="1"/>
    <col min="3561" max="3564" width="8.81640625" style="445"/>
    <col min="3565" max="3565" width="31.54296875" style="445" customWidth="1"/>
    <col min="3566" max="3566" width="14.26953125" style="445" customWidth="1"/>
    <col min="3567" max="3567" width="12.81640625" style="445" customWidth="1"/>
    <col min="3568" max="3568" width="12.453125" style="445" customWidth="1"/>
    <col min="3569" max="3569" width="4.453125" style="445" customWidth="1"/>
    <col min="3570" max="3570" width="18.26953125" style="445" customWidth="1"/>
    <col min="3571" max="3571" width="20.54296875" style="445" customWidth="1"/>
    <col min="3572" max="3572" width="14.81640625" style="445" customWidth="1"/>
    <col min="3573" max="3573" width="10.7265625" style="445" customWidth="1"/>
    <col min="3574" max="3574" width="17.54296875" style="445" customWidth="1"/>
    <col min="3575" max="3575" width="8.81640625" style="445"/>
    <col min="3576" max="3576" width="10.26953125" style="445" customWidth="1"/>
    <col min="3577" max="3577" width="14.7265625" style="445" customWidth="1"/>
    <col min="3578" max="3811" width="8.81640625" style="445"/>
    <col min="3812" max="3812" width="35" style="445" customWidth="1"/>
    <col min="3813" max="3813" width="14.26953125" style="445" customWidth="1"/>
    <col min="3814" max="3814" width="13" style="445" customWidth="1"/>
    <col min="3815" max="3815" width="12.453125" style="445" customWidth="1"/>
    <col min="3816" max="3816" width="16.54296875" style="445" customWidth="1"/>
    <col min="3817" max="3820" width="8.81640625" style="445"/>
    <col min="3821" max="3821" width="31.54296875" style="445" customWidth="1"/>
    <col min="3822" max="3822" width="14.26953125" style="445" customWidth="1"/>
    <col min="3823" max="3823" width="12.81640625" style="445" customWidth="1"/>
    <col min="3824" max="3824" width="12.453125" style="445" customWidth="1"/>
    <col min="3825" max="3825" width="4.453125" style="445" customWidth="1"/>
    <col min="3826" max="3826" width="18.26953125" style="445" customWidth="1"/>
    <col min="3827" max="3827" width="20.54296875" style="445" customWidth="1"/>
    <col min="3828" max="3828" width="14.81640625" style="445" customWidth="1"/>
    <col min="3829" max="3829" width="10.7265625" style="445" customWidth="1"/>
    <col min="3830" max="3830" width="17.54296875" style="445" customWidth="1"/>
    <col min="3831" max="3831" width="8.81640625" style="445"/>
    <col min="3832" max="3832" width="10.26953125" style="445" customWidth="1"/>
    <col min="3833" max="3833" width="14.7265625" style="445" customWidth="1"/>
    <col min="3834" max="4067" width="8.81640625" style="445"/>
    <col min="4068" max="4068" width="35" style="445" customWidth="1"/>
    <col min="4069" max="4069" width="14.26953125" style="445" customWidth="1"/>
    <col min="4070" max="4070" width="13" style="445" customWidth="1"/>
    <col min="4071" max="4071" width="12.453125" style="445" customWidth="1"/>
    <col min="4072" max="4072" width="16.54296875" style="445" customWidth="1"/>
    <col min="4073" max="4076" width="8.81640625" style="445"/>
    <col min="4077" max="4077" width="31.54296875" style="445" customWidth="1"/>
    <col min="4078" max="4078" width="14.26953125" style="445" customWidth="1"/>
    <col min="4079" max="4079" width="12.81640625" style="445" customWidth="1"/>
    <col min="4080" max="4080" width="12.453125" style="445" customWidth="1"/>
    <col min="4081" max="4081" width="4.453125" style="445" customWidth="1"/>
    <col min="4082" max="4082" width="18.26953125" style="445" customWidth="1"/>
    <col min="4083" max="4083" width="20.54296875" style="445" customWidth="1"/>
    <col min="4084" max="4084" width="14.81640625" style="445" customWidth="1"/>
    <col min="4085" max="4085" width="10.7265625" style="445" customWidth="1"/>
    <col min="4086" max="4086" width="17.54296875" style="445" customWidth="1"/>
    <col min="4087" max="4087" width="8.81640625" style="445"/>
    <col min="4088" max="4088" width="10.26953125" style="445" customWidth="1"/>
    <col min="4089" max="4089" width="14.7265625" style="445" customWidth="1"/>
    <col min="4090" max="4323" width="8.81640625" style="445"/>
    <col min="4324" max="4324" width="35" style="445" customWidth="1"/>
    <col min="4325" max="4325" width="14.26953125" style="445" customWidth="1"/>
    <col min="4326" max="4326" width="13" style="445" customWidth="1"/>
    <col min="4327" max="4327" width="12.453125" style="445" customWidth="1"/>
    <col min="4328" max="4328" width="16.54296875" style="445" customWidth="1"/>
    <col min="4329" max="4332" width="8.81640625" style="445"/>
    <col min="4333" max="4333" width="31.54296875" style="445" customWidth="1"/>
    <col min="4334" max="4334" width="14.26953125" style="445" customWidth="1"/>
    <col min="4335" max="4335" width="12.81640625" style="445" customWidth="1"/>
    <col min="4336" max="4336" width="12.453125" style="445" customWidth="1"/>
    <col min="4337" max="4337" width="4.453125" style="445" customWidth="1"/>
    <col min="4338" max="4338" width="18.26953125" style="445" customWidth="1"/>
    <col min="4339" max="4339" width="20.54296875" style="445" customWidth="1"/>
    <col min="4340" max="4340" width="14.81640625" style="445" customWidth="1"/>
    <col min="4341" max="4341" width="10.7265625" style="445" customWidth="1"/>
    <col min="4342" max="4342" width="17.54296875" style="445" customWidth="1"/>
    <col min="4343" max="4343" width="8.81640625" style="445"/>
    <col min="4344" max="4344" width="10.26953125" style="445" customWidth="1"/>
    <col min="4345" max="4345" width="14.7265625" style="445" customWidth="1"/>
    <col min="4346" max="4579" width="8.81640625" style="445"/>
    <col min="4580" max="4580" width="35" style="445" customWidth="1"/>
    <col min="4581" max="4581" width="14.26953125" style="445" customWidth="1"/>
    <col min="4582" max="4582" width="13" style="445" customWidth="1"/>
    <col min="4583" max="4583" width="12.453125" style="445" customWidth="1"/>
    <col min="4584" max="4584" width="16.54296875" style="445" customWidth="1"/>
    <col min="4585" max="4588" width="8.81640625" style="445"/>
    <col min="4589" max="4589" width="31.54296875" style="445" customWidth="1"/>
    <col min="4590" max="4590" width="14.26953125" style="445" customWidth="1"/>
    <col min="4591" max="4591" width="12.81640625" style="445" customWidth="1"/>
    <col min="4592" max="4592" width="12.453125" style="445" customWidth="1"/>
    <col min="4593" max="4593" width="4.453125" style="445" customWidth="1"/>
    <col min="4594" max="4594" width="18.26953125" style="445" customWidth="1"/>
    <col min="4595" max="4595" width="20.54296875" style="445" customWidth="1"/>
    <col min="4596" max="4596" width="14.81640625" style="445" customWidth="1"/>
    <col min="4597" max="4597" width="10.7265625" style="445" customWidth="1"/>
    <col min="4598" max="4598" width="17.54296875" style="445" customWidth="1"/>
    <col min="4599" max="4599" width="8.81640625" style="445"/>
    <col min="4600" max="4600" width="10.26953125" style="445" customWidth="1"/>
    <col min="4601" max="4601" width="14.7265625" style="445" customWidth="1"/>
    <col min="4602" max="4835" width="8.81640625" style="445"/>
    <col min="4836" max="4836" width="35" style="445" customWidth="1"/>
    <col min="4837" max="4837" width="14.26953125" style="445" customWidth="1"/>
    <col min="4838" max="4838" width="13" style="445" customWidth="1"/>
    <col min="4839" max="4839" width="12.453125" style="445" customWidth="1"/>
    <col min="4840" max="4840" width="16.54296875" style="445" customWidth="1"/>
    <col min="4841" max="4844" width="8.81640625" style="445"/>
    <col min="4845" max="4845" width="31.54296875" style="445" customWidth="1"/>
    <col min="4846" max="4846" width="14.26953125" style="445" customWidth="1"/>
    <col min="4847" max="4847" width="12.81640625" style="445" customWidth="1"/>
    <col min="4848" max="4848" width="12.453125" style="445" customWidth="1"/>
    <col min="4849" max="4849" width="4.453125" style="445" customWidth="1"/>
    <col min="4850" max="4850" width="18.26953125" style="445" customWidth="1"/>
    <col min="4851" max="4851" width="20.54296875" style="445" customWidth="1"/>
    <col min="4852" max="4852" width="14.81640625" style="445" customWidth="1"/>
    <col min="4853" max="4853" width="10.7265625" style="445" customWidth="1"/>
    <col min="4854" max="4854" width="17.54296875" style="445" customWidth="1"/>
    <col min="4855" max="4855" width="8.81640625" style="445"/>
    <col min="4856" max="4856" width="10.26953125" style="445" customWidth="1"/>
    <col min="4857" max="4857" width="14.7265625" style="445" customWidth="1"/>
    <col min="4858" max="5091" width="8.81640625" style="445"/>
    <col min="5092" max="5092" width="35" style="445" customWidth="1"/>
    <col min="5093" max="5093" width="14.26953125" style="445" customWidth="1"/>
    <col min="5094" max="5094" width="13" style="445" customWidth="1"/>
    <col min="5095" max="5095" width="12.453125" style="445" customWidth="1"/>
    <col min="5096" max="5096" width="16.54296875" style="445" customWidth="1"/>
    <col min="5097" max="5100" width="8.81640625" style="445"/>
    <col min="5101" max="5101" width="31.54296875" style="445" customWidth="1"/>
    <col min="5102" max="5102" width="14.26953125" style="445" customWidth="1"/>
    <col min="5103" max="5103" width="12.81640625" style="445" customWidth="1"/>
    <col min="5104" max="5104" width="12.453125" style="445" customWidth="1"/>
    <col min="5105" max="5105" width="4.453125" style="445" customWidth="1"/>
    <col min="5106" max="5106" width="18.26953125" style="445" customWidth="1"/>
    <col min="5107" max="5107" width="20.54296875" style="445" customWidth="1"/>
    <col min="5108" max="5108" width="14.81640625" style="445" customWidth="1"/>
    <col min="5109" max="5109" width="10.7265625" style="445" customWidth="1"/>
    <col min="5110" max="5110" width="17.54296875" style="445" customWidth="1"/>
    <col min="5111" max="5111" width="8.81640625" style="445"/>
    <col min="5112" max="5112" width="10.26953125" style="445" customWidth="1"/>
    <col min="5113" max="5113" width="14.7265625" style="445" customWidth="1"/>
    <col min="5114" max="5347" width="8.81640625" style="445"/>
    <col min="5348" max="5348" width="35" style="445" customWidth="1"/>
    <col min="5349" max="5349" width="14.26953125" style="445" customWidth="1"/>
    <col min="5350" max="5350" width="13" style="445" customWidth="1"/>
    <col min="5351" max="5351" width="12.453125" style="445" customWidth="1"/>
    <col min="5352" max="5352" width="16.54296875" style="445" customWidth="1"/>
    <col min="5353" max="5356" width="8.81640625" style="445"/>
    <col min="5357" max="5357" width="31.54296875" style="445" customWidth="1"/>
    <col min="5358" max="5358" width="14.26953125" style="445" customWidth="1"/>
    <col min="5359" max="5359" width="12.81640625" style="445" customWidth="1"/>
    <col min="5360" max="5360" width="12.453125" style="445" customWidth="1"/>
    <col min="5361" max="5361" width="4.453125" style="445" customWidth="1"/>
    <col min="5362" max="5362" width="18.26953125" style="445" customWidth="1"/>
    <col min="5363" max="5363" width="20.54296875" style="445" customWidth="1"/>
    <col min="5364" max="5364" width="14.81640625" style="445" customWidth="1"/>
    <col min="5365" max="5365" width="10.7265625" style="445" customWidth="1"/>
    <col min="5366" max="5366" width="17.54296875" style="445" customWidth="1"/>
    <col min="5367" max="5367" width="8.81640625" style="445"/>
    <col min="5368" max="5368" width="10.26953125" style="445" customWidth="1"/>
    <col min="5369" max="5369" width="14.7265625" style="445" customWidth="1"/>
    <col min="5370" max="5603" width="8.81640625" style="445"/>
    <col min="5604" max="5604" width="35" style="445" customWidth="1"/>
    <col min="5605" max="5605" width="14.26953125" style="445" customWidth="1"/>
    <col min="5606" max="5606" width="13" style="445" customWidth="1"/>
    <col min="5607" max="5607" width="12.453125" style="445" customWidth="1"/>
    <col min="5608" max="5608" width="16.54296875" style="445" customWidth="1"/>
    <col min="5609" max="5612" width="8.81640625" style="445"/>
    <col min="5613" max="5613" width="31.54296875" style="445" customWidth="1"/>
    <col min="5614" max="5614" width="14.26953125" style="445" customWidth="1"/>
    <col min="5615" max="5615" width="12.81640625" style="445" customWidth="1"/>
    <col min="5616" max="5616" width="12.453125" style="445" customWidth="1"/>
    <col min="5617" max="5617" width="4.453125" style="445" customWidth="1"/>
    <col min="5618" max="5618" width="18.26953125" style="445" customWidth="1"/>
    <col min="5619" max="5619" width="20.54296875" style="445" customWidth="1"/>
    <col min="5620" max="5620" width="14.81640625" style="445" customWidth="1"/>
    <col min="5621" max="5621" width="10.7265625" style="445" customWidth="1"/>
    <col min="5622" max="5622" width="17.54296875" style="445" customWidth="1"/>
    <col min="5623" max="5623" width="8.81640625" style="445"/>
    <col min="5624" max="5624" width="10.26953125" style="445" customWidth="1"/>
    <col min="5625" max="5625" width="14.7265625" style="445" customWidth="1"/>
    <col min="5626" max="5859" width="8.81640625" style="445"/>
    <col min="5860" max="5860" width="35" style="445" customWidth="1"/>
    <col min="5861" max="5861" width="14.26953125" style="445" customWidth="1"/>
    <col min="5862" max="5862" width="13" style="445" customWidth="1"/>
    <col min="5863" max="5863" width="12.453125" style="445" customWidth="1"/>
    <col min="5864" max="5864" width="16.54296875" style="445" customWidth="1"/>
    <col min="5865" max="5868" width="8.81640625" style="445"/>
    <col min="5869" max="5869" width="31.54296875" style="445" customWidth="1"/>
    <col min="5870" max="5870" width="14.26953125" style="445" customWidth="1"/>
    <col min="5871" max="5871" width="12.81640625" style="445" customWidth="1"/>
    <col min="5872" max="5872" width="12.453125" style="445" customWidth="1"/>
    <col min="5873" max="5873" width="4.453125" style="445" customWidth="1"/>
    <col min="5874" max="5874" width="18.26953125" style="445" customWidth="1"/>
    <col min="5875" max="5875" width="20.54296875" style="445" customWidth="1"/>
    <col min="5876" max="5876" width="14.81640625" style="445" customWidth="1"/>
    <col min="5877" max="5877" width="10.7265625" style="445" customWidth="1"/>
    <col min="5878" max="5878" width="17.54296875" style="445" customWidth="1"/>
    <col min="5879" max="5879" width="8.81640625" style="445"/>
    <col min="5880" max="5880" width="10.26953125" style="445" customWidth="1"/>
    <col min="5881" max="5881" width="14.7265625" style="445" customWidth="1"/>
    <col min="5882" max="6115" width="8.81640625" style="445"/>
    <col min="6116" max="6116" width="35" style="445" customWidth="1"/>
    <col min="6117" max="6117" width="14.26953125" style="445" customWidth="1"/>
    <col min="6118" max="6118" width="13" style="445" customWidth="1"/>
    <col min="6119" max="6119" width="12.453125" style="445" customWidth="1"/>
    <col min="6120" max="6120" width="16.54296875" style="445" customWidth="1"/>
    <col min="6121" max="6124" width="8.81640625" style="445"/>
    <col min="6125" max="6125" width="31.54296875" style="445" customWidth="1"/>
    <col min="6126" max="6126" width="14.26953125" style="445" customWidth="1"/>
    <col min="6127" max="6127" width="12.81640625" style="445" customWidth="1"/>
    <col min="6128" max="6128" width="12.453125" style="445" customWidth="1"/>
    <col min="6129" max="6129" width="4.453125" style="445" customWidth="1"/>
    <col min="6130" max="6130" width="18.26953125" style="445" customWidth="1"/>
    <col min="6131" max="6131" width="20.54296875" style="445" customWidth="1"/>
    <col min="6132" max="6132" width="14.81640625" style="445" customWidth="1"/>
    <col min="6133" max="6133" width="10.7265625" style="445" customWidth="1"/>
    <col min="6134" max="6134" width="17.54296875" style="445" customWidth="1"/>
    <col min="6135" max="6135" width="8.81640625" style="445"/>
    <col min="6136" max="6136" width="10.26953125" style="445" customWidth="1"/>
    <col min="6137" max="6137" width="14.7265625" style="445" customWidth="1"/>
    <col min="6138" max="6371" width="8.81640625" style="445"/>
    <col min="6372" max="6372" width="35" style="445" customWidth="1"/>
    <col min="6373" max="6373" width="14.26953125" style="445" customWidth="1"/>
    <col min="6374" max="6374" width="13" style="445" customWidth="1"/>
    <col min="6375" max="6375" width="12.453125" style="445" customWidth="1"/>
    <col min="6376" max="6376" width="16.54296875" style="445" customWidth="1"/>
    <col min="6377" max="6380" width="8.81640625" style="445"/>
    <col min="6381" max="6381" width="31.54296875" style="445" customWidth="1"/>
    <col min="6382" max="6382" width="14.26953125" style="445" customWidth="1"/>
    <col min="6383" max="6383" width="12.81640625" style="445" customWidth="1"/>
    <col min="6384" max="6384" width="12.453125" style="445" customWidth="1"/>
    <col min="6385" max="6385" width="4.453125" style="445" customWidth="1"/>
    <col min="6386" max="6386" width="18.26953125" style="445" customWidth="1"/>
    <col min="6387" max="6387" width="20.54296875" style="445" customWidth="1"/>
    <col min="6388" max="6388" width="14.81640625" style="445" customWidth="1"/>
    <col min="6389" max="6389" width="10.7265625" style="445" customWidth="1"/>
    <col min="6390" max="6390" width="17.54296875" style="445" customWidth="1"/>
    <col min="6391" max="6391" width="8.81640625" style="445"/>
    <col min="6392" max="6392" width="10.26953125" style="445" customWidth="1"/>
    <col min="6393" max="6393" width="14.7265625" style="445" customWidth="1"/>
    <col min="6394" max="6627" width="8.81640625" style="445"/>
    <col min="6628" max="6628" width="35" style="445" customWidth="1"/>
    <col min="6629" max="6629" width="14.26953125" style="445" customWidth="1"/>
    <col min="6630" max="6630" width="13" style="445" customWidth="1"/>
    <col min="6631" max="6631" width="12.453125" style="445" customWidth="1"/>
    <col min="6632" max="6632" width="16.54296875" style="445" customWidth="1"/>
    <col min="6633" max="6636" width="8.81640625" style="445"/>
    <col min="6637" max="6637" width="31.54296875" style="445" customWidth="1"/>
    <col min="6638" max="6638" width="14.26953125" style="445" customWidth="1"/>
    <col min="6639" max="6639" width="12.81640625" style="445" customWidth="1"/>
    <col min="6640" max="6640" width="12.453125" style="445" customWidth="1"/>
    <col min="6641" max="6641" width="4.453125" style="445" customWidth="1"/>
    <col min="6642" max="6642" width="18.26953125" style="445" customWidth="1"/>
    <col min="6643" max="6643" width="20.54296875" style="445" customWidth="1"/>
    <col min="6644" max="6644" width="14.81640625" style="445" customWidth="1"/>
    <col min="6645" max="6645" width="10.7265625" style="445" customWidth="1"/>
    <col min="6646" max="6646" width="17.54296875" style="445" customWidth="1"/>
    <col min="6647" max="6647" width="8.81640625" style="445"/>
    <col min="6648" max="6648" width="10.26953125" style="445" customWidth="1"/>
    <col min="6649" max="6649" width="14.7265625" style="445" customWidth="1"/>
    <col min="6650" max="6883" width="8.81640625" style="445"/>
    <col min="6884" max="6884" width="35" style="445" customWidth="1"/>
    <col min="6885" max="6885" width="14.26953125" style="445" customWidth="1"/>
    <col min="6886" max="6886" width="13" style="445" customWidth="1"/>
    <col min="6887" max="6887" width="12.453125" style="445" customWidth="1"/>
    <col min="6888" max="6888" width="16.54296875" style="445" customWidth="1"/>
    <col min="6889" max="6892" width="8.81640625" style="445"/>
    <col min="6893" max="6893" width="31.54296875" style="445" customWidth="1"/>
    <col min="6894" max="6894" width="14.26953125" style="445" customWidth="1"/>
    <col min="6895" max="6895" width="12.81640625" style="445" customWidth="1"/>
    <col min="6896" max="6896" width="12.453125" style="445" customWidth="1"/>
    <col min="6897" max="6897" width="4.453125" style="445" customWidth="1"/>
    <col min="6898" max="6898" width="18.26953125" style="445" customWidth="1"/>
    <col min="6899" max="6899" width="20.54296875" style="445" customWidth="1"/>
    <col min="6900" max="6900" width="14.81640625" style="445" customWidth="1"/>
    <col min="6901" max="6901" width="10.7265625" style="445" customWidth="1"/>
    <col min="6902" max="6902" width="17.54296875" style="445" customWidth="1"/>
    <col min="6903" max="6903" width="8.81640625" style="445"/>
    <col min="6904" max="6904" width="10.26953125" style="445" customWidth="1"/>
    <col min="6905" max="6905" width="14.7265625" style="445" customWidth="1"/>
    <col min="6906" max="7139" width="8.81640625" style="445"/>
    <col min="7140" max="7140" width="35" style="445" customWidth="1"/>
    <col min="7141" max="7141" width="14.26953125" style="445" customWidth="1"/>
    <col min="7142" max="7142" width="13" style="445" customWidth="1"/>
    <col min="7143" max="7143" width="12.453125" style="445" customWidth="1"/>
    <col min="7144" max="7144" width="16.54296875" style="445" customWidth="1"/>
    <col min="7145" max="7148" width="8.81640625" style="445"/>
    <col min="7149" max="7149" width="31.54296875" style="445" customWidth="1"/>
    <col min="7150" max="7150" width="14.26953125" style="445" customWidth="1"/>
    <col min="7151" max="7151" width="12.81640625" style="445" customWidth="1"/>
    <col min="7152" max="7152" width="12.453125" style="445" customWidth="1"/>
    <col min="7153" max="7153" width="4.453125" style="445" customWidth="1"/>
    <col min="7154" max="7154" width="18.26953125" style="445" customWidth="1"/>
    <col min="7155" max="7155" width="20.54296875" style="445" customWidth="1"/>
    <col min="7156" max="7156" width="14.81640625" style="445" customWidth="1"/>
    <col min="7157" max="7157" width="10.7265625" style="445" customWidth="1"/>
    <col min="7158" max="7158" width="17.54296875" style="445" customWidth="1"/>
    <col min="7159" max="7159" width="8.81640625" style="445"/>
    <col min="7160" max="7160" width="10.26953125" style="445" customWidth="1"/>
    <col min="7161" max="7161" width="14.7265625" style="445" customWidth="1"/>
    <col min="7162" max="7395" width="8.81640625" style="445"/>
    <col min="7396" max="7396" width="35" style="445" customWidth="1"/>
    <col min="7397" max="7397" width="14.26953125" style="445" customWidth="1"/>
    <col min="7398" max="7398" width="13" style="445" customWidth="1"/>
    <col min="7399" max="7399" width="12.453125" style="445" customWidth="1"/>
    <col min="7400" max="7400" width="16.54296875" style="445" customWidth="1"/>
    <col min="7401" max="7404" width="8.81640625" style="445"/>
    <col min="7405" max="7405" width="31.54296875" style="445" customWidth="1"/>
    <col min="7406" max="7406" width="14.26953125" style="445" customWidth="1"/>
    <col min="7407" max="7407" width="12.81640625" style="445" customWidth="1"/>
    <col min="7408" max="7408" width="12.453125" style="445" customWidth="1"/>
    <col min="7409" max="7409" width="4.453125" style="445" customWidth="1"/>
    <col min="7410" max="7410" width="18.26953125" style="445" customWidth="1"/>
    <col min="7411" max="7411" width="20.54296875" style="445" customWidth="1"/>
    <col min="7412" max="7412" width="14.81640625" style="445" customWidth="1"/>
    <col min="7413" max="7413" width="10.7265625" style="445" customWidth="1"/>
    <col min="7414" max="7414" width="17.54296875" style="445" customWidth="1"/>
    <col min="7415" max="7415" width="8.81640625" style="445"/>
    <col min="7416" max="7416" width="10.26953125" style="445" customWidth="1"/>
    <col min="7417" max="7417" width="14.7265625" style="445" customWidth="1"/>
    <col min="7418" max="7651" width="8.81640625" style="445"/>
    <col min="7652" max="7652" width="35" style="445" customWidth="1"/>
    <col min="7653" max="7653" width="14.26953125" style="445" customWidth="1"/>
    <col min="7654" max="7654" width="13" style="445" customWidth="1"/>
    <col min="7655" max="7655" width="12.453125" style="445" customWidth="1"/>
    <col min="7656" max="7656" width="16.54296875" style="445" customWidth="1"/>
    <col min="7657" max="7660" width="8.81640625" style="445"/>
    <col min="7661" max="7661" width="31.54296875" style="445" customWidth="1"/>
    <col min="7662" max="7662" width="14.26953125" style="445" customWidth="1"/>
    <col min="7663" max="7663" width="12.81640625" style="445" customWidth="1"/>
    <col min="7664" max="7664" width="12.453125" style="445" customWidth="1"/>
    <col min="7665" max="7665" width="4.453125" style="445" customWidth="1"/>
    <col min="7666" max="7666" width="18.26953125" style="445" customWidth="1"/>
    <col min="7667" max="7667" width="20.54296875" style="445" customWidth="1"/>
    <col min="7668" max="7668" width="14.81640625" style="445" customWidth="1"/>
    <col min="7669" max="7669" width="10.7265625" style="445" customWidth="1"/>
    <col min="7670" max="7670" width="17.54296875" style="445" customWidth="1"/>
    <col min="7671" max="7671" width="8.81640625" style="445"/>
    <col min="7672" max="7672" width="10.26953125" style="445" customWidth="1"/>
    <col min="7673" max="7673" width="14.7265625" style="445" customWidth="1"/>
    <col min="7674" max="7907" width="8.81640625" style="445"/>
    <col min="7908" max="7908" width="35" style="445" customWidth="1"/>
    <col min="7909" max="7909" width="14.26953125" style="445" customWidth="1"/>
    <col min="7910" max="7910" width="13" style="445" customWidth="1"/>
    <col min="7911" max="7911" width="12.453125" style="445" customWidth="1"/>
    <col min="7912" max="7912" width="16.54296875" style="445" customWidth="1"/>
    <col min="7913" max="7916" width="8.81640625" style="445"/>
    <col min="7917" max="7917" width="31.54296875" style="445" customWidth="1"/>
    <col min="7918" max="7918" width="14.26953125" style="445" customWidth="1"/>
    <col min="7919" max="7919" width="12.81640625" style="445" customWidth="1"/>
    <col min="7920" max="7920" width="12.453125" style="445" customWidth="1"/>
    <col min="7921" max="7921" width="4.453125" style="445" customWidth="1"/>
    <col min="7922" max="7922" width="18.26953125" style="445" customWidth="1"/>
    <col min="7923" max="7923" width="20.54296875" style="445" customWidth="1"/>
    <col min="7924" max="7924" width="14.81640625" style="445" customWidth="1"/>
    <col min="7925" max="7925" width="10.7265625" style="445" customWidth="1"/>
    <col min="7926" max="7926" width="17.54296875" style="445" customWidth="1"/>
    <col min="7927" max="7927" width="8.81640625" style="445"/>
    <col min="7928" max="7928" width="10.26953125" style="445" customWidth="1"/>
    <col min="7929" max="7929" width="14.7265625" style="445" customWidth="1"/>
    <col min="7930" max="8163" width="8.81640625" style="445"/>
    <col min="8164" max="8164" width="35" style="445" customWidth="1"/>
    <col min="8165" max="8165" width="14.26953125" style="445" customWidth="1"/>
    <col min="8166" max="8166" width="13" style="445" customWidth="1"/>
    <col min="8167" max="8167" width="12.453125" style="445" customWidth="1"/>
    <col min="8168" max="8168" width="16.54296875" style="445" customWidth="1"/>
    <col min="8169" max="8172" width="8.81640625" style="445"/>
    <col min="8173" max="8173" width="31.54296875" style="445" customWidth="1"/>
    <col min="8174" max="8174" width="14.26953125" style="445" customWidth="1"/>
    <col min="8175" max="8175" width="12.81640625" style="445" customWidth="1"/>
    <col min="8176" max="8176" width="12.453125" style="445" customWidth="1"/>
    <col min="8177" max="8177" width="4.453125" style="445" customWidth="1"/>
    <col min="8178" max="8178" width="18.26953125" style="445" customWidth="1"/>
    <col min="8179" max="8179" width="20.54296875" style="445" customWidth="1"/>
    <col min="8180" max="8180" width="14.81640625" style="445" customWidth="1"/>
    <col min="8181" max="8181" width="10.7265625" style="445" customWidth="1"/>
    <col min="8182" max="8182" width="17.54296875" style="445" customWidth="1"/>
    <col min="8183" max="8183" width="8.81640625" style="445"/>
    <col min="8184" max="8184" width="10.26953125" style="445" customWidth="1"/>
    <col min="8185" max="8185" width="14.7265625" style="445" customWidth="1"/>
    <col min="8186" max="8419" width="8.81640625" style="445"/>
    <col min="8420" max="8420" width="35" style="445" customWidth="1"/>
    <col min="8421" max="8421" width="14.26953125" style="445" customWidth="1"/>
    <col min="8422" max="8422" width="13" style="445" customWidth="1"/>
    <col min="8423" max="8423" width="12.453125" style="445" customWidth="1"/>
    <col min="8424" max="8424" width="16.54296875" style="445" customWidth="1"/>
    <col min="8425" max="8428" width="8.81640625" style="445"/>
    <col min="8429" max="8429" width="31.54296875" style="445" customWidth="1"/>
    <col min="8430" max="8430" width="14.26953125" style="445" customWidth="1"/>
    <col min="8431" max="8431" width="12.81640625" style="445" customWidth="1"/>
    <col min="8432" max="8432" width="12.453125" style="445" customWidth="1"/>
    <col min="8433" max="8433" width="4.453125" style="445" customWidth="1"/>
    <col min="8434" max="8434" width="18.26953125" style="445" customWidth="1"/>
    <col min="8435" max="8435" width="20.54296875" style="445" customWidth="1"/>
    <col min="8436" max="8436" width="14.81640625" style="445" customWidth="1"/>
    <col min="8437" max="8437" width="10.7265625" style="445" customWidth="1"/>
    <col min="8438" max="8438" width="17.54296875" style="445" customWidth="1"/>
    <col min="8439" max="8439" width="8.81640625" style="445"/>
    <col min="8440" max="8440" width="10.26953125" style="445" customWidth="1"/>
    <col min="8441" max="8441" width="14.7265625" style="445" customWidth="1"/>
    <col min="8442" max="8675" width="8.81640625" style="445"/>
    <col min="8676" max="8676" width="35" style="445" customWidth="1"/>
    <col min="8677" max="8677" width="14.26953125" style="445" customWidth="1"/>
    <col min="8678" max="8678" width="13" style="445" customWidth="1"/>
    <col min="8679" max="8679" width="12.453125" style="445" customWidth="1"/>
    <col min="8680" max="8680" width="16.54296875" style="445" customWidth="1"/>
    <col min="8681" max="8684" width="8.81640625" style="445"/>
    <col min="8685" max="8685" width="31.54296875" style="445" customWidth="1"/>
    <col min="8686" max="8686" width="14.26953125" style="445" customWidth="1"/>
    <col min="8687" max="8687" width="12.81640625" style="445" customWidth="1"/>
    <col min="8688" max="8688" width="12.453125" style="445" customWidth="1"/>
    <col min="8689" max="8689" width="4.453125" style="445" customWidth="1"/>
    <col min="8690" max="8690" width="18.26953125" style="445" customWidth="1"/>
    <col min="8691" max="8691" width="20.54296875" style="445" customWidth="1"/>
    <col min="8692" max="8692" width="14.81640625" style="445" customWidth="1"/>
    <col min="8693" max="8693" width="10.7265625" style="445" customWidth="1"/>
    <col min="8694" max="8694" width="17.54296875" style="445" customWidth="1"/>
    <col min="8695" max="8695" width="8.81640625" style="445"/>
    <col min="8696" max="8696" width="10.26953125" style="445" customWidth="1"/>
    <col min="8697" max="8697" width="14.7265625" style="445" customWidth="1"/>
    <col min="8698" max="8931" width="8.81640625" style="445"/>
    <col min="8932" max="8932" width="35" style="445" customWidth="1"/>
    <col min="8933" max="8933" width="14.26953125" style="445" customWidth="1"/>
    <col min="8934" max="8934" width="13" style="445" customWidth="1"/>
    <col min="8935" max="8935" width="12.453125" style="445" customWidth="1"/>
    <col min="8936" max="8936" width="16.54296875" style="445" customWidth="1"/>
    <col min="8937" max="8940" width="8.81640625" style="445"/>
    <col min="8941" max="8941" width="31.54296875" style="445" customWidth="1"/>
    <col min="8942" max="8942" width="14.26953125" style="445" customWidth="1"/>
    <col min="8943" max="8943" width="12.81640625" style="445" customWidth="1"/>
    <col min="8944" max="8944" width="12.453125" style="445" customWidth="1"/>
    <col min="8945" max="8945" width="4.453125" style="445" customWidth="1"/>
    <col min="8946" max="8946" width="18.26953125" style="445" customWidth="1"/>
    <col min="8947" max="8947" width="20.54296875" style="445" customWidth="1"/>
    <col min="8948" max="8948" width="14.81640625" style="445" customWidth="1"/>
    <col min="8949" max="8949" width="10.7265625" style="445" customWidth="1"/>
    <col min="8950" max="8950" width="17.54296875" style="445" customWidth="1"/>
    <col min="8951" max="8951" width="8.81640625" style="445"/>
    <col min="8952" max="8952" width="10.26953125" style="445" customWidth="1"/>
    <col min="8953" max="8953" width="14.7265625" style="445" customWidth="1"/>
    <col min="8954" max="9187" width="8.81640625" style="445"/>
    <col min="9188" max="9188" width="35" style="445" customWidth="1"/>
    <col min="9189" max="9189" width="14.26953125" style="445" customWidth="1"/>
    <col min="9190" max="9190" width="13" style="445" customWidth="1"/>
    <col min="9191" max="9191" width="12.453125" style="445" customWidth="1"/>
    <col min="9192" max="9192" width="16.54296875" style="445" customWidth="1"/>
    <col min="9193" max="9196" width="8.81640625" style="445"/>
    <col min="9197" max="9197" width="31.54296875" style="445" customWidth="1"/>
    <col min="9198" max="9198" width="14.26953125" style="445" customWidth="1"/>
    <col min="9199" max="9199" width="12.81640625" style="445" customWidth="1"/>
    <col min="9200" max="9200" width="12.453125" style="445" customWidth="1"/>
    <col min="9201" max="9201" width="4.453125" style="445" customWidth="1"/>
    <col min="9202" max="9202" width="18.26953125" style="445" customWidth="1"/>
    <col min="9203" max="9203" width="20.54296875" style="445" customWidth="1"/>
    <col min="9204" max="9204" width="14.81640625" style="445" customWidth="1"/>
    <col min="9205" max="9205" width="10.7265625" style="445" customWidth="1"/>
    <col min="9206" max="9206" width="17.54296875" style="445" customWidth="1"/>
    <col min="9207" max="9207" width="8.81640625" style="445"/>
    <col min="9208" max="9208" width="10.26953125" style="445" customWidth="1"/>
    <col min="9209" max="9209" width="14.7265625" style="445" customWidth="1"/>
    <col min="9210" max="9443" width="8.81640625" style="445"/>
    <col min="9444" max="9444" width="35" style="445" customWidth="1"/>
    <col min="9445" max="9445" width="14.26953125" style="445" customWidth="1"/>
    <col min="9446" max="9446" width="13" style="445" customWidth="1"/>
    <col min="9447" max="9447" width="12.453125" style="445" customWidth="1"/>
    <col min="9448" max="9448" width="16.54296875" style="445" customWidth="1"/>
    <col min="9449" max="9452" width="8.81640625" style="445"/>
    <col min="9453" max="9453" width="31.54296875" style="445" customWidth="1"/>
    <col min="9454" max="9454" width="14.26953125" style="445" customWidth="1"/>
    <col min="9455" max="9455" width="12.81640625" style="445" customWidth="1"/>
    <col min="9456" max="9456" width="12.453125" style="445" customWidth="1"/>
    <col min="9457" max="9457" width="4.453125" style="445" customWidth="1"/>
    <col min="9458" max="9458" width="18.26953125" style="445" customWidth="1"/>
    <col min="9459" max="9459" width="20.54296875" style="445" customWidth="1"/>
    <col min="9460" max="9460" width="14.81640625" style="445" customWidth="1"/>
    <col min="9461" max="9461" width="10.7265625" style="445" customWidth="1"/>
    <col min="9462" max="9462" width="17.54296875" style="445" customWidth="1"/>
    <col min="9463" max="9463" width="8.81640625" style="445"/>
    <col min="9464" max="9464" width="10.26953125" style="445" customWidth="1"/>
    <col min="9465" max="9465" width="14.7265625" style="445" customWidth="1"/>
    <col min="9466" max="9699" width="8.81640625" style="445"/>
    <col min="9700" max="9700" width="35" style="445" customWidth="1"/>
    <col min="9701" max="9701" width="14.26953125" style="445" customWidth="1"/>
    <col min="9702" max="9702" width="13" style="445" customWidth="1"/>
    <col min="9703" max="9703" width="12.453125" style="445" customWidth="1"/>
    <col min="9704" max="9704" width="16.54296875" style="445" customWidth="1"/>
    <col min="9705" max="9708" width="8.81640625" style="445"/>
    <col min="9709" max="9709" width="31.54296875" style="445" customWidth="1"/>
    <col min="9710" max="9710" width="14.26953125" style="445" customWidth="1"/>
    <col min="9711" max="9711" width="12.81640625" style="445" customWidth="1"/>
    <col min="9712" max="9712" width="12.453125" style="445" customWidth="1"/>
    <col min="9713" max="9713" width="4.453125" style="445" customWidth="1"/>
    <col min="9714" max="9714" width="18.26953125" style="445" customWidth="1"/>
    <col min="9715" max="9715" width="20.54296875" style="445" customWidth="1"/>
    <col min="9716" max="9716" width="14.81640625" style="445" customWidth="1"/>
    <col min="9717" max="9717" width="10.7265625" style="445" customWidth="1"/>
    <col min="9718" max="9718" width="17.54296875" style="445" customWidth="1"/>
    <col min="9719" max="9719" width="8.81640625" style="445"/>
    <col min="9720" max="9720" width="10.26953125" style="445" customWidth="1"/>
    <col min="9721" max="9721" width="14.7265625" style="445" customWidth="1"/>
    <col min="9722" max="9955" width="8.81640625" style="445"/>
    <col min="9956" max="9956" width="35" style="445" customWidth="1"/>
    <col min="9957" max="9957" width="14.26953125" style="445" customWidth="1"/>
    <col min="9958" max="9958" width="13" style="445" customWidth="1"/>
    <col min="9959" max="9959" width="12.453125" style="445" customWidth="1"/>
    <col min="9960" max="9960" width="16.54296875" style="445" customWidth="1"/>
    <col min="9961" max="9964" width="8.81640625" style="445"/>
    <col min="9965" max="9965" width="31.54296875" style="445" customWidth="1"/>
    <col min="9966" max="9966" width="14.26953125" style="445" customWidth="1"/>
    <col min="9967" max="9967" width="12.81640625" style="445" customWidth="1"/>
    <col min="9968" max="9968" width="12.453125" style="445" customWidth="1"/>
    <col min="9969" max="9969" width="4.453125" style="445" customWidth="1"/>
    <col min="9970" max="9970" width="18.26953125" style="445" customWidth="1"/>
    <col min="9971" max="9971" width="20.54296875" style="445" customWidth="1"/>
    <col min="9972" max="9972" width="14.81640625" style="445" customWidth="1"/>
    <col min="9973" max="9973" width="10.7265625" style="445" customWidth="1"/>
    <col min="9974" max="9974" width="17.54296875" style="445" customWidth="1"/>
    <col min="9975" max="9975" width="8.81640625" style="445"/>
    <col min="9976" max="9976" width="10.26953125" style="445" customWidth="1"/>
    <col min="9977" max="9977" width="14.7265625" style="445" customWidth="1"/>
    <col min="9978" max="10211" width="8.81640625" style="445"/>
    <col min="10212" max="10212" width="35" style="445" customWidth="1"/>
    <col min="10213" max="10213" width="14.26953125" style="445" customWidth="1"/>
    <col min="10214" max="10214" width="13" style="445" customWidth="1"/>
    <col min="10215" max="10215" width="12.453125" style="445" customWidth="1"/>
    <col min="10216" max="10216" width="16.54296875" style="445" customWidth="1"/>
    <col min="10217" max="10220" width="8.81640625" style="445"/>
    <col min="10221" max="10221" width="31.54296875" style="445" customWidth="1"/>
    <col min="10222" max="10222" width="14.26953125" style="445" customWidth="1"/>
    <col min="10223" max="10223" width="12.81640625" style="445" customWidth="1"/>
    <col min="10224" max="10224" width="12.453125" style="445" customWidth="1"/>
    <col min="10225" max="10225" width="4.453125" style="445" customWidth="1"/>
    <col min="10226" max="10226" width="18.26953125" style="445" customWidth="1"/>
    <col min="10227" max="10227" width="20.54296875" style="445" customWidth="1"/>
    <col min="10228" max="10228" width="14.81640625" style="445" customWidth="1"/>
    <col min="10229" max="10229" width="10.7265625" style="445" customWidth="1"/>
    <col min="10230" max="10230" width="17.54296875" style="445" customWidth="1"/>
    <col min="10231" max="10231" width="8.81640625" style="445"/>
    <col min="10232" max="10232" width="10.26953125" style="445" customWidth="1"/>
    <col min="10233" max="10233" width="14.7265625" style="445" customWidth="1"/>
    <col min="10234" max="10467" width="8.81640625" style="445"/>
    <col min="10468" max="10468" width="35" style="445" customWidth="1"/>
    <col min="10469" max="10469" width="14.26953125" style="445" customWidth="1"/>
    <col min="10470" max="10470" width="13" style="445" customWidth="1"/>
    <col min="10471" max="10471" width="12.453125" style="445" customWidth="1"/>
    <col min="10472" max="10472" width="16.54296875" style="445" customWidth="1"/>
    <col min="10473" max="10476" width="8.81640625" style="445"/>
    <col min="10477" max="10477" width="31.54296875" style="445" customWidth="1"/>
    <col min="10478" max="10478" width="14.26953125" style="445" customWidth="1"/>
    <col min="10479" max="10479" width="12.81640625" style="445" customWidth="1"/>
    <col min="10480" max="10480" width="12.453125" style="445" customWidth="1"/>
    <col min="10481" max="10481" width="4.453125" style="445" customWidth="1"/>
    <col min="10482" max="10482" width="18.26953125" style="445" customWidth="1"/>
    <col min="10483" max="10483" width="20.54296875" style="445" customWidth="1"/>
    <col min="10484" max="10484" width="14.81640625" style="445" customWidth="1"/>
    <col min="10485" max="10485" width="10.7265625" style="445" customWidth="1"/>
    <col min="10486" max="10486" width="17.54296875" style="445" customWidth="1"/>
    <col min="10487" max="10487" width="8.81640625" style="445"/>
    <col min="10488" max="10488" width="10.26953125" style="445" customWidth="1"/>
    <col min="10489" max="10489" width="14.7265625" style="445" customWidth="1"/>
    <col min="10490" max="10723" width="8.81640625" style="445"/>
    <col min="10724" max="10724" width="35" style="445" customWidth="1"/>
    <col min="10725" max="10725" width="14.26953125" style="445" customWidth="1"/>
    <col min="10726" max="10726" width="13" style="445" customWidth="1"/>
    <col min="10727" max="10727" width="12.453125" style="445" customWidth="1"/>
    <col min="10728" max="10728" width="16.54296875" style="445" customWidth="1"/>
    <col min="10729" max="10732" width="8.81640625" style="445"/>
    <col min="10733" max="10733" width="31.54296875" style="445" customWidth="1"/>
    <col min="10734" max="10734" width="14.26953125" style="445" customWidth="1"/>
    <col min="10735" max="10735" width="12.81640625" style="445" customWidth="1"/>
    <col min="10736" max="10736" width="12.453125" style="445" customWidth="1"/>
    <col min="10737" max="10737" width="4.453125" style="445" customWidth="1"/>
    <col min="10738" max="10738" width="18.26953125" style="445" customWidth="1"/>
    <col min="10739" max="10739" width="20.54296875" style="445" customWidth="1"/>
    <col min="10740" max="10740" width="14.81640625" style="445" customWidth="1"/>
    <col min="10741" max="10741" width="10.7265625" style="445" customWidth="1"/>
    <col min="10742" max="10742" width="17.54296875" style="445" customWidth="1"/>
    <col min="10743" max="10743" width="8.81640625" style="445"/>
    <col min="10744" max="10744" width="10.26953125" style="445" customWidth="1"/>
    <col min="10745" max="10745" width="14.7265625" style="445" customWidth="1"/>
    <col min="10746" max="10979" width="8.81640625" style="445"/>
    <col min="10980" max="10980" width="35" style="445" customWidth="1"/>
    <col min="10981" max="10981" width="14.26953125" style="445" customWidth="1"/>
    <col min="10982" max="10982" width="13" style="445" customWidth="1"/>
    <col min="10983" max="10983" width="12.453125" style="445" customWidth="1"/>
    <col min="10984" max="10984" width="16.54296875" style="445" customWidth="1"/>
    <col min="10985" max="10988" width="8.81640625" style="445"/>
    <col min="10989" max="10989" width="31.54296875" style="445" customWidth="1"/>
    <col min="10990" max="10990" width="14.26953125" style="445" customWidth="1"/>
    <col min="10991" max="10991" width="12.81640625" style="445" customWidth="1"/>
    <col min="10992" max="10992" width="12.453125" style="445" customWidth="1"/>
    <col min="10993" max="10993" width="4.453125" style="445" customWidth="1"/>
    <col min="10994" max="10994" width="18.26953125" style="445" customWidth="1"/>
    <col min="10995" max="10995" width="20.54296875" style="445" customWidth="1"/>
    <col min="10996" max="10996" width="14.81640625" style="445" customWidth="1"/>
    <col min="10997" max="10997" width="10.7265625" style="445" customWidth="1"/>
    <col min="10998" max="10998" width="17.54296875" style="445" customWidth="1"/>
    <col min="10999" max="10999" width="8.81640625" style="445"/>
    <col min="11000" max="11000" width="10.26953125" style="445" customWidth="1"/>
    <col min="11001" max="11001" width="14.7265625" style="445" customWidth="1"/>
    <col min="11002" max="11235" width="8.81640625" style="445"/>
    <col min="11236" max="11236" width="35" style="445" customWidth="1"/>
    <col min="11237" max="11237" width="14.26953125" style="445" customWidth="1"/>
    <col min="11238" max="11238" width="13" style="445" customWidth="1"/>
    <col min="11239" max="11239" width="12.453125" style="445" customWidth="1"/>
    <col min="11240" max="11240" width="16.54296875" style="445" customWidth="1"/>
    <col min="11241" max="11244" width="8.81640625" style="445"/>
    <col min="11245" max="11245" width="31.54296875" style="445" customWidth="1"/>
    <col min="11246" max="11246" width="14.26953125" style="445" customWidth="1"/>
    <col min="11247" max="11247" width="12.81640625" style="445" customWidth="1"/>
    <col min="11248" max="11248" width="12.453125" style="445" customWidth="1"/>
    <col min="11249" max="11249" width="4.453125" style="445" customWidth="1"/>
    <col min="11250" max="11250" width="18.26953125" style="445" customWidth="1"/>
    <col min="11251" max="11251" width="20.54296875" style="445" customWidth="1"/>
    <col min="11252" max="11252" width="14.81640625" style="445" customWidth="1"/>
    <col min="11253" max="11253" width="10.7265625" style="445" customWidth="1"/>
    <col min="11254" max="11254" width="17.54296875" style="445" customWidth="1"/>
    <col min="11255" max="11255" width="8.81640625" style="445"/>
    <col min="11256" max="11256" width="10.26953125" style="445" customWidth="1"/>
    <col min="11257" max="11257" width="14.7265625" style="445" customWidth="1"/>
    <col min="11258" max="11491" width="8.81640625" style="445"/>
    <col min="11492" max="11492" width="35" style="445" customWidth="1"/>
    <col min="11493" max="11493" width="14.26953125" style="445" customWidth="1"/>
    <col min="11494" max="11494" width="13" style="445" customWidth="1"/>
    <col min="11495" max="11495" width="12.453125" style="445" customWidth="1"/>
    <col min="11496" max="11496" width="16.54296875" style="445" customWidth="1"/>
    <col min="11497" max="11500" width="8.81640625" style="445"/>
    <col min="11501" max="11501" width="31.54296875" style="445" customWidth="1"/>
    <col min="11502" max="11502" width="14.26953125" style="445" customWidth="1"/>
    <col min="11503" max="11503" width="12.81640625" style="445" customWidth="1"/>
    <col min="11504" max="11504" width="12.453125" style="445" customWidth="1"/>
    <col min="11505" max="11505" width="4.453125" style="445" customWidth="1"/>
    <col min="11506" max="11506" width="18.26953125" style="445" customWidth="1"/>
    <col min="11507" max="11507" width="20.54296875" style="445" customWidth="1"/>
    <col min="11508" max="11508" width="14.81640625" style="445" customWidth="1"/>
    <col min="11509" max="11509" width="10.7265625" style="445" customWidth="1"/>
    <col min="11510" max="11510" width="17.54296875" style="445" customWidth="1"/>
    <col min="11511" max="11511" width="8.81640625" style="445"/>
    <col min="11512" max="11512" width="10.26953125" style="445" customWidth="1"/>
    <col min="11513" max="11513" width="14.7265625" style="445" customWidth="1"/>
    <col min="11514" max="11747" width="8.81640625" style="445"/>
    <col min="11748" max="11748" width="35" style="445" customWidth="1"/>
    <col min="11749" max="11749" width="14.26953125" style="445" customWidth="1"/>
    <col min="11750" max="11750" width="13" style="445" customWidth="1"/>
    <col min="11751" max="11751" width="12.453125" style="445" customWidth="1"/>
    <col min="11752" max="11752" width="16.54296875" style="445" customWidth="1"/>
    <col min="11753" max="11756" width="8.81640625" style="445"/>
    <col min="11757" max="11757" width="31.54296875" style="445" customWidth="1"/>
    <col min="11758" max="11758" width="14.26953125" style="445" customWidth="1"/>
    <col min="11759" max="11759" width="12.81640625" style="445" customWidth="1"/>
    <col min="11760" max="11760" width="12.453125" style="445" customWidth="1"/>
    <col min="11761" max="11761" width="4.453125" style="445" customWidth="1"/>
    <col min="11762" max="11762" width="18.26953125" style="445" customWidth="1"/>
    <col min="11763" max="11763" width="20.54296875" style="445" customWidth="1"/>
    <col min="11764" max="11764" width="14.81640625" style="445" customWidth="1"/>
    <col min="11765" max="11765" width="10.7265625" style="445" customWidth="1"/>
    <col min="11766" max="11766" width="17.54296875" style="445" customWidth="1"/>
    <col min="11767" max="11767" width="8.81640625" style="445"/>
    <col min="11768" max="11768" width="10.26953125" style="445" customWidth="1"/>
    <col min="11769" max="11769" width="14.7265625" style="445" customWidth="1"/>
    <col min="11770" max="12003" width="8.81640625" style="445"/>
    <col min="12004" max="12004" width="35" style="445" customWidth="1"/>
    <col min="12005" max="12005" width="14.26953125" style="445" customWidth="1"/>
    <col min="12006" max="12006" width="13" style="445" customWidth="1"/>
    <col min="12007" max="12007" width="12.453125" style="445" customWidth="1"/>
    <col min="12008" max="12008" width="16.54296875" style="445" customWidth="1"/>
    <col min="12009" max="12012" width="8.81640625" style="445"/>
    <col min="12013" max="12013" width="31.54296875" style="445" customWidth="1"/>
    <col min="12014" max="12014" width="14.26953125" style="445" customWidth="1"/>
    <col min="12015" max="12015" width="12.81640625" style="445" customWidth="1"/>
    <col min="12016" max="12016" width="12.453125" style="445" customWidth="1"/>
    <col min="12017" max="12017" width="4.453125" style="445" customWidth="1"/>
    <col min="12018" max="12018" width="18.26953125" style="445" customWidth="1"/>
    <col min="12019" max="12019" width="20.54296875" style="445" customWidth="1"/>
    <col min="12020" max="12020" width="14.81640625" style="445" customWidth="1"/>
    <col min="12021" max="12021" width="10.7265625" style="445" customWidth="1"/>
    <col min="12022" max="12022" width="17.54296875" style="445" customWidth="1"/>
    <col min="12023" max="12023" width="8.81640625" style="445"/>
    <col min="12024" max="12024" width="10.26953125" style="445" customWidth="1"/>
    <col min="12025" max="12025" width="14.7265625" style="445" customWidth="1"/>
    <col min="12026" max="12259" width="8.81640625" style="445"/>
    <col min="12260" max="12260" width="35" style="445" customWidth="1"/>
    <col min="12261" max="12261" width="14.26953125" style="445" customWidth="1"/>
    <col min="12262" max="12262" width="13" style="445" customWidth="1"/>
    <col min="12263" max="12263" width="12.453125" style="445" customWidth="1"/>
    <col min="12264" max="12264" width="16.54296875" style="445" customWidth="1"/>
    <col min="12265" max="12268" width="8.81640625" style="445"/>
    <col min="12269" max="12269" width="31.54296875" style="445" customWidth="1"/>
    <col min="12270" max="12270" width="14.26953125" style="445" customWidth="1"/>
    <col min="12271" max="12271" width="12.81640625" style="445" customWidth="1"/>
    <col min="12272" max="12272" width="12.453125" style="445" customWidth="1"/>
    <col min="12273" max="12273" width="4.453125" style="445" customWidth="1"/>
    <col min="12274" max="12274" width="18.26953125" style="445" customWidth="1"/>
    <col min="12275" max="12275" width="20.54296875" style="445" customWidth="1"/>
    <col min="12276" max="12276" width="14.81640625" style="445" customWidth="1"/>
    <col min="12277" max="12277" width="10.7265625" style="445" customWidth="1"/>
    <col min="12278" max="12278" width="17.54296875" style="445" customWidth="1"/>
    <col min="12279" max="12279" width="8.81640625" style="445"/>
    <col min="12280" max="12280" width="10.26953125" style="445" customWidth="1"/>
    <col min="12281" max="12281" width="14.7265625" style="445" customWidth="1"/>
    <col min="12282" max="12515" width="8.81640625" style="445"/>
    <col min="12516" max="12516" width="35" style="445" customWidth="1"/>
    <col min="12517" max="12517" width="14.26953125" style="445" customWidth="1"/>
    <col min="12518" max="12518" width="13" style="445" customWidth="1"/>
    <col min="12519" max="12519" width="12.453125" style="445" customWidth="1"/>
    <col min="12520" max="12520" width="16.54296875" style="445" customWidth="1"/>
    <col min="12521" max="12524" width="8.81640625" style="445"/>
    <col min="12525" max="12525" width="31.54296875" style="445" customWidth="1"/>
    <col min="12526" max="12526" width="14.26953125" style="445" customWidth="1"/>
    <col min="12527" max="12527" width="12.81640625" style="445" customWidth="1"/>
    <col min="12528" max="12528" width="12.453125" style="445" customWidth="1"/>
    <col min="12529" max="12529" width="4.453125" style="445" customWidth="1"/>
    <col min="12530" max="12530" width="18.26953125" style="445" customWidth="1"/>
    <col min="12531" max="12531" width="20.54296875" style="445" customWidth="1"/>
    <col min="12532" max="12532" width="14.81640625" style="445" customWidth="1"/>
    <col min="12533" max="12533" width="10.7265625" style="445" customWidth="1"/>
    <col min="12534" max="12534" width="17.54296875" style="445" customWidth="1"/>
    <col min="12535" max="12535" width="8.81640625" style="445"/>
    <col min="12536" max="12536" width="10.26953125" style="445" customWidth="1"/>
    <col min="12537" max="12537" width="14.7265625" style="445" customWidth="1"/>
    <col min="12538" max="12771" width="8.81640625" style="445"/>
    <col min="12772" max="12772" width="35" style="445" customWidth="1"/>
    <col min="12773" max="12773" width="14.26953125" style="445" customWidth="1"/>
    <col min="12774" max="12774" width="13" style="445" customWidth="1"/>
    <col min="12775" max="12775" width="12.453125" style="445" customWidth="1"/>
    <col min="12776" max="12776" width="16.54296875" style="445" customWidth="1"/>
    <col min="12777" max="12780" width="8.81640625" style="445"/>
    <col min="12781" max="12781" width="31.54296875" style="445" customWidth="1"/>
    <col min="12782" max="12782" width="14.26953125" style="445" customWidth="1"/>
    <col min="12783" max="12783" width="12.81640625" style="445" customWidth="1"/>
    <col min="12784" max="12784" width="12.453125" style="445" customWidth="1"/>
    <col min="12785" max="12785" width="4.453125" style="445" customWidth="1"/>
    <col min="12786" max="12786" width="18.26953125" style="445" customWidth="1"/>
    <col min="12787" max="12787" width="20.54296875" style="445" customWidth="1"/>
    <col min="12788" max="12788" width="14.81640625" style="445" customWidth="1"/>
    <col min="12789" max="12789" width="10.7265625" style="445" customWidth="1"/>
    <col min="12790" max="12790" width="17.54296875" style="445" customWidth="1"/>
    <col min="12791" max="12791" width="8.81640625" style="445"/>
    <col min="12792" max="12792" width="10.26953125" style="445" customWidth="1"/>
    <col min="12793" max="12793" width="14.7265625" style="445" customWidth="1"/>
    <col min="12794" max="13027" width="8.81640625" style="445"/>
    <col min="13028" max="13028" width="35" style="445" customWidth="1"/>
    <col min="13029" max="13029" width="14.26953125" style="445" customWidth="1"/>
    <col min="13030" max="13030" width="13" style="445" customWidth="1"/>
    <col min="13031" max="13031" width="12.453125" style="445" customWidth="1"/>
    <col min="13032" max="13032" width="16.54296875" style="445" customWidth="1"/>
    <col min="13033" max="13036" width="8.81640625" style="445"/>
    <col min="13037" max="13037" width="31.54296875" style="445" customWidth="1"/>
    <col min="13038" max="13038" width="14.26953125" style="445" customWidth="1"/>
    <col min="13039" max="13039" width="12.81640625" style="445" customWidth="1"/>
    <col min="13040" max="13040" width="12.453125" style="445" customWidth="1"/>
    <col min="13041" max="13041" width="4.453125" style="445" customWidth="1"/>
    <col min="13042" max="13042" width="18.26953125" style="445" customWidth="1"/>
    <col min="13043" max="13043" width="20.54296875" style="445" customWidth="1"/>
    <col min="13044" max="13044" width="14.81640625" style="445" customWidth="1"/>
    <col min="13045" max="13045" width="10.7265625" style="445" customWidth="1"/>
    <col min="13046" max="13046" width="17.54296875" style="445" customWidth="1"/>
    <col min="13047" max="13047" width="8.81640625" style="445"/>
    <col min="13048" max="13048" width="10.26953125" style="445" customWidth="1"/>
    <col min="13049" max="13049" width="14.7265625" style="445" customWidth="1"/>
    <col min="13050" max="13283" width="8.81640625" style="445"/>
    <col min="13284" max="13284" width="35" style="445" customWidth="1"/>
    <col min="13285" max="13285" width="14.26953125" style="445" customWidth="1"/>
    <col min="13286" max="13286" width="13" style="445" customWidth="1"/>
    <col min="13287" max="13287" width="12.453125" style="445" customWidth="1"/>
    <col min="13288" max="13288" width="16.54296875" style="445" customWidth="1"/>
    <col min="13289" max="13292" width="8.81640625" style="445"/>
    <col min="13293" max="13293" width="31.54296875" style="445" customWidth="1"/>
    <col min="13294" max="13294" width="14.26953125" style="445" customWidth="1"/>
    <col min="13295" max="13295" width="12.81640625" style="445" customWidth="1"/>
    <col min="13296" max="13296" width="12.453125" style="445" customWidth="1"/>
    <col min="13297" max="13297" width="4.453125" style="445" customWidth="1"/>
    <col min="13298" max="13298" width="18.26953125" style="445" customWidth="1"/>
    <col min="13299" max="13299" width="20.54296875" style="445" customWidth="1"/>
    <col min="13300" max="13300" width="14.81640625" style="445" customWidth="1"/>
    <col min="13301" max="13301" width="10.7265625" style="445" customWidth="1"/>
    <col min="13302" max="13302" width="17.54296875" style="445" customWidth="1"/>
    <col min="13303" max="13303" width="8.81640625" style="445"/>
    <col min="13304" max="13304" width="10.26953125" style="445" customWidth="1"/>
    <col min="13305" max="13305" width="14.7265625" style="445" customWidth="1"/>
    <col min="13306" max="13539" width="8.81640625" style="445"/>
    <col min="13540" max="13540" width="35" style="445" customWidth="1"/>
    <col min="13541" max="13541" width="14.26953125" style="445" customWidth="1"/>
    <col min="13542" max="13542" width="13" style="445" customWidth="1"/>
    <col min="13543" max="13543" width="12.453125" style="445" customWidth="1"/>
    <col min="13544" max="13544" width="16.54296875" style="445" customWidth="1"/>
    <col min="13545" max="13548" width="8.81640625" style="445"/>
    <col min="13549" max="13549" width="31.54296875" style="445" customWidth="1"/>
    <col min="13550" max="13550" width="14.26953125" style="445" customWidth="1"/>
    <col min="13551" max="13551" width="12.81640625" style="445" customWidth="1"/>
    <col min="13552" max="13552" width="12.453125" style="445" customWidth="1"/>
    <col min="13553" max="13553" width="4.453125" style="445" customWidth="1"/>
    <col min="13554" max="13554" width="18.26953125" style="445" customWidth="1"/>
    <col min="13555" max="13555" width="20.54296875" style="445" customWidth="1"/>
    <col min="13556" max="13556" width="14.81640625" style="445" customWidth="1"/>
    <col min="13557" max="13557" width="10.7265625" style="445" customWidth="1"/>
    <col min="13558" max="13558" width="17.54296875" style="445" customWidth="1"/>
    <col min="13559" max="13559" width="8.81640625" style="445"/>
    <col min="13560" max="13560" width="10.26953125" style="445" customWidth="1"/>
    <col min="13561" max="13561" width="14.7265625" style="445" customWidth="1"/>
    <col min="13562" max="13795" width="8.81640625" style="445"/>
    <col min="13796" max="13796" width="35" style="445" customWidth="1"/>
    <col min="13797" max="13797" width="14.26953125" style="445" customWidth="1"/>
    <col min="13798" max="13798" width="13" style="445" customWidth="1"/>
    <col min="13799" max="13799" width="12.453125" style="445" customWidth="1"/>
    <col min="13800" max="13800" width="16.54296875" style="445" customWidth="1"/>
    <col min="13801" max="13804" width="8.81640625" style="445"/>
    <col min="13805" max="13805" width="31.54296875" style="445" customWidth="1"/>
    <col min="13806" max="13806" width="14.26953125" style="445" customWidth="1"/>
    <col min="13807" max="13807" width="12.81640625" style="445" customWidth="1"/>
    <col min="13808" max="13808" width="12.453125" style="445" customWidth="1"/>
    <col min="13809" max="13809" width="4.453125" style="445" customWidth="1"/>
    <col min="13810" max="13810" width="18.26953125" style="445" customWidth="1"/>
    <col min="13811" max="13811" width="20.54296875" style="445" customWidth="1"/>
    <col min="13812" max="13812" width="14.81640625" style="445" customWidth="1"/>
    <col min="13813" max="13813" width="10.7265625" style="445" customWidth="1"/>
    <col min="13814" max="13814" width="17.54296875" style="445" customWidth="1"/>
    <col min="13815" max="13815" width="8.81640625" style="445"/>
    <col min="13816" max="13816" width="10.26953125" style="445" customWidth="1"/>
    <col min="13817" max="13817" width="14.7265625" style="445" customWidth="1"/>
    <col min="13818" max="14051" width="8.81640625" style="445"/>
    <col min="14052" max="14052" width="35" style="445" customWidth="1"/>
    <col min="14053" max="14053" width="14.26953125" style="445" customWidth="1"/>
    <col min="14054" max="14054" width="13" style="445" customWidth="1"/>
    <col min="14055" max="14055" width="12.453125" style="445" customWidth="1"/>
    <col min="14056" max="14056" width="16.54296875" style="445" customWidth="1"/>
    <col min="14057" max="14060" width="8.81640625" style="445"/>
    <col min="14061" max="14061" width="31.54296875" style="445" customWidth="1"/>
    <col min="14062" max="14062" width="14.26953125" style="445" customWidth="1"/>
    <col min="14063" max="14063" width="12.81640625" style="445" customWidth="1"/>
    <col min="14064" max="14064" width="12.453125" style="445" customWidth="1"/>
    <col min="14065" max="14065" width="4.453125" style="445" customWidth="1"/>
    <col min="14066" max="14066" width="18.26953125" style="445" customWidth="1"/>
    <col min="14067" max="14067" width="20.54296875" style="445" customWidth="1"/>
    <col min="14068" max="14068" width="14.81640625" style="445" customWidth="1"/>
    <col min="14069" max="14069" width="10.7265625" style="445" customWidth="1"/>
    <col min="14070" max="14070" width="17.54296875" style="445" customWidth="1"/>
    <col min="14071" max="14071" width="8.81640625" style="445"/>
    <col min="14072" max="14072" width="10.26953125" style="445" customWidth="1"/>
    <col min="14073" max="14073" width="14.7265625" style="445" customWidth="1"/>
    <col min="14074" max="14307" width="8.81640625" style="445"/>
    <col min="14308" max="14308" width="35" style="445" customWidth="1"/>
    <col min="14309" max="14309" width="14.26953125" style="445" customWidth="1"/>
    <col min="14310" max="14310" width="13" style="445" customWidth="1"/>
    <col min="14311" max="14311" width="12.453125" style="445" customWidth="1"/>
    <col min="14312" max="14312" width="16.54296875" style="445" customWidth="1"/>
    <col min="14313" max="14316" width="8.81640625" style="445"/>
    <col min="14317" max="14317" width="31.54296875" style="445" customWidth="1"/>
    <col min="14318" max="14318" width="14.26953125" style="445" customWidth="1"/>
    <col min="14319" max="14319" width="12.81640625" style="445" customWidth="1"/>
    <col min="14320" max="14320" width="12.453125" style="445" customWidth="1"/>
    <col min="14321" max="14321" width="4.453125" style="445" customWidth="1"/>
    <col min="14322" max="14322" width="18.26953125" style="445" customWidth="1"/>
    <col min="14323" max="14323" width="20.54296875" style="445" customWidth="1"/>
    <col min="14324" max="14324" width="14.81640625" style="445" customWidth="1"/>
    <col min="14325" max="14325" width="10.7265625" style="445" customWidth="1"/>
    <col min="14326" max="14326" width="17.54296875" style="445" customWidth="1"/>
    <col min="14327" max="14327" width="8.81640625" style="445"/>
    <col min="14328" max="14328" width="10.26953125" style="445" customWidth="1"/>
    <col min="14329" max="14329" width="14.7265625" style="445" customWidth="1"/>
    <col min="14330" max="14563" width="8.81640625" style="445"/>
    <col min="14564" max="14564" width="35" style="445" customWidth="1"/>
    <col min="14565" max="14565" width="14.26953125" style="445" customWidth="1"/>
    <col min="14566" max="14566" width="13" style="445" customWidth="1"/>
    <col min="14567" max="14567" width="12.453125" style="445" customWidth="1"/>
    <col min="14568" max="14568" width="16.54296875" style="445" customWidth="1"/>
    <col min="14569" max="14572" width="8.81640625" style="445"/>
    <col min="14573" max="14573" width="31.54296875" style="445" customWidth="1"/>
    <col min="14574" max="14574" width="14.26953125" style="445" customWidth="1"/>
    <col min="14575" max="14575" width="12.81640625" style="445" customWidth="1"/>
    <col min="14576" max="14576" width="12.453125" style="445" customWidth="1"/>
    <col min="14577" max="14577" width="4.453125" style="445" customWidth="1"/>
    <col min="14578" max="14578" width="18.26953125" style="445" customWidth="1"/>
    <col min="14579" max="14579" width="20.54296875" style="445" customWidth="1"/>
    <col min="14580" max="14580" width="14.81640625" style="445" customWidth="1"/>
    <col min="14581" max="14581" width="10.7265625" style="445" customWidth="1"/>
    <col min="14582" max="14582" width="17.54296875" style="445" customWidth="1"/>
    <col min="14583" max="14583" width="8.81640625" style="445"/>
    <col min="14584" max="14584" width="10.26953125" style="445" customWidth="1"/>
    <col min="14585" max="14585" width="14.7265625" style="445" customWidth="1"/>
    <col min="14586" max="14819" width="8.81640625" style="445"/>
    <col min="14820" max="14820" width="35" style="445" customWidth="1"/>
    <col min="14821" max="14821" width="14.26953125" style="445" customWidth="1"/>
    <col min="14822" max="14822" width="13" style="445" customWidth="1"/>
    <col min="14823" max="14823" width="12.453125" style="445" customWidth="1"/>
    <col min="14824" max="14824" width="16.54296875" style="445" customWidth="1"/>
    <col min="14825" max="14828" width="8.81640625" style="445"/>
    <col min="14829" max="14829" width="31.54296875" style="445" customWidth="1"/>
    <col min="14830" max="14830" width="14.26953125" style="445" customWidth="1"/>
    <col min="14831" max="14831" width="12.81640625" style="445" customWidth="1"/>
    <col min="14832" max="14832" width="12.453125" style="445" customWidth="1"/>
    <col min="14833" max="14833" width="4.453125" style="445" customWidth="1"/>
    <col min="14834" max="14834" width="18.26953125" style="445" customWidth="1"/>
    <col min="14835" max="14835" width="20.54296875" style="445" customWidth="1"/>
    <col min="14836" max="14836" width="14.81640625" style="445" customWidth="1"/>
    <col min="14837" max="14837" width="10.7265625" style="445" customWidth="1"/>
    <col min="14838" max="14838" width="17.54296875" style="445" customWidth="1"/>
    <col min="14839" max="14839" width="8.81640625" style="445"/>
    <col min="14840" max="14840" width="10.26953125" style="445" customWidth="1"/>
    <col min="14841" max="14841" width="14.7265625" style="445" customWidth="1"/>
    <col min="14842" max="15075" width="8.81640625" style="445"/>
    <col min="15076" max="15076" width="35" style="445" customWidth="1"/>
    <col min="15077" max="15077" width="14.26953125" style="445" customWidth="1"/>
    <col min="15078" max="15078" width="13" style="445" customWidth="1"/>
    <col min="15079" max="15079" width="12.453125" style="445" customWidth="1"/>
    <col min="15080" max="15080" width="16.54296875" style="445" customWidth="1"/>
    <col min="15081" max="15084" width="8.81640625" style="445"/>
    <col min="15085" max="15085" width="31.54296875" style="445" customWidth="1"/>
    <col min="15086" max="15086" width="14.26953125" style="445" customWidth="1"/>
    <col min="15087" max="15087" width="12.81640625" style="445" customWidth="1"/>
    <col min="15088" max="15088" width="12.453125" style="445" customWidth="1"/>
    <col min="15089" max="15089" width="4.453125" style="445" customWidth="1"/>
    <col min="15090" max="15090" width="18.26953125" style="445" customWidth="1"/>
    <col min="15091" max="15091" width="20.54296875" style="445" customWidth="1"/>
    <col min="15092" max="15092" width="14.81640625" style="445" customWidth="1"/>
    <col min="15093" max="15093" width="10.7265625" style="445" customWidth="1"/>
    <col min="15094" max="15094" width="17.54296875" style="445" customWidth="1"/>
    <col min="15095" max="15095" width="8.81640625" style="445"/>
    <col min="15096" max="15096" width="10.26953125" style="445" customWidth="1"/>
    <col min="15097" max="15097" width="14.7265625" style="445" customWidth="1"/>
    <col min="15098" max="15331" width="8.81640625" style="445"/>
    <col min="15332" max="15332" width="35" style="445" customWidth="1"/>
    <col min="15333" max="15333" width="14.26953125" style="445" customWidth="1"/>
    <col min="15334" max="15334" width="13" style="445" customWidth="1"/>
    <col min="15335" max="15335" width="12.453125" style="445" customWidth="1"/>
    <col min="15336" max="15336" width="16.54296875" style="445" customWidth="1"/>
    <col min="15337" max="15340" width="8.81640625" style="445"/>
    <col min="15341" max="15341" width="31.54296875" style="445" customWidth="1"/>
    <col min="15342" max="15342" width="14.26953125" style="445" customWidth="1"/>
    <col min="15343" max="15343" width="12.81640625" style="445" customWidth="1"/>
    <col min="15344" max="15344" width="12.453125" style="445" customWidth="1"/>
    <col min="15345" max="15345" width="4.453125" style="445" customWidth="1"/>
    <col min="15346" max="15346" width="18.26953125" style="445" customWidth="1"/>
    <col min="15347" max="15347" width="20.54296875" style="445" customWidth="1"/>
    <col min="15348" max="15348" width="14.81640625" style="445" customWidth="1"/>
    <col min="15349" max="15349" width="10.7265625" style="445" customWidth="1"/>
    <col min="15350" max="15350" width="17.54296875" style="445" customWidth="1"/>
    <col min="15351" max="15351" width="8.81640625" style="445"/>
    <col min="15352" max="15352" width="10.26953125" style="445" customWidth="1"/>
    <col min="15353" max="15353" width="14.7265625" style="445" customWidth="1"/>
    <col min="15354" max="15587" width="8.81640625" style="445"/>
    <col min="15588" max="15588" width="35" style="445" customWidth="1"/>
    <col min="15589" max="15589" width="14.26953125" style="445" customWidth="1"/>
    <col min="15590" max="15590" width="13" style="445" customWidth="1"/>
    <col min="15591" max="15591" width="12.453125" style="445" customWidth="1"/>
    <col min="15592" max="15592" width="16.54296875" style="445" customWidth="1"/>
    <col min="15593" max="15596" width="8.81640625" style="445"/>
    <col min="15597" max="15597" width="31.54296875" style="445" customWidth="1"/>
    <col min="15598" max="15598" width="14.26953125" style="445" customWidth="1"/>
    <col min="15599" max="15599" width="12.81640625" style="445" customWidth="1"/>
    <col min="15600" max="15600" width="12.453125" style="445" customWidth="1"/>
    <col min="15601" max="15601" width="4.453125" style="445" customWidth="1"/>
    <col min="15602" max="15602" width="18.26953125" style="445" customWidth="1"/>
    <col min="15603" max="15603" width="20.54296875" style="445" customWidth="1"/>
    <col min="15604" max="15604" width="14.81640625" style="445" customWidth="1"/>
    <col min="15605" max="15605" width="10.7265625" style="445" customWidth="1"/>
    <col min="15606" max="15606" width="17.54296875" style="445" customWidth="1"/>
    <col min="15607" max="15607" width="8.81640625" style="445"/>
    <col min="15608" max="15608" width="10.26953125" style="445" customWidth="1"/>
    <col min="15609" max="15609" width="14.7265625" style="445" customWidth="1"/>
    <col min="15610" max="15843" width="8.81640625" style="445"/>
    <col min="15844" max="15844" width="35" style="445" customWidth="1"/>
    <col min="15845" max="15845" width="14.26953125" style="445" customWidth="1"/>
    <col min="15846" max="15846" width="13" style="445" customWidth="1"/>
    <col min="15847" max="15847" width="12.453125" style="445" customWidth="1"/>
    <col min="15848" max="15848" width="16.54296875" style="445" customWidth="1"/>
    <col min="15849" max="15852" width="8.81640625" style="445"/>
    <col min="15853" max="15853" width="31.54296875" style="445" customWidth="1"/>
    <col min="15854" max="15854" width="14.26953125" style="445" customWidth="1"/>
    <col min="15855" max="15855" width="12.81640625" style="445" customWidth="1"/>
    <col min="15856" max="15856" width="12.453125" style="445" customWidth="1"/>
    <col min="15857" max="15857" width="4.453125" style="445" customWidth="1"/>
    <col min="15858" max="15858" width="18.26953125" style="445" customWidth="1"/>
    <col min="15859" max="15859" width="20.54296875" style="445" customWidth="1"/>
    <col min="15860" max="15860" width="14.81640625" style="445" customWidth="1"/>
    <col min="15861" max="15861" width="10.7265625" style="445" customWidth="1"/>
    <col min="15862" max="15862" width="17.54296875" style="445" customWidth="1"/>
    <col min="15863" max="15863" width="8.81640625" style="445"/>
    <col min="15864" max="15864" width="10.26953125" style="445" customWidth="1"/>
    <col min="15865" max="15865" width="14.7265625" style="445" customWidth="1"/>
    <col min="15866" max="16099" width="8.81640625" style="445"/>
    <col min="16100" max="16100" width="35" style="445" customWidth="1"/>
    <col min="16101" max="16101" width="14.26953125" style="445" customWidth="1"/>
    <col min="16102" max="16102" width="13" style="445" customWidth="1"/>
    <col min="16103" max="16103" width="12.453125" style="445" customWidth="1"/>
    <col min="16104" max="16104" width="16.54296875" style="445" customWidth="1"/>
    <col min="16105" max="16108" width="8.81640625" style="445"/>
    <col min="16109" max="16109" width="31.54296875" style="445" customWidth="1"/>
    <col min="16110" max="16110" width="14.26953125" style="445" customWidth="1"/>
    <col min="16111" max="16111" width="12.81640625" style="445" customWidth="1"/>
    <col min="16112" max="16112" width="12.453125" style="445" customWidth="1"/>
    <col min="16113" max="16113" width="4.453125" style="445" customWidth="1"/>
    <col min="16114" max="16114" width="18.26953125" style="445" customWidth="1"/>
    <col min="16115" max="16115" width="20.54296875" style="445" customWidth="1"/>
    <col min="16116" max="16116" width="14.81640625" style="445" customWidth="1"/>
    <col min="16117" max="16117" width="10.7265625" style="445" customWidth="1"/>
    <col min="16118" max="16118" width="17.54296875" style="445" customWidth="1"/>
    <col min="16119" max="16119" width="8.81640625" style="445"/>
    <col min="16120" max="16120" width="10.26953125" style="445" customWidth="1"/>
    <col min="16121" max="16121" width="14.7265625" style="445" customWidth="1"/>
    <col min="16122" max="16355" width="8.81640625" style="445"/>
    <col min="16356" max="16356" width="35" style="445" customWidth="1"/>
    <col min="16357" max="16357" width="14.26953125" style="445" customWidth="1"/>
    <col min="16358" max="16358" width="13" style="445" customWidth="1"/>
    <col min="16359" max="16359" width="12.453125" style="445" customWidth="1"/>
    <col min="16360" max="16360" width="16.54296875" style="445" customWidth="1"/>
    <col min="16361" max="16382" width="8.81640625" style="445"/>
    <col min="16383" max="16384" width="8.81640625" style="445" customWidth="1"/>
  </cols>
  <sheetData>
    <row r="1" spans="2:11" ht="15" thickBot="1"/>
    <row r="2" spans="2:11" ht="15" thickBot="1">
      <c r="B2" s="1529" t="s">
        <v>0</v>
      </c>
      <c r="C2" s="1530"/>
      <c r="D2" s="1531" t="s">
        <v>688</v>
      </c>
    </row>
    <row r="3" spans="2:11" ht="15" thickBot="1">
      <c r="B3" s="3062" t="s">
        <v>681</v>
      </c>
      <c r="C3" s="3063"/>
      <c r="D3" s="3064"/>
      <c r="F3" s="3065" t="s">
        <v>886</v>
      </c>
      <c r="G3" s="3066"/>
      <c r="H3" s="3066"/>
      <c r="I3" s="3067"/>
    </row>
    <row r="4" spans="2:11">
      <c r="B4" s="3061" t="s">
        <v>236</v>
      </c>
      <c r="C4" s="3061"/>
      <c r="D4" s="1495" t="s">
        <v>297</v>
      </c>
      <c r="F4" s="433" t="s">
        <v>2</v>
      </c>
      <c r="G4" s="3119" t="s">
        <v>3</v>
      </c>
      <c r="H4" s="3120"/>
      <c r="I4" s="434">
        <v>30</v>
      </c>
      <c r="K4" s="446"/>
    </row>
    <row r="5" spans="2:11" ht="24" customHeight="1">
      <c r="B5" s="1496" t="s">
        <v>232</v>
      </c>
      <c r="C5" s="2912">
        <f>'M2023 BLS SALARY CHART (53rd)'!C22</f>
        <v>80829.631999999998</v>
      </c>
      <c r="D5" s="1494" t="s">
        <v>120</v>
      </c>
      <c r="F5" s="479"/>
      <c r="G5" s="3121" t="s">
        <v>4</v>
      </c>
      <c r="H5" s="3122"/>
      <c r="I5" s="392">
        <v>365</v>
      </c>
      <c r="K5" s="448"/>
    </row>
    <row r="6" spans="2:11" ht="15" customHeight="1">
      <c r="B6" s="1497" t="s">
        <v>275</v>
      </c>
      <c r="C6" s="2912">
        <f>'M2023 BLS SALARY CHART (53rd)'!C28</f>
        <v>101806.432</v>
      </c>
      <c r="D6" s="1494" t="s">
        <v>120</v>
      </c>
      <c r="F6" s="480"/>
      <c r="G6" s="393" t="s">
        <v>5</v>
      </c>
      <c r="H6" s="394" t="s">
        <v>6</v>
      </c>
      <c r="I6" s="395" t="s">
        <v>7</v>
      </c>
    </row>
    <row r="7" spans="2:11" ht="15" customHeight="1">
      <c r="B7" s="1498" t="s">
        <v>281</v>
      </c>
      <c r="C7" s="2912">
        <f>'M2023 BLS SALARY CHART (53rd)'!C8</f>
        <v>56217.241600000001</v>
      </c>
      <c r="D7" s="1494" t="s">
        <v>120</v>
      </c>
      <c r="F7" s="396" t="s">
        <v>232</v>
      </c>
      <c r="G7" s="481">
        <f t="shared" ref="G7:G13" si="0">C5</f>
        <v>80829.631999999998</v>
      </c>
      <c r="H7" s="482">
        <f t="shared" ref="H7:H13" si="1">C13</f>
        <v>1</v>
      </c>
      <c r="I7" s="435">
        <f t="shared" ref="I7:I13" si="2">H7*G7</f>
        <v>80829.631999999998</v>
      </c>
    </row>
    <row r="8" spans="2:11">
      <c r="B8" s="1567" t="s">
        <v>233</v>
      </c>
      <c r="C8" s="2913">
        <f>'M2023 BLS SALARY CHART (53rd)'!C8</f>
        <v>56217.241600000001</v>
      </c>
      <c r="D8" s="1494" t="s">
        <v>120</v>
      </c>
      <c r="F8" s="483" t="s">
        <v>275</v>
      </c>
      <c r="G8" s="481">
        <f t="shared" si="0"/>
        <v>101806.432</v>
      </c>
      <c r="H8" s="482">
        <f t="shared" si="1"/>
        <v>1.4</v>
      </c>
      <c r="I8" s="435">
        <f t="shared" si="2"/>
        <v>142529.0048</v>
      </c>
      <c r="K8" s="449"/>
    </row>
    <row r="9" spans="2:11">
      <c r="B9" s="2018" t="s">
        <v>830</v>
      </c>
      <c r="C9" s="2912">
        <f>'M2023 BLS SALARY CHART (53rd)'!C8</f>
        <v>56217.241600000001</v>
      </c>
      <c r="D9" s="1494" t="s">
        <v>120</v>
      </c>
      <c r="F9" s="484" t="s">
        <v>281</v>
      </c>
      <c r="G9" s="481">
        <f t="shared" si="0"/>
        <v>56217.241600000001</v>
      </c>
      <c r="H9" s="482">
        <f t="shared" si="1"/>
        <v>3.33</v>
      </c>
      <c r="I9" s="435">
        <f t="shared" si="2"/>
        <v>187203.41452799999</v>
      </c>
      <c r="K9" s="450"/>
    </row>
    <row r="10" spans="2:11">
      <c r="B10" s="1499" t="s">
        <v>10</v>
      </c>
      <c r="C10" s="2912">
        <f>'M2023 BLS SALARY CHART (53rd)'!C6</f>
        <v>43247.567999999999</v>
      </c>
      <c r="D10" s="1494" t="s">
        <v>120</v>
      </c>
      <c r="F10" s="483" t="s">
        <v>233</v>
      </c>
      <c r="G10" s="481">
        <f t="shared" si="0"/>
        <v>56217.241600000001</v>
      </c>
      <c r="H10" s="482">
        <f t="shared" si="1"/>
        <v>4.2</v>
      </c>
      <c r="I10" s="435">
        <f t="shared" si="2"/>
        <v>236112.41472</v>
      </c>
      <c r="K10" s="451"/>
    </row>
    <row r="11" spans="2:11">
      <c r="B11" s="1485" t="s">
        <v>246</v>
      </c>
      <c r="C11" s="2912">
        <f>'M2023 BLS SALARY CHART (53rd)'!C6</f>
        <v>43247.567999999999</v>
      </c>
      <c r="D11" s="1494" t="s">
        <v>120</v>
      </c>
      <c r="F11" s="484" t="s">
        <v>830</v>
      </c>
      <c r="G11" s="481">
        <f t="shared" si="0"/>
        <v>56217.241600000001</v>
      </c>
      <c r="H11" s="482">
        <f t="shared" si="1"/>
        <v>5.6</v>
      </c>
      <c r="I11" s="435">
        <f t="shared" si="2"/>
        <v>314816.55296</v>
      </c>
      <c r="K11" s="452"/>
    </row>
    <row r="12" spans="2:11">
      <c r="B12" s="3061" t="s">
        <v>248</v>
      </c>
      <c r="C12" s="3061"/>
      <c r="D12" s="1494"/>
      <c r="F12" s="485" t="s">
        <v>10</v>
      </c>
      <c r="G12" s="481">
        <f t="shared" si="0"/>
        <v>43247.567999999999</v>
      </c>
      <c r="H12" s="482">
        <f t="shared" si="1"/>
        <v>3.8</v>
      </c>
      <c r="I12" s="435">
        <f t="shared" si="2"/>
        <v>164340.75839999999</v>
      </c>
      <c r="K12" s="450"/>
    </row>
    <row r="13" spans="2:11" ht="15" thickBot="1">
      <c r="B13" s="1489" t="str">
        <f>B5</f>
        <v>Program Manager / Director</v>
      </c>
      <c r="C13" s="1106">
        <v>1</v>
      </c>
      <c r="D13" s="805" t="s">
        <v>271</v>
      </c>
      <c r="F13" s="1677" t="s">
        <v>11</v>
      </c>
      <c r="G13" s="1678">
        <f t="shared" si="0"/>
        <v>43247.567999999999</v>
      </c>
      <c r="H13" s="1679">
        <f t="shared" si="1"/>
        <v>2.0704999999999996</v>
      </c>
      <c r="I13" s="1680">
        <f t="shared" si="2"/>
        <v>89544.089543999973</v>
      </c>
      <c r="K13" s="450"/>
    </row>
    <row r="14" spans="2:11">
      <c r="B14" s="1489" t="str">
        <f>B6</f>
        <v>Clinical Supervisor/Director</v>
      </c>
      <c r="C14" s="1106">
        <v>1.4</v>
      </c>
      <c r="D14" s="805" t="s">
        <v>271</v>
      </c>
      <c r="F14" s="486" t="s">
        <v>12</v>
      </c>
      <c r="G14" s="487"/>
      <c r="H14" s="488">
        <f>SUM(H7:H13)</f>
        <v>21.400499999999997</v>
      </c>
      <c r="I14" s="436">
        <f>SUM(I7:I13)</f>
        <v>1215375.8669519997</v>
      </c>
      <c r="K14" s="450"/>
    </row>
    <row r="15" spans="2:11">
      <c r="B15" s="1489" t="str">
        <f>B7</f>
        <v xml:space="preserve">Direct Care III </v>
      </c>
      <c r="C15" s="1106">
        <v>3.33</v>
      </c>
      <c r="D15" s="805" t="s">
        <v>271</v>
      </c>
      <c r="F15" s="490" t="s">
        <v>13</v>
      </c>
      <c r="G15" s="437">
        <f>C22</f>
        <v>0.24970000000000001</v>
      </c>
      <c r="H15" s="2346"/>
      <c r="I15" s="435">
        <f>I14*G15</f>
        <v>303479.35397791432</v>
      </c>
      <c r="K15" s="453"/>
    </row>
    <row r="16" spans="2:11" ht="15" thickBot="1">
      <c r="B16" s="1489" t="str">
        <f t="shared" ref="B16:B18" si="3">B8</f>
        <v>Medication Specialist</v>
      </c>
      <c r="C16" s="1106">
        <v>4.2</v>
      </c>
      <c r="D16" s="805" t="s">
        <v>271</v>
      </c>
      <c r="F16" s="2027"/>
      <c r="G16" s="2343"/>
      <c r="H16" s="2344"/>
      <c r="I16" s="2345"/>
      <c r="K16" s="453"/>
    </row>
    <row r="17" spans="2:13" ht="15.75" customHeight="1" thickTop="1" thickBot="1">
      <c r="B17" s="1489" t="str">
        <f t="shared" si="3"/>
        <v>Triage Specialist</v>
      </c>
      <c r="C17" s="1106">
        <v>5.6</v>
      </c>
      <c r="D17" s="805" t="s">
        <v>271</v>
      </c>
      <c r="F17" s="1699" t="s">
        <v>250</v>
      </c>
      <c r="G17" s="1700"/>
      <c r="H17" s="1701"/>
      <c r="I17" s="1697">
        <f>SUM(I14:I16)</f>
        <v>1518855.2209299142</v>
      </c>
      <c r="K17" s="453"/>
    </row>
    <row r="18" spans="2:13" ht="14.25" customHeight="1" thickTop="1">
      <c r="B18" s="1489" t="str">
        <f t="shared" si="3"/>
        <v>Support Staffing</v>
      </c>
      <c r="C18" s="1106">
        <v>3.8</v>
      </c>
      <c r="D18" s="805" t="s">
        <v>271</v>
      </c>
      <c r="F18" s="489"/>
      <c r="G18" s="1698" t="s">
        <v>15</v>
      </c>
      <c r="H18" s="1693"/>
      <c r="I18" s="1694" t="s">
        <v>7</v>
      </c>
      <c r="K18" s="453"/>
    </row>
    <row r="19" spans="2:13" ht="17.25" customHeight="1">
      <c r="B19" s="479" t="s">
        <v>11</v>
      </c>
      <c r="C19" s="1106">
        <f>(C15+C16+C17)*'M2021 BLS  53%ile'!S44</f>
        <v>2.0704999999999996</v>
      </c>
      <c r="D19" s="965" t="s">
        <v>840</v>
      </c>
      <c r="F19" s="490" t="s">
        <v>276</v>
      </c>
      <c r="G19" s="439">
        <f>C23</f>
        <v>13.967802000000001</v>
      </c>
      <c r="H19" s="440"/>
      <c r="I19" s="408">
        <f>G19*I4*I5</f>
        <v>152947.4319</v>
      </c>
      <c r="K19" s="453"/>
    </row>
    <row r="20" spans="2:13" ht="15" thickBot="1">
      <c r="B20" s="1490" t="s">
        <v>258</v>
      </c>
      <c r="C20" s="1486">
        <f>SUM(C13:C19)</f>
        <v>21.400499999999997</v>
      </c>
      <c r="D20" s="965"/>
      <c r="F20" s="566" t="s">
        <v>277</v>
      </c>
      <c r="G20" s="1570">
        <f>C24</f>
        <v>0.56529000000000007</v>
      </c>
      <c r="H20" s="1571"/>
      <c r="I20" s="1572">
        <f>G20*I4*I5</f>
        <v>6189.9255000000003</v>
      </c>
      <c r="K20" s="453"/>
      <c r="M20" s="454"/>
    </row>
    <row r="21" spans="2:13" ht="29.5" thickTop="1">
      <c r="B21" s="3060" t="s">
        <v>261</v>
      </c>
      <c r="C21" s="3061"/>
      <c r="D21" s="965"/>
      <c r="F21" s="565" t="s">
        <v>16</v>
      </c>
      <c r="G21" s="1569"/>
      <c r="H21" s="442"/>
      <c r="I21" s="407">
        <f>I17+I19+I20</f>
        <v>1677992.578329914</v>
      </c>
      <c r="K21" s="453"/>
    </row>
    <row r="22" spans="2:13">
      <c r="B22" s="1489" t="s">
        <v>263</v>
      </c>
      <c r="C22" s="2914">
        <f>'M2023 BLS SALARY CHART (53rd)'!C40</f>
        <v>0.24970000000000001</v>
      </c>
      <c r="D22" s="965" t="s">
        <v>122</v>
      </c>
      <c r="F22" s="490" t="s">
        <v>758</v>
      </c>
      <c r="G22" s="437">
        <f>C25</f>
        <v>0.12</v>
      </c>
      <c r="H22" s="441"/>
      <c r="I22" s="408">
        <f>(I21-I16)*G22</f>
        <v>201359.10939958968</v>
      </c>
      <c r="K22" s="455"/>
    </row>
    <row r="23" spans="2:13" ht="15" thickBot="1">
      <c r="B23" s="490" t="s">
        <v>276</v>
      </c>
      <c r="C23" s="1493">
        <f>13.59*(1+2.78%)</f>
        <v>13.967802000000001</v>
      </c>
      <c r="D23" s="965" t="s">
        <v>1101</v>
      </c>
      <c r="F23" s="1622" t="str">
        <f>B27</f>
        <v>CAF rate</v>
      </c>
      <c r="G23" s="1580">
        <f>C27</f>
        <v>3.2549514448865162E-2</v>
      </c>
      <c r="H23" s="1621"/>
      <c r="I23" s="1572">
        <f>G23*I21</f>
        <v>54617.843673438045</v>
      </c>
      <c r="K23" s="455"/>
    </row>
    <row r="24" spans="2:13" ht="15.5" thickTop="1" thickBot="1">
      <c r="B24" s="490" t="s">
        <v>277</v>
      </c>
      <c r="C24" s="439">
        <f>0.55*(1+2.78%)</f>
        <v>0.56529000000000007</v>
      </c>
      <c r="D24" s="965" t="s">
        <v>1101</v>
      </c>
      <c r="F24" s="1575" t="s">
        <v>18</v>
      </c>
      <c r="G24" s="443"/>
      <c r="H24" s="443"/>
      <c r="I24" s="1620">
        <f>I21+I23+I22</f>
        <v>1933969.5314029418</v>
      </c>
      <c r="K24" s="453"/>
    </row>
    <row r="25" spans="2:13" ht="15" thickBot="1">
      <c r="B25" s="1489" t="s">
        <v>257</v>
      </c>
      <c r="C25" s="1487">
        <v>0.12</v>
      </c>
      <c r="D25" s="965" t="s">
        <v>122</v>
      </c>
      <c r="F25" s="1573" t="s">
        <v>19</v>
      </c>
      <c r="G25" s="1577"/>
      <c r="H25" s="1574"/>
      <c r="I25" s="1578">
        <f>I24/I4/I5</f>
        <v>176.61822204593076</v>
      </c>
    </row>
    <row r="26" spans="2:13" ht="15" thickBot="1">
      <c r="B26" s="1489" t="s">
        <v>266</v>
      </c>
      <c r="C26" s="1488">
        <v>0.875</v>
      </c>
      <c r="D26" s="965" t="s">
        <v>264</v>
      </c>
      <c r="F26" s="1575" t="s">
        <v>20</v>
      </c>
      <c r="G26" s="1576">
        <v>0.9</v>
      </c>
      <c r="H26" s="443"/>
      <c r="I26" s="444">
        <f>I25/G26</f>
        <v>196.24246893992307</v>
      </c>
      <c r="K26" s="456"/>
    </row>
    <row r="27" spans="2:13" ht="15" thickBot="1">
      <c r="B27" s="1491" t="s">
        <v>789</v>
      </c>
      <c r="C27" s="2915">
        <f>'FALL 24 CAF'!CP38</f>
        <v>3.2549514448865162E-2</v>
      </c>
      <c r="D27" s="674" t="s">
        <v>1077</v>
      </c>
      <c r="F27" s="459"/>
      <c r="H27" s="445" t="s">
        <v>682</v>
      </c>
      <c r="I27" s="1500">
        <v>179.04</v>
      </c>
      <c r="K27" s="457"/>
      <c r="L27" s="454"/>
    </row>
    <row r="28" spans="2:13" ht="19.5" customHeight="1">
      <c r="F28" s="463"/>
      <c r="H28" s="464" t="s">
        <v>683</v>
      </c>
      <c r="I28" s="1501">
        <f>(I26-I27)/I27</f>
        <v>9.6081707662662427E-2</v>
      </c>
      <c r="K28" s="457"/>
      <c r="L28" s="458"/>
    </row>
    <row r="29" spans="2:13">
      <c r="F29" s="463"/>
      <c r="G29" s="465"/>
      <c r="H29" s="466"/>
      <c r="K29" s="461"/>
      <c r="L29" s="462"/>
    </row>
    <row r="30" spans="2:13" ht="19.5" customHeight="1">
      <c r="F30" s="460"/>
      <c r="K30" s="447"/>
    </row>
    <row r="31" spans="2:13" ht="16.5" customHeight="1">
      <c r="F31" s="467"/>
      <c r="G31" s="468"/>
    </row>
    <row r="32" spans="2:13">
      <c r="G32" s="469"/>
      <c r="H32" s="460"/>
      <c r="K32" s="447"/>
    </row>
    <row r="33" spans="6:11">
      <c r="H33" s="467"/>
      <c r="K33" s="447"/>
    </row>
    <row r="34" spans="6:11">
      <c r="K34" s="447"/>
    </row>
    <row r="35" spans="6:11">
      <c r="K35" s="447"/>
    </row>
    <row r="36" spans="6:11">
      <c r="K36" s="447"/>
    </row>
    <row r="37" spans="6:11">
      <c r="K37" s="447"/>
    </row>
    <row r="38" spans="6:11">
      <c r="F38" s="460"/>
      <c r="K38" s="447"/>
    </row>
    <row r="39" spans="6:11" ht="15.75" customHeight="1">
      <c r="F39" s="460"/>
      <c r="G39" s="460"/>
    </row>
    <row r="40" spans="6:11">
      <c r="F40" s="460"/>
      <c r="G40" s="460"/>
      <c r="H40" s="460"/>
      <c r="I40" s="460"/>
    </row>
    <row r="41" spans="6:11">
      <c r="F41" s="460"/>
      <c r="G41" s="460"/>
      <c r="H41" s="460"/>
      <c r="I41" s="460"/>
      <c r="J41" s="460"/>
    </row>
    <row r="42" spans="6:11">
      <c r="F42" s="466"/>
      <c r="G42" s="460"/>
      <c r="H42" s="460"/>
      <c r="I42" s="460"/>
      <c r="J42" s="460"/>
    </row>
    <row r="43" spans="6:11">
      <c r="F43" s="466"/>
      <c r="G43" s="466"/>
      <c r="H43" s="460"/>
      <c r="I43" s="460"/>
      <c r="J43" s="460"/>
    </row>
    <row r="44" spans="6:11">
      <c r="F44" s="466"/>
      <c r="G44" s="471"/>
      <c r="H44" s="472"/>
      <c r="I44" s="473"/>
      <c r="J44" s="460"/>
    </row>
    <row r="45" spans="6:11">
      <c r="F45" s="466"/>
      <c r="G45" s="471"/>
      <c r="H45" s="471"/>
      <c r="I45" s="474"/>
      <c r="J45" s="470"/>
    </row>
    <row r="46" spans="6:11">
      <c r="F46" s="466"/>
      <c r="G46" s="471"/>
      <c r="H46" s="471"/>
      <c r="I46" s="474"/>
      <c r="J46" s="473"/>
    </row>
    <row r="47" spans="6:11">
      <c r="F47" s="475"/>
      <c r="G47" s="471"/>
      <c r="H47" s="476"/>
      <c r="I47" s="476"/>
      <c r="J47" s="472"/>
    </row>
    <row r="48" spans="6:11">
      <c r="F48" s="477"/>
      <c r="G48" s="475"/>
      <c r="H48" s="471"/>
      <c r="I48" s="474"/>
      <c r="J48" s="471"/>
    </row>
    <row r="49" spans="7:10">
      <c r="G49" s="478"/>
      <c r="H49" s="476"/>
      <c r="I49" s="474"/>
      <c r="J49" s="471"/>
    </row>
    <row r="50" spans="7:10">
      <c r="H50" s="478"/>
      <c r="I50" s="478"/>
      <c r="J50" s="471"/>
    </row>
    <row r="51" spans="7:10">
      <c r="J51" s="471"/>
    </row>
    <row r="52" spans="7:10">
      <c r="J52" s="474"/>
    </row>
    <row r="53" spans="7:10">
      <c r="J53" s="478"/>
    </row>
  </sheetData>
  <mergeCells count="7">
    <mergeCell ref="B12:C12"/>
    <mergeCell ref="B21:C21"/>
    <mergeCell ref="F3:I3"/>
    <mergeCell ref="G4:H4"/>
    <mergeCell ref="G5:H5"/>
    <mergeCell ref="B3:D3"/>
    <mergeCell ref="B4:C4"/>
  </mergeCells>
  <pageMargins left="0.25" right="0" top="0" bottom="0" header="0.3" footer="0.3"/>
  <pageSetup scale="73" orientation="landscape" r:id="rId1"/>
  <headerFooter>
    <oddHeader>&amp;CBENCHMARKED ADULT RESI</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439E0-0892-4290-B046-74FA6F365E58}">
  <sheetPr>
    <tabColor rgb="FF00B0F0"/>
    <pageSetUpPr fitToPage="1"/>
  </sheetPr>
  <dimension ref="A2:L58"/>
  <sheetViews>
    <sheetView zoomScaleNormal="100" workbookViewId="0">
      <selection activeCell="D12" sqref="D12"/>
    </sheetView>
  </sheetViews>
  <sheetFormatPr defaultRowHeight="14.5"/>
  <cols>
    <col min="1" max="1" width="4.26953125" style="491" customWidth="1"/>
    <col min="2" max="2" width="33.54296875" style="491" customWidth="1"/>
    <col min="3" max="3" width="13.81640625" style="491" customWidth="1"/>
    <col min="4" max="4" width="14.81640625" style="491" bestFit="1" customWidth="1"/>
    <col min="5" max="5" width="4.1796875" style="491" customWidth="1"/>
    <col min="6" max="6" width="33.54296875" style="491" customWidth="1"/>
    <col min="7" max="7" width="17.7265625" style="491" customWidth="1"/>
    <col min="8" max="8" width="12.7265625" style="491" customWidth="1"/>
    <col min="9" max="9" width="9.81640625" style="491" customWidth="1"/>
    <col min="10" max="10" width="19.81640625" style="491" customWidth="1"/>
    <col min="11" max="11" width="17.453125" style="491" customWidth="1"/>
    <col min="12" max="12" width="27" style="491" customWidth="1"/>
    <col min="13" max="13" width="20.54296875" style="491" customWidth="1"/>
    <col min="14" max="226" width="8.7265625" style="491"/>
    <col min="227" max="227" width="35" style="491" customWidth="1"/>
    <col min="228" max="228" width="14.26953125" style="491" customWidth="1"/>
    <col min="229" max="229" width="13" style="491" customWidth="1"/>
    <col min="230" max="230" width="12.453125" style="491" customWidth="1"/>
    <col min="231" max="231" width="16.54296875" style="491" customWidth="1"/>
    <col min="232" max="235" width="8.7265625" style="491"/>
    <col min="236" max="236" width="31.54296875" style="491" customWidth="1"/>
    <col min="237" max="237" width="14.26953125" style="491" customWidth="1"/>
    <col min="238" max="238" width="12.81640625" style="491" customWidth="1"/>
    <col min="239" max="239" width="12.453125" style="491" customWidth="1"/>
    <col min="240" max="240" width="4.453125" style="491" customWidth="1"/>
    <col min="241" max="241" width="18.26953125" style="491" customWidth="1"/>
    <col min="242" max="242" width="20.54296875" style="491" customWidth="1"/>
    <col min="243" max="243" width="14.81640625" style="491" customWidth="1"/>
    <col min="244" max="244" width="10.7265625" style="491" customWidth="1"/>
    <col min="245" max="245" width="17.54296875" style="491" customWidth="1"/>
    <col min="246" max="246" width="8.7265625" style="491"/>
    <col min="247" max="247" width="10.26953125" style="491" customWidth="1"/>
    <col min="248" max="248" width="14.7265625" style="491" customWidth="1"/>
    <col min="249" max="482" width="8.7265625" style="491"/>
    <col min="483" max="483" width="35" style="491" customWidth="1"/>
    <col min="484" max="484" width="14.26953125" style="491" customWidth="1"/>
    <col min="485" max="485" width="13" style="491" customWidth="1"/>
    <col min="486" max="486" width="12.453125" style="491" customWidth="1"/>
    <col min="487" max="487" width="16.54296875" style="491" customWidth="1"/>
    <col min="488" max="491" width="8.7265625" style="491"/>
    <col min="492" max="492" width="31.54296875" style="491" customWidth="1"/>
    <col min="493" max="493" width="14.26953125" style="491" customWidth="1"/>
    <col min="494" max="494" width="12.81640625" style="491" customWidth="1"/>
    <col min="495" max="495" width="12.453125" style="491" customWidth="1"/>
    <col min="496" max="496" width="4.453125" style="491" customWidth="1"/>
    <col min="497" max="497" width="18.26953125" style="491" customWidth="1"/>
    <col min="498" max="498" width="20.54296875" style="491" customWidth="1"/>
    <col min="499" max="499" width="14.81640625" style="491" customWidth="1"/>
    <col min="500" max="500" width="10.7265625" style="491" customWidth="1"/>
    <col min="501" max="501" width="17.54296875" style="491" customWidth="1"/>
    <col min="502" max="502" width="8.7265625" style="491"/>
    <col min="503" max="503" width="10.26953125" style="491" customWidth="1"/>
    <col min="504" max="504" width="14.7265625" style="491" customWidth="1"/>
    <col min="505" max="738" width="8.7265625" style="491"/>
    <col min="739" max="739" width="35" style="491" customWidth="1"/>
    <col min="740" max="740" width="14.26953125" style="491" customWidth="1"/>
    <col min="741" max="741" width="13" style="491" customWidth="1"/>
    <col min="742" max="742" width="12.453125" style="491" customWidth="1"/>
    <col min="743" max="743" width="16.54296875" style="491" customWidth="1"/>
    <col min="744" max="747" width="8.7265625" style="491"/>
    <col min="748" max="748" width="31.54296875" style="491" customWidth="1"/>
    <col min="749" max="749" width="14.26953125" style="491" customWidth="1"/>
    <col min="750" max="750" width="12.81640625" style="491" customWidth="1"/>
    <col min="751" max="751" width="12.453125" style="491" customWidth="1"/>
    <col min="752" max="752" width="4.453125" style="491" customWidth="1"/>
    <col min="753" max="753" width="18.26953125" style="491" customWidth="1"/>
    <col min="754" max="754" width="20.54296875" style="491" customWidth="1"/>
    <col min="755" max="755" width="14.81640625" style="491" customWidth="1"/>
    <col min="756" max="756" width="10.7265625" style="491" customWidth="1"/>
    <col min="757" max="757" width="17.54296875" style="491" customWidth="1"/>
    <col min="758" max="758" width="8.7265625" style="491"/>
    <col min="759" max="759" width="10.26953125" style="491" customWidth="1"/>
    <col min="760" max="760" width="14.7265625" style="491" customWidth="1"/>
    <col min="761" max="994" width="8.7265625" style="491"/>
    <col min="995" max="995" width="35" style="491" customWidth="1"/>
    <col min="996" max="996" width="14.26953125" style="491" customWidth="1"/>
    <col min="997" max="997" width="13" style="491" customWidth="1"/>
    <col min="998" max="998" width="12.453125" style="491" customWidth="1"/>
    <col min="999" max="999" width="16.54296875" style="491" customWidth="1"/>
    <col min="1000" max="1003" width="8.7265625" style="491"/>
    <col min="1004" max="1004" width="31.54296875" style="491" customWidth="1"/>
    <col min="1005" max="1005" width="14.26953125" style="491" customWidth="1"/>
    <col min="1006" max="1006" width="12.81640625" style="491" customWidth="1"/>
    <col min="1007" max="1007" width="12.453125" style="491" customWidth="1"/>
    <col min="1008" max="1008" width="4.453125" style="491" customWidth="1"/>
    <col min="1009" max="1009" width="18.26953125" style="491" customWidth="1"/>
    <col min="1010" max="1010" width="20.54296875" style="491" customWidth="1"/>
    <col min="1011" max="1011" width="14.81640625" style="491" customWidth="1"/>
    <col min="1012" max="1012" width="10.7265625" style="491" customWidth="1"/>
    <col min="1013" max="1013" width="17.54296875" style="491" customWidth="1"/>
    <col min="1014" max="1014" width="8.7265625" style="491"/>
    <col min="1015" max="1015" width="10.26953125" style="491" customWidth="1"/>
    <col min="1016" max="1016" width="14.7265625" style="491" customWidth="1"/>
    <col min="1017" max="1250" width="8.7265625" style="491"/>
    <col min="1251" max="1251" width="35" style="491" customWidth="1"/>
    <col min="1252" max="1252" width="14.26953125" style="491" customWidth="1"/>
    <col min="1253" max="1253" width="13" style="491" customWidth="1"/>
    <col min="1254" max="1254" width="12.453125" style="491" customWidth="1"/>
    <col min="1255" max="1255" width="16.54296875" style="491" customWidth="1"/>
    <col min="1256" max="1259" width="8.7265625" style="491"/>
    <col min="1260" max="1260" width="31.54296875" style="491" customWidth="1"/>
    <col min="1261" max="1261" width="14.26953125" style="491" customWidth="1"/>
    <col min="1262" max="1262" width="12.81640625" style="491" customWidth="1"/>
    <col min="1263" max="1263" width="12.453125" style="491" customWidth="1"/>
    <col min="1264" max="1264" width="4.453125" style="491" customWidth="1"/>
    <col min="1265" max="1265" width="18.26953125" style="491" customWidth="1"/>
    <col min="1266" max="1266" width="20.54296875" style="491" customWidth="1"/>
    <col min="1267" max="1267" width="14.81640625" style="491" customWidth="1"/>
    <col min="1268" max="1268" width="10.7265625" style="491" customWidth="1"/>
    <col min="1269" max="1269" width="17.54296875" style="491" customWidth="1"/>
    <col min="1270" max="1270" width="8.7265625" style="491"/>
    <col min="1271" max="1271" width="10.26953125" style="491" customWidth="1"/>
    <col min="1272" max="1272" width="14.7265625" style="491" customWidth="1"/>
    <col min="1273" max="1506" width="8.7265625" style="491"/>
    <col min="1507" max="1507" width="35" style="491" customWidth="1"/>
    <col min="1508" max="1508" width="14.26953125" style="491" customWidth="1"/>
    <col min="1509" max="1509" width="13" style="491" customWidth="1"/>
    <col min="1510" max="1510" width="12.453125" style="491" customWidth="1"/>
    <col min="1511" max="1511" width="16.54296875" style="491" customWidth="1"/>
    <col min="1512" max="1515" width="8.7265625" style="491"/>
    <col min="1516" max="1516" width="31.54296875" style="491" customWidth="1"/>
    <col min="1517" max="1517" width="14.26953125" style="491" customWidth="1"/>
    <col min="1518" max="1518" width="12.81640625" style="491" customWidth="1"/>
    <col min="1519" max="1519" width="12.453125" style="491" customWidth="1"/>
    <col min="1520" max="1520" width="4.453125" style="491" customWidth="1"/>
    <col min="1521" max="1521" width="18.26953125" style="491" customWidth="1"/>
    <col min="1522" max="1522" width="20.54296875" style="491" customWidth="1"/>
    <col min="1523" max="1523" width="14.81640625" style="491" customWidth="1"/>
    <col min="1524" max="1524" width="10.7265625" style="491" customWidth="1"/>
    <col min="1525" max="1525" width="17.54296875" style="491" customWidth="1"/>
    <col min="1526" max="1526" width="8.7265625" style="491"/>
    <col min="1527" max="1527" width="10.26953125" style="491" customWidth="1"/>
    <col min="1528" max="1528" width="14.7265625" style="491" customWidth="1"/>
    <col min="1529" max="1762" width="8.7265625" style="491"/>
    <col min="1763" max="1763" width="35" style="491" customWidth="1"/>
    <col min="1764" max="1764" width="14.26953125" style="491" customWidth="1"/>
    <col min="1765" max="1765" width="13" style="491" customWidth="1"/>
    <col min="1766" max="1766" width="12.453125" style="491" customWidth="1"/>
    <col min="1767" max="1767" width="16.54296875" style="491" customWidth="1"/>
    <col min="1768" max="1771" width="8.7265625" style="491"/>
    <col min="1772" max="1772" width="31.54296875" style="491" customWidth="1"/>
    <col min="1773" max="1773" width="14.26953125" style="491" customWidth="1"/>
    <col min="1774" max="1774" width="12.81640625" style="491" customWidth="1"/>
    <col min="1775" max="1775" width="12.453125" style="491" customWidth="1"/>
    <col min="1776" max="1776" width="4.453125" style="491" customWidth="1"/>
    <col min="1777" max="1777" width="18.26953125" style="491" customWidth="1"/>
    <col min="1778" max="1778" width="20.54296875" style="491" customWidth="1"/>
    <col min="1779" max="1779" width="14.81640625" style="491" customWidth="1"/>
    <col min="1780" max="1780" width="10.7265625" style="491" customWidth="1"/>
    <col min="1781" max="1781" width="17.54296875" style="491" customWidth="1"/>
    <col min="1782" max="1782" width="8.7265625" style="491"/>
    <col min="1783" max="1783" width="10.26953125" style="491" customWidth="1"/>
    <col min="1784" max="1784" width="14.7265625" style="491" customWidth="1"/>
    <col min="1785" max="2018" width="8.7265625" style="491"/>
    <col min="2019" max="2019" width="35" style="491" customWidth="1"/>
    <col min="2020" max="2020" width="14.26953125" style="491" customWidth="1"/>
    <col min="2021" max="2021" width="13" style="491" customWidth="1"/>
    <col min="2022" max="2022" width="12.453125" style="491" customWidth="1"/>
    <col min="2023" max="2023" width="16.54296875" style="491" customWidth="1"/>
    <col min="2024" max="2027" width="8.7265625" style="491"/>
    <col min="2028" max="2028" width="31.54296875" style="491" customWidth="1"/>
    <col min="2029" max="2029" width="14.26953125" style="491" customWidth="1"/>
    <col min="2030" max="2030" width="12.81640625" style="491" customWidth="1"/>
    <col min="2031" max="2031" width="12.453125" style="491" customWidth="1"/>
    <col min="2032" max="2032" width="4.453125" style="491" customWidth="1"/>
    <col min="2033" max="2033" width="18.26953125" style="491" customWidth="1"/>
    <col min="2034" max="2034" width="20.54296875" style="491" customWidth="1"/>
    <col min="2035" max="2035" width="14.81640625" style="491" customWidth="1"/>
    <col min="2036" max="2036" width="10.7265625" style="491" customWidth="1"/>
    <col min="2037" max="2037" width="17.54296875" style="491" customWidth="1"/>
    <col min="2038" max="2038" width="8.7265625" style="491"/>
    <col min="2039" max="2039" width="10.26953125" style="491" customWidth="1"/>
    <col min="2040" max="2040" width="14.7265625" style="491" customWidth="1"/>
    <col min="2041" max="2274" width="8.7265625" style="491"/>
    <col min="2275" max="2275" width="35" style="491" customWidth="1"/>
    <col min="2276" max="2276" width="14.26953125" style="491" customWidth="1"/>
    <col min="2277" max="2277" width="13" style="491" customWidth="1"/>
    <col min="2278" max="2278" width="12.453125" style="491" customWidth="1"/>
    <col min="2279" max="2279" width="16.54296875" style="491" customWidth="1"/>
    <col min="2280" max="2283" width="8.7265625" style="491"/>
    <col min="2284" max="2284" width="31.54296875" style="491" customWidth="1"/>
    <col min="2285" max="2285" width="14.26953125" style="491" customWidth="1"/>
    <col min="2286" max="2286" width="12.81640625" style="491" customWidth="1"/>
    <col min="2287" max="2287" width="12.453125" style="491" customWidth="1"/>
    <col min="2288" max="2288" width="4.453125" style="491" customWidth="1"/>
    <col min="2289" max="2289" width="18.26953125" style="491" customWidth="1"/>
    <col min="2290" max="2290" width="20.54296875" style="491" customWidth="1"/>
    <col min="2291" max="2291" width="14.81640625" style="491" customWidth="1"/>
    <col min="2292" max="2292" width="10.7265625" style="491" customWidth="1"/>
    <col min="2293" max="2293" width="17.54296875" style="491" customWidth="1"/>
    <col min="2294" max="2294" width="8.7265625" style="491"/>
    <col min="2295" max="2295" width="10.26953125" style="491" customWidth="1"/>
    <col min="2296" max="2296" width="14.7265625" style="491" customWidth="1"/>
    <col min="2297" max="2530" width="8.7265625" style="491"/>
    <col min="2531" max="2531" width="35" style="491" customWidth="1"/>
    <col min="2532" max="2532" width="14.26953125" style="491" customWidth="1"/>
    <col min="2533" max="2533" width="13" style="491" customWidth="1"/>
    <col min="2534" max="2534" width="12.453125" style="491" customWidth="1"/>
    <col min="2535" max="2535" width="16.54296875" style="491" customWidth="1"/>
    <col min="2536" max="2539" width="8.7265625" style="491"/>
    <col min="2540" max="2540" width="31.54296875" style="491" customWidth="1"/>
    <col min="2541" max="2541" width="14.26953125" style="491" customWidth="1"/>
    <col min="2542" max="2542" width="12.81640625" style="491" customWidth="1"/>
    <col min="2543" max="2543" width="12.453125" style="491" customWidth="1"/>
    <col min="2544" max="2544" width="4.453125" style="491" customWidth="1"/>
    <col min="2545" max="2545" width="18.26953125" style="491" customWidth="1"/>
    <col min="2546" max="2546" width="20.54296875" style="491" customWidth="1"/>
    <col min="2547" max="2547" width="14.81640625" style="491" customWidth="1"/>
    <col min="2548" max="2548" width="10.7265625" style="491" customWidth="1"/>
    <col min="2549" max="2549" width="17.54296875" style="491" customWidth="1"/>
    <col min="2550" max="2550" width="8.7265625" style="491"/>
    <col min="2551" max="2551" width="10.26953125" style="491" customWidth="1"/>
    <col min="2552" max="2552" width="14.7265625" style="491" customWidth="1"/>
    <col min="2553" max="2786" width="8.7265625" style="491"/>
    <col min="2787" max="2787" width="35" style="491" customWidth="1"/>
    <col min="2788" max="2788" width="14.26953125" style="491" customWidth="1"/>
    <col min="2789" max="2789" width="13" style="491" customWidth="1"/>
    <col min="2790" max="2790" width="12.453125" style="491" customWidth="1"/>
    <col min="2791" max="2791" width="16.54296875" style="491" customWidth="1"/>
    <col min="2792" max="2795" width="8.7265625" style="491"/>
    <col min="2796" max="2796" width="31.54296875" style="491" customWidth="1"/>
    <col min="2797" max="2797" width="14.26953125" style="491" customWidth="1"/>
    <col min="2798" max="2798" width="12.81640625" style="491" customWidth="1"/>
    <col min="2799" max="2799" width="12.453125" style="491" customWidth="1"/>
    <col min="2800" max="2800" width="4.453125" style="491" customWidth="1"/>
    <col min="2801" max="2801" width="18.26953125" style="491" customWidth="1"/>
    <col min="2802" max="2802" width="20.54296875" style="491" customWidth="1"/>
    <col min="2803" max="2803" width="14.81640625" style="491" customWidth="1"/>
    <col min="2804" max="2804" width="10.7265625" style="491" customWidth="1"/>
    <col min="2805" max="2805" width="17.54296875" style="491" customWidth="1"/>
    <col min="2806" max="2806" width="8.7265625" style="491"/>
    <col min="2807" max="2807" width="10.26953125" style="491" customWidth="1"/>
    <col min="2808" max="2808" width="14.7265625" style="491" customWidth="1"/>
    <col min="2809" max="3042" width="8.7265625" style="491"/>
    <col min="3043" max="3043" width="35" style="491" customWidth="1"/>
    <col min="3044" max="3044" width="14.26953125" style="491" customWidth="1"/>
    <col min="3045" max="3045" width="13" style="491" customWidth="1"/>
    <col min="3046" max="3046" width="12.453125" style="491" customWidth="1"/>
    <col min="3047" max="3047" width="16.54296875" style="491" customWidth="1"/>
    <col min="3048" max="3051" width="8.7265625" style="491"/>
    <col min="3052" max="3052" width="31.54296875" style="491" customWidth="1"/>
    <col min="3053" max="3053" width="14.26953125" style="491" customWidth="1"/>
    <col min="3054" max="3054" width="12.81640625" style="491" customWidth="1"/>
    <col min="3055" max="3055" width="12.453125" style="491" customWidth="1"/>
    <col min="3056" max="3056" width="4.453125" style="491" customWidth="1"/>
    <col min="3057" max="3057" width="18.26953125" style="491" customWidth="1"/>
    <col min="3058" max="3058" width="20.54296875" style="491" customWidth="1"/>
    <col min="3059" max="3059" width="14.81640625" style="491" customWidth="1"/>
    <col min="3060" max="3060" width="10.7265625" style="491" customWidth="1"/>
    <col min="3061" max="3061" width="17.54296875" style="491" customWidth="1"/>
    <col min="3062" max="3062" width="8.7265625" style="491"/>
    <col min="3063" max="3063" width="10.26953125" style="491" customWidth="1"/>
    <col min="3064" max="3064" width="14.7265625" style="491" customWidth="1"/>
    <col min="3065" max="3298" width="8.7265625" style="491"/>
    <col min="3299" max="3299" width="35" style="491" customWidth="1"/>
    <col min="3300" max="3300" width="14.26953125" style="491" customWidth="1"/>
    <col min="3301" max="3301" width="13" style="491" customWidth="1"/>
    <col min="3302" max="3302" width="12.453125" style="491" customWidth="1"/>
    <col min="3303" max="3303" width="16.54296875" style="491" customWidth="1"/>
    <col min="3304" max="3307" width="8.7265625" style="491"/>
    <col min="3308" max="3308" width="31.54296875" style="491" customWidth="1"/>
    <col min="3309" max="3309" width="14.26953125" style="491" customWidth="1"/>
    <col min="3310" max="3310" width="12.81640625" style="491" customWidth="1"/>
    <col min="3311" max="3311" width="12.453125" style="491" customWidth="1"/>
    <col min="3312" max="3312" width="4.453125" style="491" customWidth="1"/>
    <col min="3313" max="3313" width="18.26953125" style="491" customWidth="1"/>
    <col min="3314" max="3314" width="20.54296875" style="491" customWidth="1"/>
    <col min="3315" max="3315" width="14.81640625" style="491" customWidth="1"/>
    <col min="3316" max="3316" width="10.7265625" style="491" customWidth="1"/>
    <col min="3317" max="3317" width="17.54296875" style="491" customWidth="1"/>
    <col min="3318" max="3318" width="8.7265625" style="491"/>
    <col min="3319" max="3319" width="10.26953125" style="491" customWidth="1"/>
    <col min="3320" max="3320" width="14.7265625" style="491" customWidth="1"/>
    <col min="3321" max="3554" width="8.7265625" style="491"/>
    <col min="3555" max="3555" width="35" style="491" customWidth="1"/>
    <col min="3556" max="3556" width="14.26953125" style="491" customWidth="1"/>
    <col min="3557" max="3557" width="13" style="491" customWidth="1"/>
    <col min="3558" max="3558" width="12.453125" style="491" customWidth="1"/>
    <col min="3559" max="3559" width="16.54296875" style="491" customWidth="1"/>
    <col min="3560" max="3563" width="8.7265625" style="491"/>
    <col min="3564" max="3564" width="31.54296875" style="491" customWidth="1"/>
    <col min="3565" max="3565" width="14.26953125" style="491" customWidth="1"/>
    <col min="3566" max="3566" width="12.81640625" style="491" customWidth="1"/>
    <col min="3567" max="3567" width="12.453125" style="491" customWidth="1"/>
    <col min="3568" max="3568" width="4.453125" style="491" customWidth="1"/>
    <col min="3569" max="3569" width="18.26953125" style="491" customWidth="1"/>
    <col min="3570" max="3570" width="20.54296875" style="491" customWidth="1"/>
    <col min="3571" max="3571" width="14.81640625" style="491" customWidth="1"/>
    <col min="3572" max="3572" width="10.7265625" style="491" customWidth="1"/>
    <col min="3573" max="3573" width="17.54296875" style="491" customWidth="1"/>
    <col min="3574" max="3574" width="8.7265625" style="491"/>
    <col min="3575" max="3575" width="10.26953125" style="491" customWidth="1"/>
    <col min="3576" max="3576" width="14.7265625" style="491" customWidth="1"/>
    <col min="3577" max="3810" width="8.7265625" style="491"/>
    <col min="3811" max="3811" width="35" style="491" customWidth="1"/>
    <col min="3812" max="3812" width="14.26953125" style="491" customWidth="1"/>
    <col min="3813" max="3813" width="13" style="491" customWidth="1"/>
    <col min="3814" max="3814" width="12.453125" style="491" customWidth="1"/>
    <col min="3815" max="3815" width="16.54296875" style="491" customWidth="1"/>
    <col min="3816" max="3819" width="8.7265625" style="491"/>
    <col min="3820" max="3820" width="31.54296875" style="491" customWidth="1"/>
    <col min="3821" max="3821" width="14.26953125" style="491" customWidth="1"/>
    <col min="3822" max="3822" width="12.81640625" style="491" customWidth="1"/>
    <col min="3823" max="3823" width="12.453125" style="491" customWidth="1"/>
    <col min="3824" max="3824" width="4.453125" style="491" customWidth="1"/>
    <col min="3825" max="3825" width="18.26953125" style="491" customWidth="1"/>
    <col min="3826" max="3826" width="20.54296875" style="491" customWidth="1"/>
    <col min="3827" max="3827" width="14.81640625" style="491" customWidth="1"/>
    <col min="3828" max="3828" width="10.7265625" style="491" customWidth="1"/>
    <col min="3829" max="3829" width="17.54296875" style="491" customWidth="1"/>
    <col min="3830" max="3830" width="8.7265625" style="491"/>
    <col min="3831" max="3831" width="10.26953125" style="491" customWidth="1"/>
    <col min="3832" max="3832" width="14.7265625" style="491" customWidth="1"/>
    <col min="3833" max="4066" width="8.7265625" style="491"/>
    <col min="4067" max="4067" width="35" style="491" customWidth="1"/>
    <col min="4068" max="4068" width="14.26953125" style="491" customWidth="1"/>
    <col min="4069" max="4069" width="13" style="491" customWidth="1"/>
    <col min="4070" max="4070" width="12.453125" style="491" customWidth="1"/>
    <col min="4071" max="4071" width="16.54296875" style="491" customWidth="1"/>
    <col min="4072" max="4075" width="8.7265625" style="491"/>
    <col min="4076" max="4076" width="31.54296875" style="491" customWidth="1"/>
    <col min="4077" max="4077" width="14.26953125" style="491" customWidth="1"/>
    <col min="4078" max="4078" width="12.81640625" style="491" customWidth="1"/>
    <col min="4079" max="4079" width="12.453125" style="491" customWidth="1"/>
    <col min="4080" max="4080" width="4.453125" style="491" customWidth="1"/>
    <col min="4081" max="4081" width="18.26953125" style="491" customWidth="1"/>
    <col min="4082" max="4082" width="20.54296875" style="491" customWidth="1"/>
    <col min="4083" max="4083" width="14.81640625" style="491" customWidth="1"/>
    <col min="4084" max="4084" width="10.7265625" style="491" customWidth="1"/>
    <col min="4085" max="4085" width="17.54296875" style="491" customWidth="1"/>
    <col min="4086" max="4086" width="8.7265625" style="491"/>
    <col min="4087" max="4087" width="10.26953125" style="491" customWidth="1"/>
    <col min="4088" max="4088" width="14.7265625" style="491" customWidth="1"/>
    <col min="4089" max="4322" width="8.7265625" style="491"/>
    <col min="4323" max="4323" width="35" style="491" customWidth="1"/>
    <col min="4324" max="4324" width="14.26953125" style="491" customWidth="1"/>
    <col min="4325" max="4325" width="13" style="491" customWidth="1"/>
    <col min="4326" max="4326" width="12.453125" style="491" customWidth="1"/>
    <col min="4327" max="4327" width="16.54296875" style="491" customWidth="1"/>
    <col min="4328" max="4331" width="8.7265625" style="491"/>
    <col min="4332" max="4332" width="31.54296875" style="491" customWidth="1"/>
    <col min="4333" max="4333" width="14.26953125" style="491" customWidth="1"/>
    <col min="4334" max="4334" width="12.81640625" style="491" customWidth="1"/>
    <col min="4335" max="4335" width="12.453125" style="491" customWidth="1"/>
    <col min="4336" max="4336" width="4.453125" style="491" customWidth="1"/>
    <col min="4337" max="4337" width="18.26953125" style="491" customWidth="1"/>
    <col min="4338" max="4338" width="20.54296875" style="491" customWidth="1"/>
    <col min="4339" max="4339" width="14.81640625" style="491" customWidth="1"/>
    <col min="4340" max="4340" width="10.7265625" style="491" customWidth="1"/>
    <col min="4341" max="4341" width="17.54296875" style="491" customWidth="1"/>
    <col min="4342" max="4342" width="8.7265625" style="491"/>
    <col min="4343" max="4343" width="10.26953125" style="491" customWidth="1"/>
    <col min="4344" max="4344" width="14.7265625" style="491" customWidth="1"/>
    <col min="4345" max="4578" width="8.7265625" style="491"/>
    <col min="4579" max="4579" width="35" style="491" customWidth="1"/>
    <col min="4580" max="4580" width="14.26953125" style="491" customWidth="1"/>
    <col min="4581" max="4581" width="13" style="491" customWidth="1"/>
    <col min="4582" max="4582" width="12.453125" style="491" customWidth="1"/>
    <col min="4583" max="4583" width="16.54296875" style="491" customWidth="1"/>
    <col min="4584" max="4587" width="8.7265625" style="491"/>
    <col min="4588" max="4588" width="31.54296875" style="491" customWidth="1"/>
    <col min="4589" max="4589" width="14.26953125" style="491" customWidth="1"/>
    <col min="4590" max="4590" width="12.81640625" style="491" customWidth="1"/>
    <col min="4591" max="4591" width="12.453125" style="491" customWidth="1"/>
    <col min="4592" max="4592" width="4.453125" style="491" customWidth="1"/>
    <col min="4593" max="4593" width="18.26953125" style="491" customWidth="1"/>
    <col min="4594" max="4594" width="20.54296875" style="491" customWidth="1"/>
    <col min="4595" max="4595" width="14.81640625" style="491" customWidth="1"/>
    <col min="4596" max="4596" width="10.7265625" style="491" customWidth="1"/>
    <col min="4597" max="4597" width="17.54296875" style="491" customWidth="1"/>
    <col min="4598" max="4598" width="8.7265625" style="491"/>
    <col min="4599" max="4599" width="10.26953125" style="491" customWidth="1"/>
    <col min="4600" max="4600" width="14.7265625" style="491" customWidth="1"/>
    <col min="4601" max="4834" width="8.7265625" style="491"/>
    <col min="4835" max="4835" width="35" style="491" customWidth="1"/>
    <col min="4836" max="4836" width="14.26953125" style="491" customWidth="1"/>
    <col min="4837" max="4837" width="13" style="491" customWidth="1"/>
    <col min="4838" max="4838" width="12.453125" style="491" customWidth="1"/>
    <col min="4839" max="4839" width="16.54296875" style="491" customWidth="1"/>
    <col min="4840" max="4843" width="8.7265625" style="491"/>
    <col min="4844" max="4844" width="31.54296875" style="491" customWidth="1"/>
    <col min="4845" max="4845" width="14.26953125" style="491" customWidth="1"/>
    <col min="4846" max="4846" width="12.81640625" style="491" customWidth="1"/>
    <col min="4847" max="4847" width="12.453125" style="491" customWidth="1"/>
    <col min="4848" max="4848" width="4.453125" style="491" customWidth="1"/>
    <col min="4849" max="4849" width="18.26953125" style="491" customWidth="1"/>
    <col min="4850" max="4850" width="20.54296875" style="491" customWidth="1"/>
    <col min="4851" max="4851" width="14.81640625" style="491" customWidth="1"/>
    <col min="4852" max="4852" width="10.7265625" style="491" customWidth="1"/>
    <col min="4853" max="4853" width="17.54296875" style="491" customWidth="1"/>
    <col min="4854" max="4854" width="8.7265625" style="491"/>
    <col min="4855" max="4855" width="10.26953125" style="491" customWidth="1"/>
    <col min="4856" max="4856" width="14.7265625" style="491" customWidth="1"/>
    <col min="4857" max="5090" width="8.7265625" style="491"/>
    <col min="5091" max="5091" width="35" style="491" customWidth="1"/>
    <col min="5092" max="5092" width="14.26953125" style="491" customWidth="1"/>
    <col min="5093" max="5093" width="13" style="491" customWidth="1"/>
    <col min="5094" max="5094" width="12.453125" style="491" customWidth="1"/>
    <col min="5095" max="5095" width="16.54296875" style="491" customWidth="1"/>
    <col min="5096" max="5099" width="8.7265625" style="491"/>
    <col min="5100" max="5100" width="31.54296875" style="491" customWidth="1"/>
    <col min="5101" max="5101" width="14.26953125" style="491" customWidth="1"/>
    <col min="5102" max="5102" width="12.81640625" style="491" customWidth="1"/>
    <col min="5103" max="5103" width="12.453125" style="491" customWidth="1"/>
    <col min="5104" max="5104" width="4.453125" style="491" customWidth="1"/>
    <col min="5105" max="5105" width="18.26953125" style="491" customWidth="1"/>
    <col min="5106" max="5106" width="20.54296875" style="491" customWidth="1"/>
    <col min="5107" max="5107" width="14.81640625" style="491" customWidth="1"/>
    <col min="5108" max="5108" width="10.7265625" style="491" customWidth="1"/>
    <col min="5109" max="5109" width="17.54296875" style="491" customWidth="1"/>
    <col min="5110" max="5110" width="8.7265625" style="491"/>
    <col min="5111" max="5111" width="10.26953125" style="491" customWidth="1"/>
    <col min="5112" max="5112" width="14.7265625" style="491" customWidth="1"/>
    <col min="5113" max="5346" width="8.7265625" style="491"/>
    <col min="5347" max="5347" width="35" style="491" customWidth="1"/>
    <col min="5348" max="5348" width="14.26953125" style="491" customWidth="1"/>
    <col min="5349" max="5349" width="13" style="491" customWidth="1"/>
    <col min="5350" max="5350" width="12.453125" style="491" customWidth="1"/>
    <col min="5351" max="5351" width="16.54296875" style="491" customWidth="1"/>
    <col min="5352" max="5355" width="8.7265625" style="491"/>
    <col min="5356" max="5356" width="31.54296875" style="491" customWidth="1"/>
    <col min="5357" max="5357" width="14.26953125" style="491" customWidth="1"/>
    <col min="5358" max="5358" width="12.81640625" style="491" customWidth="1"/>
    <col min="5359" max="5359" width="12.453125" style="491" customWidth="1"/>
    <col min="5360" max="5360" width="4.453125" style="491" customWidth="1"/>
    <col min="5361" max="5361" width="18.26953125" style="491" customWidth="1"/>
    <col min="5362" max="5362" width="20.54296875" style="491" customWidth="1"/>
    <col min="5363" max="5363" width="14.81640625" style="491" customWidth="1"/>
    <col min="5364" max="5364" width="10.7265625" style="491" customWidth="1"/>
    <col min="5365" max="5365" width="17.54296875" style="491" customWidth="1"/>
    <col min="5366" max="5366" width="8.7265625" style="491"/>
    <col min="5367" max="5367" width="10.26953125" style="491" customWidth="1"/>
    <col min="5368" max="5368" width="14.7265625" style="491" customWidth="1"/>
    <col min="5369" max="5602" width="8.7265625" style="491"/>
    <col min="5603" max="5603" width="35" style="491" customWidth="1"/>
    <col min="5604" max="5604" width="14.26953125" style="491" customWidth="1"/>
    <col min="5605" max="5605" width="13" style="491" customWidth="1"/>
    <col min="5606" max="5606" width="12.453125" style="491" customWidth="1"/>
    <col min="5607" max="5607" width="16.54296875" style="491" customWidth="1"/>
    <col min="5608" max="5611" width="8.7265625" style="491"/>
    <col min="5612" max="5612" width="31.54296875" style="491" customWidth="1"/>
    <col min="5613" max="5613" width="14.26953125" style="491" customWidth="1"/>
    <col min="5614" max="5614" width="12.81640625" style="491" customWidth="1"/>
    <col min="5615" max="5615" width="12.453125" style="491" customWidth="1"/>
    <col min="5616" max="5616" width="4.453125" style="491" customWidth="1"/>
    <col min="5617" max="5617" width="18.26953125" style="491" customWidth="1"/>
    <col min="5618" max="5618" width="20.54296875" style="491" customWidth="1"/>
    <col min="5619" max="5619" width="14.81640625" style="491" customWidth="1"/>
    <col min="5620" max="5620" width="10.7265625" style="491" customWidth="1"/>
    <col min="5621" max="5621" width="17.54296875" style="491" customWidth="1"/>
    <col min="5622" max="5622" width="8.7265625" style="491"/>
    <col min="5623" max="5623" width="10.26953125" style="491" customWidth="1"/>
    <col min="5624" max="5624" width="14.7265625" style="491" customWidth="1"/>
    <col min="5625" max="5858" width="8.7265625" style="491"/>
    <col min="5859" max="5859" width="35" style="491" customWidth="1"/>
    <col min="5860" max="5860" width="14.26953125" style="491" customWidth="1"/>
    <col min="5861" max="5861" width="13" style="491" customWidth="1"/>
    <col min="5862" max="5862" width="12.453125" style="491" customWidth="1"/>
    <col min="5863" max="5863" width="16.54296875" style="491" customWidth="1"/>
    <col min="5864" max="5867" width="8.7265625" style="491"/>
    <col min="5868" max="5868" width="31.54296875" style="491" customWidth="1"/>
    <col min="5869" max="5869" width="14.26953125" style="491" customWidth="1"/>
    <col min="5870" max="5870" width="12.81640625" style="491" customWidth="1"/>
    <col min="5871" max="5871" width="12.453125" style="491" customWidth="1"/>
    <col min="5872" max="5872" width="4.453125" style="491" customWidth="1"/>
    <col min="5873" max="5873" width="18.26953125" style="491" customWidth="1"/>
    <col min="5874" max="5874" width="20.54296875" style="491" customWidth="1"/>
    <col min="5875" max="5875" width="14.81640625" style="491" customWidth="1"/>
    <col min="5876" max="5876" width="10.7265625" style="491" customWidth="1"/>
    <col min="5877" max="5877" width="17.54296875" style="491" customWidth="1"/>
    <col min="5878" max="5878" width="8.7265625" style="491"/>
    <col min="5879" max="5879" width="10.26953125" style="491" customWidth="1"/>
    <col min="5880" max="5880" width="14.7265625" style="491" customWidth="1"/>
    <col min="5881" max="6114" width="8.7265625" style="491"/>
    <col min="6115" max="6115" width="35" style="491" customWidth="1"/>
    <col min="6116" max="6116" width="14.26953125" style="491" customWidth="1"/>
    <col min="6117" max="6117" width="13" style="491" customWidth="1"/>
    <col min="6118" max="6118" width="12.453125" style="491" customWidth="1"/>
    <col min="6119" max="6119" width="16.54296875" style="491" customWidth="1"/>
    <col min="6120" max="6123" width="8.7265625" style="491"/>
    <col min="6124" max="6124" width="31.54296875" style="491" customWidth="1"/>
    <col min="6125" max="6125" width="14.26953125" style="491" customWidth="1"/>
    <col min="6126" max="6126" width="12.81640625" style="491" customWidth="1"/>
    <col min="6127" max="6127" width="12.453125" style="491" customWidth="1"/>
    <col min="6128" max="6128" width="4.453125" style="491" customWidth="1"/>
    <col min="6129" max="6129" width="18.26953125" style="491" customWidth="1"/>
    <col min="6130" max="6130" width="20.54296875" style="491" customWidth="1"/>
    <col min="6131" max="6131" width="14.81640625" style="491" customWidth="1"/>
    <col min="6132" max="6132" width="10.7265625" style="491" customWidth="1"/>
    <col min="6133" max="6133" width="17.54296875" style="491" customWidth="1"/>
    <col min="6134" max="6134" width="8.7265625" style="491"/>
    <col min="6135" max="6135" width="10.26953125" style="491" customWidth="1"/>
    <col min="6136" max="6136" width="14.7265625" style="491" customWidth="1"/>
    <col min="6137" max="6370" width="8.7265625" style="491"/>
    <col min="6371" max="6371" width="35" style="491" customWidth="1"/>
    <col min="6372" max="6372" width="14.26953125" style="491" customWidth="1"/>
    <col min="6373" max="6373" width="13" style="491" customWidth="1"/>
    <col min="6374" max="6374" width="12.453125" style="491" customWidth="1"/>
    <col min="6375" max="6375" width="16.54296875" style="491" customWidth="1"/>
    <col min="6376" max="6379" width="8.7265625" style="491"/>
    <col min="6380" max="6380" width="31.54296875" style="491" customWidth="1"/>
    <col min="6381" max="6381" width="14.26953125" style="491" customWidth="1"/>
    <col min="6382" max="6382" width="12.81640625" style="491" customWidth="1"/>
    <col min="6383" max="6383" width="12.453125" style="491" customWidth="1"/>
    <col min="6384" max="6384" width="4.453125" style="491" customWidth="1"/>
    <col min="6385" max="6385" width="18.26953125" style="491" customWidth="1"/>
    <col min="6386" max="6386" width="20.54296875" style="491" customWidth="1"/>
    <col min="6387" max="6387" width="14.81640625" style="491" customWidth="1"/>
    <col min="6388" max="6388" width="10.7265625" style="491" customWidth="1"/>
    <col min="6389" max="6389" width="17.54296875" style="491" customWidth="1"/>
    <col min="6390" max="6390" width="8.7265625" style="491"/>
    <col min="6391" max="6391" width="10.26953125" style="491" customWidth="1"/>
    <col min="6392" max="6392" width="14.7265625" style="491" customWidth="1"/>
    <col min="6393" max="6626" width="8.7265625" style="491"/>
    <col min="6627" max="6627" width="35" style="491" customWidth="1"/>
    <col min="6628" max="6628" width="14.26953125" style="491" customWidth="1"/>
    <col min="6629" max="6629" width="13" style="491" customWidth="1"/>
    <col min="6630" max="6630" width="12.453125" style="491" customWidth="1"/>
    <col min="6631" max="6631" width="16.54296875" style="491" customWidth="1"/>
    <col min="6632" max="6635" width="8.7265625" style="491"/>
    <col min="6636" max="6636" width="31.54296875" style="491" customWidth="1"/>
    <col min="6637" max="6637" width="14.26953125" style="491" customWidth="1"/>
    <col min="6638" max="6638" width="12.81640625" style="491" customWidth="1"/>
    <col min="6639" max="6639" width="12.453125" style="491" customWidth="1"/>
    <col min="6640" max="6640" width="4.453125" style="491" customWidth="1"/>
    <col min="6641" max="6641" width="18.26953125" style="491" customWidth="1"/>
    <col min="6642" max="6642" width="20.54296875" style="491" customWidth="1"/>
    <col min="6643" max="6643" width="14.81640625" style="491" customWidth="1"/>
    <col min="6644" max="6644" width="10.7265625" style="491" customWidth="1"/>
    <col min="6645" max="6645" width="17.54296875" style="491" customWidth="1"/>
    <col min="6646" max="6646" width="8.7265625" style="491"/>
    <col min="6647" max="6647" width="10.26953125" style="491" customWidth="1"/>
    <col min="6648" max="6648" width="14.7265625" style="491" customWidth="1"/>
    <col min="6649" max="6882" width="8.7265625" style="491"/>
    <col min="6883" max="6883" width="35" style="491" customWidth="1"/>
    <col min="6884" max="6884" width="14.26953125" style="491" customWidth="1"/>
    <col min="6885" max="6885" width="13" style="491" customWidth="1"/>
    <col min="6886" max="6886" width="12.453125" style="491" customWidth="1"/>
    <col min="6887" max="6887" width="16.54296875" style="491" customWidth="1"/>
    <col min="6888" max="6891" width="8.7265625" style="491"/>
    <col min="6892" max="6892" width="31.54296875" style="491" customWidth="1"/>
    <col min="6893" max="6893" width="14.26953125" style="491" customWidth="1"/>
    <col min="6894" max="6894" width="12.81640625" style="491" customWidth="1"/>
    <col min="6895" max="6895" width="12.453125" style="491" customWidth="1"/>
    <col min="6896" max="6896" width="4.453125" style="491" customWidth="1"/>
    <col min="6897" max="6897" width="18.26953125" style="491" customWidth="1"/>
    <col min="6898" max="6898" width="20.54296875" style="491" customWidth="1"/>
    <col min="6899" max="6899" width="14.81640625" style="491" customWidth="1"/>
    <col min="6900" max="6900" width="10.7265625" style="491" customWidth="1"/>
    <col min="6901" max="6901" width="17.54296875" style="491" customWidth="1"/>
    <col min="6902" max="6902" width="8.7265625" style="491"/>
    <col min="6903" max="6903" width="10.26953125" style="491" customWidth="1"/>
    <col min="6904" max="6904" width="14.7265625" style="491" customWidth="1"/>
    <col min="6905" max="7138" width="8.7265625" style="491"/>
    <col min="7139" max="7139" width="35" style="491" customWidth="1"/>
    <col min="7140" max="7140" width="14.26953125" style="491" customWidth="1"/>
    <col min="7141" max="7141" width="13" style="491" customWidth="1"/>
    <col min="7142" max="7142" width="12.453125" style="491" customWidth="1"/>
    <col min="7143" max="7143" width="16.54296875" style="491" customWidth="1"/>
    <col min="7144" max="7147" width="8.7265625" style="491"/>
    <col min="7148" max="7148" width="31.54296875" style="491" customWidth="1"/>
    <col min="7149" max="7149" width="14.26953125" style="491" customWidth="1"/>
    <col min="7150" max="7150" width="12.81640625" style="491" customWidth="1"/>
    <col min="7151" max="7151" width="12.453125" style="491" customWidth="1"/>
    <col min="7152" max="7152" width="4.453125" style="491" customWidth="1"/>
    <col min="7153" max="7153" width="18.26953125" style="491" customWidth="1"/>
    <col min="7154" max="7154" width="20.54296875" style="491" customWidth="1"/>
    <col min="7155" max="7155" width="14.81640625" style="491" customWidth="1"/>
    <col min="7156" max="7156" width="10.7265625" style="491" customWidth="1"/>
    <col min="7157" max="7157" width="17.54296875" style="491" customWidth="1"/>
    <col min="7158" max="7158" width="8.7265625" style="491"/>
    <col min="7159" max="7159" width="10.26953125" style="491" customWidth="1"/>
    <col min="7160" max="7160" width="14.7265625" style="491" customWidth="1"/>
    <col min="7161" max="7394" width="8.7265625" style="491"/>
    <col min="7395" max="7395" width="35" style="491" customWidth="1"/>
    <col min="7396" max="7396" width="14.26953125" style="491" customWidth="1"/>
    <col min="7397" max="7397" width="13" style="491" customWidth="1"/>
    <col min="7398" max="7398" width="12.453125" style="491" customWidth="1"/>
    <col min="7399" max="7399" width="16.54296875" style="491" customWidth="1"/>
    <col min="7400" max="7403" width="8.7265625" style="491"/>
    <col min="7404" max="7404" width="31.54296875" style="491" customWidth="1"/>
    <col min="7405" max="7405" width="14.26953125" style="491" customWidth="1"/>
    <col min="7406" max="7406" width="12.81640625" style="491" customWidth="1"/>
    <col min="7407" max="7407" width="12.453125" style="491" customWidth="1"/>
    <col min="7408" max="7408" width="4.453125" style="491" customWidth="1"/>
    <col min="7409" max="7409" width="18.26953125" style="491" customWidth="1"/>
    <col min="7410" max="7410" width="20.54296875" style="491" customWidth="1"/>
    <col min="7411" max="7411" width="14.81640625" style="491" customWidth="1"/>
    <col min="7412" max="7412" width="10.7265625" style="491" customWidth="1"/>
    <col min="7413" max="7413" width="17.54296875" style="491" customWidth="1"/>
    <col min="7414" max="7414" width="8.7265625" style="491"/>
    <col min="7415" max="7415" width="10.26953125" style="491" customWidth="1"/>
    <col min="7416" max="7416" width="14.7265625" style="491" customWidth="1"/>
    <col min="7417" max="7650" width="8.7265625" style="491"/>
    <col min="7651" max="7651" width="35" style="491" customWidth="1"/>
    <col min="7652" max="7652" width="14.26953125" style="491" customWidth="1"/>
    <col min="7653" max="7653" width="13" style="491" customWidth="1"/>
    <col min="7654" max="7654" width="12.453125" style="491" customWidth="1"/>
    <col min="7655" max="7655" width="16.54296875" style="491" customWidth="1"/>
    <col min="7656" max="7659" width="8.7265625" style="491"/>
    <col min="7660" max="7660" width="31.54296875" style="491" customWidth="1"/>
    <col min="7661" max="7661" width="14.26953125" style="491" customWidth="1"/>
    <col min="7662" max="7662" width="12.81640625" style="491" customWidth="1"/>
    <col min="7663" max="7663" width="12.453125" style="491" customWidth="1"/>
    <col min="7664" max="7664" width="4.453125" style="491" customWidth="1"/>
    <col min="7665" max="7665" width="18.26953125" style="491" customWidth="1"/>
    <col min="7666" max="7666" width="20.54296875" style="491" customWidth="1"/>
    <col min="7667" max="7667" width="14.81640625" style="491" customWidth="1"/>
    <col min="7668" max="7668" width="10.7265625" style="491" customWidth="1"/>
    <col min="7669" max="7669" width="17.54296875" style="491" customWidth="1"/>
    <col min="7670" max="7670" width="8.7265625" style="491"/>
    <col min="7671" max="7671" width="10.26953125" style="491" customWidth="1"/>
    <col min="7672" max="7672" width="14.7265625" style="491" customWidth="1"/>
    <col min="7673" max="7906" width="8.7265625" style="491"/>
    <col min="7907" max="7907" width="35" style="491" customWidth="1"/>
    <col min="7908" max="7908" width="14.26953125" style="491" customWidth="1"/>
    <col min="7909" max="7909" width="13" style="491" customWidth="1"/>
    <col min="7910" max="7910" width="12.453125" style="491" customWidth="1"/>
    <col min="7911" max="7911" width="16.54296875" style="491" customWidth="1"/>
    <col min="7912" max="7915" width="8.7265625" style="491"/>
    <col min="7916" max="7916" width="31.54296875" style="491" customWidth="1"/>
    <col min="7917" max="7917" width="14.26953125" style="491" customWidth="1"/>
    <col min="7918" max="7918" width="12.81640625" style="491" customWidth="1"/>
    <col min="7919" max="7919" width="12.453125" style="491" customWidth="1"/>
    <col min="7920" max="7920" width="4.453125" style="491" customWidth="1"/>
    <col min="7921" max="7921" width="18.26953125" style="491" customWidth="1"/>
    <col min="7922" max="7922" width="20.54296875" style="491" customWidth="1"/>
    <col min="7923" max="7923" width="14.81640625" style="491" customWidth="1"/>
    <col min="7924" max="7924" width="10.7265625" style="491" customWidth="1"/>
    <col min="7925" max="7925" width="17.54296875" style="491" customWidth="1"/>
    <col min="7926" max="7926" width="8.7265625" style="491"/>
    <col min="7927" max="7927" width="10.26953125" style="491" customWidth="1"/>
    <col min="7928" max="7928" width="14.7265625" style="491" customWidth="1"/>
    <col min="7929" max="8162" width="8.7265625" style="491"/>
    <col min="8163" max="8163" width="35" style="491" customWidth="1"/>
    <col min="8164" max="8164" width="14.26953125" style="491" customWidth="1"/>
    <col min="8165" max="8165" width="13" style="491" customWidth="1"/>
    <col min="8166" max="8166" width="12.453125" style="491" customWidth="1"/>
    <col min="8167" max="8167" width="16.54296875" style="491" customWidth="1"/>
    <col min="8168" max="8171" width="8.7265625" style="491"/>
    <col min="8172" max="8172" width="31.54296875" style="491" customWidth="1"/>
    <col min="8173" max="8173" width="14.26953125" style="491" customWidth="1"/>
    <col min="8174" max="8174" width="12.81640625" style="491" customWidth="1"/>
    <col min="8175" max="8175" width="12.453125" style="491" customWidth="1"/>
    <col min="8176" max="8176" width="4.453125" style="491" customWidth="1"/>
    <col min="8177" max="8177" width="18.26953125" style="491" customWidth="1"/>
    <col min="8178" max="8178" width="20.54296875" style="491" customWidth="1"/>
    <col min="8179" max="8179" width="14.81640625" style="491" customWidth="1"/>
    <col min="8180" max="8180" width="10.7265625" style="491" customWidth="1"/>
    <col min="8181" max="8181" width="17.54296875" style="491" customWidth="1"/>
    <col min="8182" max="8182" width="8.7265625" style="491"/>
    <col min="8183" max="8183" width="10.26953125" style="491" customWidth="1"/>
    <col min="8184" max="8184" width="14.7265625" style="491" customWidth="1"/>
    <col min="8185" max="8418" width="8.7265625" style="491"/>
    <col min="8419" max="8419" width="35" style="491" customWidth="1"/>
    <col min="8420" max="8420" width="14.26953125" style="491" customWidth="1"/>
    <col min="8421" max="8421" width="13" style="491" customWidth="1"/>
    <col min="8422" max="8422" width="12.453125" style="491" customWidth="1"/>
    <col min="8423" max="8423" width="16.54296875" style="491" customWidth="1"/>
    <col min="8424" max="8427" width="8.7265625" style="491"/>
    <col min="8428" max="8428" width="31.54296875" style="491" customWidth="1"/>
    <col min="8429" max="8429" width="14.26953125" style="491" customWidth="1"/>
    <col min="8430" max="8430" width="12.81640625" style="491" customWidth="1"/>
    <col min="8431" max="8431" width="12.453125" style="491" customWidth="1"/>
    <col min="8432" max="8432" width="4.453125" style="491" customWidth="1"/>
    <col min="8433" max="8433" width="18.26953125" style="491" customWidth="1"/>
    <col min="8434" max="8434" width="20.54296875" style="491" customWidth="1"/>
    <col min="8435" max="8435" width="14.81640625" style="491" customWidth="1"/>
    <col min="8436" max="8436" width="10.7265625" style="491" customWidth="1"/>
    <col min="8437" max="8437" width="17.54296875" style="491" customWidth="1"/>
    <col min="8438" max="8438" width="8.7265625" style="491"/>
    <col min="8439" max="8439" width="10.26953125" style="491" customWidth="1"/>
    <col min="8440" max="8440" width="14.7265625" style="491" customWidth="1"/>
    <col min="8441" max="8674" width="8.7265625" style="491"/>
    <col min="8675" max="8675" width="35" style="491" customWidth="1"/>
    <col min="8676" max="8676" width="14.26953125" style="491" customWidth="1"/>
    <col min="8677" max="8677" width="13" style="491" customWidth="1"/>
    <col min="8678" max="8678" width="12.453125" style="491" customWidth="1"/>
    <col min="8679" max="8679" width="16.54296875" style="491" customWidth="1"/>
    <col min="8680" max="8683" width="8.7265625" style="491"/>
    <col min="8684" max="8684" width="31.54296875" style="491" customWidth="1"/>
    <col min="8685" max="8685" width="14.26953125" style="491" customWidth="1"/>
    <col min="8686" max="8686" width="12.81640625" style="491" customWidth="1"/>
    <col min="8687" max="8687" width="12.453125" style="491" customWidth="1"/>
    <col min="8688" max="8688" width="4.453125" style="491" customWidth="1"/>
    <col min="8689" max="8689" width="18.26953125" style="491" customWidth="1"/>
    <col min="8690" max="8690" width="20.54296875" style="491" customWidth="1"/>
    <col min="8691" max="8691" width="14.81640625" style="491" customWidth="1"/>
    <col min="8692" max="8692" width="10.7265625" style="491" customWidth="1"/>
    <col min="8693" max="8693" width="17.54296875" style="491" customWidth="1"/>
    <col min="8694" max="8694" width="8.7265625" style="491"/>
    <col min="8695" max="8695" width="10.26953125" style="491" customWidth="1"/>
    <col min="8696" max="8696" width="14.7265625" style="491" customWidth="1"/>
    <col min="8697" max="8930" width="8.7265625" style="491"/>
    <col min="8931" max="8931" width="35" style="491" customWidth="1"/>
    <col min="8932" max="8932" width="14.26953125" style="491" customWidth="1"/>
    <col min="8933" max="8933" width="13" style="491" customWidth="1"/>
    <col min="8934" max="8934" width="12.453125" style="491" customWidth="1"/>
    <col min="8935" max="8935" width="16.54296875" style="491" customWidth="1"/>
    <col min="8936" max="8939" width="8.7265625" style="491"/>
    <col min="8940" max="8940" width="31.54296875" style="491" customWidth="1"/>
    <col min="8941" max="8941" width="14.26953125" style="491" customWidth="1"/>
    <col min="8942" max="8942" width="12.81640625" style="491" customWidth="1"/>
    <col min="8943" max="8943" width="12.453125" style="491" customWidth="1"/>
    <col min="8944" max="8944" width="4.453125" style="491" customWidth="1"/>
    <col min="8945" max="8945" width="18.26953125" style="491" customWidth="1"/>
    <col min="8946" max="8946" width="20.54296875" style="491" customWidth="1"/>
    <col min="8947" max="8947" width="14.81640625" style="491" customWidth="1"/>
    <col min="8948" max="8948" width="10.7265625" style="491" customWidth="1"/>
    <col min="8949" max="8949" width="17.54296875" style="491" customWidth="1"/>
    <col min="8950" max="8950" width="8.7265625" style="491"/>
    <col min="8951" max="8951" width="10.26953125" style="491" customWidth="1"/>
    <col min="8952" max="8952" width="14.7265625" style="491" customWidth="1"/>
    <col min="8953" max="9186" width="8.7265625" style="491"/>
    <col min="9187" max="9187" width="35" style="491" customWidth="1"/>
    <col min="9188" max="9188" width="14.26953125" style="491" customWidth="1"/>
    <col min="9189" max="9189" width="13" style="491" customWidth="1"/>
    <col min="9190" max="9190" width="12.453125" style="491" customWidth="1"/>
    <col min="9191" max="9191" width="16.54296875" style="491" customWidth="1"/>
    <col min="9192" max="9195" width="8.7265625" style="491"/>
    <col min="9196" max="9196" width="31.54296875" style="491" customWidth="1"/>
    <col min="9197" max="9197" width="14.26953125" style="491" customWidth="1"/>
    <col min="9198" max="9198" width="12.81640625" style="491" customWidth="1"/>
    <col min="9199" max="9199" width="12.453125" style="491" customWidth="1"/>
    <col min="9200" max="9200" width="4.453125" style="491" customWidth="1"/>
    <col min="9201" max="9201" width="18.26953125" style="491" customWidth="1"/>
    <col min="9202" max="9202" width="20.54296875" style="491" customWidth="1"/>
    <col min="9203" max="9203" width="14.81640625" style="491" customWidth="1"/>
    <col min="9204" max="9204" width="10.7265625" style="491" customWidth="1"/>
    <col min="9205" max="9205" width="17.54296875" style="491" customWidth="1"/>
    <col min="9206" max="9206" width="8.7265625" style="491"/>
    <col min="9207" max="9207" width="10.26953125" style="491" customWidth="1"/>
    <col min="9208" max="9208" width="14.7265625" style="491" customWidth="1"/>
    <col min="9209" max="9442" width="8.7265625" style="491"/>
    <col min="9443" max="9443" width="35" style="491" customWidth="1"/>
    <col min="9444" max="9444" width="14.26953125" style="491" customWidth="1"/>
    <col min="9445" max="9445" width="13" style="491" customWidth="1"/>
    <col min="9446" max="9446" width="12.453125" style="491" customWidth="1"/>
    <col min="9447" max="9447" width="16.54296875" style="491" customWidth="1"/>
    <col min="9448" max="9451" width="8.7265625" style="491"/>
    <col min="9452" max="9452" width="31.54296875" style="491" customWidth="1"/>
    <col min="9453" max="9453" width="14.26953125" style="491" customWidth="1"/>
    <col min="9454" max="9454" width="12.81640625" style="491" customWidth="1"/>
    <col min="9455" max="9455" width="12.453125" style="491" customWidth="1"/>
    <col min="9456" max="9456" width="4.453125" style="491" customWidth="1"/>
    <col min="9457" max="9457" width="18.26953125" style="491" customWidth="1"/>
    <col min="9458" max="9458" width="20.54296875" style="491" customWidth="1"/>
    <col min="9459" max="9459" width="14.81640625" style="491" customWidth="1"/>
    <col min="9460" max="9460" width="10.7265625" style="491" customWidth="1"/>
    <col min="9461" max="9461" width="17.54296875" style="491" customWidth="1"/>
    <col min="9462" max="9462" width="8.7265625" style="491"/>
    <col min="9463" max="9463" width="10.26953125" style="491" customWidth="1"/>
    <col min="9464" max="9464" width="14.7265625" style="491" customWidth="1"/>
    <col min="9465" max="9698" width="8.7265625" style="491"/>
    <col min="9699" max="9699" width="35" style="491" customWidth="1"/>
    <col min="9700" max="9700" width="14.26953125" style="491" customWidth="1"/>
    <col min="9701" max="9701" width="13" style="491" customWidth="1"/>
    <col min="9702" max="9702" width="12.453125" style="491" customWidth="1"/>
    <col min="9703" max="9703" width="16.54296875" style="491" customWidth="1"/>
    <col min="9704" max="9707" width="8.7265625" style="491"/>
    <col min="9708" max="9708" width="31.54296875" style="491" customWidth="1"/>
    <col min="9709" max="9709" width="14.26953125" style="491" customWidth="1"/>
    <col min="9710" max="9710" width="12.81640625" style="491" customWidth="1"/>
    <col min="9711" max="9711" width="12.453125" style="491" customWidth="1"/>
    <col min="9712" max="9712" width="4.453125" style="491" customWidth="1"/>
    <col min="9713" max="9713" width="18.26953125" style="491" customWidth="1"/>
    <col min="9714" max="9714" width="20.54296875" style="491" customWidth="1"/>
    <col min="9715" max="9715" width="14.81640625" style="491" customWidth="1"/>
    <col min="9716" max="9716" width="10.7265625" style="491" customWidth="1"/>
    <col min="9717" max="9717" width="17.54296875" style="491" customWidth="1"/>
    <col min="9718" max="9718" width="8.7265625" style="491"/>
    <col min="9719" max="9719" width="10.26953125" style="491" customWidth="1"/>
    <col min="9720" max="9720" width="14.7265625" style="491" customWidth="1"/>
    <col min="9721" max="9954" width="8.7265625" style="491"/>
    <col min="9955" max="9955" width="35" style="491" customWidth="1"/>
    <col min="9956" max="9956" width="14.26953125" style="491" customWidth="1"/>
    <col min="9957" max="9957" width="13" style="491" customWidth="1"/>
    <col min="9958" max="9958" width="12.453125" style="491" customWidth="1"/>
    <col min="9959" max="9959" width="16.54296875" style="491" customWidth="1"/>
    <col min="9960" max="9963" width="8.7265625" style="491"/>
    <col min="9964" max="9964" width="31.54296875" style="491" customWidth="1"/>
    <col min="9965" max="9965" width="14.26953125" style="491" customWidth="1"/>
    <col min="9966" max="9966" width="12.81640625" style="491" customWidth="1"/>
    <col min="9967" max="9967" width="12.453125" style="491" customWidth="1"/>
    <col min="9968" max="9968" width="4.453125" style="491" customWidth="1"/>
    <col min="9969" max="9969" width="18.26953125" style="491" customWidth="1"/>
    <col min="9970" max="9970" width="20.54296875" style="491" customWidth="1"/>
    <col min="9971" max="9971" width="14.81640625" style="491" customWidth="1"/>
    <col min="9972" max="9972" width="10.7265625" style="491" customWidth="1"/>
    <col min="9973" max="9973" width="17.54296875" style="491" customWidth="1"/>
    <col min="9974" max="9974" width="8.7265625" style="491"/>
    <col min="9975" max="9975" width="10.26953125" style="491" customWidth="1"/>
    <col min="9976" max="9976" width="14.7265625" style="491" customWidth="1"/>
    <col min="9977" max="10210" width="8.7265625" style="491"/>
    <col min="10211" max="10211" width="35" style="491" customWidth="1"/>
    <col min="10212" max="10212" width="14.26953125" style="491" customWidth="1"/>
    <col min="10213" max="10213" width="13" style="491" customWidth="1"/>
    <col min="10214" max="10214" width="12.453125" style="491" customWidth="1"/>
    <col min="10215" max="10215" width="16.54296875" style="491" customWidth="1"/>
    <col min="10216" max="10219" width="8.7265625" style="491"/>
    <col min="10220" max="10220" width="31.54296875" style="491" customWidth="1"/>
    <col min="10221" max="10221" width="14.26953125" style="491" customWidth="1"/>
    <col min="10222" max="10222" width="12.81640625" style="491" customWidth="1"/>
    <col min="10223" max="10223" width="12.453125" style="491" customWidth="1"/>
    <col min="10224" max="10224" width="4.453125" style="491" customWidth="1"/>
    <col min="10225" max="10225" width="18.26953125" style="491" customWidth="1"/>
    <col min="10226" max="10226" width="20.54296875" style="491" customWidth="1"/>
    <col min="10227" max="10227" width="14.81640625" style="491" customWidth="1"/>
    <col min="10228" max="10228" width="10.7265625" style="491" customWidth="1"/>
    <col min="10229" max="10229" width="17.54296875" style="491" customWidth="1"/>
    <col min="10230" max="10230" width="8.7265625" style="491"/>
    <col min="10231" max="10231" width="10.26953125" style="491" customWidth="1"/>
    <col min="10232" max="10232" width="14.7265625" style="491" customWidth="1"/>
    <col min="10233" max="10466" width="8.7265625" style="491"/>
    <col min="10467" max="10467" width="35" style="491" customWidth="1"/>
    <col min="10468" max="10468" width="14.26953125" style="491" customWidth="1"/>
    <col min="10469" max="10469" width="13" style="491" customWidth="1"/>
    <col min="10470" max="10470" width="12.453125" style="491" customWidth="1"/>
    <col min="10471" max="10471" width="16.54296875" style="491" customWidth="1"/>
    <col min="10472" max="10475" width="8.7265625" style="491"/>
    <col min="10476" max="10476" width="31.54296875" style="491" customWidth="1"/>
    <col min="10477" max="10477" width="14.26953125" style="491" customWidth="1"/>
    <col min="10478" max="10478" width="12.81640625" style="491" customWidth="1"/>
    <col min="10479" max="10479" width="12.453125" style="491" customWidth="1"/>
    <col min="10480" max="10480" width="4.453125" style="491" customWidth="1"/>
    <col min="10481" max="10481" width="18.26953125" style="491" customWidth="1"/>
    <col min="10482" max="10482" width="20.54296875" style="491" customWidth="1"/>
    <col min="10483" max="10483" width="14.81640625" style="491" customWidth="1"/>
    <col min="10484" max="10484" width="10.7265625" style="491" customWidth="1"/>
    <col min="10485" max="10485" width="17.54296875" style="491" customWidth="1"/>
    <col min="10486" max="10486" width="8.7265625" style="491"/>
    <col min="10487" max="10487" width="10.26953125" style="491" customWidth="1"/>
    <col min="10488" max="10488" width="14.7265625" style="491" customWidth="1"/>
    <col min="10489" max="10722" width="8.7265625" style="491"/>
    <col min="10723" max="10723" width="35" style="491" customWidth="1"/>
    <col min="10724" max="10724" width="14.26953125" style="491" customWidth="1"/>
    <col min="10725" max="10725" width="13" style="491" customWidth="1"/>
    <col min="10726" max="10726" width="12.453125" style="491" customWidth="1"/>
    <col min="10727" max="10727" width="16.54296875" style="491" customWidth="1"/>
    <col min="10728" max="10731" width="8.7265625" style="491"/>
    <col min="10732" max="10732" width="31.54296875" style="491" customWidth="1"/>
    <col min="10733" max="10733" width="14.26953125" style="491" customWidth="1"/>
    <col min="10734" max="10734" width="12.81640625" style="491" customWidth="1"/>
    <col min="10735" max="10735" width="12.453125" style="491" customWidth="1"/>
    <col min="10736" max="10736" width="4.453125" style="491" customWidth="1"/>
    <col min="10737" max="10737" width="18.26953125" style="491" customWidth="1"/>
    <col min="10738" max="10738" width="20.54296875" style="491" customWidth="1"/>
    <col min="10739" max="10739" width="14.81640625" style="491" customWidth="1"/>
    <col min="10740" max="10740" width="10.7265625" style="491" customWidth="1"/>
    <col min="10741" max="10741" width="17.54296875" style="491" customWidth="1"/>
    <col min="10742" max="10742" width="8.7265625" style="491"/>
    <col min="10743" max="10743" width="10.26953125" style="491" customWidth="1"/>
    <col min="10744" max="10744" width="14.7265625" style="491" customWidth="1"/>
    <col min="10745" max="10978" width="8.7265625" style="491"/>
    <col min="10979" max="10979" width="35" style="491" customWidth="1"/>
    <col min="10980" max="10980" width="14.26953125" style="491" customWidth="1"/>
    <col min="10981" max="10981" width="13" style="491" customWidth="1"/>
    <col min="10982" max="10982" width="12.453125" style="491" customWidth="1"/>
    <col min="10983" max="10983" width="16.54296875" style="491" customWidth="1"/>
    <col min="10984" max="10987" width="8.7265625" style="491"/>
    <col min="10988" max="10988" width="31.54296875" style="491" customWidth="1"/>
    <col min="10989" max="10989" width="14.26953125" style="491" customWidth="1"/>
    <col min="10990" max="10990" width="12.81640625" style="491" customWidth="1"/>
    <col min="10991" max="10991" width="12.453125" style="491" customWidth="1"/>
    <col min="10992" max="10992" width="4.453125" style="491" customWidth="1"/>
    <col min="10993" max="10993" width="18.26953125" style="491" customWidth="1"/>
    <col min="10994" max="10994" width="20.54296875" style="491" customWidth="1"/>
    <col min="10995" max="10995" width="14.81640625" style="491" customWidth="1"/>
    <col min="10996" max="10996" width="10.7265625" style="491" customWidth="1"/>
    <col min="10997" max="10997" width="17.54296875" style="491" customWidth="1"/>
    <col min="10998" max="10998" width="8.7265625" style="491"/>
    <col min="10999" max="10999" width="10.26953125" style="491" customWidth="1"/>
    <col min="11000" max="11000" width="14.7265625" style="491" customWidth="1"/>
    <col min="11001" max="11234" width="8.7265625" style="491"/>
    <col min="11235" max="11235" width="35" style="491" customWidth="1"/>
    <col min="11236" max="11236" width="14.26953125" style="491" customWidth="1"/>
    <col min="11237" max="11237" width="13" style="491" customWidth="1"/>
    <col min="11238" max="11238" width="12.453125" style="491" customWidth="1"/>
    <col min="11239" max="11239" width="16.54296875" style="491" customWidth="1"/>
    <col min="11240" max="11243" width="8.7265625" style="491"/>
    <col min="11244" max="11244" width="31.54296875" style="491" customWidth="1"/>
    <col min="11245" max="11245" width="14.26953125" style="491" customWidth="1"/>
    <col min="11246" max="11246" width="12.81640625" style="491" customWidth="1"/>
    <col min="11247" max="11247" width="12.453125" style="491" customWidth="1"/>
    <col min="11248" max="11248" width="4.453125" style="491" customWidth="1"/>
    <col min="11249" max="11249" width="18.26953125" style="491" customWidth="1"/>
    <col min="11250" max="11250" width="20.54296875" style="491" customWidth="1"/>
    <col min="11251" max="11251" width="14.81640625" style="491" customWidth="1"/>
    <col min="11252" max="11252" width="10.7265625" style="491" customWidth="1"/>
    <col min="11253" max="11253" width="17.54296875" style="491" customWidth="1"/>
    <col min="11254" max="11254" width="8.7265625" style="491"/>
    <col min="11255" max="11255" width="10.26953125" style="491" customWidth="1"/>
    <col min="11256" max="11256" width="14.7265625" style="491" customWidth="1"/>
    <col min="11257" max="11490" width="8.7265625" style="491"/>
    <col min="11491" max="11491" width="35" style="491" customWidth="1"/>
    <col min="11492" max="11492" width="14.26953125" style="491" customWidth="1"/>
    <col min="11493" max="11493" width="13" style="491" customWidth="1"/>
    <col min="11494" max="11494" width="12.453125" style="491" customWidth="1"/>
    <col min="11495" max="11495" width="16.54296875" style="491" customWidth="1"/>
    <col min="11496" max="11499" width="8.7265625" style="491"/>
    <col min="11500" max="11500" width="31.54296875" style="491" customWidth="1"/>
    <col min="11501" max="11501" width="14.26953125" style="491" customWidth="1"/>
    <col min="11502" max="11502" width="12.81640625" style="491" customWidth="1"/>
    <col min="11503" max="11503" width="12.453125" style="491" customWidth="1"/>
    <col min="11504" max="11504" width="4.453125" style="491" customWidth="1"/>
    <col min="11505" max="11505" width="18.26953125" style="491" customWidth="1"/>
    <col min="11506" max="11506" width="20.54296875" style="491" customWidth="1"/>
    <col min="11507" max="11507" width="14.81640625" style="491" customWidth="1"/>
    <col min="11508" max="11508" width="10.7265625" style="491" customWidth="1"/>
    <col min="11509" max="11509" width="17.54296875" style="491" customWidth="1"/>
    <col min="11510" max="11510" width="8.7265625" style="491"/>
    <col min="11511" max="11511" width="10.26953125" style="491" customWidth="1"/>
    <col min="11512" max="11512" width="14.7265625" style="491" customWidth="1"/>
    <col min="11513" max="11746" width="8.7265625" style="491"/>
    <col min="11747" max="11747" width="35" style="491" customWidth="1"/>
    <col min="11748" max="11748" width="14.26953125" style="491" customWidth="1"/>
    <col min="11749" max="11749" width="13" style="491" customWidth="1"/>
    <col min="11750" max="11750" width="12.453125" style="491" customWidth="1"/>
    <col min="11751" max="11751" width="16.54296875" style="491" customWidth="1"/>
    <col min="11752" max="11755" width="8.7265625" style="491"/>
    <col min="11756" max="11756" width="31.54296875" style="491" customWidth="1"/>
    <col min="11757" max="11757" width="14.26953125" style="491" customWidth="1"/>
    <col min="11758" max="11758" width="12.81640625" style="491" customWidth="1"/>
    <col min="11759" max="11759" width="12.453125" style="491" customWidth="1"/>
    <col min="11760" max="11760" width="4.453125" style="491" customWidth="1"/>
    <col min="11761" max="11761" width="18.26953125" style="491" customWidth="1"/>
    <col min="11762" max="11762" width="20.54296875" style="491" customWidth="1"/>
    <col min="11763" max="11763" width="14.81640625" style="491" customWidth="1"/>
    <col min="11764" max="11764" width="10.7265625" style="491" customWidth="1"/>
    <col min="11765" max="11765" width="17.54296875" style="491" customWidth="1"/>
    <col min="11766" max="11766" width="8.7265625" style="491"/>
    <col min="11767" max="11767" width="10.26953125" style="491" customWidth="1"/>
    <col min="11768" max="11768" width="14.7265625" style="491" customWidth="1"/>
    <col min="11769" max="12002" width="8.7265625" style="491"/>
    <col min="12003" max="12003" width="35" style="491" customWidth="1"/>
    <col min="12004" max="12004" width="14.26953125" style="491" customWidth="1"/>
    <col min="12005" max="12005" width="13" style="491" customWidth="1"/>
    <col min="12006" max="12006" width="12.453125" style="491" customWidth="1"/>
    <col min="12007" max="12007" width="16.54296875" style="491" customWidth="1"/>
    <col min="12008" max="12011" width="8.7265625" style="491"/>
    <col min="12012" max="12012" width="31.54296875" style="491" customWidth="1"/>
    <col min="12013" max="12013" width="14.26953125" style="491" customWidth="1"/>
    <col min="12014" max="12014" width="12.81640625" style="491" customWidth="1"/>
    <col min="12015" max="12015" width="12.453125" style="491" customWidth="1"/>
    <col min="12016" max="12016" width="4.453125" style="491" customWidth="1"/>
    <col min="12017" max="12017" width="18.26953125" style="491" customWidth="1"/>
    <col min="12018" max="12018" width="20.54296875" style="491" customWidth="1"/>
    <col min="12019" max="12019" width="14.81640625" style="491" customWidth="1"/>
    <col min="12020" max="12020" width="10.7265625" style="491" customWidth="1"/>
    <col min="12021" max="12021" width="17.54296875" style="491" customWidth="1"/>
    <col min="12022" max="12022" width="8.7265625" style="491"/>
    <col min="12023" max="12023" width="10.26953125" style="491" customWidth="1"/>
    <col min="12024" max="12024" width="14.7265625" style="491" customWidth="1"/>
    <col min="12025" max="12258" width="8.7265625" style="491"/>
    <col min="12259" max="12259" width="35" style="491" customWidth="1"/>
    <col min="12260" max="12260" width="14.26953125" style="491" customWidth="1"/>
    <col min="12261" max="12261" width="13" style="491" customWidth="1"/>
    <col min="12262" max="12262" width="12.453125" style="491" customWidth="1"/>
    <col min="12263" max="12263" width="16.54296875" style="491" customWidth="1"/>
    <col min="12264" max="12267" width="8.7265625" style="491"/>
    <col min="12268" max="12268" width="31.54296875" style="491" customWidth="1"/>
    <col min="12269" max="12269" width="14.26953125" style="491" customWidth="1"/>
    <col min="12270" max="12270" width="12.81640625" style="491" customWidth="1"/>
    <col min="12271" max="12271" width="12.453125" style="491" customWidth="1"/>
    <col min="12272" max="12272" width="4.453125" style="491" customWidth="1"/>
    <col min="12273" max="12273" width="18.26953125" style="491" customWidth="1"/>
    <col min="12274" max="12274" width="20.54296875" style="491" customWidth="1"/>
    <col min="12275" max="12275" width="14.81640625" style="491" customWidth="1"/>
    <col min="12276" max="12276" width="10.7265625" style="491" customWidth="1"/>
    <col min="12277" max="12277" width="17.54296875" style="491" customWidth="1"/>
    <col min="12278" max="12278" width="8.7265625" style="491"/>
    <col min="12279" max="12279" width="10.26953125" style="491" customWidth="1"/>
    <col min="12280" max="12280" width="14.7265625" style="491" customWidth="1"/>
    <col min="12281" max="12514" width="8.7265625" style="491"/>
    <col min="12515" max="12515" width="35" style="491" customWidth="1"/>
    <col min="12516" max="12516" width="14.26953125" style="491" customWidth="1"/>
    <col min="12517" max="12517" width="13" style="491" customWidth="1"/>
    <col min="12518" max="12518" width="12.453125" style="491" customWidth="1"/>
    <col min="12519" max="12519" width="16.54296875" style="491" customWidth="1"/>
    <col min="12520" max="12523" width="8.7265625" style="491"/>
    <col min="12524" max="12524" width="31.54296875" style="491" customWidth="1"/>
    <col min="12525" max="12525" width="14.26953125" style="491" customWidth="1"/>
    <col min="12526" max="12526" width="12.81640625" style="491" customWidth="1"/>
    <col min="12527" max="12527" width="12.453125" style="491" customWidth="1"/>
    <col min="12528" max="12528" width="4.453125" style="491" customWidth="1"/>
    <col min="12529" max="12529" width="18.26953125" style="491" customWidth="1"/>
    <col min="12530" max="12530" width="20.54296875" style="491" customWidth="1"/>
    <col min="12531" max="12531" width="14.81640625" style="491" customWidth="1"/>
    <col min="12532" max="12532" width="10.7265625" style="491" customWidth="1"/>
    <col min="12533" max="12533" width="17.54296875" style="491" customWidth="1"/>
    <col min="12534" max="12534" width="8.7265625" style="491"/>
    <col min="12535" max="12535" width="10.26953125" style="491" customWidth="1"/>
    <col min="12536" max="12536" width="14.7265625" style="491" customWidth="1"/>
    <col min="12537" max="12770" width="8.7265625" style="491"/>
    <col min="12771" max="12771" width="35" style="491" customWidth="1"/>
    <col min="12772" max="12772" width="14.26953125" style="491" customWidth="1"/>
    <col min="12773" max="12773" width="13" style="491" customWidth="1"/>
    <col min="12774" max="12774" width="12.453125" style="491" customWidth="1"/>
    <col min="12775" max="12775" width="16.54296875" style="491" customWidth="1"/>
    <col min="12776" max="12779" width="8.7265625" style="491"/>
    <col min="12780" max="12780" width="31.54296875" style="491" customWidth="1"/>
    <col min="12781" max="12781" width="14.26953125" style="491" customWidth="1"/>
    <col min="12782" max="12782" width="12.81640625" style="491" customWidth="1"/>
    <col min="12783" max="12783" width="12.453125" style="491" customWidth="1"/>
    <col min="12784" max="12784" width="4.453125" style="491" customWidth="1"/>
    <col min="12785" max="12785" width="18.26953125" style="491" customWidth="1"/>
    <col min="12786" max="12786" width="20.54296875" style="491" customWidth="1"/>
    <col min="12787" max="12787" width="14.81640625" style="491" customWidth="1"/>
    <col min="12788" max="12788" width="10.7265625" style="491" customWidth="1"/>
    <col min="12789" max="12789" width="17.54296875" style="491" customWidth="1"/>
    <col min="12790" max="12790" width="8.7265625" style="491"/>
    <col min="12791" max="12791" width="10.26953125" style="491" customWidth="1"/>
    <col min="12792" max="12792" width="14.7265625" style="491" customWidth="1"/>
    <col min="12793" max="13026" width="8.7265625" style="491"/>
    <col min="13027" max="13027" width="35" style="491" customWidth="1"/>
    <col min="13028" max="13028" width="14.26953125" style="491" customWidth="1"/>
    <col min="13029" max="13029" width="13" style="491" customWidth="1"/>
    <col min="13030" max="13030" width="12.453125" style="491" customWidth="1"/>
    <col min="13031" max="13031" width="16.54296875" style="491" customWidth="1"/>
    <col min="13032" max="13035" width="8.7265625" style="491"/>
    <col min="13036" max="13036" width="31.54296875" style="491" customWidth="1"/>
    <col min="13037" max="13037" width="14.26953125" style="491" customWidth="1"/>
    <col min="13038" max="13038" width="12.81640625" style="491" customWidth="1"/>
    <col min="13039" max="13039" width="12.453125" style="491" customWidth="1"/>
    <col min="13040" max="13040" width="4.453125" style="491" customWidth="1"/>
    <col min="13041" max="13041" width="18.26953125" style="491" customWidth="1"/>
    <col min="13042" max="13042" width="20.54296875" style="491" customWidth="1"/>
    <col min="13043" max="13043" width="14.81640625" style="491" customWidth="1"/>
    <col min="13044" max="13044" width="10.7265625" style="491" customWidth="1"/>
    <col min="13045" max="13045" width="17.54296875" style="491" customWidth="1"/>
    <col min="13046" max="13046" width="8.7265625" style="491"/>
    <col min="13047" max="13047" width="10.26953125" style="491" customWidth="1"/>
    <col min="13048" max="13048" width="14.7265625" style="491" customWidth="1"/>
    <col min="13049" max="13282" width="8.7265625" style="491"/>
    <col min="13283" max="13283" width="35" style="491" customWidth="1"/>
    <col min="13284" max="13284" width="14.26953125" style="491" customWidth="1"/>
    <col min="13285" max="13285" width="13" style="491" customWidth="1"/>
    <col min="13286" max="13286" width="12.453125" style="491" customWidth="1"/>
    <col min="13287" max="13287" width="16.54296875" style="491" customWidth="1"/>
    <col min="13288" max="13291" width="8.7265625" style="491"/>
    <col min="13292" max="13292" width="31.54296875" style="491" customWidth="1"/>
    <col min="13293" max="13293" width="14.26953125" style="491" customWidth="1"/>
    <col min="13294" max="13294" width="12.81640625" style="491" customWidth="1"/>
    <col min="13295" max="13295" width="12.453125" style="491" customWidth="1"/>
    <col min="13296" max="13296" width="4.453125" style="491" customWidth="1"/>
    <col min="13297" max="13297" width="18.26953125" style="491" customWidth="1"/>
    <col min="13298" max="13298" width="20.54296875" style="491" customWidth="1"/>
    <col min="13299" max="13299" width="14.81640625" style="491" customWidth="1"/>
    <col min="13300" max="13300" width="10.7265625" style="491" customWidth="1"/>
    <col min="13301" max="13301" width="17.54296875" style="491" customWidth="1"/>
    <col min="13302" max="13302" width="8.7265625" style="491"/>
    <col min="13303" max="13303" width="10.26953125" style="491" customWidth="1"/>
    <col min="13304" max="13304" width="14.7265625" style="491" customWidth="1"/>
    <col min="13305" max="13538" width="8.7265625" style="491"/>
    <col min="13539" max="13539" width="35" style="491" customWidth="1"/>
    <col min="13540" max="13540" width="14.26953125" style="491" customWidth="1"/>
    <col min="13541" max="13541" width="13" style="491" customWidth="1"/>
    <col min="13542" max="13542" width="12.453125" style="491" customWidth="1"/>
    <col min="13543" max="13543" width="16.54296875" style="491" customWidth="1"/>
    <col min="13544" max="13547" width="8.7265625" style="491"/>
    <col min="13548" max="13548" width="31.54296875" style="491" customWidth="1"/>
    <col min="13549" max="13549" width="14.26953125" style="491" customWidth="1"/>
    <col min="13550" max="13550" width="12.81640625" style="491" customWidth="1"/>
    <col min="13551" max="13551" width="12.453125" style="491" customWidth="1"/>
    <col min="13552" max="13552" width="4.453125" style="491" customWidth="1"/>
    <col min="13553" max="13553" width="18.26953125" style="491" customWidth="1"/>
    <col min="13554" max="13554" width="20.54296875" style="491" customWidth="1"/>
    <col min="13555" max="13555" width="14.81640625" style="491" customWidth="1"/>
    <col min="13556" max="13556" width="10.7265625" style="491" customWidth="1"/>
    <col min="13557" max="13557" width="17.54296875" style="491" customWidth="1"/>
    <col min="13558" max="13558" width="8.7265625" style="491"/>
    <col min="13559" max="13559" width="10.26953125" style="491" customWidth="1"/>
    <col min="13560" max="13560" width="14.7265625" style="491" customWidth="1"/>
    <col min="13561" max="13794" width="8.7265625" style="491"/>
    <col min="13795" max="13795" width="35" style="491" customWidth="1"/>
    <col min="13796" max="13796" width="14.26953125" style="491" customWidth="1"/>
    <col min="13797" max="13797" width="13" style="491" customWidth="1"/>
    <col min="13798" max="13798" width="12.453125" style="491" customWidth="1"/>
    <col min="13799" max="13799" width="16.54296875" style="491" customWidth="1"/>
    <col min="13800" max="13803" width="8.7265625" style="491"/>
    <col min="13804" max="13804" width="31.54296875" style="491" customWidth="1"/>
    <col min="13805" max="13805" width="14.26953125" style="491" customWidth="1"/>
    <col min="13806" max="13806" width="12.81640625" style="491" customWidth="1"/>
    <col min="13807" max="13807" width="12.453125" style="491" customWidth="1"/>
    <col min="13808" max="13808" width="4.453125" style="491" customWidth="1"/>
    <col min="13809" max="13809" width="18.26953125" style="491" customWidth="1"/>
    <col min="13810" max="13810" width="20.54296875" style="491" customWidth="1"/>
    <col min="13811" max="13811" width="14.81640625" style="491" customWidth="1"/>
    <col min="13812" max="13812" width="10.7265625" style="491" customWidth="1"/>
    <col min="13813" max="13813" width="17.54296875" style="491" customWidth="1"/>
    <col min="13814" max="13814" width="8.7265625" style="491"/>
    <col min="13815" max="13815" width="10.26953125" style="491" customWidth="1"/>
    <col min="13816" max="13816" width="14.7265625" style="491" customWidth="1"/>
    <col min="13817" max="14050" width="8.7265625" style="491"/>
    <col min="14051" max="14051" width="35" style="491" customWidth="1"/>
    <col min="14052" max="14052" width="14.26953125" style="491" customWidth="1"/>
    <col min="14053" max="14053" width="13" style="491" customWidth="1"/>
    <col min="14054" max="14054" width="12.453125" style="491" customWidth="1"/>
    <col min="14055" max="14055" width="16.54296875" style="491" customWidth="1"/>
    <col min="14056" max="14059" width="8.7265625" style="491"/>
    <col min="14060" max="14060" width="31.54296875" style="491" customWidth="1"/>
    <col min="14061" max="14061" width="14.26953125" style="491" customWidth="1"/>
    <col min="14062" max="14062" width="12.81640625" style="491" customWidth="1"/>
    <col min="14063" max="14063" width="12.453125" style="491" customWidth="1"/>
    <col min="14064" max="14064" width="4.453125" style="491" customWidth="1"/>
    <col min="14065" max="14065" width="18.26953125" style="491" customWidth="1"/>
    <col min="14066" max="14066" width="20.54296875" style="491" customWidth="1"/>
    <col min="14067" max="14067" width="14.81640625" style="491" customWidth="1"/>
    <col min="14068" max="14068" width="10.7265625" style="491" customWidth="1"/>
    <col min="14069" max="14069" width="17.54296875" style="491" customWidth="1"/>
    <col min="14070" max="14070" width="8.7265625" style="491"/>
    <col min="14071" max="14071" width="10.26953125" style="491" customWidth="1"/>
    <col min="14072" max="14072" width="14.7265625" style="491" customWidth="1"/>
    <col min="14073" max="14306" width="8.7265625" style="491"/>
    <col min="14307" max="14307" width="35" style="491" customWidth="1"/>
    <col min="14308" max="14308" width="14.26953125" style="491" customWidth="1"/>
    <col min="14309" max="14309" width="13" style="491" customWidth="1"/>
    <col min="14310" max="14310" width="12.453125" style="491" customWidth="1"/>
    <col min="14311" max="14311" width="16.54296875" style="491" customWidth="1"/>
    <col min="14312" max="14315" width="8.7265625" style="491"/>
    <col min="14316" max="14316" width="31.54296875" style="491" customWidth="1"/>
    <col min="14317" max="14317" width="14.26953125" style="491" customWidth="1"/>
    <col min="14318" max="14318" width="12.81640625" style="491" customWidth="1"/>
    <col min="14319" max="14319" width="12.453125" style="491" customWidth="1"/>
    <col min="14320" max="14320" width="4.453125" style="491" customWidth="1"/>
    <col min="14321" max="14321" width="18.26953125" style="491" customWidth="1"/>
    <col min="14322" max="14322" width="20.54296875" style="491" customWidth="1"/>
    <col min="14323" max="14323" width="14.81640625" style="491" customWidth="1"/>
    <col min="14324" max="14324" width="10.7265625" style="491" customWidth="1"/>
    <col min="14325" max="14325" width="17.54296875" style="491" customWidth="1"/>
    <col min="14326" max="14326" width="8.7265625" style="491"/>
    <col min="14327" max="14327" width="10.26953125" style="491" customWidth="1"/>
    <col min="14328" max="14328" width="14.7265625" style="491" customWidth="1"/>
    <col min="14329" max="14562" width="8.7265625" style="491"/>
    <col min="14563" max="14563" width="35" style="491" customWidth="1"/>
    <col min="14564" max="14564" width="14.26953125" style="491" customWidth="1"/>
    <col min="14565" max="14565" width="13" style="491" customWidth="1"/>
    <col min="14566" max="14566" width="12.453125" style="491" customWidth="1"/>
    <col min="14567" max="14567" width="16.54296875" style="491" customWidth="1"/>
    <col min="14568" max="14571" width="8.7265625" style="491"/>
    <col min="14572" max="14572" width="31.54296875" style="491" customWidth="1"/>
    <col min="14573" max="14573" width="14.26953125" style="491" customWidth="1"/>
    <col min="14574" max="14574" width="12.81640625" style="491" customWidth="1"/>
    <col min="14575" max="14575" width="12.453125" style="491" customWidth="1"/>
    <col min="14576" max="14576" width="4.453125" style="491" customWidth="1"/>
    <col min="14577" max="14577" width="18.26953125" style="491" customWidth="1"/>
    <col min="14578" max="14578" width="20.54296875" style="491" customWidth="1"/>
    <col min="14579" max="14579" width="14.81640625" style="491" customWidth="1"/>
    <col min="14580" max="14580" width="10.7265625" style="491" customWidth="1"/>
    <col min="14581" max="14581" width="17.54296875" style="491" customWidth="1"/>
    <col min="14582" max="14582" width="8.7265625" style="491"/>
    <col min="14583" max="14583" width="10.26953125" style="491" customWidth="1"/>
    <col min="14584" max="14584" width="14.7265625" style="491" customWidth="1"/>
    <col min="14585" max="14818" width="8.7265625" style="491"/>
    <col min="14819" max="14819" width="35" style="491" customWidth="1"/>
    <col min="14820" max="14820" width="14.26953125" style="491" customWidth="1"/>
    <col min="14821" max="14821" width="13" style="491" customWidth="1"/>
    <col min="14822" max="14822" width="12.453125" style="491" customWidth="1"/>
    <col min="14823" max="14823" width="16.54296875" style="491" customWidth="1"/>
    <col min="14824" max="14827" width="8.7265625" style="491"/>
    <col min="14828" max="14828" width="31.54296875" style="491" customWidth="1"/>
    <col min="14829" max="14829" width="14.26953125" style="491" customWidth="1"/>
    <col min="14830" max="14830" width="12.81640625" style="491" customWidth="1"/>
    <col min="14831" max="14831" width="12.453125" style="491" customWidth="1"/>
    <col min="14832" max="14832" width="4.453125" style="491" customWidth="1"/>
    <col min="14833" max="14833" width="18.26953125" style="491" customWidth="1"/>
    <col min="14834" max="14834" width="20.54296875" style="491" customWidth="1"/>
    <col min="14835" max="14835" width="14.81640625" style="491" customWidth="1"/>
    <col min="14836" max="14836" width="10.7265625" style="491" customWidth="1"/>
    <col min="14837" max="14837" width="17.54296875" style="491" customWidth="1"/>
    <col min="14838" max="14838" width="8.7265625" style="491"/>
    <col min="14839" max="14839" width="10.26953125" style="491" customWidth="1"/>
    <col min="14840" max="14840" width="14.7265625" style="491" customWidth="1"/>
    <col min="14841" max="15074" width="8.7265625" style="491"/>
    <col min="15075" max="15075" width="35" style="491" customWidth="1"/>
    <col min="15076" max="15076" width="14.26953125" style="491" customWidth="1"/>
    <col min="15077" max="15077" width="13" style="491" customWidth="1"/>
    <col min="15078" max="15078" width="12.453125" style="491" customWidth="1"/>
    <col min="15079" max="15079" width="16.54296875" style="491" customWidth="1"/>
    <col min="15080" max="15083" width="8.7265625" style="491"/>
    <col min="15084" max="15084" width="31.54296875" style="491" customWidth="1"/>
    <col min="15085" max="15085" width="14.26953125" style="491" customWidth="1"/>
    <col min="15086" max="15086" width="12.81640625" style="491" customWidth="1"/>
    <col min="15087" max="15087" width="12.453125" style="491" customWidth="1"/>
    <col min="15088" max="15088" width="4.453125" style="491" customWidth="1"/>
    <col min="15089" max="15089" width="18.26953125" style="491" customWidth="1"/>
    <col min="15090" max="15090" width="20.54296875" style="491" customWidth="1"/>
    <col min="15091" max="15091" width="14.81640625" style="491" customWidth="1"/>
    <col min="15092" max="15092" width="10.7265625" style="491" customWidth="1"/>
    <col min="15093" max="15093" width="17.54296875" style="491" customWidth="1"/>
    <col min="15094" max="15094" width="8.7265625" style="491"/>
    <col min="15095" max="15095" width="10.26953125" style="491" customWidth="1"/>
    <col min="15096" max="15096" width="14.7265625" style="491" customWidth="1"/>
    <col min="15097" max="15330" width="8.7265625" style="491"/>
    <col min="15331" max="15331" width="35" style="491" customWidth="1"/>
    <col min="15332" max="15332" width="14.26953125" style="491" customWidth="1"/>
    <col min="15333" max="15333" width="13" style="491" customWidth="1"/>
    <col min="15334" max="15334" width="12.453125" style="491" customWidth="1"/>
    <col min="15335" max="15335" width="16.54296875" style="491" customWidth="1"/>
    <col min="15336" max="15339" width="8.7265625" style="491"/>
    <col min="15340" max="15340" width="31.54296875" style="491" customWidth="1"/>
    <col min="15341" max="15341" width="14.26953125" style="491" customWidth="1"/>
    <col min="15342" max="15342" width="12.81640625" style="491" customWidth="1"/>
    <col min="15343" max="15343" width="12.453125" style="491" customWidth="1"/>
    <col min="15344" max="15344" width="4.453125" style="491" customWidth="1"/>
    <col min="15345" max="15345" width="18.26953125" style="491" customWidth="1"/>
    <col min="15346" max="15346" width="20.54296875" style="491" customWidth="1"/>
    <col min="15347" max="15347" width="14.81640625" style="491" customWidth="1"/>
    <col min="15348" max="15348" width="10.7265625" style="491" customWidth="1"/>
    <col min="15349" max="15349" width="17.54296875" style="491" customWidth="1"/>
    <col min="15350" max="15350" width="8.7265625" style="491"/>
    <col min="15351" max="15351" width="10.26953125" style="491" customWidth="1"/>
    <col min="15352" max="15352" width="14.7265625" style="491" customWidth="1"/>
    <col min="15353" max="15586" width="8.7265625" style="491"/>
    <col min="15587" max="15587" width="35" style="491" customWidth="1"/>
    <col min="15588" max="15588" width="14.26953125" style="491" customWidth="1"/>
    <col min="15589" max="15589" width="13" style="491" customWidth="1"/>
    <col min="15590" max="15590" width="12.453125" style="491" customWidth="1"/>
    <col min="15591" max="15591" width="16.54296875" style="491" customWidth="1"/>
    <col min="15592" max="15595" width="8.7265625" style="491"/>
    <col min="15596" max="15596" width="31.54296875" style="491" customWidth="1"/>
    <col min="15597" max="15597" width="14.26953125" style="491" customWidth="1"/>
    <col min="15598" max="15598" width="12.81640625" style="491" customWidth="1"/>
    <col min="15599" max="15599" width="12.453125" style="491" customWidth="1"/>
    <col min="15600" max="15600" width="4.453125" style="491" customWidth="1"/>
    <col min="15601" max="15601" width="18.26953125" style="491" customWidth="1"/>
    <col min="15602" max="15602" width="20.54296875" style="491" customWidth="1"/>
    <col min="15603" max="15603" width="14.81640625" style="491" customWidth="1"/>
    <col min="15604" max="15604" width="10.7265625" style="491" customWidth="1"/>
    <col min="15605" max="15605" width="17.54296875" style="491" customWidth="1"/>
    <col min="15606" max="15606" width="8.7265625" style="491"/>
    <col min="15607" max="15607" width="10.26953125" style="491" customWidth="1"/>
    <col min="15608" max="15608" width="14.7265625" style="491" customWidth="1"/>
    <col min="15609" max="15842" width="8.7265625" style="491"/>
    <col min="15843" max="15843" width="35" style="491" customWidth="1"/>
    <col min="15844" max="15844" width="14.26953125" style="491" customWidth="1"/>
    <col min="15845" max="15845" width="13" style="491" customWidth="1"/>
    <col min="15846" max="15846" width="12.453125" style="491" customWidth="1"/>
    <col min="15847" max="15847" width="16.54296875" style="491" customWidth="1"/>
    <col min="15848" max="15851" width="8.7265625" style="491"/>
    <col min="15852" max="15852" width="31.54296875" style="491" customWidth="1"/>
    <col min="15853" max="15853" width="14.26953125" style="491" customWidth="1"/>
    <col min="15854" max="15854" width="12.81640625" style="491" customWidth="1"/>
    <col min="15855" max="15855" width="12.453125" style="491" customWidth="1"/>
    <col min="15856" max="15856" width="4.453125" style="491" customWidth="1"/>
    <col min="15857" max="15857" width="18.26953125" style="491" customWidth="1"/>
    <col min="15858" max="15858" width="20.54296875" style="491" customWidth="1"/>
    <col min="15859" max="15859" width="14.81640625" style="491" customWidth="1"/>
    <col min="15860" max="15860" width="10.7265625" style="491" customWidth="1"/>
    <col min="15861" max="15861" width="17.54296875" style="491" customWidth="1"/>
    <col min="15862" max="15862" width="8.7265625" style="491"/>
    <col min="15863" max="15863" width="10.26953125" style="491" customWidth="1"/>
    <col min="15864" max="15864" width="14.7265625" style="491" customWidth="1"/>
    <col min="15865" max="16098" width="8.7265625" style="491"/>
    <col min="16099" max="16099" width="35" style="491" customWidth="1"/>
    <col min="16100" max="16100" width="14.26953125" style="491" customWidth="1"/>
    <col min="16101" max="16101" width="13" style="491" customWidth="1"/>
    <col min="16102" max="16102" width="12.453125" style="491" customWidth="1"/>
    <col min="16103" max="16103" width="16.54296875" style="491" customWidth="1"/>
    <col min="16104" max="16107" width="8.7265625" style="491"/>
    <col min="16108" max="16108" width="31.54296875" style="491" customWidth="1"/>
    <col min="16109" max="16109" width="14.26953125" style="491" customWidth="1"/>
    <col min="16110" max="16110" width="12.81640625" style="491" customWidth="1"/>
    <col min="16111" max="16111" width="12.453125" style="491" customWidth="1"/>
    <col min="16112" max="16112" width="4.453125" style="491" customWidth="1"/>
    <col min="16113" max="16113" width="18.26953125" style="491" customWidth="1"/>
    <col min="16114" max="16114" width="20.54296875" style="491" customWidth="1"/>
    <col min="16115" max="16115" width="14.81640625" style="491" customWidth="1"/>
    <col min="16116" max="16116" width="10.7265625" style="491" customWidth="1"/>
    <col min="16117" max="16117" width="17.54296875" style="491" customWidth="1"/>
    <col min="16118" max="16118" width="8.7265625" style="491"/>
    <col min="16119" max="16119" width="10.26953125" style="491" customWidth="1"/>
    <col min="16120" max="16120" width="14.7265625" style="491" customWidth="1"/>
    <col min="16121" max="16354" width="8.7265625" style="491"/>
    <col min="16355" max="16355" width="35" style="491" customWidth="1"/>
    <col min="16356" max="16356" width="14.26953125" style="491" customWidth="1"/>
    <col min="16357" max="16357" width="13" style="491" customWidth="1"/>
    <col min="16358" max="16358" width="12.453125" style="491" customWidth="1"/>
    <col min="16359" max="16359" width="16.54296875" style="491" customWidth="1"/>
    <col min="16360" max="16384" width="8.7265625" style="491"/>
  </cols>
  <sheetData>
    <row r="2" spans="2:12" ht="15" thickBot="1">
      <c r="B2" s="492" t="s">
        <v>65</v>
      </c>
      <c r="C2" s="492"/>
      <c r="F2" s="446" t="s">
        <v>672</v>
      </c>
      <c r="G2" s="446"/>
      <c r="J2" s="493"/>
    </row>
    <row r="3" spans="2:12" ht="37.5" customHeight="1" thickBot="1">
      <c r="B3" s="3123" t="s">
        <v>66</v>
      </c>
      <c r="C3" s="3124"/>
      <c r="D3" s="3125"/>
      <c r="F3" s="3123" t="s">
        <v>67</v>
      </c>
      <c r="G3" s="3124"/>
      <c r="H3" s="3125"/>
      <c r="J3" s="494"/>
    </row>
    <row r="4" spans="2:12" ht="15" customHeight="1" thickBot="1">
      <c r="B4" s="389" t="s">
        <v>68</v>
      </c>
      <c r="C4" s="2026" t="s">
        <v>3</v>
      </c>
      <c r="D4" s="390">
        <v>30</v>
      </c>
      <c r="E4" s="495"/>
      <c r="F4" s="391" t="s">
        <v>69</v>
      </c>
      <c r="G4" s="2049" t="s">
        <v>3</v>
      </c>
      <c r="H4" s="390">
        <v>30</v>
      </c>
      <c r="J4" s="496"/>
    </row>
    <row r="5" spans="2:12" ht="15" customHeight="1">
      <c r="B5" s="545"/>
      <c r="C5" s="2024" t="s">
        <v>4</v>
      </c>
      <c r="D5" s="392">
        <v>365</v>
      </c>
      <c r="E5" s="495"/>
      <c r="F5" s="556"/>
      <c r="G5" s="2048" t="s">
        <v>4</v>
      </c>
      <c r="H5" s="390">
        <v>365</v>
      </c>
      <c r="J5" s="497"/>
    </row>
    <row r="6" spans="2:12">
      <c r="B6" s="490"/>
      <c r="C6" s="393" t="s">
        <v>6</v>
      </c>
      <c r="D6" s="395" t="s">
        <v>7</v>
      </c>
      <c r="E6" s="495"/>
      <c r="F6" s="557"/>
      <c r="G6" s="393"/>
      <c r="H6" s="395" t="s">
        <v>7</v>
      </c>
      <c r="J6" s="498"/>
    </row>
    <row r="7" spans="2:12">
      <c r="B7" s="545" t="s">
        <v>287</v>
      </c>
      <c r="C7" s="546"/>
      <c r="D7" s="399">
        <f>'P&amp;P Enhancements '!E7</f>
        <v>80829.631999999998</v>
      </c>
      <c r="E7" s="495"/>
      <c r="F7" s="545" t="s">
        <v>287</v>
      </c>
      <c r="G7" s="400"/>
      <c r="H7" s="402">
        <f>'P&amp;P Enhancements '!J7</f>
        <v>80829.631999999998</v>
      </c>
      <c r="J7" s="499"/>
    </row>
    <row r="8" spans="2:12" ht="15" thickBot="1">
      <c r="B8" s="2029" t="s">
        <v>835</v>
      </c>
      <c r="C8" s="546"/>
      <c r="D8" s="399">
        <f>'P&amp;P Enhancements '!E8</f>
        <v>142529.0048</v>
      </c>
      <c r="E8" s="495"/>
      <c r="F8" s="2037" t="s">
        <v>836</v>
      </c>
      <c r="G8" s="2043"/>
      <c r="H8" s="2044">
        <f>SUM('P&amp;P Enhancements '!J8:J11)</f>
        <v>449063.77956923074</v>
      </c>
      <c r="I8" s="500"/>
      <c r="J8" s="501"/>
    </row>
    <row r="9" spans="2:12" ht="15" thickBot="1">
      <c r="B9" s="2037" t="s">
        <v>836</v>
      </c>
      <c r="C9" s="2050"/>
      <c r="D9" s="2038">
        <f>SUM('P&amp;P Enhancements '!E9:E12)</f>
        <v>874389.16043999989</v>
      </c>
      <c r="E9" s="495"/>
      <c r="F9" s="2041" t="s">
        <v>12</v>
      </c>
      <c r="G9" s="2047">
        <f>'P&amp;P Enhancements '!I12</f>
        <v>10.446153846153846</v>
      </c>
      <c r="H9" s="2046">
        <f>SUM(H7:H8)</f>
        <v>529893.41156923072</v>
      </c>
      <c r="I9" s="500"/>
      <c r="J9" s="502"/>
    </row>
    <row r="10" spans="2:12" ht="15" thickBot="1">
      <c r="B10" s="2041" t="s">
        <v>12</v>
      </c>
      <c r="C10" s="2051">
        <f>'P&amp;P Enhancements '!D13</f>
        <v>19.244423076923077</v>
      </c>
      <c r="D10" s="2042">
        <f>SUM(D7:D9)</f>
        <v>1097747.7972399998</v>
      </c>
      <c r="E10" s="495"/>
      <c r="F10" s="2351" t="s">
        <v>13</v>
      </c>
      <c r="G10" s="2354">
        <f>'M2021 BLS  53%ile'!D38</f>
        <v>0.25390000000000001</v>
      </c>
      <c r="H10" s="2355">
        <f>H9*G10</f>
        <v>134539.9371974277</v>
      </c>
      <c r="J10" s="505"/>
    </row>
    <row r="11" spans="2:12" ht="15" thickBot="1">
      <c r="B11" s="2351" t="s">
        <v>13</v>
      </c>
      <c r="C11" s="2352">
        <f>'M2021 BLS  53%ile'!D38</f>
        <v>0.25390000000000001</v>
      </c>
      <c r="D11" s="2353">
        <f>D10*C11</f>
        <v>278718.16571923596</v>
      </c>
      <c r="E11" s="495"/>
      <c r="F11" s="2027" t="s">
        <v>119</v>
      </c>
      <c r="G11" s="1623">
        <f>'FALL CAF 2022'!CI24</f>
        <v>2.7811565914169036E-2</v>
      </c>
      <c r="H11" s="2045">
        <f>(H9+H10)*G11</f>
        <v>18478.931874795984</v>
      </c>
      <c r="J11" s="505"/>
    </row>
    <row r="12" spans="2:12" ht="15.65" customHeight="1" thickTop="1" thickBot="1">
      <c r="B12" s="566" t="s">
        <v>119</v>
      </c>
      <c r="C12" s="1589">
        <f>'FALL CAF 2022'!CI24</f>
        <v>2.7811565914169036E-2</v>
      </c>
      <c r="D12" s="405">
        <f>(D10+D11)*C12</f>
        <v>38281.673857450936</v>
      </c>
      <c r="E12" s="495"/>
      <c r="F12" s="1695" t="s">
        <v>250</v>
      </c>
      <c r="G12" s="1696"/>
      <c r="H12" s="1697">
        <f>SUM(H9:H11)</f>
        <v>682912.28064145439</v>
      </c>
      <c r="J12" s="505"/>
    </row>
    <row r="13" spans="2:12" ht="15.5" thickTop="1" thickBot="1">
      <c r="B13" s="1695" t="s">
        <v>250</v>
      </c>
      <c r="C13" s="1588"/>
      <c r="D13" s="416">
        <f>SUM(D10:D12)</f>
        <v>1414747.6368166867</v>
      </c>
      <c r="E13" s="495"/>
      <c r="F13" s="1691"/>
      <c r="G13" s="1692" t="s">
        <v>15</v>
      </c>
      <c r="H13" s="1694" t="s">
        <v>7</v>
      </c>
      <c r="J13" s="505"/>
    </row>
    <row r="14" spans="2:12" ht="15" customHeight="1" thickTop="1">
      <c r="B14" s="490"/>
      <c r="C14" s="551" t="s">
        <v>15</v>
      </c>
      <c r="D14" s="395" t="s">
        <v>7</v>
      </c>
      <c r="E14" s="495"/>
      <c r="F14" s="562" t="str">
        <f>B15</f>
        <v>Other Program Expenses</v>
      </c>
      <c r="G14" s="563">
        <f>C15</f>
        <v>13.967802000000001</v>
      </c>
      <c r="H14" s="408">
        <f>G14*$H$5*$H$4</f>
        <v>152947.4319</v>
      </c>
      <c r="J14" s="505"/>
    </row>
    <row r="15" spans="2:12" ht="30" customHeight="1" thickBot="1">
      <c r="B15" s="490" t="s">
        <v>276</v>
      </c>
      <c r="C15" s="552">
        <f>'RRS 3386'!G19</f>
        <v>13.967802000000001</v>
      </c>
      <c r="D15" s="408">
        <f>C15*$D$4*$D$5</f>
        <v>152947.4319</v>
      </c>
      <c r="E15" s="495"/>
      <c r="F15" s="1615" t="str">
        <f>B16</f>
        <v>Travel</v>
      </c>
      <c r="G15" s="1616">
        <f>C16</f>
        <v>0.56529000000000007</v>
      </c>
      <c r="H15" s="1572">
        <f>G15*$H$5*$H$4</f>
        <v>6189.9255000000012</v>
      </c>
      <c r="J15" s="505"/>
      <c r="L15" s="506"/>
    </row>
    <row r="16" spans="2:12" ht="15.5" thickTop="1" thickBot="1">
      <c r="B16" s="566" t="s">
        <v>277</v>
      </c>
      <c r="C16" s="2052">
        <f>'RRS 3386'!G20</f>
        <v>0.56529000000000007</v>
      </c>
      <c r="D16" s="1572">
        <f>C16*$D$4*$D$5</f>
        <v>6189.9255000000003</v>
      </c>
      <c r="E16" s="495"/>
      <c r="F16" s="565" t="s">
        <v>16</v>
      </c>
      <c r="G16" s="409"/>
      <c r="H16" s="407">
        <f>SUM(H12:H15)</f>
        <v>842049.63804145437</v>
      </c>
      <c r="J16" s="505"/>
    </row>
    <row r="17" spans="2:10" ht="15" thickTop="1">
      <c r="B17" s="555" t="s">
        <v>16</v>
      </c>
      <c r="C17" s="1627"/>
      <c r="D17" s="416">
        <f>SUM(D15:D16,D13)</f>
        <v>1573884.9942166868</v>
      </c>
      <c r="E17" s="495"/>
      <c r="F17" s="490" t="s">
        <v>17</v>
      </c>
      <c r="G17" s="876">
        <f>C18</f>
        <v>0.12</v>
      </c>
      <c r="H17" s="408">
        <f>(H16-H11)*G17</f>
        <v>98828.48473999901</v>
      </c>
      <c r="J17" s="493"/>
    </row>
    <row r="18" spans="2:10" ht="15" thickBot="1">
      <c r="B18" s="554" t="s">
        <v>17</v>
      </c>
      <c r="C18" s="414">
        <f>'M2021 BLS  53%ile'!D41</f>
        <v>0.12</v>
      </c>
      <c r="D18" s="1630">
        <f>(D17-D12)*C18</f>
        <v>184272.39844310831</v>
      </c>
      <c r="E18" s="495"/>
      <c r="F18" s="1632" t="str">
        <f>B19</f>
        <v xml:space="preserve"> CAF</v>
      </c>
      <c r="G18" s="1623">
        <f>C19</f>
        <v>2.7811565914169036E-2</v>
      </c>
      <c r="H18" s="1626">
        <f>(H14+H15)*G18</f>
        <v>4425.8591047367754</v>
      </c>
      <c r="J18" s="505"/>
    </row>
    <row r="19" spans="2:10" ht="15.5" thickTop="1" thickBot="1">
      <c r="B19" s="1618" t="s">
        <v>808</v>
      </c>
      <c r="C19" s="1589">
        <f>'FALL CAF 2022'!CI24</f>
        <v>2.7811565914169036E-2</v>
      </c>
      <c r="D19" s="1631">
        <f>(D15+D16)*C19</f>
        <v>4425.8591047367754</v>
      </c>
      <c r="E19" s="495"/>
      <c r="F19" s="565" t="s">
        <v>18</v>
      </c>
      <c r="G19" s="410"/>
      <c r="H19" s="404">
        <f>SUM(H16:H18)</f>
        <v>945303.98188619025</v>
      </c>
      <c r="J19" s="507"/>
    </row>
    <row r="20" spans="2:10" ht="24.75" customHeight="1" thickTop="1" thickBot="1">
      <c r="B20" s="555" t="s">
        <v>18</v>
      </c>
      <c r="C20" s="415"/>
      <c r="D20" s="421">
        <f>SUM(D17:D19)</f>
        <v>1762583.2517645317</v>
      </c>
      <c r="E20" s="495"/>
      <c r="F20" s="1638" t="s">
        <v>19</v>
      </c>
      <c r="G20" s="1639"/>
      <c r="H20" s="567">
        <f>$H$19/($H$4*$H$5)</f>
        <v>86.329130765862118</v>
      </c>
      <c r="J20" s="505"/>
    </row>
    <row r="21" spans="2:10" ht="15" thickBot="1">
      <c r="B21" s="417" t="s">
        <v>19</v>
      </c>
      <c r="C21" s="418"/>
      <c r="D21" s="420">
        <f>$D$20/($D$4*$D$5)</f>
        <v>160.96650701045951</v>
      </c>
      <c r="E21" s="495"/>
      <c r="F21" s="1608" t="s">
        <v>20</v>
      </c>
      <c r="G21" s="1635">
        <v>0.8</v>
      </c>
      <c r="H21" s="1637">
        <f>$H$19/(($H$4*$H$5)*G21)</f>
        <v>107.91141345732765</v>
      </c>
      <c r="J21" s="508"/>
    </row>
    <row r="22" spans="2:10" ht="25.5" customHeight="1" thickBot="1">
      <c r="B22" s="424" t="s">
        <v>20</v>
      </c>
      <c r="C22" s="425">
        <v>0.8</v>
      </c>
      <c r="D22" s="426">
        <f>$D$20/(($D$4*$D$5)*C22)</f>
        <v>201.20813376307439</v>
      </c>
      <c r="E22" s="495"/>
      <c r="F22" s="495"/>
      <c r="G22" s="459" t="s">
        <v>682</v>
      </c>
      <c r="H22" s="1527">
        <v>93.35</v>
      </c>
      <c r="J22" s="507"/>
    </row>
    <row r="23" spans="2:10" ht="44" thickBot="1">
      <c r="B23" s="427" t="s">
        <v>283</v>
      </c>
      <c r="C23" s="2025" t="s">
        <v>284</v>
      </c>
      <c r="D23" s="428">
        <f>D22-140.48</f>
        <v>60.728133763074396</v>
      </c>
      <c r="E23" s="495"/>
      <c r="F23" s="495"/>
      <c r="G23" s="1526" t="s">
        <v>683</v>
      </c>
      <c r="H23" s="1528">
        <f>(H21-H22)/H22</f>
        <v>0.15598728931256198</v>
      </c>
      <c r="J23" s="507"/>
    </row>
    <row r="24" spans="2:10" ht="15" thickBot="1">
      <c r="B24" s="495"/>
      <c r="C24" s="459" t="s">
        <v>682</v>
      </c>
      <c r="D24" s="1527">
        <v>41.58</v>
      </c>
      <c r="E24" s="495"/>
      <c r="F24" s="495"/>
      <c r="G24" s="495"/>
      <c r="H24" s="495"/>
      <c r="I24" s="511"/>
      <c r="J24" s="512"/>
    </row>
    <row r="25" spans="2:10" ht="15" thickBot="1">
      <c r="B25" s="495"/>
      <c r="C25" s="1526" t="s">
        <v>683</v>
      </c>
      <c r="D25" s="1528">
        <f>(D23-D24)/D24</f>
        <v>0.4605130775150168</v>
      </c>
      <c r="E25" s="513"/>
      <c r="F25" s="568" t="s">
        <v>72</v>
      </c>
      <c r="G25" s="569"/>
      <c r="H25" s="570"/>
      <c r="I25" s="514"/>
      <c r="J25" s="515"/>
    </row>
    <row r="26" spans="2:10" ht="22.5" customHeight="1" thickBot="1">
      <c r="B26" s="495"/>
      <c r="C26" s="510"/>
      <c r="D26" s="517"/>
      <c r="E26" s="495"/>
      <c r="F26" s="429" t="s">
        <v>73</v>
      </c>
      <c r="G26" s="430"/>
      <c r="H26" s="432">
        <f>H21/2</f>
        <v>53.955706728663827</v>
      </c>
      <c r="I26" s="514"/>
      <c r="J26" s="515"/>
    </row>
    <row r="27" spans="2:10" ht="25.5" customHeight="1">
      <c r="B27" s="495"/>
      <c r="C27" s="519"/>
      <c r="D27" s="520"/>
      <c r="E27" s="495"/>
      <c r="F27" s="495"/>
      <c r="G27" s="459" t="s">
        <v>682</v>
      </c>
      <c r="H27" s="1527">
        <v>46.67</v>
      </c>
      <c r="I27" s="514"/>
      <c r="J27" s="518"/>
    </row>
    <row r="28" spans="2:10">
      <c r="B28" s="495"/>
      <c r="C28" s="521"/>
      <c r="D28" s="517"/>
      <c r="E28" s="495"/>
      <c r="F28" s="495"/>
      <c r="G28" s="1526" t="s">
        <v>683</v>
      </c>
      <c r="H28" s="1528">
        <f>(H26-H27)/H27</f>
        <v>0.15611113624735001</v>
      </c>
      <c r="I28" s="514"/>
      <c r="J28" s="518"/>
    </row>
    <row r="29" spans="2:10">
      <c r="B29" s="495"/>
      <c r="C29" s="523"/>
      <c r="D29" s="495"/>
      <c r="E29" s="495"/>
      <c r="F29" s="495"/>
      <c r="G29" s="495"/>
      <c r="H29" s="495"/>
      <c r="I29" s="514"/>
      <c r="J29" s="518"/>
    </row>
    <row r="30" spans="2:10" ht="14.25" customHeight="1">
      <c r="B30" s="495"/>
      <c r="C30" s="522"/>
      <c r="D30" s="523"/>
      <c r="E30" s="495"/>
      <c r="F30" s="495"/>
      <c r="G30" s="495"/>
      <c r="H30" s="495"/>
      <c r="I30" s="514"/>
      <c r="J30" s="518"/>
    </row>
    <row r="31" spans="2:10" ht="15" customHeight="1">
      <c r="B31" s="526"/>
      <c r="C31" s="495"/>
      <c r="D31" s="495"/>
      <c r="E31" s="524"/>
      <c r="F31" s="495"/>
      <c r="G31" s="495"/>
      <c r="H31" s="495"/>
      <c r="I31" s="514"/>
      <c r="J31" s="525"/>
    </row>
    <row r="32" spans="2:10" ht="16.899999999999999" customHeight="1">
      <c r="B32" s="522"/>
      <c r="C32" s="527"/>
      <c r="D32" s="495"/>
      <c r="E32" s="495"/>
      <c r="F32" s="495"/>
      <c r="G32" s="495"/>
      <c r="H32" s="495"/>
      <c r="I32" s="511"/>
      <c r="J32" s="493"/>
    </row>
    <row r="33" spans="1:10">
      <c r="B33" s="528"/>
      <c r="C33" s="529"/>
      <c r="D33" s="495"/>
      <c r="E33" s="495"/>
      <c r="F33" s="495"/>
      <c r="G33" s="495"/>
      <c r="H33" s="495"/>
      <c r="I33" s="511"/>
      <c r="J33" s="493"/>
    </row>
    <row r="34" spans="1:10">
      <c r="B34" s="531"/>
      <c r="C34" s="528"/>
      <c r="D34" s="495"/>
      <c r="E34" s="495"/>
      <c r="F34" s="495"/>
      <c r="G34" s="495"/>
      <c r="H34" s="495"/>
      <c r="J34" s="493"/>
    </row>
    <row r="35" spans="1:10" ht="19.5" customHeight="1">
      <c r="B35" s="531"/>
      <c r="C35" s="529"/>
      <c r="D35" s="495"/>
      <c r="E35" s="495"/>
      <c r="F35" s="495"/>
      <c r="G35" s="495"/>
      <c r="H35" s="495"/>
      <c r="J35" s="493"/>
    </row>
    <row r="36" spans="1:10" ht="16.5" customHeight="1">
      <c r="B36" s="528"/>
      <c r="C36" s="529"/>
      <c r="D36" s="495"/>
      <c r="E36" s="495"/>
      <c r="F36" s="495"/>
      <c r="G36" s="495"/>
      <c r="H36" s="495"/>
      <c r="I36" s="532"/>
    </row>
    <row r="37" spans="1:10">
      <c r="B37" s="533"/>
      <c r="C37" s="533"/>
      <c r="D37" s="495"/>
      <c r="E37" s="495"/>
      <c r="F37" s="495"/>
      <c r="G37" s="495"/>
      <c r="H37" s="495"/>
      <c r="J37" s="493"/>
    </row>
    <row r="38" spans="1:10">
      <c r="B38" s="528"/>
      <c r="C38" s="528"/>
      <c r="D38" s="495"/>
      <c r="E38" s="495"/>
      <c r="F38" s="495"/>
      <c r="G38" s="495"/>
      <c r="H38" s="495"/>
      <c r="J38" s="493"/>
    </row>
    <row r="39" spans="1:10">
      <c r="B39" s="528"/>
      <c r="C39" s="528"/>
      <c r="D39" s="495"/>
      <c r="E39" s="495"/>
      <c r="F39" s="495"/>
      <c r="G39" s="495"/>
      <c r="H39" s="495"/>
      <c r="J39" s="493"/>
    </row>
    <row r="40" spans="1:10">
      <c r="E40" s="495"/>
      <c r="J40" s="493"/>
    </row>
    <row r="41" spans="1:10">
      <c r="E41" s="495"/>
      <c r="J41" s="493"/>
    </row>
    <row r="42" spans="1:10">
      <c r="C42" s="535"/>
      <c r="D42" s="535"/>
      <c r="E42" s="495"/>
      <c r="J42" s="493"/>
    </row>
    <row r="43" spans="1:10" hidden="1">
      <c r="B43" s="536"/>
      <c r="C43" s="537"/>
      <c r="D43" s="537"/>
      <c r="E43" s="495"/>
      <c r="J43" s="493"/>
    </row>
    <row r="44" spans="1:10" ht="15.75" hidden="1" customHeight="1" thickBot="1">
      <c r="B44" s="538"/>
      <c r="C44" s="536"/>
      <c r="D44" s="539"/>
      <c r="E44" s="495"/>
    </row>
    <row r="45" spans="1:10" hidden="1">
      <c r="B45" s="541"/>
      <c r="C45" s="542"/>
      <c r="D45" s="542"/>
      <c r="E45" s="495"/>
    </row>
    <row r="46" spans="1:10">
      <c r="A46" s="540"/>
      <c r="B46" s="541"/>
      <c r="C46" s="543"/>
      <c r="D46" s="543"/>
      <c r="E46" s="495"/>
    </row>
    <row r="47" spans="1:10">
      <c r="A47" s="540"/>
      <c r="B47" s="541"/>
      <c r="C47" s="543"/>
      <c r="D47" s="543"/>
    </row>
    <row r="48" spans="1:10">
      <c r="A48" s="540"/>
      <c r="B48" s="541"/>
      <c r="C48" s="543"/>
      <c r="D48" s="543"/>
      <c r="E48" s="535"/>
    </row>
    <row r="49" spans="1:5">
      <c r="A49" s="540"/>
      <c r="B49" s="541"/>
      <c r="C49" s="543"/>
      <c r="D49" s="543"/>
      <c r="E49" s="536"/>
    </row>
    <row r="50" spans="1:5">
      <c r="A50" s="537"/>
      <c r="B50" s="544"/>
      <c r="C50" s="541"/>
      <c r="D50" s="541"/>
      <c r="E50" s="539"/>
    </row>
    <row r="51" spans="1:5">
      <c r="A51" s="538"/>
      <c r="C51" s="544"/>
      <c r="D51" s="544"/>
      <c r="E51" s="538"/>
    </row>
    <row r="52" spans="1:5">
      <c r="A52" s="542"/>
      <c r="E52" s="541"/>
    </row>
    <row r="53" spans="1:5">
      <c r="A53" s="543"/>
      <c r="E53" s="541"/>
    </row>
    <row r="54" spans="1:5">
      <c r="A54" s="543"/>
      <c r="E54" s="541"/>
    </row>
    <row r="55" spans="1:5">
      <c r="A55" s="543"/>
      <c r="E55" s="541"/>
    </row>
    <row r="56" spans="1:5">
      <c r="A56" s="543"/>
      <c r="E56" s="541"/>
    </row>
    <row r="57" spans="1:5">
      <c r="A57" s="541"/>
      <c r="E57" s="544"/>
    </row>
    <row r="58" spans="1:5">
      <c r="A58" s="544"/>
    </row>
  </sheetData>
  <mergeCells count="2">
    <mergeCell ref="B3:D3"/>
    <mergeCell ref="F3:H3"/>
  </mergeCells>
  <pageMargins left="0.25" right="0" top="0" bottom="0" header="0.3" footer="0.3"/>
  <pageSetup scale="65" orientation="landscape" r:id="rId1"/>
  <headerFooter>
    <oddHeader>&amp;CBENCHMARKED ADULT RESI</oddHeader>
  </headerFooter>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93144-9F24-4745-86F8-DFEFFFF24656}">
  <sheetPr>
    <tabColor rgb="FF00B0F0"/>
    <pageSetUpPr fitToPage="1"/>
  </sheetPr>
  <dimension ref="B1:IP61"/>
  <sheetViews>
    <sheetView zoomScaleNormal="100" workbookViewId="0">
      <selection activeCell="J18" sqref="J18"/>
    </sheetView>
  </sheetViews>
  <sheetFormatPr defaultColWidth="9.1796875" defaultRowHeight="14.5"/>
  <cols>
    <col min="1" max="1" width="6.1796875" style="463" customWidth="1"/>
    <col min="2" max="2" width="27.453125" style="463" customWidth="1"/>
    <col min="3" max="3" width="9.26953125" style="463" customWidth="1"/>
    <col min="4" max="4" width="0.54296875" style="463" hidden="1" customWidth="1"/>
    <col min="5" max="5" width="35.7265625" style="463" customWidth="1"/>
    <col min="6" max="6" width="7.7265625" style="463" customWidth="1"/>
    <col min="7" max="7" width="24" style="463" bestFit="1" customWidth="1"/>
    <col min="8" max="8" width="5" style="463" customWidth="1"/>
    <col min="9" max="9" width="10.1796875" style="463" customWidth="1"/>
    <col min="10" max="10" width="10.81640625" style="463" bestFit="1" customWidth="1"/>
    <col min="11" max="11" width="2.7265625" style="463" customWidth="1"/>
    <col min="12" max="12" width="29.1796875" style="463" hidden="1" customWidth="1"/>
    <col min="13" max="13" width="15.453125" style="463" hidden="1" customWidth="1"/>
    <col min="14" max="14" width="12.7265625" style="463" hidden="1" customWidth="1"/>
    <col min="15" max="15" width="15.54296875" style="463" hidden="1" customWidth="1"/>
    <col min="16" max="16" width="3" style="463" customWidth="1"/>
    <col min="17" max="17" width="27.81640625" style="463" customWidth="1"/>
    <col min="18" max="18" width="9.7265625" style="463" customWidth="1"/>
    <col min="19" max="19" width="56.453125" style="463" customWidth="1"/>
    <col min="20" max="20" width="9.453125" style="463" customWidth="1"/>
    <col min="21" max="16384" width="9.1796875" style="463"/>
  </cols>
  <sheetData>
    <row r="1" spans="2:20" ht="15" thickBot="1"/>
    <row r="2" spans="2:20" ht="15" customHeight="1" thickBot="1">
      <c r="B2" s="446" t="s">
        <v>672</v>
      </c>
      <c r="G2" s="2072"/>
      <c r="H2" s="2073"/>
      <c r="I2" s="2073"/>
      <c r="J2" s="2074"/>
      <c r="R2" s="571"/>
      <c r="S2" s="571"/>
      <c r="T2" s="571"/>
    </row>
    <row r="3" spans="2:20" ht="15.75" customHeight="1" thickBot="1">
      <c r="B3" s="3133" t="s">
        <v>752</v>
      </c>
      <c r="C3" s="3134"/>
      <c r="D3" s="3134"/>
      <c r="E3" s="3135"/>
      <c r="F3" s="572"/>
      <c r="G3" s="3065" t="s">
        <v>234</v>
      </c>
      <c r="H3" s="3066"/>
      <c r="I3" s="3066"/>
      <c r="J3" s="3067"/>
      <c r="L3" s="3126" t="s">
        <v>235</v>
      </c>
      <c r="M3" s="3127"/>
      <c r="N3" s="3127"/>
      <c r="O3" s="3128"/>
      <c r="T3" s="571"/>
    </row>
    <row r="4" spans="2:20" ht="15" customHeight="1">
      <c r="B4" s="3129" t="s">
        <v>236</v>
      </c>
      <c r="C4" s="3130"/>
      <c r="D4" s="3130"/>
      <c r="E4" s="2056" t="s">
        <v>123</v>
      </c>
      <c r="F4" s="573"/>
      <c r="G4" s="51" t="s">
        <v>237</v>
      </c>
      <c r="H4" s="386">
        <v>30</v>
      </c>
      <c r="I4" s="680" t="s">
        <v>238</v>
      </c>
      <c r="J4" s="387">
        <f>H4*365</f>
        <v>10950</v>
      </c>
      <c r="L4" s="574" t="s">
        <v>237</v>
      </c>
      <c r="M4" s="575">
        <v>45</v>
      </c>
      <c r="N4" s="576" t="s">
        <v>238</v>
      </c>
      <c r="O4" s="577">
        <f>M4*365</f>
        <v>16425</v>
      </c>
      <c r="T4" s="571"/>
    </row>
    <row r="5" spans="2:20" ht="15" customHeight="1">
      <c r="B5" s="479" t="s">
        <v>239</v>
      </c>
      <c r="C5" s="3131">
        <f>'M2021 BLS  53%ile'!D22</f>
        <v>72974.720000000001</v>
      </c>
      <c r="D5" s="3131"/>
      <c r="E5" s="965" t="s">
        <v>120</v>
      </c>
      <c r="F5" s="571"/>
      <c r="G5" s="681"/>
      <c r="H5" s="54"/>
      <c r="I5" s="55"/>
      <c r="J5" s="56" t="s">
        <v>7</v>
      </c>
      <c r="K5" s="571"/>
      <c r="L5" s="578"/>
      <c r="M5" s="579" t="s">
        <v>240</v>
      </c>
      <c r="N5" s="580" t="s">
        <v>6</v>
      </c>
      <c r="O5" s="581" t="s">
        <v>7</v>
      </c>
      <c r="P5" s="571"/>
      <c r="T5" s="571"/>
    </row>
    <row r="6" spans="2:20" ht="15" customHeight="1">
      <c r="B6" s="479" t="s">
        <v>241</v>
      </c>
      <c r="C6" s="3131">
        <f>('M2021 BLS  53%ile'!D45*50%)+('M2021 BLS  53%ile'!D46*50%)</f>
        <v>169956.04</v>
      </c>
      <c r="D6" s="3131"/>
      <c r="E6" s="965" t="s">
        <v>756</v>
      </c>
      <c r="F6" s="571"/>
      <c r="G6" s="2062" t="s">
        <v>287</v>
      </c>
      <c r="H6" s="3132"/>
      <c r="I6" s="3132"/>
      <c r="J6" s="1717">
        <f>'ATS  3395 '!J6</f>
        <v>80829.631999999998</v>
      </c>
      <c r="L6" s="583" t="s">
        <v>239</v>
      </c>
      <c r="M6" s="584">
        <f t="shared" ref="M6:M13" si="0">C5</f>
        <v>72974.720000000001</v>
      </c>
      <c r="N6" s="585">
        <f t="shared" ref="N6:N13" si="1">D15</f>
        <v>0</v>
      </c>
      <c r="O6" s="586">
        <f t="shared" ref="O6:O13" si="2">M6*N6</f>
        <v>0</v>
      </c>
      <c r="T6" s="571"/>
    </row>
    <row r="7" spans="2:20" ht="15" customHeight="1">
      <c r="B7" s="479" t="s">
        <v>242</v>
      </c>
      <c r="C7" s="3131">
        <f>'M2021 BLS  53%ile'!D34</f>
        <v>128978.304</v>
      </c>
      <c r="D7" s="3131"/>
      <c r="E7" s="965" t="s">
        <v>120</v>
      </c>
      <c r="F7" s="571"/>
      <c r="G7" s="2062" t="s">
        <v>841</v>
      </c>
      <c r="H7" s="3132"/>
      <c r="I7" s="3132"/>
      <c r="J7" s="1718">
        <f>SUM('ATS  3395 '!J7:J11)</f>
        <v>1654139.3155200002</v>
      </c>
      <c r="L7" s="582" t="str">
        <f>B6</f>
        <v>MD/Physician Assistant</v>
      </c>
      <c r="M7" s="587">
        <f t="shared" si="0"/>
        <v>169956.04</v>
      </c>
      <c r="N7" s="588">
        <f t="shared" si="1"/>
        <v>0</v>
      </c>
      <c r="O7" s="589">
        <f t="shared" si="2"/>
        <v>0</v>
      </c>
      <c r="T7" s="571"/>
    </row>
    <row r="8" spans="2:20" ht="15" customHeight="1">
      <c r="B8" s="479" t="s">
        <v>295</v>
      </c>
      <c r="C8" s="3131">
        <f>('M2021 BLS  53%ile'!D34*25%)+('M2021 BLS  53%ile'!D32*25%)+('M2021 BLS  53%ile'!D16*50%)</f>
        <v>86988.72</v>
      </c>
      <c r="D8" s="3131"/>
      <c r="E8" s="965" t="s">
        <v>296</v>
      </c>
      <c r="F8" s="571"/>
      <c r="G8" s="3140" t="s">
        <v>836</v>
      </c>
      <c r="H8" s="3141"/>
      <c r="I8" s="3142"/>
      <c r="J8" s="1718">
        <f>SUM('ATS  3395 '!J12:J15)</f>
        <v>1326722.1729184003</v>
      </c>
      <c r="L8" s="582" t="e">
        <f>#REF!</f>
        <v>#REF!</v>
      </c>
      <c r="M8" s="587">
        <f t="shared" si="0"/>
        <v>128978.304</v>
      </c>
      <c r="N8" s="588">
        <f t="shared" si="1"/>
        <v>0</v>
      </c>
      <c r="O8" s="589">
        <f t="shared" si="2"/>
        <v>0</v>
      </c>
      <c r="T8" s="571"/>
    </row>
    <row r="9" spans="2:20" ht="15" customHeight="1">
      <c r="B9" s="479" t="s">
        <v>274</v>
      </c>
      <c r="C9" s="3131">
        <f>'M2021 BLS  53%ile'!D12</f>
        <v>50728.703999999998</v>
      </c>
      <c r="D9" s="3131"/>
      <c r="E9" s="965" t="s">
        <v>120</v>
      </c>
      <c r="F9" s="571"/>
      <c r="G9" s="2063" t="s">
        <v>12</v>
      </c>
      <c r="H9" s="3143">
        <f>'ATS  3395 '!I16</f>
        <v>41.977230769230772</v>
      </c>
      <c r="I9" s="3144"/>
      <c r="J9" s="2067">
        <f>SUM(J6:J8)</f>
        <v>3061691.1204384007</v>
      </c>
      <c r="L9" s="582" t="s">
        <v>243</v>
      </c>
      <c r="M9" s="587">
        <f t="shared" si="0"/>
        <v>86988.72</v>
      </c>
      <c r="N9" s="588">
        <f t="shared" si="1"/>
        <v>0</v>
      </c>
      <c r="O9" s="589">
        <f t="shared" si="2"/>
        <v>0</v>
      </c>
      <c r="T9" s="571"/>
    </row>
    <row r="10" spans="2:20" ht="15" customHeight="1">
      <c r="B10" s="479" t="s">
        <v>830</v>
      </c>
      <c r="C10" s="3131">
        <f>'M2021 BLS  53%ile'!D8</f>
        <v>50421.529600000002</v>
      </c>
      <c r="D10" s="3131"/>
      <c r="E10" s="965" t="s">
        <v>120</v>
      </c>
      <c r="F10" s="571"/>
      <c r="G10" s="480" t="s">
        <v>13</v>
      </c>
      <c r="H10" s="3145">
        <f>C25</f>
        <v>0.25390000000000001</v>
      </c>
      <c r="I10" s="3146"/>
      <c r="J10" s="1717">
        <f>J9*H10</f>
        <v>777363.37547930994</v>
      </c>
      <c r="L10" s="582" t="s">
        <v>244</v>
      </c>
      <c r="M10" s="587">
        <f t="shared" si="0"/>
        <v>50728.703999999998</v>
      </c>
      <c r="N10" s="588">
        <f t="shared" si="1"/>
        <v>0</v>
      </c>
      <c r="O10" s="589">
        <f t="shared" si="2"/>
        <v>0</v>
      </c>
      <c r="T10" s="571"/>
    </row>
    <row r="11" spans="2:20" ht="15" customHeight="1">
      <c r="B11" s="479" t="s">
        <v>831</v>
      </c>
      <c r="C11" s="3131">
        <f>C10</f>
        <v>50421.529600000002</v>
      </c>
      <c r="D11" s="3131"/>
      <c r="E11" s="965" t="s">
        <v>120</v>
      </c>
      <c r="F11" s="571"/>
      <c r="G11" s="2064" t="s">
        <v>119</v>
      </c>
      <c r="H11" s="3138">
        <f>C29</f>
        <v>2.7811565914169036E-2</v>
      </c>
      <c r="I11" s="3139"/>
      <c r="J11" s="1717">
        <f>(J9+J10)*H11</f>
        <v>106770.11716130239</v>
      </c>
      <c r="L11" s="582" t="s">
        <v>9</v>
      </c>
      <c r="M11" s="587">
        <f t="shared" si="0"/>
        <v>50421.529600000002</v>
      </c>
      <c r="N11" s="588">
        <f t="shared" si="1"/>
        <v>0</v>
      </c>
      <c r="O11" s="589">
        <f t="shared" si="2"/>
        <v>0</v>
      </c>
      <c r="T11" s="571"/>
    </row>
    <row r="12" spans="2:20" ht="15" customHeight="1">
      <c r="B12" s="479" t="s">
        <v>247</v>
      </c>
      <c r="C12" s="3131">
        <f>'M2021 BLS  53%ile'!D6</f>
        <v>39521.664000000004</v>
      </c>
      <c r="D12" s="3131"/>
      <c r="E12" s="965" t="s">
        <v>120</v>
      </c>
      <c r="F12" s="571"/>
      <c r="G12" s="2068" t="s">
        <v>250</v>
      </c>
      <c r="H12" s="3136"/>
      <c r="I12" s="3137"/>
      <c r="J12" s="2069">
        <f>SUM(J9+J10+J11)</f>
        <v>3945824.6130790128</v>
      </c>
      <c r="L12" s="590" t="str">
        <f>B11</f>
        <v>Triage Specialist Relief</v>
      </c>
      <c r="M12" s="591">
        <f t="shared" si="0"/>
        <v>50421.529600000002</v>
      </c>
      <c r="N12" s="592">
        <f t="shared" si="1"/>
        <v>0</v>
      </c>
      <c r="O12" s="593">
        <f t="shared" si="2"/>
        <v>0</v>
      </c>
      <c r="T12" s="571"/>
    </row>
    <row r="13" spans="2:20" ht="15" customHeight="1">
      <c r="B13" s="3060"/>
      <c r="C13" s="3061"/>
      <c r="D13" s="3061"/>
      <c r="E13" s="965"/>
      <c r="F13" s="571"/>
      <c r="G13" s="2075"/>
      <c r="H13" s="3163" t="s">
        <v>251</v>
      </c>
      <c r="I13" s="3146"/>
      <c r="J13" s="2076"/>
      <c r="L13" s="594" t="s">
        <v>247</v>
      </c>
      <c r="M13" s="595">
        <f t="shared" si="0"/>
        <v>39521.664000000004</v>
      </c>
      <c r="N13" s="596">
        <f t="shared" si="1"/>
        <v>0</v>
      </c>
      <c r="O13" s="597">
        <f t="shared" si="2"/>
        <v>0</v>
      </c>
      <c r="T13" s="571"/>
    </row>
    <row r="14" spans="2:20" ht="15" customHeight="1" thickBot="1">
      <c r="B14" s="2059" t="str">
        <f>B5</f>
        <v>Program Manager</v>
      </c>
      <c r="C14" s="2057">
        <v>1</v>
      </c>
      <c r="D14" s="675"/>
      <c r="E14" s="805" t="s">
        <v>271</v>
      </c>
      <c r="F14" s="571"/>
      <c r="G14" s="1640" t="s">
        <v>253</v>
      </c>
      <c r="H14" s="3151">
        <f>C26</f>
        <v>43.658318356164372</v>
      </c>
      <c r="I14" s="3152"/>
      <c r="J14" s="2071">
        <f>J4*H14</f>
        <v>478058.58599999989</v>
      </c>
      <c r="L14" s="598" t="s">
        <v>249</v>
      </c>
      <c r="M14" s="599"/>
      <c r="N14" s="600">
        <f>SUM(N6:N13)</f>
        <v>0</v>
      </c>
      <c r="O14" s="601">
        <f>SUM(O6:O13)</f>
        <v>0</v>
      </c>
      <c r="T14" s="571"/>
    </row>
    <row r="15" spans="2:20" ht="35.25" customHeight="1" thickTop="1">
      <c r="B15" s="2059" t="str">
        <f>B6</f>
        <v>MD/Physician Assistant</v>
      </c>
      <c r="C15" s="2057">
        <v>1.4</v>
      </c>
      <c r="D15" s="666"/>
      <c r="E15" s="805" t="s">
        <v>271</v>
      </c>
      <c r="F15" s="571"/>
      <c r="G15" s="565" t="s">
        <v>16</v>
      </c>
      <c r="H15" s="3161"/>
      <c r="I15" s="3162"/>
      <c r="J15" s="2070">
        <f>SUM(J12+J14)</f>
        <v>4423883.1990790125</v>
      </c>
      <c r="L15" s="602"/>
      <c r="M15" s="603"/>
      <c r="N15" s="604"/>
      <c r="O15" s="605"/>
      <c r="T15" s="571"/>
    </row>
    <row r="16" spans="2:20" ht="15" customHeight="1" thickBot="1">
      <c r="B16" s="2059" t="str">
        <f>B7</f>
        <v>Nurse Practitioner</v>
      </c>
      <c r="C16" s="2057">
        <v>0.72</v>
      </c>
      <c r="D16" s="666"/>
      <c r="E16" s="805" t="s">
        <v>271</v>
      </c>
      <c r="F16" s="571"/>
      <c r="G16" s="480" t="s">
        <v>257</v>
      </c>
      <c r="H16" s="3145">
        <f>C27</f>
        <v>0.12</v>
      </c>
      <c r="I16" s="3146"/>
      <c r="J16" s="408">
        <f>(J15-J11)*H16</f>
        <v>518053.56983012514</v>
      </c>
      <c r="L16" s="606" t="s">
        <v>13</v>
      </c>
      <c r="M16" s="607">
        <f>C25</f>
        <v>0.25390000000000001</v>
      </c>
      <c r="N16" s="608"/>
      <c r="O16" s="609">
        <f>M16*O14</f>
        <v>0</v>
      </c>
      <c r="T16" s="571"/>
    </row>
    <row r="17" spans="2:20" ht="18" customHeight="1" thickBot="1">
      <c r="B17" s="2060" t="s">
        <v>279</v>
      </c>
      <c r="C17" s="2057">
        <v>1.4</v>
      </c>
      <c r="D17" s="666"/>
      <c r="E17" s="805" t="s">
        <v>271</v>
      </c>
      <c r="F17" s="571"/>
      <c r="G17" s="1668" t="s">
        <v>119</v>
      </c>
      <c r="H17" s="3153">
        <f>C29</f>
        <v>2.7811565914169036E-2</v>
      </c>
      <c r="I17" s="3154"/>
      <c r="J17" s="1669">
        <f>J14*H17</f>
        <v>13295.557875373444</v>
      </c>
      <c r="L17" s="610" t="s">
        <v>250</v>
      </c>
      <c r="M17" s="611"/>
      <c r="N17" s="611"/>
      <c r="O17" s="612">
        <f>SUM(O14+O16)</f>
        <v>0</v>
      </c>
      <c r="T17" s="571"/>
    </row>
    <row r="18" spans="2:20" ht="15" customHeight="1" thickTop="1" thickBot="1">
      <c r="B18" s="2059" t="str">
        <f t="shared" ref="B18:B20" si="3">B8</f>
        <v>Nursing</v>
      </c>
      <c r="C18" s="2057">
        <f>10.08+1</f>
        <v>11.08</v>
      </c>
      <c r="D18" s="666"/>
      <c r="E18" s="805" t="s">
        <v>271</v>
      </c>
      <c r="F18" s="571"/>
      <c r="G18" s="2080" t="s">
        <v>18</v>
      </c>
      <c r="H18" s="3155"/>
      <c r="I18" s="3156"/>
      <c r="J18" s="2081">
        <f>SUM(J15+J16+J17)</f>
        <v>4955232.3267845111</v>
      </c>
      <c r="L18" s="602"/>
      <c r="M18" s="613"/>
      <c r="N18" s="614" t="s">
        <v>251</v>
      </c>
      <c r="O18" s="615"/>
      <c r="T18" s="571"/>
    </row>
    <row r="19" spans="2:20" ht="15" customHeight="1" thickBot="1">
      <c r="B19" s="2059" t="str">
        <f t="shared" si="3"/>
        <v>Case Worker</v>
      </c>
      <c r="C19" s="2057">
        <v>8.5500000000000007</v>
      </c>
      <c r="D19" s="666"/>
      <c r="E19" s="805" t="s">
        <v>271</v>
      </c>
      <c r="F19" s="571"/>
      <c r="G19" s="1611" t="s">
        <v>265</v>
      </c>
      <c r="H19" s="3157"/>
      <c r="I19" s="3158"/>
      <c r="J19" s="2082">
        <f>J18/J4</f>
        <v>452.53263258306038</v>
      </c>
      <c r="L19" s="616" t="s">
        <v>252</v>
      </c>
      <c r="N19" s="617">
        <f>D26</f>
        <v>0</v>
      </c>
      <c r="O19" s="618">
        <f>N19*O4</f>
        <v>0</v>
      </c>
      <c r="T19" s="571"/>
    </row>
    <row r="20" spans="2:20" ht="15" customHeight="1" thickBot="1">
      <c r="B20" s="2059" t="str">
        <f t="shared" si="3"/>
        <v>Triage Specialist</v>
      </c>
      <c r="C20" s="2057">
        <f>10.08+1</f>
        <v>11.08</v>
      </c>
      <c r="D20" s="666"/>
      <c r="E20" s="805" t="s">
        <v>271</v>
      </c>
      <c r="F20" s="571"/>
      <c r="G20" s="1613" t="s">
        <v>266</v>
      </c>
      <c r="H20" s="3159">
        <f>C28</f>
        <v>0.875</v>
      </c>
      <c r="I20" s="3160"/>
      <c r="J20" s="64">
        <f>J19/H20</f>
        <v>517.18015152349756</v>
      </c>
      <c r="L20" s="621" t="s">
        <v>254</v>
      </c>
      <c r="N20" s="617" t="e">
        <f>#REF!</f>
        <v>#REF!</v>
      </c>
      <c r="O20" s="618" t="e">
        <f>N20*O4</f>
        <v>#REF!</v>
      </c>
      <c r="T20" s="571"/>
    </row>
    <row r="21" spans="2:20" ht="15" customHeight="1">
      <c r="B21" s="2061" t="s">
        <v>833</v>
      </c>
      <c r="C21" s="2057">
        <f>C20*'M2021 BLS  53%ile'!S44</f>
        <v>1.7472307692307691</v>
      </c>
      <c r="D21" s="666"/>
      <c r="E21" s="965" t="s">
        <v>834</v>
      </c>
      <c r="F21" s="571"/>
      <c r="I21" s="459" t="s">
        <v>682</v>
      </c>
      <c r="J21" s="1527">
        <v>420.77</v>
      </c>
      <c r="L21" s="626" t="s">
        <v>256</v>
      </c>
      <c r="N21" s="617" t="e">
        <f>#REF!</f>
        <v>#REF!</v>
      </c>
      <c r="O21" s="618" t="e">
        <f>N21*O4</f>
        <v>#REF!</v>
      </c>
      <c r="T21" s="571"/>
    </row>
    <row r="22" spans="2:20" ht="20.25" customHeight="1">
      <c r="B22" s="2059" t="str">
        <f>B12</f>
        <v>Support</v>
      </c>
      <c r="C22" s="2057">
        <v>4</v>
      </c>
      <c r="D22" s="671"/>
      <c r="E22" s="965" t="s">
        <v>298</v>
      </c>
      <c r="F22" s="571"/>
      <c r="I22" s="1526" t="s">
        <v>683</v>
      </c>
      <c r="J22" s="1528">
        <f>(J20-J21)/J21</f>
        <v>0.2291279119792228</v>
      </c>
      <c r="L22" s="619" t="s">
        <v>253</v>
      </c>
      <c r="N22" s="617" t="e">
        <f>#REF!</f>
        <v>#REF!</v>
      </c>
      <c r="O22" s="620" t="e">
        <f>N22*O4</f>
        <v>#REF!</v>
      </c>
      <c r="T22" s="571"/>
    </row>
    <row r="23" spans="2:20" ht="15" thickBot="1">
      <c r="B23" s="672" t="s">
        <v>258</v>
      </c>
      <c r="C23" s="673">
        <f>SUM(C14:C22)</f>
        <v>40.977230769230765</v>
      </c>
      <c r="D23" s="673"/>
      <c r="E23" s="674"/>
      <c r="F23" s="571"/>
      <c r="J23" s="465"/>
      <c r="L23" s="619" t="s">
        <v>260</v>
      </c>
      <c r="N23" s="617" t="e">
        <f>#REF!</f>
        <v>#REF!</v>
      </c>
      <c r="O23" s="633" t="e">
        <f>N23*O4</f>
        <v>#REF!</v>
      </c>
      <c r="T23" s="571"/>
    </row>
    <row r="24" spans="2:20">
      <c r="B24" s="3129" t="s">
        <v>261</v>
      </c>
      <c r="C24" s="3130"/>
      <c r="D24" s="3130"/>
      <c r="E24" s="2058"/>
      <c r="F24" s="571"/>
      <c r="L24" s="622" t="s">
        <v>255</v>
      </c>
      <c r="M24" s="623"/>
      <c r="N24" s="624"/>
      <c r="O24" s="625" t="e">
        <f>SUM(O17:O23)</f>
        <v>#REF!</v>
      </c>
      <c r="T24" s="571"/>
    </row>
    <row r="25" spans="2:20" ht="18" customHeight="1">
      <c r="B25" s="1489" t="s">
        <v>263</v>
      </c>
      <c r="C25" s="3148">
        <f>'M2021 BLS  53%ile'!D38</f>
        <v>0.25390000000000001</v>
      </c>
      <c r="D25" s="3148"/>
      <c r="E25" s="965" t="s">
        <v>122</v>
      </c>
      <c r="F25" s="571"/>
      <c r="H25" s="465"/>
      <c r="L25" s="616" t="s">
        <v>257</v>
      </c>
      <c r="M25" s="627">
        <f>D27</f>
        <v>0</v>
      </c>
      <c r="N25" s="628"/>
      <c r="O25" s="629" t="e">
        <f>M25*O24</f>
        <v>#REF!</v>
      </c>
      <c r="T25" s="571"/>
    </row>
    <row r="26" spans="2:20" ht="15" customHeight="1">
      <c r="B26" s="897" t="s">
        <v>253</v>
      </c>
      <c r="C26" s="3149">
        <f>'FY21 UFR BTL ATS'!D30+'FY21 UFR BTL ATS'!D31+'FY21 UFR BTL ATS'!N31+'FY21 UFR BTL ATS'!P31+'FY21 UFR BTL ATS'!T31+'FY21 UFR BTL ATS'!V32+'FY21 UFR BTL ATS'!X32+'FY21 UFR BTL ATS'!Z32</f>
        <v>43.658318356164372</v>
      </c>
      <c r="D26" s="3149"/>
      <c r="E26" s="965" t="s">
        <v>750</v>
      </c>
      <c r="F26" s="571"/>
      <c r="H26" s="465"/>
      <c r="L26" s="636" t="s">
        <v>259</v>
      </c>
      <c r="M26" s="637" t="e">
        <f>#REF!</f>
        <v>#REF!</v>
      </c>
      <c r="N26" s="638"/>
      <c r="O26" s="639" t="e">
        <f>M26*O4</f>
        <v>#REF!</v>
      </c>
      <c r="T26" s="571"/>
    </row>
    <row r="27" spans="2:20" ht="15" customHeight="1" thickBot="1">
      <c r="B27" s="1489" t="s">
        <v>257</v>
      </c>
      <c r="C27" s="3148">
        <f>'M2021 BLS  53%ile'!D41</f>
        <v>0.12</v>
      </c>
      <c r="D27" s="3148"/>
      <c r="E27" s="965" t="s">
        <v>122</v>
      </c>
      <c r="F27" s="640"/>
      <c r="L27" s="630" t="s">
        <v>262</v>
      </c>
      <c r="M27" s="631"/>
      <c r="N27" s="631"/>
      <c r="O27" s="632" t="e">
        <f>SUM(O24:O26)</f>
        <v>#REF!</v>
      </c>
      <c r="T27" s="571"/>
    </row>
    <row r="28" spans="2:20" ht="15" customHeight="1" thickTop="1">
      <c r="B28" s="1489" t="s">
        <v>266</v>
      </c>
      <c r="C28" s="3150">
        <v>0.875</v>
      </c>
      <c r="D28" s="3150"/>
      <c r="E28" s="965" t="s">
        <v>264</v>
      </c>
      <c r="F28" s="640"/>
      <c r="K28" s="1527"/>
      <c r="L28" s="636" t="str">
        <f>B29</f>
        <v>CAF Rate</v>
      </c>
      <c r="M28" s="644">
        <f>C29</f>
        <v>2.7811565914169036E-2</v>
      </c>
      <c r="N28" s="638"/>
      <c r="O28" s="645" t="e">
        <f>O27*(M28+1)</f>
        <v>#REF!</v>
      </c>
      <c r="T28" s="571"/>
    </row>
    <row r="29" spans="2:20" ht="15" customHeight="1" thickBot="1">
      <c r="B29" s="1491" t="s">
        <v>809</v>
      </c>
      <c r="C29" s="3147">
        <f>'FALL CAF 2022'!CI24</f>
        <v>2.7811565914169036E-2</v>
      </c>
      <c r="D29" s="3147"/>
      <c r="E29" s="674" t="s">
        <v>751</v>
      </c>
      <c r="F29" s="640"/>
      <c r="K29" s="1528"/>
      <c r="L29" s="646" t="e">
        <f>#REF!</f>
        <v>#REF!</v>
      </c>
      <c r="M29" s="647" t="e">
        <f>#REF!</f>
        <v>#REF!</v>
      </c>
      <c r="N29" s="631"/>
      <c r="O29" s="648" t="e">
        <f>O14*(M28+1)*M29</f>
        <v>#REF!</v>
      </c>
      <c r="T29" s="571"/>
    </row>
    <row r="30" spans="2:20" ht="15" customHeight="1">
      <c r="F30" s="640"/>
      <c r="L30" s="634" t="s">
        <v>18</v>
      </c>
      <c r="M30" s="635"/>
      <c r="N30" s="604"/>
      <c r="O30" s="649" t="e">
        <f>O28+O29</f>
        <v>#REF!</v>
      </c>
      <c r="T30" s="571"/>
    </row>
    <row r="31" spans="2:20" ht="15" customHeight="1" thickBot="1">
      <c r="F31" s="640"/>
      <c r="L31" s="619" t="s">
        <v>265</v>
      </c>
      <c r="M31" s="650"/>
      <c r="N31" s="651"/>
      <c r="O31" s="652" t="e">
        <f>O30/O4</f>
        <v>#REF!</v>
      </c>
      <c r="T31" s="571"/>
    </row>
    <row r="32" spans="2:20" ht="15" thickBot="1">
      <c r="F32" s="640"/>
      <c r="L32" s="653" t="str">
        <f>B28</f>
        <v>Rate with Utilization</v>
      </c>
      <c r="M32" s="654">
        <f>C28</f>
        <v>0.875</v>
      </c>
      <c r="N32" s="655"/>
      <c r="O32" s="656" t="e">
        <f>O31/M32</f>
        <v>#REF!</v>
      </c>
      <c r="T32" s="571"/>
    </row>
    <row r="33" spans="6:20" ht="15" customHeight="1" thickBot="1">
      <c r="F33" s="640"/>
      <c r="L33" s="641"/>
      <c r="M33" s="642"/>
      <c r="N33" s="642"/>
      <c r="O33" s="643">
        <f>J20</f>
        <v>517.18015152349756</v>
      </c>
      <c r="T33" s="571"/>
    </row>
    <row r="34" spans="6:20" ht="16.5" customHeight="1">
      <c r="F34" s="571"/>
      <c r="O34" s="657"/>
      <c r="T34" s="571"/>
    </row>
    <row r="35" spans="6:20" ht="15" customHeight="1">
      <c r="F35" s="571"/>
      <c r="Q35" s="571"/>
      <c r="R35" s="571"/>
      <c r="S35" s="571"/>
      <c r="T35" s="571"/>
    </row>
    <row r="36" spans="6:20" ht="15" customHeight="1">
      <c r="Q36" s="571"/>
      <c r="R36" s="571"/>
      <c r="S36" s="571"/>
      <c r="T36" s="571"/>
    </row>
    <row r="37" spans="6:20" ht="15" customHeight="1">
      <c r="M37" s="465"/>
      <c r="Q37" s="571"/>
      <c r="R37" s="571"/>
      <c r="S37" s="571"/>
      <c r="T37" s="571"/>
    </row>
    <row r="38" spans="6:20" ht="15" customHeight="1">
      <c r="M38" s="465"/>
      <c r="Q38" s="571"/>
      <c r="R38" s="571"/>
      <c r="T38" s="571"/>
    </row>
    <row r="43" spans="6:20" ht="15.75" customHeight="1"/>
    <row r="46" spans="6:20" ht="26.5" customHeight="1">
      <c r="K46" s="658"/>
      <c r="L46" s="658"/>
      <c r="M46" s="658"/>
      <c r="N46" s="658"/>
      <c r="O46" s="658"/>
      <c r="P46" s="658"/>
    </row>
    <row r="47" spans="6:20" ht="15.75" customHeight="1"/>
    <row r="52" spans="21:250">
      <c r="U52" s="571"/>
      <c r="V52" s="571"/>
      <c r="W52" s="571"/>
      <c r="X52" s="571"/>
      <c r="Y52" s="571"/>
      <c r="Z52" s="571"/>
      <c r="AA52" s="571"/>
      <c r="AB52" s="571"/>
      <c r="AC52" s="571"/>
      <c r="AD52" s="571"/>
      <c r="AE52" s="571"/>
      <c r="AF52" s="571"/>
      <c r="AG52" s="571"/>
      <c r="AH52" s="571"/>
      <c r="AI52" s="571"/>
      <c r="AJ52" s="571"/>
      <c r="AK52" s="571"/>
      <c r="AL52" s="571"/>
      <c r="AM52" s="571"/>
      <c r="AN52" s="571"/>
      <c r="AO52" s="571"/>
      <c r="AP52" s="571"/>
      <c r="AQ52" s="571"/>
      <c r="AR52" s="571"/>
      <c r="AS52" s="571"/>
      <c r="AT52" s="571"/>
      <c r="AU52" s="571"/>
      <c r="AV52" s="571"/>
      <c r="AW52" s="571"/>
      <c r="AX52" s="571"/>
      <c r="AY52" s="571"/>
      <c r="AZ52" s="571"/>
      <c r="BA52" s="571"/>
      <c r="BB52" s="571"/>
      <c r="BC52" s="571"/>
      <c r="BD52" s="571"/>
      <c r="BE52" s="571"/>
      <c r="BF52" s="571"/>
      <c r="BG52" s="571"/>
      <c r="BH52" s="571"/>
      <c r="BI52" s="571"/>
      <c r="BJ52" s="571"/>
      <c r="BK52" s="571"/>
      <c r="BL52" s="571"/>
      <c r="BM52" s="571"/>
      <c r="BN52" s="571"/>
      <c r="BO52" s="571"/>
      <c r="BP52" s="571"/>
      <c r="BQ52" s="571"/>
      <c r="BR52" s="571"/>
      <c r="BS52" s="571"/>
      <c r="BT52" s="571"/>
      <c r="BU52" s="571"/>
      <c r="BV52" s="571"/>
      <c r="BW52" s="571"/>
      <c r="BX52" s="571"/>
      <c r="BY52" s="571"/>
      <c r="BZ52" s="571"/>
      <c r="CA52" s="571"/>
      <c r="CB52" s="571"/>
      <c r="CC52" s="571"/>
      <c r="CD52" s="571"/>
      <c r="CE52" s="571"/>
      <c r="CF52" s="571"/>
      <c r="CG52" s="571"/>
      <c r="CH52" s="571"/>
      <c r="CI52" s="571"/>
      <c r="CJ52" s="571"/>
      <c r="CK52" s="571"/>
      <c r="CL52" s="571"/>
      <c r="CM52" s="571"/>
      <c r="CN52" s="571"/>
      <c r="CO52" s="571"/>
      <c r="CP52" s="571"/>
      <c r="CQ52" s="571"/>
      <c r="CR52" s="571"/>
      <c r="CS52" s="571"/>
      <c r="CT52" s="571"/>
      <c r="CU52" s="571"/>
      <c r="CV52" s="571"/>
      <c r="CW52" s="571"/>
      <c r="CX52" s="571"/>
      <c r="CY52" s="571"/>
      <c r="CZ52" s="571"/>
      <c r="DA52" s="571"/>
      <c r="DB52" s="571"/>
      <c r="DC52" s="571"/>
      <c r="DD52" s="571"/>
      <c r="DE52" s="571"/>
      <c r="DF52" s="571"/>
      <c r="DG52" s="571"/>
      <c r="DH52" s="571"/>
      <c r="DI52" s="571"/>
      <c r="DJ52" s="571"/>
      <c r="DK52" s="571"/>
      <c r="DL52" s="571"/>
      <c r="DM52" s="571"/>
      <c r="DN52" s="571"/>
      <c r="DO52" s="571"/>
      <c r="DP52" s="571"/>
      <c r="DQ52" s="571"/>
      <c r="DR52" s="571"/>
      <c r="DS52" s="571"/>
      <c r="DT52" s="571"/>
      <c r="DU52" s="571"/>
      <c r="DV52" s="571"/>
      <c r="DW52" s="571"/>
      <c r="DX52" s="571"/>
      <c r="DY52" s="571"/>
      <c r="DZ52" s="571"/>
      <c r="EA52" s="571"/>
      <c r="EB52" s="571"/>
      <c r="EC52" s="571"/>
      <c r="ED52" s="571"/>
      <c r="EE52" s="571"/>
      <c r="EF52" s="571"/>
      <c r="EG52" s="571"/>
      <c r="EH52" s="571"/>
      <c r="EI52" s="571"/>
      <c r="EJ52" s="571"/>
      <c r="EK52" s="571"/>
      <c r="EL52" s="571"/>
      <c r="EM52" s="571"/>
      <c r="EN52" s="571"/>
      <c r="EO52" s="571"/>
      <c r="EP52" s="571"/>
      <c r="EQ52" s="571"/>
      <c r="ER52" s="571"/>
      <c r="ES52" s="571"/>
      <c r="ET52" s="571"/>
      <c r="EU52" s="571"/>
      <c r="EV52" s="571"/>
      <c r="EW52" s="571"/>
      <c r="EX52" s="571"/>
      <c r="EY52" s="571"/>
      <c r="EZ52" s="571"/>
      <c r="FA52" s="571"/>
      <c r="FB52" s="571"/>
      <c r="FC52" s="571"/>
      <c r="FD52" s="571"/>
      <c r="FE52" s="571"/>
      <c r="FF52" s="571"/>
      <c r="FG52" s="571"/>
      <c r="FH52" s="571"/>
      <c r="FI52" s="571"/>
      <c r="FJ52" s="571"/>
      <c r="FK52" s="571"/>
      <c r="FL52" s="571"/>
      <c r="FM52" s="571"/>
      <c r="FN52" s="571"/>
      <c r="FO52" s="571"/>
      <c r="FP52" s="571"/>
      <c r="FQ52" s="571"/>
      <c r="FR52" s="571"/>
      <c r="FS52" s="571"/>
      <c r="FT52" s="571"/>
      <c r="FU52" s="571"/>
      <c r="FV52" s="571"/>
      <c r="FW52" s="571"/>
      <c r="FX52" s="571"/>
      <c r="FY52" s="571"/>
      <c r="FZ52" s="571"/>
      <c r="GA52" s="571"/>
      <c r="GB52" s="571"/>
      <c r="GC52" s="571"/>
      <c r="GD52" s="571"/>
      <c r="GE52" s="571"/>
      <c r="GF52" s="571"/>
      <c r="GG52" s="571"/>
      <c r="GH52" s="571"/>
      <c r="GI52" s="571"/>
      <c r="GJ52" s="571"/>
      <c r="GK52" s="571"/>
      <c r="GL52" s="571"/>
      <c r="GM52" s="571"/>
      <c r="GN52" s="571"/>
      <c r="GO52" s="571"/>
      <c r="GP52" s="571"/>
      <c r="GQ52" s="571"/>
      <c r="GR52" s="571"/>
      <c r="GS52" s="571"/>
      <c r="GT52" s="571"/>
      <c r="GU52" s="571"/>
      <c r="GV52" s="571"/>
      <c r="GW52" s="571"/>
      <c r="GX52" s="571"/>
      <c r="GY52" s="571"/>
      <c r="GZ52" s="571"/>
      <c r="HA52" s="571"/>
      <c r="HB52" s="571"/>
      <c r="HC52" s="571"/>
      <c r="HD52" s="571"/>
      <c r="HE52" s="571"/>
      <c r="HF52" s="571"/>
      <c r="HG52" s="571"/>
      <c r="HH52" s="571"/>
      <c r="HI52" s="571"/>
      <c r="HJ52" s="571"/>
      <c r="HK52" s="571"/>
      <c r="HL52" s="571"/>
      <c r="HM52" s="571"/>
      <c r="HN52" s="571"/>
      <c r="HO52" s="571"/>
      <c r="HP52" s="571"/>
      <c r="HQ52" s="571"/>
      <c r="HR52" s="571"/>
      <c r="HS52" s="571"/>
      <c r="HT52" s="571"/>
      <c r="HU52" s="571"/>
      <c r="HV52" s="571"/>
      <c r="HW52" s="571"/>
      <c r="HX52" s="571"/>
      <c r="HY52" s="571"/>
      <c r="HZ52" s="571"/>
      <c r="IA52" s="571"/>
      <c r="IB52" s="571"/>
      <c r="IC52" s="571"/>
      <c r="ID52" s="571"/>
      <c r="IE52" s="571"/>
      <c r="IF52" s="571"/>
      <c r="IG52" s="571"/>
      <c r="IH52" s="571"/>
      <c r="II52" s="571"/>
      <c r="IJ52" s="571"/>
      <c r="IK52" s="571"/>
      <c r="IL52" s="571"/>
      <c r="IM52" s="571"/>
      <c r="IN52" s="571"/>
      <c r="IO52" s="571"/>
      <c r="IP52" s="571"/>
    </row>
    <row r="53" spans="21:250">
      <c r="U53" s="571"/>
      <c r="V53" s="571"/>
      <c r="W53" s="571"/>
      <c r="X53" s="571"/>
      <c r="Y53" s="571"/>
      <c r="Z53" s="571"/>
      <c r="AA53" s="571"/>
      <c r="AB53" s="571"/>
      <c r="AC53" s="571"/>
      <c r="AD53" s="571"/>
      <c r="AE53" s="571"/>
      <c r="AF53" s="571"/>
      <c r="AG53" s="571"/>
      <c r="AH53" s="571"/>
      <c r="AI53" s="571"/>
      <c r="AJ53" s="571"/>
      <c r="AK53" s="571"/>
      <c r="AL53" s="571"/>
      <c r="AM53" s="571"/>
      <c r="AN53" s="571"/>
      <c r="AO53" s="571"/>
      <c r="AP53" s="571"/>
      <c r="AQ53" s="571"/>
      <c r="AR53" s="571"/>
      <c r="AS53" s="571"/>
      <c r="AT53" s="571"/>
      <c r="AU53" s="571"/>
      <c r="AV53" s="571"/>
      <c r="AW53" s="571"/>
      <c r="AX53" s="571"/>
      <c r="AY53" s="571"/>
      <c r="AZ53" s="571"/>
      <c r="BA53" s="571"/>
      <c r="BB53" s="571"/>
      <c r="BC53" s="571"/>
      <c r="BD53" s="571"/>
      <c r="BE53" s="571"/>
      <c r="BF53" s="571"/>
      <c r="BG53" s="571"/>
      <c r="BH53" s="571"/>
      <c r="BI53" s="571"/>
      <c r="BJ53" s="571"/>
      <c r="BK53" s="571"/>
      <c r="BL53" s="571"/>
      <c r="BM53" s="571"/>
      <c r="BN53" s="571"/>
      <c r="BO53" s="571"/>
      <c r="BP53" s="571"/>
      <c r="BQ53" s="571"/>
      <c r="BR53" s="571"/>
      <c r="BS53" s="571"/>
      <c r="BT53" s="571"/>
      <c r="BU53" s="571"/>
      <c r="BV53" s="571"/>
      <c r="BW53" s="571"/>
      <c r="BX53" s="571"/>
      <c r="BY53" s="571"/>
      <c r="BZ53" s="571"/>
      <c r="CA53" s="571"/>
      <c r="CB53" s="571"/>
      <c r="CC53" s="571"/>
      <c r="CD53" s="571"/>
      <c r="CE53" s="571"/>
      <c r="CF53" s="571"/>
      <c r="CG53" s="571"/>
      <c r="CH53" s="571"/>
      <c r="CI53" s="571"/>
      <c r="CJ53" s="571"/>
      <c r="CK53" s="571"/>
      <c r="CL53" s="571"/>
      <c r="CM53" s="571"/>
      <c r="CN53" s="571"/>
      <c r="CO53" s="571"/>
      <c r="CP53" s="571"/>
      <c r="CQ53" s="571"/>
      <c r="CR53" s="571"/>
      <c r="CS53" s="571"/>
      <c r="CT53" s="571"/>
      <c r="CU53" s="571"/>
      <c r="CV53" s="571"/>
      <c r="CW53" s="571"/>
      <c r="CX53" s="571"/>
      <c r="CY53" s="571"/>
      <c r="CZ53" s="571"/>
      <c r="DA53" s="571"/>
      <c r="DB53" s="571"/>
      <c r="DC53" s="571"/>
      <c r="DD53" s="571"/>
      <c r="DE53" s="571"/>
      <c r="DF53" s="571"/>
      <c r="DG53" s="571"/>
      <c r="DH53" s="571"/>
      <c r="DI53" s="571"/>
      <c r="DJ53" s="571"/>
      <c r="DK53" s="571"/>
      <c r="DL53" s="571"/>
      <c r="DM53" s="571"/>
      <c r="DN53" s="571"/>
      <c r="DO53" s="571"/>
      <c r="DP53" s="571"/>
      <c r="DQ53" s="571"/>
      <c r="DR53" s="571"/>
      <c r="DS53" s="571"/>
      <c r="DT53" s="571"/>
      <c r="DU53" s="571"/>
      <c r="DV53" s="571"/>
      <c r="DW53" s="571"/>
      <c r="DX53" s="571"/>
      <c r="DY53" s="571"/>
      <c r="DZ53" s="571"/>
      <c r="EA53" s="571"/>
      <c r="EB53" s="571"/>
      <c r="EC53" s="571"/>
      <c r="ED53" s="571"/>
      <c r="EE53" s="571"/>
      <c r="EF53" s="571"/>
      <c r="EG53" s="571"/>
      <c r="EH53" s="571"/>
      <c r="EI53" s="571"/>
      <c r="EJ53" s="571"/>
      <c r="EK53" s="571"/>
      <c r="EL53" s="571"/>
      <c r="EM53" s="571"/>
      <c r="EN53" s="571"/>
      <c r="EO53" s="571"/>
      <c r="EP53" s="571"/>
      <c r="EQ53" s="571"/>
      <c r="ER53" s="571"/>
      <c r="ES53" s="571"/>
      <c r="ET53" s="571"/>
      <c r="EU53" s="571"/>
      <c r="EV53" s="571"/>
      <c r="EW53" s="571"/>
      <c r="EX53" s="571"/>
      <c r="EY53" s="571"/>
      <c r="EZ53" s="571"/>
      <c r="FA53" s="571"/>
      <c r="FB53" s="571"/>
      <c r="FC53" s="571"/>
      <c r="FD53" s="571"/>
      <c r="FE53" s="571"/>
      <c r="FF53" s="571"/>
      <c r="FG53" s="571"/>
      <c r="FH53" s="571"/>
      <c r="FI53" s="571"/>
      <c r="FJ53" s="571"/>
      <c r="FK53" s="571"/>
      <c r="FL53" s="571"/>
      <c r="FM53" s="571"/>
      <c r="FN53" s="571"/>
      <c r="FO53" s="571"/>
      <c r="FP53" s="571"/>
      <c r="FQ53" s="571"/>
      <c r="FR53" s="571"/>
      <c r="FS53" s="571"/>
      <c r="FT53" s="571"/>
      <c r="FU53" s="571"/>
      <c r="FV53" s="571"/>
      <c r="FW53" s="571"/>
      <c r="FX53" s="571"/>
      <c r="FY53" s="571"/>
      <c r="FZ53" s="571"/>
      <c r="GA53" s="571"/>
      <c r="GB53" s="571"/>
      <c r="GC53" s="571"/>
      <c r="GD53" s="571"/>
      <c r="GE53" s="571"/>
      <c r="GF53" s="571"/>
      <c r="GG53" s="571"/>
      <c r="GH53" s="571"/>
      <c r="GI53" s="571"/>
      <c r="GJ53" s="571"/>
      <c r="GK53" s="571"/>
      <c r="GL53" s="571"/>
      <c r="GM53" s="571"/>
      <c r="GN53" s="571"/>
      <c r="GO53" s="571"/>
      <c r="GP53" s="571"/>
      <c r="GQ53" s="571"/>
      <c r="GR53" s="571"/>
      <c r="GS53" s="571"/>
      <c r="GT53" s="571"/>
      <c r="GU53" s="571"/>
      <c r="GV53" s="571"/>
      <c r="GW53" s="571"/>
      <c r="GX53" s="571"/>
      <c r="GY53" s="571"/>
      <c r="GZ53" s="571"/>
      <c r="HA53" s="571"/>
      <c r="HB53" s="571"/>
      <c r="HC53" s="571"/>
      <c r="HD53" s="571"/>
      <c r="HE53" s="571"/>
      <c r="HF53" s="571"/>
      <c r="HG53" s="571"/>
      <c r="HH53" s="571"/>
      <c r="HI53" s="571"/>
      <c r="HJ53" s="571"/>
      <c r="HK53" s="571"/>
      <c r="HL53" s="571"/>
      <c r="HM53" s="571"/>
      <c r="HN53" s="571"/>
      <c r="HO53" s="571"/>
      <c r="HP53" s="571"/>
      <c r="HQ53" s="571"/>
      <c r="HR53" s="571"/>
      <c r="HS53" s="571"/>
      <c r="HT53" s="571"/>
      <c r="HU53" s="571"/>
      <c r="HV53" s="571"/>
      <c r="HW53" s="571"/>
      <c r="HX53" s="571"/>
      <c r="HY53" s="571"/>
      <c r="HZ53" s="571"/>
      <c r="IA53" s="571"/>
      <c r="IB53" s="571"/>
      <c r="IC53" s="571"/>
      <c r="ID53" s="571"/>
      <c r="IE53" s="571"/>
      <c r="IF53" s="571"/>
      <c r="IG53" s="571"/>
      <c r="IH53" s="571"/>
      <c r="II53" s="571"/>
      <c r="IJ53" s="571"/>
      <c r="IK53" s="571"/>
      <c r="IL53" s="571"/>
      <c r="IM53" s="571"/>
      <c r="IN53" s="571"/>
      <c r="IO53" s="571"/>
      <c r="IP53" s="571"/>
    </row>
    <row r="54" spans="21:250">
      <c r="U54" s="571"/>
      <c r="V54" s="571"/>
      <c r="W54" s="571"/>
      <c r="X54" s="571"/>
      <c r="Y54" s="571"/>
      <c r="Z54" s="571"/>
      <c r="AA54" s="571"/>
      <c r="AB54" s="571"/>
      <c r="AC54" s="571"/>
      <c r="AD54" s="571"/>
      <c r="AE54" s="571"/>
      <c r="AF54" s="571"/>
      <c r="AG54" s="571"/>
      <c r="AH54" s="571"/>
      <c r="AI54" s="571"/>
      <c r="AJ54" s="571"/>
      <c r="AK54" s="571"/>
      <c r="AL54" s="571"/>
      <c r="AM54" s="571"/>
      <c r="AN54" s="571"/>
      <c r="AO54" s="571"/>
      <c r="AP54" s="571"/>
      <c r="AQ54" s="571"/>
      <c r="AR54" s="571"/>
      <c r="AS54" s="571"/>
      <c r="AT54" s="571"/>
      <c r="AU54" s="571"/>
      <c r="AV54" s="571"/>
      <c r="AW54" s="571"/>
      <c r="AX54" s="571"/>
      <c r="AY54" s="571"/>
      <c r="AZ54" s="571"/>
      <c r="BA54" s="571"/>
      <c r="BB54" s="571"/>
      <c r="BC54" s="571"/>
      <c r="BD54" s="571"/>
      <c r="BE54" s="571"/>
      <c r="BF54" s="571"/>
      <c r="BG54" s="571"/>
      <c r="BH54" s="571"/>
      <c r="BI54" s="571"/>
      <c r="BJ54" s="571"/>
      <c r="BK54" s="571"/>
      <c r="BL54" s="571"/>
      <c r="BM54" s="571"/>
      <c r="BN54" s="571"/>
      <c r="BO54" s="571"/>
      <c r="BP54" s="571"/>
      <c r="BQ54" s="571"/>
      <c r="BR54" s="571"/>
      <c r="BS54" s="571"/>
      <c r="BT54" s="571"/>
      <c r="BU54" s="571"/>
      <c r="BV54" s="571"/>
      <c r="BW54" s="571"/>
      <c r="BX54" s="571"/>
      <c r="BY54" s="571"/>
      <c r="BZ54" s="571"/>
      <c r="CA54" s="571"/>
      <c r="CB54" s="571"/>
      <c r="CC54" s="571"/>
      <c r="CD54" s="571"/>
      <c r="CE54" s="571"/>
      <c r="CF54" s="571"/>
      <c r="CG54" s="571"/>
      <c r="CH54" s="571"/>
      <c r="CI54" s="571"/>
      <c r="CJ54" s="571"/>
      <c r="CK54" s="571"/>
      <c r="CL54" s="571"/>
      <c r="CM54" s="571"/>
      <c r="CN54" s="571"/>
      <c r="CO54" s="571"/>
      <c r="CP54" s="571"/>
      <c r="CQ54" s="571"/>
      <c r="CR54" s="571"/>
      <c r="CS54" s="571"/>
      <c r="CT54" s="571"/>
      <c r="CU54" s="571"/>
      <c r="CV54" s="571"/>
      <c r="CW54" s="571"/>
      <c r="CX54" s="571"/>
      <c r="CY54" s="571"/>
      <c r="CZ54" s="571"/>
      <c r="DA54" s="571"/>
      <c r="DB54" s="571"/>
      <c r="DC54" s="571"/>
      <c r="DD54" s="571"/>
      <c r="DE54" s="571"/>
      <c r="DF54" s="571"/>
      <c r="DG54" s="571"/>
      <c r="DH54" s="571"/>
      <c r="DI54" s="571"/>
      <c r="DJ54" s="571"/>
      <c r="DK54" s="571"/>
      <c r="DL54" s="571"/>
      <c r="DM54" s="571"/>
      <c r="DN54" s="571"/>
      <c r="DO54" s="571"/>
      <c r="DP54" s="571"/>
      <c r="DQ54" s="571"/>
      <c r="DR54" s="571"/>
      <c r="DS54" s="571"/>
      <c r="DT54" s="571"/>
      <c r="DU54" s="571"/>
      <c r="DV54" s="571"/>
      <c r="DW54" s="571"/>
      <c r="DX54" s="571"/>
      <c r="DY54" s="571"/>
      <c r="DZ54" s="571"/>
      <c r="EA54" s="571"/>
      <c r="EB54" s="571"/>
      <c r="EC54" s="571"/>
      <c r="ED54" s="571"/>
      <c r="EE54" s="571"/>
      <c r="EF54" s="571"/>
      <c r="EG54" s="571"/>
      <c r="EH54" s="571"/>
      <c r="EI54" s="571"/>
      <c r="EJ54" s="571"/>
      <c r="EK54" s="571"/>
      <c r="EL54" s="571"/>
      <c r="EM54" s="571"/>
      <c r="EN54" s="571"/>
      <c r="EO54" s="571"/>
      <c r="EP54" s="571"/>
      <c r="EQ54" s="571"/>
      <c r="ER54" s="571"/>
      <c r="ES54" s="571"/>
      <c r="ET54" s="571"/>
      <c r="EU54" s="571"/>
      <c r="EV54" s="571"/>
      <c r="EW54" s="571"/>
      <c r="EX54" s="571"/>
      <c r="EY54" s="571"/>
      <c r="EZ54" s="571"/>
      <c r="FA54" s="571"/>
      <c r="FB54" s="571"/>
      <c r="FC54" s="571"/>
      <c r="FD54" s="571"/>
      <c r="FE54" s="571"/>
      <c r="FF54" s="571"/>
      <c r="FG54" s="571"/>
      <c r="FH54" s="571"/>
      <c r="FI54" s="571"/>
      <c r="FJ54" s="571"/>
      <c r="FK54" s="571"/>
      <c r="FL54" s="571"/>
      <c r="FM54" s="571"/>
      <c r="FN54" s="571"/>
      <c r="FO54" s="571"/>
      <c r="FP54" s="571"/>
      <c r="FQ54" s="571"/>
      <c r="FR54" s="571"/>
      <c r="FS54" s="571"/>
      <c r="FT54" s="571"/>
      <c r="FU54" s="571"/>
      <c r="FV54" s="571"/>
      <c r="FW54" s="571"/>
      <c r="FX54" s="571"/>
      <c r="FY54" s="571"/>
      <c r="FZ54" s="571"/>
      <c r="GA54" s="571"/>
      <c r="GB54" s="571"/>
      <c r="GC54" s="571"/>
      <c r="GD54" s="571"/>
      <c r="GE54" s="571"/>
      <c r="GF54" s="571"/>
      <c r="GG54" s="571"/>
      <c r="GH54" s="571"/>
      <c r="GI54" s="571"/>
      <c r="GJ54" s="571"/>
      <c r="GK54" s="571"/>
      <c r="GL54" s="571"/>
      <c r="GM54" s="571"/>
      <c r="GN54" s="571"/>
      <c r="GO54" s="571"/>
      <c r="GP54" s="571"/>
      <c r="GQ54" s="571"/>
      <c r="GR54" s="571"/>
      <c r="GS54" s="571"/>
      <c r="GT54" s="571"/>
      <c r="GU54" s="571"/>
      <c r="GV54" s="571"/>
      <c r="GW54" s="571"/>
      <c r="GX54" s="571"/>
      <c r="GY54" s="571"/>
      <c r="GZ54" s="571"/>
      <c r="HA54" s="571"/>
      <c r="HB54" s="571"/>
      <c r="HC54" s="571"/>
      <c r="HD54" s="571"/>
      <c r="HE54" s="571"/>
      <c r="HF54" s="571"/>
      <c r="HG54" s="571"/>
      <c r="HH54" s="571"/>
      <c r="HI54" s="571"/>
      <c r="HJ54" s="571"/>
      <c r="HK54" s="571"/>
      <c r="HL54" s="571"/>
      <c r="HM54" s="571"/>
      <c r="HN54" s="571"/>
      <c r="HO54" s="571"/>
      <c r="HP54" s="571"/>
      <c r="HQ54" s="571"/>
      <c r="HR54" s="571"/>
      <c r="HS54" s="571"/>
      <c r="HT54" s="571"/>
      <c r="HU54" s="571"/>
      <c r="HV54" s="571"/>
      <c r="HW54" s="571"/>
      <c r="HX54" s="571"/>
      <c r="HY54" s="571"/>
      <c r="HZ54" s="571"/>
      <c r="IA54" s="571"/>
      <c r="IB54" s="571"/>
      <c r="IC54" s="571"/>
      <c r="ID54" s="571"/>
      <c r="IE54" s="571"/>
      <c r="IF54" s="571"/>
      <c r="IG54" s="571"/>
      <c r="IH54" s="571"/>
      <c r="II54" s="571"/>
      <c r="IJ54" s="571"/>
      <c r="IK54" s="571"/>
      <c r="IL54" s="571"/>
      <c r="IM54" s="571"/>
      <c r="IN54" s="571"/>
      <c r="IO54" s="571"/>
      <c r="IP54" s="571"/>
    </row>
    <row r="60" spans="21:250">
      <c r="U60" s="571"/>
      <c r="V60" s="571"/>
      <c r="W60" s="571"/>
      <c r="X60" s="571"/>
      <c r="Y60" s="571"/>
      <c r="Z60" s="571"/>
      <c r="AA60" s="571"/>
      <c r="AB60" s="571"/>
      <c r="AC60" s="571"/>
      <c r="AD60" s="571"/>
      <c r="AE60" s="571"/>
      <c r="AF60" s="571"/>
      <c r="AG60" s="571"/>
      <c r="AH60" s="571"/>
      <c r="AI60" s="571"/>
      <c r="AJ60" s="571"/>
      <c r="AK60" s="571"/>
      <c r="AL60" s="571"/>
      <c r="AM60" s="571"/>
      <c r="AN60" s="571"/>
      <c r="AO60" s="571"/>
      <c r="AP60" s="571"/>
      <c r="AQ60" s="571"/>
      <c r="AR60" s="571"/>
      <c r="AS60" s="571"/>
      <c r="AT60" s="571"/>
      <c r="AU60" s="571"/>
      <c r="AV60" s="571"/>
      <c r="AW60" s="571"/>
      <c r="AX60" s="571"/>
      <c r="AY60" s="571"/>
      <c r="AZ60" s="571"/>
      <c r="BA60" s="571"/>
      <c r="BB60" s="571"/>
      <c r="BC60" s="571"/>
      <c r="BD60" s="571"/>
      <c r="BE60" s="571"/>
      <c r="BF60" s="571"/>
      <c r="BG60" s="571"/>
      <c r="BH60" s="571"/>
      <c r="BI60" s="571"/>
      <c r="BJ60" s="571"/>
      <c r="BK60" s="571"/>
      <c r="BL60" s="571"/>
      <c r="BM60" s="571"/>
      <c r="BN60" s="571"/>
      <c r="BO60" s="571"/>
      <c r="BP60" s="571"/>
      <c r="BQ60" s="571"/>
      <c r="BR60" s="571"/>
      <c r="BS60" s="571"/>
      <c r="BT60" s="571"/>
      <c r="BU60" s="571"/>
      <c r="BV60" s="571"/>
      <c r="BW60" s="571"/>
      <c r="BX60" s="571"/>
      <c r="BY60" s="571"/>
      <c r="BZ60" s="571"/>
      <c r="CA60" s="571"/>
      <c r="CB60" s="571"/>
      <c r="CC60" s="571"/>
      <c r="CD60" s="571"/>
      <c r="CE60" s="571"/>
      <c r="CF60" s="571"/>
      <c r="CG60" s="571"/>
      <c r="CH60" s="571"/>
      <c r="CI60" s="571"/>
      <c r="CJ60" s="571"/>
      <c r="CK60" s="571"/>
      <c r="CL60" s="571"/>
      <c r="CM60" s="571"/>
      <c r="CN60" s="571"/>
      <c r="CO60" s="571"/>
      <c r="CP60" s="571"/>
      <c r="CQ60" s="571"/>
      <c r="CR60" s="571"/>
      <c r="CS60" s="571"/>
      <c r="CT60" s="571"/>
      <c r="CU60" s="571"/>
      <c r="CV60" s="571"/>
      <c r="CW60" s="571"/>
      <c r="CX60" s="571"/>
      <c r="CY60" s="571"/>
      <c r="CZ60" s="571"/>
      <c r="DA60" s="571"/>
      <c r="DB60" s="571"/>
      <c r="DC60" s="571"/>
      <c r="DD60" s="571"/>
      <c r="DE60" s="571"/>
      <c r="DF60" s="571"/>
      <c r="DG60" s="571"/>
      <c r="DH60" s="571"/>
      <c r="DI60" s="571"/>
      <c r="DJ60" s="571"/>
      <c r="DK60" s="571"/>
      <c r="DL60" s="571"/>
      <c r="DM60" s="571"/>
      <c r="DN60" s="571"/>
      <c r="DO60" s="571"/>
      <c r="DP60" s="571"/>
      <c r="DQ60" s="571"/>
      <c r="DR60" s="571"/>
      <c r="DS60" s="571"/>
      <c r="DT60" s="571"/>
      <c r="DU60" s="571"/>
      <c r="DV60" s="571"/>
      <c r="DW60" s="571"/>
      <c r="DX60" s="571"/>
      <c r="DY60" s="571"/>
      <c r="DZ60" s="571"/>
      <c r="EA60" s="571"/>
      <c r="EB60" s="571"/>
      <c r="EC60" s="571"/>
      <c r="ED60" s="571"/>
      <c r="EE60" s="571"/>
      <c r="EF60" s="571"/>
      <c r="EG60" s="571"/>
      <c r="EH60" s="571"/>
      <c r="EI60" s="571"/>
      <c r="EJ60" s="571"/>
      <c r="EK60" s="571"/>
      <c r="EL60" s="571"/>
      <c r="EM60" s="571"/>
      <c r="EN60" s="571"/>
      <c r="EO60" s="571"/>
      <c r="EP60" s="571"/>
      <c r="EQ60" s="571"/>
      <c r="ER60" s="571"/>
      <c r="ES60" s="571"/>
      <c r="ET60" s="571"/>
      <c r="EU60" s="571"/>
      <c r="EV60" s="571"/>
      <c r="EW60" s="571"/>
      <c r="EX60" s="571"/>
      <c r="EY60" s="571"/>
      <c r="EZ60" s="571"/>
      <c r="FA60" s="571"/>
      <c r="FB60" s="571"/>
      <c r="FC60" s="571"/>
      <c r="FD60" s="571"/>
      <c r="FE60" s="571"/>
      <c r="FF60" s="571"/>
      <c r="FG60" s="571"/>
      <c r="FH60" s="571"/>
      <c r="FI60" s="571"/>
      <c r="FJ60" s="571"/>
      <c r="FK60" s="571"/>
      <c r="FL60" s="571"/>
      <c r="FM60" s="571"/>
      <c r="FN60" s="571"/>
      <c r="FO60" s="571"/>
      <c r="FP60" s="571"/>
      <c r="FQ60" s="571"/>
      <c r="FR60" s="571"/>
      <c r="FS60" s="571"/>
      <c r="FT60" s="571"/>
      <c r="FU60" s="571"/>
      <c r="FV60" s="571"/>
      <c r="FW60" s="571"/>
      <c r="FX60" s="571"/>
      <c r="FY60" s="571"/>
      <c r="FZ60" s="571"/>
      <c r="GA60" s="571"/>
      <c r="GB60" s="571"/>
      <c r="GC60" s="571"/>
      <c r="GD60" s="571"/>
      <c r="GE60" s="571"/>
      <c r="GF60" s="571"/>
      <c r="GG60" s="571"/>
      <c r="GH60" s="571"/>
      <c r="GI60" s="571"/>
      <c r="GJ60" s="571"/>
      <c r="GK60" s="571"/>
      <c r="GL60" s="571"/>
      <c r="GM60" s="571"/>
      <c r="GN60" s="571"/>
      <c r="GO60" s="571"/>
      <c r="GP60" s="571"/>
      <c r="GQ60" s="571"/>
      <c r="GR60" s="571"/>
      <c r="GS60" s="571"/>
      <c r="GT60" s="571"/>
      <c r="GU60" s="571"/>
      <c r="GV60" s="571"/>
      <c r="GW60" s="571"/>
      <c r="GX60" s="571"/>
      <c r="GY60" s="571"/>
      <c r="GZ60" s="571"/>
      <c r="HA60" s="571"/>
      <c r="HB60" s="571"/>
      <c r="HC60" s="571"/>
      <c r="HD60" s="571"/>
      <c r="HE60" s="571"/>
      <c r="HF60" s="571"/>
      <c r="HG60" s="571"/>
      <c r="HH60" s="571"/>
      <c r="HI60" s="571"/>
      <c r="HJ60" s="571"/>
      <c r="HK60" s="571"/>
      <c r="HL60" s="571"/>
      <c r="HM60" s="571"/>
      <c r="HN60" s="571"/>
      <c r="HO60" s="571"/>
      <c r="HP60" s="571"/>
      <c r="HQ60" s="571"/>
      <c r="HR60" s="571"/>
      <c r="HS60" s="571"/>
      <c r="HT60" s="571"/>
      <c r="HU60" s="571"/>
      <c r="HV60" s="571"/>
      <c r="HW60" s="571"/>
      <c r="HX60" s="571"/>
      <c r="HY60" s="571"/>
      <c r="HZ60" s="571"/>
      <c r="IA60" s="571"/>
      <c r="IB60" s="571"/>
      <c r="IC60" s="571"/>
      <c r="ID60" s="571"/>
      <c r="IE60" s="571"/>
      <c r="IF60" s="571"/>
      <c r="IG60" s="571"/>
      <c r="IH60" s="571"/>
      <c r="II60" s="571"/>
      <c r="IJ60" s="571"/>
      <c r="IK60" s="571"/>
      <c r="IL60" s="571"/>
      <c r="IM60" s="571"/>
      <c r="IN60" s="571"/>
      <c r="IO60" s="571"/>
      <c r="IP60" s="571"/>
    </row>
    <row r="61" spans="21:250">
      <c r="U61" s="571"/>
      <c r="V61" s="571"/>
      <c r="W61" s="571"/>
      <c r="X61" s="571"/>
      <c r="Y61" s="571"/>
      <c r="Z61" s="571"/>
      <c r="AA61" s="571"/>
      <c r="AB61" s="571"/>
      <c r="AC61" s="571"/>
      <c r="AD61" s="571"/>
      <c r="AE61" s="571"/>
      <c r="AF61" s="571"/>
      <c r="AG61" s="571"/>
      <c r="AH61" s="571"/>
      <c r="AI61" s="571"/>
      <c r="AJ61" s="571"/>
      <c r="AK61" s="571"/>
      <c r="AL61" s="571"/>
      <c r="AM61" s="571"/>
      <c r="AN61" s="571"/>
      <c r="AO61" s="571"/>
      <c r="AP61" s="571"/>
      <c r="AQ61" s="571"/>
      <c r="AR61" s="571"/>
      <c r="AS61" s="571"/>
      <c r="AT61" s="571"/>
      <c r="AU61" s="571"/>
      <c r="AV61" s="571"/>
      <c r="AW61" s="571"/>
      <c r="AX61" s="571"/>
      <c r="AY61" s="571"/>
      <c r="AZ61" s="571"/>
      <c r="BA61" s="571"/>
      <c r="BB61" s="571"/>
      <c r="BC61" s="571"/>
      <c r="BD61" s="571"/>
      <c r="BE61" s="571"/>
      <c r="BF61" s="571"/>
      <c r="BG61" s="571"/>
      <c r="BH61" s="571"/>
      <c r="BI61" s="571"/>
      <c r="BJ61" s="571"/>
      <c r="BK61" s="571"/>
      <c r="BL61" s="571"/>
      <c r="BM61" s="571"/>
      <c r="BN61" s="571"/>
      <c r="BO61" s="571"/>
      <c r="BP61" s="571"/>
      <c r="BQ61" s="571"/>
      <c r="BR61" s="571"/>
      <c r="BS61" s="571"/>
      <c r="BT61" s="571"/>
      <c r="BU61" s="571"/>
      <c r="BV61" s="571"/>
      <c r="BW61" s="571"/>
      <c r="BX61" s="571"/>
      <c r="BY61" s="571"/>
      <c r="BZ61" s="571"/>
      <c r="CA61" s="571"/>
      <c r="CB61" s="571"/>
      <c r="CC61" s="571"/>
      <c r="CD61" s="571"/>
      <c r="CE61" s="571"/>
      <c r="CF61" s="571"/>
      <c r="CG61" s="571"/>
      <c r="CH61" s="571"/>
      <c r="CI61" s="571"/>
      <c r="CJ61" s="571"/>
      <c r="CK61" s="571"/>
      <c r="CL61" s="571"/>
      <c r="CM61" s="571"/>
      <c r="CN61" s="571"/>
      <c r="CO61" s="571"/>
      <c r="CP61" s="571"/>
      <c r="CQ61" s="571"/>
      <c r="CR61" s="571"/>
      <c r="CS61" s="571"/>
      <c r="CT61" s="571"/>
      <c r="CU61" s="571"/>
      <c r="CV61" s="571"/>
      <c r="CW61" s="571"/>
      <c r="CX61" s="571"/>
      <c r="CY61" s="571"/>
      <c r="CZ61" s="571"/>
      <c r="DA61" s="571"/>
      <c r="DB61" s="571"/>
      <c r="DC61" s="571"/>
      <c r="DD61" s="571"/>
      <c r="DE61" s="571"/>
      <c r="DF61" s="571"/>
      <c r="DG61" s="571"/>
      <c r="DH61" s="571"/>
      <c r="DI61" s="571"/>
      <c r="DJ61" s="571"/>
      <c r="DK61" s="571"/>
      <c r="DL61" s="571"/>
      <c r="DM61" s="571"/>
      <c r="DN61" s="571"/>
      <c r="DO61" s="571"/>
      <c r="DP61" s="571"/>
      <c r="DQ61" s="571"/>
      <c r="DR61" s="571"/>
      <c r="DS61" s="571"/>
      <c r="DT61" s="571"/>
      <c r="DU61" s="571"/>
      <c r="DV61" s="571"/>
      <c r="DW61" s="571"/>
      <c r="DX61" s="571"/>
      <c r="DY61" s="571"/>
      <c r="DZ61" s="571"/>
      <c r="EA61" s="571"/>
      <c r="EB61" s="571"/>
      <c r="EC61" s="571"/>
      <c r="ED61" s="571"/>
      <c r="EE61" s="571"/>
      <c r="EF61" s="571"/>
      <c r="EG61" s="571"/>
      <c r="EH61" s="571"/>
      <c r="EI61" s="571"/>
      <c r="EJ61" s="571"/>
      <c r="EK61" s="571"/>
      <c r="EL61" s="571"/>
      <c r="EM61" s="571"/>
      <c r="EN61" s="571"/>
      <c r="EO61" s="571"/>
      <c r="EP61" s="571"/>
      <c r="EQ61" s="571"/>
      <c r="ER61" s="571"/>
      <c r="ES61" s="571"/>
      <c r="ET61" s="571"/>
      <c r="EU61" s="571"/>
      <c r="EV61" s="571"/>
      <c r="EW61" s="571"/>
      <c r="EX61" s="571"/>
      <c r="EY61" s="571"/>
      <c r="EZ61" s="571"/>
      <c r="FA61" s="571"/>
      <c r="FB61" s="571"/>
      <c r="FC61" s="571"/>
      <c r="FD61" s="571"/>
      <c r="FE61" s="571"/>
      <c r="FF61" s="571"/>
      <c r="FG61" s="571"/>
      <c r="FH61" s="571"/>
      <c r="FI61" s="571"/>
      <c r="FJ61" s="571"/>
      <c r="FK61" s="571"/>
      <c r="FL61" s="571"/>
      <c r="FM61" s="571"/>
      <c r="FN61" s="571"/>
      <c r="FO61" s="571"/>
      <c r="FP61" s="571"/>
      <c r="FQ61" s="571"/>
      <c r="FR61" s="571"/>
      <c r="FS61" s="571"/>
      <c r="FT61" s="571"/>
      <c r="FU61" s="571"/>
      <c r="FV61" s="571"/>
      <c r="FW61" s="571"/>
      <c r="FX61" s="571"/>
      <c r="FY61" s="571"/>
      <c r="FZ61" s="571"/>
      <c r="GA61" s="571"/>
      <c r="GB61" s="571"/>
      <c r="GC61" s="571"/>
      <c r="GD61" s="571"/>
      <c r="GE61" s="571"/>
      <c r="GF61" s="571"/>
      <c r="GG61" s="571"/>
      <c r="GH61" s="571"/>
      <c r="GI61" s="571"/>
      <c r="GJ61" s="571"/>
      <c r="GK61" s="571"/>
      <c r="GL61" s="571"/>
      <c r="GM61" s="571"/>
      <c r="GN61" s="571"/>
      <c r="GO61" s="571"/>
      <c r="GP61" s="571"/>
      <c r="GQ61" s="571"/>
      <c r="GR61" s="571"/>
      <c r="GS61" s="571"/>
      <c r="GT61" s="571"/>
      <c r="GU61" s="571"/>
      <c r="GV61" s="571"/>
      <c r="GW61" s="571"/>
      <c r="GX61" s="571"/>
      <c r="GY61" s="571"/>
      <c r="GZ61" s="571"/>
      <c r="HA61" s="571"/>
      <c r="HB61" s="571"/>
      <c r="HC61" s="571"/>
      <c r="HD61" s="571"/>
      <c r="HE61" s="571"/>
      <c r="HF61" s="571"/>
      <c r="HG61" s="571"/>
      <c r="HH61" s="571"/>
      <c r="HI61" s="571"/>
      <c r="HJ61" s="571"/>
      <c r="HK61" s="571"/>
      <c r="HL61" s="571"/>
      <c r="HM61" s="571"/>
      <c r="HN61" s="571"/>
      <c r="HO61" s="571"/>
      <c r="HP61" s="571"/>
      <c r="HQ61" s="571"/>
      <c r="HR61" s="571"/>
      <c r="HS61" s="571"/>
      <c r="HT61" s="571"/>
      <c r="HU61" s="571"/>
      <c r="HV61" s="571"/>
      <c r="HW61" s="571"/>
      <c r="HX61" s="571"/>
      <c r="HY61" s="571"/>
      <c r="HZ61" s="571"/>
      <c r="IA61" s="571"/>
      <c r="IB61" s="571"/>
      <c r="IC61" s="571"/>
      <c r="ID61" s="571"/>
      <c r="IE61" s="571"/>
      <c r="IF61" s="571"/>
      <c r="IG61" s="571"/>
      <c r="IH61" s="571"/>
      <c r="II61" s="571"/>
      <c r="IJ61" s="571"/>
      <c r="IK61" s="571"/>
      <c r="IL61" s="571"/>
      <c r="IM61" s="571"/>
      <c r="IN61" s="571"/>
      <c r="IO61" s="571"/>
      <c r="IP61" s="571"/>
    </row>
  </sheetData>
  <mergeCells count="34">
    <mergeCell ref="H14:I14"/>
    <mergeCell ref="B13:D13"/>
    <mergeCell ref="B24:D24"/>
    <mergeCell ref="H17:I17"/>
    <mergeCell ref="H18:I18"/>
    <mergeCell ref="H19:I19"/>
    <mergeCell ref="H20:I20"/>
    <mergeCell ref="H15:I15"/>
    <mergeCell ref="H16:I16"/>
    <mergeCell ref="H13:I13"/>
    <mergeCell ref="C29:D29"/>
    <mergeCell ref="C25:D25"/>
    <mergeCell ref="C26:D26"/>
    <mergeCell ref="C27:D27"/>
    <mergeCell ref="C28:D28"/>
    <mergeCell ref="C12:D12"/>
    <mergeCell ref="B3:E3"/>
    <mergeCell ref="G3:J3"/>
    <mergeCell ref="C8:D8"/>
    <mergeCell ref="C9:D9"/>
    <mergeCell ref="C10:D10"/>
    <mergeCell ref="C11:D11"/>
    <mergeCell ref="H12:I12"/>
    <mergeCell ref="H11:I11"/>
    <mergeCell ref="G8:I8"/>
    <mergeCell ref="H9:I9"/>
    <mergeCell ref="H10:I10"/>
    <mergeCell ref="L3:O3"/>
    <mergeCell ref="B4:D4"/>
    <mergeCell ref="C5:D5"/>
    <mergeCell ref="C6:D6"/>
    <mergeCell ref="C7:D7"/>
    <mergeCell ref="H6:I6"/>
    <mergeCell ref="H7:I7"/>
  </mergeCells>
  <pageMargins left="0.2" right="0.2" top="0.25" bottom="0.25" header="0.3" footer="0.3"/>
  <pageSetup scale="45" orientation="landscape"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IP61"/>
  <sheetViews>
    <sheetView zoomScaleNormal="100" workbookViewId="0">
      <selection activeCell="C28" sqref="C28:D32"/>
    </sheetView>
  </sheetViews>
  <sheetFormatPr defaultColWidth="9.1796875" defaultRowHeight="14.5"/>
  <cols>
    <col min="1" max="1" width="6.1796875" style="463" customWidth="1"/>
    <col min="2" max="2" width="27.453125" style="463" customWidth="1"/>
    <col min="3" max="3" width="9.26953125" style="463" bestFit="1" customWidth="1"/>
    <col min="4" max="4" width="4.453125" style="463" customWidth="1"/>
    <col min="5" max="5" width="40.7265625" style="463" customWidth="1"/>
    <col min="6" max="6" width="7.7265625" style="463" customWidth="1"/>
    <col min="7" max="7" width="26.54296875" style="463" customWidth="1"/>
    <col min="8" max="8" width="12.81640625" style="463" bestFit="1" customWidth="1"/>
    <col min="9" max="9" width="14.1796875" style="463" customWidth="1"/>
    <col min="10" max="10" width="15.1796875" style="463" bestFit="1" customWidth="1"/>
    <col min="11" max="11" width="2.7265625" style="463" customWidth="1"/>
    <col min="12" max="12" width="29.1796875" style="463" hidden="1" customWidth="1"/>
    <col min="13" max="13" width="15.453125" style="463" hidden="1" customWidth="1"/>
    <col min="14" max="14" width="12.7265625" style="463" hidden="1" customWidth="1"/>
    <col min="15" max="15" width="15.54296875" style="463" hidden="1" customWidth="1"/>
    <col min="16" max="16" width="3" style="463" customWidth="1"/>
    <col min="17" max="17" width="27.81640625" style="463" customWidth="1"/>
    <col min="18" max="18" width="9.7265625" style="463" customWidth="1"/>
    <col min="19" max="19" width="56.453125" style="463" customWidth="1"/>
    <col min="20" max="20" width="9.453125" style="463" customWidth="1"/>
    <col min="21" max="16384" width="9.1796875" style="463"/>
  </cols>
  <sheetData>
    <row r="2" spans="2:20" ht="15" customHeight="1" thickBot="1">
      <c r="B2" s="2733" t="s">
        <v>1105</v>
      </c>
      <c r="R2" s="571"/>
      <c r="S2" s="571"/>
      <c r="T2" s="571"/>
    </row>
    <row r="3" spans="2:20" ht="15.75" customHeight="1" thickBot="1">
      <c r="B3" s="3133" t="s">
        <v>752</v>
      </c>
      <c r="C3" s="3134"/>
      <c r="D3" s="3134"/>
      <c r="E3" s="3135"/>
      <c r="F3" s="572"/>
      <c r="G3" s="3065" t="s">
        <v>234</v>
      </c>
      <c r="H3" s="3066"/>
      <c r="I3" s="3066"/>
      <c r="J3" s="3067"/>
      <c r="L3" s="3126" t="s">
        <v>235</v>
      </c>
      <c r="M3" s="3127"/>
      <c r="N3" s="3127"/>
      <c r="O3" s="3128"/>
      <c r="T3" s="571"/>
    </row>
    <row r="4" spans="2:20" ht="15" customHeight="1" thickBot="1">
      <c r="B4" s="3166" t="s">
        <v>236</v>
      </c>
      <c r="C4" s="3167"/>
      <c r="D4" s="3167"/>
      <c r="E4" s="659" t="s">
        <v>123</v>
      </c>
      <c r="F4" s="573"/>
      <c r="G4" s="51" t="s">
        <v>237</v>
      </c>
      <c r="H4" s="386">
        <v>30</v>
      </c>
      <c r="I4" s="680" t="s">
        <v>238</v>
      </c>
      <c r="J4" s="387">
        <f>H4*365</f>
        <v>10950</v>
      </c>
      <c r="L4" s="574" t="s">
        <v>237</v>
      </c>
      <c r="M4" s="575">
        <v>45</v>
      </c>
      <c r="N4" s="576" t="s">
        <v>238</v>
      </c>
      <c r="O4" s="577">
        <f>M4*365</f>
        <v>16425</v>
      </c>
      <c r="T4" s="571"/>
    </row>
    <row r="5" spans="2:20" ht="15" customHeight="1">
      <c r="B5" s="660" t="s">
        <v>239</v>
      </c>
      <c r="C5" s="3164">
        <f>'M2023 BLS SALARY CHART (53rd)'!C22</f>
        <v>80829.631999999998</v>
      </c>
      <c r="D5" s="3168"/>
      <c r="E5" s="661" t="s">
        <v>120</v>
      </c>
      <c r="F5" s="571"/>
      <c r="G5" s="681"/>
      <c r="H5" s="54" t="s">
        <v>240</v>
      </c>
      <c r="I5" s="55" t="s">
        <v>6</v>
      </c>
      <c r="J5" s="56" t="s">
        <v>7</v>
      </c>
      <c r="K5" s="571"/>
      <c r="L5" s="578"/>
      <c r="M5" s="579" t="s">
        <v>240</v>
      </c>
      <c r="N5" s="580" t="s">
        <v>6</v>
      </c>
      <c r="O5" s="581" t="s">
        <v>7</v>
      </c>
      <c r="P5" s="571"/>
      <c r="T5" s="571"/>
    </row>
    <row r="6" spans="2:20" ht="15" customHeight="1">
      <c r="B6" s="57" t="s">
        <v>241</v>
      </c>
      <c r="C6" s="3164">
        <f>'M2023 BLS SALARY CHART (53rd)'!C56</f>
        <v>230975</v>
      </c>
      <c r="D6" s="3168"/>
      <c r="E6" s="661" t="s">
        <v>1174</v>
      </c>
      <c r="F6" s="571"/>
      <c r="G6" s="479" t="s">
        <v>239</v>
      </c>
      <c r="H6" s="1685">
        <f>C5</f>
        <v>80829.631999999998</v>
      </c>
      <c r="I6" s="1686">
        <v>1</v>
      </c>
      <c r="J6" s="1717">
        <f>H6*I6</f>
        <v>80829.631999999998</v>
      </c>
      <c r="L6" s="583" t="s">
        <v>239</v>
      </c>
      <c r="M6" s="584">
        <f t="shared" ref="M6:M8" si="0">C5</f>
        <v>80829.631999999998</v>
      </c>
      <c r="N6" s="585">
        <f>D17</f>
        <v>0</v>
      </c>
      <c r="O6" s="586">
        <f t="shared" ref="O6:O14" si="1">M6*N6</f>
        <v>0</v>
      </c>
      <c r="T6" s="571"/>
    </row>
    <row r="7" spans="2:20" ht="15" customHeight="1">
      <c r="B7" s="57" t="s">
        <v>242</v>
      </c>
      <c r="C7" s="3164">
        <f>'M2023 BLS SALARY CHART (53rd)'!C34</f>
        <v>140838.46400000001</v>
      </c>
      <c r="D7" s="3168"/>
      <c r="E7" s="661" t="s">
        <v>120</v>
      </c>
      <c r="F7" s="571"/>
      <c r="G7" s="479" t="str">
        <f>B6</f>
        <v>MD/Physician Assistant</v>
      </c>
      <c r="H7" s="481">
        <f>C6</f>
        <v>230975</v>
      </c>
      <c r="I7" s="1686">
        <v>1.4</v>
      </c>
      <c r="J7" s="1718">
        <f>H7*I7</f>
        <v>323365</v>
      </c>
      <c r="L7" s="582" t="str">
        <f>B6</f>
        <v>MD/Physician Assistant</v>
      </c>
      <c r="M7" s="587">
        <f t="shared" si="0"/>
        <v>230975</v>
      </c>
      <c r="N7" s="588">
        <f>D18</f>
        <v>0</v>
      </c>
      <c r="O7" s="589">
        <f t="shared" si="1"/>
        <v>0</v>
      </c>
      <c r="T7" s="571"/>
    </row>
    <row r="8" spans="2:20" ht="15" customHeight="1">
      <c r="B8" s="57" t="s">
        <v>1159</v>
      </c>
      <c r="C8" s="3164">
        <f>'M2023 BLS SALARY CHART (53rd)'!C32</f>
        <v>103622.27200000001</v>
      </c>
      <c r="D8" s="3165"/>
      <c r="E8" s="661" t="s">
        <v>1172</v>
      </c>
      <c r="F8" s="571"/>
      <c r="G8" s="479" t="str">
        <f>B7</f>
        <v>Nurse Practitioner</v>
      </c>
      <c r="H8" s="481">
        <f>C7</f>
        <v>140838.46400000001</v>
      </c>
      <c r="I8" s="1686">
        <v>0.72</v>
      </c>
      <c r="J8" s="1718">
        <f>H8*I8</f>
        <v>101403.69408</v>
      </c>
      <c r="L8" s="582" t="str">
        <f>G8</f>
        <v>Nurse Practitioner</v>
      </c>
      <c r="M8" s="587">
        <f t="shared" si="0"/>
        <v>140838.46400000001</v>
      </c>
      <c r="N8" s="588">
        <f>D19</f>
        <v>0</v>
      </c>
      <c r="O8" s="589">
        <f t="shared" si="1"/>
        <v>0</v>
      </c>
      <c r="T8" s="571"/>
    </row>
    <row r="9" spans="2:20" ht="15" customHeight="1">
      <c r="B9" s="57" t="s">
        <v>295</v>
      </c>
      <c r="C9" s="3164">
        <f>'M2023 BLS SALARY CHART (53rd)'!C58</f>
        <v>88738.208000000013</v>
      </c>
      <c r="D9" s="3168"/>
      <c r="E9" s="661" t="s">
        <v>1163</v>
      </c>
      <c r="F9" s="571"/>
      <c r="G9" s="479" t="s">
        <v>245</v>
      </c>
      <c r="H9" s="481">
        <f>C10</f>
        <v>101806.432</v>
      </c>
      <c r="I9" s="1686">
        <f>C19</f>
        <v>1.4</v>
      </c>
      <c r="J9" s="1718">
        <f>H9*I9</f>
        <v>142529.0048</v>
      </c>
      <c r="L9" s="582" t="s">
        <v>243</v>
      </c>
      <c r="M9" s="587">
        <f>C9</f>
        <v>88738.208000000013</v>
      </c>
      <c r="N9" s="588">
        <f>D20</f>
        <v>0</v>
      </c>
      <c r="O9" s="589">
        <f t="shared" si="1"/>
        <v>0</v>
      </c>
      <c r="T9" s="571"/>
    </row>
    <row r="10" spans="2:20" ht="15" customHeight="1">
      <c r="B10" s="57" t="s">
        <v>245</v>
      </c>
      <c r="C10" s="3164">
        <f>'M2023 BLS SALARY CHART (53rd)'!C28</f>
        <v>101806.432</v>
      </c>
      <c r="D10" s="3165"/>
      <c r="E10" s="661" t="s">
        <v>1173</v>
      </c>
      <c r="F10" s="571"/>
      <c r="G10" s="479" t="s">
        <v>1158</v>
      </c>
      <c r="H10" s="481">
        <f t="shared" ref="H10:H11" si="2">C8</f>
        <v>103622.27200000001</v>
      </c>
      <c r="I10" s="1686">
        <v>1</v>
      </c>
      <c r="J10" s="1718">
        <f>I10*H10</f>
        <v>103622.27200000001</v>
      </c>
      <c r="L10" s="582"/>
      <c r="M10" s="587"/>
      <c r="N10" s="588"/>
      <c r="O10" s="589"/>
      <c r="T10" s="571"/>
    </row>
    <row r="11" spans="2:20" ht="15" customHeight="1">
      <c r="B11" s="57" t="s">
        <v>274</v>
      </c>
      <c r="C11" s="3164">
        <f>'M2023 BLS SALARY CHART (53rd)'!C37</f>
        <v>60327.820800000001</v>
      </c>
      <c r="D11" s="3168"/>
      <c r="E11" s="661" t="s">
        <v>1162</v>
      </c>
      <c r="F11" s="571"/>
      <c r="G11" s="479" t="s">
        <v>295</v>
      </c>
      <c r="H11" s="481">
        <f t="shared" si="2"/>
        <v>88738.208000000013</v>
      </c>
      <c r="I11" s="1686">
        <f>C20</f>
        <v>11.08</v>
      </c>
      <c r="J11" s="1718">
        <f t="shared" ref="J11:J15" si="3">H11*I11</f>
        <v>983219.34464000014</v>
      </c>
      <c r="L11" s="582" t="s">
        <v>244</v>
      </c>
      <c r="M11" s="587">
        <f>C11</f>
        <v>60327.820800000001</v>
      </c>
      <c r="N11" s="588">
        <f>D21</f>
        <v>0</v>
      </c>
      <c r="O11" s="589">
        <f t="shared" si="1"/>
        <v>0</v>
      </c>
      <c r="T11" s="571"/>
    </row>
    <row r="12" spans="2:20" ht="15" customHeight="1">
      <c r="B12" s="57" t="s">
        <v>830</v>
      </c>
      <c r="C12" s="3164">
        <f>'M2023 BLS SALARY CHART (53rd)'!C38</f>
        <v>49732.404800000004</v>
      </c>
      <c r="D12" s="3168"/>
      <c r="E12" s="661" t="s">
        <v>120</v>
      </c>
      <c r="F12" s="571"/>
      <c r="G12" s="479" t="s">
        <v>274</v>
      </c>
      <c r="H12" s="481">
        <f>C11</f>
        <v>60327.820800000001</v>
      </c>
      <c r="I12" s="1686">
        <v>8.5500000000000007</v>
      </c>
      <c r="J12" s="1718">
        <f t="shared" si="3"/>
        <v>515802.86784000008</v>
      </c>
      <c r="L12" s="582" t="s">
        <v>9</v>
      </c>
      <c r="M12" s="587">
        <f>C12</f>
        <v>49732.404800000004</v>
      </c>
      <c r="N12" s="588">
        <f>D22</f>
        <v>0</v>
      </c>
      <c r="O12" s="589">
        <f t="shared" si="1"/>
        <v>0</v>
      </c>
      <c r="T12" s="571"/>
    </row>
    <row r="13" spans="2:20" ht="15" customHeight="1">
      <c r="B13" s="662" t="s">
        <v>831</v>
      </c>
      <c r="C13" s="3168">
        <f>C12</f>
        <v>49732.404800000004</v>
      </c>
      <c r="D13" s="3168"/>
      <c r="E13" s="661" t="s">
        <v>120</v>
      </c>
      <c r="F13" s="571"/>
      <c r="G13" s="479" t="s">
        <v>830</v>
      </c>
      <c r="H13" s="481">
        <f>C12</f>
        <v>49732.404800000004</v>
      </c>
      <c r="I13" s="1686">
        <f>C22</f>
        <v>11.08</v>
      </c>
      <c r="J13" s="1718">
        <f t="shared" si="3"/>
        <v>551035.04518400005</v>
      </c>
      <c r="L13" s="590" t="str">
        <f>B13</f>
        <v>Triage Specialist Relief</v>
      </c>
      <c r="M13" s="591">
        <f>C13</f>
        <v>49732.404800000004</v>
      </c>
      <c r="N13" s="592">
        <f>D23</f>
        <v>0</v>
      </c>
      <c r="O13" s="593">
        <f t="shared" si="1"/>
        <v>0</v>
      </c>
      <c r="T13" s="571"/>
    </row>
    <row r="14" spans="2:20" ht="15" customHeight="1" thickBot="1">
      <c r="B14" s="663" t="s">
        <v>247</v>
      </c>
      <c r="C14" s="3164">
        <f>'M2023 BLS SALARY CHART (53rd)'!C6</f>
        <v>43247.567999999999</v>
      </c>
      <c r="D14" s="3165"/>
      <c r="E14" s="661" t="s">
        <v>120</v>
      </c>
      <c r="F14" s="571"/>
      <c r="G14" s="479" t="str">
        <f>B13</f>
        <v>Triage Specialist Relief</v>
      </c>
      <c r="H14" s="481">
        <f>C13</f>
        <v>49732.404800000004</v>
      </c>
      <c r="I14" s="1686">
        <f>C23</f>
        <v>1.7472307692307691</v>
      </c>
      <c r="J14" s="1718">
        <f t="shared" si="3"/>
        <v>86893.987894400008</v>
      </c>
      <c r="L14" s="594" t="s">
        <v>247</v>
      </c>
      <c r="M14" s="595">
        <f>C14</f>
        <v>43247.567999999999</v>
      </c>
      <c r="N14" s="596">
        <f>D24</f>
        <v>0</v>
      </c>
      <c r="O14" s="597">
        <f t="shared" si="1"/>
        <v>0</v>
      </c>
      <c r="T14" s="571"/>
    </row>
    <row r="15" spans="2:20" ht="15" customHeight="1" thickBot="1">
      <c r="B15" s="3166" t="s">
        <v>248</v>
      </c>
      <c r="C15" s="3167"/>
      <c r="D15" s="3167"/>
      <c r="E15" s="664"/>
      <c r="F15" s="571"/>
      <c r="G15" s="1719" t="s">
        <v>247</v>
      </c>
      <c r="H15" s="1678">
        <f>C14</f>
        <v>43247.567999999999</v>
      </c>
      <c r="I15" s="1689">
        <f>C24</f>
        <v>4</v>
      </c>
      <c r="J15" s="1720">
        <f t="shared" si="3"/>
        <v>172990.272</v>
      </c>
      <c r="L15" s="598" t="s">
        <v>249</v>
      </c>
      <c r="M15" s="599"/>
      <c r="N15" s="600">
        <f>SUM(N6:N14)</f>
        <v>0</v>
      </c>
      <c r="O15" s="601">
        <f>SUM(O6:O14)</f>
        <v>0</v>
      </c>
      <c r="T15" s="571"/>
    </row>
    <row r="16" spans="2:20" ht="15" customHeight="1">
      <c r="B16" s="665" t="str">
        <f>B5</f>
        <v>Program Manager</v>
      </c>
      <c r="C16" s="666">
        <v>1</v>
      </c>
      <c r="D16" s="667"/>
      <c r="E16" s="668" t="s">
        <v>271</v>
      </c>
      <c r="F16" s="571"/>
      <c r="G16" s="682" t="s">
        <v>12</v>
      </c>
      <c r="H16" s="683"/>
      <c r="I16" s="684">
        <f>SUM(I6:I15)</f>
        <v>41.977230769230772</v>
      </c>
      <c r="J16" s="685">
        <f>SUM(J6:J15)</f>
        <v>3061691.1204384002</v>
      </c>
      <c r="L16" s="602"/>
      <c r="M16" s="603"/>
      <c r="N16" s="604"/>
      <c r="O16" s="605"/>
      <c r="T16" s="571"/>
    </row>
    <row r="17" spans="2:20" ht="18" customHeight="1" thickBot="1">
      <c r="B17" s="665" t="str">
        <f>B6</f>
        <v>MD/Physician Assistant</v>
      </c>
      <c r="C17" s="666">
        <v>1.4</v>
      </c>
      <c r="D17" s="666"/>
      <c r="E17" s="668" t="s">
        <v>271</v>
      </c>
      <c r="F17" s="571"/>
      <c r="G17" s="1633" t="s">
        <v>13</v>
      </c>
      <c r="H17" s="1634">
        <f>C28</f>
        <v>0.24970000000000001</v>
      </c>
      <c r="I17" s="388"/>
      <c r="J17" s="2356">
        <f>H17*J16</f>
        <v>764504.27277346852</v>
      </c>
      <c r="L17" s="606" t="s">
        <v>13</v>
      </c>
      <c r="M17" s="607">
        <f>C28</f>
        <v>0.24970000000000001</v>
      </c>
      <c r="N17" s="608"/>
      <c r="O17" s="609">
        <f>M17*O15</f>
        <v>0</v>
      </c>
      <c r="T17" s="571"/>
    </row>
    <row r="18" spans="2:20" ht="15" customHeight="1" thickTop="1" thickBot="1">
      <c r="B18" s="665" t="str">
        <f>B7</f>
        <v>Nurse Practitioner</v>
      </c>
      <c r="C18" s="666">
        <v>0.72</v>
      </c>
      <c r="D18" s="666"/>
      <c r="E18" s="668" t="s">
        <v>271</v>
      </c>
      <c r="F18" s="571"/>
      <c r="G18" s="1633"/>
      <c r="H18" s="1634"/>
      <c r="I18" s="388"/>
      <c r="J18" s="1690"/>
      <c r="L18" s="610" t="s">
        <v>250</v>
      </c>
      <c r="M18" s="611"/>
      <c r="N18" s="611"/>
      <c r="O18" s="612">
        <f>SUM(O15+O17)</f>
        <v>0</v>
      </c>
      <c r="T18" s="571"/>
    </row>
    <row r="19" spans="2:20" ht="15" customHeight="1" thickTop="1" thickBot="1">
      <c r="B19" s="669" t="s">
        <v>279</v>
      </c>
      <c r="C19" s="666">
        <v>1.4</v>
      </c>
      <c r="D19" s="666"/>
      <c r="E19" s="668" t="s">
        <v>271</v>
      </c>
      <c r="F19" s="571"/>
      <c r="G19" s="687" t="s">
        <v>250</v>
      </c>
      <c r="H19" s="58"/>
      <c r="I19" s="58"/>
      <c r="J19" s="688">
        <f>SUM(J16:J18)</f>
        <v>3826195.3932118686</v>
      </c>
      <c r="L19" s="602"/>
      <c r="M19" s="613"/>
      <c r="N19" s="614" t="s">
        <v>251</v>
      </c>
      <c r="O19" s="615"/>
      <c r="T19" s="571"/>
    </row>
    <row r="20" spans="2:20" ht="15" customHeight="1" thickTop="1">
      <c r="B20" s="665" t="str">
        <f>B9</f>
        <v>Nursing</v>
      </c>
      <c r="C20" s="666">
        <f>10.08+1</f>
        <v>11.08</v>
      </c>
      <c r="D20" s="666"/>
      <c r="E20" s="668" t="s">
        <v>271</v>
      </c>
      <c r="F20" s="571"/>
      <c r="G20" s="686"/>
      <c r="H20" s="59"/>
      <c r="I20" s="61" t="s">
        <v>251</v>
      </c>
      <c r="J20" s="60"/>
      <c r="L20" s="616" t="s">
        <v>252</v>
      </c>
      <c r="N20" s="617">
        <f>D29</f>
        <v>0</v>
      </c>
      <c r="O20" s="618">
        <f>N20*O4</f>
        <v>0</v>
      </c>
      <c r="T20" s="571"/>
    </row>
    <row r="21" spans="2:20" ht="15" customHeight="1">
      <c r="B21" s="665" t="str">
        <f t="shared" ref="B21:B22" si="4">B11</f>
        <v>Case Worker</v>
      </c>
      <c r="C21" s="666">
        <v>8.5500000000000007</v>
      </c>
      <c r="D21" s="666"/>
      <c r="E21" s="668" t="s">
        <v>271</v>
      </c>
      <c r="F21" s="571"/>
      <c r="G21" s="689" t="s">
        <v>253</v>
      </c>
      <c r="H21" s="1684"/>
      <c r="I21" s="62">
        <f>C29</f>
        <v>98.154899999999998</v>
      </c>
      <c r="J21" s="690">
        <f>I21*J4</f>
        <v>1074796.155</v>
      </c>
      <c r="L21" s="621" t="s">
        <v>254</v>
      </c>
      <c r="N21" s="617" t="e">
        <f>#REF!</f>
        <v>#REF!</v>
      </c>
      <c r="O21" s="618" t="e">
        <f>N21*O4</f>
        <v>#REF!</v>
      </c>
      <c r="T21" s="571"/>
    </row>
    <row r="22" spans="2:20" ht="23.25" customHeight="1" thickBot="1">
      <c r="B22" s="665" t="str">
        <f t="shared" si="4"/>
        <v>Triage Specialist</v>
      </c>
      <c r="C22" s="666">
        <f>10.08+1</f>
        <v>11.08</v>
      </c>
      <c r="D22" s="666"/>
      <c r="E22" s="668" t="s">
        <v>271</v>
      </c>
      <c r="F22" s="571"/>
      <c r="G22" s="691" t="s">
        <v>262</v>
      </c>
      <c r="H22" s="1666"/>
      <c r="I22" s="1667"/>
      <c r="J22" s="2357">
        <f>SUM(J19:J21)</f>
        <v>4900991.5482118689</v>
      </c>
      <c r="L22" s="626" t="s">
        <v>256</v>
      </c>
      <c r="N22" s="617" t="e">
        <f>#REF!</f>
        <v>#REF!</v>
      </c>
      <c r="O22" s="618" t="e">
        <f>N22*O4</f>
        <v>#REF!</v>
      </c>
      <c r="T22" s="571"/>
    </row>
    <row r="23" spans="2:20" ht="23.25" customHeight="1" thickTop="1" thickBot="1">
      <c r="B23" s="662" t="s">
        <v>833</v>
      </c>
      <c r="C23" s="666">
        <f>C22*'M2021 BLS  53%ile'!S44</f>
        <v>1.7472307692307691</v>
      </c>
      <c r="D23" s="666"/>
      <c r="E23" s="661" t="s">
        <v>834</v>
      </c>
      <c r="F23" s="571"/>
      <c r="G23" s="480" t="s">
        <v>257</v>
      </c>
      <c r="H23" s="1634">
        <f>C30</f>
        <v>0.12</v>
      </c>
      <c r="I23" s="388"/>
      <c r="J23" s="63">
        <f>(J22-J18)*H23</f>
        <v>588118.98578542424</v>
      </c>
      <c r="L23" s="619" t="s">
        <v>253</v>
      </c>
      <c r="N23" s="617" t="e">
        <f>#REF!</f>
        <v>#REF!</v>
      </c>
      <c r="O23" s="620" t="e">
        <f>N23*O4</f>
        <v>#REF!</v>
      </c>
      <c r="T23" s="571"/>
    </row>
    <row r="24" spans="2:20" ht="23.25" customHeight="1" thickTop="1">
      <c r="B24" s="670" t="str">
        <f>B14</f>
        <v>Support</v>
      </c>
      <c r="C24" s="671">
        <v>4</v>
      </c>
      <c r="D24" s="671"/>
      <c r="E24" s="668" t="s">
        <v>271</v>
      </c>
      <c r="F24" s="571"/>
      <c r="G24" s="1665" t="str">
        <f>B32</f>
        <v>CAF Rate</v>
      </c>
      <c r="H24" s="1663"/>
      <c r="I24" s="1663">
        <f>C32</f>
        <v>3.2549514448865162E-2</v>
      </c>
      <c r="J24" s="1664">
        <f>I24*J22</f>
        <v>159524.89521228828</v>
      </c>
      <c r="L24" s="619" t="s">
        <v>260</v>
      </c>
      <c r="N24" s="617" t="e">
        <f>#REF!</f>
        <v>#REF!</v>
      </c>
      <c r="O24" s="633" t="e">
        <f>N24*O4</f>
        <v>#REF!</v>
      </c>
      <c r="T24" s="571"/>
    </row>
    <row r="25" spans="2:20" ht="18" customHeight="1" thickBot="1">
      <c r="B25" s="672" t="s">
        <v>258</v>
      </c>
      <c r="C25" s="673">
        <f>SUM(C16:C24)</f>
        <v>40.977230769230765</v>
      </c>
      <c r="D25" s="673"/>
      <c r="E25" s="674"/>
      <c r="F25" s="571"/>
      <c r="G25" s="1659" t="s">
        <v>18</v>
      </c>
      <c r="H25" s="1661"/>
      <c r="I25" s="1662"/>
      <c r="J25" s="1658">
        <f>SUM(J22:J24)</f>
        <v>5648635.4292095816</v>
      </c>
      <c r="L25" s="622" t="s">
        <v>255</v>
      </c>
      <c r="M25" s="623"/>
      <c r="N25" s="624"/>
      <c r="O25" s="625" t="e">
        <f>SUM(O18:O24)</f>
        <v>#REF!</v>
      </c>
      <c r="T25" s="571"/>
    </row>
    <row r="26" spans="2:20" ht="15" customHeight="1" thickBot="1">
      <c r="B26" s="3166" t="s">
        <v>261</v>
      </c>
      <c r="C26" s="3167"/>
      <c r="D26" s="3167"/>
      <c r="E26" s="664"/>
      <c r="F26" s="571"/>
      <c r="G26" s="692" t="s">
        <v>265</v>
      </c>
      <c r="H26" s="693"/>
      <c r="I26" s="694"/>
      <c r="J26" s="695">
        <f>J25/J4</f>
        <v>515.85711682279282</v>
      </c>
      <c r="L26" s="616" t="s">
        <v>257</v>
      </c>
      <c r="M26" s="627">
        <f>D30</f>
        <v>0</v>
      </c>
      <c r="N26" s="628"/>
      <c r="O26" s="629" t="e">
        <f>M26*O25</f>
        <v>#REF!</v>
      </c>
      <c r="T26" s="571"/>
    </row>
    <row r="27" spans="2:20" ht="15" customHeight="1" thickBot="1">
      <c r="B27" s="665"/>
      <c r="C27" s="675"/>
      <c r="D27" s="675"/>
      <c r="E27" s="661"/>
      <c r="F27" s="571"/>
      <c r="G27" s="1613" t="s">
        <v>266</v>
      </c>
      <c r="H27" s="696"/>
      <c r="I27" s="697">
        <f>C31</f>
        <v>0.82499999999999996</v>
      </c>
      <c r="J27" s="64">
        <f>J26/I27</f>
        <v>625.28135372459735</v>
      </c>
      <c r="L27" s="636" t="s">
        <v>259</v>
      </c>
      <c r="M27" s="637" t="e">
        <f>#REF!</f>
        <v>#REF!</v>
      </c>
      <c r="N27" s="638"/>
      <c r="O27" s="639" t="e">
        <f>M27*O4</f>
        <v>#REF!</v>
      </c>
      <c r="T27" s="571"/>
    </row>
    <row r="28" spans="2:20" ht="15" customHeight="1" thickBot="1">
      <c r="B28" s="665" t="s">
        <v>263</v>
      </c>
      <c r="C28" s="3170">
        <f>'M2023 BLS SALARY CHART (53rd)'!C40</f>
        <v>0.24970000000000001</v>
      </c>
      <c r="D28" s="3170"/>
      <c r="E28" s="965" t="s">
        <v>122</v>
      </c>
      <c r="F28" s="571"/>
      <c r="I28" s="459" t="s">
        <v>682</v>
      </c>
      <c r="J28" s="1527">
        <v>568.09</v>
      </c>
      <c r="L28" s="630" t="s">
        <v>262</v>
      </c>
      <c r="M28" s="631"/>
      <c r="N28" s="631"/>
      <c r="O28" s="632" t="e">
        <f>SUM(O25:O27)</f>
        <v>#REF!</v>
      </c>
      <c r="T28" s="571"/>
    </row>
    <row r="29" spans="2:20" ht="15" customHeight="1" thickTop="1">
      <c r="B29" s="676" t="s">
        <v>253</v>
      </c>
      <c r="C29" s="3172">
        <f>95.5*(1+2.78%)</f>
        <v>98.154899999999998</v>
      </c>
      <c r="D29" s="3173"/>
      <c r="E29" s="661" t="s">
        <v>1104</v>
      </c>
      <c r="F29" s="571"/>
      <c r="I29" s="1526" t="s">
        <v>683</v>
      </c>
      <c r="J29" s="1528">
        <f>(J27-J28)/J28</f>
        <v>0.10067305132038465</v>
      </c>
      <c r="K29" s="1527"/>
      <c r="L29" s="636" t="str">
        <f>B32</f>
        <v>CAF Rate</v>
      </c>
      <c r="M29" s="644">
        <f>C32</f>
        <v>3.2549514448865162E-2</v>
      </c>
      <c r="N29" s="638"/>
      <c r="O29" s="645" t="e">
        <f>O28*(M29+1)</f>
        <v>#REF!</v>
      </c>
      <c r="T29" s="571"/>
    </row>
    <row r="30" spans="2:20" ht="15" customHeight="1" thickBot="1">
      <c r="B30" s="665" t="s">
        <v>257</v>
      </c>
      <c r="C30" s="3174">
        <f>'M2021 BLS  53%ile'!D41</f>
        <v>0.12</v>
      </c>
      <c r="D30" s="3175"/>
      <c r="E30" s="661" t="s">
        <v>122</v>
      </c>
      <c r="F30" s="640"/>
      <c r="J30" s="465"/>
      <c r="K30" s="1528"/>
      <c r="L30" s="646" t="e">
        <f>#REF!</f>
        <v>#REF!</v>
      </c>
      <c r="M30" s="647" t="e">
        <f>#REF!</f>
        <v>#REF!</v>
      </c>
      <c r="N30" s="631"/>
      <c r="O30" s="648" t="e">
        <f>O15*(M29+1)*M30</f>
        <v>#REF!</v>
      </c>
      <c r="T30" s="571"/>
    </row>
    <row r="31" spans="2:20" ht="15" customHeight="1" thickTop="1">
      <c r="B31" s="665" t="s">
        <v>266</v>
      </c>
      <c r="C31" s="3171">
        <v>0.82499999999999996</v>
      </c>
      <c r="D31" s="3171"/>
      <c r="E31" s="677" t="s">
        <v>264</v>
      </c>
      <c r="F31" s="640"/>
      <c r="L31" s="634" t="s">
        <v>18</v>
      </c>
      <c r="M31" s="635"/>
      <c r="N31" s="604"/>
      <c r="O31" s="649" t="e">
        <f>O29+O30</f>
        <v>#REF!</v>
      </c>
      <c r="T31" s="571"/>
    </row>
    <row r="32" spans="2:20" ht="15" thickBot="1">
      <c r="B32" s="678" t="s">
        <v>809</v>
      </c>
      <c r="C32" s="3169">
        <f>'FALL 24 CAF'!CP38</f>
        <v>3.2549514448865162E-2</v>
      </c>
      <c r="D32" s="3169"/>
      <c r="E32" s="679" t="s">
        <v>1080</v>
      </c>
      <c r="F32" s="640"/>
      <c r="H32" s="465"/>
      <c r="L32" s="619" t="s">
        <v>265</v>
      </c>
      <c r="M32" s="650"/>
      <c r="N32" s="651"/>
      <c r="O32" s="652" t="e">
        <f>O31/O4</f>
        <v>#REF!</v>
      </c>
      <c r="T32" s="571"/>
    </row>
    <row r="33" spans="6:20" ht="15" customHeight="1" thickBot="1">
      <c r="F33" s="640"/>
      <c r="H33" s="465"/>
      <c r="L33" s="653" t="str">
        <f>B31</f>
        <v>Rate with Utilization</v>
      </c>
      <c r="M33" s="654">
        <f>C31</f>
        <v>0.82499999999999996</v>
      </c>
      <c r="N33" s="655"/>
      <c r="O33" s="656" t="e">
        <f>O32/M33</f>
        <v>#REF!</v>
      </c>
      <c r="T33" s="571"/>
    </row>
    <row r="34" spans="6:20" ht="16.5" customHeight="1" thickBot="1">
      <c r="F34" s="640"/>
      <c r="L34" s="641"/>
      <c r="M34" s="642"/>
      <c r="N34" s="642"/>
      <c r="O34" s="643">
        <f>J27</f>
        <v>625.28135372459735</v>
      </c>
      <c r="T34" s="571"/>
    </row>
    <row r="35" spans="6:20" ht="15" customHeight="1">
      <c r="F35" s="640"/>
      <c r="O35" s="657"/>
      <c r="Q35" s="571"/>
      <c r="R35" s="571"/>
      <c r="S35" s="571"/>
      <c r="T35" s="571"/>
    </row>
    <row r="36" spans="6:20" ht="15" customHeight="1">
      <c r="F36" s="640"/>
      <c r="Q36" s="571"/>
      <c r="R36" s="571"/>
      <c r="S36" s="571"/>
      <c r="T36" s="571"/>
    </row>
    <row r="37" spans="6:20" ht="15" customHeight="1">
      <c r="F37" s="571"/>
      <c r="Q37" s="571"/>
      <c r="R37" s="571"/>
      <c r="S37" s="571"/>
      <c r="T37" s="571"/>
    </row>
    <row r="38" spans="6:20" ht="15" customHeight="1">
      <c r="F38" s="571"/>
      <c r="M38" s="465"/>
      <c r="Q38" s="571"/>
      <c r="R38" s="571"/>
      <c r="T38" s="571"/>
    </row>
    <row r="39" spans="6:20">
      <c r="M39" s="465"/>
    </row>
    <row r="43" spans="6:20" ht="15.75" customHeight="1"/>
    <row r="46" spans="6:20" ht="26.5" customHeight="1"/>
    <row r="47" spans="6:20" ht="15.75" customHeight="1">
      <c r="K47" s="658"/>
      <c r="L47" s="658"/>
      <c r="M47" s="658"/>
      <c r="N47" s="658"/>
      <c r="O47" s="658"/>
      <c r="P47" s="658"/>
    </row>
    <row r="52" spans="21:250">
      <c r="U52" s="571"/>
      <c r="V52" s="571"/>
      <c r="W52" s="571"/>
      <c r="X52" s="571"/>
      <c r="Y52" s="571"/>
      <c r="Z52" s="571"/>
      <c r="AA52" s="571"/>
      <c r="AB52" s="571"/>
      <c r="AC52" s="571"/>
      <c r="AD52" s="571"/>
      <c r="AE52" s="571"/>
      <c r="AF52" s="571"/>
      <c r="AG52" s="571"/>
      <c r="AH52" s="571"/>
      <c r="AI52" s="571"/>
      <c r="AJ52" s="571"/>
      <c r="AK52" s="571"/>
      <c r="AL52" s="571"/>
      <c r="AM52" s="571"/>
      <c r="AN52" s="571"/>
      <c r="AO52" s="571"/>
      <c r="AP52" s="571"/>
      <c r="AQ52" s="571"/>
      <c r="AR52" s="571"/>
      <c r="AS52" s="571"/>
      <c r="AT52" s="571"/>
      <c r="AU52" s="571"/>
      <c r="AV52" s="571"/>
      <c r="AW52" s="571"/>
      <c r="AX52" s="571"/>
      <c r="AY52" s="571"/>
      <c r="AZ52" s="571"/>
      <c r="BA52" s="571"/>
      <c r="BB52" s="571"/>
      <c r="BC52" s="571"/>
      <c r="BD52" s="571"/>
      <c r="BE52" s="571"/>
      <c r="BF52" s="571"/>
      <c r="BG52" s="571"/>
      <c r="BH52" s="571"/>
      <c r="BI52" s="571"/>
      <c r="BJ52" s="571"/>
      <c r="BK52" s="571"/>
      <c r="BL52" s="571"/>
      <c r="BM52" s="571"/>
      <c r="BN52" s="571"/>
      <c r="BO52" s="571"/>
      <c r="BP52" s="571"/>
      <c r="BQ52" s="571"/>
      <c r="BR52" s="571"/>
      <c r="BS52" s="571"/>
      <c r="BT52" s="571"/>
      <c r="BU52" s="571"/>
      <c r="BV52" s="571"/>
      <c r="BW52" s="571"/>
      <c r="BX52" s="571"/>
      <c r="BY52" s="571"/>
      <c r="BZ52" s="571"/>
      <c r="CA52" s="571"/>
      <c r="CB52" s="571"/>
      <c r="CC52" s="571"/>
      <c r="CD52" s="571"/>
      <c r="CE52" s="571"/>
      <c r="CF52" s="571"/>
      <c r="CG52" s="571"/>
      <c r="CH52" s="571"/>
      <c r="CI52" s="571"/>
      <c r="CJ52" s="571"/>
      <c r="CK52" s="571"/>
      <c r="CL52" s="571"/>
      <c r="CM52" s="571"/>
      <c r="CN52" s="571"/>
      <c r="CO52" s="571"/>
      <c r="CP52" s="571"/>
      <c r="CQ52" s="571"/>
      <c r="CR52" s="571"/>
      <c r="CS52" s="571"/>
      <c r="CT52" s="571"/>
      <c r="CU52" s="571"/>
      <c r="CV52" s="571"/>
      <c r="CW52" s="571"/>
      <c r="CX52" s="571"/>
      <c r="CY52" s="571"/>
      <c r="CZ52" s="571"/>
      <c r="DA52" s="571"/>
      <c r="DB52" s="571"/>
      <c r="DC52" s="571"/>
      <c r="DD52" s="571"/>
      <c r="DE52" s="571"/>
      <c r="DF52" s="571"/>
      <c r="DG52" s="571"/>
      <c r="DH52" s="571"/>
      <c r="DI52" s="571"/>
      <c r="DJ52" s="571"/>
      <c r="DK52" s="571"/>
      <c r="DL52" s="571"/>
      <c r="DM52" s="571"/>
      <c r="DN52" s="571"/>
      <c r="DO52" s="571"/>
      <c r="DP52" s="571"/>
      <c r="DQ52" s="571"/>
      <c r="DR52" s="571"/>
      <c r="DS52" s="571"/>
      <c r="DT52" s="571"/>
      <c r="DU52" s="571"/>
      <c r="DV52" s="571"/>
      <c r="DW52" s="571"/>
      <c r="DX52" s="571"/>
      <c r="DY52" s="571"/>
      <c r="DZ52" s="571"/>
      <c r="EA52" s="571"/>
      <c r="EB52" s="571"/>
      <c r="EC52" s="571"/>
      <c r="ED52" s="571"/>
      <c r="EE52" s="571"/>
      <c r="EF52" s="571"/>
      <c r="EG52" s="571"/>
      <c r="EH52" s="571"/>
      <c r="EI52" s="571"/>
      <c r="EJ52" s="571"/>
      <c r="EK52" s="571"/>
      <c r="EL52" s="571"/>
      <c r="EM52" s="571"/>
      <c r="EN52" s="571"/>
      <c r="EO52" s="571"/>
      <c r="EP52" s="571"/>
      <c r="EQ52" s="571"/>
      <c r="ER52" s="571"/>
      <c r="ES52" s="571"/>
      <c r="ET52" s="571"/>
      <c r="EU52" s="571"/>
      <c r="EV52" s="571"/>
      <c r="EW52" s="571"/>
      <c r="EX52" s="571"/>
      <c r="EY52" s="571"/>
      <c r="EZ52" s="571"/>
      <c r="FA52" s="571"/>
      <c r="FB52" s="571"/>
      <c r="FC52" s="571"/>
      <c r="FD52" s="571"/>
      <c r="FE52" s="571"/>
      <c r="FF52" s="571"/>
      <c r="FG52" s="571"/>
      <c r="FH52" s="571"/>
      <c r="FI52" s="571"/>
      <c r="FJ52" s="571"/>
      <c r="FK52" s="571"/>
      <c r="FL52" s="571"/>
      <c r="FM52" s="571"/>
      <c r="FN52" s="571"/>
      <c r="FO52" s="571"/>
      <c r="FP52" s="571"/>
      <c r="FQ52" s="571"/>
      <c r="FR52" s="571"/>
      <c r="FS52" s="571"/>
      <c r="FT52" s="571"/>
      <c r="FU52" s="571"/>
      <c r="FV52" s="571"/>
      <c r="FW52" s="571"/>
      <c r="FX52" s="571"/>
      <c r="FY52" s="571"/>
      <c r="FZ52" s="571"/>
      <c r="GA52" s="571"/>
      <c r="GB52" s="571"/>
      <c r="GC52" s="571"/>
      <c r="GD52" s="571"/>
      <c r="GE52" s="571"/>
      <c r="GF52" s="571"/>
      <c r="GG52" s="571"/>
      <c r="GH52" s="571"/>
      <c r="GI52" s="571"/>
      <c r="GJ52" s="571"/>
      <c r="GK52" s="571"/>
      <c r="GL52" s="571"/>
      <c r="GM52" s="571"/>
      <c r="GN52" s="571"/>
      <c r="GO52" s="571"/>
      <c r="GP52" s="571"/>
      <c r="GQ52" s="571"/>
      <c r="GR52" s="571"/>
      <c r="GS52" s="571"/>
      <c r="GT52" s="571"/>
      <c r="GU52" s="571"/>
      <c r="GV52" s="571"/>
      <c r="GW52" s="571"/>
      <c r="GX52" s="571"/>
      <c r="GY52" s="571"/>
      <c r="GZ52" s="571"/>
      <c r="HA52" s="571"/>
      <c r="HB52" s="571"/>
      <c r="HC52" s="571"/>
      <c r="HD52" s="571"/>
      <c r="HE52" s="571"/>
      <c r="HF52" s="571"/>
      <c r="HG52" s="571"/>
      <c r="HH52" s="571"/>
      <c r="HI52" s="571"/>
      <c r="HJ52" s="571"/>
      <c r="HK52" s="571"/>
      <c r="HL52" s="571"/>
      <c r="HM52" s="571"/>
      <c r="HN52" s="571"/>
      <c r="HO52" s="571"/>
      <c r="HP52" s="571"/>
      <c r="HQ52" s="571"/>
      <c r="HR52" s="571"/>
      <c r="HS52" s="571"/>
      <c r="HT52" s="571"/>
      <c r="HU52" s="571"/>
      <c r="HV52" s="571"/>
      <c r="HW52" s="571"/>
      <c r="HX52" s="571"/>
      <c r="HY52" s="571"/>
      <c r="HZ52" s="571"/>
      <c r="IA52" s="571"/>
      <c r="IB52" s="571"/>
      <c r="IC52" s="571"/>
      <c r="ID52" s="571"/>
      <c r="IE52" s="571"/>
      <c r="IF52" s="571"/>
      <c r="IG52" s="571"/>
      <c r="IH52" s="571"/>
      <c r="II52" s="571"/>
      <c r="IJ52" s="571"/>
      <c r="IK52" s="571"/>
      <c r="IL52" s="571"/>
      <c r="IM52" s="571"/>
      <c r="IN52" s="571"/>
      <c r="IO52" s="571"/>
      <c r="IP52" s="571"/>
    </row>
    <row r="53" spans="21:250">
      <c r="U53" s="571"/>
      <c r="V53" s="571"/>
      <c r="W53" s="571"/>
      <c r="X53" s="571"/>
      <c r="Y53" s="571"/>
      <c r="Z53" s="571"/>
      <c r="AA53" s="571"/>
      <c r="AB53" s="571"/>
      <c r="AC53" s="571"/>
      <c r="AD53" s="571"/>
      <c r="AE53" s="571"/>
      <c r="AF53" s="571"/>
      <c r="AG53" s="571"/>
      <c r="AH53" s="571"/>
      <c r="AI53" s="571"/>
      <c r="AJ53" s="571"/>
      <c r="AK53" s="571"/>
      <c r="AL53" s="571"/>
      <c r="AM53" s="571"/>
      <c r="AN53" s="571"/>
      <c r="AO53" s="571"/>
      <c r="AP53" s="571"/>
      <c r="AQ53" s="571"/>
      <c r="AR53" s="571"/>
      <c r="AS53" s="571"/>
      <c r="AT53" s="571"/>
      <c r="AU53" s="571"/>
      <c r="AV53" s="571"/>
      <c r="AW53" s="571"/>
      <c r="AX53" s="571"/>
      <c r="AY53" s="571"/>
      <c r="AZ53" s="571"/>
      <c r="BA53" s="571"/>
      <c r="BB53" s="571"/>
      <c r="BC53" s="571"/>
      <c r="BD53" s="571"/>
      <c r="BE53" s="571"/>
      <c r="BF53" s="571"/>
      <c r="BG53" s="571"/>
      <c r="BH53" s="571"/>
      <c r="BI53" s="571"/>
      <c r="BJ53" s="571"/>
      <c r="BK53" s="571"/>
      <c r="BL53" s="571"/>
      <c r="BM53" s="571"/>
      <c r="BN53" s="571"/>
      <c r="BO53" s="571"/>
      <c r="BP53" s="571"/>
      <c r="BQ53" s="571"/>
      <c r="BR53" s="571"/>
      <c r="BS53" s="571"/>
      <c r="BT53" s="571"/>
      <c r="BU53" s="571"/>
      <c r="BV53" s="571"/>
      <c r="BW53" s="571"/>
      <c r="BX53" s="571"/>
      <c r="BY53" s="571"/>
      <c r="BZ53" s="571"/>
      <c r="CA53" s="571"/>
      <c r="CB53" s="571"/>
      <c r="CC53" s="571"/>
      <c r="CD53" s="571"/>
      <c r="CE53" s="571"/>
      <c r="CF53" s="571"/>
      <c r="CG53" s="571"/>
      <c r="CH53" s="571"/>
      <c r="CI53" s="571"/>
      <c r="CJ53" s="571"/>
      <c r="CK53" s="571"/>
      <c r="CL53" s="571"/>
      <c r="CM53" s="571"/>
      <c r="CN53" s="571"/>
      <c r="CO53" s="571"/>
      <c r="CP53" s="571"/>
      <c r="CQ53" s="571"/>
      <c r="CR53" s="571"/>
      <c r="CS53" s="571"/>
      <c r="CT53" s="571"/>
      <c r="CU53" s="571"/>
      <c r="CV53" s="571"/>
      <c r="CW53" s="571"/>
      <c r="CX53" s="571"/>
      <c r="CY53" s="571"/>
      <c r="CZ53" s="571"/>
      <c r="DA53" s="571"/>
      <c r="DB53" s="571"/>
      <c r="DC53" s="571"/>
      <c r="DD53" s="571"/>
      <c r="DE53" s="571"/>
      <c r="DF53" s="571"/>
      <c r="DG53" s="571"/>
      <c r="DH53" s="571"/>
      <c r="DI53" s="571"/>
      <c r="DJ53" s="571"/>
      <c r="DK53" s="571"/>
      <c r="DL53" s="571"/>
      <c r="DM53" s="571"/>
      <c r="DN53" s="571"/>
      <c r="DO53" s="571"/>
      <c r="DP53" s="571"/>
      <c r="DQ53" s="571"/>
      <c r="DR53" s="571"/>
      <c r="DS53" s="571"/>
      <c r="DT53" s="571"/>
      <c r="DU53" s="571"/>
      <c r="DV53" s="571"/>
      <c r="DW53" s="571"/>
      <c r="DX53" s="571"/>
      <c r="DY53" s="571"/>
      <c r="DZ53" s="571"/>
      <c r="EA53" s="571"/>
      <c r="EB53" s="571"/>
      <c r="EC53" s="571"/>
      <c r="ED53" s="571"/>
      <c r="EE53" s="571"/>
      <c r="EF53" s="571"/>
      <c r="EG53" s="571"/>
      <c r="EH53" s="571"/>
      <c r="EI53" s="571"/>
      <c r="EJ53" s="571"/>
      <c r="EK53" s="571"/>
      <c r="EL53" s="571"/>
      <c r="EM53" s="571"/>
      <c r="EN53" s="571"/>
      <c r="EO53" s="571"/>
      <c r="EP53" s="571"/>
      <c r="EQ53" s="571"/>
      <c r="ER53" s="571"/>
      <c r="ES53" s="571"/>
      <c r="ET53" s="571"/>
      <c r="EU53" s="571"/>
      <c r="EV53" s="571"/>
      <c r="EW53" s="571"/>
      <c r="EX53" s="571"/>
      <c r="EY53" s="571"/>
      <c r="EZ53" s="571"/>
      <c r="FA53" s="571"/>
      <c r="FB53" s="571"/>
      <c r="FC53" s="571"/>
      <c r="FD53" s="571"/>
      <c r="FE53" s="571"/>
      <c r="FF53" s="571"/>
      <c r="FG53" s="571"/>
      <c r="FH53" s="571"/>
      <c r="FI53" s="571"/>
      <c r="FJ53" s="571"/>
      <c r="FK53" s="571"/>
      <c r="FL53" s="571"/>
      <c r="FM53" s="571"/>
      <c r="FN53" s="571"/>
      <c r="FO53" s="571"/>
      <c r="FP53" s="571"/>
      <c r="FQ53" s="571"/>
      <c r="FR53" s="571"/>
      <c r="FS53" s="571"/>
      <c r="FT53" s="571"/>
      <c r="FU53" s="571"/>
      <c r="FV53" s="571"/>
      <c r="FW53" s="571"/>
      <c r="FX53" s="571"/>
      <c r="FY53" s="571"/>
      <c r="FZ53" s="571"/>
      <c r="GA53" s="571"/>
      <c r="GB53" s="571"/>
      <c r="GC53" s="571"/>
      <c r="GD53" s="571"/>
      <c r="GE53" s="571"/>
      <c r="GF53" s="571"/>
      <c r="GG53" s="571"/>
      <c r="GH53" s="571"/>
      <c r="GI53" s="571"/>
      <c r="GJ53" s="571"/>
      <c r="GK53" s="571"/>
      <c r="GL53" s="571"/>
      <c r="GM53" s="571"/>
      <c r="GN53" s="571"/>
      <c r="GO53" s="571"/>
      <c r="GP53" s="571"/>
      <c r="GQ53" s="571"/>
      <c r="GR53" s="571"/>
      <c r="GS53" s="571"/>
      <c r="GT53" s="571"/>
      <c r="GU53" s="571"/>
      <c r="GV53" s="571"/>
      <c r="GW53" s="571"/>
      <c r="GX53" s="571"/>
      <c r="GY53" s="571"/>
      <c r="GZ53" s="571"/>
      <c r="HA53" s="571"/>
      <c r="HB53" s="571"/>
      <c r="HC53" s="571"/>
      <c r="HD53" s="571"/>
      <c r="HE53" s="571"/>
      <c r="HF53" s="571"/>
      <c r="HG53" s="571"/>
      <c r="HH53" s="571"/>
      <c r="HI53" s="571"/>
      <c r="HJ53" s="571"/>
      <c r="HK53" s="571"/>
      <c r="HL53" s="571"/>
      <c r="HM53" s="571"/>
      <c r="HN53" s="571"/>
      <c r="HO53" s="571"/>
      <c r="HP53" s="571"/>
      <c r="HQ53" s="571"/>
      <c r="HR53" s="571"/>
      <c r="HS53" s="571"/>
      <c r="HT53" s="571"/>
      <c r="HU53" s="571"/>
      <c r="HV53" s="571"/>
      <c r="HW53" s="571"/>
      <c r="HX53" s="571"/>
      <c r="HY53" s="571"/>
      <c r="HZ53" s="571"/>
      <c r="IA53" s="571"/>
      <c r="IB53" s="571"/>
      <c r="IC53" s="571"/>
      <c r="ID53" s="571"/>
      <c r="IE53" s="571"/>
      <c r="IF53" s="571"/>
      <c r="IG53" s="571"/>
      <c r="IH53" s="571"/>
      <c r="II53" s="571"/>
      <c r="IJ53" s="571"/>
      <c r="IK53" s="571"/>
      <c r="IL53" s="571"/>
      <c r="IM53" s="571"/>
      <c r="IN53" s="571"/>
      <c r="IO53" s="571"/>
      <c r="IP53" s="571"/>
    </row>
    <row r="54" spans="21:250">
      <c r="U54" s="571"/>
      <c r="V54" s="571"/>
      <c r="W54" s="571"/>
      <c r="X54" s="571"/>
      <c r="Y54" s="571"/>
      <c r="Z54" s="571"/>
      <c r="AA54" s="571"/>
      <c r="AB54" s="571"/>
      <c r="AC54" s="571"/>
      <c r="AD54" s="571"/>
      <c r="AE54" s="571"/>
      <c r="AF54" s="571"/>
      <c r="AG54" s="571"/>
      <c r="AH54" s="571"/>
      <c r="AI54" s="571"/>
      <c r="AJ54" s="571"/>
      <c r="AK54" s="571"/>
      <c r="AL54" s="571"/>
      <c r="AM54" s="571"/>
      <c r="AN54" s="571"/>
      <c r="AO54" s="571"/>
      <c r="AP54" s="571"/>
      <c r="AQ54" s="571"/>
      <c r="AR54" s="571"/>
      <c r="AS54" s="571"/>
      <c r="AT54" s="571"/>
      <c r="AU54" s="571"/>
      <c r="AV54" s="571"/>
      <c r="AW54" s="571"/>
      <c r="AX54" s="571"/>
      <c r="AY54" s="571"/>
      <c r="AZ54" s="571"/>
      <c r="BA54" s="571"/>
      <c r="BB54" s="571"/>
      <c r="BC54" s="571"/>
      <c r="BD54" s="571"/>
      <c r="BE54" s="571"/>
      <c r="BF54" s="571"/>
      <c r="BG54" s="571"/>
      <c r="BH54" s="571"/>
      <c r="BI54" s="571"/>
      <c r="BJ54" s="571"/>
      <c r="BK54" s="571"/>
      <c r="BL54" s="571"/>
      <c r="BM54" s="571"/>
      <c r="BN54" s="571"/>
      <c r="BO54" s="571"/>
      <c r="BP54" s="571"/>
      <c r="BQ54" s="571"/>
      <c r="BR54" s="571"/>
      <c r="BS54" s="571"/>
      <c r="BT54" s="571"/>
      <c r="BU54" s="571"/>
      <c r="BV54" s="571"/>
      <c r="BW54" s="571"/>
      <c r="BX54" s="571"/>
      <c r="BY54" s="571"/>
      <c r="BZ54" s="571"/>
      <c r="CA54" s="571"/>
      <c r="CB54" s="571"/>
      <c r="CC54" s="571"/>
      <c r="CD54" s="571"/>
      <c r="CE54" s="571"/>
      <c r="CF54" s="571"/>
      <c r="CG54" s="571"/>
      <c r="CH54" s="571"/>
      <c r="CI54" s="571"/>
      <c r="CJ54" s="571"/>
      <c r="CK54" s="571"/>
      <c r="CL54" s="571"/>
      <c r="CM54" s="571"/>
      <c r="CN54" s="571"/>
      <c r="CO54" s="571"/>
      <c r="CP54" s="571"/>
      <c r="CQ54" s="571"/>
      <c r="CR54" s="571"/>
      <c r="CS54" s="571"/>
      <c r="CT54" s="571"/>
      <c r="CU54" s="571"/>
      <c r="CV54" s="571"/>
      <c r="CW54" s="571"/>
      <c r="CX54" s="571"/>
      <c r="CY54" s="571"/>
      <c r="CZ54" s="571"/>
      <c r="DA54" s="571"/>
      <c r="DB54" s="571"/>
      <c r="DC54" s="571"/>
      <c r="DD54" s="571"/>
      <c r="DE54" s="571"/>
      <c r="DF54" s="571"/>
      <c r="DG54" s="571"/>
      <c r="DH54" s="571"/>
      <c r="DI54" s="571"/>
      <c r="DJ54" s="571"/>
      <c r="DK54" s="571"/>
      <c r="DL54" s="571"/>
      <c r="DM54" s="571"/>
      <c r="DN54" s="571"/>
      <c r="DO54" s="571"/>
      <c r="DP54" s="571"/>
      <c r="DQ54" s="571"/>
      <c r="DR54" s="571"/>
      <c r="DS54" s="571"/>
      <c r="DT54" s="571"/>
      <c r="DU54" s="571"/>
      <c r="DV54" s="571"/>
      <c r="DW54" s="571"/>
      <c r="DX54" s="571"/>
      <c r="DY54" s="571"/>
      <c r="DZ54" s="571"/>
      <c r="EA54" s="571"/>
      <c r="EB54" s="571"/>
      <c r="EC54" s="571"/>
      <c r="ED54" s="571"/>
      <c r="EE54" s="571"/>
      <c r="EF54" s="571"/>
      <c r="EG54" s="571"/>
      <c r="EH54" s="571"/>
      <c r="EI54" s="571"/>
      <c r="EJ54" s="571"/>
      <c r="EK54" s="571"/>
      <c r="EL54" s="571"/>
      <c r="EM54" s="571"/>
      <c r="EN54" s="571"/>
      <c r="EO54" s="571"/>
      <c r="EP54" s="571"/>
      <c r="EQ54" s="571"/>
      <c r="ER54" s="571"/>
      <c r="ES54" s="571"/>
      <c r="ET54" s="571"/>
      <c r="EU54" s="571"/>
      <c r="EV54" s="571"/>
      <c r="EW54" s="571"/>
      <c r="EX54" s="571"/>
      <c r="EY54" s="571"/>
      <c r="EZ54" s="571"/>
      <c r="FA54" s="571"/>
      <c r="FB54" s="571"/>
      <c r="FC54" s="571"/>
      <c r="FD54" s="571"/>
      <c r="FE54" s="571"/>
      <c r="FF54" s="571"/>
      <c r="FG54" s="571"/>
      <c r="FH54" s="571"/>
      <c r="FI54" s="571"/>
      <c r="FJ54" s="571"/>
      <c r="FK54" s="571"/>
      <c r="FL54" s="571"/>
      <c r="FM54" s="571"/>
      <c r="FN54" s="571"/>
      <c r="FO54" s="571"/>
      <c r="FP54" s="571"/>
      <c r="FQ54" s="571"/>
      <c r="FR54" s="571"/>
      <c r="FS54" s="571"/>
      <c r="FT54" s="571"/>
      <c r="FU54" s="571"/>
      <c r="FV54" s="571"/>
      <c r="FW54" s="571"/>
      <c r="FX54" s="571"/>
      <c r="FY54" s="571"/>
      <c r="FZ54" s="571"/>
      <c r="GA54" s="571"/>
      <c r="GB54" s="571"/>
      <c r="GC54" s="571"/>
      <c r="GD54" s="571"/>
      <c r="GE54" s="571"/>
      <c r="GF54" s="571"/>
      <c r="GG54" s="571"/>
      <c r="GH54" s="571"/>
      <c r="GI54" s="571"/>
      <c r="GJ54" s="571"/>
      <c r="GK54" s="571"/>
      <c r="GL54" s="571"/>
      <c r="GM54" s="571"/>
      <c r="GN54" s="571"/>
      <c r="GO54" s="571"/>
      <c r="GP54" s="571"/>
      <c r="GQ54" s="571"/>
      <c r="GR54" s="571"/>
      <c r="GS54" s="571"/>
      <c r="GT54" s="571"/>
      <c r="GU54" s="571"/>
      <c r="GV54" s="571"/>
      <c r="GW54" s="571"/>
      <c r="GX54" s="571"/>
      <c r="GY54" s="571"/>
      <c r="GZ54" s="571"/>
      <c r="HA54" s="571"/>
      <c r="HB54" s="571"/>
      <c r="HC54" s="571"/>
      <c r="HD54" s="571"/>
      <c r="HE54" s="571"/>
      <c r="HF54" s="571"/>
      <c r="HG54" s="571"/>
      <c r="HH54" s="571"/>
      <c r="HI54" s="571"/>
      <c r="HJ54" s="571"/>
      <c r="HK54" s="571"/>
      <c r="HL54" s="571"/>
      <c r="HM54" s="571"/>
      <c r="HN54" s="571"/>
      <c r="HO54" s="571"/>
      <c r="HP54" s="571"/>
      <c r="HQ54" s="571"/>
      <c r="HR54" s="571"/>
      <c r="HS54" s="571"/>
      <c r="HT54" s="571"/>
      <c r="HU54" s="571"/>
      <c r="HV54" s="571"/>
      <c r="HW54" s="571"/>
      <c r="HX54" s="571"/>
      <c r="HY54" s="571"/>
      <c r="HZ54" s="571"/>
      <c r="IA54" s="571"/>
      <c r="IB54" s="571"/>
      <c r="IC54" s="571"/>
      <c r="ID54" s="571"/>
      <c r="IE54" s="571"/>
      <c r="IF54" s="571"/>
      <c r="IG54" s="571"/>
      <c r="IH54" s="571"/>
      <c r="II54" s="571"/>
      <c r="IJ54" s="571"/>
      <c r="IK54" s="571"/>
      <c r="IL54" s="571"/>
      <c r="IM54" s="571"/>
      <c r="IN54" s="571"/>
      <c r="IO54" s="571"/>
      <c r="IP54" s="571"/>
    </row>
    <row r="60" spans="21:250">
      <c r="U60" s="571"/>
      <c r="V60" s="571"/>
      <c r="W60" s="571"/>
      <c r="X60" s="571"/>
      <c r="Y60" s="571"/>
      <c r="Z60" s="571"/>
      <c r="AA60" s="571"/>
      <c r="AB60" s="571"/>
      <c r="AC60" s="571"/>
      <c r="AD60" s="571"/>
      <c r="AE60" s="571"/>
      <c r="AF60" s="571"/>
      <c r="AG60" s="571"/>
      <c r="AH60" s="571"/>
      <c r="AI60" s="571"/>
      <c r="AJ60" s="571"/>
      <c r="AK60" s="571"/>
      <c r="AL60" s="571"/>
      <c r="AM60" s="571"/>
      <c r="AN60" s="571"/>
      <c r="AO60" s="571"/>
      <c r="AP60" s="571"/>
      <c r="AQ60" s="571"/>
      <c r="AR60" s="571"/>
      <c r="AS60" s="571"/>
      <c r="AT60" s="571"/>
      <c r="AU60" s="571"/>
      <c r="AV60" s="571"/>
      <c r="AW60" s="571"/>
      <c r="AX60" s="571"/>
      <c r="AY60" s="571"/>
      <c r="AZ60" s="571"/>
      <c r="BA60" s="571"/>
      <c r="BB60" s="571"/>
      <c r="BC60" s="571"/>
      <c r="BD60" s="571"/>
      <c r="BE60" s="571"/>
      <c r="BF60" s="571"/>
      <c r="BG60" s="571"/>
      <c r="BH60" s="571"/>
      <c r="BI60" s="571"/>
      <c r="BJ60" s="571"/>
      <c r="BK60" s="571"/>
      <c r="BL60" s="571"/>
      <c r="BM60" s="571"/>
      <c r="BN60" s="571"/>
      <c r="BO60" s="571"/>
      <c r="BP60" s="571"/>
      <c r="BQ60" s="571"/>
      <c r="BR60" s="571"/>
      <c r="BS60" s="571"/>
      <c r="BT60" s="571"/>
      <c r="BU60" s="571"/>
      <c r="BV60" s="571"/>
      <c r="BW60" s="571"/>
      <c r="BX60" s="571"/>
      <c r="BY60" s="571"/>
      <c r="BZ60" s="571"/>
      <c r="CA60" s="571"/>
      <c r="CB60" s="571"/>
      <c r="CC60" s="571"/>
      <c r="CD60" s="571"/>
      <c r="CE60" s="571"/>
      <c r="CF60" s="571"/>
      <c r="CG60" s="571"/>
      <c r="CH60" s="571"/>
      <c r="CI60" s="571"/>
      <c r="CJ60" s="571"/>
      <c r="CK60" s="571"/>
      <c r="CL60" s="571"/>
      <c r="CM60" s="571"/>
      <c r="CN60" s="571"/>
      <c r="CO60" s="571"/>
      <c r="CP60" s="571"/>
      <c r="CQ60" s="571"/>
      <c r="CR60" s="571"/>
      <c r="CS60" s="571"/>
      <c r="CT60" s="571"/>
      <c r="CU60" s="571"/>
      <c r="CV60" s="571"/>
      <c r="CW60" s="571"/>
      <c r="CX60" s="571"/>
      <c r="CY60" s="571"/>
      <c r="CZ60" s="571"/>
      <c r="DA60" s="571"/>
      <c r="DB60" s="571"/>
      <c r="DC60" s="571"/>
      <c r="DD60" s="571"/>
      <c r="DE60" s="571"/>
      <c r="DF60" s="571"/>
      <c r="DG60" s="571"/>
      <c r="DH60" s="571"/>
      <c r="DI60" s="571"/>
      <c r="DJ60" s="571"/>
      <c r="DK60" s="571"/>
      <c r="DL60" s="571"/>
      <c r="DM60" s="571"/>
      <c r="DN60" s="571"/>
      <c r="DO60" s="571"/>
      <c r="DP60" s="571"/>
      <c r="DQ60" s="571"/>
      <c r="DR60" s="571"/>
      <c r="DS60" s="571"/>
      <c r="DT60" s="571"/>
      <c r="DU60" s="571"/>
      <c r="DV60" s="571"/>
      <c r="DW60" s="571"/>
      <c r="DX60" s="571"/>
      <c r="DY60" s="571"/>
      <c r="DZ60" s="571"/>
      <c r="EA60" s="571"/>
      <c r="EB60" s="571"/>
      <c r="EC60" s="571"/>
      <c r="ED60" s="571"/>
      <c r="EE60" s="571"/>
      <c r="EF60" s="571"/>
      <c r="EG60" s="571"/>
      <c r="EH60" s="571"/>
      <c r="EI60" s="571"/>
      <c r="EJ60" s="571"/>
      <c r="EK60" s="571"/>
      <c r="EL60" s="571"/>
      <c r="EM60" s="571"/>
      <c r="EN60" s="571"/>
      <c r="EO60" s="571"/>
      <c r="EP60" s="571"/>
      <c r="EQ60" s="571"/>
      <c r="ER60" s="571"/>
      <c r="ES60" s="571"/>
      <c r="ET60" s="571"/>
      <c r="EU60" s="571"/>
      <c r="EV60" s="571"/>
      <c r="EW60" s="571"/>
      <c r="EX60" s="571"/>
      <c r="EY60" s="571"/>
      <c r="EZ60" s="571"/>
      <c r="FA60" s="571"/>
      <c r="FB60" s="571"/>
      <c r="FC60" s="571"/>
      <c r="FD60" s="571"/>
      <c r="FE60" s="571"/>
      <c r="FF60" s="571"/>
      <c r="FG60" s="571"/>
      <c r="FH60" s="571"/>
      <c r="FI60" s="571"/>
      <c r="FJ60" s="571"/>
      <c r="FK60" s="571"/>
      <c r="FL60" s="571"/>
      <c r="FM60" s="571"/>
      <c r="FN60" s="571"/>
      <c r="FO60" s="571"/>
      <c r="FP60" s="571"/>
      <c r="FQ60" s="571"/>
      <c r="FR60" s="571"/>
      <c r="FS60" s="571"/>
      <c r="FT60" s="571"/>
      <c r="FU60" s="571"/>
      <c r="FV60" s="571"/>
      <c r="FW60" s="571"/>
      <c r="FX60" s="571"/>
      <c r="FY60" s="571"/>
      <c r="FZ60" s="571"/>
      <c r="GA60" s="571"/>
      <c r="GB60" s="571"/>
      <c r="GC60" s="571"/>
      <c r="GD60" s="571"/>
      <c r="GE60" s="571"/>
      <c r="GF60" s="571"/>
      <c r="GG60" s="571"/>
      <c r="GH60" s="571"/>
      <c r="GI60" s="571"/>
      <c r="GJ60" s="571"/>
      <c r="GK60" s="571"/>
      <c r="GL60" s="571"/>
      <c r="GM60" s="571"/>
      <c r="GN60" s="571"/>
      <c r="GO60" s="571"/>
      <c r="GP60" s="571"/>
      <c r="GQ60" s="571"/>
      <c r="GR60" s="571"/>
      <c r="GS60" s="571"/>
      <c r="GT60" s="571"/>
      <c r="GU60" s="571"/>
      <c r="GV60" s="571"/>
      <c r="GW60" s="571"/>
      <c r="GX60" s="571"/>
      <c r="GY60" s="571"/>
      <c r="GZ60" s="571"/>
      <c r="HA60" s="571"/>
      <c r="HB60" s="571"/>
      <c r="HC60" s="571"/>
      <c r="HD60" s="571"/>
      <c r="HE60" s="571"/>
      <c r="HF60" s="571"/>
      <c r="HG60" s="571"/>
      <c r="HH60" s="571"/>
      <c r="HI60" s="571"/>
      <c r="HJ60" s="571"/>
      <c r="HK60" s="571"/>
      <c r="HL60" s="571"/>
      <c r="HM60" s="571"/>
      <c r="HN60" s="571"/>
      <c r="HO60" s="571"/>
      <c r="HP60" s="571"/>
      <c r="HQ60" s="571"/>
      <c r="HR60" s="571"/>
      <c r="HS60" s="571"/>
      <c r="HT60" s="571"/>
      <c r="HU60" s="571"/>
      <c r="HV60" s="571"/>
      <c r="HW60" s="571"/>
      <c r="HX60" s="571"/>
      <c r="HY60" s="571"/>
      <c r="HZ60" s="571"/>
      <c r="IA60" s="571"/>
      <c r="IB60" s="571"/>
      <c r="IC60" s="571"/>
      <c r="ID60" s="571"/>
      <c r="IE60" s="571"/>
      <c r="IF60" s="571"/>
      <c r="IG60" s="571"/>
      <c r="IH60" s="571"/>
      <c r="II60" s="571"/>
      <c r="IJ60" s="571"/>
      <c r="IK60" s="571"/>
      <c r="IL60" s="571"/>
      <c r="IM60" s="571"/>
      <c r="IN60" s="571"/>
      <c r="IO60" s="571"/>
      <c r="IP60" s="571"/>
    </row>
    <row r="61" spans="21:250">
      <c r="U61" s="571"/>
      <c r="V61" s="571"/>
      <c r="W61" s="571"/>
      <c r="X61" s="571"/>
      <c r="Y61" s="571"/>
      <c r="Z61" s="571"/>
      <c r="AA61" s="571"/>
      <c r="AB61" s="571"/>
      <c r="AC61" s="571"/>
      <c r="AD61" s="571"/>
      <c r="AE61" s="571"/>
      <c r="AF61" s="571"/>
      <c r="AG61" s="571"/>
      <c r="AH61" s="571"/>
      <c r="AI61" s="571"/>
      <c r="AJ61" s="571"/>
      <c r="AK61" s="571"/>
      <c r="AL61" s="571"/>
      <c r="AM61" s="571"/>
      <c r="AN61" s="571"/>
      <c r="AO61" s="571"/>
      <c r="AP61" s="571"/>
      <c r="AQ61" s="571"/>
      <c r="AR61" s="571"/>
      <c r="AS61" s="571"/>
      <c r="AT61" s="571"/>
      <c r="AU61" s="571"/>
      <c r="AV61" s="571"/>
      <c r="AW61" s="571"/>
      <c r="AX61" s="571"/>
      <c r="AY61" s="571"/>
      <c r="AZ61" s="571"/>
      <c r="BA61" s="571"/>
      <c r="BB61" s="571"/>
      <c r="BC61" s="571"/>
      <c r="BD61" s="571"/>
      <c r="BE61" s="571"/>
      <c r="BF61" s="571"/>
      <c r="BG61" s="571"/>
      <c r="BH61" s="571"/>
      <c r="BI61" s="571"/>
      <c r="BJ61" s="571"/>
      <c r="BK61" s="571"/>
      <c r="BL61" s="571"/>
      <c r="BM61" s="571"/>
      <c r="BN61" s="571"/>
      <c r="BO61" s="571"/>
      <c r="BP61" s="571"/>
      <c r="BQ61" s="571"/>
      <c r="BR61" s="571"/>
      <c r="BS61" s="571"/>
      <c r="BT61" s="571"/>
      <c r="BU61" s="571"/>
      <c r="BV61" s="571"/>
      <c r="BW61" s="571"/>
      <c r="BX61" s="571"/>
      <c r="BY61" s="571"/>
      <c r="BZ61" s="571"/>
      <c r="CA61" s="571"/>
      <c r="CB61" s="571"/>
      <c r="CC61" s="571"/>
      <c r="CD61" s="571"/>
      <c r="CE61" s="571"/>
      <c r="CF61" s="571"/>
      <c r="CG61" s="571"/>
      <c r="CH61" s="571"/>
      <c r="CI61" s="571"/>
      <c r="CJ61" s="571"/>
      <c r="CK61" s="571"/>
      <c r="CL61" s="571"/>
      <c r="CM61" s="571"/>
      <c r="CN61" s="571"/>
      <c r="CO61" s="571"/>
      <c r="CP61" s="571"/>
      <c r="CQ61" s="571"/>
      <c r="CR61" s="571"/>
      <c r="CS61" s="571"/>
      <c r="CT61" s="571"/>
      <c r="CU61" s="571"/>
      <c r="CV61" s="571"/>
      <c r="CW61" s="571"/>
      <c r="CX61" s="571"/>
      <c r="CY61" s="571"/>
      <c r="CZ61" s="571"/>
      <c r="DA61" s="571"/>
      <c r="DB61" s="571"/>
      <c r="DC61" s="571"/>
      <c r="DD61" s="571"/>
      <c r="DE61" s="571"/>
      <c r="DF61" s="571"/>
      <c r="DG61" s="571"/>
      <c r="DH61" s="571"/>
      <c r="DI61" s="571"/>
      <c r="DJ61" s="571"/>
      <c r="DK61" s="571"/>
      <c r="DL61" s="571"/>
      <c r="DM61" s="571"/>
      <c r="DN61" s="571"/>
      <c r="DO61" s="571"/>
      <c r="DP61" s="571"/>
      <c r="DQ61" s="571"/>
      <c r="DR61" s="571"/>
      <c r="DS61" s="571"/>
      <c r="DT61" s="571"/>
      <c r="DU61" s="571"/>
      <c r="DV61" s="571"/>
      <c r="DW61" s="571"/>
      <c r="DX61" s="571"/>
      <c r="DY61" s="571"/>
      <c r="DZ61" s="571"/>
      <c r="EA61" s="571"/>
      <c r="EB61" s="571"/>
      <c r="EC61" s="571"/>
      <c r="ED61" s="571"/>
      <c r="EE61" s="571"/>
      <c r="EF61" s="571"/>
      <c r="EG61" s="571"/>
      <c r="EH61" s="571"/>
      <c r="EI61" s="571"/>
      <c r="EJ61" s="571"/>
      <c r="EK61" s="571"/>
      <c r="EL61" s="571"/>
      <c r="EM61" s="571"/>
      <c r="EN61" s="571"/>
      <c r="EO61" s="571"/>
      <c r="EP61" s="571"/>
      <c r="EQ61" s="571"/>
      <c r="ER61" s="571"/>
      <c r="ES61" s="571"/>
      <c r="ET61" s="571"/>
      <c r="EU61" s="571"/>
      <c r="EV61" s="571"/>
      <c r="EW61" s="571"/>
      <c r="EX61" s="571"/>
      <c r="EY61" s="571"/>
      <c r="EZ61" s="571"/>
      <c r="FA61" s="571"/>
      <c r="FB61" s="571"/>
      <c r="FC61" s="571"/>
      <c r="FD61" s="571"/>
      <c r="FE61" s="571"/>
      <c r="FF61" s="571"/>
      <c r="FG61" s="571"/>
      <c r="FH61" s="571"/>
      <c r="FI61" s="571"/>
      <c r="FJ61" s="571"/>
      <c r="FK61" s="571"/>
      <c r="FL61" s="571"/>
      <c r="FM61" s="571"/>
      <c r="FN61" s="571"/>
      <c r="FO61" s="571"/>
      <c r="FP61" s="571"/>
      <c r="FQ61" s="571"/>
      <c r="FR61" s="571"/>
      <c r="FS61" s="571"/>
      <c r="FT61" s="571"/>
      <c r="FU61" s="571"/>
      <c r="FV61" s="571"/>
      <c r="FW61" s="571"/>
      <c r="FX61" s="571"/>
      <c r="FY61" s="571"/>
      <c r="FZ61" s="571"/>
      <c r="GA61" s="571"/>
      <c r="GB61" s="571"/>
      <c r="GC61" s="571"/>
      <c r="GD61" s="571"/>
      <c r="GE61" s="571"/>
      <c r="GF61" s="571"/>
      <c r="GG61" s="571"/>
      <c r="GH61" s="571"/>
      <c r="GI61" s="571"/>
      <c r="GJ61" s="571"/>
      <c r="GK61" s="571"/>
      <c r="GL61" s="571"/>
      <c r="GM61" s="571"/>
      <c r="GN61" s="571"/>
      <c r="GO61" s="571"/>
      <c r="GP61" s="571"/>
      <c r="GQ61" s="571"/>
      <c r="GR61" s="571"/>
      <c r="GS61" s="571"/>
      <c r="GT61" s="571"/>
      <c r="GU61" s="571"/>
      <c r="GV61" s="571"/>
      <c r="GW61" s="571"/>
      <c r="GX61" s="571"/>
      <c r="GY61" s="571"/>
      <c r="GZ61" s="571"/>
      <c r="HA61" s="571"/>
      <c r="HB61" s="571"/>
      <c r="HC61" s="571"/>
      <c r="HD61" s="571"/>
      <c r="HE61" s="571"/>
      <c r="HF61" s="571"/>
      <c r="HG61" s="571"/>
      <c r="HH61" s="571"/>
      <c r="HI61" s="571"/>
      <c r="HJ61" s="571"/>
      <c r="HK61" s="571"/>
      <c r="HL61" s="571"/>
      <c r="HM61" s="571"/>
      <c r="HN61" s="571"/>
      <c r="HO61" s="571"/>
      <c r="HP61" s="571"/>
      <c r="HQ61" s="571"/>
      <c r="HR61" s="571"/>
      <c r="HS61" s="571"/>
      <c r="HT61" s="571"/>
      <c r="HU61" s="571"/>
      <c r="HV61" s="571"/>
      <c r="HW61" s="571"/>
      <c r="HX61" s="571"/>
      <c r="HY61" s="571"/>
      <c r="HZ61" s="571"/>
      <c r="IA61" s="571"/>
      <c r="IB61" s="571"/>
      <c r="IC61" s="571"/>
      <c r="ID61" s="571"/>
      <c r="IE61" s="571"/>
      <c r="IF61" s="571"/>
      <c r="IG61" s="571"/>
      <c r="IH61" s="571"/>
      <c r="II61" s="571"/>
      <c r="IJ61" s="571"/>
      <c r="IK61" s="571"/>
      <c r="IL61" s="571"/>
      <c r="IM61" s="571"/>
      <c r="IN61" s="571"/>
      <c r="IO61" s="571"/>
      <c r="IP61" s="571"/>
    </row>
  </sheetData>
  <mergeCells count="21">
    <mergeCell ref="C32:D32"/>
    <mergeCell ref="B15:D15"/>
    <mergeCell ref="B26:D26"/>
    <mergeCell ref="C28:D28"/>
    <mergeCell ref="C31:D31"/>
    <mergeCell ref="C29:D29"/>
    <mergeCell ref="C30:D30"/>
    <mergeCell ref="C14:D14"/>
    <mergeCell ref="B3:E3"/>
    <mergeCell ref="G3:J3"/>
    <mergeCell ref="L3:O3"/>
    <mergeCell ref="B4:D4"/>
    <mergeCell ref="C5:D5"/>
    <mergeCell ref="C6:D6"/>
    <mergeCell ref="C7:D7"/>
    <mergeCell ref="C9:D9"/>
    <mergeCell ref="C11:D11"/>
    <mergeCell ref="C12:D12"/>
    <mergeCell ref="C13:D13"/>
    <mergeCell ref="C8:D8"/>
    <mergeCell ref="C10:D10"/>
  </mergeCells>
  <pageMargins left="0.2" right="0.2" top="0.25" bottom="0.25" header="0.3" footer="0.3"/>
  <pageSetup scale="45" orientation="landscape" r:id="rId1"/>
  <ignoredErrors>
    <ignoredError sqref="H8 H13 H11" formula="1"/>
  </ignoredError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84131-C62A-41D9-B0F9-4BCC1B14A76D}">
  <dimension ref="A1:AUU300"/>
  <sheetViews>
    <sheetView topLeftCell="D4" workbookViewId="0">
      <selection activeCell="P31" sqref="P31"/>
    </sheetView>
  </sheetViews>
  <sheetFormatPr defaultRowHeight="14.5"/>
  <cols>
    <col min="1" max="1" width="40.7265625" customWidth="1"/>
    <col min="2" max="2" width="18.7265625" customWidth="1"/>
    <col min="4" max="5" width="18.7265625" customWidth="1"/>
    <col min="6" max="13" width="18.7265625" hidden="1" customWidth="1"/>
    <col min="14" max="17" width="18.7265625" customWidth="1"/>
    <col min="18" max="19" width="18.7265625" hidden="1" customWidth="1"/>
    <col min="20" max="43" width="18.7265625" customWidth="1"/>
    <col min="884" max="923" width="9.1796875" style="1"/>
    <col min="1124" max="1243" width="9.1796875" style="2"/>
  </cols>
  <sheetData>
    <row r="1" spans="1:43">
      <c r="A1" s="1555">
        <v>16</v>
      </c>
      <c r="C1" s="1556" t="s">
        <v>396</v>
      </c>
      <c r="E1" s="1557">
        <f ca="1">IF(COUNT(E12:E300)=0,"-",AVERAGE(E12:OFFSET(E12,$A$1-1,0)))</f>
        <v>5913.9469187496297</v>
      </c>
      <c r="G1" s="1557">
        <f ca="1">IF(COUNT(G12:G300)=0,"-",AVERAGE(G12:OFFSET(G12,$A$1-1,0)))</f>
        <v>15528.953109592203</v>
      </c>
      <c r="I1" s="1557">
        <f ca="1">IF(COUNT(I12:I300)=0,"-",AVERAGE(I12:OFFSET(I12,$A$1-1,0)))</f>
        <v>5932.6235696821514</v>
      </c>
      <c r="K1" s="1557" t="str">
        <f ca="1">IF(COUNT(K12:K300)=0,"-",AVERAGE(K12:OFFSET(K12,$A$1-1,0)))</f>
        <v>-</v>
      </c>
      <c r="M1" s="1557">
        <f ca="1">IF(COUNT(M12:M300)=0,"-",AVERAGE(M12:OFFSET(M12,$A$1-1,0)))</f>
        <v>347.01291967959827</v>
      </c>
      <c r="O1" s="1557">
        <f ca="1">IF(COUNT(O12:O300)=0,"-",AVERAGE(O12:OFFSET(O12,$A$1-1,0)))</f>
        <v>71.21563048422307</v>
      </c>
      <c r="Q1" s="1557">
        <f ca="1">IF(COUNT(Q12:Q300)=0,"-",AVERAGE(Q12:OFFSET(Q12,$A$1-1,0)))</f>
        <v>80.147388780295998</v>
      </c>
      <c r="S1" s="1557">
        <f ca="1">IF(COUNT(S12:S300)=0,"-",AVERAGE(S12:OFFSET(S12,$A$1-1,0)))</f>
        <v>3363.6873777114047</v>
      </c>
      <c r="U1" s="1557">
        <f ca="1">IF(COUNT(U12:U300)=0,"-",AVERAGE(U12:OFFSET(U12,$A$1-1,0)))</f>
        <v>169.47014048384847</v>
      </c>
      <c r="W1" s="1557">
        <f ca="1">IF(COUNT(W12:W300)=0,"-",AVERAGE(W12:OFFSET(W12,$A$1-1,0)))</f>
        <v>279.7249326685079</v>
      </c>
      <c r="Y1" s="1557">
        <f ca="1">IF(COUNT(Y12:Y300)=0,"-",AVERAGE(Y12:OFFSET(Y12,$A$1-1,0)))</f>
        <v>65.026065317165859</v>
      </c>
      <c r="AA1" s="1557">
        <f ca="1">IF(COUNT(AA12:AA300)=0,"-",AVERAGE(AA12:OFFSET(AA12,$A$1-1,0)))</f>
        <v>1628.8815459229625</v>
      </c>
      <c r="AC1" s="1557">
        <f ca="1">IF(COUNT(AC12:AC300)=0,"-",AVERAGE(AC12:OFFSET(AC12,$A$1-1,0)))</f>
        <v>46.566204984485438</v>
      </c>
      <c r="AE1" s="1557">
        <f ca="1">IF(COUNT(AE12:AE300)=0,"-",AVERAGE(AE12:OFFSET(AE12,$A$1-1,0)))</f>
        <v>14816.518856754847</v>
      </c>
      <c r="AG1" s="1557" t="str">
        <f ca="1">IF(COUNT(AG12:AG300)=0,"-",AVERAGE(AG12:OFFSET(AG12,$A$1-1,0)))</f>
        <v>-</v>
      </c>
      <c r="AI1" s="1557">
        <f ca="1">IF(COUNT(AI12:AI300)=0,"-",AVERAGE(AI12:OFFSET(AI12,$A$1-1,0)))</f>
        <v>4723.7142688488675</v>
      </c>
      <c r="AK1" s="1557">
        <f ca="1">IF(COUNT(AK12:AK300)=0,"-",AVERAGE(AK12:OFFSET(AK12,$A$1-1,0)))</f>
        <v>1927.0937571397008</v>
      </c>
      <c r="AM1" s="1557" t="str">
        <f ca="1">IF(COUNT(AM12:AM300)=0,"-",AVERAGE(AM12:OFFSET(AM12,$A$1-1,0)))</f>
        <v>-</v>
      </c>
      <c r="AO1" s="1557">
        <f ca="1">IF(COUNT(AO12:AO300)=0,"-",AVERAGE(AO12:OFFSET(AO12,$A$1-1,0)))</f>
        <v>243.29709240122335</v>
      </c>
      <c r="AQ1" s="1557">
        <f ca="1">IF(COUNT(AQ12:AQ300)=0,"-",AVERAGE(AQ12:OFFSET(AQ12,$A$1-1,0)))</f>
        <v>19553.485690760011</v>
      </c>
    </row>
    <row r="2" spans="1:43">
      <c r="C2" s="1556" t="s">
        <v>397</v>
      </c>
      <c r="E2" s="1557">
        <f ca="1">IF(COUNT(E12:E300)=0,"-",E1-(2*_xlfn.STDEV.P(E12:OFFSET(E12,$A$1-1,0))))</f>
        <v>-794.76770067834423</v>
      </c>
      <c r="G2" s="1557">
        <f ca="1">IF(COUNT(G12:G300)=0,"-",G1-(2*_xlfn.STDEV.P(G12:OFFSET(G12,$A$1-1,0))))</f>
        <v>-65141.916988573037</v>
      </c>
      <c r="I2" s="1557">
        <f ca="1">IF(COUNT(I12:I300)=0,"-",I1-(2*_xlfn.STDEV.P(I12:OFFSET(I12,$A$1-1,0))))</f>
        <v>5932.6235696821514</v>
      </c>
      <c r="K2" s="1557" t="str">
        <f ca="1">IF(COUNT(K12:K300)=0,"-",K1-(2*_xlfn.STDEV.P(K12:OFFSET(K12,$A$1-1,0))))</f>
        <v>-</v>
      </c>
      <c r="M2" s="1557">
        <f ca="1">IF(COUNT(M12:M300)=0,"-",M1-(2*_xlfn.STDEV.P(M12:OFFSET(M12,$A$1-1,0))))</f>
        <v>-470.46154257263692</v>
      </c>
      <c r="O2" s="1557">
        <f ca="1">IF(COUNT(O12:O300)=0,"-",O1-(2*_xlfn.STDEV.P(O12:OFFSET(O12,$A$1-1,0))))</f>
        <v>-229.7942679166257</v>
      </c>
      <c r="Q2" s="1557">
        <f ca="1">IF(COUNT(Q12:Q300)=0,"-",Q1-(2*_xlfn.STDEV.P(Q12:OFFSET(Q12,$A$1-1,0))))</f>
        <v>-83.91818466013298</v>
      </c>
      <c r="S2" s="1557">
        <f ca="1">IF(COUNT(S12:S300)=0,"-",S1-(2*_xlfn.STDEV.P(S12:OFFSET(S12,$A$1-1,0))))</f>
        <v>-705.87648472696674</v>
      </c>
      <c r="U2" s="1557">
        <f ca="1">IF(COUNT(U12:U300)=0,"-",U1-(2*_xlfn.STDEV.P(U12:OFFSET(U12,$A$1-1,0))))</f>
        <v>-82.290299112457177</v>
      </c>
      <c r="W2" s="1557">
        <f ca="1">IF(COUNT(W12:W300)=0,"-",W1-(2*_xlfn.STDEV.P(W12:OFFSET(W12,$A$1-1,0))))</f>
        <v>-433.4952556058372</v>
      </c>
      <c r="Y2" s="1557">
        <f ca="1">IF(COUNT(Y12:Y300)=0,"-",Y1-(2*_xlfn.STDEV.P(Y12:OFFSET(Y12,$A$1-1,0))))</f>
        <v>-65.077635563191336</v>
      </c>
      <c r="AA2" s="1557">
        <f ca="1">IF(COUNT(AA12:AA300)=0,"-",AA1-(2*_xlfn.STDEV.P(AA12:OFFSET(AA12,$A$1-1,0))))</f>
        <v>-654.60751271785125</v>
      </c>
      <c r="AC2" s="1557">
        <f ca="1">IF(COUNT(AC12:AC300)=0,"-",AC1-(2*_xlfn.STDEV.P(AC12:OFFSET(AC12,$A$1-1,0))))</f>
        <v>-25.522028277658137</v>
      </c>
      <c r="AE2" s="1557">
        <f ca="1">IF(COUNT(AE12:AE300)=0,"-",AE1-(2*_xlfn.STDEV.P(AE12:OFFSET(AE12,$A$1-1,0))))</f>
        <v>-24285.863764878806</v>
      </c>
      <c r="AG2" s="1557" t="str">
        <f ca="1">IF(COUNT(AG12:AG300)=0,"-",AG1-(2*_xlfn.STDEV.P(AG12:OFFSET(AG12,$A$1-1,0))))</f>
        <v>-</v>
      </c>
      <c r="AI2" s="1557">
        <f ca="1">IF(COUNT(AI12:AI300)=0,"-",AI1-(2*_xlfn.STDEV.P(AI12:OFFSET(AI12,$A$1-1,0))))</f>
        <v>4723.7142688488675</v>
      </c>
      <c r="AK2" s="1557">
        <f ca="1">IF(COUNT(AK12:AK300)=0,"-",AK1-(2*_xlfn.STDEV.P(AK12:OFFSET(AK12,$A$1-1,0))))</f>
        <v>-1402.6576517421477</v>
      </c>
      <c r="AM2" s="1557" t="str">
        <f ca="1">IF(COUNT(AM12:AM300)=0,"-",AM1-(2*_xlfn.STDEV.P(AM12:OFFSET(AM12,$A$1-1,0))))</f>
        <v>-</v>
      </c>
      <c r="AO2" s="1557">
        <f ca="1">IF(COUNT(AO12:AO300)=0,"-",AO1-(2*_xlfn.STDEV.P(AO12:OFFSET(AO12,$A$1-1,0))))</f>
        <v>-389.75468969872122</v>
      </c>
      <c r="AQ2" s="1557">
        <f ca="1">IF(COUNT(AQ12:AQ300)=0,"-",AQ1-(2*_xlfn.STDEV.P(AQ12:OFFSET(AQ12,$A$1-1,0))))</f>
        <v>-44830.81566808447</v>
      </c>
    </row>
    <row r="3" spans="1:43">
      <c r="A3" s="3176" t="s">
        <v>74</v>
      </c>
      <c r="C3" s="1556" t="s">
        <v>398</v>
      </c>
      <c r="E3" s="1557">
        <f ca="1">IF(COUNT(E12:E300)=0,"-",E1+(2*_xlfn.STDEV.P(E12:OFFSET(E12,$A$1-1,0))))</f>
        <v>12622.661538177603</v>
      </c>
      <c r="G3" s="1557">
        <f ca="1">IF(COUNT(G12:G300)=0,"-",G1+(2*_xlfn.STDEV.P(G12:OFFSET(G12,$A$1-1,0))))</f>
        <v>96199.823207757436</v>
      </c>
      <c r="I3" s="1557">
        <f ca="1">IF(COUNT(I12:I300)=0,"-",I1+(2*_xlfn.STDEV.P(I12:OFFSET(I12,$A$1-1,0))))</f>
        <v>5932.6235696821514</v>
      </c>
      <c r="K3" s="1557" t="str">
        <f ca="1">IF(COUNT(K12:K300)=0,"-",K1+(2*_xlfn.STDEV.P(K12:OFFSET(K12,$A$1-1,0))))</f>
        <v>-</v>
      </c>
      <c r="M3" s="1557">
        <f ca="1">IF(COUNT(M12:M300)=0,"-",M1+(2*_xlfn.STDEV.P(M12:OFFSET(M12,$A$1-1,0))))</f>
        <v>1164.4873819318334</v>
      </c>
      <c r="O3" s="1557">
        <f ca="1">IF(COUNT(O12:O300)=0,"-",O1+(2*_xlfn.STDEV.P(O12:OFFSET(O12,$A$1-1,0))))</f>
        <v>372.22552888507187</v>
      </c>
      <c r="Q3" s="1557">
        <f ca="1">IF(COUNT(Q12:Q300)=0,"-",Q1+(2*_xlfn.STDEV.P(Q12:OFFSET(Q12,$A$1-1,0))))</f>
        <v>244.21296222072499</v>
      </c>
      <c r="S3" s="1557">
        <f ca="1">IF(COUNT(S12:S300)=0,"-",S1+(2*_xlfn.STDEV.P(S12:OFFSET(S12,$A$1-1,0))))</f>
        <v>7433.2512401497761</v>
      </c>
      <c r="U3" s="1557">
        <f ca="1">IF(COUNT(U12:U300)=0,"-",U1+(2*_xlfn.STDEV.P(U12:OFFSET(U12,$A$1-1,0))))</f>
        <v>421.23058008015414</v>
      </c>
      <c r="W3" s="1557">
        <f ca="1">IF(COUNT(W12:W300)=0,"-",W1+(2*_xlfn.STDEV.P(W12:OFFSET(W12,$A$1-1,0))))</f>
        <v>992.94512094285301</v>
      </c>
      <c r="Y3" s="1557">
        <f ca="1">IF(COUNT(Y12:Y300)=0,"-",Y1+(2*_xlfn.STDEV.P(Y12:OFFSET(Y12,$A$1-1,0))))</f>
        <v>195.12976619752305</v>
      </c>
      <c r="AA3" s="1557">
        <f ca="1">IF(COUNT(AA12:AA300)=0,"-",AA1+(2*_xlfn.STDEV.P(AA12:OFFSET(AA12,$A$1-1,0))))</f>
        <v>3912.3706045637764</v>
      </c>
      <c r="AC3" s="1557">
        <f ca="1">IF(COUNT(AC12:AC300)=0,"-",AC1+(2*_xlfn.STDEV.P(AC12:OFFSET(AC12,$A$1-1,0))))</f>
        <v>118.65443824662901</v>
      </c>
      <c r="AE3" s="1557">
        <f ca="1">IF(COUNT(AE12:AE300)=0,"-",AE1+(2*_xlfn.STDEV.P(AE12:OFFSET(AE12,$A$1-1,0))))</f>
        <v>53918.9014783885</v>
      </c>
      <c r="AG3" s="1557" t="str">
        <f ca="1">IF(COUNT(AG12:AG300)=0,"-",AG1+(2*_xlfn.STDEV.P(AG12:OFFSET(AG12,$A$1-1,0))))</f>
        <v>-</v>
      </c>
      <c r="AI3" s="1557">
        <f ca="1">IF(COUNT(AI12:AI300)=0,"-",AI1+(2*_xlfn.STDEV.P(AI12:OFFSET(AI12,$A$1-1,0))))</f>
        <v>4723.7142688488675</v>
      </c>
      <c r="AK3" s="1557">
        <f ca="1">IF(COUNT(AK12:AK300)=0,"-",AK1+(2*_xlfn.STDEV.P(AK12:OFFSET(AK12,$A$1-1,0))))</f>
        <v>5256.8451660215487</v>
      </c>
      <c r="AM3" s="1557" t="str">
        <f ca="1">IF(COUNT(AM12:AM300)=0,"-",AM1+(2*_xlfn.STDEV.P(AM12:OFFSET(AM12,$A$1-1,0))))</f>
        <v>-</v>
      </c>
      <c r="AO3" s="1557">
        <f ca="1">IF(COUNT(AO12:AO300)=0,"-",AO1+(2*_xlfn.STDEV.P(AO12:OFFSET(AO12,$A$1-1,0))))</f>
        <v>876.34887450116798</v>
      </c>
      <c r="AQ3" s="1557">
        <f ca="1">IF(COUNT(AQ12:AQ300)=0,"-",AQ1+(2*_xlfn.STDEV.P(AQ12:OFFSET(AQ12,$A$1-1,0))))</f>
        <v>83937.787049604492</v>
      </c>
    </row>
    <row r="4" spans="1:43">
      <c r="A4" s="3176"/>
      <c r="C4" s="1556" t="s">
        <v>399</v>
      </c>
      <c r="E4" s="1558">
        <f ca="1">IF(COUNT(E12:E300)=0,"-",AVERAGEIFS(E12:E300, E12:E300, "&gt;="&amp;E2,E12:E300,"&lt;="&amp;E3))</f>
        <v>5263.6742950915595</v>
      </c>
      <c r="G4" s="1558">
        <f ca="1">IF(COUNT(G12:G300)=0,"-",AVERAGEIFS(G12:G300, G12:G300, "&gt;="&amp;G2,G12:G300,"&lt;="&amp;G3))</f>
        <v>2091.9584815574767</v>
      </c>
      <c r="I4" s="1558">
        <f ca="1">IF(COUNT(I12:I300)=0,"-",AVERAGEIFS(I12:I300, I12:I300, "&gt;="&amp;I2,I12:I300,"&lt;="&amp;I3))</f>
        <v>5932.6235696821514</v>
      </c>
      <c r="K4" s="1558" t="str">
        <f>IF(COUNT(K12:K300)=0,"-",AVERAGEIFS(K12:K300, K12:K300, "&gt;="&amp;K2,K12:K300,"&lt;="&amp;K3))</f>
        <v>-</v>
      </c>
      <c r="M4" s="1558">
        <f ca="1">IF(COUNT(M12:M300)=0,"-",AVERAGEIFS(M12:M300, M12:M300, "&gt;="&amp;M2,M12:M300,"&lt;="&amp;M3))</f>
        <v>347.01291967959827</v>
      </c>
      <c r="O4" s="1558">
        <f ca="1">IF(COUNT(O12:O300)=0,"-",AVERAGEIFS(O12:O300, O12:O300, "&gt;="&amp;O2,O12:O300,"&lt;="&amp;O3))</f>
        <v>34.640041409033081</v>
      </c>
      <c r="Q4" s="1558">
        <f ca="1">IF(COUNT(Q12:Q300)=0,"-",AVERAGEIFS(Q12:Q300, Q12:Q300, "&gt;="&amp;Q2,Q12:Q300,"&lt;="&amp;Q3))</f>
        <v>58.369575264536863</v>
      </c>
      <c r="S4" s="1558">
        <f ca="1">IF(COUNT(S12:S300)=0,"-",AVERAGEIFS(S12:S300, S12:S300, "&gt;="&amp;S2,S12:S300,"&lt;="&amp;S3))</f>
        <v>2973.4627095600636</v>
      </c>
      <c r="U4" s="1558">
        <f ca="1">IF(COUNT(U12:U300)=0,"-",AVERAGEIFS(U12:U300, U12:U300, "&gt;="&amp;U2,U12:U300,"&lt;="&amp;U3))</f>
        <v>169.47014048384847</v>
      </c>
      <c r="W4" s="1558">
        <f ca="1">IF(COUNT(W12:W300)=0,"-",AVERAGEIFS(W12:W300, W12:W300, "&gt;="&amp;W2,W12:W300,"&lt;="&amp;W3))</f>
        <v>187.79288548437646</v>
      </c>
      <c r="Y4" s="1558">
        <f ca="1">IF(COUNT(Y12:Y300)=0,"-",AVERAGEIFS(Y12:Y300, Y12:Y300, "&gt;="&amp;Y2,Y12:Y300,"&lt;="&amp;Y3))</f>
        <v>65.026065317165859</v>
      </c>
      <c r="AA4" s="1558">
        <f ca="1">IF(COUNT(AA12:AA300)=0,"-",AVERAGEIFS(AA12:AA300, AA12:AA300, "&gt;="&amp;AA2,AA12:AA300,"&lt;="&amp;AA3))</f>
        <v>1335.6221314018173</v>
      </c>
      <c r="AC4" s="1558">
        <f ca="1">IF(COUNT(AC12:AC300)=0,"-",AVERAGEIFS(AC12:AC300, AC12:AC300, "&gt;="&amp;AC2,AC12:AC300,"&lt;="&amp;AC3))</f>
        <v>46.566204984485438</v>
      </c>
      <c r="AE4" s="1558">
        <f ca="1">IF(COUNT(AE12:AE300)=0,"-",AVERAGEIFS(AE12:AE300, AE12:AE300, "&gt;="&amp;AE2,AE12:AE300,"&lt;="&amp;AE3))</f>
        <v>14816.518856754847</v>
      </c>
      <c r="AG4" s="1558" t="str">
        <f>IF(COUNT(AG12:AG300)=0,"-",AVERAGEIFS(AG12:AG300, AG12:AG300, "&gt;="&amp;AG2,AG12:AG300,"&lt;="&amp;AG3))</f>
        <v>-</v>
      </c>
      <c r="AI4" s="1558">
        <f ca="1">IF(COUNT(AI12:AI300)=0,"-",AVERAGEIFS(AI12:AI300, AI12:AI300, "&gt;="&amp;AI2,AI12:AI300,"&lt;="&amp;AI3))</f>
        <v>4723.7142688488675</v>
      </c>
      <c r="AK4" s="1558">
        <f ca="1">IF(COUNT(AK12:AK300)=0,"-",AVERAGEIFS(AK12:AK300, AK12:AK300, "&gt;="&amp;AK2,AK12:AK300,"&lt;="&amp;AK3))</f>
        <v>1527.7018025276318</v>
      </c>
      <c r="AM4" s="1558" t="str">
        <f>IF(COUNT(AM12:AM300)=0,"-",AVERAGEIFS(AM12:AM300, AM12:AM300, "&gt;="&amp;AM2,AM12:AM300,"&lt;="&amp;AM3))</f>
        <v>-</v>
      </c>
      <c r="AO4" s="1558">
        <f ca="1">IF(COUNT(AO12:AO300)=0,"-",AVERAGEIFS(AO12:AO300, AO12:AO300, "&gt;="&amp;AO2,AO12:AO300,"&lt;="&amp;AO3))</f>
        <v>130.26787569508772</v>
      </c>
      <c r="AQ4" s="1558">
        <f ca="1">IF(COUNT(AQ12:AQ300)=0,"-",AVERAGEIFS(AQ12:AQ300, AQ12:AQ300, "&gt;="&amp;AQ2,AQ12:AQ300,"&lt;="&amp;AQ3))</f>
        <v>11598.215424641365</v>
      </c>
    </row>
    <row r="5" spans="1:43">
      <c r="A5" s="3176"/>
      <c r="C5" s="1556" t="s">
        <v>400</v>
      </c>
      <c r="E5" s="1559">
        <f ca="1">IF(COUNT(E12:E300)=0,"-",SUMIFS(D12:D300,E12:E300,"&gt;="&amp;E2,E12:E300,"&lt;="&amp;E3)/SUMIFS($B12:$B300,E12:E300,"&gt;="&amp;E2,E12:E300,"&lt;="&amp;E3))</f>
        <v>6398.2225326150901</v>
      </c>
      <c r="G5" s="1559">
        <f ca="1">IF(COUNT(G12:G300)=0,"-",SUMIFS(F12:F300,G12:G300,"&gt;="&amp;G2,G12:G300,"&lt;="&amp;G3)/SUMIFS($B12:$B300,G12:G300,"&gt;="&amp;G2,G12:G300,"&lt;="&amp;G3))</f>
        <v>2030.5704599564228</v>
      </c>
      <c r="I5" s="1559">
        <f ca="1">IF(COUNT(I12:I300)=0,"-",SUMIFS(H12:H300,I12:I300,"&gt;="&amp;I2,I12:I300,"&lt;="&amp;I3)/SUMIFS($B12:$B300,I12:I300,"&gt;="&amp;I2,I12:I300,"&lt;="&amp;I3))</f>
        <v>5932.6235696821514</v>
      </c>
      <c r="K5" s="1559" t="str">
        <f>IF(COUNT(K12:K300)=0,"-",SUMIFS(J12:J300,K12:K300,"&gt;="&amp;K2,K12:K300,"&lt;="&amp;K3)/SUMIFS($B12:$B300,K12:K300,"&gt;="&amp;K2,K12:K300,"&lt;="&amp;K3))</f>
        <v>-</v>
      </c>
      <c r="M5" s="1559">
        <f ca="1">IF(COUNT(M12:M300)=0,"-",SUMIFS(L12:L300,M12:M300,"&gt;="&amp;M2,M12:M300,"&lt;="&amp;M3)/SUMIFS($B12:$B300,M12:M300,"&gt;="&amp;M2,M12:M300,"&lt;="&amp;M3))</f>
        <v>239.0855369759006</v>
      </c>
      <c r="O5" s="1559">
        <f ca="1">IF(COUNT(O12:O300)=0,"-",SUMIFS(N12:N300,O12:O300,"&gt;="&amp;O2,O12:O300,"&lt;="&amp;O3)/SUMIFS($B12:$B300,O12:O300,"&gt;="&amp;O2,O12:O300,"&lt;="&amp;O3))</f>
        <v>41.301303787692319</v>
      </c>
      <c r="Q5" s="1559">
        <f ca="1">IF(COUNT(Q12:Q300)=0,"-",SUMIFS(P12:P300,Q12:Q300,"&gt;="&amp;Q2,Q12:Q300,"&lt;="&amp;Q3)/SUMIFS($B12:$B300,Q12:Q300,"&gt;="&amp;Q2,Q12:Q300,"&lt;="&amp;Q3))</f>
        <v>43.705737350871075</v>
      </c>
      <c r="S5" s="1559">
        <f ca="1">IF(COUNT(S12:S300)=0,"-",SUMIFS(R12:R300,S12:S300,"&gt;="&amp;S2,S12:S300,"&lt;="&amp;S3)/SUMIFS($B12:$B300,S12:S300,"&gt;="&amp;S2,S12:S300,"&lt;="&amp;S3))</f>
        <v>3493.2943965775758</v>
      </c>
      <c r="U5" s="1559">
        <f ca="1">IF(COUNT(U12:U300)=0,"-",SUMIFS(T12:T300,U12:U300,"&gt;="&amp;U2,U12:U300,"&lt;="&amp;U3)/SUMIFS($B12:$B300,U12:U300,"&gt;="&amp;U2,U12:U300,"&lt;="&amp;U3))</f>
        <v>147.9608293275478</v>
      </c>
      <c r="W5" s="1559">
        <f ca="1">IF(COUNT(W12:W300)=0,"-",SUMIFS(V12:V300,W12:W300,"&gt;="&amp;W2,W12:W300,"&lt;="&amp;W3)/SUMIFS($B12:$B300,W12:W300,"&gt;="&amp;W2,W12:W300,"&lt;="&amp;W3))</f>
        <v>228.46033949641634</v>
      </c>
      <c r="Y5" s="1559">
        <f ca="1">IF(COUNT(Y12:Y300)=0,"-",SUMIFS(X12:X300,Y12:Y300,"&gt;="&amp;Y2,Y12:Y300,"&lt;="&amp;Y3)/SUMIFS($B12:$B300,Y12:Y300,"&gt;="&amp;Y2,Y12:Y300,"&lt;="&amp;Y3))</f>
        <v>64.593168107622603</v>
      </c>
      <c r="AA5" s="1559">
        <f ca="1">IF(COUNT(AA12:AA300)=0,"-",SUMIFS(Z12:Z300,AA12:AA300,"&gt;="&amp;AA2,AA12:AA300,"&lt;="&amp;AA3)/SUMIFS($B12:$B300,AA12:AA300,"&gt;="&amp;AA2,AA12:AA300,"&lt;="&amp;AA3))</f>
        <v>1270.3530268534025</v>
      </c>
      <c r="AC5" s="1559">
        <f ca="1">IF(COUNT(AC12:AC300)=0,"-",SUMIFS(AB12:AB300,AC12:AC300,"&gt;="&amp;AC2,AC12:AC300,"&lt;="&amp;AC3)/SUMIFS($B12:$B300,AC12:AC300,"&gt;="&amp;AC2,AC12:AC300,"&lt;="&amp;AC3))</f>
        <v>40.599157434857233</v>
      </c>
      <c r="AE5" s="1559">
        <f ca="1">IF(COUNT(AE12:AE300)=0,"-",SUMIFS(AD12:AD300,AE12:AE300,"&gt;="&amp;AE2,AE12:AE300,"&lt;="&amp;AE3)/SUMIFS($B12:$B300,AE12:AE300,"&gt;="&amp;AE2,AE12:AE300,"&lt;="&amp;AE3))</f>
        <v>2403.0224695506095</v>
      </c>
      <c r="AG5" s="1559" t="str">
        <f>IF(COUNT(AG12:AG300)=0,"-",SUMIFS(AF12:AF300,AG12:AG300,"&gt;="&amp;AG2,AG12:AG300,"&lt;="&amp;AG3)/SUMIFS($B12:$B300,AG12:AG300,"&gt;="&amp;AG2,AG12:AG300,"&lt;="&amp;AG3))</f>
        <v>-</v>
      </c>
      <c r="AI5" s="1559">
        <f ca="1">IF(COUNT(AI12:AI300)=0,"-",SUMIFS(AH12:AH300,AI12:AI300,"&gt;="&amp;AI2,AI12:AI300,"&lt;="&amp;AI3)/SUMIFS($B12:$B300,AI12:AI300,"&gt;="&amp;AI2,AI12:AI300,"&lt;="&amp;AI3))</f>
        <v>4723.7142688488675</v>
      </c>
      <c r="AK5" s="1559">
        <f ca="1">IF(COUNT(AK12:AK300)=0,"-",SUMIFS(AJ12:AJ300,AK12:AK300,"&gt;="&amp;AK2,AK12:AK300,"&lt;="&amp;AK3)/SUMIFS($B12:$B300,AK12:AK300,"&gt;="&amp;AK2,AK12:AK300,"&lt;="&amp;AK3))</f>
        <v>1168.1978996507821</v>
      </c>
      <c r="AM5" s="1559" t="str">
        <f>IF(COUNT(AM12:AM300)=0,"-",SUMIFS(AL12:AL300,AM12:AM300,"&gt;="&amp;AM2,AM12:AM300,"&lt;="&amp;AM3)/SUMIFS($B12:$B300,AM12:AM300,"&gt;="&amp;AM2,AM12:AM300,"&lt;="&amp;AM3))</f>
        <v>-</v>
      </c>
      <c r="AO5" s="1559">
        <f ca="1">IF(COUNT(AO12:AO300)=0,"-",SUMIFS(AN12:AN300,AO12:AO300,"&gt;="&amp;AO2,AO12:AO300,"&lt;="&amp;AO3)/SUMIFS($B12:$B300,AO12:AO300,"&gt;="&amp;AO2,AO12:AO300,"&lt;="&amp;AO3))</f>
        <v>102.1543501881972</v>
      </c>
      <c r="AQ5" s="1559">
        <f ca="1">IF(COUNT(AQ12:AQ300)=0,"-",SUMIFS(AP12:AP300,AQ12:AQ300,"&gt;="&amp;AQ2,AQ12:AQ300,"&lt;="&amp;AQ3)/SUMIFS($B12:$B300,AQ12:AQ300,"&gt;="&amp;AQ2,AQ12:AQ300,"&lt;="&amp;AQ3))</f>
        <v>9805.9736324212608</v>
      </c>
    </row>
    <row r="6" spans="1:43">
      <c r="A6" s="3176"/>
      <c r="C6" s="1556" t="s">
        <v>401</v>
      </c>
      <c r="E6" s="1560">
        <f ca="1">IF(COUNT(E12:E300)=0,"-",SUMIFS(E12:E300, E12:E300, "&gt;="&amp;E2,E12:E300,"&lt;="&amp;E3)/($A$1-COUNTIF(E12:E300,"&lt;"&amp;E$2)-COUNTIF(E12:E300,"&gt;"&amp;E$3)))</f>
        <v>4912.7626754187895</v>
      </c>
      <c r="G6" s="1560">
        <f ca="1">IF(COUNT(G12:G300)=0,"-",SUMIFS(G12:G300, G12:G300, "&gt;="&amp;G2,G12:G300,"&lt;="&amp;G3)/($A$1-COUNTIF(G12:G300,"&lt;"&amp;G$2)-COUNTIF(G12:G300,"&gt;"&amp;G$3)))</f>
        <v>1255.1750889344862</v>
      </c>
      <c r="I6" s="1560">
        <f ca="1">IF(COUNT(I12:I300)=0,"-",SUMIFS(I12:I300, I12:I300, "&gt;="&amp;I2,I12:I300,"&lt;="&amp;I3)/($A$1-COUNTIF(I12:I300,"&lt;"&amp;I$2)-COUNTIF(I12:I300,"&gt;"&amp;I$3)))</f>
        <v>370.78897310513446</v>
      </c>
      <c r="K6" s="1560" t="str">
        <f>IF(COUNT(K12:K300)=0,"-",SUMIFS(K12:K300, K12:K300, "&gt;="&amp;K2,K12:K300,"&lt;="&amp;K3)/($A$1-COUNTIF(K12:K300,"&lt;"&amp;K$2)-COUNTIF(K12:K300,"&gt;"&amp;K$3)))</f>
        <v>-</v>
      </c>
      <c r="M6" s="1560">
        <f ca="1">IF(COUNT(M12:M300)=0,"-",SUMIFS(M12:M300, M12:M300, "&gt;="&amp;M2,M12:M300,"&lt;="&amp;M3)/($A$1-COUNTIF(M12:M300,"&lt;"&amp;M$2)-COUNTIF(M12:M300,"&gt;"&amp;M$3)))</f>
        <v>65.064922439924672</v>
      </c>
      <c r="O6" s="1560">
        <f ca="1">IF(COUNT(O12:O300)=0,"-",SUMIFS(O12:O300, O12:O300, "&gt;="&amp;O2,O12:O300,"&lt;="&amp;O3)/($A$1-COUNTIF(O12:O300,"&lt;"&amp;O$2)-COUNTIF(O12:O300,"&gt;"&amp;O$3)))</f>
        <v>27.712033127226462</v>
      </c>
      <c r="Q6" s="1560">
        <f ca="1">IF(COUNT(Q12:Q300)=0,"-",SUMIFS(Q12:Q300, Q12:Q300, "&gt;="&amp;Q2,Q12:Q300,"&lt;="&amp;Q3)/($A$1-COUNTIF(Q12:Q300,"&lt;"&amp;Q$2)-COUNTIF(Q12:Q300,"&gt;"&amp;Q$3)))</f>
        <v>42.8043551939937</v>
      </c>
      <c r="S6" s="1560">
        <f ca="1">IF(COUNT(S12:S300)=0,"-",SUMIFS(S12:S300, S12:S300, "&gt;="&amp;S2,S12:S300,"&lt;="&amp;S3)/($A$1-COUNTIF(S12:S300,"&lt;"&amp;S$2)-COUNTIF(S12:S300,"&gt;"&amp;S$3)))</f>
        <v>2577.0010149520549</v>
      </c>
      <c r="U6" s="1560">
        <f ca="1">IF(COUNT(U12:U300)=0,"-",SUMIFS(U12:U300, U12:U300, "&gt;="&amp;U2,U12:U300,"&lt;="&amp;U3)/($A$1-COUNTIF(U12:U300,"&lt;"&amp;U$2)-COUNTIF(U12:U300,"&gt;"&amp;U$3)))</f>
        <v>95.32695402216477</v>
      </c>
      <c r="W6" s="1560">
        <f ca="1">IF(COUNT(W12:W300)=0,"-",SUMIFS(W12:W300, W12:W300, "&gt;="&amp;W2,W12:W300,"&lt;="&amp;W3)/($A$1-COUNTIF(W12:W300,"&lt;"&amp;W$2)-COUNTIF(W12:W300,"&gt;"&amp;W$3)))</f>
        <v>150.23430838750116</v>
      </c>
      <c r="Y6" s="1560">
        <f ca="1">IF(COUNT(Y12:Y300)=0,"-",SUMIFS(Y12:Y300, Y12:Y300, "&gt;="&amp;Y2,Y12:Y300,"&lt;="&amp;Y3)/($A$1-COUNTIF(Y12:Y300,"&lt;"&amp;Y$2)-COUNTIF(Y12:Y300,"&gt;"&amp;Y$3)))</f>
        <v>36.577161740905794</v>
      </c>
      <c r="AA6" s="1560">
        <f ca="1">IF(COUNT(AA12:AA300)=0,"-",SUMIFS(AA12:AA300, AA12:AA300, "&gt;="&amp;AA2,AA12:AA300,"&lt;="&amp;AA3)/($A$1-COUNTIF(AA12:AA300,"&lt;"&amp;AA$2)-COUNTIF(AA12:AA300,"&gt;"&amp;AA$3)))</f>
        <v>890.41475426787827</v>
      </c>
      <c r="AC6" s="1560">
        <f ca="1">IF(COUNT(AC12:AC300)=0,"-",SUMIFS(AC12:AC300, AC12:AC300, "&gt;="&amp;AC2,AC12:AC300,"&lt;="&amp;AC3)/($A$1-COUNTIF(AC12:AC300,"&lt;"&amp;AC$2)-COUNTIF(AC12:AC300,"&gt;"&amp;AC$3)))</f>
        <v>5.8207756230606797</v>
      </c>
      <c r="AE6" s="1560">
        <f ca="1">IF(COUNT(AE12:AE300)=0,"-",SUMIFS(AE12:AE300, AE12:AE300, "&gt;="&amp;AE2,AE12:AE300,"&lt;="&amp;AE3)/($A$1-COUNTIF(AE12:AE300,"&lt;"&amp;AE$2)-COUNTIF(AE12:AE300,"&gt;"&amp;AE$3)))</f>
        <v>2778.0972856415337</v>
      </c>
      <c r="AG6" s="1560" t="str">
        <f>IF(COUNT(AG12:AG300)=0,"-",SUMIFS(AG12:AG300, AG12:AG300, "&gt;="&amp;AG2,AG12:AG300,"&lt;="&amp;AG3)/($A$1-COUNTIF(AG12:AG300,"&lt;"&amp;AG$2)-COUNTIF(AG12:AG300,"&gt;"&amp;AG$3)))</f>
        <v>-</v>
      </c>
      <c r="AI6" s="1560">
        <f ca="1">IF(COUNT(AI12:AI300)=0,"-",SUMIFS(AI12:AI300, AI12:AI300, "&gt;="&amp;AI2,AI12:AI300,"&lt;="&amp;AI3)/($A$1-COUNTIF(AI12:AI300,"&lt;"&amp;AI$2)-COUNTIF(AI12:AI300,"&gt;"&amp;AI$3)))</f>
        <v>295.23214180305422</v>
      </c>
      <c r="AK6" s="1560">
        <f ca="1">IF(COUNT(AK12:AK300)=0,"-",SUMIFS(AK12:AK300, AK12:AK300, "&gt;="&amp;AK2,AK12:AK300,"&lt;="&amp;AK3)/($A$1-COUNTIF(AK12:AK300,"&lt;"&amp;AK$2)-COUNTIF(AK12:AK300,"&gt;"&amp;AK$3)))</f>
        <v>1324.008228857281</v>
      </c>
      <c r="AM6" s="1560" t="str">
        <f>IF(COUNT(AM12:AM300)=0,"-",SUMIFS(AM12:AM300, AM12:AM300, "&gt;="&amp;AM2,AM12:AM300,"&lt;="&amp;AM3)/($A$1-COUNTIF(AM12:AM300,"&lt;"&amp;AM$2)-COUNTIF(AM12:AM300,"&gt;"&amp;AM$3)))</f>
        <v>-</v>
      </c>
      <c r="AO6" s="1560">
        <f ca="1">IF(COUNT(AO12:AO300)=0,"-",SUMIFS(AO12:AO300, AO12:AO300, "&gt;="&amp;AO2,AO12:AO300,"&lt;="&amp;AO3)/($A$1-COUNTIF(AO12:AO300,"&lt;"&amp;AO$2)-COUNTIF(AO12:AO300,"&gt;"&amp;AO$3)))</f>
        <v>52.107150278035093</v>
      </c>
      <c r="AQ6" s="1560">
        <f ca="1">IF(COUNT(AQ12:AQ300)=0,"-",SUMIFS(AQ12:AQ300, AQ12:AQ300, "&gt;="&amp;AQ2,AQ12:AQ300,"&lt;="&amp;AQ3)/($A$1-COUNTIF(AQ12:AQ300,"&lt;"&amp;AQ$2)-COUNTIF(AQ12:AQ300,"&gt;"&amp;AQ$3)))</f>
        <v>11598.215424641365</v>
      </c>
    </row>
    <row r="9" spans="1:43">
      <c r="D9" t="s">
        <v>75</v>
      </c>
      <c r="E9" s="1561"/>
      <c r="F9" t="s">
        <v>76</v>
      </c>
      <c r="G9" s="1561"/>
      <c r="H9" t="s">
        <v>77</v>
      </c>
      <c r="I9" s="1561"/>
      <c r="J9" t="s">
        <v>78</v>
      </c>
      <c r="K9" s="1561"/>
      <c r="L9" t="s">
        <v>79</v>
      </c>
      <c r="M9" s="1561"/>
      <c r="N9" t="s">
        <v>80</v>
      </c>
      <c r="O9" s="1561"/>
      <c r="P9" t="s">
        <v>81</v>
      </c>
      <c r="Q9" s="1561"/>
      <c r="R9" t="s">
        <v>82</v>
      </c>
      <c r="S9" s="1561"/>
      <c r="T9" t="s">
        <v>83</v>
      </c>
      <c r="U9" s="1561"/>
      <c r="V9" t="s">
        <v>84</v>
      </c>
      <c r="W9" s="1561"/>
      <c r="X9" t="s">
        <v>85</v>
      </c>
      <c r="Y9" s="1561"/>
      <c r="Z9" t="s">
        <v>86</v>
      </c>
      <c r="AA9" s="1561"/>
      <c r="AB9" t="s">
        <v>87</v>
      </c>
      <c r="AC9" s="1561"/>
      <c r="AD9" t="s">
        <v>88</v>
      </c>
      <c r="AE9" s="1561"/>
      <c r="AF9" t="s">
        <v>89</v>
      </c>
      <c r="AG9" s="1561"/>
      <c r="AH9" t="s">
        <v>90</v>
      </c>
      <c r="AI9" s="1561"/>
      <c r="AJ9" t="s">
        <v>91</v>
      </c>
      <c r="AK9" s="1561"/>
      <c r="AL9" t="s">
        <v>92</v>
      </c>
      <c r="AM9" s="1561"/>
      <c r="AN9" t="s">
        <v>93</v>
      </c>
      <c r="AO9" s="1561"/>
      <c r="AP9" t="s">
        <v>94</v>
      </c>
      <c r="AQ9" s="1561"/>
    </row>
    <row r="10" spans="1:43" ht="58">
      <c r="A10" s="1562"/>
      <c r="B10" s="1562"/>
      <c r="D10" s="1562" t="s">
        <v>95</v>
      </c>
      <c r="E10" s="1563" t="str">
        <f>D10&amp;"
per FTE"</f>
        <v>Total Occupancy
per FTE</v>
      </c>
      <c r="F10" s="1562" t="s">
        <v>96</v>
      </c>
      <c r="G10" s="1563" t="str">
        <f>F10&amp;"
per FTE"</f>
        <v>Direct Care Consultant 201
per FTE</v>
      </c>
      <c r="H10" s="1562" t="s">
        <v>97</v>
      </c>
      <c r="I10" s="1563" t="str">
        <f>H10&amp;"
per FTE"</f>
        <v>Temporary Help 202
per FTE</v>
      </c>
      <c r="J10" s="1562" t="s">
        <v>98</v>
      </c>
      <c r="K10" s="1563" t="str">
        <f>J10&amp;"
per FTE"</f>
        <v>Clients and Caregivers Reimb./Stipends 203
per FTE</v>
      </c>
      <c r="L10" s="1562" t="s">
        <v>99</v>
      </c>
      <c r="M10" s="1563" t="str">
        <f>L10&amp;"
per FTE"</f>
        <v>Subcontracted Direct Care 206
per FTE</v>
      </c>
      <c r="N10" s="1562" t="s">
        <v>100</v>
      </c>
      <c r="O10" s="1563" t="str">
        <f>N10&amp;"
per FTE"</f>
        <v>Staff Training 204
per FTE</v>
      </c>
      <c r="P10" s="1562" t="s">
        <v>101</v>
      </c>
      <c r="Q10" s="1563" t="str">
        <f>P10&amp;"
per FTE"</f>
        <v>Staff Mileage / Travel 205
per FTE</v>
      </c>
      <c r="R10" s="1562" t="s">
        <v>102</v>
      </c>
      <c r="S10" s="1563" t="str">
        <f>R10&amp;"
per FTE"</f>
        <v>Meals 207
per FTE</v>
      </c>
      <c r="T10" s="1562" t="s">
        <v>103</v>
      </c>
      <c r="U10" s="1563" t="str">
        <f>T10&amp;"
per FTE"</f>
        <v>Client Transportation 208
per FTE</v>
      </c>
      <c r="V10" s="1562" t="s">
        <v>104</v>
      </c>
      <c r="W10" s="1563" t="str">
        <f>V10&amp;"
per FTE"</f>
        <v>Vehicle Expenses 208
per FTE</v>
      </c>
      <c r="X10" s="1562" t="s">
        <v>105</v>
      </c>
      <c r="Y10" s="1563" t="str">
        <f>X10&amp;"
per FTE"</f>
        <v>Vehicle Depreciation 208
per FTE</v>
      </c>
      <c r="Z10" s="1562" t="s">
        <v>106</v>
      </c>
      <c r="AA10" s="1563" t="str">
        <f>Z10&amp;"
per FTE"</f>
        <v>Incidental Medical /Medicine/Pharmacy 209
per FTE</v>
      </c>
      <c r="AB10" s="1562" t="s">
        <v>107</v>
      </c>
      <c r="AC10" s="1563" t="str">
        <f>AB10&amp;"
per FTE"</f>
        <v>Client Personal Allowances 211
per FTE</v>
      </c>
      <c r="AD10" s="1562" t="s">
        <v>108</v>
      </c>
      <c r="AE10" s="1563" t="str">
        <f>AD10&amp;"
per FTE"</f>
        <v>Provision Material Goods/Svs./Benefits 212
per FTE</v>
      </c>
      <c r="AF10" s="1562" t="s">
        <v>109</v>
      </c>
      <c r="AG10" s="1563" t="str">
        <f>AF10&amp;"
per FTE"</f>
        <v>Direct Client Wages 214
per FTE</v>
      </c>
      <c r="AH10" s="1562" t="s">
        <v>110</v>
      </c>
      <c r="AI10" s="1563" t="str">
        <f>AH10&amp;"
per FTE"</f>
        <v>Other Commercial Prod. &amp; Svs. 214
per FTE</v>
      </c>
      <c r="AJ10" s="1562" t="s">
        <v>111</v>
      </c>
      <c r="AK10" s="1563" t="str">
        <f>AJ10&amp;"
per FTE"</f>
        <v>Program Supplies &amp; Materials 215
per FTE</v>
      </c>
      <c r="AL10" s="1562" t="s">
        <v>112</v>
      </c>
      <c r="AM10" s="1563" t="str">
        <f>AL10&amp;"
per FTE"</f>
        <v>Non Charitable Expenses
per FTE</v>
      </c>
      <c r="AN10" s="1562" t="s">
        <v>113</v>
      </c>
      <c r="AO10" s="1563" t="str">
        <f>AN10&amp;"
per FTE"</f>
        <v>Other Expense
per FTE</v>
      </c>
      <c r="AP10" s="1562" t="s">
        <v>114</v>
      </c>
      <c r="AQ10" s="1563" t="str">
        <f>AP10&amp;"
per FTE"</f>
        <v>Total Other Program Expense
per FTE</v>
      </c>
    </row>
    <row r="11" spans="1:43">
      <c r="A11" t="s">
        <v>115</v>
      </c>
      <c r="B11" t="s">
        <v>116</v>
      </c>
      <c r="D11" t="s">
        <v>117</v>
      </c>
      <c r="E11" s="1561"/>
      <c r="F11" t="s">
        <v>117</v>
      </c>
      <c r="G11" s="1561"/>
      <c r="H11" t="s">
        <v>117</v>
      </c>
      <c r="I11" s="1561"/>
      <c r="J11" t="s">
        <v>117</v>
      </c>
      <c r="K11" s="1561"/>
      <c r="L11" t="s">
        <v>117</v>
      </c>
      <c r="M11" s="1561"/>
      <c r="N11" t="s">
        <v>117</v>
      </c>
      <c r="O11" s="1561"/>
      <c r="P11" t="s">
        <v>117</v>
      </c>
      <c r="Q11" s="1561"/>
      <c r="R11" t="s">
        <v>117</v>
      </c>
      <c r="S11" s="1561"/>
      <c r="T11" t="s">
        <v>117</v>
      </c>
      <c r="U11" s="1561"/>
      <c r="V11" t="s">
        <v>117</v>
      </c>
      <c r="W11" s="1561"/>
      <c r="X11" t="s">
        <v>117</v>
      </c>
      <c r="Y11" s="1561"/>
      <c r="Z11" t="s">
        <v>117</v>
      </c>
      <c r="AA11" s="1561"/>
      <c r="AB11" t="s">
        <v>117</v>
      </c>
      <c r="AC11" s="1561"/>
      <c r="AD11" t="s">
        <v>117</v>
      </c>
      <c r="AE11" s="1561"/>
      <c r="AF11" t="s">
        <v>117</v>
      </c>
      <c r="AG11" s="1561"/>
      <c r="AH11" t="s">
        <v>117</v>
      </c>
      <c r="AI11" s="1561"/>
      <c r="AJ11" t="s">
        <v>117</v>
      </c>
      <c r="AK11" s="1561"/>
      <c r="AL11" t="s">
        <v>117</v>
      </c>
      <c r="AM11" s="1561"/>
      <c r="AN11" t="s">
        <v>117</v>
      </c>
      <c r="AO11" s="1561"/>
      <c r="AP11" t="s">
        <v>117</v>
      </c>
      <c r="AQ11" s="1561"/>
    </row>
    <row r="12" spans="1:43">
      <c r="A12" t="s">
        <v>118</v>
      </c>
      <c r="B12">
        <v>37.35</v>
      </c>
      <c r="D12">
        <v>55707</v>
      </c>
      <c r="E12" s="1564">
        <f>IF(OR($B12=0,D12=0),"",D12/$B12)</f>
        <v>1491.4859437751004</v>
      </c>
      <c r="F12">
        <v>96446</v>
      </c>
      <c r="G12" s="1564">
        <f>IF(OR($B12=0,F12=0),"",F12/$B12)</f>
        <v>2582.2222222222222</v>
      </c>
      <c r="I12" s="1564" t="str">
        <f>IF(OR($B12=0,H12=0),"",H12/$B12)</f>
        <v/>
      </c>
      <c r="K12" s="1564" t="str">
        <f>IF(OR($B12=0,J12=0),"",J12/$B12)</f>
        <v/>
      </c>
      <c r="M12" s="1564" t="str">
        <f>IF(OR($B12=0,L12=0),"",L12/$B12)</f>
        <v/>
      </c>
      <c r="N12">
        <v>475</v>
      </c>
      <c r="O12" s="1564">
        <f>IF(OR($B12=0,N12=0),"",N12/$B12)</f>
        <v>12.717536813922356</v>
      </c>
      <c r="P12">
        <v>3411</v>
      </c>
      <c r="Q12" s="1564">
        <f>IF(OR($B12=0,P12=0),"",P12/$B12)</f>
        <v>91.325301204819269</v>
      </c>
      <c r="R12">
        <v>147981</v>
      </c>
      <c r="S12" s="1564">
        <f>IF(OR($B12=0,R12=0),"",R12/$B12)</f>
        <v>3962.0080321285141</v>
      </c>
      <c r="U12" s="1564" t="str">
        <f>IF(OR($B12=0,T12=0),"",T12/$B12)</f>
        <v/>
      </c>
      <c r="V12">
        <v>22801</v>
      </c>
      <c r="W12" s="1564">
        <f>IF(OR($B12=0,V12=0),"",V12/$B12)</f>
        <v>610.46854082998664</v>
      </c>
      <c r="Y12" s="1564" t="str">
        <f>IF(OR($B12=0,X12=0),"",X12/$B12)</f>
        <v/>
      </c>
      <c r="Z12">
        <v>39412</v>
      </c>
      <c r="AA12" s="1564">
        <f>IF(OR($B12=0,Z12=0),"",Z12/$B12)</f>
        <v>1055.2074966532798</v>
      </c>
      <c r="AB12">
        <v>393</v>
      </c>
      <c r="AC12" s="1564">
        <f>IF(OR($B12=0,AB12=0),"",AB12/$B12)</f>
        <v>10.522088353413654</v>
      </c>
      <c r="AD12">
        <v>193</v>
      </c>
      <c r="AE12" s="1564">
        <f>IF(OR($B12=0,AD12=0),"",AD12/$B12)</f>
        <v>5.1673360107095041</v>
      </c>
      <c r="AG12" s="1564" t="str">
        <f>IF(OR($B12=0,AF12=0),"",AF12/$B12)</f>
        <v/>
      </c>
      <c r="AI12" s="1564" t="str">
        <f>IF(OR($B12=0,AH12=0),"",AH12/$B12)</f>
        <v/>
      </c>
      <c r="AJ12">
        <v>108657</v>
      </c>
      <c r="AK12" s="1564">
        <f>IF(OR($B12=0,AJ12=0),"",AJ12/$B12)</f>
        <v>2909.1566265060242</v>
      </c>
      <c r="AM12" s="1564" t="str">
        <f>IF(OR($B12=0,AL12=0),"",AL12/$B12)</f>
        <v/>
      </c>
      <c r="AO12" s="1564" t="str">
        <f>IF(OR($B12=0,AN12=0),"",AN12/$B12)</f>
        <v/>
      </c>
      <c r="AP12">
        <v>419769</v>
      </c>
      <c r="AQ12" s="1564">
        <f>IF(OR($B12=0,AP12=0),"",AP12/$B12)</f>
        <v>11238.795180722891</v>
      </c>
    </row>
    <row r="13" spans="1:43">
      <c r="B13">
        <v>26.74</v>
      </c>
      <c r="D13">
        <v>401575</v>
      </c>
      <c r="E13" s="1564">
        <f t="shared" ref="E13:G28" si="0">IF(OR($B13=0,D13=0),"",D13/$B13)</f>
        <v>15017.763649962604</v>
      </c>
      <c r="F13">
        <v>118774</v>
      </c>
      <c r="G13" s="1564">
        <f t="shared" si="0"/>
        <v>4441.8100224382952</v>
      </c>
      <c r="I13" s="1564" t="str">
        <f t="shared" ref="I13:I76" si="1">IF(OR($B13=0,H13=0),"",H13/$B13)</f>
        <v/>
      </c>
      <c r="K13" s="1564" t="str">
        <f t="shared" ref="K13:K76" si="2">IF(OR($B13=0,J13=0),"",J13/$B13)</f>
        <v/>
      </c>
      <c r="M13" s="1564" t="str">
        <f t="shared" ref="M13:M76" si="3">IF(OR($B13=0,L13=0),"",L13/$B13)</f>
        <v/>
      </c>
      <c r="N13">
        <v>138</v>
      </c>
      <c r="O13" s="1564">
        <f t="shared" ref="O13:O76" si="4">IF(OR($B13=0,N13=0),"",N13/$B13)</f>
        <v>5.1608077786088264</v>
      </c>
      <c r="P13">
        <v>2176</v>
      </c>
      <c r="Q13" s="1564">
        <f t="shared" ref="Q13:Q76" si="5">IF(OR($B13=0,P13=0),"",P13/$B13)</f>
        <v>81.376215407629019</v>
      </c>
      <c r="R13">
        <v>115636</v>
      </c>
      <c r="S13" s="1564">
        <f t="shared" ref="S13:S76" si="6">IF(OR($B13=0,R13=0),"",R13/$B13)</f>
        <v>4324.4577412116678</v>
      </c>
      <c r="U13" s="1564" t="str">
        <f t="shared" ref="U13:U76" si="7">IF(OR($B13=0,T13=0),"",T13/$B13)</f>
        <v/>
      </c>
      <c r="V13">
        <v>36979</v>
      </c>
      <c r="W13" s="1564">
        <f t="shared" ref="W13:W76" si="8">IF(OR($B13=0,V13=0),"",V13/$B13)</f>
        <v>1382.9094988780853</v>
      </c>
      <c r="Y13" s="1564" t="str">
        <f t="shared" ref="Y13:Y76" si="9">IF(OR($B13=0,X13=0),"",X13/$B13)</f>
        <v/>
      </c>
      <c r="Z13">
        <v>22613</v>
      </c>
      <c r="AA13" s="1564">
        <f t="shared" ref="AA13:AA76" si="10">IF(OR($B13=0,Z13=0),"",Z13/$B13)</f>
        <v>845.66192969334338</v>
      </c>
      <c r="AB13">
        <v>2209</v>
      </c>
      <c r="AC13" s="1564">
        <f t="shared" ref="AC13:AC76" si="11">IF(OR($B13=0,AB13=0),"",AB13/$B13)</f>
        <v>82.610321615557226</v>
      </c>
      <c r="AE13" s="1564" t="str">
        <f t="shared" ref="AE13:AE76" si="12">IF(OR($B13=0,AD13=0),"",AD13/$B13)</f>
        <v/>
      </c>
      <c r="AG13" s="1564" t="str">
        <f t="shared" ref="AG13:AG76" si="13">IF(OR($B13=0,AF13=0),"",AF13/$B13)</f>
        <v/>
      </c>
      <c r="AI13" s="1564" t="str">
        <f t="shared" ref="AI13:AI76" si="14">IF(OR($B13=0,AH13=0),"",AH13/$B13)</f>
        <v/>
      </c>
      <c r="AJ13">
        <v>78694</v>
      </c>
      <c r="AK13" s="1564">
        <f t="shared" ref="AK13:AK76" si="15">IF(OR($B13=0,AJ13=0),"",AJ13/$B13)</f>
        <v>2942.9319371727752</v>
      </c>
      <c r="AM13" s="1564" t="str">
        <f t="shared" ref="AM13:AM76" si="16">IF(OR($B13=0,AL13=0),"",AL13/$B13)</f>
        <v/>
      </c>
      <c r="AO13" s="1564" t="str">
        <f t="shared" ref="AO13:AO76" si="17">IF(OR($B13=0,AN13=0),"",AN13/$B13)</f>
        <v/>
      </c>
      <c r="AP13">
        <v>377219</v>
      </c>
      <c r="AQ13" s="1564">
        <f t="shared" ref="AQ13:AQ76" si="18">IF(OR($B13=0,AP13=0),"",AP13/$B13)</f>
        <v>14106.918474195962</v>
      </c>
    </row>
    <row r="14" spans="1:43">
      <c r="A14" t="s">
        <v>695</v>
      </c>
      <c r="B14">
        <v>42.27</v>
      </c>
      <c r="D14">
        <v>229804</v>
      </c>
      <c r="E14" s="1564">
        <f t="shared" si="0"/>
        <v>5436.5744026496332</v>
      </c>
      <c r="F14">
        <v>167373</v>
      </c>
      <c r="G14" s="1564">
        <f t="shared" si="0"/>
        <v>3959.6167494677075</v>
      </c>
      <c r="I14" s="1564" t="str">
        <f t="shared" si="1"/>
        <v/>
      </c>
      <c r="K14" s="1564" t="str">
        <f t="shared" si="2"/>
        <v/>
      </c>
      <c r="L14">
        <v>39000</v>
      </c>
      <c r="M14" s="1564">
        <f t="shared" si="3"/>
        <v>922.64017033356981</v>
      </c>
      <c r="N14">
        <v>692</v>
      </c>
      <c r="O14" s="1564">
        <f t="shared" si="4"/>
        <v>16.370948663354625</v>
      </c>
      <c r="P14">
        <v>116</v>
      </c>
      <c r="Q14" s="1564">
        <f t="shared" si="5"/>
        <v>2.7442630707357463</v>
      </c>
      <c r="R14">
        <v>133207</v>
      </c>
      <c r="S14" s="1564">
        <f t="shared" si="6"/>
        <v>3151.33664537497</v>
      </c>
      <c r="T14">
        <v>6517</v>
      </c>
      <c r="U14" s="1564">
        <f t="shared" si="7"/>
        <v>154.17553820676602</v>
      </c>
      <c r="V14">
        <v>883</v>
      </c>
      <c r="W14" s="1564">
        <f t="shared" si="8"/>
        <v>20.88951975396262</v>
      </c>
      <c r="X14">
        <v>883</v>
      </c>
      <c r="Y14" s="1564">
        <f t="shared" si="9"/>
        <v>20.88951975396262</v>
      </c>
      <c r="AA14" s="1564" t="str">
        <f t="shared" si="10"/>
        <v/>
      </c>
      <c r="AC14" s="1564" t="str">
        <f t="shared" si="11"/>
        <v/>
      </c>
      <c r="AE14" s="1564" t="str">
        <f t="shared" si="12"/>
        <v/>
      </c>
      <c r="AG14" s="1564" t="str">
        <f t="shared" si="13"/>
        <v/>
      </c>
      <c r="AI14" s="1564" t="str">
        <f t="shared" si="14"/>
        <v/>
      </c>
      <c r="AJ14">
        <v>74653</v>
      </c>
      <c r="AK14" s="1564">
        <f t="shared" si="15"/>
        <v>1766.0988881003075</v>
      </c>
      <c r="AM14" s="1564" t="str">
        <f t="shared" si="16"/>
        <v/>
      </c>
      <c r="AN14">
        <v>385</v>
      </c>
      <c r="AO14" s="1564">
        <f t="shared" si="17"/>
        <v>9.1081145020108814</v>
      </c>
      <c r="AP14">
        <v>423709</v>
      </c>
      <c r="AQ14" s="1564">
        <f t="shared" si="18"/>
        <v>10023.870357227348</v>
      </c>
    </row>
    <row r="15" spans="1:43">
      <c r="B15">
        <v>0.63</v>
      </c>
      <c r="D15">
        <v>736</v>
      </c>
      <c r="E15" s="1564">
        <f t="shared" si="0"/>
        <v>1168.2539682539682</v>
      </c>
      <c r="F15">
        <v>85971</v>
      </c>
      <c r="G15" s="1564">
        <f t="shared" si="0"/>
        <v>136461.90476190476</v>
      </c>
      <c r="I15" s="1564" t="str">
        <f t="shared" si="1"/>
        <v/>
      </c>
      <c r="K15" s="1564" t="str">
        <f t="shared" si="2"/>
        <v/>
      </c>
      <c r="M15" s="1564" t="str">
        <f t="shared" si="3"/>
        <v/>
      </c>
      <c r="O15" s="1564" t="str">
        <f t="shared" si="4"/>
        <v/>
      </c>
      <c r="Q15" s="1564" t="str">
        <f t="shared" si="5"/>
        <v/>
      </c>
      <c r="S15" s="1564" t="str">
        <f t="shared" si="6"/>
        <v/>
      </c>
      <c r="U15" s="1564" t="str">
        <f t="shared" si="7"/>
        <v/>
      </c>
      <c r="W15" s="1564" t="str">
        <f t="shared" si="8"/>
        <v/>
      </c>
      <c r="Y15" s="1564" t="str">
        <f t="shared" si="9"/>
        <v/>
      </c>
      <c r="AA15" s="1564" t="str">
        <f t="shared" si="10"/>
        <v/>
      </c>
      <c r="AC15" s="1564" t="str">
        <f t="shared" si="11"/>
        <v/>
      </c>
      <c r="AE15" s="1564" t="str">
        <f t="shared" si="12"/>
        <v/>
      </c>
      <c r="AG15" s="1564" t="str">
        <f t="shared" si="13"/>
        <v/>
      </c>
      <c r="AI15" s="1564" t="str">
        <f t="shared" si="14"/>
        <v/>
      </c>
      <c r="AJ15">
        <v>1525</v>
      </c>
      <c r="AK15" s="1564">
        <f t="shared" si="15"/>
        <v>2420.6349206349205</v>
      </c>
      <c r="AM15" s="1564" t="str">
        <f t="shared" si="16"/>
        <v/>
      </c>
      <c r="AO15" s="1564" t="str">
        <f t="shared" si="17"/>
        <v/>
      </c>
      <c r="AP15">
        <v>87496</v>
      </c>
      <c r="AQ15" s="1564">
        <f t="shared" si="18"/>
        <v>138882.53968253967</v>
      </c>
    </row>
    <row r="16" spans="1:43">
      <c r="A16" t="s">
        <v>696</v>
      </c>
      <c r="B16">
        <v>5.2818256410256401</v>
      </c>
      <c r="E16" s="1564" t="str">
        <f t="shared" si="0"/>
        <v/>
      </c>
      <c r="G16" s="1564" t="str">
        <f t="shared" si="0"/>
        <v/>
      </c>
      <c r="I16" s="1564" t="str">
        <f t="shared" si="1"/>
        <v/>
      </c>
      <c r="K16" s="1564" t="str">
        <f t="shared" si="2"/>
        <v/>
      </c>
      <c r="M16" s="1564" t="str">
        <f t="shared" si="3"/>
        <v/>
      </c>
      <c r="O16" s="1564" t="str">
        <f t="shared" si="4"/>
        <v/>
      </c>
      <c r="Q16" s="1564" t="str">
        <f t="shared" si="5"/>
        <v/>
      </c>
      <c r="R16">
        <v>2700</v>
      </c>
      <c r="S16" s="1564">
        <f t="shared" si="6"/>
        <v>511.18688565336782</v>
      </c>
      <c r="U16" s="1564" t="str">
        <f t="shared" si="7"/>
        <v/>
      </c>
      <c r="W16" s="1564" t="str">
        <f t="shared" si="8"/>
        <v/>
      </c>
      <c r="Y16" s="1564" t="str">
        <f t="shared" si="9"/>
        <v/>
      </c>
      <c r="AA16" s="1564" t="str">
        <f t="shared" si="10"/>
        <v/>
      </c>
      <c r="AC16" s="1564" t="str">
        <f t="shared" si="11"/>
        <v/>
      </c>
      <c r="AE16" s="1564" t="str">
        <f t="shared" si="12"/>
        <v/>
      </c>
      <c r="AG16" s="1564" t="str">
        <f t="shared" si="13"/>
        <v/>
      </c>
      <c r="AI16" s="1564" t="str">
        <f t="shared" si="14"/>
        <v/>
      </c>
      <c r="AJ16">
        <v>7341</v>
      </c>
      <c r="AK16" s="1564">
        <f t="shared" si="15"/>
        <v>1389.8603435486566</v>
      </c>
      <c r="AM16" s="1564" t="str">
        <f t="shared" si="16"/>
        <v/>
      </c>
      <c r="AO16" s="1564" t="str">
        <f t="shared" si="17"/>
        <v/>
      </c>
      <c r="AP16">
        <v>10041</v>
      </c>
      <c r="AQ16" s="1564">
        <f t="shared" si="18"/>
        <v>1901.0472292020245</v>
      </c>
    </row>
    <row r="17" spans="1:43">
      <c r="B17">
        <v>38.833635897435997</v>
      </c>
      <c r="D17">
        <v>256370</v>
      </c>
      <c r="E17" s="1564">
        <f t="shared" si="0"/>
        <v>6601.7511385516937</v>
      </c>
      <c r="F17">
        <v>98544</v>
      </c>
      <c r="G17" s="1564">
        <f t="shared" si="0"/>
        <v>2537.5939626221402</v>
      </c>
      <c r="I17" s="1564" t="str">
        <f t="shared" si="1"/>
        <v/>
      </c>
      <c r="K17" s="1564" t="str">
        <f t="shared" si="2"/>
        <v/>
      </c>
      <c r="M17" s="1564" t="str">
        <f t="shared" si="3"/>
        <v/>
      </c>
      <c r="O17" s="1564" t="str">
        <f t="shared" si="4"/>
        <v/>
      </c>
      <c r="P17">
        <v>3416</v>
      </c>
      <c r="Q17" s="1564">
        <f t="shared" si="5"/>
        <v>87.964979870080683</v>
      </c>
      <c r="R17">
        <v>173112</v>
      </c>
      <c r="S17" s="1564">
        <f t="shared" si="6"/>
        <v>4457.7850103247674</v>
      </c>
      <c r="U17" s="1564" t="str">
        <f t="shared" si="7"/>
        <v/>
      </c>
      <c r="V17">
        <v>164</v>
      </c>
      <c r="W17" s="1564">
        <f t="shared" si="8"/>
        <v>4.2231430616783463</v>
      </c>
      <c r="Y17" s="1564" t="str">
        <f t="shared" si="9"/>
        <v/>
      </c>
      <c r="AA17" s="1564" t="str">
        <f t="shared" si="10"/>
        <v/>
      </c>
      <c r="AC17" s="1564" t="str">
        <f t="shared" si="11"/>
        <v/>
      </c>
      <c r="AE17" s="1564" t="str">
        <f t="shared" si="12"/>
        <v/>
      </c>
      <c r="AG17" s="1564" t="str">
        <f t="shared" si="13"/>
        <v/>
      </c>
      <c r="AH17">
        <v>183439</v>
      </c>
      <c r="AI17" s="1564">
        <f t="shared" si="14"/>
        <v>4723.7142688488675</v>
      </c>
      <c r="AJ17">
        <v>276464</v>
      </c>
      <c r="AK17" s="1564">
        <f t="shared" si="15"/>
        <v>7119.1891670965997</v>
      </c>
      <c r="AM17" s="1564" t="str">
        <f t="shared" si="16"/>
        <v/>
      </c>
      <c r="AO17" s="1564" t="str">
        <f t="shared" si="17"/>
        <v/>
      </c>
      <c r="AP17">
        <v>735139</v>
      </c>
      <c r="AQ17" s="1564">
        <f t="shared" si="18"/>
        <v>18930.470531824136</v>
      </c>
    </row>
    <row r="18" spans="1:43">
      <c r="A18" t="s">
        <v>701</v>
      </c>
      <c r="B18">
        <v>45.16</v>
      </c>
      <c r="D18">
        <v>266104</v>
      </c>
      <c r="E18" s="1564">
        <f t="shared" si="0"/>
        <v>5892.4712134632418</v>
      </c>
      <c r="G18" s="1564" t="str">
        <f t="shared" si="0"/>
        <v/>
      </c>
      <c r="I18" s="1564" t="str">
        <f t="shared" si="1"/>
        <v/>
      </c>
      <c r="K18" s="1564" t="str">
        <f t="shared" si="2"/>
        <v/>
      </c>
      <c r="M18" s="1564" t="str">
        <f t="shared" si="3"/>
        <v/>
      </c>
      <c r="N18">
        <v>1115</v>
      </c>
      <c r="O18" s="1564">
        <f t="shared" si="4"/>
        <v>24.689991142604075</v>
      </c>
      <c r="Q18" s="1564" t="str">
        <f t="shared" si="5"/>
        <v/>
      </c>
      <c r="R18">
        <v>237614</v>
      </c>
      <c r="S18" s="1564">
        <f t="shared" si="6"/>
        <v>5261.6031886625333</v>
      </c>
      <c r="U18" s="1564" t="str">
        <f t="shared" si="7"/>
        <v/>
      </c>
      <c r="V18">
        <v>7366</v>
      </c>
      <c r="W18" s="1564">
        <f t="shared" si="8"/>
        <v>163.10894596988487</v>
      </c>
      <c r="X18">
        <v>7998</v>
      </c>
      <c r="Y18" s="1564">
        <f t="shared" si="9"/>
        <v>177.1036315323295</v>
      </c>
      <c r="Z18">
        <v>84831</v>
      </c>
      <c r="AA18" s="1564">
        <f t="shared" si="10"/>
        <v>1878.4543844109833</v>
      </c>
      <c r="AC18" s="1564" t="str">
        <f t="shared" si="11"/>
        <v/>
      </c>
      <c r="AE18" s="1564" t="str">
        <f t="shared" si="12"/>
        <v/>
      </c>
      <c r="AG18" s="1564" t="str">
        <f t="shared" si="13"/>
        <v/>
      </c>
      <c r="AI18" s="1564" t="str">
        <f t="shared" si="14"/>
        <v/>
      </c>
      <c r="AK18" s="1564" t="str">
        <f t="shared" si="15"/>
        <v/>
      </c>
      <c r="AM18" s="1564" t="str">
        <f t="shared" si="16"/>
        <v/>
      </c>
      <c r="AO18" s="1564" t="str">
        <f t="shared" si="17"/>
        <v/>
      </c>
      <c r="AP18">
        <v>338924</v>
      </c>
      <c r="AQ18" s="1564">
        <f t="shared" si="18"/>
        <v>7504.9601417183358</v>
      </c>
    </row>
    <row r="19" spans="1:43">
      <c r="A19" t="s">
        <v>702</v>
      </c>
      <c r="B19">
        <v>65.13</v>
      </c>
      <c r="D19">
        <v>297484</v>
      </c>
      <c r="E19" s="1564">
        <f t="shared" si="0"/>
        <v>4567.5418393981272</v>
      </c>
      <c r="F19">
        <v>133655</v>
      </c>
      <c r="G19" s="1564">
        <f t="shared" si="0"/>
        <v>2052.1265161983724</v>
      </c>
      <c r="I19" s="1564" t="str">
        <f t="shared" si="1"/>
        <v/>
      </c>
      <c r="K19" s="1564" t="str">
        <f t="shared" si="2"/>
        <v/>
      </c>
      <c r="M19" s="1564" t="str">
        <f t="shared" si="3"/>
        <v/>
      </c>
      <c r="N19">
        <v>20428</v>
      </c>
      <c r="O19" s="1564">
        <f t="shared" si="4"/>
        <v>313.64962382926456</v>
      </c>
      <c r="P19">
        <v>307</v>
      </c>
      <c r="Q19" s="1564">
        <f t="shared" si="5"/>
        <v>4.7136496238292649</v>
      </c>
      <c r="R19">
        <v>163625</v>
      </c>
      <c r="S19" s="1564">
        <f t="shared" si="6"/>
        <v>2512.2831260555813</v>
      </c>
      <c r="T19">
        <v>3674</v>
      </c>
      <c r="U19" s="1564">
        <f t="shared" si="7"/>
        <v>56.410256410256416</v>
      </c>
      <c r="V19">
        <v>14695</v>
      </c>
      <c r="W19" s="1564">
        <f t="shared" si="8"/>
        <v>225.62567173345619</v>
      </c>
      <c r="X19">
        <v>6816</v>
      </c>
      <c r="Y19" s="1564">
        <f t="shared" si="9"/>
        <v>104.65223399355136</v>
      </c>
      <c r="Z19">
        <v>136506</v>
      </c>
      <c r="AA19" s="1564">
        <f t="shared" si="10"/>
        <v>2095.90050667895</v>
      </c>
      <c r="AC19" s="1564" t="str">
        <f t="shared" si="11"/>
        <v/>
      </c>
      <c r="AE19" s="1564" t="str">
        <f t="shared" si="12"/>
        <v/>
      </c>
      <c r="AG19" s="1564" t="str">
        <f t="shared" si="13"/>
        <v/>
      </c>
      <c r="AI19" s="1564" t="str">
        <f t="shared" si="14"/>
        <v/>
      </c>
      <c r="AJ19">
        <v>49519</v>
      </c>
      <c r="AK19" s="1564">
        <f t="shared" si="15"/>
        <v>760.31014893290353</v>
      </c>
      <c r="AM19" s="1564" t="str">
        <f t="shared" si="16"/>
        <v/>
      </c>
      <c r="AO19" s="1564" t="str">
        <f t="shared" si="17"/>
        <v/>
      </c>
      <c r="AP19">
        <v>529225</v>
      </c>
      <c r="AQ19" s="1564">
        <f t="shared" si="18"/>
        <v>8125.6717334561654</v>
      </c>
    </row>
    <row r="20" spans="1:43">
      <c r="A20" t="s">
        <v>402</v>
      </c>
      <c r="B20">
        <v>40.171323000000001</v>
      </c>
      <c r="D20">
        <v>194143</v>
      </c>
      <c r="E20" s="1564">
        <f t="shared" si="0"/>
        <v>4832.8754320588341</v>
      </c>
      <c r="G20" s="1564" t="str">
        <f t="shared" si="0"/>
        <v/>
      </c>
      <c r="I20" s="1564" t="str">
        <f t="shared" si="1"/>
        <v/>
      </c>
      <c r="K20" s="1564" t="str">
        <f t="shared" si="2"/>
        <v/>
      </c>
      <c r="L20">
        <v>542</v>
      </c>
      <c r="M20" s="1564">
        <f t="shared" si="3"/>
        <v>13.492211844753035</v>
      </c>
      <c r="N20">
        <v>72</v>
      </c>
      <c r="O20" s="1564">
        <f t="shared" si="4"/>
        <v>1.7923233446904399</v>
      </c>
      <c r="P20">
        <v>735</v>
      </c>
      <c r="Q20" s="1564">
        <f t="shared" si="5"/>
        <v>18.296634143714908</v>
      </c>
      <c r="R20">
        <v>143092</v>
      </c>
      <c r="S20" s="1564">
        <f t="shared" si="6"/>
        <v>3562.0435005339505</v>
      </c>
      <c r="T20">
        <v>10653</v>
      </c>
      <c r="U20" s="1564">
        <f t="shared" si="7"/>
        <v>265.18917487482304</v>
      </c>
      <c r="V20">
        <v>4449</v>
      </c>
      <c r="W20" s="1564">
        <f t="shared" si="8"/>
        <v>110.75064667399677</v>
      </c>
      <c r="X20">
        <v>424</v>
      </c>
      <c r="Y20" s="1564">
        <f t="shared" si="9"/>
        <v>10.554793029843703</v>
      </c>
      <c r="Z20">
        <v>114783</v>
      </c>
      <c r="AA20" s="1564">
        <f t="shared" si="10"/>
        <v>2857.336812133372</v>
      </c>
      <c r="AC20" s="1564" t="str">
        <f t="shared" si="11"/>
        <v/>
      </c>
      <c r="AE20" s="1564" t="str">
        <f t="shared" si="12"/>
        <v/>
      </c>
      <c r="AG20" s="1564" t="str">
        <f t="shared" si="13"/>
        <v/>
      </c>
      <c r="AI20" s="1564" t="str">
        <f t="shared" si="14"/>
        <v/>
      </c>
      <c r="AJ20">
        <v>24568</v>
      </c>
      <c r="AK20" s="1564">
        <f t="shared" si="15"/>
        <v>611.58055461603794</v>
      </c>
      <c r="AM20" s="1564" t="str">
        <f t="shared" si="16"/>
        <v/>
      </c>
      <c r="AN20">
        <v>130</v>
      </c>
      <c r="AO20" s="1564">
        <f t="shared" si="17"/>
        <v>3.236139372357739</v>
      </c>
      <c r="AP20">
        <v>299448</v>
      </c>
      <c r="AQ20" s="1564">
        <f t="shared" si="18"/>
        <v>7454.2727905675401</v>
      </c>
    </row>
    <row r="21" spans="1:43">
      <c r="B21">
        <v>147.798451</v>
      </c>
      <c r="D21">
        <v>1609549</v>
      </c>
      <c r="E21" s="1564">
        <f t="shared" si="0"/>
        <v>10890.16149431769</v>
      </c>
      <c r="G21" s="1564" t="str">
        <f t="shared" si="0"/>
        <v/>
      </c>
      <c r="I21" s="1564" t="str">
        <f t="shared" si="1"/>
        <v/>
      </c>
      <c r="K21" s="1564" t="str">
        <f t="shared" si="2"/>
        <v/>
      </c>
      <c r="L21">
        <v>15505</v>
      </c>
      <c r="M21" s="1564">
        <f t="shared" si="3"/>
        <v>104.90637686047197</v>
      </c>
      <c r="N21">
        <v>407</v>
      </c>
      <c r="O21" s="1564">
        <f t="shared" si="4"/>
        <v>2.7537501052700479</v>
      </c>
      <c r="P21">
        <v>4221</v>
      </c>
      <c r="Q21" s="1564">
        <f t="shared" si="5"/>
        <v>28.559162639667989</v>
      </c>
      <c r="R21">
        <v>646059</v>
      </c>
      <c r="S21" s="1564">
        <f t="shared" si="6"/>
        <v>4371.2163126797586</v>
      </c>
      <c r="T21">
        <v>21960</v>
      </c>
      <c r="U21" s="1564">
        <f t="shared" si="7"/>
        <v>148.58071821063945</v>
      </c>
      <c r="V21">
        <v>41904</v>
      </c>
      <c r="W21" s="1564">
        <f t="shared" si="8"/>
        <v>283.5212393396464</v>
      </c>
      <c r="X21">
        <v>9787</v>
      </c>
      <c r="Y21" s="1564">
        <f t="shared" si="9"/>
        <v>66.21855597119891</v>
      </c>
      <c r="Z21">
        <v>169037</v>
      </c>
      <c r="AA21" s="1564">
        <f t="shared" si="10"/>
        <v>1143.6994018293196</v>
      </c>
      <c r="AC21" s="1564" t="str">
        <f t="shared" si="11"/>
        <v/>
      </c>
      <c r="AE21" s="1564" t="str">
        <f t="shared" si="12"/>
        <v/>
      </c>
      <c r="AG21" s="1564" t="str">
        <f t="shared" si="13"/>
        <v/>
      </c>
      <c r="AI21" s="1564" t="str">
        <f t="shared" si="14"/>
        <v/>
      </c>
      <c r="AJ21">
        <v>93863</v>
      </c>
      <c r="AK21" s="1564">
        <f t="shared" si="15"/>
        <v>635.07431481808965</v>
      </c>
      <c r="AM21" s="1564" t="str">
        <f t="shared" si="16"/>
        <v/>
      </c>
      <c r="AN21">
        <v>1538</v>
      </c>
      <c r="AO21" s="1564">
        <f t="shared" si="17"/>
        <v>10.406063051364455</v>
      </c>
      <c r="AP21">
        <v>1004281</v>
      </c>
      <c r="AQ21" s="1564">
        <f t="shared" si="18"/>
        <v>6794.9358955054267</v>
      </c>
    </row>
    <row r="22" spans="1:43">
      <c r="A22" t="s">
        <v>711</v>
      </c>
      <c r="B22">
        <v>102.25</v>
      </c>
      <c r="D22">
        <v>499340.2</v>
      </c>
      <c r="E22" s="1564">
        <f t="shared" si="0"/>
        <v>4883.5227383863084</v>
      </c>
      <c r="G22" s="1564" t="str">
        <f t="shared" si="0"/>
        <v/>
      </c>
      <c r="H22">
        <v>606610.76</v>
      </c>
      <c r="I22" s="1564">
        <f t="shared" si="1"/>
        <v>5932.6235696821514</v>
      </c>
      <c r="K22" s="1564" t="str">
        <f t="shared" si="2"/>
        <v/>
      </c>
      <c r="M22" s="1564" t="str">
        <f t="shared" si="3"/>
        <v/>
      </c>
      <c r="N22">
        <v>1192.51</v>
      </c>
      <c r="O22" s="1564">
        <f t="shared" si="4"/>
        <v>11.662689486552567</v>
      </c>
      <c r="Q22" s="1564" t="str">
        <f t="shared" si="5"/>
        <v/>
      </c>
      <c r="R22">
        <v>292785.40000000002</v>
      </c>
      <c r="S22" s="1564">
        <f t="shared" si="6"/>
        <v>2863.4268948655258</v>
      </c>
      <c r="T22">
        <v>6482</v>
      </c>
      <c r="U22" s="1564">
        <f t="shared" si="7"/>
        <v>63.393643031784841</v>
      </c>
      <c r="V22">
        <v>34924.230000000003</v>
      </c>
      <c r="W22" s="1564">
        <f t="shared" si="8"/>
        <v>341.55726161369194</v>
      </c>
      <c r="Y22" s="1564" t="str">
        <f t="shared" si="9"/>
        <v/>
      </c>
      <c r="Z22">
        <v>42863.06</v>
      </c>
      <c r="AA22" s="1564">
        <f t="shared" si="10"/>
        <v>419.19863080684593</v>
      </c>
      <c r="AC22" s="1564" t="str">
        <f t="shared" si="11"/>
        <v/>
      </c>
      <c r="AD22">
        <v>204741.79</v>
      </c>
      <c r="AE22" s="1564">
        <f t="shared" si="12"/>
        <v>2002.3646943765282</v>
      </c>
      <c r="AG22" s="1564" t="str">
        <f t="shared" si="13"/>
        <v/>
      </c>
      <c r="AI22" s="1564" t="str">
        <f t="shared" si="14"/>
        <v/>
      </c>
      <c r="AJ22">
        <v>45449.79</v>
      </c>
      <c r="AK22" s="1564">
        <f t="shared" si="15"/>
        <v>444.49672371638144</v>
      </c>
      <c r="AM22" s="1564" t="str">
        <f t="shared" si="16"/>
        <v/>
      </c>
      <c r="AO22" s="1564" t="str">
        <f t="shared" si="17"/>
        <v/>
      </c>
      <c r="AP22">
        <v>1235049.54</v>
      </c>
      <c r="AQ22" s="1564">
        <f t="shared" si="18"/>
        <v>12078.724107579463</v>
      </c>
    </row>
    <row r="23" spans="1:43">
      <c r="A23" t="s">
        <v>720</v>
      </c>
      <c r="B23">
        <v>3.26</v>
      </c>
      <c r="D23">
        <v>23461</v>
      </c>
      <c r="E23" s="1564">
        <f t="shared" si="0"/>
        <v>7196.625766871166</v>
      </c>
      <c r="G23" s="1564" t="str">
        <f t="shared" si="0"/>
        <v/>
      </c>
      <c r="I23" s="1564" t="str">
        <f t="shared" si="1"/>
        <v/>
      </c>
      <c r="K23" s="1564" t="str">
        <f t="shared" si="2"/>
        <v/>
      </c>
      <c r="M23" s="1564" t="str">
        <f t="shared" si="3"/>
        <v/>
      </c>
      <c r="N23">
        <v>1663</v>
      </c>
      <c r="O23" s="1564">
        <f t="shared" si="4"/>
        <v>510.12269938650309</v>
      </c>
      <c r="P23">
        <v>435</v>
      </c>
      <c r="Q23" s="1564">
        <f t="shared" si="5"/>
        <v>133.43558282208591</v>
      </c>
      <c r="S23" s="1564" t="str">
        <f t="shared" si="6"/>
        <v/>
      </c>
      <c r="U23" s="1564" t="str">
        <f t="shared" si="7"/>
        <v/>
      </c>
      <c r="W23" s="1564" t="str">
        <f t="shared" si="8"/>
        <v/>
      </c>
      <c r="Y23" s="1564" t="str">
        <f t="shared" si="9"/>
        <v/>
      </c>
      <c r="AA23" s="1564" t="str">
        <f t="shared" si="10"/>
        <v/>
      </c>
      <c r="AC23" s="1564" t="str">
        <f t="shared" si="11"/>
        <v/>
      </c>
      <c r="AD23">
        <v>138361</v>
      </c>
      <c r="AE23" s="1564">
        <f t="shared" si="12"/>
        <v>42442.024539877304</v>
      </c>
      <c r="AG23" s="1564" t="str">
        <f t="shared" si="13"/>
        <v/>
      </c>
      <c r="AI23" s="1564" t="str">
        <f t="shared" si="14"/>
        <v/>
      </c>
      <c r="AK23" s="1564" t="str">
        <f t="shared" si="15"/>
        <v/>
      </c>
      <c r="AM23" s="1564" t="str">
        <f t="shared" si="16"/>
        <v/>
      </c>
      <c r="AN23">
        <v>3004</v>
      </c>
      <c r="AO23" s="1564">
        <f t="shared" si="17"/>
        <v>921.47239263803692</v>
      </c>
      <c r="AP23">
        <v>143463</v>
      </c>
      <c r="AQ23" s="1564">
        <f t="shared" si="18"/>
        <v>44007.055214723929</v>
      </c>
    </row>
    <row r="24" spans="1:43">
      <c r="A24" t="s">
        <v>714</v>
      </c>
      <c r="B24">
        <v>57.79</v>
      </c>
      <c r="D24">
        <v>447380.32</v>
      </c>
      <c r="E24" s="1564">
        <f t="shared" si="0"/>
        <v>7741.4833016092753</v>
      </c>
      <c r="F24">
        <v>32254.18</v>
      </c>
      <c r="G24" s="1564">
        <f t="shared" si="0"/>
        <v>558.1273576743381</v>
      </c>
      <c r="I24" s="1564" t="str">
        <f t="shared" si="1"/>
        <v/>
      </c>
      <c r="K24" s="1564" t="str">
        <f t="shared" si="2"/>
        <v/>
      </c>
      <c r="M24" s="1564" t="str">
        <f t="shared" si="3"/>
        <v/>
      </c>
      <c r="N24">
        <v>1396.94</v>
      </c>
      <c r="O24" s="1564">
        <f t="shared" si="4"/>
        <v>24.172694237757398</v>
      </c>
      <c r="P24">
        <v>4918.82</v>
      </c>
      <c r="Q24" s="1564">
        <f t="shared" si="5"/>
        <v>85.115417892368924</v>
      </c>
      <c r="R24">
        <v>487551.58</v>
      </c>
      <c r="S24" s="1564">
        <f t="shared" si="6"/>
        <v>8436.6080636788374</v>
      </c>
      <c r="T24">
        <v>21255.73</v>
      </c>
      <c r="U24" s="1564">
        <f t="shared" si="7"/>
        <v>367.80982869008477</v>
      </c>
      <c r="V24">
        <v>15802.68</v>
      </c>
      <c r="W24" s="1564">
        <f t="shared" si="8"/>
        <v>273.4500778681433</v>
      </c>
      <c r="X24">
        <v>421.83</v>
      </c>
      <c r="Y24" s="1564">
        <f t="shared" si="9"/>
        <v>7.2993597508219414</v>
      </c>
      <c r="Z24">
        <v>79098.19</v>
      </c>
      <c r="AA24" s="1564">
        <f t="shared" si="10"/>
        <v>1368.7175982003807</v>
      </c>
      <c r="AC24" s="1564" t="str">
        <f t="shared" si="11"/>
        <v/>
      </c>
      <c r="AE24" s="1564" t="str">
        <f t="shared" si="12"/>
        <v/>
      </c>
      <c r="AG24" s="1564" t="str">
        <f t="shared" si="13"/>
        <v/>
      </c>
      <c r="AI24" s="1564" t="str">
        <f t="shared" si="14"/>
        <v/>
      </c>
      <c r="AJ24">
        <v>136644.16</v>
      </c>
      <c r="AK24" s="1564">
        <f t="shared" si="15"/>
        <v>2364.4948953106073</v>
      </c>
      <c r="AM24" s="1564" t="str">
        <f t="shared" si="16"/>
        <v/>
      </c>
      <c r="AN24">
        <v>25592.74</v>
      </c>
      <c r="AO24" s="1564">
        <f t="shared" si="17"/>
        <v>442.85758781796164</v>
      </c>
      <c r="AP24">
        <v>804936.85</v>
      </c>
      <c r="AQ24" s="1564">
        <f t="shared" si="18"/>
        <v>13928.652881121301</v>
      </c>
    </row>
    <row r="25" spans="1:43">
      <c r="B25">
        <v>14.36</v>
      </c>
      <c r="D25">
        <v>71715.27</v>
      </c>
      <c r="E25" s="1564">
        <f t="shared" si="0"/>
        <v>4994.0995821727029</v>
      </c>
      <c r="F25">
        <v>3065.7</v>
      </c>
      <c r="G25" s="1564">
        <f t="shared" si="0"/>
        <v>213.48885793871867</v>
      </c>
      <c r="I25" s="1564" t="str">
        <f t="shared" si="1"/>
        <v/>
      </c>
      <c r="K25" s="1564" t="str">
        <f t="shared" si="2"/>
        <v/>
      </c>
      <c r="M25" s="1564" t="str">
        <f t="shared" si="3"/>
        <v/>
      </c>
      <c r="N25">
        <v>2.58</v>
      </c>
      <c r="O25" s="1564">
        <f t="shared" si="4"/>
        <v>0.1796657381615599</v>
      </c>
      <c r="P25">
        <v>1067.49</v>
      </c>
      <c r="Q25" s="1564">
        <f t="shared" si="5"/>
        <v>74.337743732590539</v>
      </c>
      <c r="R25">
        <v>28183.71</v>
      </c>
      <c r="S25" s="1564">
        <f t="shared" si="6"/>
        <v>1962.6538997214484</v>
      </c>
      <c r="T25">
        <v>5224.25</v>
      </c>
      <c r="U25" s="1564">
        <f t="shared" si="7"/>
        <v>363.8057103064067</v>
      </c>
      <c r="V25">
        <v>2025</v>
      </c>
      <c r="W25" s="1564">
        <f t="shared" si="8"/>
        <v>141.01671309192201</v>
      </c>
      <c r="X25">
        <v>2401.06</v>
      </c>
      <c r="Y25" s="1564">
        <f t="shared" si="9"/>
        <v>167.20473537604457</v>
      </c>
      <c r="Z25">
        <v>13396.23</v>
      </c>
      <c r="AA25" s="1564">
        <f t="shared" si="10"/>
        <v>932.88509749303626</v>
      </c>
      <c r="AC25" s="1564" t="str">
        <f t="shared" si="11"/>
        <v/>
      </c>
      <c r="AE25" s="1564" t="str">
        <f t="shared" si="12"/>
        <v/>
      </c>
      <c r="AG25" s="1564" t="str">
        <f t="shared" si="13"/>
        <v/>
      </c>
      <c r="AI25" s="1564" t="str">
        <f t="shared" si="14"/>
        <v/>
      </c>
      <c r="AJ25">
        <v>12338.64</v>
      </c>
      <c r="AK25" s="1564">
        <f t="shared" si="15"/>
        <v>859.23676880222843</v>
      </c>
      <c r="AM25" s="1564" t="str">
        <f t="shared" si="16"/>
        <v/>
      </c>
      <c r="AN25">
        <v>3716</v>
      </c>
      <c r="AO25" s="1564">
        <f t="shared" si="17"/>
        <v>258.77437325905294</v>
      </c>
      <c r="AP25">
        <v>71420.66</v>
      </c>
      <c r="AQ25" s="1564">
        <f t="shared" si="18"/>
        <v>4973.5835654596103</v>
      </c>
    </row>
    <row r="26" spans="1:43">
      <c r="B26">
        <v>10.49</v>
      </c>
      <c r="D26">
        <v>49818.89</v>
      </c>
      <c r="E26" s="1564">
        <f t="shared" si="0"/>
        <v>4749.1792183031457</v>
      </c>
      <c r="F26">
        <v>25740</v>
      </c>
      <c r="G26" s="1564">
        <f t="shared" si="0"/>
        <v>2453.765490943756</v>
      </c>
      <c r="I26" s="1564" t="str">
        <f t="shared" si="1"/>
        <v/>
      </c>
      <c r="K26" s="1564" t="str">
        <f t="shared" si="2"/>
        <v/>
      </c>
      <c r="M26" s="1564" t="str">
        <f t="shared" si="3"/>
        <v/>
      </c>
      <c r="N26">
        <v>1.1299999999999999</v>
      </c>
      <c r="O26" s="1564">
        <f t="shared" si="4"/>
        <v>0.107721639656816</v>
      </c>
      <c r="P26">
        <v>358.72</v>
      </c>
      <c r="Q26" s="1564">
        <f t="shared" si="5"/>
        <v>34.196377502383221</v>
      </c>
      <c r="R26">
        <v>175.65</v>
      </c>
      <c r="S26" s="1564">
        <f t="shared" si="6"/>
        <v>16.744518589132507</v>
      </c>
      <c r="T26">
        <v>1051.67</v>
      </c>
      <c r="U26" s="1564">
        <f t="shared" si="7"/>
        <v>100.25452812202097</v>
      </c>
      <c r="V26">
        <v>532.83000000000004</v>
      </c>
      <c r="W26" s="1564">
        <f t="shared" si="8"/>
        <v>50.794089609151577</v>
      </c>
      <c r="X26">
        <v>17.78</v>
      </c>
      <c r="Y26" s="1564">
        <f t="shared" si="9"/>
        <v>1.6949475691134415</v>
      </c>
      <c r="Z26">
        <v>47849.88</v>
      </c>
      <c r="AA26" s="1564">
        <f t="shared" si="10"/>
        <v>4561.475691134413</v>
      </c>
      <c r="AC26" s="1564" t="str">
        <f t="shared" si="11"/>
        <v/>
      </c>
      <c r="AE26" s="1564" t="str">
        <f t="shared" si="12"/>
        <v/>
      </c>
      <c r="AG26" s="1564" t="str">
        <f t="shared" si="13"/>
        <v/>
      </c>
      <c r="AI26" s="1564" t="str">
        <f t="shared" si="14"/>
        <v/>
      </c>
      <c r="AJ26">
        <v>19143.46</v>
      </c>
      <c r="AK26" s="1564">
        <f t="shared" si="15"/>
        <v>1824.9246901811248</v>
      </c>
      <c r="AM26" s="1564" t="str">
        <f t="shared" si="16"/>
        <v/>
      </c>
      <c r="AN26">
        <v>600.29</v>
      </c>
      <c r="AO26" s="1564">
        <f t="shared" si="17"/>
        <v>57.224976167778834</v>
      </c>
      <c r="AP26">
        <v>95471.41</v>
      </c>
      <c r="AQ26" s="1564">
        <f t="shared" si="18"/>
        <v>9101.1830314585313</v>
      </c>
    </row>
    <row r="27" spans="1:43">
      <c r="A27" t="s">
        <v>721</v>
      </c>
      <c r="B27">
        <v>40.450000000000003</v>
      </c>
      <c r="D27">
        <v>131277</v>
      </c>
      <c r="E27" s="1564">
        <f t="shared" si="0"/>
        <v>3245.4140914709515</v>
      </c>
      <c r="F27">
        <v>1168</v>
      </c>
      <c r="G27" s="1564">
        <f t="shared" si="0"/>
        <v>28.875154511742892</v>
      </c>
      <c r="I27" s="1564" t="str">
        <f t="shared" si="1"/>
        <v/>
      </c>
      <c r="K27" s="1564" t="str">
        <f t="shared" si="2"/>
        <v/>
      </c>
      <c r="M27" s="1564" t="str">
        <f t="shared" si="3"/>
        <v/>
      </c>
      <c r="N27">
        <v>98</v>
      </c>
      <c r="O27" s="1564">
        <f t="shared" si="4"/>
        <v>2.4227441285537701</v>
      </c>
      <c r="P27">
        <v>12932</v>
      </c>
      <c r="Q27" s="1564">
        <f t="shared" si="5"/>
        <v>319.70333745364644</v>
      </c>
      <c r="R27">
        <v>68695</v>
      </c>
      <c r="S27" s="1564">
        <f t="shared" si="6"/>
        <v>1698.2694684796043</v>
      </c>
      <c r="T27">
        <v>227</v>
      </c>
      <c r="U27" s="1564">
        <f t="shared" si="7"/>
        <v>5.6118665018541405</v>
      </c>
      <c r="V27">
        <v>1137</v>
      </c>
      <c r="W27" s="1564">
        <f t="shared" si="8"/>
        <v>28.108776266996291</v>
      </c>
      <c r="X27">
        <v>1198</v>
      </c>
      <c r="Y27" s="1564">
        <f t="shared" si="9"/>
        <v>29.616810877626698</v>
      </c>
      <c r="Z27">
        <v>30708</v>
      </c>
      <c r="AA27" s="1564">
        <f t="shared" si="10"/>
        <v>759.15945611866493</v>
      </c>
      <c r="AC27" s="1564" t="str">
        <f t="shared" si="11"/>
        <v/>
      </c>
      <c r="AE27" s="1564" t="str">
        <f t="shared" si="12"/>
        <v/>
      </c>
      <c r="AG27" s="1564" t="str">
        <f t="shared" si="13"/>
        <v/>
      </c>
      <c r="AI27" s="1564" t="str">
        <f t="shared" si="14"/>
        <v/>
      </c>
      <c r="AJ27">
        <v>37672</v>
      </c>
      <c r="AK27" s="1564">
        <f t="shared" si="15"/>
        <v>931.32262051915939</v>
      </c>
      <c r="AM27" s="1564" t="str">
        <f t="shared" si="16"/>
        <v/>
      </c>
      <c r="AO27" s="1564" t="str">
        <f t="shared" si="17"/>
        <v/>
      </c>
      <c r="AP27">
        <v>153835</v>
      </c>
      <c r="AQ27" s="1564">
        <f t="shared" si="18"/>
        <v>3803.0902348578488</v>
      </c>
    </row>
    <row r="28" spans="1:43">
      <c r="E28" s="1564" t="str">
        <f t="shared" si="0"/>
        <v/>
      </c>
      <c r="G28" s="1564" t="str">
        <f t="shared" si="0"/>
        <v/>
      </c>
      <c r="I28" s="1564" t="str">
        <f t="shared" si="1"/>
        <v/>
      </c>
      <c r="K28" s="1564" t="str">
        <f t="shared" si="2"/>
        <v/>
      </c>
      <c r="M28" s="1564" t="str">
        <f t="shared" si="3"/>
        <v/>
      </c>
      <c r="O28" s="1564" t="str">
        <f t="shared" si="4"/>
        <v/>
      </c>
      <c r="Q28" s="1564" t="str">
        <f t="shared" si="5"/>
        <v/>
      </c>
      <c r="S28" s="1564" t="str">
        <f t="shared" si="6"/>
        <v/>
      </c>
      <c r="U28" s="1564" t="str">
        <f t="shared" si="7"/>
        <v/>
      </c>
      <c r="W28" s="1564" t="str">
        <f t="shared" si="8"/>
        <v/>
      </c>
      <c r="Y28" s="1564" t="str">
        <f t="shared" si="9"/>
        <v/>
      </c>
      <c r="AA28" s="1564" t="str">
        <f t="shared" si="10"/>
        <v/>
      </c>
      <c r="AC28" s="1564" t="str">
        <f t="shared" si="11"/>
        <v/>
      </c>
      <c r="AE28" s="1564" t="str">
        <f t="shared" si="12"/>
        <v/>
      </c>
      <c r="AG28" s="1564" t="str">
        <f t="shared" si="13"/>
        <v/>
      </c>
      <c r="AI28" s="1564" t="str">
        <f t="shared" si="14"/>
        <v/>
      </c>
      <c r="AK28" s="1564" t="str">
        <f t="shared" si="15"/>
        <v/>
      </c>
      <c r="AM28" s="1564" t="str">
        <f t="shared" si="16"/>
        <v/>
      </c>
      <c r="AO28" s="1564" t="str">
        <f t="shared" si="17"/>
        <v/>
      </c>
      <c r="AQ28" s="1564" t="str">
        <f t="shared" si="18"/>
        <v/>
      </c>
    </row>
    <row r="29" spans="1:43">
      <c r="D29">
        <f>SUM(D12:D27)</f>
        <v>4534464.68</v>
      </c>
      <c r="E29" s="1564" t="str">
        <f t="shared" ref="E29:G44" si="19">IF(OR($B29=0,D29=0),"",D29/$B29)</f>
        <v/>
      </c>
      <c r="G29" s="1564" t="str">
        <f t="shared" si="19"/>
        <v/>
      </c>
      <c r="I29" s="1564" t="str">
        <f t="shared" si="1"/>
        <v/>
      </c>
      <c r="K29" s="1564" t="str">
        <f t="shared" si="2"/>
        <v/>
      </c>
      <c r="M29" s="1564" t="str">
        <f t="shared" si="3"/>
        <v/>
      </c>
      <c r="O29" s="1564" t="str">
        <f t="shared" si="4"/>
        <v/>
      </c>
      <c r="Q29" s="1564" t="str">
        <f t="shared" si="5"/>
        <v/>
      </c>
      <c r="S29" s="1564" t="str">
        <f t="shared" si="6"/>
        <v/>
      </c>
      <c r="U29" s="1564" t="str">
        <f t="shared" si="7"/>
        <v/>
      </c>
      <c r="W29" s="1564" t="str">
        <f t="shared" si="8"/>
        <v/>
      </c>
      <c r="Y29" s="1564" t="str">
        <f t="shared" si="9"/>
        <v/>
      </c>
      <c r="AA29" s="1564" t="str">
        <f t="shared" si="10"/>
        <v/>
      </c>
      <c r="AC29" s="1564" t="str">
        <f t="shared" si="11"/>
        <v/>
      </c>
      <c r="AE29" s="1564" t="str">
        <f t="shared" si="12"/>
        <v/>
      </c>
      <c r="AG29" s="1564" t="str">
        <f t="shared" si="13"/>
        <v/>
      </c>
      <c r="AI29" s="1564" t="str">
        <f t="shared" si="14"/>
        <v/>
      </c>
      <c r="AK29" s="1564" t="str">
        <f t="shared" si="15"/>
        <v/>
      </c>
      <c r="AM29" s="1564" t="str">
        <f t="shared" si="16"/>
        <v/>
      </c>
      <c r="AO29" s="1564" t="str">
        <f t="shared" si="17"/>
        <v/>
      </c>
      <c r="AQ29" s="1564" t="str">
        <f t="shared" si="18"/>
        <v/>
      </c>
    </row>
    <row r="30" spans="1:43">
      <c r="D30" s="1584">
        <f>D29/15/30/365</f>
        <v>27.607090898021305</v>
      </c>
      <c r="E30" s="1564" t="str">
        <f t="shared" si="19"/>
        <v/>
      </c>
      <c r="G30" s="1564" t="str">
        <f t="shared" si="19"/>
        <v/>
      </c>
      <c r="I30" s="1564" t="str">
        <f t="shared" si="1"/>
        <v/>
      </c>
      <c r="K30" s="1564" t="str">
        <f t="shared" si="2"/>
        <v/>
      </c>
      <c r="M30" s="1564" t="str">
        <f t="shared" si="3"/>
        <v/>
      </c>
      <c r="N30">
        <f>SUM(N12:N27)</f>
        <v>27681.16</v>
      </c>
      <c r="O30" s="1564" t="str">
        <f t="shared" si="4"/>
        <v/>
      </c>
      <c r="P30">
        <f>SUM(P12:P27)</f>
        <v>34094.03</v>
      </c>
      <c r="Q30" s="1564" t="str">
        <f t="shared" si="5"/>
        <v/>
      </c>
      <c r="S30" s="1564" t="str">
        <f t="shared" si="6"/>
        <v/>
      </c>
      <c r="T30">
        <f>SUM(T12:T27)</f>
        <v>77044.649999999994</v>
      </c>
      <c r="U30" s="1564" t="str">
        <f t="shared" si="7"/>
        <v/>
      </c>
      <c r="W30" s="1564" t="str">
        <f t="shared" si="8"/>
        <v/>
      </c>
      <c r="Y30" s="1564" t="str">
        <f t="shared" si="9"/>
        <v/>
      </c>
      <c r="AA30" s="1564" t="str">
        <f t="shared" si="10"/>
        <v/>
      </c>
      <c r="AC30" s="1564" t="str">
        <f t="shared" si="11"/>
        <v/>
      </c>
      <c r="AE30" s="1564" t="str">
        <f t="shared" si="12"/>
        <v/>
      </c>
      <c r="AG30" s="1564" t="str">
        <f t="shared" si="13"/>
        <v/>
      </c>
      <c r="AI30" s="1564" t="str">
        <f t="shared" si="14"/>
        <v/>
      </c>
      <c r="AK30" s="1564" t="str">
        <f t="shared" si="15"/>
        <v/>
      </c>
      <c r="AM30" s="1564" t="str">
        <f t="shared" si="16"/>
        <v/>
      </c>
      <c r="AO30" s="1564" t="str">
        <f t="shared" si="17"/>
        <v/>
      </c>
      <c r="AQ30" s="1564" t="str">
        <f t="shared" si="18"/>
        <v/>
      </c>
    </row>
    <row r="31" spans="1:43">
      <c r="C31" t="s">
        <v>755</v>
      </c>
      <c r="D31" s="1584">
        <v>9.15</v>
      </c>
      <c r="E31" s="1564" t="str">
        <f t="shared" si="19"/>
        <v/>
      </c>
      <c r="G31" s="1564" t="str">
        <f t="shared" si="19"/>
        <v/>
      </c>
      <c r="I31" s="1564" t="str">
        <f t="shared" si="1"/>
        <v/>
      </c>
      <c r="K31" s="1564" t="str">
        <f t="shared" si="2"/>
        <v/>
      </c>
      <c r="M31" s="1564" t="str">
        <f t="shared" si="3"/>
        <v/>
      </c>
      <c r="N31" s="1584">
        <f>N30/15/30/365</f>
        <v>0.16853065449010654</v>
      </c>
      <c r="O31" s="1564" t="str">
        <f t="shared" si="4"/>
        <v/>
      </c>
      <c r="P31" s="1584">
        <f>P30/15/30/365</f>
        <v>0.20757400304414</v>
      </c>
      <c r="Q31" s="1564" t="str">
        <f t="shared" si="5"/>
        <v/>
      </c>
      <c r="S31" s="1564" t="str">
        <f t="shared" si="6"/>
        <v/>
      </c>
      <c r="T31" s="1584">
        <f>T30/15/30/365</f>
        <v>0.46906940639269401</v>
      </c>
      <c r="U31" s="1564" t="str">
        <f t="shared" si="7"/>
        <v/>
      </c>
      <c r="V31">
        <f>SUM(V12:V27)</f>
        <v>183662.74</v>
      </c>
      <c r="W31" s="1564" t="str">
        <f t="shared" si="8"/>
        <v/>
      </c>
      <c r="X31">
        <f>SUM(X12:X27)</f>
        <v>29946.670000000002</v>
      </c>
      <c r="Y31" s="1564" t="str">
        <f t="shared" si="9"/>
        <v/>
      </c>
      <c r="Z31">
        <f>SUM(Z12:Z27)</f>
        <v>781097.36</v>
      </c>
      <c r="AA31" s="1564" t="str">
        <f t="shared" si="10"/>
        <v/>
      </c>
      <c r="AC31" s="1564" t="str">
        <f t="shared" si="11"/>
        <v/>
      </c>
      <c r="AE31" s="1564" t="str">
        <f t="shared" si="12"/>
        <v/>
      </c>
      <c r="AG31" s="1564" t="str">
        <f t="shared" si="13"/>
        <v/>
      </c>
      <c r="AI31" s="1564" t="str">
        <f t="shared" si="14"/>
        <v/>
      </c>
      <c r="AK31" s="1564" t="str">
        <f t="shared" si="15"/>
        <v/>
      </c>
      <c r="AM31" s="1564" t="str">
        <f t="shared" si="16"/>
        <v/>
      </c>
      <c r="AO31" s="1564" t="str">
        <f t="shared" si="17"/>
        <v/>
      </c>
      <c r="AQ31" s="1564" t="str">
        <f t="shared" si="18"/>
        <v/>
      </c>
    </row>
    <row r="32" spans="1:43">
      <c r="E32" s="1564" t="str">
        <f t="shared" si="19"/>
        <v/>
      </c>
      <c r="G32" s="1564" t="str">
        <f t="shared" si="19"/>
        <v/>
      </c>
      <c r="I32" s="1564" t="str">
        <f t="shared" si="1"/>
        <v/>
      </c>
      <c r="K32" s="1564" t="str">
        <f t="shared" si="2"/>
        <v/>
      </c>
      <c r="M32" s="1564" t="str">
        <f t="shared" si="3"/>
        <v/>
      </c>
      <c r="O32" s="1564" t="str">
        <f t="shared" si="4"/>
        <v/>
      </c>
      <c r="Q32" s="1564" t="str">
        <f t="shared" si="5"/>
        <v/>
      </c>
      <c r="S32" s="1564" t="str">
        <f t="shared" si="6"/>
        <v/>
      </c>
      <c r="U32" s="1564" t="str">
        <f t="shared" si="7"/>
        <v/>
      </c>
      <c r="V32" s="1584">
        <f>V31/15/30/365</f>
        <v>1.118190197869102</v>
      </c>
      <c r="W32" s="1564" t="str">
        <f t="shared" si="8"/>
        <v/>
      </c>
      <c r="X32" s="1584">
        <f>X31/15/30/365</f>
        <v>0.18232371385083712</v>
      </c>
      <c r="Y32" s="1564" t="str">
        <f t="shared" si="9"/>
        <v/>
      </c>
      <c r="Z32" s="1584">
        <f>Z31/15/30/365</f>
        <v>4.7555394824961947</v>
      </c>
      <c r="AA32" s="1564" t="str">
        <f t="shared" si="10"/>
        <v/>
      </c>
      <c r="AC32" s="1564" t="str">
        <f t="shared" si="11"/>
        <v/>
      </c>
      <c r="AE32" s="1564" t="str">
        <f t="shared" si="12"/>
        <v/>
      </c>
      <c r="AG32" s="1564" t="str">
        <f t="shared" si="13"/>
        <v/>
      </c>
      <c r="AI32" s="1564" t="str">
        <f t="shared" si="14"/>
        <v/>
      </c>
      <c r="AK32" s="1564" t="str">
        <f t="shared" si="15"/>
        <v/>
      </c>
      <c r="AM32" s="1564" t="str">
        <f t="shared" si="16"/>
        <v/>
      </c>
      <c r="AO32" s="1564" t="str">
        <f t="shared" si="17"/>
        <v/>
      </c>
      <c r="AQ32" s="1564" t="str">
        <f t="shared" si="18"/>
        <v/>
      </c>
    </row>
    <row r="33" spans="5:43">
      <c r="E33" s="1564" t="str">
        <f t="shared" si="19"/>
        <v/>
      </c>
      <c r="G33" s="1564" t="str">
        <f t="shared" si="19"/>
        <v/>
      </c>
      <c r="I33" s="1564" t="str">
        <f t="shared" si="1"/>
        <v/>
      </c>
      <c r="K33" s="1564" t="str">
        <f t="shared" si="2"/>
        <v/>
      </c>
      <c r="M33" s="1564" t="str">
        <f t="shared" si="3"/>
        <v/>
      </c>
      <c r="O33" s="1564" t="str">
        <f t="shared" si="4"/>
        <v/>
      </c>
      <c r="Q33" s="1564" t="str">
        <f t="shared" si="5"/>
        <v/>
      </c>
      <c r="S33" s="1564" t="str">
        <f t="shared" si="6"/>
        <v/>
      </c>
      <c r="U33" s="1564" t="str">
        <f t="shared" si="7"/>
        <v/>
      </c>
      <c r="W33" s="1564" t="str">
        <f t="shared" si="8"/>
        <v/>
      </c>
      <c r="Y33" s="1564" t="str">
        <f t="shared" si="9"/>
        <v/>
      </c>
      <c r="AA33" s="1564" t="str">
        <f t="shared" si="10"/>
        <v/>
      </c>
      <c r="AC33" s="1564" t="str">
        <f t="shared" si="11"/>
        <v/>
      </c>
      <c r="AE33" s="1564" t="str">
        <f t="shared" si="12"/>
        <v/>
      </c>
      <c r="AG33" s="1564" t="str">
        <f t="shared" si="13"/>
        <v/>
      </c>
      <c r="AI33" s="1564" t="str">
        <f t="shared" si="14"/>
        <v/>
      </c>
      <c r="AK33" s="1564" t="str">
        <f t="shared" si="15"/>
        <v/>
      </c>
      <c r="AM33" s="1564" t="str">
        <f t="shared" si="16"/>
        <v/>
      </c>
      <c r="AO33" s="1564" t="str">
        <f t="shared" si="17"/>
        <v/>
      </c>
      <c r="AQ33" s="1564" t="str">
        <f t="shared" si="18"/>
        <v/>
      </c>
    </row>
    <row r="34" spans="5:43">
      <c r="E34" s="1564" t="str">
        <f t="shared" si="19"/>
        <v/>
      </c>
      <c r="G34" s="1564" t="str">
        <f t="shared" si="19"/>
        <v/>
      </c>
      <c r="I34" s="1564" t="str">
        <f t="shared" si="1"/>
        <v/>
      </c>
      <c r="K34" s="1564" t="str">
        <f t="shared" si="2"/>
        <v/>
      </c>
      <c r="M34" s="1564" t="str">
        <f t="shared" si="3"/>
        <v/>
      </c>
      <c r="O34" s="1564" t="str">
        <f t="shared" si="4"/>
        <v/>
      </c>
      <c r="Q34" s="1564" t="str">
        <f t="shared" si="5"/>
        <v/>
      </c>
      <c r="S34" s="1564" t="str">
        <f t="shared" si="6"/>
        <v/>
      </c>
      <c r="U34" s="1564" t="str">
        <f t="shared" si="7"/>
        <v/>
      </c>
      <c r="W34" s="1564" t="str">
        <f t="shared" si="8"/>
        <v/>
      </c>
      <c r="Y34" s="1564" t="str">
        <f t="shared" si="9"/>
        <v/>
      </c>
      <c r="AA34" s="1564" t="str">
        <f t="shared" si="10"/>
        <v/>
      </c>
      <c r="AC34" s="1564" t="str">
        <f t="shared" si="11"/>
        <v/>
      </c>
      <c r="AE34" s="1564" t="str">
        <f t="shared" si="12"/>
        <v/>
      </c>
      <c r="AG34" s="1564" t="str">
        <f t="shared" si="13"/>
        <v/>
      </c>
      <c r="AI34" s="1564" t="str">
        <f t="shared" si="14"/>
        <v/>
      </c>
      <c r="AK34" s="1564" t="str">
        <f t="shared" si="15"/>
        <v/>
      </c>
      <c r="AM34" s="1564" t="str">
        <f t="shared" si="16"/>
        <v/>
      </c>
      <c r="AO34" s="1564" t="str">
        <f t="shared" si="17"/>
        <v/>
      </c>
      <c r="AQ34" s="1564" t="str">
        <f t="shared" si="18"/>
        <v/>
      </c>
    </row>
    <row r="35" spans="5:43">
      <c r="E35" s="1564" t="str">
        <f t="shared" si="19"/>
        <v/>
      </c>
      <c r="G35" s="1564" t="str">
        <f t="shared" si="19"/>
        <v/>
      </c>
      <c r="I35" s="1564" t="str">
        <f t="shared" si="1"/>
        <v/>
      </c>
      <c r="K35" s="1564" t="str">
        <f t="shared" si="2"/>
        <v/>
      </c>
      <c r="M35" s="1564" t="str">
        <f t="shared" si="3"/>
        <v/>
      </c>
      <c r="O35" s="1564" t="str">
        <f t="shared" si="4"/>
        <v/>
      </c>
      <c r="Q35" s="1564" t="str">
        <f t="shared" si="5"/>
        <v/>
      </c>
      <c r="S35" s="1564" t="str">
        <f t="shared" si="6"/>
        <v/>
      </c>
      <c r="U35" s="1564" t="str">
        <f t="shared" si="7"/>
        <v/>
      </c>
      <c r="W35" s="1564" t="str">
        <f t="shared" si="8"/>
        <v/>
      </c>
      <c r="Y35" s="1564" t="str">
        <f t="shared" si="9"/>
        <v/>
      </c>
      <c r="AA35" s="1564" t="str">
        <f t="shared" si="10"/>
        <v/>
      </c>
      <c r="AC35" s="1564" t="str">
        <f t="shared" si="11"/>
        <v/>
      </c>
      <c r="AE35" s="1564" t="str">
        <f t="shared" si="12"/>
        <v/>
      </c>
      <c r="AG35" s="1564" t="str">
        <f t="shared" si="13"/>
        <v/>
      </c>
      <c r="AI35" s="1564" t="str">
        <f t="shared" si="14"/>
        <v/>
      </c>
      <c r="AK35" s="1564" t="str">
        <f t="shared" si="15"/>
        <v/>
      </c>
      <c r="AM35" s="1564" t="str">
        <f t="shared" si="16"/>
        <v/>
      </c>
      <c r="AO35" s="1564" t="str">
        <f t="shared" si="17"/>
        <v/>
      </c>
      <c r="AQ35" s="1564" t="str">
        <f t="shared" si="18"/>
        <v/>
      </c>
    </row>
    <row r="36" spans="5:43">
      <c r="E36" s="1564" t="str">
        <f t="shared" si="19"/>
        <v/>
      </c>
      <c r="G36" s="1564" t="str">
        <f t="shared" si="19"/>
        <v/>
      </c>
      <c r="I36" s="1564" t="str">
        <f t="shared" si="1"/>
        <v/>
      </c>
      <c r="K36" s="1564" t="str">
        <f t="shared" si="2"/>
        <v/>
      </c>
      <c r="M36" s="1564" t="str">
        <f t="shared" si="3"/>
        <v/>
      </c>
      <c r="O36" s="1564" t="str">
        <f t="shared" si="4"/>
        <v/>
      </c>
      <c r="Q36" s="1564" t="str">
        <f t="shared" si="5"/>
        <v/>
      </c>
      <c r="S36" s="1564" t="str">
        <f t="shared" si="6"/>
        <v/>
      </c>
      <c r="U36" s="1564" t="str">
        <f t="shared" si="7"/>
        <v/>
      </c>
      <c r="W36" s="1564" t="str">
        <f t="shared" si="8"/>
        <v/>
      </c>
      <c r="Y36" s="1564" t="str">
        <f t="shared" si="9"/>
        <v/>
      </c>
      <c r="AA36" s="1564" t="str">
        <f t="shared" si="10"/>
        <v/>
      </c>
      <c r="AC36" s="1564" t="str">
        <f t="shared" si="11"/>
        <v/>
      </c>
      <c r="AE36" s="1564" t="str">
        <f t="shared" si="12"/>
        <v/>
      </c>
      <c r="AG36" s="1564" t="str">
        <f t="shared" si="13"/>
        <v/>
      </c>
      <c r="AI36" s="1564" t="str">
        <f t="shared" si="14"/>
        <v/>
      </c>
      <c r="AK36" s="1564" t="str">
        <f t="shared" si="15"/>
        <v/>
      </c>
      <c r="AM36" s="1564" t="str">
        <f t="shared" si="16"/>
        <v/>
      </c>
      <c r="AO36" s="1564" t="str">
        <f t="shared" si="17"/>
        <v/>
      </c>
      <c r="AQ36" s="1564" t="str">
        <f t="shared" si="18"/>
        <v/>
      </c>
    </row>
    <row r="37" spans="5:43">
      <c r="E37" s="1564" t="str">
        <f t="shared" si="19"/>
        <v/>
      </c>
      <c r="G37" s="1564" t="str">
        <f t="shared" si="19"/>
        <v/>
      </c>
      <c r="I37" s="1564" t="str">
        <f t="shared" si="1"/>
        <v/>
      </c>
      <c r="K37" s="1564" t="str">
        <f t="shared" si="2"/>
        <v/>
      </c>
      <c r="M37" s="1564" t="str">
        <f t="shared" si="3"/>
        <v/>
      </c>
      <c r="O37" s="1564" t="str">
        <f t="shared" si="4"/>
        <v/>
      </c>
      <c r="Q37" s="1564" t="str">
        <f t="shared" si="5"/>
        <v/>
      </c>
      <c r="S37" s="1564" t="str">
        <f t="shared" si="6"/>
        <v/>
      </c>
      <c r="U37" s="1564" t="str">
        <f t="shared" si="7"/>
        <v/>
      </c>
      <c r="W37" s="1564" t="str">
        <f t="shared" si="8"/>
        <v/>
      </c>
      <c r="Y37" s="1564" t="str">
        <f t="shared" si="9"/>
        <v/>
      </c>
      <c r="AA37" s="1564" t="str">
        <f t="shared" si="10"/>
        <v/>
      </c>
      <c r="AC37" s="1564" t="str">
        <f t="shared" si="11"/>
        <v/>
      </c>
      <c r="AE37" s="1564" t="str">
        <f t="shared" si="12"/>
        <v/>
      </c>
      <c r="AG37" s="1564" t="str">
        <f t="shared" si="13"/>
        <v/>
      </c>
      <c r="AI37" s="1564" t="str">
        <f t="shared" si="14"/>
        <v/>
      </c>
      <c r="AK37" s="1564" t="str">
        <f t="shared" si="15"/>
        <v/>
      </c>
      <c r="AM37" s="1564" t="str">
        <f t="shared" si="16"/>
        <v/>
      </c>
      <c r="AO37" s="1564" t="str">
        <f t="shared" si="17"/>
        <v/>
      </c>
      <c r="AQ37" s="1564" t="str">
        <f t="shared" si="18"/>
        <v/>
      </c>
    </row>
    <row r="38" spans="5:43">
      <c r="E38" s="1564" t="str">
        <f t="shared" si="19"/>
        <v/>
      </c>
      <c r="G38" s="1564" t="str">
        <f t="shared" si="19"/>
        <v/>
      </c>
      <c r="I38" s="1564" t="str">
        <f t="shared" si="1"/>
        <v/>
      </c>
      <c r="K38" s="1564" t="str">
        <f t="shared" si="2"/>
        <v/>
      </c>
      <c r="M38" s="1564" t="str">
        <f t="shared" si="3"/>
        <v/>
      </c>
      <c r="O38" s="1564" t="str">
        <f t="shared" si="4"/>
        <v/>
      </c>
      <c r="Q38" s="1564" t="str">
        <f t="shared" si="5"/>
        <v/>
      </c>
      <c r="S38" s="1564" t="str">
        <f t="shared" si="6"/>
        <v/>
      </c>
      <c r="U38" s="1564" t="str">
        <f t="shared" si="7"/>
        <v/>
      </c>
      <c r="W38" s="1564" t="str">
        <f t="shared" si="8"/>
        <v/>
      </c>
      <c r="Y38" s="1564" t="str">
        <f t="shared" si="9"/>
        <v/>
      </c>
      <c r="AA38" s="1564" t="str">
        <f t="shared" si="10"/>
        <v/>
      </c>
      <c r="AC38" s="1564" t="str">
        <f t="shared" si="11"/>
        <v/>
      </c>
      <c r="AE38" s="1564" t="str">
        <f t="shared" si="12"/>
        <v/>
      </c>
      <c r="AG38" s="1564" t="str">
        <f t="shared" si="13"/>
        <v/>
      </c>
      <c r="AI38" s="1564" t="str">
        <f t="shared" si="14"/>
        <v/>
      </c>
      <c r="AK38" s="1564" t="str">
        <f t="shared" si="15"/>
        <v/>
      </c>
      <c r="AM38" s="1564" t="str">
        <f t="shared" si="16"/>
        <v/>
      </c>
      <c r="AO38" s="1564" t="str">
        <f t="shared" si="17"/>
        <v/>
      </c>
      <c r="AQ38" s="1564" t="str">
        <f t="shared" si="18"/>
        <v/>
      </c>
    </row>
    <row r="39" spans="5:43">
      <c r="E39" s="1564" t="str">
        <f t="shared" si="19"/>
        <v/>
      </c>
      <c r="G39" s="1564" t="str">
        <f t="shared" si="19"/>
        <v/>
      </c>
      <c r="I39" s="1564" t="str">
        <f t="shared" si="1"/>
        <v/>
      </c>
      <c r="K39" s="1564" t="str">
        <f t="shared" si="2"/>
        <v/>
      </c>
      <c r="M39" s="1564" t="str">
        <f t="shared" si="3"/>
        <v/>
      </c>
      <c r="O39" s="1564" t="str">
        <f t="shared" si="4"/>
        <v/>
      </c>
      <c r="Q39" s="1564" t="str">
        <f t="shared" si="5"/>
        <v/>
      </c>
      <c r="S39" s="1564" t="str">
        <f t="shared" si="6"/>
        <v/>
      </c>
      <c r="U39" s="1564" t="str">
        <f t="shared" si="7"/>
        <v/>
      </c>
      <c r="W39" s="1564" t="str">
        <f t="shared" si="8"/>
        <v/>
      </c>
      <c r="Y39" s="1564" t="str">
        <f t="shared" si="9"/>
        <v/>
      </c>
      <c r="AA39" s="1564" t="str">
        <f t="shared" si="10"/>
        <v/>
      </c>
      <c r="AC39" s="1564" t="str">
        <f t="shared" si="11"/>
        <v/>
      </c>
      <c r="AE39" s="1564" t="str">
        <f t="shared" si="12"/>
        <v/>
      </c>
      <c r="AG39" s="1564" t="str">
        <f t="shared" si="13"/>
        <v/>
      </c>
      <c r="AI39" s="1564" t="str">
        <f t="shared" si="14"/>
        <v/>
      </c>
      <c r="AK39" s="1564" t="str">
        <f t="shared" si="15"/>
        <v/>
      </c>
      <c r="AM39" s="1564" t="str">
        <f t="shared" si="16"/>
        <v/>
      </c>
      <c r="AO39" s="1564" t="str">
        <f t="shared" si="17"/>
        <v/>
      </c>
      <c r="AQ39" s="1564" t="str">
        <f t="shared" si="18"/>
        <v/>
      </c>
    </row>
    <row r="40" spans="5:43">
      <c r="E40" s="1564" t="str">
        <f t="shared" si="19"/>
        <v/>
      </c>
      <c r="G40" s="1564" t="str">
        <f t="shared" si="19"/>
        <v/>
      </c>
      <c r="I40" s="1564" t="str">
        <f t="shared" si="1"/>
        <v/>
      </c>
      <c r="K40" s="1564" t="str">
        <f t="shared" si="2"/>
        <v/>
      </c>
      <c r="M40" s="1564" t="str">
        <f t="shared" si="3"/>
        <v/>
      </c>
      <c r="O40" s="1564" t="str">
        <f t="shared" si="4"/>
        <v/>
      </c>
      <c r="Q40" s="1564" t="str">
        <f t="shared" si="5"/>
        <v/>
      </c>
      <c r="S40" s="1564" t="str">
        <f t="shared" si="6"/>
        <v/>
      </c>
      <c r="U40" s="1564" t="str">
        <f t="shared" si="7"/>
        <v/>
      </c>
      <c r="W40" s="1564" t="str">
        <f t="shared" si="8"/>
        <v/>
      </c>
      <c r="Y40" s="1564" t="str">
        <f t="shared" si="9"/>
        <v/>
      </c>
      <c r="AA40" s="1564" t="str">
        <f t="shared" si="10"/>
        <v/>
      </c>
      <c r="AC40" s="1564" t="str">
        <f t="shared" si="11"/>
        <v/>
      </c>
      <c r="AE40" s="1564" t="str">
        <f t="shared" si="12"/>
        <v/>
      </c>
      <c r="AG40" s="1564" t="str">
        <f t="shared" si="13"/>
        <v/>
      </c>
      <c r="AI40" s="1564" t="str">
        <f t="shared" si="14"/>
        <v/>
      </c>
      <c r="AK40" s="1564" t="str">
        <f t="shared" si="15"/>
        <v/>
      </c>
      <c r="AM40" s="1564" t="str">
        <f t="shared" si="16"/>
        <v/>
      </c>
      <c r="AO40" s="1564" t="str">
        <f t="shared" si="17"/>
        <v/>
      </c>
      <c r="AQ40" s="1564" t="str">
        <f t="shared" si="18"/>
        <v/>
      </c>
    </row>
    <row r="41" spans="5:43">
      <c r="E41" s="1564" t="str">
        <f t="shared" si="19"/>
        <v/>
      </c>
      <c r="G41" s="1564" t="str">
        <f t="shared" si="19"/>
        <v/>
      </c>
      <c r="I41" s="1564" t="str">
        <f t="shared" si="1"/>
        <v/>
      </c>
      <c r="K41" s="1564" t="str">
        <f t="shared" si="2"/>
        <v/>
      </c>
      <c r="M41" s="1564" t="str">
        <f t="shared" si="3"/>
        <v/>
      </c>
      <c r="O41" s="1564" t="str">
        <f t="shared" si="4"/>
        <v/>
      </c>
      <c r="Q41" s="1564" t="str">
        <f t="shared" si="5"/>
        <v/>
      </c>
      <c r="S41" s="1564" t="str">
        <f t="shared" si="6"/>
        <v/>
      </c>
      <c r="U41" s="1564" t="str">
        <f t="shared" si="7"/>
        <v/>
      </c>
      <c r="W41" s="1564" t="str">
        <f t="shared" si="8"/>
        <v/>
      </c>
      <c r="Y41" s="1564" t="str">
        <f t="shared" si="9"/>
        <v/>
      </c>
      <c r="AA41" s="1564" t="str">
        <f t="shared" si="10"/>
        <v/>
      </c>
      <c r="AC41" s="1564" t="str">
        <f t="shared" si="11"/>
        <v/>
      </c>
      <c r="AE41" s="1564" t="str">
        <f t="shared" si="12"/>
        <v/>
      </c>
      <c r="AG41" s="1564" t="str">
        <f t="shared" si="13"/>
        <v/>
      </c>
      <c r="AI41" s="1564" t="str">
        <f t="shared" si="14"/>
        <v/>
      </c>
      <c r="AK41" s="1564" t="str">
        <f t="shared" si="15"/>
        <v/>
      </c>
      <c r="AM41" s="1564" t="str">
        <f t="shared" si="16"/>
        <v/>
      </c>
      <c r="AO41" s="1564" t="str">
        <f t="shared" si="17"/>
        <v/>
      </c>
      <c r="AQ41" s="1564" t="str">
        <f t="shared" si="18"/>
        <v/>
      </c>
    </row>
    <row r="42" spans="5:43">
      <c r="E42" s="1564" t="str">
        <f t="shared" si="19"/>
        <v/>
      </c>
      <c r="G42" s="1564" t="str">
        <f t="shared" si="19"/>
        <v/>
      </c>
      <c r="I42" s="1564" t="str">
        <f t="shared" si="1"/>
        <v/>
      </c>
      <c r="K42" s="1564" t="str">
        <f t="shared" si="2"/>
        <v/>
      </c>
      <c r="M42" s="1564" t="str">
        <f t="shared" si="3"/>
        <v/>
      </c>
      <c r="O42" s="1564" t="str">
        <f t="shared" si="4"/>
        <v/>
      </c>
      <c r="Q42" s="1564" t="str">
        <f t="shared" si="5"/>
        <v/>
      </c>
      <c r="S42" s="1564" t="str">
        <f t="shared" si="6"/>
        <v/>
      </c>
      <c r="U42" s="1564" t="str">
        <f t="shared" si="7"/>
        <v/>
      </c>
      <c r="W42" s="1564" t="str">
        <f t="shared" si="8"/>
        <v/>
      </c>
      <c r="Y42" s="1564" t="str">
        <f t="shared" si="9"/>
        <v/>
      </c>
      <c r="AA42" s="1564" t="str">
        <f t="shared" si="10"/>
        <v/>
      </c>
      <c r="AC42" s="1564" t="str">
        <f t="shared" si="11"/>
        <v/>
      </c>
      <c r="AE42" s="1564" t="str">
        <f t="shared" si="12"/>
        <v/>
      </c>
      <c r="AG42" s="1564" t="str">
        <f t="shared" si="13"/>
        <v/>
      </c>
      <c r="AI42" s="1564" t="str">
        <f t="shared" si="14"/>
        <v/>
      </c>
      <c r="AK42" s="1564" t="str">
        <f t="shared" si="15"/>
        <v/>
      </c>
      <c r="AM42" s="1564" t="str">
        <f t="shared" si="16"/>
        <v/>
      </c>
      <c r="AO42" s="1564" t="str">
        <f t="shared" si="17"/>
        <v/>
      </c>
      <c r="AQ42" s="1564" t="str">
        <f t="shared" si="18"/>
        <v/>
      </c>
    </row>
    <row r="43" spans="5:43">
      <c r="E43" s="1564" t="str">
        <f t="shared" si="19"/>
        <v/>
      </c>
      <c r="G43" s="1564" t="str">
        <f t="shared" si="19"/>
        <v/>
      </c>
      <c r="I43" s="1564" t="str">
        <f t="shared" si="1"/>
        <v/>
      </c>
      <c r="K43" s="1564" t="str">
        <f t="shared" si="2"/>
        <v/>
      </c>
      <c r="M43" s="1564" t="str">
        <f t="shared" si="3"/>
        <v/>
      </c>
      <c r="O43" s="1564" t="str">
        <f t="shared" si="4"/>
        <v/>
      </c>
      <c r="Q43" s="1564" t="str">
        <f t="shared" si="5"/>
        <v/>
      </c>
      <c r="S43" s="1564" t="str">
        <f t="shared" si="6"/>
        <v/>
      </c>
      <c r="U43" s="1564" t="str">
        <f t="shared" si="7"/>
        <v/>
      </c>
      <c r="W43" s="1564" t="str">
        <f t="shared" si="8"/>
        <v/>
      </c>
      <c r="Y43" s="1564" t="str">
        <f t="shared" si="9"/>
        <v/>
      </c>
      <c r="AA43" s="1564" t="str">
        <f t="shared" si="10"/>
        <v/>
      </c>
      <c r="AC43" s="1564" t="str">
        <f t="shared" si="11"/>
        <v/>
      </c>
      <c r="AE43" s="1564" t="str">
        <f t="shared" si="12"/>
        <v/>
      </c>
      <c r="AG43" s="1564" t="str">
        <f t="shared" si="13"/>
        <v/>
      </c>
      <c r="AI43" s="1564" t="str">
        <f t="shared" si="14"/>
        <v/>
      </c>
      <c r="AK43" s="1564" t="str">
        <f t="shared" si="15"/>
        <v/>
      </c>
      <c r="AM43" s="1564" t="str">
        <f t="shared" si="16"/>
        <v/>
      </c>
      <c r="AO43" s="1564" t="str">
        <f t="shared" si="17"/>
        <v/>
      </c>
      <c r="AQ43" s="1564" t="str">
        <f t="shared" si="18"/>
        <v/>
      </c>
    </row>
    <row r="44" spans="5:43">
      <c r="E44" s="1564" t="str">
        <f t="shared" si="19"/>
        <v/>
      </c>
      <c r="G44" s="1564" t="str">
        <f t="shared" si="19"/>
        <v/>
      </c>
      <c r="I44" s="1564" t="str">
        <f t="shared" si="1"/>
        <v/>
      </c>
      <c r="K44" s="1564" t="str">
        <f t="shared" si="2"/>
        <v/>
      </c>
      <c r="M44" s="1564" t="str">
        <f t="shared" si="3"/>
        <v/>
      </c>
      <c r="O44" s="1564" t="str">
        <f t="shared" si="4"/>
        <v/>
      </c>
      <c r="Q44" s="1564" t="str">
        <f t="shared" si="5"/>
        <v/>
      </c>
      <c r="S44" s="1564" t="str">
        <f t="shared" si="6"/>
        <v/>
      </c>
      <c r="U44" s="1564" t="str">
        <f t="shared" si="7"/>
        <v/>
      </c>
      <c r="W44" s="1564" t="str">
        <f t="shared" si="8"/>
        <v/>
      </c>
      <c r="Y44" s="1564" t="str">
        <f t="shared" si="9"/>
        <v/>
      </c>
      <c r="AA44" s="1564" t="str">
        <f t="shared" si="10"/>
        <v/>
      </c>
      <c r="AC44" s="1564" t="str">
        <f t="shared" si="11"/>
        <v/>
      </c>
      <c r="AE44" s="1564" t="str">
        <f t="shared" si="12"/>
        <v/>
      </c>
      <c r="AG44" s="1564" t="str">
        <f t="shared" si="13"/>
        <v/>
      </c>
      <c r="AI44" s="1564" t="str">
        <f t="shared" si="14"/>
        <v/>
      </c>
      <c r="AK44" s="1564" t="str">
        <f t="shared" si="15"/>
        <v/>
      </c>
      <c r="AM44" s="1564" t="str">
        <f t="shared" si="16"/>
        <v/>
      </c>
      <c r="AO44" s="1564" t="str">
        <f t="shared" si="17"/>
        <v/>
      </c>
      <c r="AQ44" s="1564" t="str">
        <f t="shared" si="18"/>
        <v/>
      </c>
    </row>
    <row r="45" spans="5:43">
      <c r="E45" s="1564" t="str">
        <f t="shared" ref="E45:G60" si="20">IF(OR($B45=0,D45=0),"",D45/$B45)</f>
        <v/>
      </c>
      <c r="G45" s="1564" t="str">
        <f t="shared" si="20"/>
        <v/>
      </c>
      <c r="I45" s="1564" t="str">
        <f t="shared" si="1"/>
        <v/>
      </c>
      <c r="K45" s="1564" t="str">
        <f t="shared" si="2"/>
        <v/>
      </c>
      <c r="M45" s="1564" t="str">
        <f t="shared" si="3"/>
        <v/>
      </c>
      <c r="O45" s="1564" t="str">
        <f t="shared" si="4"/>
        <v/>
      </c>
      <c r="Q45" s="1564" t="str">
        <f t="shared" si="5"/>
        <v/>
      </c>
      <c r="S45" s="1564" t="str">
        <f t="shared" si="6"/>
        <v/>
      </c>
      <c r="U45" s="1564" t="str">
        <f t="shared" si="7"/>
        <v/>
      </c>
      <c r="W45" s="1564" t="str">
        <f t="shared" si="8"/>
        <v/>
      </c>
      <c r="Y45" s="1564" t="str">
        <f t="shared" si="9"/>
        <v/>
      </c>
      <c r="AA45" s="1564" t="str">
        <f t="shared" si="10"/>
        <v/>
      </c>
      <c r="AC45" s="1564" t="str">
        <f t="shared" si="11"/>
        <v/>
      </c>
      <c r="AE45" s="1564" t="str">
        <f t="shared" si="12"/>
        <v/>
      </c>
      <c r="AG45" s="1564" t="str">
        <f t="shared" si="13"/>
        <v/>
      </c>
      <c r="AI45" s="1564" t="str">
        <f t="shared" si="14"/>
        <v/>
      </c>
      <c r="AK45" s="1564" t="str">
        <f t="shared" si="15"/>
        <v/>
      </c>
      <c r="AM45" s="1564" t="str">
        <f t="shared" si="16"/>
        <v/>
      </c>
      <c r="AO45" s="1564" t="str">
        <f t="shared" si="17"/>
        <v/>
      </c>
      <c r="AQ45" s="1564" t="str">
        <f t="shared" si="18"/>
        <v/>
      </c>
    </row>
    <row r="46" spans="5:43">
      <c r="E46" s="1564" t="str">
        <f t="shared" si="20"/>
        <v/>
      </c>
      <c r="G46" s="1564" t="str">
        <f t="shared" si="20"/>
        <v/>
      </c>
      <c r="I46" s="1564" t="str">
        <f t="shared" si="1"/>
        <v/>
      </c>
      <c r="K46" s="1564" t="str">
        <f t="shared" si="2"/>
        <v/>
      </c>
      <c r="M46" s="1564" t="str">
        <f t="shared" si="3"/>
        <v/>
      </c>
      <c r="O46" s="1564" t="str">
        <f t="shared" si="4"/>
        <v/>
      </c>
      <c r="Q46" s="1564" t="str">
        <f t="shared" si="5"/>
        <v/>
      </c>
      <c r="S46" s="1564" t="str">
        <f t="shared" si="6"/>
        <v/>
      </c>
      <c r="U46" s="1564" t="str">
        <f t="shared" si="7"/>
        <v/>
      </c>
      <c r="W46" s="1564" t="str">
        <f t="shared" si="8"/>
        <v/>
      </c>
      <c r="Y46" s="1564" t="str">
        <f t="shared" si="9"/>
        <v/>
      </c>
      <c r="AA46" s="1564" t="str">
        <f t="shared" si="10"/>
        <v/>
      </c>
      <c r="AC46" s="1564" t="str">
        <f t="shared" si="11"/>
        <v/>
      </c>
      <c r="AE46" s="1564" t="str">
        <f t="shared" si="12"/>
        <v/>
      </c>
      <c r="AG46" s="1564" t="str">
        <f t="shared" si="13"/>
        <v/>
      </c>
      <c r="AI46" s="1564" t="str">
        <f t="shared" si="14"/>
        <v/>
      </c>
      <c r="AK46" s="1564" t="str">
        <f t="shared" si="15"/>
        <v/>
      </c>
      <c r="AM46" s="1564" t="str">
        <f t="shared" si="16"/>
        <v/>
      </c>
      <c r="AO46" s="1564" t="str">
        <f t="shared" si="17"/>
        <v/>
      </c>
      <c r="AQ46" s="1564" t="str">
        <f t="shared" si="18"/>
        <v/>
      </c>
    </row>
    <row r="47" spans="5:43">
      <c r="E47" s="1564" t="str">
        <f t="shared" si="20"/>
        <v/>
      </c>
      <c r="G47" s="1564" t="str">
        <f t="shared" si="20"/>
        <v/>
      </c>
      <c r="I47" s="1564" t="str">
        <f t="shared" si="1"/>
        <v/>
      </c>
      <c r="K47" s="1564" t="str">
        <f t="shared" si="2"/>
        <v/>
      </c>
      <c r="M47" s="1564" t="str">
        <f t="shared" si="3"/>
        <v/>
      </c>
      <c r="O47" s="1564" t="str">
        <f t="shared" si="4"/>
        <v/>
      </c>
      <c r="Q47" s="1564" t="str">
        <f t="shared" si="5"/>
        <v/>
      </c>
      <c r="S47" s="1564" t="str">
        <f t="shared" si="6"/>
        <v/>
      </c>
      <c r="U47" s="1564" t="str">
        <f t="shared" si="7"/>
        <v/>
      </c>
      <c r="W47" s="1564" t="str">
        <f t="shared" si="8"/>
        <v/>
      </c>
      <c r="Y47" s="1564" t="str">
        <f t="shared" si="9"/>
        <v/>
      </c>
      <c r="AA47" s="1564" t="str">
        <f t="shared" si="10"/>
        <v/>
      </c>
      <c r="AC47" s="1564" t="str">
        <f t="shared" si="11"/>
        <v/>
      </c>
      <c r="AE47" s="1564" t="str">
        <f t="shared" si="12"/>
        <v/>
      </c>
      <c r="AG47" s="1564" t="str">
        <f t="shared" si="13"/>
        <v/>
      </c>
      <c r="AI47" s="1564" t="str">
        <f t="shared" si="14"/>
        <v/>
      </c>
      <c r="AK47" s="1564" t="str">
        <f t="shared" si="15"/>
        <v/>
      </c>
      <c r="AM47" s="1564" t="str">
        <f t="shared" si="16"/>
        <v/>
      </c>
      <c r="AO47" s="1564" t="str">
        <f t="shared" si="17"/>
        <v/>
      </c>
      <c r="AQ47" s="1564" t="str">
        <f t="shared" si="18"/>
        <v/>
      </c>
    </row>
    <row r="48" spans="5:43">
      <c r="E48" s="1564" t="str">
        <f t="shared" si="20"/>
        <v/>
      </c>
      <c r="G48" s="1564" t="str">
        <f t="shared" si="20"/>
        <v/>
      </c>
      <c r="I48" s="1564" t="str">
        <f t="shared" si="1"/>
        <v/>
      </c>
      <c r="K48" s="1564" t="str">
        <f t="shared" si="2"/>
        <v/>
      </c>
      <c r="M48" s="1564" t="str">
        <f t="shared" si="3"/>
        <v/>
      </c>
      <c r="O48" s="1564" t="str">
        <f t="shared" si="4"/>
        <v/>
      </c>
      <c r="Q48" s="1564" t="str">
        <f t="shared" si="5"/>
        <v/>
      </c>
      <c r="S48" s="1564" t="str">
        <f t="shared" si="6"/>
        <v/>
      </c>
      <c r="U48" s="1564" t="str">
        <f t="shared" si="7"/>
        <v/>
      </c>
      <c r="W48" s="1564" t="str">
        <f t="shared" si="8"/>
        <v/>
      </c>
      <c r="Y48" s="1564" t="str">
        <f t="shared" si="9"/>
        <v/>
      </c>
      <c r="AA48" s="1564" t="str">
        <f t="shared" si="10"/>
        <v/>
      </c>
      <c r="AC48" s="1564" t="str">
        <f t="shared" si="11"/>
        <v/>
      </c>
      <c r="AE48" s="1564" t="str">
        <f t="shared" si="12"/>
        <v/>
      </c>
      <c r="AG48" s="1564" t="str">
        <f t="shared" si="13"/>
        <v/>
      </c>
      <c r="AI48" s="1564" t="str">
        <f t="shared" si="14"/>
        <v/>
      </c>
      <c r="AK48" s="1564" t="str">
        <f t="shared" si="15"/>
        <v/>
      </c>
      <c r="AM48" s="1564" t="str">
        <f t="shared" si="16"/>
        <v/>
      </c>
      <c r="AO48" s="1564" t="str">
        <f t="shared" si="17"/>
        <v/>
      </c>
      <c r="AQ48" s="1564" t="str">
        <f t="shared" si="18"/>
        <v/>
      </c>
    </row>
    <row r="49" spans="5:43">
      <c r="E49" s="1564" t="str">
        <f t="shared" si="20"/>
        <v/>
      </c>
      <c r="G49" s="1564" t="str">
        <f t="shared" si="20"/>
        <v/>
      </c>
      <c r="I49" s="1564" t="str">
        <f t="shared" si="1"/>
        <v/>
      </c>
      <c r="K49" s="1564" t="str">
        <f t="shared" si="2"/>
        <v/>
      </c>
      <c r="M49" s="1564" t="str">
        <f t="shared" si="3"/>
        <v/>
      </c>
      <c r="O49" s="1564" t="str">
        <f t="shared" si="4"/>
        <v/>
      </c>
      <c r="Q49" s="1564" t="str">
        <f t="shared" si="5"/>
        <v/>
      </c>
      <c r="S49" s="1564" t="str">
        <f t="shared" si="6"/>
        <v/>
      </c>
      <c r="U49" s="1564" t="str">
        <f t="shared" si="7"/>
        <v/>
      </c>
      <c r="W49" s="1564" t="str">
        <f t="shared" si="8"/>
        <v/>
      </c>
      <c r="Y49" s="1564" t="str">
        <f t="shared" si="9"/>
        <v/>
      </c>
      <c r="AA49" s="1564" t="str">
        <f t="shared" si="10"/>
        <v/>
      </c>
      <c r="AC49" s="1564" t="str">
        <f t="shared" si="11"/>
        <v/>
      </c>
      <c r="AE49" s="1564" t="str">
        <f t="shared" si="12"/>
        <v/>
      </c>
      <c r="AG49" s="1564" t="str">
        <f t="shared" si="13"/>
        <v/>
      </c>
      <c r="AI49" s="1564" t="str">
        <f t="shared" si="14"/>
        <v/>
      </c>
      <c r="AK49" s="1564" t="str">
        <f t="shared" si="15"/>
        <v/>
      </c>
      <c r="AM49" s="1564" t="str">
        <f t="shared" si="16"/>
        <v/>
      </c>
      <c r="AO49" s="1564" t="str">
        <f t="shared" si="17"/>
        <v/>
      </c>
      <c r="AQ49" s="1564" t="str">
        <f t="shared" si="18"/>
        <v/>
      </c>
    </row>
    <row r="50" spans="5:43">
      <c r="E50" s="1564" t="str">
        <f t="shared" si="20"/>
        <v/>
      </c>
      <c r="G50" s="1564" t="str">
        <f t="shared" si="20"/>
        <v/>
      </c>
      <c r="I50" s="1564" t="str">
        <f t="shared" si="1"/>
        <v/>
      </c>
      <c r="K50" s="1564" t="str">
        <f t="shared" si="2"/>
        <v/>
      </c>
      <c r="M50" s="1564" t="str">
        <f t="shared" si="3"/>
        <v/>
      </c>
      <c r="O50" s="1564" t="str">
        <f t="shared" si="4"/>
        <v/>
      </c>
      <c r="Q50" s="1564" t="str">
        <f t="shared" si="5"/>
        <v/>
      </c>
      <c r="S50" s="1564" t="str">
        <f t="shared" si="6"/>
        <v/>
      </c>
      <c r="U50" s="1564" t="str">
        <f t="shared" si="7"/>
        <v/>
      </c>
      <c r="W50" s="1564" t="str">
        <f t="shared" si="8"/>
        <v/>
      </c>
      <c r="Y50" s="1564" t="str">
        <f t="shared" si="9"/>
        <v/>
      </c>
      <c r="AA50" s="1564" t="str">
        <f t="shared" si="10"/>
        <v/>
      </c>
      <c r="AC50" s="1564" t="str">
        <f t="shared" si="11"/>
        <v/>
      </c>
      <c r="AE50" s="1564" t="str">
        <f t="shared" si="12"/>
        <v/>
      </c>
      <c r="AG50" s="1564" t="str">
        <f t="shared" si="13"/>
        <v/>
      </c>
      <c r="AI50" s="1564" t="str">
        <f t="shared" si="14"/>
        <v/>
      </c>
      <c r="AK50" s="1564" t="str">
        <f t="shared" si="15"/>
        <v/>
      </c>
      <c r="AM50" s="1564" t="str">
        <f t="shared" si="16"/>
        <v/>
      </c>
      <c r="AO50" s="1564" t="str">
        <f t="shared" si="17"/>
        <v/>
      </c>
      <c r="AQ50" s="1564" t="str">
        <f t="shared" si="18"/>
        <v/>
      </c>
    </row>
    <row r="51" spans="5:43">
      <c r="E51" s="1564" t="str">
        <f t="shared" si="20"/>
        <v/>
      </c>
      <c r="G51" s="1564" t="str">
        <f t="shared" si="20"/>
        <v/>
      </c>
      <c r="I51" s="1564" t="str">
        <f t="shared" si="1"/>
        <v/>
      </c>
      <c r="K51" s="1564" t="str">
        <f t="shared" si="2"/>
        <v/>
      </c>
      <c r="M51" s="1564" t="str">
        <f t="shared" si="3"/>
        <v/>
      </c>
      <c r="O51" s="1564" t="str">
        <f t="shared" si="4"/>
        <v/>
      </c>
      <c r="Q51" s="1564" t="str">
        <f t="shared" si="5"/>
        <v/>
      </c>
      <c r="S51" s="1564" t="str">
        <f t="shared" si="6"/>
        <v/>
      </c>
      <c r="U51" s="1564" t="str">
        <f t="shared" si="7"/>
        <v/>
      </c>
      <c r="W51" s="1564" t="str">
        <f t="shared" si="8"/>
        <v/>
      </c>
      <c r="Y51" s="1564" t="str">
        <f t="shared" si="9"/>
        <v/>
      </c>
      <c r="AA51" s="1564" t="str">
        <f t="shared" si="10"/>
        <v/>
      </c>
      <c r="AC51" s="1564" t="str">
        <f t="shared" si="11"/>
        <v/>
      </c>
      <c r="AE51" s="1564" t="str">
        <f t="shared" si="12"/>
        <v/>
      </c>
      <c r="AG51" s="1564" t="str">
        <f t="shared" si="13"/>
        <v/>
      </c>
      <c r="AI51" s="1564" t="str">
        <f t="shared" si="14"/>
        <v/>
      </c>
      <c r="AK51" s="1564" t="str">
        <f t="shared" si="15"/>
        <v/>
      </c>
      <c r="AM51" s="1564" t="str">
        <f t="shared" si="16"/>
        <v/>
      </c>
      <c r="AO51" s="1564" t="str">
        <f t="shared" si="17"/>
        <v/>
      </c>
      <c r="AQ51" s="1564" t="str">
        <f t="shared" si="18"/>
        <v/>
      </c>
    </row>
    <row r="52" spans="5:43">
      <c r="E52" s="1564" t="str">
        <f t="shared" si="20"/>
        <v/>
      </c>
      <c r="G52" s="1564" t="str">
        <f t="shared" si="20"/>
        <v/>
      </c>
      <c r="I52" s="1564" t="str">
        <f t="shared" si="1"/>
        <v/>
      </c>
      <c r="K52" s="1564" t="str">
        <f t="shared" si="2"/>
        <v/>
      </c>
      <c r="M52" s="1564" t="str">
        <f t="shared" si="3"/>
        <v/>
      </c>
      <c r="O52" s="1564" t="str">
        <f t="shared" si="4"/>
        <v/>
      </c>
      <c r="Q52" s="1564" t="str">
        <f t="shared" si="5"/>
        <v/>
      </c>
      <c r="S52" s="1564" t="str">
        <f t="shared" si="6"/>
        <v/>
      </c>
      <c r="U52" s="1564" t="str">
        <f t="shared" si="7"/>
        <v/>
      </c>
      <c r="W52" s="1564" t="str">
        <f t="shared" si="8"/>
        <v/>
      </c>
      <c r="Y52" s="1564" t="str">
        <f t="shared" si="9"/>
        <v/>
      </c>
      <c r="AA52" s="1564" t="str">
        <f t="shared" si="10"/>
        <v/>
      </c>
      <c r="AC52" s="1564" t="str">
        <f t="shared" si="11"/>
        <v/>
      </c>
      <c r="AE52" s="1564" t="str">
        <f t="shared" si="12"/>
        <v/>
      </c>
      <c r="AG52" s="1564" t="str">
        <f t="shared" si="13"/>
        <v/>
      </c>
      <c r="AI52" s="1564" t="str">
        <f t="shared" si="14"/>
        <v/>
      </c>
      <c r="AK52" s="1564" t="str">
        <f t="shared" si="15"/>
        <v/>
      </c>
      <c r="AM52" s="1564" t="str">
        <f t="shared" si="16"/>
        <v/>
      </c>
      <c r="AO52" s="1564" t="str">
        <f t="shared" si="17"/>
        <v/>
      </c>
      <c r="AQ52" s="1564" t="str">
        <f t="shared" si="18"/>
        <v/>
      </c>
    </row>
    <row r="53" spans="5:43">
      <c r="E53" s="1564" t="str">
        <f t="shared" si="20"/>
        <v/>
      </c>
      <c r="G53" s="1564" t="str">
        <f t="shared" si="20"/>
        <v/>
      </c>
      <c r="I53" s="1564" t="str">
        <f t="shared" si="1"/>
        <v/>
      </c>
      <c r="K53" s="1564" t="str">
        <f t="shared" si="2"/>
        <v/>
      </c>
      <c r="M53" s="1564" t="str">
        <f t="shared" si="3"/>
        <v/>
      </c>
      <c r="O53" s="1564" t="str">
        <f t="shared" si="4"/>
        <v/>
      </c>
      <c r="Q53" s="1564" t="str">
        <f t="shared" si="5"/>
        <v/>
      </c>
      <c r="S53" s="1564" t="str">
        <f t="shared" si="6"/>
        <v/>
      </c>
      <c r="U53" s="1564" t="str">
        <f t="shared" si="7"/>
        <v/>
      </c>
      <c r="W53" s="1564" t="str">
        <f t="shared" si="8"/>
        <v/>
      </c>
      <c r="Y53" s="1564" t="str">
        <f t="shared" si="9"/>
        <v/>
      </c>
      <c r="AA53" s="1564" t="str">
        <f t="shared" si="10"/>
        <v/>
      </c>
      <c r="AC53" s="1564" t="str">
        <f t="shared" si="11"/>
        <v/>
      </c>
      <c r="AE53" s="1564" t="str">
        <f t="shared" si="12"/>
        <v/>
      </c>
      <c r="AG53" s="1564" t="str">
        <f t="shared" si="13"/>
        <v/>
      </c>
      <c r="AI53" s="1564" t="str">
        <f t="shared" si="14"/>
        <v/>
      </c>
      <c r="AK53" s="1564" t="str">
        <f t="shared" si="15"/>
        <v/>
      </c>
      <c r="AM53" s="1564" t="str">
        <f t="shared" si="16"/>
        <v/>
      </c>
      <c r="AO53" s="1564" t="str">
        <f t="shared" si="17"/>
        <v/>
      </c>
      <c r="AQ53" s="1564" t="str">
        <f t="shared" si="18"/>
        <v/>
      </c>
    </row>
    <row r="54" spans="5:43">
      <c r="E54" s="1564" t="str">
        <f t="shared" si="20"/>
        <v/>
      </c>
      <c r="G54" s="1564" t="str">
        <f t="shared" si="20"/>
        <v/>
      </c>
      <c r="I54" s="1564" t="str">
        <f t="shared" si="1"/>
        <v/>
      </c>
      <c r="K54" s="1564" t="str">
        <f t="shared" si="2"/>
        <v/>
      </c>
      <c r="M54" s="1564" t="str">
        <f t="shared" si="3"/>
        <v/>
      </c>
      <c r="O54" s="1564" t="str">
        <f t="shared" si="4"/>
        <v/>
      </c>
      <c r="Q54" s="1564" t="str">
        <f t="shared" si="5"/>
        <v/>
      </c>
      <c r="S54" s="1564" t="str">
        <f t="shared" si="6"/>
        <v/>
      </c>
      <c r="U54" s="1564" t="str">
        <f t="shared" si="7"/>
        <v/>
      </c>
      <c r="W54" s="1564" t="str">
        <f t="shared" si="8"/>
        <v/>
      </c>
      <c r="Y54" s="1564" t="str">
        <f t="shared" si="9"/>
        <v/>
      </c>
      <c r="AA54" s="1564" t="str">
        <f t="shared" si="10"/>
        <v/>
      </c>
      <c r="AC54" s="1564" t="str">
        <f t="shared" si="11"/>
        <v/>
      </c>
      <c r="AE54" s="1564" t="str">
        <f t="shared" si="12"/>
        <v/>
      </c>
      <c r="AG54" s="1564" t="str">
        <f t="shared" si="13"/>
        <v/>
      </c>
      <c r="AI54" s="1564" t="str">
        <f t="shared" si="14"/>
        <v/>
      </c>
      <c r="AK54" s="1564" t="str">
        <f t="shared" si="15"/>
        <v/>
      </c>
      <c r="AM54" s="1564" t="str">
        <f t="shared" si="16"/>
        <v/>
      </c>
      <c r="AO54" s="1564" t="str">
        <f t="shared" si="17"/>
        <v/>
      </c>
      <c r="AQ54" s="1564" t="str">
        <f t="shared" si="18"/>
        <v/>
      </c>
    </row>
    <row r="55" spans="5:43">
      <c r="E55" s="1564" t="str">
        <f t="shared" si="20"/>
        <v/>
      </c>
      <c r="G55" s="1564" t="str">
        <f t="shared" si="20"/>
        <v/>
      </c>
      <c r="I55" s="1564" t="str">
        <f t="shared" si="1"/>
        <v/>
      </c>
      <c r="K55" s="1564" t="str">
        <f t="shared" si="2"/>
        <v/>
      </c>
      <c r="M55" s="1564" t="str">
        <f t="shared" si="3"/>
        <v/>
      </c>
      <c r="O55" s="1564" t="str">
        <f t="shared" si="4"/>
        <v/>
      </c>
      <c r="Q55" s="1564" t="str">
        <f t="shared" si="5"/>
        <v/>
      </c>
      <c r="S55" s="1564" t="str">
        <f t="shared" si="6"/>
        <v/>
      </c>
      <c r="U55" s="1564" t="str">
        <f t="shared" si="7"/>
        <v/>
      </c>
      <c r="W55" s="1564" t="str">
        <f t="shared" si="8"/>
        <v/>
      </c>
      <c r="Y55" s="1564" t="str">
        <f t="shared" si="9"/>
        <v/>
      </c>
      <c r="AA55" s="1564" t="str">
        <f t="shared" si="10"/>
        <v/>
      </c>
      <c r="AC55" s="1564" t="str">
        <f t="shared" si="11"/>
        <v/>
      </c>
      <c r="AE55" s="1564" t="str">
        <f t="shared" si="12"/>
        <v/>
      </c>
      <c r="AG55" s="1564" t="str">
        <f t="shared" si="13"/>
        <v/>
      </c>
      <c r="AI55" s="1564" t="str">
        <f t="shared" si="14"/>
        <v/>
      </c>
      <c r="AK55" s="1564" t="str">
        <f t="shared" si="15"/>
        <v/>
      </c>
      <c r="AM55" s="1564" t="str">
        <f t="shared" si="16"/>
        <v/>
      </c>
      <c r="AO55" s="1564" t="str">
        <f t="shared" si="17"/>
        <v/>
      </c>
      <c r="AQ55" s="1564" t="str">
        <f t="shared" si="18"/>
        <v/>
      </c>
    </row>
    <row r="56" spans="5:43">
      <c r="E56" s="1564" t="str">
        <f t="shared" si="20"/>
        <v/>
      </c>
      <c r="G56" s="1564" t="str">
        <f t="shared" si="20"/>
        <v/>
      </c>
      <c r="I56" s="1564" t="str">
        <f t="shared" si="1"/>
        <v/>
      </c>
      <c r="K56" s="1564" t="str">
        <f t="shared" si="2"/>
        <v/>
      </c>
      <c r="M56" s="1564" t="str">
        <f t="shared" si="3"/>
        <v/>
      </c>
      <c r="O56" s="1564" t="str">
        <f t="shared" si="4"/>
        <v/>
      </c>
      <c r="Q56" s="1564" t="str">
        <f t="shared" si="5"/>
        <v/>
      </c>
      <c r="S56" s="1564" t="str">
        <f t="shared" si="6"/>
        <v/>
      </c>
      <c r="U56" s="1564" t="str">
        <f t="shared" si="7"/>
        <v/>
      </c>
      <c r="W56" s="1564" t="str">
        <f t="shared" si="8"/>
        <v/>
      </c>
      <c r="Y56" s="1564" t="str">
        <f t="shared" si="9"/>
        <v/>
      </c>
      <c r="AA56" s="1564" t="str">
        <f t="shared" si="10"/>
        <v/>
      </c>
      <c r="AC56" s="1564" t="str">
        <f t="shared" si="11"/>
        <v/>
      </c>
      <c r="AE56" s="1564" t="str">
        <f t="shared" si="12"/>
        <v/>
      </c>
      <c r="AG56" s="1564" t="str">
        <f t="shared" si="13"/>
        <v/>
      </c>
      <c r="AI56" s="1564" t="str">
        <f t="shared" si="14"/>
        <v/>
      </c>
      <c r="AK56" s="1564" t="str">
        <f t="shared" si="15"/>
        <v/>
      </c>
      <c r="AM56" s="1564" t="str">
        <f t="shared" si="16"/>
        <v/>
      </c>
      <c r="AO56" s="1564" t="str">
        <f t="shared" si="17"/>
        <v/>
      </c>
      <c r="AQ56" s="1564" t="str">
        <f t="shared" si="18"/>
        <v/>
      </c>
    </row>
    <row r="57" spans="5:43">
      <c r="E57" s="1564" t="str">
        <f t="shared" si="20"/>
        <v/>
      </c>
      <c r="G57" s="1564" t="str">
        <f t="shared" si="20"/>
        <v/>
      </c>
      <c r="I57" s="1564" t="str">
        <f t="shared" si="1"/>
        <v/>
      </c>
      <c r="K57" s="1564" t="str">
        <f t="shared" si="2"/>
        <v/>
      </c>
      <c r="M57" s="1564" t="str">
        <f t="shared" si="3"/>
        <v/>
      </c>
      <c r="O57" s="1564" t="str">
        <f t="shared" si="4"/>
        <v/>
      </c>
      <c r="Q57" s="1564" t="str">
        <f t="shared" si="5"/>
        <v/>
      </c>
      <c r="S57" s="1564" t="str">
        <f t="shared" si="6"/>
        <v/>
      </c>
      <c r="U57" s="1564" t="str">
        <f t="shared" si="7"/>
        <v/>
      </c>
      <c r="W57" s="1564" t="str">
        <f t="shared" si="8"/>
        <v/>
      </c>
      <c r="Y57" s="1564" t="str">
        <f t="shared" si="9"/>
        <v/>
      </c>
      <c r="AA57" s="1564" t="str">
        <f t="shared" si="10"/>
        <v/>
      </c>
      <c r="AC57" s="1564" t="str">
        <f t="shared" si="11"/>
        <v/>
      </c>
      <c r="AE57" s="1564" t="str">
        <f t="shared" si="12"/>
        <v/>
      </c>
      <c r="AG57" s="1564" t="str">
        <f t="shared" si="13"/>
        <v/>
      </c>
      <c r="AI57" s="1564" t="str">
        <f t="shared" si="14"/>
        <v/>
      </c>
      <c r="AK57" s="1564" t="str">
        <f t="shared" si="15"/>
        <v/>
      </c>
      <c r="AM57" s="1564" t="str">
        <f t="shared" si="16"/>
        <v/>
      </c>
      <c r="AO57" s="1564" t="str">
        <f t="shared" si="17"/>
        <v/>
      </c>
      <c r="AQ57" s="1564" t="str">
        <f t="shared" si="18"/>
        <v/>
      </c>
    </row>
    <row r="58" spans="5:43">
      <c r="E58" s="1564" t="str">
        <f t="shared" si="20"/>
        <v/>
      </c>
      <c r="G58" s="1564" t="str">
        <f t="shared" si="20"/>
        <v/>
      </c>
      <c r="I58" s="1564" t="str">
        <f t="shared" si="1"/>
        <v/>
      </c>
      <c r="K58" s="1564" t="str">
        <f t="shared" si="2"/>
        <v/>
      </c>
      <c r="M58" s="1564" t="str">
        <f t="shared" si="3"/>
        <v/>
      </c>
      <c r="O58" s="1564" t="str">
        <f t="shared" si="4"/>
        <v/>
      </c>
      <c r="Q58" s="1564" t="str">
        <f t="shared" si="5"/>
        <v/>
      </c>
      <c r="S58" s="1564" t="str">
        <f t="shared" si="6"/>
        <v/>
      </c>
      <c r="U58" s="1564" t="str">
        <f t="shared" si="7"/>
        <v/>
      </c>
      <c r="W58" s="1564" t="str">
        <f t="shared" si="8"/>
        <v/>
      </c>
      <c r="Y58" s="1564" t="str">
        <f t="shared" si="9"/>
        <v/>
      </c>
      <c r="AA58" s="1564" t="str">
        <f t="shared" si="10"/>
        <v/>
      </c>
      <c r="AC58" s="1564" t="str">
        <f t="shared" si="11"/>
        <v/>
      </c>
      <c r="AE58" s="1564" t="str">
        <f t="shared" si="12"/>
        <v/>
      </c>
      <c r="AG58" s="1564" t="str">
        <f t="shared" si="13"/>
        <v/>
      </c>
      <c r="AI58" s="1564" t="str">
        <f t="shared" si="14"/>
        <v/>
      </c>
      <c r="AK58" s="1564" t="str">
        <f t="shared" si="15"/>
        <v/>
      </c>
      <c r="AM58" s="1564" t="str">
        <f t="shared" si="16"/>
        <v/>
      </c>
      <c r="AO58" s="1564" t="str">
        <f t="shared" si="17"/>
        <v/>
      </c>
      <c r="AQ58" s="1564" t="str">
        <f t="shared" si="18"/>
        <v/>
      </c>
    </row>
    <row r="59" spans="5:43">
      <c r="E59" s="1564" t="str">
        <f t="shared" si="20"/>
        <v/>
      </c>
      <c r="G59" s="1564" t="str">
        <f t="shared" si="20"/>
        <v/>
      </c>
      <c r="I59" s="1564" t="str">
        <f t="shared" si="1"/>
        <v/>
      </c>
      <c r="K59" s="1564" t="str">
        <f t="shared" si="2"/>
        <v/>
      </c>
      <c r="M59" s="1564" t="str">
        <f t="shared" si="3"/>
        <v/>
      </c>
      <c r="O59" s="1564" t="str">
        <f t="shared" si="4"/>
        <v/>
      </c>
      <c r="Q59" s="1564" t="str">
        <f t="shared" si="5"/>
        <v/>
      </c>
      <c r="S59" s="1564" t="str">
        <f t="shared" si="6"/>
        <v/>
      </c>
      <c r="U59" s="1564" t="str">
        <f t="shared" si="7"/>
        <v/>
      </c>
      <c r="W59" s="1564" t="str">
        <f t="shared" si="8"/>
        <v/>
      </c>
      <c r="Y59" s="1564" t="str">
        <f t="shared" si="9"/>
        <v/>
      </c>
      <c r="AA59" s="1564" t="str">
        <f t="shared" si="10"/>
        <v/>
      </c>
      <c r="AC59" s="1564" t="str">
        <f t="shared" si="11"/>
        <v/>
      </c>
      <c r="AE59" s="1564" t="str">
        <f t="shared" si="12"/>
        <v/>
      </c>
      <c r="AG59" s="1564" t="str">
        <f t="shared" si="13"/>
        <v/>
      </c>
      <c r="AI59" s="1564" t="str">
        <f t="shared" si="14"/>
        <v/>
      </c>
      <c r="AK59" s="1564" t="str">
        <f t="shared" si="15"/>
        <v/>
      </c>
      <c r="AM59" s="1564" t="str">
        <f t="shared" si="16"/>
        <v/>
      </c>
      <c r="AO59" s="1564" t="str">
        <f t="shared" si="17"/>
        <v/>
      </c>
      <c r="AQ59" s="1564" t="str">
        <f t="shared" si="18"/>
        <v/>
      </c>
    </row>
    <row r="60" spans="5:43">
      <c r="E60" s="1564" t="str">
        <f t="shared" si="20"/>
        <v/>
      </c>
      <c r="G60" s="1564" t="str">
        <f t="shared" si="20"/>
        <v/>
      </c>
      <c r="I60" s="1564" t="str">
        <f t="shared" si="1"/>
        <v/>
      </c>
      <c r="K60" s="1564" t="str">
        <f t="shared" si="2"/>
        <v/>
      </c>
      <c r="M60" s="1564" t="str">
        <f t="shared" si="3"/>
        <v/>
      </c>
      <c r="O60" s="1564" t="str">
        <f t="shared" si="4"/>
        <v/>
      </c>
      <c r="Q60" s="1564" t="str">
        <f t="shared" si="5"/>
        <v/>
      </c>
      <c r="S60" s="1564" t="str">
        <f t="shared" si="6"/>
        <v/>
      </c>
      <c r="U60" s="1564" t="str">
        <f t="shared" si="7"/>
        <v/>
      </c>
      <c r="W60" s="1564" t="str">
        <f t="shared" si="8"/>
        <v/>
      </c>
      <c r="Y60" s="1564" t="str">
        <f t="shared" si="9"/>
        <v/>
      </c>
      <c r="AA60" s="1564" t="str">
        <f t="shared" si="10"/>
        <v/>
      </c>
      <c r="AC60" s="1564" t="str">
        <f t="shared" si="11"/>
        <v/>
      </c>
      <c r="AE60" s="1564" t="str">
        <f t="shared" si="12"/>
        <v/>
      </c>
      <c r="AG60" s="1564" t="str">
        <f t="shared" si="13"/>
        <v/>
      </c>
      <c r="AI60" s="1564" t="str">
        <f t="shared" si="14"/>
        <v/>
      </c>
      <c r="AK60" s="1564" t="str">
        <f t="shared" si="15"/>
        <v/>
      </c>
      <c r="AM60" s="1564" t="str">
        <f t="shared" si="16"/>
        <v/>
      </c>
      <c r="AO60" s="1564" t="str">
        <f t="shared" si="17"/>
        <v/>
      </c>
      <c r="AQ60" s="1564" t="str">
        <f t="shared" si="18"/>
        <v/>
      </c>
    </row>
    <row r="61" spans="5:43">
      <c r="E61" s="1564" t="str">
        <f t="shared" ref="E61:G76" si="21">IF(OR($B61=0,D61=0),"",D61/$B61)</f>
        <v/>
      </c>
      <c r="G61" s="1564" t="str">
        <f t="shared" si="21"/>
        <v/>
      </c>
      <c r="I61" s="1564" t="str">
        <f t="shared" si="1"/>
        <v/>
      </c>
      <c r="K61" s="1564" t="str">
        <f t="shared" si="2"/>
        <v/>
      </c>
      <c r="M61" s="1564" t="str">
        <f t="shared" si="3"/>
        <v/>
      </c>
      <c r="O61" s="1564" t="str">
        <f t="shared" si="4"/>
        <v/>
      </c>
      <c r="Q61" s="1564" t="str">
        <f t="shared" si="5"/>
        <v/>
      </c>
      <c r="S61" s="1564" t="str">
        <f t="shared" si="6"/>
        <v/>
      </c>
      <c r="U61" s="1564" t="str">
        <f t="shared" si="7"/>
        <v/>
      </c>
      <c r="W61" s="1564" t="str">
        <f t="shared" si="8"/>
        <v/>
      </c>
      <c r="Y61" s="1564" t="str">
        <f t="shared" si="9"/>
        <v/>
      </c>
      <c r="AA61" s="1564" t="str">
        <f t="shared" si="10"/>
        <v/>
      </c>
      <c r="AC61" s="1564" t="str">
        <f t="shared" si="11"/>
        <v/>
      </c>
      <c r="AE61" s="1564" t="str">
        <f t="shared" si="12"/>
        <v/>
      </c>
      <c r="AG61" s="1564" t="str">
        <f t="shared" si="13"/>
        <v/>
      </c>
      <c r="AI61" s="1564" t="str">
        <f t="shared" si="14"/>
        <v/>
      </c>
      <c r="AK61" s="1564" t="str">
        <f t="shared" si="15"/>
        <v/>
      </c>
      <c r="AM61" s="1564" t="str">
        <f t="shared" si="16"/>
        <v/>
      </c>
      <c r="AO61" s="1564" t="str">
        <f t="shared" si="17"/>
        <v/>
      </c>
      <c r="AQ61" s="1564" t="str">
        <f t="shared" si="18"/>
        <v/>
      </c>
    </row>
    <row r="62" spans="5:43">
      <c r="E62" s="1564" t="str">
        <f t="shared" si="21"/>
        <v/>
      </c>
      <c r="G62" s="1564" t="str">
        <f t="shared" si="21"/>
        <v/>
      </c>
      <c r="I62" s="1564" t="str">
        <f t="shared" si="1"/>
        <v/>
      </c>
      <c r="K62" s="1564" t="str">
        <f t="shared" si="2"/>
        <v/>
      </c>
      <c r="M62" s="1564" t="str">
        <f t="shared" si="3"/>
        <v/>
      </c>
      <c r="O62" s="1564" t="str">
        <f t="shared" si="4"/>
        <v/>
      </c>
      <c r="Q62" s="1564" t="str">
        <f t="shared" si="5"/>
        <v/>
      </c>
      <c r="S62" s="1564" t="str">
        <f t="shared" si="6"/>
        <v/>
      </c>
      <c r="U62" s="1564" t="str">
        <f t="shared" si="7"/>
        <v/>
      </c>
      <c r="W62" s="1564" t="str">
        <f t="shared" si="8"/>
        <v/>
      </c>
      <c r="Y62" s="1564" t="str">
        <f t="shared" si="9"/>
        <v/>
      </c>
      <c r="AA62" s="1564" t="str">
        <f t="shared" si="10"/>
        <v/>
      </c>
      <c r="AC62" s="1564" t="str">
        <f t="shared" si="11"/>
        <v/>
      </c>
      <c r="AE62" s="1564" t="str">
        <f t="shared" si="12"/>
        <v/>
      </c>
      <c r="AG62" s="1564" t="str">
        <f t="shared" si="13"/>
        <v/>
      </c>
      <c r="AI62" s="1564" t="str">
        <f t="shared" si="14"/>
        <v/>
      </c>
      <c r="AK62" s="1564" t="str">
        <f t="shared" si="15"/>
        <v/>
      </c>
      <c r="AM62" s="1564" t="str">
        <f t="shared" si="16"/>
        <v/>
      </c>
      <c r="AO62" s="1564" t="str">
        <f t="shared" si="17"/>
        <v/>
      </c>
      <c r="AQ62" s="1564" t="str">
        <f t="shared" si="18"/>
        <v/>
      </c>
    </row>
    <row r="63" spans="5:43">
      <c r="E63" s="1564" t="str">
        <f t="shared" si="21"/>
        <v/>
      </c>
      <c r="G63" s="1564" t="str">
        <f t="shared" si="21"/>
        <v/>
      </c>
      <c r="I63" s="1564" t="str">
        <f t="shared" si="1"/>
        <v/>
      </c>
      <c r="K63" s="1564" t="str">
        <f t="shared" si="2"/>
        <v/>
      </c>
      <c r="M63" s="1564" t="str">
        <f t="shared" si="3"/>
        <v/>
      </c>
      <c r="O63" s="1564" t="str">
        <f t="shared" si="4"/>
        <v/>
      </c>
      <c r="Q63" s="1564" t="str">
        <f t="shared" si="5"/>
        <v/>
      </c>
      <c r="S63" s="1564" t="str">
        <f t="shared" si="6"/>
        <v/>
      </c>
      <c r="U63" s="1564" t="str">
        <f t="shared" si="7"/>
        <v/>
      </c>
      <c r="W63" s="1564" t="str">
        <f t="shared" si="8"/>
        <v/>
      </c>
      <c r="Y63" s="1564" t="str">
        <f t="shared" si="9"/>
        <v/>
      </c>
      <c r="AA63" s="1564" t="str">
        <f t="shared" si="10"/>
        <v/>
      </c>
      <c r="AC63" s="1564" t="str">
        <f t="shared" si="11"/>
        <v/>
      </c>
      <c r="AE63" s="1564" t="str">
        <f t="shared" si="12"/>
        <v/>
      </c>
      <c r="AG63" s="1564" t="str">
        <f t="shared" si="13"/>
        <v/>
      </c>
      <c r="AI63" s="1564" t="str">
        <f t="shared" si="14"/>
        <v/>
      </c>
      <c r="AK63" s="1564" t="str">
        <f t="shared" si="15"/>
        <v/>
      </c>
      <c r="AM63" s="1564" t="str">
        <f t="shared" si="16"/>
        <v/>
      </c>
      <c r="AO63" s="1564" t="str">
        <f t="shared" si="17"/>
        <v/>
      </c>
      <c r="AQ63" s="1564" t="str">
        <f t="shared" si="18"/>
        <v/>
      </c>
    </row>
    <row r="64" spans="5:43">
      <c r="E64" s="1564" t="str">
        <f t="shared" si="21"/>
        <v/>
      </c>
      <c r="G64" s="1564" t="str">
        <f t="shared" si="21"/>
        <v/>
      </c>
      <c r="I64" s="1564" t="str">
        <f t="shared" si="1"/>
        <v/>
      </c>
      <c r="K64" s="1564" t="str">
        <f t="shared" si="2"/>
        <v/>
      </c>
      <c r="M64" s="1564" t="str">
        <f t="shared" si="3"/>
        <v/>
      </c>
      <c r="O64" s="1564" t="str">
        <f t="shared" si="4"/>
        <v/>
      </c>
      <c r="Q64" s="1564" t="str">
        <f t="shared" si="5"/>
        <v/>
      </c>
      <c r="S64" s="1564" t="str">
        <f t="shared" si="6"/>
        <v/>
      </c>
      <c r="U64" s="1564" t="str">
        <f t="shared" si="7"/>
        <v/>
      </c>
      <c r="W64" s="1564" t="str">
        <f t="shared" si="8"/>
        <v/>
      </c>
      <c r="Y64" s="1564" t="str">
        <f t="shared" si="9"/>
        <v/>
      </c>
      <c r="AA64" s="1564" t="str">
        <f t="shared" si="10"/>
        <v/>
      </c>
      <c r="AC64" s="1564" t="str">
        <f t="shared" si="11"/>
        <v/>
      </c>
      <c r="AE64" s="1564" t="str">
        <f t="shared" si="12"/>
        <v/>
      </c>
      <c r="AG64" s="1564" t="str">
        <f t="shared" si="13"/>
        <v/>
      </c>
      <c r="AI64" s="1564" t="str">
        <f t="shared" si="14"/>
        <v/>
      </c>
      <c r="AK64" s="1564" t="str">
        <f t="shared" si="15"/>
        <v/>
      </c>
      <c r="AM64" s="1564" t="str">
        <f t="shared" si="16"/>
        <v/>
      </c>
      <c r="AO64" s="1564" t="str">
        <f t="shared" si="17"/>
        <v/>
      </c>
      <c r="AQ64" s="1564" t="str">
        <f t="shared" si="18"/>
        <v/>
      </c>
    </row>
    <row r="65" spans="5:43">
      <c r="E65" s="1564" t="str">
        <f t="shared" si="21"/>
        <v/>
      </c>
      <c r="G65" s="1564" t="str">
        <f t="shared" si="21"/>
        <v/>
      </c>
      <c r="I65" s="1564" t="str">
        <f t="shared" si="1"/>
        <v/>
      </c>
      <c r="K65" s="1564" t="str">
        <f t="shared" si="2"/>
        <v/>
      </c>
      <c r="M65" s="1564" t="str">
        <f t="shared" si="3"/>
        <v/>
      </c>
      <c r="O65" s="1564" t="str">
        <f t="shared" si="4"/>
        <v/>
      </c>
      <c r="Q65" s="1564" t="str">
        <f t="shared" si="5"/>
        <v/>
      </c>
      <c r="S65" s="1564" t="str">
        <f t="shared" si="6"/>
        <v/>
      </c>
      <c r="U65" s="1564" t="str">
        <f t="shared" si="7"/>
        <v/>
      </c>
      <c r="W65" s="1564" t="str">
        <f t="shared" si="8"/>
        <v/>
      </c>
      <c r="Y65" s="1564" t="str">
        <f t="shared" si="9"/>
        <v/>
      </c>
      <c r="AA65" s="1564" t="str">
        <f t="shared" si="10"/>
        <v/>
      </c>
      <c r="AC65" s="1564" t="str">
        <f t="shared" si="11"/>
        <v/>
      </c>
      <c r="AE65" s="1564" t="str">
        <f t="shared" si="12"/>
        <v/>
      </c>
      <c r="AG65" s="1564" t="str">
        <f t="shared" si="13"/>
        <v/>
      </c>
      <c r="AI65" s="1564" t="str">
        <f t="shared" si="14"/>
        <v/>
      </c>
      <c r="AK65" s="1564" t="str">
        <f t="shared" si="15"/>
        <v/>
      </c>
      <c r="AM65" s="1564" t="str">
        <f t="shared" si="16"/>
        <v/>
      </c>
      <c r="AO65" s="1564" t="str">
        <f t="shared" si="17"/>
        <v/>
      </c>
      <c r="AQ65" s="1564" t="str">
        <f t="shared" si="18"/>
        <v/>
      </c>
    </row>
    <row r="66" spans="5:43">
      <c r="E66" s="1564" t="str">
        <f t="shared" si="21"/>
        <v/>
      </c>
      <c r="G66" s="1564" t="str">
        <f t="shared" si="21"/>
        <v/>
      </c>
      <c r="I66" s="1564" t="str">
        <f t="shared" si="1"/>
        <v/>
      </c>
      <c r="K66" s="1564" t="str">
        <f t="shared" si="2"/>
        <v/>
      </c>
      <c r="M66" s="1564" t="str">
        <f t="shared" si="3"/>
        <v/>
      </c>
      <c r="O66" s="1564" t="str">
        <f t="shared" si="4"/>
        <v/>
      </c>
      <c r="Q66" s="1564" t="str">
        <f t="shared" si="5"/>
        <v/>
      </c>
      <c r="S66" s="1564" t="str">
        <f t="shared" si="6"/>
        <v/>
      </c>
      <c r="U66" s="1564" t="str">
        <f t="shared" si="7"/>
        <v/>
      </c>
      <c r="W66" s="1564" t="str">
        <f t="shared" si="8"/>
        <v/>
      </c>
      <c r="Y66" s="1564" t="str">
        <f t="shared" si="9"/>
        <v/>
      </c>
      <c r="AA66" s="1564" t="str">
        <f t="shared" si="10"/>
        <v/>
      </c>
      <c r="AC66" s="1564" t="str">
        <f t="shared" si="11"/>
        <v/>
      </c>
      <c r="AE66" s="1564" t="str">
        <f t="shared" si="12"/>
        <v/>
      </c>
      <c r="AG66" s="1564" t="str">
        <f t="shared" si="13"/>
        <v/>
      </c>
      <c r="AI66" s="1564" t="str">
        <f t="shared" si="14"/>
        <v/>
      </c>
      <c r="AK66" s="1564" t="str">
        <f t="shared" si="15"/>
        <v/>
      </c>
      <c r="AM66" s="1564" t="str">
        <f t="shared" si="16"/>
        <v/>
      </c>
      <c r="AO66" s="1564" t="str">
        <f t="shared" si="17"/>
        <v/>
      </c>
      <c r="AQ66" s="1564" t="str">
        <f t="shared" si="18"/>
        <v/>
      </c>
    </row>
    <row r="67" spans="5:43">
      <c r="E67" s="1564" t="str">
        <f t="shared" si="21"/>
        <v/>
      </c>
      <c r="G67" s="1564" t="str">
        <f t="shared" si="21"/>
        <v/>
      </c>
      <c r="I67" s="1564" t="str">
        <f t="shared" si="1"/>
        <v/>
      </c>
      <c r="K67" s="1564" t="str">
        <f t="shared" si="2"/>
        <v/>
      </c>
      <c r="M67" s="1564" t="str">
        <f t="shared" si="3"/>
        <v/>
      </c>
      <c r="O67" s="1564" t="str">
        <f t="shared" si="4"/>
        <v/>
      </c>
      <c r="Q67" s="1564" t="str">
        <f t="shared" si="5"/>
        <v/>
      </c>
      <c r="S67" s="1564" t="str">
        <f t="shared" si="6"/>
        <v/>
      </c>
      <c r="U67" s="1564" t="str">
        <f t="shared" si="7"/>
        <v/>
      </c>
      <c r="W67" s="1564" t="str">
        <f t="shared" si="8"/>
        <v/>
      </c>
      <c r="Y67" s="1564" t="str">
        <f t="shared" si="9"/>
        <v/>
      </c>
      <c r="AA67" s="1564" t="str">
        <f t="shared" si="10"/>
        <v/>
      </c>
      <c r="AC67" s="1564" t="str">
        <f t="shared" si="11"/>
        <v/>
      </c>
      <c r="AE67" s="1564" t="str">
        <f t="shared" si="12"/>
        <v/>
      </c>
      <c r="AG67" s="1564" t="str">
        <f t="shared" si="13"/>
        <v/>
      </c>
      <c r="AI67" s="1564" t="str">
        <f t="shared" si="14"/>
        <v/>
      </c>
      <c r="AK67" s="1564" t="str">
        <f t="shared" si="15"/>
        <v/>
      </c>
      <c r="AM67" s="1564" t="str">
        <f t="shared" si="16"/>
        <v/>
      </c>
      <c r="AO67" s="1564" t="str">
        <f t="shared" si="17"/>
        <v/>
      </c>
      <c r="AQ67" s="1564" t="str">
        <f t="shared" si="18"/>
        <v/>
      </c>
    </row>
    <row r="68" spans="5:43">
      <c r="E68" s="1564" t="str">
        <f t="shared" si="21"/>
        <v/>
      </c>
      <c r="G68" s="1564" t="str">
        <f t="shared" si="21"/>
        <v/>
      </c>
      <c r="I68" s="1564" t="str">
        <f t="shared" si="1"/>
        <v/>
      </c>
      <c r="K68" s="1564" t="str">
        <f t="shared" si="2"/>
        <v/>
      </c>
      <c r="M68" s="1564" t="str">
        <f t="shared" si="3"/>
        <v/>
      </c>
      <c r="O68" s="1564" t="str">
        <f t="shared" si="4"/>
        <v/>
      </c>
      <c r="Q68" s="1564" t="str">
        <f t="shared" si="5"/>
        <v/>
      </c>
      <c r="S68" s="1564" t="str">
        <f t="shared" si="6"/>
        <v/>
      </c>
      <c r="U68" s="1564" t="str">
        <f t="shared" si="7"/>
        <v/>
      </c>
      <c r="W68" s="1564" t="str">
        <f t="shared" si="8"/>
        <v/>
      </c>
      <c r="Y68" s="1564" t="str">
        <f t="shared" si="9"/>
        <v/>
      </c>
      <c r="AA68" s="1564" t="str">
        <f t="shared" si="10"/>
        <v/>
      </c>
      <c r="AC68" s="1564" t="str">
        <f t="shared" si="11"/>
        <v/>
      </c>
      <c r="AE68" s="1564" t="str">
        <f t="shared" si="12"/>
        <v/>
      </c>
      <c r="AG68" s="1564" t="str">
        <f t="shared" si="13"/>
        <v/>
      </c>
      <c r="AI68" s="1564" t="str">
        <f t="shared" si="14"/>
        <v/>
      </c>
      <c r="AK68" s="1564" t="str">
        <f t="shared" si="15"/>
        <v/>
      </c>
      <c r="AM68" s="1564" t="str">
        <f t="shared" si="16"/>
        <v/>
      </c>
      <c r="AO68" s="1564" t="str">
        <f t="shared" si="17"/>
        <v/>
      </c>
      <c r="AQ68" s="1564" t="str">
        <f t="shared" si="18"/>
        <v/>
      </c>
    </row>
    <row r="69" spans="5:43">
      <c r="E69" s="1564" t="str">
        <f t="shared" si="21"/>
        <v/>
      </c>
      <c r="G69" s="1564" t="str">
        <f t="shared" si="21"/>
        <v/>
      </c>
      <c r="I69" s="1564" t="str">
        <f t="shared" si="1"/>
        <v/>
      </c>
      <c r="K69" s="1564" t="str">
        <f t="shared" si="2"/>
        <v/>
      </c>
      <c r="M69" s="1564" t="str">
        <f t="shared" si="3"/>
        <v/>
      </c>
      <c r="O69" s="1564" t="str">
        <f t="shared" si="4"/>
        <v/>
      </c>
      <c r="Q69" s="1564" t="str">
        <f t="shared" si="5"/>
        <v/>
      </c>
      <c r="S69" s="1564" t="str">
        <f t="shared" si="6"/>
        <v/>
      </c>
      <c r="U69" s="1564" t="str">
        <f t="shared" si="7"/>
        <v/>
      </c>
      <c r="W69" s="1564" t="str">
        <f t="shared" si="8"/>
        <v/>
      </c>
      <c r="Y69" s="1564" t="str">
        <f t="shared" si="9"/>
        <v/>
      </c>
      <c r="AA69" s="1564" t="str">
        <f t="shared" si="10"/>
        <v/>
      </c>
      <c r="AC69" s="1564" t="str">
        <f t="shared" si="11"/>
        <v/>
      </c>
      <c r="AE69" s="1564" t="str">
        <f t="shared" si="12"/>
        <v/>
      </c>
      <c r="AG69" s="1564" t="str">
        <f t="shared" si="13"/>
        <v/>
      </c>
      <c r="AI69" s="1564" t="str">
        <f t="shared" si="14"/>
        <v/>
      </c>
      <c r="AK69" s="1564" t="str">
        <f t="shared" si="15"/>
        <v/>
      </c>
      <c r="AM69" s="1564" t="str">
        <f t="shared" si="16"/>
        <v/>
      </c>
      <c r="AO69" s="1564" t="str">
        <f t="shared" si="17"/>
        <v/>
      </c>
      <c r="AQ69" s="1564" t="str">
        <f t="shared" si="18"/>
        <v/>
      </c>
    </row>
    <row r="70" spans="5:43">
      <c r="E70" s="1564" t="str">
        <f t="shared" si="21"/>
        <v/>
      </c>
      <c r="G70" s="1564" t="str">
        <f t="shared" si="21"/>
        <v/>
      </c>
      <c r="I70" s="1564" t="str">
        <f t="shared" si="1"/>
        <v/>
      </c>
      <c r="K70" s="1564" t="str">
        <f t="shared" si="2"/>
        <v/>
      </c>
      <c r="M70" s="1564" t="str">
        <f t="shared" si="3"/>
        <v/>
      </c>
      <c r="O70" s="1564" t="str">
        <f t="shared" si="4"/>
        <v/>
      </c>
      <c r="Q70" s="1564" t="str">
        <f t="shared" si="5"/>
        <v/>
      </c>
      <c r="S70" s="1564" t="str">
        <f t="shared" si="6"/>
        <v/>
      </c>
      <c r="U70" s="1564" t="str">
        <f t="shared" si="7"/>
        <v/>
      </c>
      <c r="W70" s="1564" t="str">
        <f t="shared" si="8"/>
        <v/>
      </c>
      <c r="Y70" s="1564" t="str">
        <f t="shared" si="9"/>
        <v/>
      </c>
      <c r="AA70" s="1564" t="str">
        <f t="shared" si="10"/>
        <v/>
      </c>
      <c r="AC70" s="1564" t="str">
        <f t="shared" si="11"/>
        <v/>
      </c>
      <c r="AE70" s="1564" t="str">
        <f t="shared" si="12"/>
        <v/>
      </c>
      <c r="AG70" s="1564" t="str">
        <f t="shared" si="13"/>
        <v/>
      </c>
      <c r="AI70" s="1564" t="str">
        <f t="shared" si="14"/>
        <v/>
      </c>
      <c r="AK70" s="1564" t="str">
        <f t="shared" si="15"/>
        <v/>
      </c>
      <c r="AM70" s="1564" t="str">
        <f t="shared" si="16"/>
        <v/>
      </c>
      <c r="AO70" s="1564" t="str">
        <f t="shared" si="17"/>
        <v/>
      </c>
      <c r="AQ70" s="1564" t="str">
        <f t="shared" si="18"/>
        <v/>
      </c>
    </row>
    <row r="71" spans="5:43">
      <c r="E71" s="1564" t="str">
        <f t="shared" si="21"/>
        <v/>
      </c>
      <c r="G71" s="1564" t="str">
        <f t="shared" si="21"/>
        <v/>
      </c>
      <c r="I71" s="1564" t="str">
        <f t="shared" si="1"/>
        <v/>
      </c>
      <c r="K71" s="1564" t="str">
        <f t="shared" si="2"/>
        <v/>
      </c>
      <c r="M71" s="1564" t="str">
        <f t="shared" si="3"/>
        <v/>
      </c>
      <c r="O71" s="1564" t="str">
        <f t="shared" si="4"/>
        <v/>
      </c>
      <c r="Q71" s="1564" t="str">
        <f t="shared" si="5"/>
        <v/>
      </c>
      <c r="S71" s="1564" t="str">
        <f t="shared" si="6"/>
        <v/>
      </c>
      <c r="U71" s="1564" t="str">
        <f t="shared" si="7"/>
        <v/>
      </c>
      <c r="W71" s="1564" t="str">
        <f t="shared" si="8"/>
        <v/>
      </c>
      <c r="Y71" s="1564" t="str">
        <f t="shared" si="9"/>
        <v/>
      </c>
      <c r="AA71" s="1564" t="str">
        <f t="shared" si="10"/>
        <v/>
      </c>
      <c r="AC71" s="1564" t="str">
        <f t="shared" si="11"/>
        <v/>
      </c>
      <c r="AE71" s="1564" t="str">
        <f t="shared" si="12"/>
        <v/>
      </c>
      <c r="AG71" s="1564" t="str">
        <f t="shared" si="13"/>
        <v/>
      </c>
      <c r="AI71" s="1564" t="str">
        <f t="shared" si="14"/>
        <v/>
      </c>
      <c r="AK71" s="1564" t="str">
        <f t="shared" si="15"/>
        <v/>
      </c>
      <c r="AM71" s="1564" t="str">
        <f t="shared" si="16"/>
        <v/>
      </c>
      <c r="AO71" s="1564" t="str">
        <f t="shared" si="17"/>
        <v/>
      </c>
      <c r="AQ71" s="1564" t="str">
        <f t="shared" si="18"/>
        <v/>
      </c>
    </row>
    <row r="72" spans="5:43">
      <c r="E72" s="1564" t="str">
        <f t="shared" si="21"/>
        <v/>
      </c>
      <c r="G72" s="1564" t="str">
        <f t="shared" si="21"/>
        <v/>
      </c>
      <c r="I72" s="1564" t="str">
        <f t="shared" si="1"/>
        <v/>
      </c>
      <c r="K72" s="1564" t="str">
        <f t="shared" si="2"/>
        <v/>
      </c>
      <c r="M72" s="1564" t="str">
        <f t="shared" si="3"/>
        <v/>
      </c>
      <c r="O72" s="1564" t="str">
        <f t="shared" si="4"/>
        <v/>
      </c>
      <c r="Q72" s="1564" t="str">
        <f t="shared" si="5"/>
        <v/>
      </c>
      <c r="S72" s="1564" t="str">
        <f t="shared" si="6"/>
        <v/>
      </c>
      <c r="U72" s="1564" t="str">
        <f t="shared" si="7"/>
        <v/>
      </c>
      <c r="W72" s="1564" t="str">
        <f t="shared" si="8"/>
        <v/>
      </c>
      <c r="Y72" s="1564" t="str">
        <f t="shared" si="9"/>
        <v/>
      </c>
      <c r="AA72" s="1564" t="str">
        <f t="shared" si="10"/>
        <v/>
      </c>
      <c r="AC72" s="1564" t="str">
        <f t="shared" si="11"/>
        <v/>
      </c>
      <c r="AE72" s="1564" t="str">
        <f t="shared" si="12"/>
        <v/>
      </c>
      <c r="AG72" s="1564" t="str">
        <f t="shared" si="13"/>
        <v/>
      </c>
      <c r="AI72" s="1564" t="str">
        <f t="shared" si="14"/>
        <v/>
      </c>
      <c r="AK72" s="1564" t="str">
        <f t="shared" si="15"/>
        <v/>
      </c>
      <c r="AM72" s="1564" t="str">
        <f t="shared" si="16"/>
        <v/>
      </c>
      <c r="AO72" s="1564" t="str">
        <f t="shared" si="17"/>
        <v/>
      </c>
      <c r="AQ72" s="1564" t="str">
        <f t="shared" si="18"/>
        <v/>
      </c>
    </row>
    <row r="73" spans="5:43">
      <c r="E73" s="1564" t="str">
        <f t="shared" si="21"/>
        <v/>
      </c>
      <c r="G73" s="1564" t="str">
        <f t="shared" si="21"/>
        <v/>
      </c>
      <c r="I73" s="1564" t="str">
        <f t="shared" si="1"/>
        <v/>
      </c>
      <c r="K73" s="1564" t="str">
        <f t="shared" si="2"/>
        <v/>
      </c>
      <c r="M73" s="1564" t="str">
        <f t="shared" si="3"/>
        <v/>
      </c>
      <c r="O73" s="1564" t="str">
        <f t="shared" si="4"/>
        <v/>
      </c>
      <c r="Q73" s="1564" t="str">
        <f t="shared" si="5"/>
        <v/>
      </c>
      <c r="S73" s="1564" t="str">
        <f t="shared" si="6"/>
        <v/>
      </c>
      <c r="U73" s="1564" t="str">
        <f t="shared" si="7"/>
        <v/>
      </c>
      <c r="W73" s="1564" t="str">
        <f t="shared" si="8"/>
        <v/>
      </c>
      <c r="Y73" s="1564" t="str">
        <f t="shared" si="9"/>
        <v/>
      </c>
      <c r="AA73" s="1564" t="str">
        <f t="shared" si="10"/>
        <v/>
      </c>
      <c r="AC73" s="1564" t="str">
        <f t="shared" si="11"/>
        <v/>
      </c>
      <c r="AE73" s="1564" t="str">
        <f t="shared" si="12"/>
        <v/>
      </c>
      <c r="AG73" s="1564" t="str">
        <f t="shared" si="13"/>
        <v/>
      </c>
      <c r="AI73" s="1564" t="str">
        <f t="shared" si="14"/>
        <v/>
      </c>
      <c r="AK73" s="1564" t="str">
        <f t="shared" si="15"/>
        <v/>
      </c>
      <c r="AM73" s="1564" t="str">
        <f t="shared" si="16"/>
        <v/>
      </c>
      <c r="AO73" s="1564" t="str">
        <f t="shared" si="17"/>
        <v/>
      </c>
      <c r="AQ73" s="1564" t="str">
        <f t="shared" si="18"/>
        <v/>
      </c>
    </row>
    <row r="74" spans="5:43">
      <c r="E74" s="1564" t="str">
        <f t="shared" si="21"/>
        <v/>
      </c>
      <c r="G74" s="1564" t="str">
        <f t="shared" si="21"/>
        <v/>
      </c>
      <c r="I74" s="1564" t="str">
        <f t="shared" si="1"/>
        <v/>
      </c>
      <c r="K74" s="1564" t="str">
        <f t="shared" si="2"/>
        <v/>
      </c>
      <c r="M74" s="1564" t="str">
        <f t="shared" si="3"/>
        <v/>
      </c>
      <c r="O74" s="1564" t="str">
        <f t="shared" si="4"/>
        <v/>
      </c>
      <c r="Q74" s="1564" t="str">
        <f t="shared" si="5"/>
        <v/>
      </c>
      <c r="S74" s="1564" t="str">
        <f t="shared" si="6"/>
        <v/>
      </c>
      <c r="U74" s="1564" t="str">
        <f t="shared" si="7"/>
        <v/>
      </c>
      <c r="W74" s="1564" t="str">
        <f t="shared" si="8"/>
        <v/>
      </c>
      <c r="Y74" s="1564" t="str">
        <f t="shared" si="9"/>
        <v/>
      </c>
      <c r="AA74" s="1564" t="str">
        <f t="shared" si="10"/>
        <v/>
      </c>
      <c r="AC74" s="1564" t="str">
        <f t="shared" si="11"/>
        <v/>
      </c>
      <c r="AE74" s="1564" t="str">
        <f t="shared" si="12"/>
        <v/>
      </c>
      <c r="AG74" s="1564" t="str">
        <f t="shared" si="13"/>
        <v/>
      </c>
      <c r="AI74" s="1564" t="str">
        <f t="shared" si="14"/>
        <v/>
      </c>
      <c r="AK74" s="1564" t="str">
        <f t="shared" si="15"/>
        <v/>
      </c>
      <c r="AM74" s="1564" t="str">
        <f t="shared" si="16"/>
        <v/>
      </c>
      <c r="AO74" s="1564" t="str">
        <f t="shared" si="17"/>
        <v/>
      </c>
      <c r="AQ74" s="1564" t="str">
        <f t="shared" si="18"/>
        <v/>
      </c>
    </row>
    <row r="75" spans="5:43">
      <c r="E75" s="1564" t="str">
        <f t="shared" si="21"/>
        <v/>
      </c>
      <c r="G75" s="1564" t="str">
        <f t="shared" si="21"/>
        <v/>
      </c>
      <c r="I75" s="1564" t="str">
        <f t="shared" si="1"/>
        <v/>
      </c>
      <c r="K75" s="1564" t="str">
        <f t="shared" si="2"/>
        <v/>
      </c>
      <c r="M75" s="1564" t="str">
        <f t="shared" si="3"/>
        <v/>
      </c>
      <c r="O75" s="1564" t="str">
        <f t="shared" si="4"/>
        <v/>
      </c>
      <c r="Q75" s="1564" t="str">
        <f t="shared" si="5"/>
        <v/>
      </c>
      <c r="S75" s="1564" t="str">
        <f t="shared" si="6"/>
        <v/>
      </c>
      <c r="U75" s="1564" t="str">
        <f t="shared" si="7"/>
        <v/>
      </c>
      <c r="W75" s="1564" t="str">
        <f t="shared" si="8"/>
        <v/>
      </c>
      <c r="Y75" s="1564" t="str">
        <f t="shared" si="9"/>
        <v/>
      </c>
      <c r="AA75" s="1564" t="str">
        <f t="shared" si="10"/>
        <v/>
      </c>
      <c r="AC75" s="1564" t="str">
        <f t="shared" si="11"/>
        <v/>
      </c>
      <c r="AE75" s="1564" t="str">
        <f t="shared" si="12"/>
        <v/>
      </c>
      <c r="AG75" s="1564" t="str">
        <f t="shared" si="13"/>
        <v/>
      </c>
      <c r="AI75" s="1564" t="str">
        <f t="shared" si="14"/>
        <v/>
      </c>
      <c r="AK75" s="1564" t="str">
        <f t="shared" si="15"/>
        <v/>
      </c>
      <c r="AM75" s="1564" t="str">
        <f t="shared" si="16"/>
        <v/>
      </c>
      <c r="AO75" s="1564" t="str">
        <f t="shared" si="17"/>
        <v/>
      </c>
      <c r="AQ75" s="1564" t="str">
        <f t="shared" si="18"/>
        <v/>
      </c>
    </row>
    <row r="76" spans="5:43">
      <c r="E76" s="1564" t="str">
        <f t="shared" si="21"/>
        <v/>
      </c>
      <c r="G76" s="1564" t="str">
        <f t="shared" si="21"/>
        <v/>
      </c>
      <c r="I76" s="1564" t="str">
        <f t="shared" si="1"/>
        <v/>
      </c>
      <c r="K76" s="1564" t="str">
        <f t="shared" si="2"/>
        <v/>
      </c>
      <c r="M76" s="1564" t="str">
        <f t="shared" si="3"/>
        <v/>
      </c>
      <c r="O76" s="1564" t="str">
        <f t="shared" si="4"/>
        <v/>
      </c>
      <c r="Q76" s="1564" t="str">
        <f t="shared" si="5"/>
        <v/>
      </c>
      <c r="S76" s="1564" t="str">
        <f t="shared" si="6"/>
        <v/>
      </c>
      <c r="U76" s="1564" t="str">
        <f t="shared" si="7"/>
        <v/>
      </c>
      <c r="W76" s="1564" t="str">
        <f t="shared" si="8"/>
        <v/>
      </c>
      <c r="Y76" s="1564" t="str">
        <f t="shared" si="9"/>
        <v/>
      </c>
      <c r="AA76" s="1564" t="str">
        <f t="shared" si="10"/>
        <v/>
      </c>
      <c r="AC76" s="1564" t="str">
        <f t="shared" si="11"/>
        <v/>
      </c>
      <c r="AE76" s="1564" t="str">
        <f t="shared" si="12"/>
        <v/>
      </c>
      <c r="AG76" s="1564" t="str">
        <f t="shared" si="13"/>
        <v/>
      </c>
      <c r="AI76" s="1564" t="str">
        <f t="shared" si="14"/>
        <v/>
      </c>
      <c r="AK76" s="1564" t="str">
        <f t="shared" si="15"/>
        <v/>
      </c>
      <c r="AM76" s="1564" t="str">
        <f t="shared" si="16"/>
        <v/>
      </c>
      <c r="AO76" s="1564" t="str">
        <f t="shared" si="17"/>
        <v/>
      </c>
      <c r="AQ76" s="1564" t="str">
        <f t="shared" si="18"/>
        <v/>
      </c>
    </row>
    <row r="77" spans="5:43">
      <c r="E77" s="1564" t="str">
        <f t="shared" ref="E77:G92" si="22">IF(OR($B77=0,D77=0),"",D77/$B77)</f>
        <v/>
      </c>
      <c r="G77" s="1564" t="str">
        <f t="shared" si="22"/>
        <v/>
      </c>
      <c r="I77" s="1564" t="str">
        <f t="shared" ref="I77:I140" si="23">IF(OR($B77=0,H77=0),"",H77/$B77)</f>
        <v/>
      </c>
      <c r="K77" s="1564" t="str">
        <f t="shared" ref="K77:K140" si="24">IF(OR($B77=0,J77=0),"",J77/$B77)</f>
        <v/>
      </c>
      <c r="M77" s="1564" t="str">
        <f t="shared" ref="M77:M140" si="25">IF(OR($B77=0,L77=0),"",L77/$B77)</f>
        <v/>
      </c>
      <c r="O77" s="1564" t="str">
        <f t="shared" ref="O77:O140" si="26">IF(OR($B77=0,N77=0),"",N77/$B77)</f>
        <v/>
      </c>
      <c r="Q77" s="1564" t="str">
        <f t="shared" ref="Q77:Q140" si="27">IF(OR($B77=0,P77=0),"",P77/$B77)</f>
        <v/>
      </c>
      <c r="S77" s="1564" t="str">
        <f t="shared" ref="S77:S140" si="28">IF(OR($B77=0,R77=0),"",R77/$B77)</f>
        <v/>
      </c>
      <c r="U77" s="1564" t="str">
        <f t="shared" ref="U77:U140" si="29">IF(OR($B77=0,T77=0),"",T77/$B77)</f>
        <v/>
      </c>
      <c r="W77" s="1564" t="str">
        <f t="shared" ref="W77:W140" si="30">IF(OR($B77=0,V77=0),"",V77/$B77)</f>
        <v/>
      </c>
      <c r="Y77" s="1564" t="str">
        <f t="shared" ref="Y77:Y140" si="31">IF(OR($B77=0,X77=0),"",X77/$B77)</f>
        <v/>
      </c>
      <c r="AA77" s="1564" t="str">
        <f t="shared" ref="AA77:AA140" si="32">IF(OR($B77=0,Z77=0),"",Z77/$B77)</f>
        <v/>
      </c>
      <c r="AC77" s="1564" t="str">
        <f t="shared" ref="AC77:AC140" si="33">IF(OR($B77=0,AB77=0),"",AB77/$B77)</f>
        <v/>
      </c>
      <c r="AE77" s="1564" t="str">
        <f t="shared" ref="AE77:AE140" si="34">IF(OR($B77=0,AD77=0),"",AD77/$B77)</f>
        <v/>
      </c>
      <c r="AG77" s="1564" t="str">
        <f t="shared" ref="AG77:AG140" si="35">IF(OR($B77=0,AF77=0),"",AF77/$B77)</f>
        <v/>
      </c>
      <c r="AI77" s="1564" t="str">
        <f t="shared" ref="AI77:AI140" si="36">IF(OR($B77=0,AH77=0),"",AH77/$B77)</f>
        <v/>
      </c>
      <c r="AK77" s="1564" t="str">
        <f t="shared" ref="AK77:AK140" si="37">IF(OR($B77=0,AJ77=0),"",AJ77/$B77)</f>
        <v/>
      </c>
      <c r="AM77" s="1564" t="str">
        <f t="shared" ref="AM77:AM140" si="38">IF(OR($B77=0,AL77=0),"",AL77/$B77)</f>
        <v/>
      </c>
      <c r="AO77" s="1564" t="str">
        <f t="shared" ref="AO77:AO140" si="39">IF(OR($B77=0,AN77=0),"",AN77/$B77)</f>
        <v/>
      </c>
      <c r="AQ77" s="1564" t="str">
        <f t="shared" ref="AQ77:AQ140" si="40">IF(OR($B77=0,AP77=0),"",AP77/$B77)</f>
        <v/>
      </c>
    </row>
    <row r="78" spans="5:43">
      <c r="E78" s="1564" t="str">
        <f t="shared" si="22"/>
        <v/>
      </c>
      <c r="G78" s="1564" t="str">
        <f t="shared" si="22"/>
        <v/>
      </c>
      <c r="I78" s="1564" t="str">
        <f t="shared" si="23"/>
        <v/>
      </c>
      <c r="K78" s="1564" t="str">
        <f t="shared" si="24"/>
        <v/>
      </c>
      <c r="M78" s="1564" t="str">
        <f t="shared" si="25"/>
        <v/>
      </c>
      <c r="O78" s="1564" t="str">
        <f t="shared" si="26"/>
        <v/>
      </c>
      <c r="Q78" s="1564" t="str">
        <f t="shared" si="27"/>
        <v/>
      </c>
      <c r="S78" s="1564" t="str">
        <f t="shared" si="28"/>
        <v/>
      </c>
      <c r="U78" s="1564" t="str">
        <f t="shared" si="29"/>
        <v/>
      </c>
      <c r="W78" s="1564" t="str">
        <f t="shared" si="30"/>
        <v/>
      </c>
      <c r="Y78" s="1564" t="str">
        <f t="shared" si="31"/>
        <v/>
      </c>
      <c r="AA78" s="1564" t="str">
        <f t="shared" si="32"/>
        <v/>
      </c>
      <c r="AC78" s="1564" t="str">
        <f t="shared" si="33"/>
        <v/>
      </c>
      <c r="AE78" s="1564" t="str">
        <f t="shared" si="34"/>
        <v/>
      </c>
      <c r="AG78" s="1564" t="str">
        <f t="shared" si="35"/>
        <v/>
      </c>
      <c r="AI78" s="1564" t="str">
        <f t="shared" si="36"/>
        <v/>
      </c>
      <c r="AK78" s="1564" t="str">
        <f t="shared" si="37"/>
        <v/>
      </c>
      <c r="AM78" s="1564" t="str">
        <f t="shared" si="38"/>
        <v/>
      </c>
      <c r="AO78" s="1564" t="str">
        <f t="shared" si="39"/>
        <v/>
      </c>
      <c r="AQ78" s="1564" t="str">
        <f t="shared" si="40"/>
        <v/>
      </c>
    </row>
    <row r="79" spans="5:43">
      <c r="E79" s="1564" t="str">
        <f t="shared" si="22"/>
        <v/>
      </c>
      <c r="G79" s="1564" t="str">
        <f t="shared" si="22"/>
        <v/>
      </c>
      <c r="I79" s="1564" t="str">
        <f t="shared" si="23"/>
        <v/>
      </c>
      <c r="K79" s="1564" t="str">
        <f t="shared" si="24"/>
        <v/>
      </c>
      <c r="M79" s="1564" t="str">
        <f t="shared" si="25"/>
        <v/>
      </c>
      <c r="O79" s="1564" t="str">
        <f t="shared" si="26"/>
        <v/>
      </c>
      <c r="Q79" s="1564" t="str">
        <f t="shared" si="27"/>
        <v/>
      </c>
      <c r="S79" s="1564" t="str">
        <f t="shared" si="28"/>
        <v/>
      </c>
      <c r="U79" s="1564" t="str">
        <f t="shared" si="29"/>
        <v/>
      </c>
      <c r="W79" s="1564" t="str">
        <f t="shared" si="30"/>
        <v/>
      </c>
      <c r="Y79" s="1564" t="str">
        <f t="shared" si="31"/>
        <v/>
      </c>
      <c r="AA79" s="1564" t="str">
        <f t="shared" si="32"/>
        <v/>
      </c>
      <c r="AC79" s="1564" t="str">
        <f t="shared" si="33"/>
        <v/>
      </c>
      <c r="AE79" s="1564" t="str">
        <f t="shared" si="34"/>
        <v/>
      </c>
      <c r="AG79" s="1564" t="str">
        <f t="shared" si="35"/>
        <v/>
      </c>
      <c r="AI79" s="1564" t="str">
        <f t="shared" si="36"/>
        <v/>
      </c>
      <c r="AK79" s="1564" t="str">
        <f t="shared" si="37"/>
        <v/>
      </c>
      <c r="AM79" s="1564" t="str">
        <f t="shared" si="38"/>
        <v/>
      </c>
      <c r="AO79" s="1564" t="str">
        <f t="shared" si="39"/>
        <v/>
      </c>
      <c r="AQ79" s="1564" t="str">
        <f t="shared" si="40"/>
        <v/>
      </c>
    </row>
    <row r="80" spans="5:43">
      <c r="E80" s="1564" t="str">
        <f t="shared" si="22"/>
        <v/>
      </c>
      <c r="G80" s="1564" t="str">
        <f t="shared" si="22"/>
        <v/>
      </c>
      <c r="I80" s="1564" t="str">
        <f t="shared" si="23"/>
        <v/>
      </c>
      <c r="K80" s="1564" t="str">
        <f t="shared" si="24"/>
        <v/>
      </c>
      <c r="M80" s="1564" t="str">
        <f t="shared" si="25"/>
        <v/>
      </c>
      <c r="O80" s="1564" t="str">
        <f t="shared" si="26"/>
        <v/>
      </c>
      <c r="Q80" s="1564" t="str">
        <f t="shared" si="27"/>
        <v/>
      </c>
      <c r="S80" s="1564" t="str">
        <f t="shared" si="28"/>
        <v/>
      </c>
      <c r="U80" s="1564" t="str">
        <f t="shared" si="29"/>
        <v/>
      </c>
      <c r="W80" s="1564" t="str">
        <f t="shared" si="30"/>
        <v/>
      </c>
      <c r="Y80" s="1564" t="str">
        <f t="shared" si="31"/>
        <v/>
      </c>
      <c r="AA80" s="1564" t="str">
        <f t="shared" si="32"/>
        <v/>
      </c>
      <c r="AC80" s="1564" t="str">
        <f t="shared" si="33"/>
        <v/>
      </c>
      <c r="AE80" s="1564" t="str">
        <f t="shared" si="34"/>
        <v/>
      </c>
      <c r="AG80" s="1564" t="str">
        <f t="shared" si="35"/>
        <v/>
      </c>
      <c r="AI80" s="1564" t="str">
        <f t="shared" si="36"/>
        <v/>
      </c>
      <c r="AK80" s="1564" t="str">
        <f t="shared" si="37"/>
        <v/>
      </c>
      <c r="AM80" s="1564" t="str">
        <f t="shared" si="38"/>
        <v/>
      </c>
      <c r="AO80" s="1564" t="str">
        <f t="shared" si="39"/>
        <v/>
      </c>
      <c r="AQ80" s="1564" t="str">
        <f t="shared" si="40"/>
        <v/>
      </c>
    </row>
    <row r="81" spans="5:43">
      <c r="E81" s="1564" t="str">
        <f t="shared" si="22"/>
        <v/>
      </c>
      <c r="G81" s="1564" t="str">
        <f t="shared" si="22"/>
        <v/>
      </c>
      <c r="I81" s="1564" t="str">
        <f t="shared" si="23"/>
        <v/>
      </c>
      <c r="K81" s="1564" t="str">
        <f t="shared" si="24"/>
        <v/>
      </c>
      <c r="M81" s="1564" t="str">
        <f t="shared" si="25"/>
        <v/>
      </c>
      <c r="O81" s="1564" t="str">
        <f t="shared" si="26"/>
        <v/>
      </c>
      <c r="Q81" s="1564" t="str">
        <f t="shared" si="27"/>
        <v/>
      </c>
      <c r="S81" s="1564" t="str">
        <f t="shared" si="28"/>
        <v/>
      </c>
      <c r="U81" s="1564" t="str">
        <f t="shared" si="29"/>
        <v/>
      </c>
      <c r="W81" s="1564" t="str">
        <f t="shared" si="30"/>
        <v/>
      </c>
      <c r="Y81" s="1564" t="str">
        <f t="shared" si="31"/>
        <v/>
      </c>
      <c r="AA81" s="1564" t="str">
        <f t="shared" si="32"/>
        <v/>
      </c>
      <c r="AC81" s="1564" t="str">
        <f t="shared" si="33"/>
        <v/>
      </c>
      <c r="AE81" s="1564" t="str">
        <f t="shared" si="34"/>
        <v/>
      </c>
      <c r="AG81" s="1564" t="str">
        <f t="shared" si="35"/>
        <v/>
      </c>
      <c r="AI81" s="1564" t="str">
        <f t="shared" si="36"/>
        <v/>
      </c>
      <c r="AK81" s="1564" t="str">
        <f t="shared" si="37"/>
        <v/>
      </c>
      <c r="AM81" s="1564" t="str">
        <f t="shared" si="38"/>
        <v/>
      </c>
      <c r="AO81" s="1564" t="str">
        <f t="shared" si="39"/>
        <v/>
      </c>
      <c r="AQ81" s="1564" t="str">
        <f t="shared" si="40"/>
        <v/>
      </c>
    </row>
    <row r="82" spans="5:43">
      <c r="E82" s="1564" t="str">
        <f t="shared" si="22"/>
        <v/>
      </c>
      <c r="G82" s="1564" t="str">
        <f t="shared" si="22"/>
        <v/>
      </c>
      <c r="I82" s="1564" t="str">
        <f t="shared" si="23"/>
        <v/>
      </c>
      <c r="K82" s="1564" t="str">
        <f t="shared" si="24"/>
        <v/>
      </c>
      <c r="M82" s="1564" t="str">
        <f t="shared" si="25"/>
        <v/>
      </c>
      <c r="O82" s="1564" t="str">
        <f t="shared" si="26"/>
        <v/>
      </c>
      <c r="Q82" s="1564" t="str">
        <f t="shared" si="27"/>
        <v/>
      </c>
      <c r="S82" s="1564" t="str">
        <f t="shared" si="28"/>
        <v/>
      </c>
      <c r="U82" s="1564" t="str">
        <f t="shared" si="29"/>
        <v/>
      </c>
      <c r="W82" s="1564" t="str">
        <f t="shared" si="30"/>
        <v/>
      </c>
      <c r="Y82" s="1564" t="str">
        <f t="shared" si="31"/>
        <v/>
      </c>
      <c r="AA82" s="1564" t="str">
        <f t="shared" si="32"/>
        <v/>
      </c>
      <c r="AC82" s="1564" t="str">
        <f t="shared" si="33"/>
        <v/>
      </c>
      <c r="AE82" s="1564" t="str">
        <f t="shared" si="34"/>
        <v/>
      </c>
      <c r="AG82" s="1564" t="str">
        <f t="shared" si="35"/>
        <v/>
      </c>
      <c r="AI82" s="1564" t="str">
        <f t="shared" si="36"/>
        <v/>
      </c>
      <c r="AK82" s="1564" t="str">
        <f t="shared" si="37"/>
        <v/>
      </c>
      <c r="AM82" s="1564" t="str">
        <f t="shared" si="38"/>
        <v/>
      </c>
      <c r="AO82" s="1564" t="str">
        <f t="shared" si="39"/>
        <v/>
      </c>
      <c r="AQ82" s="1564" t="str">
        <f t="shared" si="40"/>
        <v/>
      </c>
    </row>
    <row r="83" spans="5:43">
      <c r="E83" s="1564" t="str">
        <f t="shared" si="22"/>
        <v/>
      </c>
      <c r="G83" s="1564" t="str">
        <f t="shared" si="22"/>
        <v/>
      </c>
      <c r="I83" s="1564" t="str">
        <f t="shared" si="23"/>
        <v/>
      </c>
      <c r="K83" s="1564" t="str">
        <f t="shared" si="24"/>
        <v/>
      </c>
      <c r="M83" s="1564" t="str">
        <f t="shared" si="25"/>
        <v/>
      </c>
      <c r="O83" s="1564" t="str">
        <f t="shared" si="26"/>
        <v/>
      </c>
      <c r="Q83" s="1564" t="str">
        <f t="shared" si="27"/>
        <v/>
      </c>
      <c r="S83" s="1564" t="str">
        <f t="shared" si="28"/>
        <v/>
      </c>
      <c r="U83" s="1564" t="str">
        <f t="shared" si="29"/>
        <v/>
      </c>
      <c r="W83" s="1564" t="str">
        <f t="shared" si="30"/>
        <v/>
      </c>
      <c r="Y83" s="1564" t="str">
        <f t="shared" si="31"/>
        <v/>
      </c>
      <c r="AA83" s="1564" t="str">
        <f t="shared" si="32"/>
        <v/>
      </c>
      <c r="AC83" s="1564" t="str">
        <f t="shared" si="33"/>
        <v/>
      </c>
      <c r="AE83" s="1564" t="str">
        <f t="shared" si="34"/>
        <v/>
      </c>
      <c r="AG83" s="1564" t="str">
        <f t="shared" si="35"/>
        <v/>
      </c>
      <c r="AI83" s="1564" t="str">
        <f t="shared" si="36"/>
        <v/>
      </c>
      <c r="AK83" s="1564" t="str">
        <f t="shared" si="37"/>
        <v/>
      </c>
      <c r="AM83" s="1564" t="str">
        <f t="shared" si="38"/>
        <v/>
      </c>
      <c r="AO83" s="1564" t="str">
        <f t="shared" si="39"/>
        <v/>
      </c>
      <c r="AQ83" s="1564" t="str">
        <f t="shared" si="40"/>
        <v/>
      </c>
    </row>
    <row r="84" spans="5:43">
      <c r="E84" s="1564" t="str">
        <f t="shared" si="22"/>
        <v/>
      </c>
      <c r="G84" s="1564" t="str">
        <f t="shared" si="22"/>
        <v/>
      </c>
      <c r="I84" s="1564" t="str">
        <f t="shared" si="23"/>
        <v/>
      </c>
      <c r="K84" s="1564" t="str">
        <f t="shared" si="24"/>
        <v/>
      </c>
      <c r="M84" s="1564" t="str">
        <f t="shared" si="25"/>
        <v/>
      </c>
      <c r="O84" s="1564" t="str">
        <f t="shared" si="26"/>
        <v/>
      </c>
      <c r="Q84" s="1564" t="str">
        <f t="shared" si="27"/>
        <v/>
      </c>
      <c r="S84" s="1564" t="str">
        <f t="shared" si="28"/>
        <v/>
      </c>
      <c r="U84" s="1564" t="str">
        <f t="shared" si="29"/>
        <v/>
      </c>
      <c r="W84" s="1564" t="str">
        <f t="shared" si="30"/>
        <v/>
      </c>
      <c r="Y84" s="1564" t="str">
        <f t="shared" si="31"/>
        <v/>
      </c>
      <c r="AA84" s="1564" t="str">
        <f t="shared" si="32"/>
        <v/>
      </c>
      <c r="AC84" s="1564" t="str">
        <f t="shared" si="33"/>
        <v/>
      </c>
      <c r="AE84" s="1564" t="str">
        <f t="shared" si="34"/>
        <v/>
      </c>
      <c r="AG84" s="1564" t="str">
        <f t="shared" si="35"/>
        <v/>
      </c>
      <c r="AI84" s="1564" t="str">
        <f t="shared" si="36"/>
        <v/>
      </c>
      <c r="AK84" s="1564" t="str">
        <f t="shared" si="37"/>
        <v/>
      </c>
      <c r="AM84" s="1564" t="str">
        <f t="shared" si="38"/>
        <v/>
      </c>
      <c r="AO84" s="1564" t="str">
        <f t="shared" si="39"/>
        <v/>
      </c>
      <c r="AQ84" s="1564" t="str">
        <f t="shared" si="40"/>
        <v/>
      </c>
    </row>
    <row r="85" spans="5:43">
      <c r="E85" s="1564" t="str">
        <f t="shared" si="22"/>
        <v/>
      </c>
      <c r="G85" s="1564" t="str">
        <f t="shared" si="22"/>
        <v/>
      </c>
      <c r="I85" s="1564" t="str">
        <f t="shared" si="23"/>
        <v/>
      </c>
      <c r="K85" s="1564" t="str">
        <f t="shared" si="24"/>
        <v/>
      </c>
      <c r="M85" s="1564" t="str">
        <f t="shared" si="25"/>
        <v/>
      </c>
      <c r="O85" s="1564" t="str">
        <f t="shared" si="26"/>
        <v/>
      </c>
      <c r="Q85" s="1564" t="str">
        <f t="shared" si="27"/>
        <v/>
      </c>
      <c r="S85" s="1564" t="str">
        <f t="shared" si="28"/>
        <v/>
      </c>
      <c r="U85" s="1564" t="str">
        <f t="shared" si="29"/>
        <v/>
      </c>
      <c r="W85" s="1564" t="str">
        <f t="shared" si="30"/>
        <v/>
      </c>
      <c r="Y85" s="1564" t="str">
        <f t="shared" si="31"/>
        <v/>
      </c>
      <c r="AA85" s="1564" t="str">
        <f t="shared" si="32"/>
        <v/>
      </c>
      <c r="AC85" s="1564" t="str">
        <f t="shared" si="33"/>
        <v/>
      </c>
      <c r="AE85" s="1564" t="str">
        <f t="shared" si="34"/>
        <v/>
      </c>
      <c r="AG85" s="1564" t="str">
        <f t="shared" si="35"/>
        <v/>
      </c>
      <c r="AI85" s="1564" t="str">
        <f t="shared" si="36"/>
        <v/>
      </c>
      <c r="AK85" s="1564" t="str">
        <f t="shared" si="37"/>
        <v/>
      </c>
      <c r="AM85" s="1564" t="str">
        <f t="shared" si="38"/>
        <v/>
      </c>
      <c r="AO85" s="1564" t="str">
        <f t="shared" si="39"/>
        <v/>
      </c>
      <c r="AQ85" s="1564" t="str">
        <f t="shared" si="40"/>
        <v/>
      </c>
    </row>
    <row r="86" spans="5:43">
      <c r="E86" s="1564" t="str">
        <f t="shared" si="22"/>
        <v/>
      </c>
      <c r="G86" s="1564" t="str">
        <f t="shared" si="22"/>
        <v/>
      </c>
      <c r="I86" s="1564" t="str">
        <f t="shared" si="23"/>
        <v/>
      </c>
      <c r="K86" s="1564" t="str">
        <f t="shared" si="24"/>
        <v/>
      </c>
      <c r="M86" s="1564" t="str">
        <f t="shared" si="25"/>
        <v/>
      </c>
      <c r="O86" s="1564" t="str">
        <f t="shared" si="26"/>
        <v/>
      </c>
      <c r="Q86" s="1564" t="str">
        <f t="shared" si="27"/>
        <v/>
      </c>
      <c r="S86" s="1564" t="str">
        <f t="shared" si="28"/>
        <v/>
      </c>
      <c r="U86" s="1564" t="str">
        <f t="shared" si="29"/>
        <v/>
      </c>
      <c r="W86" s="1564" t="str">
        <f t="shared" si="30"/>
        <v/>
      </c>
      <c r="Y86" s="1564" t="str">
        <f t="shared" si="31"/>
        <v/>
      </c>
      <c r="AA86" s="1564" t="str">
        <f t="shared" si="32"/>
        <v/>
      </c>
      <c r="AC86" s="1564" t="str">
        <f t="shared" si="33"/>
        <v/>
      </c>
      <c r="AE86" s="1564" t="str">
        <f t="shared" si="34"/>
        <v/>
      </c>
      <c r="AG86" s="1564" t="str">
        <f t="shared" si="35"/>
        <v/>
      </c>
      <c r="AI86" s="1564" t="str">
        <f t="shared" si="36"/>
        <v/>
      </c>
      <c r="AK86" s="1564" t="str">
        <f t="shared" si="37"/>
        <v/>
      </c>
      <c r="AM86" s="1564" t="str">
        <f t="shared" si="38"/>
        <v/>
      </c>
      <c r="AO86" s="1564" t="str">
        <f t="shared" si="39"/>
        <v/>
      </c>
      <c r="AQ86" s="1564" t="str">
        <f t="shared" si="40"/>
        <v/>
      </c>
    </row>
    <row r="87" spans="5:43">
      <c r="E87" s="1564" t="str">
        <f t="shared" si="22"/>
        <v/>
      </c>
      <c r="G87" s="1564" t="str">
        <f t="shared" si="22"/>
        <v/>
      </c>
      <c r="I87" s="1564" t="str">
        <f t="shared" si="23"/>
        <v/>
      </c>
      <c r="K87" s="1564" t="str">
        <f t="shared" si="24"/>
        <v/>
      </c>
      <c r="M87" s="1564" t="str">
        <f t="shared" si="25"/>
        <v/>
      </c>
      <c r="O87" s="1564" t="str">
        <f t="shared" si="26"/>
        <v/>
      </c>
      <c r="Q87" s="1564" t="str">
        <f t="shared" si="27"/>
        <v/>
      </c>
      <c r="S87" s="1564" t="str">
        <f t="shared" si="28"/>
        <v/>
      </c>
      <c r="U87" s="1564" t="str">
        <f t="shared" si="29"/>
        <v/>
      </c>
      <c r="W87" s="1564" t="str">
        <f t="shared" si="30"/>
        <v/>
      </c>
      <c r="Y87" s="1564" t="str">
        <f t="shared" si="31"/>
        <v/>
      </c>
      <c r="AA87" s="1564" t="str">
        <f t="shared" si="32"/>
        <v/>
      </c>
      <c r="AC87" s="1564" t="str">
        <f t="shared" si="33"/>
        <v/>
      </c>
      <c r="AE87" s="1564" t="str">
        <f t="shared" si="34"/>
        <v/>
      </c>
      <c r="AG87" s="1564" t="str">
        <f t="shared" si="35"/>
        <v/>
      </c>
      <c r="AI87" s="1564" t="str">
        <f t="shared" si="36"/>
        <v/>
      </c>
      <c r="AK87" s="1564" t="str">
        <f t="shared" si="37"/>
        <v/>
      </c>
      <c r="AM87" s="1564" t="str">
        <f t="shared" si="38"/>
        <v/>
      </c>
      <c r="AO87" s="1564" t="str">
        <f t="shared" si="39"/>
        <v/>
      </c>
      <c r="AQ87" s="1564" t="str">
        <f t="shared" si="40"/>
        <v/>
      </c>
    </row>
    <row r="88" spans="5:43">
      <c r="E88" s="1564" t="str">
        <f t="shared" si="22"/>
        <v/>
      </c>
      <c r="G88" s="1564" t="str">
        <f t="shared" si="22"/>
        <v/>
      </c>
      <c r="I88" s="1564" t="str">
        <f t="shared" si="23"/>
        <v/>
      </c>
      <c r="K88" s="1564" t="str">
        <f t="shared" si="24"/>
        <v/>
      </c>
      <c r="M88" s="1564" t="str">
        <f t="shared" si="25"/>
        <v/>
      </c>
      <c r="O88" s="1564" t="str">
        <f t="shared" si="26"/>
        <v/>
      </c>
      <c r="Q88" s="1564" t="str">
        <f t="shared" si="27"/>
        <v/>
      </c>
      <c r="S88" s="1564" t="str">
        <f t="shared" si="28"/>
        <v/>
      </c>
      <c r="U88" s="1564" t="str">
        <f t="shared" si="29"/>
        <v/>
      </c>
      <c r="W88" s="1564" t="str">
        <f t="shared" si="30"/>
        <v/>
      </c>
      <c r="Y88" s="1564" t="str">
        <f t="shared" si="31"/>
        <v/>
      </c>
      <c r="AA88" s="1564" t="str">
        <f t="shared" si="32"/>
        <v/>
      </c>
      <c r="AC88" s="1564" t="str">
        <f t="shared" si="33"/>
        <v/>
      </c>
      <c r="AE88" s="1564" t="str">
        <f t="shared" si="34"/>
        <v/>
      </c>
      <c r="AG88" s="1564" t="str">
        <f t="shared" si="35"/>
        <v/>
      </c>
      <c r="AI88" s="1564" t="str">
        <f t="shared" si="36"/>
        <v/>
      </c>
      <c r="AK88" s="1564" t="str">
        <f t="shared" si="37"/>
        <v/>
      </c>
      <c r="AM88" s="1564" t="str">
        <f t="shared" si="38"/>
        <v/>
      </c>
      <c r="AO88" s="1564" t="str">
        <f t="shared" si="39"/>
        <v/>
      </c>
      <c r="AQ88" s="1564" t="str">
        <f t="shared" si="40"/>
        <v/>
      </c>
    </row>
    <row r="89" spans="5:43">
      <c r="E89" s="1564" t="str">
        <f t="shared" si="22"/>
        <v/>
      </c>
      <c r="G89" s="1564" t="str">
        <f t="shared" si="22"/>
        <v/>
      </c>
      <c r="I89" s="1564" t="str">
        <f t="shared" si="23"/>
        <v/>
      </c>
      <c r="K89" s="1564" t="str">
        <f t="shared" si="24"/>
        <v/>
      </c>
      <c r="M89" s="1564" t="str">
        <f t="shared" si="25"/>
        <v/>
      </c>
      <c r="O89" s="1564" t="str">
        <f t="shared" si="26"/>
        <v/>
      </c>
      <c r="Q89" s="1564" t="str">
        <f t="shared" si="27"/>
        <v/>
      </c>
      <c r="S89" s="1564" t="str">
        <f t="shared" si="28"/>
        <v/>
      </c>
      <c r="U89" s="1564" t="str">
        <f t="shared" si="29"/>
        <v/>
      </c>
      <c r="W89" s="1564" t="str">
        <f t="shared" si="30"/>
        <v/>
      </c>
      <c r="Y89" s="1564" t="str">
        <f t="shared" si="31"/>
        <v/>
      </c>
      <c r="AA89" s="1564" t="str">
        <f t="shared" si="32"/>
        <v/>
      </c>
      <c r="AC89" s="1564" t="str">
        <f t="shared" si="33"/>
        <v/>
      </c>
      <c r="AE89" s="1564" t="str">
        <f t="shared" si="34"/>
        <v/>
      </c>
      <c r="AG89" s="1564" t="str">
        <f t="shared" si="35"/>
        <v/>
      </c>
      <c r="AI89" s="1564" t="str">
        <f t="shared" si="36"/>
        <v/>
      </c>
      <c r="AK89" s="1564" t="str">
        <f t="shared" si="37"/>
        <v/>
      </c>
      <c r="AM89" s="1564" t="str">
        <f t="shared" si="38"/>
        <v/>
      </c>
      <c r="AO89" s="1564" t="str">
        <f t="shared" si="39"/>
        <v/>
      </c>
      <c r="AQ89" s="1564" t="str">
        <f t="shared" si="40"/>
        <v/>
      </c>
    </row>
    <row r="90" spans="5:43">
      <c r="E90" s="1564" t="str">
        <f t="shared" si="22"/>
        <v/>
      </c>
      <c r="G90" s="1564" t="str">
        <f t="shared" si="22"/>
        <v/>
      </c>
      <c r="I90" s="1564" t="str">
        <f t="shared" si="23"/>
        <v/>
      </c>
      <c r="K90" s="1564" t="str">
        <f t="shared" si="24"/>
        <v/>
      </c>
      <c r="M90" s="1564" t="str">
        <f t="shared" si="25"/>
        <v/>
      </c>
      <c r="O90" s="1564" t="str">
        <f t="shared" si="26"/>
        <v/>
      </c>
      <c r="Q90" s="1564" t="str">
        <f t="shared" si="27"/>
        <v/>
      </c>
      <c r="S90" s="1564" t="str">
        <f t="shared" si="28"/>
        <v/>
      </c>
      <c r="U90" s="1564" t="str">
        <f t="shared" si="29"/>
        <v/>
      </c>
      <c r="W90" s="1564" t="str">
        <f t="shared" si="30"/>
        <v/>
      </c>
      <c r="Y90" s="1564" t="str">
        <f t="shared" si="31"/>
        <v/>
      </c>
      <c r="AA90" s="1564" t="str">
        <f t="shared" si="32"/>
        <v/>
      </c>
      <c r="AC90" s="1564" t="str">
        <f t="shared" si="33"/>
        <v/>
      </c>
      <c r="AE90" s="1564" t="str">
        <f t="shared" si="34"/>
        <v/>
      </c>
      <c r="AG90" s="1564" t="str">
        <f t="shared" si="35"/>
        <v/>
      </c>
      <c r="AI90" s="1564" t="str">
        <f t="shared" si="36"/>
        <v/>
      </c>
      <c r="AK90" s="1564" t="str">
        <f t="shared" si="37"/>
        <v/>
      </c>
      <c r="AM90" s="1564" t="str">
        <f t="shared" si="38"/>
        <v/>
      </c>
      <c r="AO90" s="1564" t="str">
        <f t="shared" si="39"/>
        <v/>
      </c>
      <c r="AQ90" s="1564" t="str">
        <f t="shared" si="40"/>
        <v/>
      </c>
    </row>
    <row r="91" spans="5:43">
      <c r="E91" s="1564" t="str">
        <f t="shared" si="22"/>
        <v/>
      </c>
      <c r="G91" s="1564" t="str">
        <f t="shared" si="22"/>
        <v/>
      </c>
      <c r="I91" s="1564" t="str">
        <f t="shared" si="23"/>
        <v/>
      </c>
      <c r="K91" s="1564" t="str">
        <f t="shared" si="24"/>
        <v/>
      </c>
      <c r="M91" s="1564" t="str">
        <f t="shared" si="25"/>
        <v/>
      </c>
      <c r="O91" s="1564" t="str">
        <f t="shared" si="26"/>
        <v/>
      </c>
      <c r="Q91" s="1564" t="str">
        <f t="shared" si="27"/>
        <v/>
      </c>
      <c r="S91" s="1564" t="str">
        <f t="shared" si="28"/>
        <v/>
      </c>
      <c r="U91" s="1564" t="str">
        <f t="shared" si="29"/>
        <v/>
      </c>
      <c r="W91" s="1564" t="str">
        <f t="shared" si="30"/>
        <v/>
      </c>
      <c r="Y91" s="1564" t="str">
        <f t="shared" si="31"/>
        <v/>
      </c>
      <c r="AA91" s="1564" t="str">
        <f t="shared" si="32"/>
        <v/>
      </c>
      <c r="AC91" s="1564" t="str">
        <f t="shared" si="33"/>
        <v/>
      </c>
      <c r="AE91" s="1564" t="str">
        <f t="shared" si="34"/>
        <v/>
      </c>
      <c r="AG91" s="1564" t="str">
        <f t="shared" si="35"/>
        <v/>
      </c>
      <c r="AI91" s="1564" t="str">
        <f t="shared" si="36"/>
        <v/>
      </c>
      <c r="AK91" s="1564" t="str">
        <f t="shared" si="37"/>
        <v/>
      </c>
      <c r="AM91" s="1564" t="str">
        <f t="shared" si="38"/>
        <v/>
      </c>
      <c r="AO91" s="1564" t="str">
        <f t="shared" si="39"/>
        <v/>
      </c>
      <c r="AQ91" s="1564" t="str">
        <f t="shared" si="40"/>
        <v/>
      </c>
    </row>
    <row r="92" spans="5:43">
      <c r="E92" s="1564" t="str">
        <f t="shared" si="22"/>
        <v/>
      </c>
      <c r="G92" s="1564" t="str">
        <f t="shared" si="22"/>
        <v/>
      </c>
      <c r="I92" s="1564" t="str">
        <f t="shared" si="23"/>
        <v/>
      </c>
      <c r="K92" s="1564" t="str">
        <f t="shared" si="24"/>
        <v/>
      </c>
      <c r="M92" s="1564" t="str">
        <f t="shared" si="25"/>
        <v/>
      </c>
      <c r="O92" s="1564" t="str">
        <f t="shared" si="26"/>
        <v/>
      </c>
      <c r="Q92" s="1564" t="str">
        <f t="shared" si="27"/>
        <v/>
      </c>
      <c r="S92" s="1564" t="str">
        <f t="shared" si="28"/>
        <v/>
      </c>
      <c r="U92" s="1564" t="str">
        <f t="shared" si="29"/>
        <v/>
      </c>
      <c r="W92" s="1564" t="str">
        <f t="shared" si="30"/>
        <v/>
      </c>
      <c r="Y92" s="1564" t="str">
        <f t="shared" si="31"/>
        <v/>
      </c>
      <c r="AA92" s="1564" t="str">
        <f t="shared" si="32"/>
        <v/>
      </c>
      <c r="AC92" s="1564" t="str">
        <f t="shared" si="33"/>
        <v/>
      </c>
      <c r="AE92" s="1564" t="str">
        <f t="shared" si="34"/>
        <v/>
      </c>
      <c r="AG92" s="1564" t="str">
        <f t="shared" si="35"/>
        <v/>
      </c>
      <c r="AI92" s="1564" t="str">
        <f t="shared" si="36"/>
        <v/>
      </c>
      <c r="AK92" s="1564" t="str">
        <f t="shared" si="37"/>
        <v/>
      </c>
      <c r="AM92" s="1564" t="str">
        <f t="shared" si="38"/>
        <v/>
      </c>
      <c r="AO92" s="1564" t="str">
        <f t="shared" si="39"/>
        <v/>
      </c>
      <c r="AQ92" s="1564" t="str">
        <f t="shared" si="40"/>
        <v/>
      </c>
    </row>
    <row r="93" spans="5:43">
      <c r="E93" s="1564" t="str">
        <f t="shared" ref="E93:G108" si="41">IF(OR($B93=0,D93=0),"",D93/$B93)</f>
        <v/>
      </c>
      <c r="G93" s="1564" t="str">
        <f t="shared" si="41"/>
        <v/>
      </c>
      <c r="I93" s="1564" t="str">
        <f t="shared" si="23"/>
        <v/>
      </c>
      <c r="K93" s="1564" t="str">
        <f t="shared" si="24"/>
        <v/>
      </c>
      <c r="M93" s="1564" t="str">
        <f t="shared" si="25"/>
        <v/>
      </c>
      <c r="O93" s="1564" t="str">
        <f t="shared" si="26"/>
        <v/>
      </c>
      <c r="Q93" s="1564" t="str">
        <f t="shared" si="27"/>
        <v/>
      </c>
      <c r="S93" s="1564" t="str">
        <f t="shared" si="28"/>
        <v/>
      </c>
      <c r="U93" s="1564" t="str">
        <f t="shared" si="29"/>
        <v/>
      </c>
      <c r="W93" s="1564" t="str">
        <f t="shared" si="30"/>
        <v/>
      </c>
      <c r="Y93" s="1564" t="str">
        <f t="shared" si="31"/>
        <v/>
      </c>
      <c r="AA93" s="1564" t="str">
        <f t="shared" si="32"/>
        <v/>
      </c>
      <c r="AC93" s="1564" t="str">
        <f t="shared" si="33"/>
        <v/>
      </c>
      <c r="AE93" s="1564" t="str">
        <f t="shared" si="34"/>
        <v/>
      </c>
      <c r="AG93" s="1564" t="str">
        <f t="shared" si="35"/>
        <v/>
      </c>
      <c r="AI93" s="1564" t="str">
        <f t="shared" si="36"/>
        <v/>
      </c>
      <c r="AK93" s="1564" t="str">
        <f t="shared" si="37"/>
        <v/>
      </c>
      <c r="AM93" s="1564" t="str">
        <f t="shared" si="38"/>
        <v/>
      </c>
      <c r="AO93" s="1564" t="str">
        <f t="shared" si="39"/>
        <v/>
      </c>
      <c r="AQ93" s="1564" t="str">
        <f t="shared" si="40"/>
        <v/>
      </c>
    </row>
    <row r="94" spans="5:43">
      <c r="E94" s="1564" t="str">
        <f t="shared" si="41"/>
        <v/>
      </c>
      <c r="G94" s="1564" t="str">
        <f t="shared" si="41"/>
        <v/>
      </c>
      <c r="I94" s="1564" t="str">
        <f t="shared" si="23"/>
        <v/>
      </c>
      <c r="K94" s="1564" t="str">
        <f t="shared" si="24"/>
        <v/>
      </c>
      <c r="M94" s="1564" t="str">
        <f t="shared" si="25"/>
        <v/>
      </c>
      <c r="O94" s="1564" t="str">
        <f t="shared" si="26"/>
        <v/>
      </c>
      <c r="Q94" s="1564" t="str">
        <f t="shared" si="27"/>
        <v/>
      </c>
      <c r="S94" s="1564" t="str">
        <f t="shared" si="28"/>
        <v/>
      </c>
      <c r="U94" s="1564" t="str">
        <f t="shared" si="29"/>
        <v/>
      </c>
      <c r="W94" s="1564" t="str">
        <f t="shared" si="30"/>
        <v/>
      </c>
      <c r="Y94" s="1564" t="str">
        <f t="shared" si="31"/>
        <v/>
      </c>
      <c r="AA94" s="1564" t="str">
        <f t="shared" si="32"/>
        <v/>
      </c>
      <c r="AC94" s="1564" t="str">
        <f t="shared" si="33"/>
        <v/>
      </c>
      <c r="AE94" s="1564" t="str">
        <f t="shared" si="34"/>
        <v/>
      </c>
      <c r="AG94" s="1564" t="str">
        <f t="shared" si="35"/>
        <v/>
      </c>
      <c r="AI94" s="1564" t="str">
        <f t="shared" si="36"/>
        <v/>
      </c>
      <c r="AK94" s="1564" t="str">
        <f t="shared" si="37"/>
        <v/>
      </c>
      <c r="AM94" s="1564" t="str">
        <f t="shared" si="38"/>
        <v/>
      </c>
      <c r="AO94" s="1564" t="str">
        <f t="shared" si="39"/>
        <v/>
      </c>
      <c r="AQ94" s="1564" t="str">
        <f t="shared" si="40"/>
        <v/>
      </c>
    </row>
    <row r="95" spans="5:43">
      <c r="E95" s="1564" t="str">
        <f t="shared" si="41"/>
        <v/>
      </c>
      <c r="G95" s="1564" t="str">
        <f t="shared" si="41"/>
        <v/>
      </c>
      <c r="I95" s="1564" t="str">
        <f t="shared" si="23"/>
        <v/>
      </c>
      <c r="K95" s="1564" t="str">
        <f t="shared" si="24"/>
        <v/>
      </c>
      <c r="M95" s="1564" t="str">
        <f t="shared" si="25"/>
        <v/>
      </c>
      <c r="O95" s="1564" t="str">
        <f t="shared" si="26"/>
        <v/>
      </c>
      <c r="Q95" s="1564" t="str">
        <f t="shared" si="27"/>
        <v/>
      </c>
      <c r="S95" s="1564" t="str">
        <f t="shared" si="28"/>
        <v/>
      </c>
      <c r="U95" s="1564" t="str">
        <f t="shared" si="29"/>
        <v/>
      </c>
      <c r="W95" s="1564" t="str">
        <f t="shared" si="30"/>
        <v/>
      </c>
      <c r="Y95" s="1564" t="str">
        <f t="shared" si="31"/>
        <v/>
      </c>
      <c r="AA95" s="1564" t="str">
        <f t="shared" si="32"/>
        <v/>
      </c>
      <c r="AC95" s="1564" t="str">
        <f t="shared" si="33"/>
        <v/>
      </c>
      <c r="AE95" s="1564" t="str">
        <f t="shared" si="34"/>
        <v/>
      </c>
      <c r="AG95" s="1564" t="str">
        <f t="shared" si="35"/>
        <v/>
      </c>
      <c r="AI95" s="1564" t="str">
        <f t="shared" si="36"/>
        <v/>
      </c>
      <c r="AK95" s="1564" t="str">
        <f t="shared" si="37"/>
        <v/>
      </c>
      <c r="AM95" s="1564" t="str">
        <f t="shared" si="38"/>
        <v/>
      </c>
      <c r="AO95" s="1564" t="str">
        <f t="shared" si="39"/>
        <v/>
      </c>
      <c r="AQ95" s="1564" t="str">
        <f t="shared" si="40"/>
        <v/>
      </c>
    </row>
    <row r="96" spans="5:43">
      <c r="E96" s="1564" t="str">
        <f t="shared" si="41"/>
        <v/>
      </c>
      <c r="G96" s="1564" t="str">
        <f t="shared" si="41"/>
        <v/>
      </c>
      <c r="I96" s="1564" t="str">
        <f t="shared" si="23"/>
        <v/>
      </c>
      <c r="K96" s="1564" t="str">
        <f t="shared" si="24"/>
        <v/>
      </c>
      <c r="M96" s="1564" t="str">
        <f t="shared" si="25"/>
        <v/>
      </c>
      <c r="O96" s="1564" t="str">
        <f t="shared" si="26"/>
        <v/>
      </c>
      <c r="Q96" s="1564" t="str">
        <f t="shared" si="27"/>
        <v/>
      </c>
      <c r="S96" s="1564" t="str">
        <f t="shared" si="28"/>
        <v/>
      </c>
      <c r="U96" s="1564" t="str">
        <f t="shared" si="29"/>
        <v/>
      </c>
      <c r="W96" s="1564" t="str">
        <f t="shared" si="30"/>
        <v/>
      </c>
      <c r="Y96" s="1564" t="str">
        <f t="shared" si="31"/>
        <v/>
      </c>
      <c r="AA96" s="1564" t="str">
        <f t="shared" si="32"/>
        <v/>
      </c>
      <c r="AC96" s="1564" t="str">
        <f t="shared" si="33"/>
        <v/>
      </c>
      <c r="AE96" s="1564" t="str">
        <f t="shared" si="34"/>
        <v/>
      </c>
      <c r="AG96" s="1564" t="str">
        <f t="shared" si="35"/>
        <v/>
      </c>
      <c r="AI96" s="1564" t="str">
        <f t="shared" si="36"/>
        <v/>
      </c>
      <c r="AK96" s="1564" t="str">
        <f t="shared" si="37"/>
        <v/>
      </c>
      <c r="AM96" s="1564" t="str">
        <f t="shared" si="38"/>
        <v/>
      </c>
      <c r="AO96" s="1564" t="str">
        <f t="shared" si="39"/>
        <v/>
      </c>
      <c r="AQ96" s="1564" t="str">
        <f t="shared" si="40"/>
        <v/>
      </c>
    </row>
    <row r="97" spans="5:43">
      <c r="E97" s="1564" t="str">
        <f t="shared" si="41"/>
        <v/>
      </c>
      <c r="G97" s="1564" t="str">
        <f t="shared" si="41"/>
        <v/>
      </c>
      <c r="I97" s="1564" t="str">
        <f t="shared" si="23"/>
        <v/>
      </c>
      <c r="K97" s="1564" t="str">
        <f t="shared" si="24"/>
        <v/>
      </c>
      <c r="M97" s="1564" t="str">
        <f t="shared" si="25"/>
        <v/>
      </c>
      <c r="O97" s="1564" t="str">
        <f t="shared" si="26"/>
        <v/>
      </c>
      <c r="Q97" s="1564" t="str">
        <f t="shared" si="27"/>
        <v/>
      </c>
      <c r="S97" s="1564" t="str">
        <f t="shared" si="28"/>
        <v/>
      </c>
      <c r="U97" s="1564" t="str">
        <f t="shared" si="29"/>
        <v/>
      </c>
      <c r="W97" s="1564" t="str">
        <f t="shared" si="30"/>
        <v/>
      </c>
      <c r="Y97" s="1564" t="str">
        <f t="shared" si="31"/>
        <v/>
      </c>
      <c r="AA97" s="1564" t="str">
        <f t="shared" si="32"/>
        <v/>
      </c>
      <c r="AC97" s="1564" t="str">
        <f t="shared" si="33"/>
        <v/>
      </c>
      <c r="AE97" s="1564" t="str">
        <f t="shared" si="34"/>
        <v/>
      </c>
      <c r="AG97" s="1564" t="str">
        <f t="shared" si="35"/>
        <v/>
      </c>
      <c r="AI97" s="1564" t="str">
        <f t="shared" si="36"/>
        <v/>
      </c>
      <c r="AK97" s="1564" t="str">
        <f t="shared" si="37"/>
        <v/>
      </c>
      <c r="AM97" s="1564" t="str">
        <f t="shared" si="38"/>
        <v/>
      </c>
      <c r="AO97" s="1564" t="str">
        <f t="shared" si="39"/>
        <v/>
      </c>
      <c r="AQ97" s="1564" t="str">
        <f t="shared" si="40"/>
        <v/>
      </c>
    </row>
    <row r="98" spans="5:43">
      <c r="E98" s="1564" t="str">
        <f t="shared" si="41"/>
        <v/>
      </c>
      <c r="G98" s="1564" t="str">
        <f t="shared" si="41"/>
        <v/>
      </c>
      <c r="I98" s="1564" t="str">
        <f t="shared" si="23"/>
        <v/>
      </c>
      <c r="K98" s="1564" t="str">
        <f t="shared" si="24"/>
        <v/>
      </c>
      <c r="M98" s="1564" t="str">
        <f t="shared" si="25"/>
        <v/>
      </c>
      <c r="O98" s="1564" t="str">
        <f t="shared" si="26"/>
        <v/>
      </c>
      <c r="Q98" s="1564" t="str">
        <f t="shared" si="27"/>
        <v/>
      </c>
      <c r="S98" s="1564" t="str">
        <f t="shared" si="28"/>
        <v/>
      </c>
      <c r="U98" s="1564" t="str">
        <f t="shared" si="29"/>
        <v/>
      </c>
      <c r="W98" s="1564" t="str">
        <f t="shared" si="30"/>
        <v/>
      </c>
      <c r="Y98" s="1564" t="str">
        <f t="shared" si="31"/>
        <v/>
      </c>
      <c r="AA98" s="1564" t="str">
        <f t="shared" si="32"/>
        <v/>
      </c>
      <c r="AC98" s="1564" t="str">
        <f t="shared" si="33"/>
        <v/>
      </c>
      <c r="AE98" s="1564" t="str">
        <f t="shared" si="34"/>
        <v/>
      </c>
      <c r="AG98" s="1564" t="str">
        <f t="shared" si="35"/>
        <v/>
      </c>
      <c r="AI98" s="1564" t="str">
        <f t="shared" si="36"/>
        <v/>
      </c>
      <c r="AK98" s="1564" t="str">
        <f t="shared" si="37"/>
        <v/>
      </c>
      <c r="AM98" s="1564" t="str">
        <f t="shared" si="38"/>
        <v/>
      </c>
      <c r="AO98" s="1564" t="str">
        <f t="shared" si="39"/>
        <v/>
      </c>
      <c r="AQ98" s="1564" t="str">
        <f t="shared" si="40"/>
        <v/>
      </c>
    </row>
    <row r="99" spans="5:43">
      <c r="E99" s="1564" t="str">
        <f t="shared" si="41"/>
        <v/>
      </c>
      <c r="G99" s="1564" t="str">
        <f t="shared" si="41"/>
        <v/>
      </c>
      <c r="I99" s="1564" t="str">
        <f t="shared" si="23"/>
        <v/>
      </c>
      <c r="K99" s="1564" t="str">
        <f t="shared" si="24"/>
        <v/>
      </c>
      <c r="M99" s="1564" t="str">
        <f t="shared" si="25"/>
        <v/>
      </c>
      <c r="O99" s="1564" t="str">
        <f t="shared" si="26"/>
        <v/>
      </c>
      <c r="Q99" s="1564" t="str">
        <f t="shared" si="27"/>
        <v/>
      </c>
      <c r="S99" s="1564" t="str">
        <f t="shared" si="28"/>
        <v/>
      </c>
      <c r="U99" s="1564" t="str">
        <f t="shared" si="29"/>
        <v/>
      </c>
      <c r="W99" s="1564" t="str">
        <f t="shared" si="30"/>
        <v/>
      </c>
      <c r="Y99" s="1564" t="str">
        <f t="shared" si="31"/>
        <v/>
      </c>
      <c r="AA99" s="1564" t="str">
        <f t="shared" si="32"/>
        <v/>
      </c>
      <c r="AC99" s="1564" t="str">
        <f t="shared" si="33"/>
        <v/>
      </c>
      <c r="AE99" s="1564" t="str">
        <f t="shared" si="34"/>
        <v/>
      </c>
      <c r="AG99" s="1564" t="str">
        <f t="shared" si="35"/>
        <v/>
      </c>
      <c r="AI99" s="1564" t="str">
        <f t="shared" si="36"/>
        <v/>
      </c>
      <c r="AK99" s="1564" t="str">
        <f t="shared" si="37"/>
        <v/>
      </c>
      <c r="AM99" s="1564" t="str">
        <f t="shared" si="38"/>
        <v/>
      </c>
      <c r="AO99" s="1564" t="str">
        <f t="shared" si="39"/>
        <v/>
      </c>
      <c r="AQ99" s="1564" t="str">
        <f t="shared" si="40"/>
        <v/>
      </c>
    </row>
    <row r="100" spans="5:43">
      <c r="E100" s="1564" t="str">
        <f t="shared" si="41"/>
        <v/>
      </c>
      <c r="G100" s="1564" t="str">
        <f t="shared" si="41"/>
        <v/>
      </c>
      <c r="I100" s="1564" t="str">
        <f t="shared" si="23"/>
        <v/>
      </c>
      <c r="K100" s="1564" t="str">
        <f t="shared" si="24"/>
        <v/>
      </c>
      <c r="M100" s="1564" t="str">
        <f t="shared" si="25"/>
        <v/>
      </c>
      <c r="O100" s="1564" t="str">
        <f t="shared" si="26"/>
        <v/>
      </c>
      <c r="Q100" s="1564" t="str">
        <f t="shared" si="27"/>
        <v/>
      </c>
      <c r="S100" s="1564" t="str">
        <f t="shared" si="28"/>
        <v/>
      </c>
      <c r="U100" s="1564" t="str">
        <f t="shared" si="29"/>
        <v/>
      </c>
      <c r="W100" s="1564" t="str">
        <f t="shared" si="30"/>
        <v/>
      </c>
      <c r="Y100" s="1564" t="str">
        <f t="shared" si="31"/>
        <v/>
      </c>
      <c r="AA100" s="1564" t="str">
        <f t="shared" si="32"/>
        <v/>
      </c>
      <c r="AC100" s="1564" t="str">
        <f t="shared" si="33"/>
        <v/>
      </c>
      <c r="AE100" s="1564" t="str">
        <f t="shared" si="34"/>
        <v/>
      </c>
      <c r="AG100" s="1564" t="str">
        <f t="shared" si="35"/>
        <v/>
      </c>
      <c r="AI100" s="1564" t="str">
        <f t="shared" si="36"/>
        <v/>
      </c>
      <c r="AK100" s="1564" t="str">
        <f t="shared" si="37"/>
        <v/>
      </c>
      <c r="AM100" s="1564" t="str">
        <f t="shared" si="38"/>
        <v/>
      </c>
      <c r="AO100" s="1564" t="str">
        <f t="shared" si="39"/>
        <v/>
      </c>
      <c r="AQ100" s="1564" t="str">
        <f t="shared" si="40"/>
        <v/>
      </c>
    </row>
    <row r="101" spans="5:43">
      <c r="E101" s="1564" t="str">
        <f t="shared" si="41"/>
        <v/>
      </c>
      <c r="G101" s="1564" t="str">
        <f t="shared" si="41"/>
        <v/>
      </c>
      <c r="I101" s="1564" t="str">
        <f t="shared" si="23"/>
        <v/>
      </c>
      <c r="K101" s="1564" t="str">
        <f t="shared" si="24"/>
        <v/>
      </c>
      <c r="M101" s="1564" t="str">
        <f t="shared" si="25"/>
        <v/>
      </c>
      <c r="O101" s="1564" t="str">
        <f t="shared" si="26"/>
        <v/>
      </c>
      <c r="Q101" s="1564" t="str">
        <f t="shared" si="27"/>
        <v/>
      </c>
      <c r="S101" s="1564" t="str">
        <f t="shared" si="28"/>
        <v/>
      </c>
      <c r="U101" s="1564" t="str">
        <f t="shared" si="29"/>
        <v/>
      </c>
      <c r="W101" s="1564" t="str">
        <f t="shared" si="30"/>
        <v/>
      </c>
      <c r="Y101" s="1564" t="str">
        <f t="shared" si="31"/>
        <v/>
      </c>
      <c r="AA101" s="1564" t="str">
        <f t="shared" si="32"/>
        <v/>
      </c>
      <c r="AC101" s="1564" t="str">
        <f t="shared" si="33"/>
        <v/>
      </c>
      <c r="AE101" s="1564" t="str">
        <f t="shared" si="34"/>
        <v/>
      </c>
      <c r="AG101" s="1564" t="str">
        <f t="shared" si="35"/>
        <v/>
      </c>
      <c r="AI101" s="1564" t="str">
        <f t="shared" si="36"/>
        <v/>
      </c>
      <c r="AK101" s="1564" t="str">
        <f t="shared" si="37"/>
        <v/>
      </c>
      <c r="AM101" s="1564" t="str">
        <f t="shared" si="38"/>
        <v/>
      </c>
      <c r="AO101" s="1564" t="str">
        <f t="shared" si="39"/>
        <v/>
      </c>
      <c r="AQ101" s="1564" t="str">
        <f t="shared" si="40"/>
        <v/>
      </c>
    </row>
    <row r="102" spans="5:43">
      <c r="E102" s="1564" t="str">
        <f t="shared" si="41"/>
        <v/>
      </c>
      <c r="G102" s="1564" t="str">
        <f t="shared" si="41"/>
        <v/>
      </c>
      <c r="I102" s="1564" t="str">
        <f t="shared" si="23"/>
        <v/>
      </c>
      <c r="K102" s="1564" t="str">
        <f t="shared" si="24"/>
        <v/>
      </c>
      <c r="M102" s="1564" t="str">
        <f t="shared" si="25"/>
        <v/>
      </c>
      <c r="O102" s="1564" t="str">
        <f t="shared" si="26"/>
        <v/>
      </c>
      <c r="Q102" s="1564" t="str">
        <f t="shared" si="27"/>
        <v/>
      </c>
      <c r="S102" s="1564" t="str">
        <f t="shared" si="28"/>
        <v/>
      </c>
      <c r="U102" s="1564" t="str">
        <f t="shared" si="29"/>
        <v/>
      </c>
      <c r="W102" s="1564" t="str">
        <f t="shared" si="30"/>
        <v/>
      </c>
      <c r="Y102" s="1564" t="str">
        <f t="shared" si="31"/>
        <v/>
      </c>
      <c r="AA102" s="1564" t="str">
        <f t="shared" si="32"/>
        <v/>
      </c>
      <c r="AC102" s="1564" t="str">
        <f t="shared" si="33"/>
        <v/>
      </c>
      <c r="AE102" s="1564" t="str">
        <f t="shared" si="34"/>
        <v/>
      </c>
      <c r="AG102" s="1564" t="str">
        <f t="shared" si="35"/>
        <v/>
      </c>
      <c r="AI102" s="1564" t="str">
        <f t="shared" si="36"/>
        <v/>
      </c>
      <c r="AK102" s="1564" t="str">
        <f t="shared" si="37"/>
        <v/>
      </c>
      <c r="AM102" s="1564" t="str">
        <f t="shared" si="38"/>
        <v/>
      </c>
      <c r="AO102" s="1564" t="str">
        <f t="shared" si="39"/>
        <v/>
      </c>
      <c r="AQ102" s="1564" t="str">
        <f t="shared" si="40"/>
        <v/>
      </c>
    </row>
    <row r="103" spans="5:43">
      <c r="E103" s="1564" t="str">
        <f t="shared" si="41"/>
        <v/>
      </c>
      <c r="G103" s="1564" t="str">
        <f t="shared" si="41"/>
        <v/>
      </c>
      <c r="I103" s="1564" t="str">
        <f t="shared" si="23"/>
        <v/>
      </c>
      <c r="K103" s="1564" t="str">
        <f t="shared" si="24"/>
        <v/>
      </c>
      <c r="M103" s="1564" t="str">
        <f t="shared" si="25"/>
        <v/>
      </c>
      <c r="O103" s="1564" t="str">
        <f t="shared" si="26"/>
        <v/>
      </c>
      <c r="Q103" s="1564" t="str">
        <f t="shared" si="27"/>
        <v/>
      </c>
      <c r="S103" s="1564" t="str">
        <f t="shared" si="28"/>
        <v/>
      </c>
      <c r="U103" s="1564" t="str">
        <f t="shared" si="29"/>
        <v/>
      </c>
      <c r="W103" s="1564" t="str">
        <f t="shared" si="30"/>
        <v/>
      </c>
      <c r="Y103" s="1564" t="str">
        <f t="shared" si="31"/>
        <v/>
      </c>
      <c r="AA103" s="1564" t="str">
        <f t="shared" si="32"/>
        <v/>
      </c>
      <c r="AC103" s="1564" t="str">
        <f t="shared" si="33"/>
        <v/>
      </c>
      <c r="AE103" s="1564" t="str">
        <f t="shared" si="34"/>
        <v/>
      </c>
      <c r="AG103" s="1564" t="str">
        <f t="shared" si="35"/>
        <v/>
      </c>
      <c r="AI103" s="1564" t="str">
        <f t="shared" si="36"/>
        <v/>
      </c>
      <c r="AK103" s="1564" t="str">
        <f t="shared" si="37"/>
        <v/>
      </c>
      <c r="AM103" s="1564" t="str">
        <f t="shared" si="38"/>
        <v/>
      </c>
      <c r="AO103" s="1564" t="str">
        <f t="shared" si="39"/>
        <v/>
      </c>
      <c r="AQ103" s="1564" t="str">
        <f t="shared" si="40"/>
        <v/>
      </c>
    </row>
    <row r="104" spans="5:43">
      <c r="E104" s="1564" t="str">
        <f t="shared" si="41"/>
        <v/>
      </c>
      <c r="G104" s="1564" t="str">
        <f t="shared" si="41"/>
        <v/>
      </c>
      <c r="I104" s="1564" t="str">
        <f t="shared" si="23"/>
        <v/>
      </c>
      <c r="K104" s="1564" t="str">
        <f t="shared" si="24"/>
        <v/>
      </c>
      <c r="M104" s="1564" t="str">
        <f t="shared" si="25"/>
        <v/>
      </c>
      <c r="O104" s="1564" t="str">
        <f t="shared" si="26"/>
        <v/>
      </c>
      <c r="Q104" s="1564" t="str">
        <f t="shared" si="27"/>
        <v/>
      </c>
      <c r="S104" s="1564" t="str">
        <f t="shared" si="28"/>
        <v/>
      </c>
      <c r="U104" s="1564" t="str">
        <f t="shared" si="29"/>
        <v/>
      </c>
      <c r="W104" s="1564" t="str">
        <f t="shared" si="30"/>
        <v/>
      </c>
      <c r="Y104" s="1564" t="str">
        <f t="shared" si="31"/>
        <v/>
      </c>
      <c r="AA104" s="1564" t="str">
        <f t="shared" si="32"/>
        <v/>
      </c>
      <c r="AC104" s="1564" t="str">
        <f t="shared" si="33"/>
        <v/>
      </c>
      <c r="AE104" s="1564" t="str">
        <f t="shared" si="34"/>
        <v/>
      </c>
      <c r="AG104" s="1564" t="str">
        <f t="shared" si="35"/>
        <v/>
      </c>
      <c r="AI104" s="1564" t="str">
        <f t="shared" si="36"/>
        <v/>
      </c>
      <c r="AK104" s="1564" t="str">
        <f t="shared" si="37"/>
        <v/>
      </c>
      <c r="AM104" s="1564" t="str">
        <f t="shared" si="38"/>
        <v/>
      </c>
      <c r="AO104" s="1564" t="str">
        <f t="shared" si="39"/>
        <v/>
      </c>
      <c r="AQ104" s="1564" t="str">
        <f t="shared" si="40"/>
        <v/>
      </c>
    </row>
    <row r="105" spans="5:43">
      <c r="E105" s="1564" t="str">
        <f t="shared" si="41"/>
        <v/>
      </c>
      <c r="G105" s="1564" t="str">
        <f t="shared" si="41"/>
        <v/>
      </c>
      <c r="I105" s="1564" t="str">
        <f t="shared" si="23"/>
        <v/>
      </c>
      <c r="K105" s="1564" t="str">
        <f t="shared" si="24"/>
        <v/>
      </c>
      <c r="M105" s="1564" t="str">
        <f t="shared" si="25"/>
        <v/>
      </c>
      <c r="O105" s="1564" t="str">
        <f t="shared" si="26"/>
        <v/>
      </c>
      <c r="Q105" s="1564" t="str">
        <f t="shared" si="27"/>
        <v/>
      </c>
      <c r="S105" s="1564" t="str">
        <f t="shared" si="28"/>
        <v/>
      </c>
      <c r="U105" s="1564" t="str">
        <f t="shared" si="29"/>
        <v/>
      </c>
      <c r="W105" s="1564" t="str">
        <f t="shared" si="30"/>
        <v/>
      </c>
      <c r="Y105" s="1564" t="str">
        <f t="shared" si="31"/>
        <v/>
      </c>
      <c r="AA105" s="1564" t="str">
        <f t="shared" si="32"/>
        <v/>
      </c>
      <c r="AC105" s="1564" t="str">
        <f t="shared" si="33"/>
        <v/>
      </c>
      <c r="AE105" s="1564" t="str">
        <f t="shared" si="34"/>
        <v/>
      </c>
      <c r="AG105" s="1564" t="str">
        <f t="shared" si="35"/>
        <v/>
      </c>
      <c r="AI105" s="1564" t="str">
        <f t="shared" si="36"/>
        <v/>
      </c>
      <c r="AK105" s="1564" t="str">
        <f t="shared" si="37"/>
        <v/>
      </c>
      <c r="AM105" s="1564" t="str">
        <f t="shared" si="38"/>
        <v/>
      </c>
      <c r="AO105" s="1564" t="str">
        <f t="shared" si="39"/>
        <v/>
      </c>
      <c r="AQ105" s="1564" t="str">
        <f t="shared" si="40"/>
        <v/>
      </c>
    </row>
    <row r="106" spans="5:43">
      <c r="E106" s="1564" t="str">
        <f t="shared" si="41"/>
        <v/>
      </c>
      <c r="G106" s="1564" t="str">
        <f t="shared" si="41"/>
        <v/>
      </c>
      <c r="I106" s="1564" t="str">
        <f t="shared" si="23"/>
        <v/>
      </c>
      <c r="K106" s="1564" t="str">
        <f t="shared" si="24"/>
        <v/>
      </c>
      <c r="M106" s="1564" t="str">
        <f t="shared" si="25"/>
        <v/>
      </c>
      <c r="O106" s="1564" t="str">
        <f t="shared" si="26"/>
        <v/>
      </c>
      <c r="Q106" s="1564" t="str">
        <f t="shared" si="27"/>
        <v/>
      </c>
      <c r="S106" s="1564" t="str">
        <f t="shared" si="28"/>
        <v/>
      </c>
      <c r="U106" s="1564" t="str">
        <f t="shared" si="29"/>
        <v/>
      </c>
      <c r="W106" s="1564" t="str">
        <f t="shared" si="30"/>
        <v/>
      </c>
      <c r="Y106" s="1564" t="str">
        <f t="shared" si="31"/>
        <v/>
      </c>
      <c r="AA106" s="1564" t="str">
        <f t="shared" si="32"/>
        <v/>
      </c>
      <c r="AC106" s="1564" t="str">
        <f t="shared" si="33"/>
        <v/>
      </c>
      <c r="AE106" s="1564" t="str">
        <f t="shared" si="34"/>
        <v/>
      </c>
      <c r="AG106" s="1564" t="str">
        <f t="shared" si="35"/>
        <v/>
      </c>
      <c r="AI106" s="1564" t="str">
        <f t="shared" si="36"/>
        <v/>
      </c>
      <c r="AK106" s="1564" t="str">
        <f t="shared" si="37"/>
        <v/>
      </c>
      <c r="AM106" s="1564" t="str">
        <f t="shared" si="38"/>
        <v/>
      </c>
      <c r="AO106" s="1564" t="str">
        <f t="shared" si="39"/>
        <v/>
      </c>
      <c r="AQ106" s="1564" t="str">
        <f t="shared" si="40"/>
        <v/>
      </c>
    </row>
    <row r="107" spans="5:43">
      <c r="E107" s="1564" t="str">
        <f t="shared" si="41"/>
        <v/>
      </c>
      <c r="G107" s="1564" t="str">
        <f t="shared" si="41"/>
        <v/>
      </c>
      <c r="I107" s="1564" t="str">
        <f t="shared" si="23"/>
        <v/>
      </c>
      <c r="K107" s="1564" t="str">
        <f t="shared" si="24"/>
        <v/>
      </c>
      <c r="M107" s="1564" t="str">
        <f t="shared" si="25"/>
        <v/>
      </c>
      <c r="O107" s="1564" t="str">
        <f t="shared" si="26"/>
        <v/>
      </c>
      <c r="Q107" s="1564" t="str">
        <f t="shared" si="27"/>
        <v/>
      </c>
      <c r="S107" s="1564" t="str">
        <f t="shared" si="28"/>
        <v/>
      </c>
      <c r="U107" s="1564" t="str">
        <f t="shared" si="29"/>
        <v/>
      </c>
      <c r="W107" s="1564" t="str">
        <f t="shared" si="30"/>
        <v/>
      </c>
      <c r="Y107" s="1564" t="str">
        <f t="shared" si="31"/>
        <v/>
      </c>
      <c r="AA107" s="1564" t="str">
        <f t="shared" si="32"/>
        <v/>
      </c>
      <c r="AC107" s="1564" t="str">
        <f t="shared" si="33"/>
        <v/>
      </c>
      <c r="AE107" s="1564" t="str">
        <f t="shared" si="34"/>
        <v/>
      </c>
      <c r="AG107" s="1564" t="str">
        <f t="shared" si="35"/>
        <v/>
      </c>
      <c r="AI107" s="1564" t="str">
        <f t="shared" si="36"/>
        <v/>
      </c>
      <c r="AK107" s="1564" t="str">
        <f t="shared" si="37"/>
        <v/>
      </c>
      <c r="AM107" s="1564" t="str">
        <f t="shared" si="38"/>
        <v/>
      </c>
      <c r="AO107" s="1564" t="str">
        <f t="shared" si="39"/>
        <v/>
      </c>
      <c r="AQ107" s="1564" t="str">
        <f t="shared" si="40"/>
        <v/>
      </c>
    </row>
    <row r="108" spans="5:43">
      <c r="E108" s="1564" t="str">
        <f t="shared" si="41"/>
        <v/>
      </c>
      <c r="G108" s="1564" t="str">
        <f t="shared" si="41"/>
        <v/>
      </c>
      <c r="I108" s="1564" t="str">
        <f t="shared" si="23"/>
        <v/>
      </c>
      <c r="K108" s="1564" t="str">
        <f t="shared" si="24"/>
        <v/>
      </c>
      <c r="M108" s="1564" t="str">
        <f t="shared" si="25"/>
        <v/>
      </c>
      <c r="O108" s="1564" t="str">
        <f t="shared" si="26"/>
        <v/>
      </c>
      <c r="Q108" s="1564" t="str">
        <f t="shared" si="27"/>
        <v/>
      </c>
      <c r="S108" s="1564" t="str">
        <f t="shared" si="28"/>
        <v/>
      </c>
      <c r="U108" s="1564" t="str">
        <f t="shared" si="29"/>
        <v/>
      </c>
      <c r="W108" s="1564" t="str">
        <f t="shared" si="30"/>
        <v/>
      </c>
      <c r="Y108" s="1564" t="str">
        <f t="shared" si="31"/>
        <v/>
      </c>
      <c r="AA108" s="1564" t="str">
        <f t="shared" si="32"/>
        <v/>
      </c>
      <c r="AC108" s="1564" t="str">
        <f t="shared" si="33"/>
        <v/>
      </c>
      <c r="AE108" s="1564" t="str">
        <f t="shared" si="34"/>
        <v/>
      </c>
      <c r="AG108" s="1564" t="str">
        <f t="shared" si="35"/>
        <v/>
      </c>
      <c r="AI108" s="1564" t="str">
        <f t="shared" si="36"/>
        <v/>
      </c>
      <c r="AK108" s="1564" t="str">
        <f t="shared" si="37"/>
        <v/>
      </c>
      <c r="AM108" s="1564" t="str">
        <f t="shared" si="38"/>
        <v/>
      </c>
      <c r="AO108" s="1564" t="str">
        <f t="shared" si="39"/>
        <v/>
      </c>
      <c r="AQ108" s="1564" t="str">
        <f t="shared" si="40"/>
        <v/>
      </c>
    </row>
    <row r="109" spans="5:43">
      <c r="E109" s="1564" t="str">
        <f t="shared" ref="E109:G124" si="42">IF(OR($B109=0,D109=0),"",D109/$B109)</f>
        <v/>
      </c>
      <c r="G109" s="1564" t="str">
        <f t="shared" si="42"/>
        <v/>
      </c>
      <c r="I109" s="1564" t="str">
        <f t="shared" si="23"/>
        <v/>
      </c>
      <c r="K109" s="1564" t="str">
        <f t="shared" si="24"/>
        <v/>
      </c>
      <c r="M109" s="1564" t="str">
        <f t="shared" si="25"/>
        <v/>
      </c>
      <c r="O109" s="1564" t="str">
        <f t="shared" si="26"/>
        <v/>
      </c>
      <c r="Q109" s="1564" t="str">
        <f t="shared" si="27"/>
        <v/>
      </c>
      <c r="S109" s="1564" t="str">
        <f t="shared" si="28"/>
        <v/>
      </c>
      <c r="U109" s="1564" t="str">
        <f t="shared" si="29"/>
        <v/>
      </c>
      <c r="W109" s="1564" t="str">
        <f t="shared" si="30"/>
        <v/>
      </c>
      <c r="Y109" s="1564" t="str">
        <f t="shared" si="31"/>
        <v/>
      </c>
      <c r="AA109" s="1564" t="str">
        <f t="shared" si="32"/>
        <v/>
      </c>
      <c r="AC109" s="1564" t="str">
        <f t="shared" si="33"/>
        <v/>
      </c>
      <c r="AE109" s="1564" t="str">
        <f t="shared" si="34"/>
        <v/>
      </c>
      <c r="AG109" s="1564" t="str">
        <f t="shared" si="35"/>
        <v/>
      </c>
      <c r="AI109" s="1564" t="str">
        <f t="shared" si="36"/>
        <v/>
      </c>
      <c r="AK109" s="1564" t="str">
        <f t="shared" si="37"/>
        <v/>
      </c>
      <c r="AM109" s="1564" t="str">
        <f t="shared" si="38"/>
        <v/>
      </c>
      <c r="AO109" s="1564" t="str">
        <f t="shared" si="39"/>
        <v/>
      </c>
      <c r="AQ109" s="1564" t="str">
        <f t="shared" si="40"/>
        <v/>
      </c>
    </row>
    <row r="110" spans="5:43">
      <c r="E110" s="1564" t="str">
        <f t="shared" si="42"/>
        <v/>
      </c>
      <c r="G110" s="1564" t="str">
        <f t="shared" si="42"/>
        <v/>
      </c>
      <c r="I110" s="1564" t="str">
        <f t="shared" si="23"/>
        <v/>
      </c>
      <c r="K110" s="1564" t="str">
        <f t="shared" si="24"/>
        <v/>
      </c>
      <c r="M110" s="1564" t="str">
        <f t="shared" si="25"/>
        <v/>
      </c>
      <c r="O110" s="1564" t="str">
        <f t="shared" si="26"/>
        <v/>
      </c>
      <c r="Q110" s="1564" t="str">
        <f t="shared" si="27"/>
        <v/>
      </c>
      <c r="S110" s="1564" t="str">
        <f t="shared" si="28"/>
        <v/>
      </c>
      <c r="U110" s="1564" t="str">
        <f t="shared" si="29"/>
        <v/>
      </c>
      <c r="W110" s="1564" t="str">
        <f t="shared" si="30"/>
        <v/>
      </c>
      <c r="Y110" s="1564" t="str">
        <f t="shared" si="31"/>
        <v/>
      </c>
      <c r="AA110" s="1564" t="str">
        <f t="shared" si="32"/>
        <v/>
      </c>
      <c r="AC110" s="1564" t="str">
        <f t="shared" si="33"/>
        <v/>
      </c>
      <c r="AE110" s="1564" t="str">
        <f t="shared" si="34"/>
        <v/>
      </c>
      <c r="AG110" s="1564" t="str">
        <f t="shared" si="35"/>
        <v/>
      </c>
      <c r="AI110" s="1564" t="str">
        <f t="shared" si="36"/>
        <v/>
      </c>
      <c r="AK110" s="1564" t="str">
        <f t="shared" si="37"/>
        <v/>
      </c>
      <c r="AM110" s="1564" t="str">
        <f t="shared" si="38"/>
        <v/>
      </c>
      <c r="AO110" s="1564" t="str">
        <f t="shared" si="39"/>
        <v/>
      </c>
      <c r="AQ110" s="1564" t="str">
        <f t="shared" si="40"/>
        <v/>
      </c>
    </row>
    <row r="111" spans="5:43">
      <c r="E111" s="1564" t="str">
        <f t="shared" si="42"/>
        <v/>
      </c>
      <c r="G111" s="1564" t="str">
        <f t="shared" si="42"/>
        <v/>
      </c>
      <c r="I111" s="1564" t="str">
        <f t="shared" si="23"/>
        <v/>
      </c>
      <c r="K111" s="1564" t="str">
        <f t="shared" si="24"/>
        <v/>
      </c>
      <c r="M111" s="1564" t="str">
        <f t="shared" si="25"/>
        <v/>
      </c>
      <c r="O111" s="1564" t="str">
        <f t="shared" si="26"/>
        <v/>
      </c>
      <c r="Q111" s="1564" t="str">
        <f t="shared" si="27"/>
        <v/>
      </c>
      <c r="S111" s="1564" t="str">
        <f t="shared" si="28"/>
        <v/>
      </c>
      <c r="U111" s="1564" t="str">
        <f t="shared" si="29"/>
        <v/>
      </c>
      <c r="W111" s="1564" t="str">
        <f t="shared" si="30"/>
        <v/>
      </c>
      <c r="Y111" s="1564" t="str">
        <f t="shared" si="31"/>
        <v/>
      </c>
      <c r="AA111" s="1564" t="str">
        <f t="shared" si="32"/>
        <v/>
      </c>
      <c r="AC111" s="1564" t="str">
        <f t="shared" si="33"/>
        <v/>
      </c>
      <c r="AE111" s="1564" t="str">
        <f t="shared" si="34"/>
        <v/>
      </c>
      <c r="AG111" s="1564" t="str">
        <f t="shared" si="35"/>
        <v/>
      </c>
      <c r="AI111" s="1564" t="str">
        <f t="shared" si="36"/>
        <v/>
      </c>
      <c r="AK111" s="1564" t="str">
        <f t="shared" si="37"/>
        <v/>
      </c>
      <c r="AM111" s="1564" t="str">
        <f t="shared" si="38"/>
        <v/>
      </c>
      <c r="AO111" s="1564" t="str">
        <f t="shared" si="39"/>
        <v/>
      </c>
      <c r="AQ111" s="1564" t="str">
        <f t="shared" si="40"/>
        <v/>
      </c>
    </row>
    <row r="112" spans="5:43">
      <c r="E112" s="1564" t="str">
        <f t="shared" si="42"/>
        <v/>
      </c>
      <c r="G112" s="1564" t="str">
        <f t="shared" si="42"/>
        <v/>
      </c>
      <c r="I112" s="1564" t="str">
        <f t="shared" si="23"/>
        <v/>
      </c>
      <c r="K112" s="1564" t="str">
        <f t="shared" si="24"/>
        <v/>
      </c>
      <c r="M112" s="1564" t="str">
        <f t="shared" si="25"/>
        <v/>
      </c>
      <c r="O112" s="1564" t="str">
        <f t="shared" si="26"/>
        <v/>
      </c>
      <c r="Q112" s="1564" t="str">
        <f t="shared" si="27"/>
        <v/>
      </c>
      <c r="S112" s="1564" t="str">
        <f t="shared" si="28"/>
        <v/>
      </c>
      <c r="U112" s="1564" t="str">
        <f t="shared" si="29"/>
        <v/>
      </c>
      <c r="W112" s="1564" t="str">
        <f t="shared" si="30"/>
        <v/>
      </c>
      <c r="Y112" s="1564" t="str">
        <f t="shared" si="31"/>
        <v/>
      </c>
      <c r="AA112" s="1564" t="str">
        <f t="shared" si="32"/>
        <v/>
      </c>
      <c r="AC112" s="1564" t="str">
        <f t="shared" si="33"/>
        <v/>
      </c>
      <c r="AE112" s="1564" t="str">
        <f t="shared" si="34"/>
        <v/>
      </c>
      <c r="AG112" s="1564" t="str">
        <f t="shared" si="35"/>
        <v/>
      </c>
      <c r="AI112" s="1564" t="str">
        <f t="shared" si="36"/>
        <v/>
      </c>
      <c r="AK112" s="1564" t="str">
        <f t="shared" si="37"/>
        <v/>
      </c>
      <c r="AM112" s="1564" t="str">
        <f t="shared" si="38"/>
        <v/>
      </c>
      <c r="AO112" s="1564" t="str">
        <f t="shared" si="39"/>
        <v/>
      </c>
      <c r="AQ112" s="1564" t="str">
        <f t="shared" si="40"/>
        <v/>
      </c>
    </row>
    <row r="113" spans="5:43">
      <c r="E113" s="1564" t="str">
        <f t="shared" si="42"/>
        <v/>
      </c>
      <c r="G113" s="1564" t="str">
        <f t="shared" si="42"/>
        <v/>
      </c>
      <c r="I113" s="1564" t="str">
        <f t="shared" si="23"/>
        <v/>
      </c>
      <c r="K113" s="1564" t="str">
        <f t="shared" si="24"/>
        <v/>
      </c>
      <c r="M113" s="1564" t="str">
        <f t="shared" si="25"/>
        <v/>
      </c>
      <c r="O113" s="1564" t="str">
        <f t="shared" si="26"/>
        <v/>
      </c>
      <c r="Q113" s="1564" t="str">
        <f t="shared" si="27"/>
        <v/>
      </c>
      <c r="S113" s="1564" t="str">
        <f t="shared" si="28"/>
        <v/>
      </c>
      <c r="U113" s="1564" t="str">
        <f t="shared" si="29"/>
        <v/>
      </c>
      <c r="W113" s="1564" t="str">
        <f t="shared" si="30"/>
        <v/>
      </c>
      <c r="Y113" s="1564" t="str">
        <f t="shared" si="31"/>
        <v/>
      </c>
      <c r="AA113" s="1564" t="str">
        <f t="shared" si="32"/>
        <v/>
      </c>
      <c r="AC113" s="1564" t="str">
        <f t="shared" si="33"/>
        <v/>
      </c>
      <c r="AE113" s="1564" t="str">
        <f t="shared" si="34"/>
        <v/>
      </c>
      <c r="AG113" s="1564" t="str">
        <f t="shared" si="35"/>
        <v/>
      </c>
      <c r="AI113" s="1564" t="str">
        <f t="shared" si="36"/>
        <v/>
      </c>
      <c r="AK113" s="1564" t="str">
        <f t="shared" si="37"/>
        <v/>
      </c>
      <c r="AM113" s="1564" t="str">
        <f t="shared" si="38"/>
        <v/>
      </c>
      <c r="AO113" s="1564" t="str">
        <f t="shared" si="39"/>
        <v/>
      </c>
      <c r="AQ113" s="1564" t="str">
        <f t="shared" si="40"/>
        <v/>
      </c>
    </row>
    <row r="114" spans="5:43">
      <c r="E114" s="1564" t="str">
        <f t="shared" si="42"/>
        <v/>
      </c>
      <c r="G114" s="1564" t="str">
        <f t="shared" si="42"/>
        <v/>
      </c>
      <c r="I114" s="1564" t="str">
        <f t="shared" si="23"/>
        <v/>
      </c>
      <c r="K114" s="1564" t="str">
        <f t="shared" si="24"/>
        <v/>
      </c>
      <c r="M114" s="1564" t="str">
        <f t="shared" si="25"/>
        <v/>
      </c>
      <c r="O114" s="1564" t="str">
        <f t="shared" si="26"/>
        <v/>
      </c>
      <c r="Q114" s="1564" t="str">
        <f t="shared" si="27"/>
        <v/>
      </c>
      <c r="S114" s="1564" t="str">
        <f t="shared" si="28"/>
        <v/>
      </c>
      <c r="U114" s="1564" t="str">
        <f t="shared" si="29"/>
        <v/>
      </c>
      <c r="W114" s="1564" t="str">
        <f t="shared" si="30"/>
        <v/>
      </c>
      <c r="Y114" s="1564" t="str">
        <f t="shared" si="31"/>
        <v/>
      </c>
      <c r="AA114" s="1564" t="str">
        <f t="shared" si="32"/>
        <v/>
      </c>
      <c r="AC114" s="1564" t="str">
        <f t="shared" si="33"/>
        <v/>
      </c>
      <c r="AE114" s="1564" t="str">
        <f t="shared" si="34"/>
        <v/>
      </c>
      <c r="AG114" s="1564" t="str">
        <f t="shared" si="35"/>
        <v/>
      </c>
      <c r="AI114" s="1564" t="str">
        <f t="shared" si="36"/>
        <v/>
      </c>
      <c r="AK114" s="1564" t="str">
        <f t="shared" si="37"/>
        <v/>
      </c>
      <c r="AM114" s="1564" t="str">
        <f t="shared" si="38"/>
        <v/>
      </c>
      <c r="AO114" s="1564" t="str">
        <f t="shared" si="39"/>
        <v/>
      </c>
      <c r="AQ114" s="1564" t="str">
        <f t="shared" si="40"/>
        <v/>
      </c>
    </row>
    <row r="115" spans="5:43">
      <c r="E115" s="1564" t="str">
        <f t="shared" si="42"/>
        <v/>
      </c>
      <c r="G115" s="1564" t="str">
        <f t="shared" si="42"/>
        <v/>
      </c>
      <c r="I115" s="1564" t="str">
        <f t="shared" si="23"/>
        <v/>
      </c>
      <c r="K115" s="1564" t="str">
        <f t="shared" si="24"/>
        <v/>
      </c>
      <c r="M115" s="1564" t="str">
        <f t="shared" si="25"/>
        <v/>
      </c>
      <c r="O115" s="1564" t="str">
        <f t="shared" si="26"/>
        <v/>
      </c>
      <c r="Q115" s="1564" t="str">
        <f t="shared" si="27"/>
        <v/>
      </c>
      <c r="S115" s="1564" t="str">
        <f t="shared" si="28"/>
        <v/>
      </c>
      <c r="U115" s="1564" t="str">
        <f t="shared" si="29"/>
        <v/>
      </c>
      <c r="W115" s="1564" t="str">
        <f t="shared" si="30"/>
        <v/>
      </c>
      <c r="Y115" s="1564" t="str">
        <f t="shared" si="31"/>
        <v/>
      </c>
      <c r="AA115" s="1564" t="str">
        <f t="shared" si="32"/>
        <v/>
      </c>
      <c r="AC115" s="1564" t="str">
        <f t="shared" si="33"/>
        <v/>
      </c>
      <c r="AE115" s="1564" t="str">
        <f t="shared" si="34"/>
        <v/>
      </c>
      <c r="AG115" s="1564" t="str">
        <f t="shared" si="35"/>
        <v/>
      </c>
      <c r="AI115" s="1564" t="str">
        <f t="shared" si="36"/>
        <v/>
      </c>
      <c r="AK115" s="1564" t="str">
        <f t="shared" si="37"/>
        <v/>
      </c>
      <c r="AM115" s="1564" t="str">
        <f t="shared" si="38"/>
        <v/>
      </c>
      <c r="AO115" s="1564" t="str">
        <f t="shared" si="39"/>
        <v/>
      </c>
      <c r="AQ115" s="1564" t="str">
        <f t="shared" si="40"/>
        <v/>
      </c>
    </row>
    <row r="116" spans="5:43">
      <c r="E116" s="1564" t="str">
        <f t="shared" si="42"/>
        <v/>
      </c>
      <c r="G116" s="1564" t="str">
        <f t="shared" si="42"/>
        <v/>
      </c>
      <c r="I116" s="1564" t="str">
        <f t="shared" si="23"/>
        <v/>
      </c>
      <c r="K116" s="1564" t="str">
        <f t="shared" si="24"/>
        <v/>
      </c>
      <c r="M116" s="1564" t="str">
        <f t="shared" si="25"/>
        <v/>
      </c>
      <c r="O116" s="1564" t="str">
        <f t="shared" si="26"/>
        <v/>
      </c>
      <c r="Q116" s="1564" t="str">
        <f t="shared" si="27"/>
        <v/>
      </c>
      <c r="S116" s="1564" t="str">
        <f t="shared" si="28"/>
        <v/>
      </c>
      <c r="U116" s="1564" t="str">
        <f t="shared" si="29"/>
        <v/>
      </c>
      <c r="W116" s="1564" t="str">
        <f t="shared" si="30"/>
        <v/>
      </c>
      <c r="Y116" s="1564" t="str">
        <f t="shared" si="31"/>
        <v/>
      </c>
      <c r="AA116" s="1564" t="str">
        <f t="shared" si="32"/>
        <v/>
      </c>
      <c r="AC116" s="1564" t="str">
        <f t="shared" si="33"/>
        <v/>
      </c>
      <c r="AE116" s="1564" t="str">
        <f t="shared" si="34"/>
        <v/>
      </c>
      <c r="AG116" s="1564" t="str">
        <f t="shared" si="35"/>
        <v/>
      </c>
      <c r="AI116" s="1564" t="str">
        <f t="shared" si="36"/>
        <v/>
      </c>
      <c r="AK116" s="1564" t="str">
        <f t="shared" si="37"/>
        <v/>
      </c>
      <c r="AM116" s="1564" t="str">
        <f t="shared" si="38"/>
        <v/>
      </c>
      <c r="AO116" s="1564" t="str">
        <f t="shared" si="39"/>
        <v/>
      </c>
      <c r="AQ116" s="1564" t="str">
        <f t="shared" si="40"/>
        <v/>
      </c>
    </row>
    <row r="117" spans="5:43">
      <c r="E117" s="1564" t="str">
        <f t="shared" si="42"/>
        <v/>
      </c>
      <c r="G117" s="1564" t="str">
        <f t="shared" si="42"/>
        <v/>
      </c>
      <c r="I117" s="1564" t="str">
        <f t="shared" si="23"/>
        <v/>
      </c>
      <c r="K117" s="1564" t="str">
        <f t="shared" si="24"/>
        <v/>
      </c>
      <c r="M117" s="1564" t="str">
        <f t="shared" si="25"/>
        <v/>
      </c>
      <c r="O117" s="1564" t="str">
        <f t="shared" si="26"/>
        <v/>
      </c>
      <c r="Q117" s="1564" t="str">
        <f t="shared" si="27"/>
        <v/>
      </c>
      <c r="S117" s="1564" t="str">
        <f t="shared" si="28"/>
        <v/>
      </c>
      <c r="U117" s="1564" t="str">
        <f t="shared" si="29"/>
        <v/>
      </c>
      <c r="W117" s="1564" t="str">
        <f t="shared" si="30"/>
        <v/>
      </c>
      <c r="Y117" s="1564" t="str">
        <f t="shared" si="31"/>
        <v/>
      </c>
      <c r="AA117" s="1564" t="str">
        <f t="shared" si="32"/>
        <v/>
      </c>
      <c r="AC117" s="1564" t="str">
        <f t="shared" si="33"/>
        <v/>
      </c>
      <c r="AE117" s="1564" t="str">
        <f t="shared" si="34"/>
        <v/>
      </c>
      <c r="AG117" s="1564" t="str">
        <f t="shared" si="35"/>
        <v/>
      </c>
      <c r="AI117" s="1564" t="str">
        <f t="shared" si="36"/>
        <v/>
      </c>
      <c r="AK117" s="1564" t="str">
        <f t="shared" si="37"/>
        <v/>
      </c>
      <c r="AM117" s="1564" t="str">
        <f t="shared" si="38"/>
        <v/>
      </c>
      <c r="AO117" s="1564" t="str">
        <f t="shared" si="39"/>
        <v/>
      </c>
      <c r="AQ117" s="1564" t="str">
        <f t="shared" si="40"/>
        <v/>
      </c>
    </row>
    <row r="118" spans="5:43">
      <c r="E118" s="1564" t="str">
        <f t="shared" si="42"/>
        <v/>
      </c>
      <c r="G118" s="1564" t="str">
        <f t="shared" si="42"/>
        <v/>
      </c>
      <c r="I118" s="1564" t="str">
        <f t="shared" si="23"/>
        <v/>
      </c>
      <c r="K118" s="1564" t="str">
        <f t="shared" si="24"/>
        <v/>
      </c>
      <c r="M118" s="1564" t="str">
        <f t="shared" si="25"/>
        <v/>
      </c>
      <c r="O118" s="1564" t="str">
        <f t="shared" si="26"/>
        <v/>
      </c>
      <c r="Q118" s="1564" t="str">
        <f t="shared" si="27"/>
        <v/>
      </c>
      <c r="S118" s="1564" t="str">
        <f t="shared" si="28"/>
        <v/>
      </c>
      <c r="U118" s="1564" t="str">
        <f t="shared" si="29"/>
        <v/>
      </c>
      <c r="W118" s="1564" t="str">
        <f t="shared" si="30"/>
        <v/>
      </c>
      <c r="Y118" s="1564" t="str">
        <f t="shared" si="31"/>
        <v/>
      </c>
      <c r="AA118" s="1564" t="str">
        <f t="shared" si="32"/>
        <v/>
      </c>
      <c r="AC118" s="1564" t="str">
        <f t="shared" si="33"/>
        <v/>
      </c>
      <c r="AE118" s="1564" t="str">
        <f t="shared" si="34"/>
        <v/>
      </c>
      <c r="AG118" s="1564" t="str">
        <f t="shared" si="35"/>
        <v/>
      </c>
      <c r="AI118" s="1564" t="str">
        <f t="shared" si="36"/>
        <v/>
      </c>
      <c r="AK118" s="1564" t="str">
        <f t="shared" si="37"/>
        <v/>
      </c>
      <c r="AM118" s="1564" t="str">
        <f t="shared" si="38"/>
        <v/>
      </c>
      <c r="AO118" s="1564" t="str">
        <f t="shared" si="39"/>
        <v/>
      </c>
      <c r="AQ118" s="1564" t="str">
        <f t="shared" si="40"/>
        <v/>
      </c>
    </row>
    <row r="119" spans="5:43">
      <c r="E119" s="1564" t="str">
        <f t="shared" si="42"/>
        <v/>
      </c>
      <c r="G119" s="1564" t="str">
        <f t="shared" si="42"/>
        <v/>
      </c>
      <c r="I119" s="1564" t="str">
        <f t="shared" si="23"/>
        <v/>
      </c>
      <c r="K119" s="1564" t="str">
        <f t="shared" si="24"/>
        <v/>
      </c>
      <c r="M119" s="1564" t="str">
        <f t="shared" si="25"/>
        <v/>
      </c>
      <c r="O119" s="1564" t="str">
        <f t="shared" si="26"/>
        <v/>
      </c>
      <c r="Q119" s="1564" t="str">
        <f t="shared" si="27"/>
        <v/>
      </c>
      <c r="S119" s="1564" t="str">
        <f t="shared" si="28"/>
        <v/>
      </c>
      <c r="U119" s="1564" t="str">
        <f t="shared" si="29"/>
        <v/>
      </c>
      <c r="W119" s="1564" t="str">
        <f t="shared" si="30"/>
        <v/>
      </c>
      <c r="Y119" s="1564" t="str">
        <f t="shared" si="31"/>
        <v/>
      </c>
      <c r="AA119" s="1564" t="str">
        <f t="shared" si="32"/>
        <v/>
      </c>
      <c r="AC119" s="1564" t="str">
        <f t="shared" si="33"/>
        <v/>
      </c>
      <c r="AE119" s="1564" t="str">
        <f t="shared" si="34"/>
        <v/>
      </c>
      <c r="AG119" s="1564" t="str">
        <f t="shared" si="35"/>
        <v/>
      </c>
      <c r="AI119" s="1564" t="str">
        <f t="shared" si="36"/>
        <v/>
      </c>
      <c r="AK119" s="1564" t="str">
        <f t="shared" si="37"/>
        <v/>
      </c>
      <c r="AM119" s="1564" t="str">
        <f t="shared" si="38"/>
        <v/>
      </c>
      <c r="AO119" s="1564" t="str">
        <f t="shared" si="39"/>
        <v/>
      </c>
      <c r="AQ119" s="1564" t="str">
        <f t="shared" si="40"/>
        <v/>
      </c>
    </row>
    <row r="120" spans="5:43">
      <c r="E120" s="1564" t="str">
        <f t="shared" si="42"/>
        <v/>
      </c>
      <c r="G120" s="1564" t="str">
        <f t="shared" si="42"/>
        <v/>
      </c>
      <c r="I120" s="1564" t="str">
        <f t="shared" si="23"/>
        <v/>
      </c>
      <c r="K120" s="1564" t="str">
        <f t="shared" si="24"/>
        <v/>
      </c>
      <c r="M120" s="1564" t="str">
        <f t="shared" si="25"/>
        <v/>
      </c>
      <c r="O120" s="1564" t="str">
        <f t="shared" si="26"/>
        <v/>
      </c>
      <c r="Q120" s="1564" t="str">
        <f t="shared" si="27"/>
        <v/>
      </c>
      <c r="S120" s="1564" t="str">
        <f t="shared" si="28"/>
        <v/>
      </c>
      <c r="U120" s="1564" t="str">
        <f t="shared" si="29"/>
        <v/>
      </c>
      <c r="W120" s="1564" t="str">
        <f t="shared" si="30"/>
        <v/>
      </c>
      <c r="Y120" s="1564" t="str">
        <f t="shared" si="31"/>
        <v/>
      </c>
      <c r="AA120" s="1564" t="str">
        <f t="shared" si="32"/>
        <v/>
      </c>
      <c r="AC120" s="1564" t="str">
        <f t="shared" si="33"/>
        <v/>
      </c>
      <c r="AE120" s="1564" t="str">
        <f t="shared" si="34"/>
        <v/>
      </c>
      <c r="AG120" s="1564" t="str">
        <f t="shared" si="35"/>
        <v/>
      </c>
      <c r="AI120" s="1564" t="str">
        <f t="shared" si="36"/>
        <v/>
      </c>
      <c r="AK120" s="1564" t="str">
        <f t="shared" si="37"/>
        <v/>
      </c>
      <c r="AM120" s="1564" t="str">
        <f t="shared" si="38"/>
        <v/>
      </c>
      <c r="AO120" s="1564" t="str">
        <f t="shared" si="39"/>
        <v/>
      </c>
      <c r="AQ120" s="1564" t="str">
        <f t="shared" si="40"/>
        <v/>
      </c>
    </row>
    <row r="121" spans="5:43">
      <c r="E121" s="1564" t="str">
        <f t="shared" si="42"/>
        <v/>
      </c>
      <c r="G121" s="1564" t="str">
        <f t="shared" si="42"/>
        <v/>
      </c>
      <c r="I121" s="1564" t="str">
        <f t="shared" si="23"/>
        <v/>
      </c>
      <c r="K121" s="1564" t="str">
        <f t="shared" si="24"/>
        <v/>
      </c>
      <c r="M121" s="1564" t="str">
        <f t="shared" si="25"/>
        <v/>
      </c>
      <c r="O121" s="1564" t="str">
        <f t="shared" si="26"/>
        <v/>
      </c>
      <c r="Q121" s="1564" t="str">
        <f t="shared" si="27"/>
        <v/>
      </c>
      <c r="S121" s="1564" t="str">
        <f t="shared" si="28"/>
        <v/>
      </c>
      <c r="U121" s="1564" t="str">
        <f t="shared" si="29"/>
        <v/>
      </c>
      <c r="W121" s="1564" t="str">
        <f t="shared" si="30"/>
        <v/>
      </c>
      <c r="Y121" s="1564" t="str">
        <f t="shared" si="31"/>
        <v/>
      </c>
      <c r="AA121" s="1564" t="str">
        <f t="shared" si="32"/>
        <v/>
      </c>
      <c r="AC121" s="1564" t="str">
        <f t="shared" si="33"/>
        <v/>
      </c>
      <c r="AE121" s="1564" t="str">
        <f t="shared" si="34"/>
        <v/>
      </c>
      <c r="AG121" s="1564" t="str">
        <f t="shared" si="35"/>
        <v/>
      </c>
      <c r="AI121" s="1564" t="str">
        <f t="shared" si="36"/>
        <v/>
      </c>
      <c r="AK121" s="1564" t="str">
        <f t="shared" si="37"/>
        <v/>
      </c>
      <c r="AM121" s="1564" t="str">
        <f t="shared" si="38"/>
        <v/>
      </c>
      <c r="AO121" s="1564" t="str">
        <f t="shared" si="39"/>
        <v/>
      </c>
      <c r="AQ121" s="1564" t="str">
        <f t="shared" si="40"/>
        <v/>
      </c>
    </row>
    <row r="122" spans="5:43">
      <c r="E122" s="1564" t="str">
        <f t="shared" si="42"/>
        <v/>
      </c>
      <c r="G122" s="1564" t="str">
        <f t="shared" si="42"/>
        <v/>
      </c>
      <c r="I122" s="1564" t="str">
        <f t="shared" si="23"/>
        <v/>
      </c>
      <c r="K122" s="1564" t="str">
        <f t="shared" si="24"/>
        <v/>
      </c>
      <c r="M122" s="1564" t="str">
        <f t="shared" si="25"/>
        <v/>
      </c>
      <c r="O122" s="1564" t="str">
        <f t="shared" si="26"/>
        <v/>
      </c>
      <c r="Q122" s="1564" t="str">
        <f t="shared" si="27"/>
        <v/>
      </c>
      <c r="S122" s="1564" t="str">
        <f t="shared" si="28"/>
        <v/>
      </c>
      <c r="U122" s="1564" t="str">
        <f t="shared" si="29"/>
        <v/>
      </c>
      <c r="W122" s="1564" t="str">
        <f t="shared" si="30"/>
        <v/>
      </c>
      <c r="Y122" s="1564" t="str">
        <f t="shared" si="31"/>
        <v/>
      </c>
      <c r="AA122" s="1564" t="str">
        <f t="shared" si="32"/>
        <v/>
      </c>
      <c r="AC122" s="1564" t="str">
        <f t="shared" si="33"/>
        <v/>
      </c>
      <c r="AE122" s="1564" t="str">
        <f t="shared" si="34"/>
        <v/>
      </c>
      <c r="AG122" s="1564" t="str">
        <f t="shared" si="35"/>
        <v/>
      </c>
      <c r="AI122" s="1564" t="str">
        <f t="shared" si="36"/>
        <v/>
      </c>
      <c r="AK122" s="1564" t="str">
        <f t="shared" si="37"/>
        <v/>
      </c>
      <c r="AM122" s="1564" t="str">
        <f t="shared" si="38"/>
        <v/>
      </c>
      <c r="AO122" s="1564" t="str">
        <f t="shared" si="39"/>
        <v/>
      </c>
      <c r="AQ122" s="1564" t="str">
        <f t="shared" si="40"/>
        <v/>
      </c>
    </row>
    <row r="123" spans="5:43">
      <c r="E123" s="1564" t="str">
        <f t="shared" si="42"/>
        <v/>
      </c>
      <c r="G123" s="1564" t="str">
        <f t="shared" si="42"/>
        <v/>
      </c>
      <c r="I123" s="1564" t="str">
        <f t="shared" si="23"/>
        <v/>
      </c>
      <c r="K123" s="1564" t="str">
        <f t="shared" si="24"/>
        <v/>
      </c>
      <c r="M123" s="1564" t="str">
        <f t="shared" si="25"/>
        <v/>
      </c>
      <c r="O123" s="1564" t="str">
        <f t="shared" si="26"/>
        <v/>
      </c>
      <c r="Q123" s="1564" t="str">
        <f t="shared" si="27"/>
        <v/>
      </c>
      <c r="S123" s="1564" t="str">
        <f t="shared" si="28"/>
        <v/>
      </c>
      <c r="U123" s="1564" t="str">
        <f t="shared" si="29"/>
        <v/>
      </c>
      <c r="W123" s="1564" t="str">
        <f t="shared" si="30"/>
        <v/>
      </c>
      <c r="Y123" s="1564" t="str">
        <f t="shared" si="31"/>
        <v/>
      </c>
      <c r="AA123" s="1564" t="str">
        <f t="shared" si="32"/>
        <v/>
      </c>
      <c r="AC123" s="1564" t="str">
        <f t="shared" si="33"/>
        <v/>
      </c>
      <c r="AE123" s="1564" t="str">
        <f t="shared" si="34"/>
        <v/>
      </c>
      <c r="AG123" s="1564" t="str">
        <f t="shared" si="35"/>
        <v/>
      </c>
      <c r="AI123" s="1564" t="str">
        <f t="shared" si="36"/>
        <v/>
      </c>
      <c r="AK123" s="1564" t="str">
        <f t="shared" si="37"/>
        <v/>
      </c>
      <c r="AM123" s="1564" t="str">
        <f t="shared" si="38"/>
        <v/>
      </c>
      <c r="AO123" s="1564" t="str">
        <f t="shared" si="39"/>
        <v/>
      </c>
      <c r="AQ123" s="1564" t="str">
        <f t="shared" si="40"/>
        <v/>
      </c>
    </row>
    <row r="124" spans="5:43">
      <c r="E124" s="1564" t="str">
        <f t="shared" si="42"/>
        <v/>
      </c>
      <c r="G124" s="1564" t="str">
        <f t="shared" si="42"/>
        <v/>
      </c>
      <c r="I124" s="1564" t="str">
        <f t="shared" si="23"/>
        <v/>
      </c>
      <c r="K124" s="1564" t="str">
        <f t="shared" si="24"/>
        <v/>
      </c>
      <c r="M124" s="1564" t="str">
        <f t="shared" si="25"/>
        <v/>
      </c>
      <c r="O124" s="1564" t="str">
        <f t="shared" si="26"/>
        <v/>
      </c>
      <c r="Q124" s="1564" t="str">
        <f t="shared" si="27"/>
        <v/>
      </c>
      <c r="S124" s="1564" t="str">
        <f t="shared" si="28"/>
        <v/>
      </c>
      <c r="U124" s="1564" t="str">
        <f t="shared" si="29"/>
        <v/>
      </c>
      <c r="W124" s="1564" t="str">
        <f t="shared" si="30"/>
        <v/>
      </c>
      <c r="Y124" s="1564" t="str">
        <f t="shared" si="31"/>
        <v/>
      </c>
      <c r="AA124" s="1564" t="str">
        <f t="shared" si="32"/>
        <v/>
      </c>
      <c r="AC124" s="1564" t="str">
        <f t="shared" si="33"/>
        <v/>
      </c>
      <c r="AE124" s="1564" t="str">
        <f t="shared" si="34"/>
        <v/>
      </c>
      <c r="AG124" s="1564" t="str">
        <f t="shared" si="35"/>
        <v/>
      </c>
      <c r="AI124" s="1564" t="str">
        <f t="shared" si="36"/>
        <v/>
      </c>
      <c r="AK124" s="1564" t="str">
        <f t="shared" si="37"/>
        <v/>
      </c>
      <c r="AM124" s="1564" t="str">
        <f t="shared" si="38"/>
        <v/>
      </c>
      <c r="AO124" s="1564" t="str">
        <f t="shared" si="39"/>
        <v/>
      </c>
      <c r="AQ124" s="1564" t="str">
        <f t="shared" si="40"/>
        <v/>
      </c>
    </row>
    <row r="125" spans="5:43">
      <c r="E125" s="1564" t="str">
        <f t="shared" ref="E125:G140" si="43">IF(OR($B125=0,D125=0),"",D125/$B125)</f>
        <v/>
      </c>
      <c r="G125" s="1564" t="str">
        <f t="shared" si="43"/>
        <v/>
      </c>
      <c r="I125" s="1564" t="str">
        <f t="shared" si="23"/>
        <v/>
      </c>
      <c r="K125" s="1564" t="str">
        <f t="shared" si="24"/>
        <v/>
      </c>
      <c r="M125" s="1564" t="str">
        <f t="shared" si="25"/>
        <v/>
      </c>
      <c r="O125" s="1564" t="str">
        <f t="shared" si="26"/>
        <v/>
      </c>
      <c r="Q125" s="1564" t="str">
        <f t="shared" si="27"/>
        <v/>
      </c>
      <c r="S125" s="1564" t="str">
        <f t="shared" si="28"/>
        <v/>
      </c>
      <c r="U125" s="1564" t="str">
        <f t="shared" si="29"/>
        <v/>
      </c>
      <c r="W125" s="1564" t="str">
        <f t="shared" si="30"/>
        <v/>
      </c>
      <c r="Y125" s="1564" t="str">
        <f t="shared" si="31"/>
        <v/>
      </c>
      <c r="AA125" s="1564" t="str">
        <f t="shared" si="32"/>
        <v/>
      </c>
      <c r="AC125" s="1564" t="str">
        <f t="shared" si="33"/>
        <v/>
      </c>
      <c r="AE125" s="1564" t="str">
        <f t="shared" si="34"/>
        <v/>
      </c>
      <c r="AG125" s="1564" t="str">
        <f t="shared" si="35"/>
        <v/>
      </c>
      <c r="AI125" s="1564" t="str">
        <f t="shared" si="36"/>
        <v/>
      </c>
      <c r="AK125" s="1564" t="str">
        <f t="shared" si="37"/>
        <v/>
      </c>
      <c r="AM125" s="1564" t="str">
        <f t="shared" si="38"/>
        <v/>
      </c>
      <c r="AO125" s="1564" t="str">
        <f t="shared" si="39"/>
        <v/>
      </c>
      <c r="AQ125" s="1564" t="str">
        <f t="shared" si="40"/>
        <v/>
      </c>
    </row>
    <row r="126" spans="5:43">
      <c r="E126" s="1564" t="str">
        <f t="shared" si="43"/>
        <v/>
      </c>
      <c r="G126" s="1564" t="str">
        <f t="shared" si="43"/>
        <v/>
      </c>
      <c r="I126" s="1564" t="str">
        <f t="shared" si="23"/>
        <v/>
      </c>
      <c r="K126" s="1564" t="str">
        <f t="shared" si="24"/>
        <v/>
      </c>
      <c r="M126" s="1564" t="str">
        <f t="shared" si="25"/>
        <v/>
      </c>
      <c r="O126" s="1564" t="str">
        <f t="shared" si="26"/>
        <v/>
      </c>
      <c r="Q126" s="1564" t="str">
        <f t="shared" si="27"/>
        <v/>
      </c>
      <c r="S126" s="1564" t="str">
        <f t="shared" si="28"/>
        <v/>
      </c>
      <c r="U126" s="1564" t="str">
        <f t="shared" si="29"/>
        <v/>
      </c>
      <c r="W126" s="1564" t="str">
        <f t="shared" si="30"/>
        <v/>
      </c>
      <c r="Y126" s="1564" t="str">
        <f t="shared" si="31"/>
        <v/>
      </c>
      <c r="AA126" s="1564" t="str">
        <f t="shared" si="32"/>
        <v/>
      </c>
      <c r="AC126" s="1564" t="str">
        <f t="shared" si="33"/>
        <v/>
      </c>
      <c r="AE126" s="1564" t="str">
        <f t="shared" si="34"/>
        <v/>
      </c>
      <c r="AG126" s="1564" t="str">
        <f t="shared" si="35"/>
        <v/>
      </c>
      <c r="AI126" s="1564" t="str">
        <f t="shared" si="36"/>
        <v/>
      </c>
      <c r="AK126" s="1564" t="str">
        <f t="shared" si="37"/>
        <v/>
      </c>
      <c r="AM126" s="1564" t="str">
        <f t="shared" si="38"/>
        <v/>
      </c>
      <c r="AO126" s="1564" t="str">
        <f t="shared" si="39"/>
        <v/>
      </c>
      <c r="AQ126" s="1564" t="str">
        <f t="shared" si="40"/>
        <v/>
      </c>
    </row>
    <row r="127" spans="5:43">
      <c r="E127" s="1564" t="str">
        <f t="shared" si="43"/>
        <v/>
      </c>
      <c r="G127" s="1564" t="str">
        <f t="shared" si="43"/>
        <v/>
      </c>
      <c r="I127" s="1564" t="str">
        <f t="shared" si="23"/>
        <v/>
      </c>
      <c r="K127" s="1564" t="str">
        <f t="shared" si="24"/>
        <v/>
      </c>
      <c r="M127" s="1564" t="str">
        <f t="shared" si="25"/>
        <v/>
      </c>
      <c r="O127" s="1564" t="str">
        <f t="shared" si="26"/>
        <v/>
      </c>
      <c r="Q127" s="1564" t="str">
        <f t="shared" si="27"/>
        <v/>
      </c>
      <c r="S127" s="1564" t="str">
        <f t="shared" si="28"/>
        <v/>
      </c>
      <c r="U127" s="1564" t="str">
        <f t="shared" si="29"/>
        <v/>
      </c>
      <c r="W127" s="1564" t="str">
        <f t="shared" si="30"/>
        <v/>
      </c>
      <c r="Y127" s="1564" t="str">
        <f t="shared" si="31"/>
        <v/>
      </c>
      <c r="AA127" s="1564" t="str">
        <f t="shared" si="32"/>
        <v/>
      </c>
      <c r="AC127" s="1564" t="str">
        <f t="shared" si="33"/>
        <v/>
      </c>
      <c r="AE127" s="1564" t="str">
        <f t="shared" si="34"/>
        <v/>
      </c>
      <c r="AG127" s="1564" t="str">
        <f t="shared" si="35"/>
        <v/>
      </c>
      <c r="AI127" s="1564" t="str">
        <f t="shared" si="36"/>
        <v/>
      </c>
      <c r="AK127" s="1564" t="str">
        <f t="shared" si="37"/>
        <v/>
      </c>
      <c r="AM127" s="1564" t="str">
        <f t="shared" si="38"/>
        <v/>
      </c>
      <c r="AO127" s="1564" t="str">
        <f t="shared" si="39"/>
        <v/>
      </c>
      <c r="AQ127" s="1564" t="str">
        <f t="shared" si="40"/>
        <v/>
      </c>
    </row>
    <row r="128" spans="5:43">
      <c r="E128" s="1564" t="str">
        <f t="shared" si="43"/>
        <v/>
      </c>
      <c r="G128" s="1564" t="str">
        <f t="shared" si="43"/>
        <v/>
      </c>
      <c r="I128" s="1564" t="str">
        <f t="shared" si="23"/>
        <v/>
      </c>
      <c r="K128" s="1564" t="str">
        <f t="shared" si="24"/>
        <v/>
      </c>
      <c r="M128" s="1564" t="str">
        <f t="shared" si="25"/>
        <v/>
      </c>
      <c r="O128" s="1564" t="str">
        <f t="shared" si="26"/>
        <v/>
      </c>
      <c r="Q128" s="1564" t="str">
        <f t="shared" si="27"/>
        <v/>
      </c>
      <c r="S128" s="1564" t="str">
        <f t="shared" si="28"/>
        <v/>
      </c>
      <c r="U128" s="1564" t="str">
        <f t="shared" si="29"/>
        <v/>
      </c>
      <c r="W128" s="1564" t="str">
        <f t="shared" si="30"/>
        <v/>
      </c>
      <c r="Y128" s="1564" t="str">
        <f t="shared" si="31"/>
        <v/>
      </c>
      <c r="AA128" s="1564" t="str">
        <f t="shared" si="32"/>
        <v/>
      </c>
      <c r="AC128" s="1564" t="str">
        <f t="shared" si="33"/>
        <v/>
      </c>
      <c r="AE128" s="1564" t="str">
        <f t="shared" si="34"/>
        <v/>
      </c>
      <c r="AG128" s="1564" t="str">
        <f t="shared" si="35"/>
        <v/>
      </c>
      <c r="AI128" s="1564" t="str">
        <f t="shared" si="36"/>
        <v/>
      </c>
      <c r="AK128" s="1564" t="str">
        <f t="shared" si="37"/>
        <v/>
      </c>
      <c r="AM128" s="1564" t="str">
        <f t="shared" si="38"/>
        <v/>
      </c>
      <c r="AO128" s="1564" t="str">
        <f t="shared" si="39"/>
        <v/>
      </c>
      <c r="AQ128" s="1564" t="str">
        <f t="shared" si="40"/>
        <v/>
      </c>
    </row>
    <row r="129" spans="5:43">
      <c r="E129" s="1564" t="str">
        <f t="shared" si="43"/>
        <v/>
      </c>
      <c r="G129" s="1564" t="str">
        <f t="shared" si="43"/>
        <v/>
      </c>
      <c r="I129" s="1564" t="str">
        <f t="shared" si="23"/>
        <v/>
      </c>
      <c r="K129" s="1564" t="str">
        <f t="shared" si="24"/>
        <v/>
      </c>
      <c r="M129" s="1564" t="str">
        <f t="shared" si="25"/>
        <v/>
      </c>
      <c r="O129" s="1564" t="str">
        <f t="shared" si="26"/>
        <v/>
      </c>
      <c r="Q129" s="1564" t="str">
        <f t="shared" si="27"/>
        <v/>
      </c>
      <c r="S129" s="1564" t="str">
        <f t="shared" si="28"/>
        <v/>
      </c>
      <c r="U129" s="1564" t="str">
        <f t="shared" si="29"/>
        <v/>
      </c>
      <c r="W129" s="1564" t="str">
        <f t="shared" si="30"/>
        <v/>
      </c>
      <c r="Y129" s="1564" t="str">
        <f t="shared" si="31"/>
        <v/>
      </c>
      <c r="AA129" s="1564" t="str">
        <f t="shared" si="32"/>
        <v/>
      </c>
      <c r="AC129" s="1564" t="str">
        <f t="shared" si="33"/>
        <v/>
      </c>
      <c r="AE129" s="1564" t="str">
        <f t="shared" si="34"/>
        <v/>
      </c>
      <c r="AG129" s="1564" t="str">
        <f t="shared" si="35"/>
        <v/>
      </c>
      <c r="AI129" s="1564" t="str">
        <f t="shared" si="36"/>
        <v/>
      </c>
      <c r="AK129" s="1564" t="str">
        <f t="shared" si="37"/>
        <v/>
      </c>
      <c r="AM129" s="1564" t="str">
        <f t="shared" si="38"/>
        <v/>
      </c>
      <c r="AO129" s="1564" t="str">
        <f t="shared" si="39"/>
        <v/>
      </c>
      <c r="AQ129" s="1564" t="str">
        <f t="shared" si="40"/>
        <v/>
      </c>
    </row>
    <row r="130" spans="5:43">
      <c r="E130" s="1564" t="str">
        <f t="shared" si="43"/>
        <v/>
      </c>
      <c r="G130" s="1564" t="str">
        <f t="shared" si="43"/>
        <v/>
      </c>
      <c r="I130" s="1564" t="str">
        <f t="shared" si="23"/>
        <v/>
      </c>
      <c r="K130" s="1564" t="str">
        <f t="shared" si="24"/>
        <v/>
      </c>
      <c r="M130" s="1564" t="str">
        <f t="shared" si="25"/>
        <v/>
      </c>
      <c r="O130" s="1564" t="str">
        <f t="shared" si="26"/>
        <v/>
      </c>
      <c r="Q130" s="1564" t="str">
        <f t="shared" si="27"/>
        <v/>
      </c>
      <c r="S130" s="1564" t="str">
        <f t="shared" si="28"/>
        <v/>
      </c>
      <c r="U130" s="1564" t="str">
        <f t="shared" si="29"/>
        <v/>
      </c>
      <c r="W130" s="1564" t="str">
        <f t="shared" si="30"/>
        <v/>
      </c>
      <c r="Y130" s="1564" t="str">
        <f t="shared" si="31"/>
        <v/>
      </c>
      <c r="AA130" s="1564" t="str">
        <f t="shared" si="32"/>
        <v/>
      </c>
      <c r="AC130" s="1564" t="str">
        <f t="shared" si="33"/>
        <v/>
      </c>
      <c r="AE130" s="1564" t="str">
        <f t="shared" si="34"/>
        <v/>
      </c>
      <c r="AG130" s="1564" t="str">
        <f t="shared" si="35"/>
        <v/>
      </c>
      <c r="AI130" s="1564" t="str">
        <f t="shared" si="36"/>
        <v/>
      </c>
      <c r="AK130" s="1564" t="str">
        <f t="shared" si="37"/>
        <v/>
      </c>
      <c r="AM130" s="1564" t="str">
        <f t="shared" si="38"/>
        <v/>
      </c>
      <c r="AO130" s="1564" t="str">
        <f t="shared" si="39"/>
        <v/>
      </c>
      <c r="AQ130" s="1564" t="str">
        <f t="shared" si="40"/>
        <v/>
      </c>
    </row>
    <row r="131" spans="5:43">
      <c r="E131" s="1564" t="str">
        <f t="shared" si="43"/>
        <v/>
      </c>
      <c r="G131" s="1564" t="str">
        <f t="shared" si="43"/>
        <v/>
      </c>
      <c r="I131" s="1564" t="str">
        <f t="shared" si="23"/>
        <v/>
      </c>
      <c r="K131" s="1564" t="str">
        <f t="shared" si="24"/>
        <v/>
      </c>
      <c r="M131" s="1564" t="str">
        <f t="shared" si="25"/>
        <v/>
      </c>
      <c r="O131" s="1564" t="str">
        <f t="shared" si="26"/>
        <v/>
      </c>
      <c r="Q131" s="1564" t="str">
        <f t="shared" si="27"/>
        <v/>
      </c>
      <c r="S131" s="1564" t="str">
        <f t="shared" si="28"/>
        <v/>
      </c>
      <c r="U131" s="1564" t="str">
        <f t="shared" si="29"/>
        <v/>
      </c>
      <c r="W131" s="1564" t="str">
        <f t="shared" si="30"/>
        <v/>
      </c>
      <c r="Y131" s="1564" t="str">
        <f t="shared" si="31"/>
        <v/>
      </c>
      <c r="AA131" s="1564" t="str">
        <f t="shared" si="32"/>
        <v/>
      </c>
      <c r="AC131" s="1564" t="str">
        <f t="shared" si="33"/>
        <v/>
      </c>
      <c r="AE131" s="1564" t="str">
        <f t="shared" si="34"/>
        <v/>
      </c>
      <c r="AG131" s="1564" t="str">
        <f t="shared" si="35"/>
        <v/>
      </c>
      <c r="AI131" s="1564" t="str">
        <f t="shared" si="36"/>
        <v/>
      </c>
      <c r="AK131" s="1564" t="str">
        <f t="shared" si="37"/>
        <v/>
      </c>
      <c r="AM131" s="1564" t="str">
        <f t="shared" si="38"/>
        <v/>
      </c>
      <c r="AO131" s="1564" t="str">
        <f t="shared" si="39"/>
        <v/>
      </c>
      <c r="AQ131" s="1564" t="str">
        <f t="shared" si="40"/>
        <v/>
      </c>
    </row>
    <row r="132" spans="5:43">
      <c r="E132" s="1564" t="str">
        <f t="shared" si="43"/>
        <v/>
      </c>
      <c r="G132" s="1564" t="str">
        <f t="shared" si="43"/>
        <v/>
      </c>
      <c r="I132" s="1564" t="str">
        <f t="shared" si="23"/>
        <v/>
      </c>
      <c r="K132" s="1564" t="str">
        <f t="shared" si="24"/>
        <v/>
      </c>
      <c r="M132" s="1564" t="str">
        <f t="shared" si="25"/>
        <v/>
      </c>
      <c r="O132" s="1564" t="str">
        <f t="shared" si="26"/>
        <v/>
      </c>
      <c r="Q132" s="1564" t="str">
        <f t="shared" si="27"/>
        <v/>
      </c>
      <c r="S132" s="1564" t="str">
        <f t="shared" si="28"/>
        <v/>
      </c>
      <c r="U132" s="1564" t="str">
        <f t="shared" si="29"/>
        <v/>
      </c>
      <c r="W132" s="1564" t="str">
        <f t="shared" si="30"/>
        <v/>
      </c>
      <c r="Y132" s="1564" t="str">
        <f t="shared" si="31"/>
        <v/>
      </c>
      <c r="AA132" s="1564" t="str">
        <f t="shared" si="32"/>
        <v/>
      </c>
      <c r="AC132" s="1564" t="str">
        <f t="shared" si="33"/>
        <v/>
      </c>
      <c r="AE132" s="1564" t="str">
        <f t="shared" si="34"/>
        <v/>
      </c>
      <c r="AG132" s="1564" t="str">
        <f t="shared" si="35"/>
        <v/>
      </c>
      <c r="AI132" s="1564" t="str">
        <f t="shared" si="36"/>
        <v/>
      </c>
      <c r="AK132" s="1564" t="str">
        <f t="shared" si="37"/>
        <v/>
      </c>
      <c r="AM132" s="1564" t="str">
        <f t="shared" si="38"/>
        <v/>
      </c>
      <c r="AO132" s="1564" t="str">
        <f t="shared" si="39"/>
        <v/>
      </c>
      <c r="AQ132" s="1564" t="str">
        <f t="shared" si="40"/>
        <v/>
      </c>
    </row>
    <row r="133" spans="5:43">
      <c r="E133" s="1564" t="str">
        <f t="shared" si="43"/>
        <v/>
      </c>
      <c r="G133" s="1564" t="str">
        <f t="shared" si="43"/>
        <v/>
      </c>
      <c r="I133" s="1564" t="str">
        <f t="shared" si="23"/>
        <v/>
      </c>
      <c r="K133" s="1564" t="str">
        <f t="shared" si="24"/>
        <v/>
      </c>
      <c r="M133" s="1564" t="str">
        <f t="shared" si="25"/>
        <v/>
      </c>
      <c r="O133" s="1564" t="str">
        <f t="shared" si="26"/>
        <v/>
      </c>
      <c r="Q133" s="1564" t="str">
        <f t="shared" si="27"/>
        <v/>
      </c>
      <c r="S133" s="1564" t="str">
        <f t="shared" si="28"/>
        <v/>
      </c>
      <c r="U133" s="1564" t="str">
        <f t="shared" si="29"/>
        <v/>
      </c>
      <c r="W133" s="1564" t="str">
        <f t="shared" si="30"/>
        <v/>
      </c>
      <c r="Y133" s="1564" t="str">
        <f t="shared" si="31"/>
        <v/>
      </c>
      <c r="AA133" s="1564" t="str">
        <f t="shared" si="32"/>
        <v/>
      </c>
      <c r="AC133" s="1564" t="str">
        <f t="shared" si="33"/>
        <v/>
      </c>
      <c r="AE133" s="1564" t="str">
        <f t="shared" si="34"/>
        <v/>
      </c>
      <c r="AG133" s="1564" t="str">
        <f t="shared" si="35"/>
        <v/>
      </c>
      <c r="AI133" s="1564" t="str">
        <f t="shared" si="36"/>
        <v/>
      </c>
      <c r="AK133" s="1564" t="str">
        <f t="shared" si="37"/>
        <v/>
      </c>
      <c r="AM133" s="1564" t="str">
        <f t="shared" si="38"/>
        <v/>
      </c>
      <c r="AO133" s="1564" t="str">
        <f t="shared" si="39"/>
        <v/>
      </c>
      <c r="AQ133" s="1564" t="str">
        <f t="shared" si="40"/>
        <v/>
      </c>
    </row>
    <row r="134" spans="5:43">
      <c r="E134" s="1564" t="str">
        <f t="shared" si="43"/>
        <v/>
      </c>
      <c r="G134" s="1564" t="str">
        <f t="shared" si="43"/>
        <v/>
      </c>
      <c r="I134" s="1564" t="str">
        <f t="shared" si="23"/>
        <v/>
      </c>
      <c r="K134" s="1564" t="str">
        <f t="shared" si="24"/>
        <v/>
      </c>
      <c r="M134" s="1564" t="str">
        <f t="shared" si="25"/>
        <v/>
      </c>
      <c r="O134" s="1564" t="str">
        <f t="shared" si="26"/>
        <v/>
      </c>
      <c r="Q134" s="1564" t="str">
        <f t="shared" si="27"/>
        <v/>
      </c>
      <c r="S134" s="1564" t="str">
        <f t="shared" si="28"/>
        <v/>
      </c>
      <c r="U134" s="1564" t="str">
        <f t="shared" si="29"/>
        <v/>
      </c>
      <c r="W134" s="1564" t="str">
        <f t="shared" si="30"/>
        <v/>
      </c>
      <c r="Y134" s="1564" t="str">
        <f t="shared" si="31"/>
        <v/>
      </c>
      <c r="AA134" s="1564" t="str">
        <f t="shared" si="32"/>
        <v/>
      </c>
      <c r="AC134" s="1564" t="str">
        <f t="shared" si="33"/>
        <v/>
      </c>
      <c r="AE134" s="1564" t="str">
        <f t="shared" si="34"/>
        <v/>
      </c>
      <c r="AG134" s="1564" t="str">
        <f t="shared" si="35"/>
        <v/>
      </c>
      <c r="AI134" s="1564" t="str">
        <f t="shared" si="36"/>
        <v/>
      </c>
      <c r="AK134" s="1564" t="str">
        <f t="shared" si="37"/>
        <v/>
      </c>
      <c r="AM134" s="1564" t="str">
        <f t="shared" si="38"/>
        <v/>
      </c>
      <c r="AO134" s="1564" t="str">
        <f t="shared" si="39"/>
        <v/>
      </c>
      <c r="AQ134" s="1564" t="str">
        <f t="shared" si="40"/>
        <v/>
      </c>
    </row>
    <row r="135" spans="5:43">
      <c r="E135" s="1564" t="str">
        <f t="shared" si="43"/>
        <v/>
      </c>
      <c r="G135" s="1564" t="str">
        <f t="shared" si="43"/>
        <v/>
      </c>
      <c r="I135" s="1564" t="str">
        <f t="shared" si="23"/>
        <v/>
      </c>
      <c r="K135" s="1564" t="str">
        <f t="shared" si="24"/>
        <v/>
      </c>
      <c r="M135" s="1564" t="str">
        <f t="shared" si="25"/>
        <v/>
      </c>
      <c r="O135" s="1564" t="str">
        <f t="shared" si="26"/>
        <v/>
      </c>
      <c r="Q135" s="1564" t="str">
        <f t="shared" si="27"/>
        <v/>
      </c>
      <c r="S135" s="1564" t="str">
        <f t="shared" si="28"/>
        <v/>
      </c>
      <c r="U135" s="1564" t="str">
        <f t="shared" si="29"/>
        <v/>
      </c>
      <c r="W135" s="1564" t="str">
        <f t="shared" si="30"/>
        <v/>
      </c>
      <c r="Y135" s="1564" t="str">
        <f t="shared" si="31"/>
        <v/>
      </c>
      <c r="AA135" s="1564" t="str">
        <f t="shared" si="32"/>
        <v/>
      </c>
      <c r="AC135" s="1564" t="str">
        <f t="shared" si="33"/>
        <v/>
      </c>
      <c r="AE135" s="1564" t="str">
        <f t="shared" si="34"/>
        <v/>
      </c>
      <c r="AG135" s="1564" t="str">
        <f t="shared" si="35"/>
        <v/>
      </c>
      <c r="AI135" s="1564" t="str">
        <f t="shared" si="36"/>
        <v/>
      </c>
      <c r="AK135" s="1564" t="str">
        <f t="shared" si="37"/>
        <v/>
      </c>
      <c r="AM135" s="1564" t="str">
        <f t="shared" si="38"/>
        <v/>
      </c>
      <c r="AO135" s="1564" t="str">
        <f t="shared" si="39"/>
        <v/>
      </c>
      <c r="AQ135" s="1564" t="str">
        <f t="shared" si="40"/>
        <v/>
      </c>
    </row>
    <row r="136" spans="5:43">
      <c r="E136" s="1564" t="str">
        <f t="shared" si="43"/>
        <v/>
      </c>
      <c r="G136" s="1564" t="str">
        <f t="shared" si="43"/>
        <v/>
      </c>
      <c r="I136" s="1564" t="str">
        <f t="shared" si="23"/>
        <v/>
      </c>
      <c r="K136" s="1564" t="str">
        <f t="shared" si="24"/>
        <v/>
      </c>
      <c r="M136" s="1564" t="str">
        <f t="shared" si="25"/>
        <v/>
      </c>
      <c r="O136" s="1564" t="str">
        <f t="shared" si="26"/>
        <v/>
      </c>
      <c r="Q136" s="1564" t="str">
        <f t="shared" si="27"/>
        <v/>
      </c>
      <c r="S136" s="1564" t="str">
        <f t="shared" si="28"/>
        <v/>
      </c>
      <c r="U136" s="1564" t="str">
        <f t="shared" si="29"/>
        <v/>
      </c>
      <c r="W136" s="1564" t="str">
        <f t="shared" si="30"/>
        <v/>
      </c>
      <c r="Y136" s="1564" t="str">
        <f t="shared" si="31"/>
        <v/>
      </c>
      <c r="AA136" s="1564" t="str">
        <f t="shared" si="32"/>
        <v/>
      </c>
      <c r="AC136" s="1564" t="str">
        <f t="shared" si="33"/>
        <v/>
      </c>
      <c r="AE136" s="1564" t="str">
        <f t="shared" si="34"/>
        <v/>
      </c>
      <c r="AG136" s="1564" t="str">
        <f t="shared" si="35"/>
        <v/>
      </c>
      <c r="AI136" s="1564" t="str">
        <f t="shared" si="36"/>
        <v/>
      </c>
      <c r="AK136" s="1564" t="str">
        <f t="shared" si="37"/>
        <v/>
      </c>
      <c r="AM136" s="1564" t="str">
        <f t="shared" si="38"/>
        <v/>
      </c>
      <c r="AO136" s="1564" t="str">
        <f t="shared" si="39"/>
        <v/>
      </c>
      <c r="AQ136" s="1564" t="str">
        <f t="shared" si="40"/>
        <v/>
      </c>
    </row>
    <row r="137" spans="5:43">
      <c r="E137" s="1564" t="str">
        <f t="shared" si="43"/>
        <v/>
      </c>
      <c r="G137" s="1564" t="str">
        <f t="shared" si="43"/>
        <v/>
      </c>
      <c r="I137" s="1564" t="str">
        <f t="shared" si="23"/>
        <v/>
      </c>
      <c r="K137" s="1564" t="str">
        <f t="shared" si="24"/>
        <v/>
      </c>
      <c r="M137" s="1564" t="str">
        <f t="shared" si="25"/>
        <v/>
      </c>
      <c r="O137" s="1564" t="str">
        <f t="shared" si="26"/>
        <v/>
      </c>
      <c r="Q137" s="1564" t="str">
        <f t="shared" si="27"/>
        <v/>
      </c>
      <c r="S137" s="1564" t="str">
        <f t="shared" si="28"/>
        <v/>
      </c>
      <c r="U137" s="1564" t="str">
        <f t="shared" si="29"/>
        <v/>
      </c>
      <c r="W137" s="1564" t="str">
        <f t="shared" si="30"/>
        <v/>
      </c>
      <c r="Y137" s="1564" t="str">
        <f t="shared" si="31"/>
        <v/>
      </c>
      <c r="AA137" s="1564" t="str">
        <f t="shared" si="32"/>
        <v/>
      </c>
      <c r="AC137" s="1564" t="str">
        <f t="shared" si="33"/>
        <v/>
      </c>
      <c r="AE137" s="1564" t="str">
        <f t="shared" si="34"/>
        <v/>
      </c>
      <c r="AG137" s="1564" t="str">
        <f t="shared" si="35"/>
        <v/>
      </c>
      <c r="AI137" s="1564" t="str">
        <f t="shared" si="36"/>
        <v/>
      </c>
      <c r="AK137" s="1564" t="str">
        <f t="shared" si="37"/>
        <v/>
      </c>
      <c r="AM137" s="1564" t="str">
        <f t="shared" si="38"/>
        <v/>
      </c>
      <c r="AO137" s="1564" t="str">
        <f t="shared" si="39"/>
        <v/>
      </c>
      <c r="AQ137" s="1564" t="str">
        <f t="shared" si="40"/>
        <v/>
      </c>
    </row>
    <row r="138" spans="5:43">
      <c r="E138" s="1564" t="str">
        <f t="shared" si="43"/>
        <v/>
      </c>
      <c r="G138" s="1564" t="str">
        <f t="shared" si="43"/>
        <v/>
      </c>
      <c r="I138" s="1564" t="str">
        <f t="shared" si="23"/>
        <v/>
      </c>
      <c r="K138" s="1564" t="str">
        <f t="shared" si="24"/>
        <v/>
      </c>
      <c r="M138" s="1564" t="str">
        <f t="shared" si="25"/>
        <v/>
      </c>
      <c r="O138" s="1564" t="str">
        <f t="shared" si="26"/>
        <v/>
      </c>
      <c r="Q138" s="1564" t="str">
        <f t="shared" si="27"/>
        <v/>
      </c>
      <c r="S138" s="1564" t="str">
        <f t="shared" si="28"/>
        <v/>
      </c>
      <c r="U138" s="1564" t="str">
        <f t="shared" si="29"/>
        <v/>
      </c>
      <c r="W138" s="1564" t="str">
        <f t="shared" si="30"/>
        <v/>
      </c>
      <c r="Y138" s="1564" t="str">
        <f t="shared" si="31"/>
        <v/>
      </c>
      <c r="AA138" s="1564" t="str">
        <f t="shared" si="32"/>
        <v/>
      </c>
      <c r="AC138" s="1564" t="str">
        <f t="shared" si="33"/>
        <v/>
      </c>
      <c r="AE138" s="1564" t="str">
        <f t="shared" si="34"/>
        <v/>
      </c>
      <c r="AG138" s="1564" t="str">
        <f t="shared" si="35"/>
        <v/>
      </c>
      <c r="AI138" s="1564" t="str">
        <f t="shared" si="36"/>
        <v/>
      </c>
      <c r="AK138" s="1564" t="str">
        <f t="shared" si="37"/>
        <v/>
      </c>
      <c r="AM138" s="1564" t="str">
        <f t="shared" si="38"/>
        <v/>
      </c>
      <c r="AO138" s="1564" t="str">
        <f t="shared" si="39"/>
        <v/>
      </c>
      <c r="AQ138" s="1564" t="str">
        <f t="shared" si="40"/>
        <v/>
      </c>
    </row>
    <row r="139" spans="5:43">
      <c r="E139" s="1564" t="str">
        <f t="shared" si="43"/>
        <v/>
      </c>
      <c r="G139" s="1564" t="str">
        <f t="shared" si="43"/>
        <v/>
      </c>
      <c r="I139" s="1564" t="str">
        <f t="shared" si="23"/>
        <v/>
      </c>
      <c r="K139" s="1564" t="str">
        <f t="shared" si="24"/>
        <v/>
      </c>
      <c r="M139" s="1564" t="str">
        <f t="shared" si="25"/>
        <v/>
      </c>
      <c r="O139" s="1564" t="str">
        <f t="shared" si="26"/>
        <v/>
      </c>
      <c r="Q139" s="1564" t="str">
        <f t="shared" si="27"/>
        <v/>
      </c>
      <c r="S139" s="1564" t="str">
        <f t="shared" si="28"/>
        <v/>
      </c>
      <c r="U139" s="1564" t="str">
        <f t="shared" si="29"/>
        <v/>
      </c>
      <c r="W139" s="1564" t="str">
        <f t="shared" si="30"/>
        <v/>
      </c>
      <c r="Y139" s="1564" t="str">
        <f t="shared" si="31"/>
        <v/>
      </c>
      <c r="AA139" s="1564" t="str">
        <f t="shared" si="32"/>
        <v/>
      </c>
      <c r="AC139" s="1564" t="str">
        <f t="shared" si="33"/>
        <v/>
      </c>
      <c r="AE139" s="1564" t="str">
        <f t="shared" si="34"/>
        <v/>
      </c>
      <c r="AG139" s="1564" t="str">
        <f t="shared" si="35"/>
        <v/>
      </c>
      <c r="AI139" s="1564" t="str">
        <f t="shared" si="36"/>
        <v/>
      </c>
      <c r="AK139" s="1564" t="str">
        <f t="shared" si="37"/>
        <v/>
      </c>
      <c r="AM139" s="1564" t="str">
        <f t="shared" si="38"/>
        <v/>
      </c>
      <c r="AO139" s="1564" t="str">
        <f t="shared" si="39"/>
        <v/>
      </c>
      <c r="AQ139" s="1564" t="str">
        <f t="shared" si="40"/>
        <v/>
      </c>
    </row>
    <row r="140" spans="5:43">
      <c r="E140" s="1564" t="str">
        <f t="shared" si="43"/>
        <v/>
      </c>
      <c r="G140" s="1564" t="str">
        <f t="shared" si="43"/>
        <v/>
      </c>
      <c r="I140" s="1564" t="str">
        <f t="shared" si="23"/>
        <v/>
      </c>
      <c r="K140" s="1564" t="str">
        <f t="shared" si="24"/>
        <v/>
      </c>
      <c r="M140" s="1564" t="str">
        <f t="shared" si="25"/>
        <v/>
      </c>
      <c r="O140" s="1564" t="str">
        <f t="shared" si="26"/>
        <v/>
      </c>
      <c r="Q140" s="1564" t="str">
        <f t="shared" si="27"/>
        <v/>
      </c>
      <c r="S140" s="1564" t="str">
        <f t="shared" si="28"/>
        <v/>
      </c>
      <c r="U140" s="1564" t="str">
        <f t="shared" si="29"/>
        <v/>
      </c>
      <c r="W140" s="1564" t="str">
        <f t="shared" si="30"/>
        <v/>
      </c>
      <c r="Y140" s="1564" t="str">
        <f t="shared" si="31"/>
        <v/>
      </c>
      <c r="AA140" s="1564" t="str">
        <f t="shared" si="32"/>
        <v/>
      </c>
      <c r="AC140" s="1564" t="str">
        <f t="shared" si="33"/>
        <v/>
      </c>
      <c r="AE140" s="1564" t="str">
        <f t="shared" si="34"/>
        <v/>
      </c>
      <c r="AG140" s="1564" t="str">
        <f t="shared" si="35"/>
        <v/>
      </c>
      <c r="AI140" s="1564" t="str">
        <f t="shared" si="36"/>
        <v/>
      </c>
      <c r="AK140" s="1564" t="str">
        <f t="shared" si="37"/>
        <v/>
      </c>
      <c r="AM140" s="1564" t="str">
        <f t="shared" si="38"/>
        <v/>
      </c>
      <c r="AO140" s="1564" t="str">
        <f t="shared" si="39"/>
        <v/>
      </c>
      <c r="AQ140" s="1564" t="str">
        <f t="shared" si="40"/>
        <v/>
      </c>
    </row>
    <row r="141" spans="5:43">
      <c r="E141" s="1564" t="str">
        <f t="shared" ref="E141:G156" si="44">IF(OR($B141=0,D141=0),"",D141/$B141)</f>
        <v/>
      </c>
      <c r="G141" s="1564" t="str">
        <f t="shared" si="44"/>
        <v/>
      </c>
      <c r="I141" s="1564" t="str">
        <f t="shared" ref="I141:I204" si="45">IF(OR($B141=0,H141=0),"",H141/$B141)</f>
        <v/>
      </c>
      <c r="K141" s="1564" t="str">
        <f t="shared" ref="K141:K204" si="46">IF(OR($B141=0,J141=0),"",J141/$B141)</f>
        <v/>
      </c>
      <c r="M141" s="1564" t="str">
        <f t="shared" ref="M141:M204" si="47">IF(OR($B141=0,L141=0),"",L141/$B141)</f>
        <v/>
      </c>
      <c r="O141" s="1564" t="str">
        <f t="shared" ref="O141:O204" si="48">IF(OR($B141=0,N141=0),"",N141/$B141)</f>
        <v/>
      </c>
      <c r="Q141" s="1564" t="str">
        <f t="shared" ref="Q141:Q204" si="49">IF(OR($B141=0,P141=0),"",P141/$B141)</f>
        <v/>
      </c>
      <c r="S141" s="1564" t="str">
        <f t="shared" ref="S141:S204" si="50">IF(OR($B141=0,R141=0),"",R141/$B141)</f>
        <v/>
      </c>
      <c r="U141" s="1564" t="str">
        <f t="shared" ref="U141:U204" si="51">IF(OR($B141=0,T141=0),"",T141/$B141)</f>
        <v/>
      </c>
      <c r="W141" s="1564" t="str">
        <f t="shared" ref="W141:W204" si="52">IF(OR($B141=0,V141=0),"",V141/$B141)</f>
        <v/>
      </c>
      <c r="Y141" s="1564" t="str">
        <f t="shared" ref="Y141:Y204" si="53">IF(OR($B141=0,X141=0),"",X141/$B141)</f>
        <v/>
      </c>
      <c r="AA141" s="1564" t="str">
        <f t="shared" ref="AA141:AA204" si="54">IF(OR($B141=0,Z141=0),"",Z141/$B141)</f>
        <v/>
      </c>
      <c r="AC141" s="1564" t="str">
        <f t="shared" ref="AC141:AC204" si="55">IF(OR($B141=0,AB141=0),"",AB141/$B141)</f>
        <v/>
      </c>
      <c r="AE141" s="1564" t="str">
        <f t="shared" ref="AE141:AE204" si="56">IF(OR($B141=0,AD141=0),"",AD141/$B141)</f>
        <v/>
      </c>
      <c r="AG141" s="1564" t="str">
        <f t="shared" ref="AG141:AG204" si="57">IF(OR($B141=0,AF141=0),"",AF141/$B141)</f>
        <v/>
      </c>
      <c r="AI141" s="1564" t="str">
        <f t="shared" ref="AI141:AI204" si="58">IF(OR($B141=0,AH141=0),"",AH141/$B141)</f>
        <v/>
      </c>
      <c r="AK141" s="1564" t="str">
        <f t="shared" ref="AK141:AK204" si="59">IF(OR($B141=0,AJ141=0),"",AJ141/$B141)</f>
        <v/>
      </c>
      <c r="AM141" s="1564" t="str">
        <f t="shared" ref="AM141:AM204" si="60">IF(OR($B141=0,AL141=0),"",AL141/$B141)</f>
        <v/>
      </c>
      <c r="AO141" s="1564" t="str">
        <f t="shared" ref="AO141:AO204" si="61">IF(OR($B141=0,AN141=0),"",AN141/$B141)</f>
        <v/>
      </c>
      <c r="AQ141" s="1564" t="str">
        <f t="shared" ref="AQ141:AQ204" si="62">IF(OR($B141=0,AP141=0),"",AP141/$B141)</f>
        <v/>
      </c>
    </row>
    <row r="142" spans="5:43">
      <c r="E142" s="1564" t="str">
        <f t="shared" si="44"/>
        <v/>
      </c>
      <c r="G142" s="1564" t="str">
        <f t="shared" si="44"/>
        <v/>
      </c>
      <c r="I142" s="1564" t="str">
        <f t="shared" si="45"/>
        <v/>
      </c>
      <c r="K142" s="1564" t="str">
        <f t="shared" si="46"/>
        <v/>
      </c>
      <c r="M142" s="1564" t="str">
        <f t="shared" si="47"/>
        <v/>
      </c>
      <c r="O142" s="1564" t="str">
        <f t="shared" si="48"/>
        <v/>
      </c>
      <c r="Q142" s="1564" t="str">
        <f t="shared" si="49"/>
        <v/>
      </c>
      <c r="S142" s="1564" t="str">
        <f t="shared" si="50"/>
        <v/>
      </c>
      <c r="U142" s="1564" t="str">
        <f t="shared" si="51"/>
        <v/>
      </c>
      <c r="W142" s="1564" t="str">
        <f t="shared" si="52"/>
        <v/>
      </c>
      <c r="Y142" s="1564" t="str">
        <f t="shared" si="53"/>
        <v/>
      </c>
      <c r="AA142" s="1564" t="str">
        <f t="shared" si="54"/>
        <v/>
      </c>
      <c r="AC142" s="1564" t="str">
        <f t="shared" si="55"/>
        <v/>
      </c>
      <c r="AE142" s="1564" t="str">
        <f t="shared" si="56"/>
        <v/>
      </c>
      <c r="AG142" s="1564" t="str">
        <f t="shared" si="57"/>
        <v/>
      </c>
      <c r="AI142" s="1564" t="str">
        <f t="shared" si="58"/>
        <v/>
      </c>
      <c r="AK142" s="1564" t="str">
        <f t="shared" si="59"/>
        <v/>
      </c>
      <c r="AM142" s="1564" t="str">
        <f t="shared" si="60"/>
        <v/>
      </c>
      <c r="AO142" s="1564" t="str">
        <f t="shared" si="61"/>
        <v/>
      </c>
      <c r="AQ142" s="1564" t="str">
        <f t="shared" si="62"/>
        <v/>
      </c>
    </row>
    <row r="143" spans="5:43">
      <c r="E143" s="1564" t="str">
        <f t="shared" si="44"/>
        <v/>
      </c>
      <c r="G143" s="1564" t="str">
        <f t="shared" si="44"/>
        <v/>
      </c>
      <c r="I143" s="1564" t="str">
        <f t="shared" si="45"/>
        <v/>
      </c>
      <c r="K143" s="1564" t="str">
        <f t="shared" si="46"/>
        <v/>
      </c>
      <c r="M143" s="1564" t="str">
        <f t="shared" si="47"/>
        <v/>
      </c>
      <c r="O143" s="1564" t="str">
        <f t="shared" si="48"/>
        <v/>
      </c>
      <c r="Q143" s="1564" t="str">
        <f t="shared" si="49"/>
        <v/>
      </c>
      <c r="S143" s="1564" t="str">
        <f t="shared" si="50"/>
        <v/>
      </c>
      <c r="U143" s="1564" t="str">
        <f t="shared" si="51"/>
        <v/>
      </c>
      <c r="W143" s="1564" t="str">
        <f t="shared" si="52"/>
        <v/>
      </c>
      <c r="Y143" s="1564" t="str">
        <f t="shared" si="53"/>
        <v/>
      </c>
      <c r="AA143" s="1564" t="str">
        <f t="shared" si="54"/>
        <v/>
      </c>
      <c r="AC143" s="1564" t="str">
        <f t="shared" si="55"/>
        <v/>
      </c>
      <c r="AE143" s="1564" t="str">
        <f t="shared" si="56"/>
        <v/>
      </c>
      <c r="AG143" s="1564" t="str">
        <f t="shared" si="57"/>
        <v/>
      </c>
      <c r="AI143" s="1564" t="str">
        <f t="shared" si="58"/>
        <v/>
      </c>
      <c r="AK143" s="1564" t="str">
        <f t="shared" si="59"/>
        <v/>
      </c>
      <c r="AM143" s="1564" t="str">
        <f t="shared" si="60"/>
        <v/>
      </c>
      <c r="AO143" s="1564" t="str">
        <f t="shared" si="61"/>
        <v/>
      </c>
      <c r="AQ143" s="1564" t="str">
        <f t="shared" si="62"/>
        <v/>
      </c>
    </row>
    <row r="144" spans="5:43">
      <c r="E144" s="1564" t="str">
        <f t="shared" si="44"/>
        <v/>
      </c>
      <c r="G144" s="1564" t="str">
        <f t="shared" si="44"/>
        <v/>
      </c>
      <c r="I144" s="1564" t="str">
        <f t="shared" si="45"/>
        <v/>
      </c>
      <c r="K144" s="1564" t="str">
        <f t="shared" si="46"/>
        <v/>
      </c>
      <c r="M144" s="1564" t="str">
        <f t="shared" si="47"/>
        <v/>
      </c>
      <c r="O144" s="1564" t="str">
        <f t="shared" si="48"/>
        <v/>
      </c>
      <c r="Q144" s="1564" t="str">
        <f t="shared" si="49"/>
        <v/>
      </c>
      <c r="S144" s="1564" t="str">
        <f t="shared" si="50"/>
        <v/>
      </c>
      <c r="U144" s="1564" t="str">
        <f t="shared" si="51"/>
        <v/>
      </c>
      <c r="W144" s="1564" t="str">
        <f t="shared" si="52"/>
        <v/>
      </c>
      <c r="Y144" s="1564" t="str">
        <f t="shared" si="53"/>
        <v/>
      </c>
      <c r="AA144" s="1564" t="str">
        <f t="shared" si="54"/>
        <v/>
      </c>
      <c r="AC144" s="1564" t="str">
        <f t="shared" si="55"/>
        <v/>
      </c>
      <c r="AE144" s="1564" t="str">
        <f t="shared" si="56"/>
        <v/>
      </c>
      <c r="AG144" s="1564" t="str">
        <f t="shared" si="57"/>
        <v/>
      </c>
      <c r="AI144" s="1564" t="str">
        <f t="shared" si="58"/>
        <v/>
      </c>
      <c r="AK144" s="1564" t="str">
        <f t="shared" si="59"/>
        <v/>
      </c>
      <c r="AM144" s="1564" t="str">
        <f t="shared" si="60"/>
        <v/>
      </c>
      <c r="AO144" s="1564" t="str">
        <f t="shared" si="61"/>
        <v/>
      </c>
      <c r="AQ144" s="1564" t="str">
        <f t="shared" si="62"/>
        <v/>
      </c>
    </row>
    <row r="145" spans="5:43">
      <c r="E145" s="1564" t="str">
        <f t="shared" si="44"/>
        <v/>
      </c>
      <c r="G145" s="1564" t="str">
        <f t="shared" si="44"/>
        <v/>
      </c>
      <c r="I145" s="1564" t="str">
        <f t="shared" si="45"/>
        <v/>
      </c>
      <c r="K145" s="1564" t="str">
        <f t="shared" si="46"/>
        <v/>
      </c>
      <c r="M145" s="1564" t="str">
        <f t="shared" si="47"/>
        <v/>
      </c>
      <c r="O145" s="1564" t="str">
        <f t="shared" si="48"/>
        <v/>
      </c>
      <c r="Q145" s="1564" t="str">
        <f t="shared" si="49"/>
        <v/>
      </c>
      <c r="S145" s="1564" t="str">
        <f t="shared" si="50"/>
        <v/>
      </c>
      <c r="U145" s="1564" t="str">
        <f t="shared" si="51"/>
        <v/>
      </c>
      <c r="W145" s="1564" t="str">
        <f t="shared" si="52"/>
        <v/>
      </c>
      <c r="Y145" s="1564" t="str">
        <f t="shared" si="53"/>
        <v/>
      </c>
      <c r="AA145" s="1564" t="str">
        <f t="shared" si="54"/>
        <v/>
      </c>
      <c r="AC145" s="1564" t="str">
        <f t="shared" si="55"/>
        <v/>
      </c>
      <c r="AE145" s="1564" t="str">
        <f t="shared" si="56"/>
        <v/>
      </c>
      <c r="AG145" s="1564" t="str">
        <f t="shared" si="57"/>
        <v/>
      </c>
      <c r="AI145" s="1564" t="str">
        <f t="shared" si="58"/>
        <v/>
      </c>
      <c r="AK145" s="1564" t="str">
        <f t="shared" si="59"/>
        <v/>
      </c>
      <c r="AM145" s="1564" t="str">
        <f t="shared" si="60"/>
        <v/>
      </c>
      <c r="AO145" s="1564" t="str">
        <f t="shared" si="61"/>
        <v/>
      </c>
      <c r="AQ145" s="1564" t="str">
        <f t="shared" si="62"/>
        <v/>
      </c>
    </row>
    <row r="146" spans="5:43">
      <c r="E146" s="1564" t="str">
        <f t="shared" si="44"/>
        <v/>
      </c>
      <c r="G146" s="1564" t="str">
        <f t="shared" si="44"/>
        <v/>
      </c>
      <c r="I146" s="1564" t="str">
        <f t="shared" si="45"/>
        <v/>
      </c>
      <c r="K146" s="1564" t="str">
        <f t="shared" si="46"/>
        <v/>
      </c>
      <c r="M146" s="1564" t="str">
        <f t="shared" si="47"/>
        <v/>
      </c>
      <c r="O146" s="1564" t="str">
        <f t="shared" si="48"/>
        <v/>
      </c>
      <c r="Q146" s="1564" t="str">
        <f t="shared" si="49"/>
        <v/>
      </c>
      <c r="S146" s="1564" t="str">
        <f t="shared" si="50"/>
        <v/>
      </c>
      <c r="U146" s="1564" t="str">
        <f t="shared" si="51"/>
        <v/>
      </c>
      <c r="W146" s="1564" t="str">
        <f t="shared" si="52"/>
        <v/>
      </c>
      <c r="Y146" s="1564" t="str">
        <f t="shared" si="53"/>
        <v/>
      </c>
      <c r="AA146" s="1564" t="str">
        <f t="shared" si="54"/>
        <v/>
      </c>
      <c r="AC146" s="1564" t="str">
        <f t="shared" si="55"/>
        <v/>
      </c>
      <c r="AE146" s="1564" t="str">
        <f t="shared" si="56"/>
        <v/>
      </c>
      <c r="AG146" s="1564" t="str">
        <f t="shared" si="57"/>
        <v/>
      </c>
      <c r="AI146" s="1564" t="str">
        <f t="shared" si="58"/>
        <v/>
      </c>
      <c r="AK146" s="1564" t="str">
        <f t="shared" si="59"/>
        <v/>
      </c>
      <c r="AM146" s="1564" t="str">
        <f t="shared" si="60"/>
        <v/>
      </c>
      <c r="AO146" s="1564" t="str">
        <f t="shared" si="61"/>
        <v/>
      </c>
      <c r="AQ146" s="1564" t="str">
        <f t="shared" si="62"/>
        <v/>
      </c>
    </row>
    <row r="147" spans="5:43">
      <c r="E147" s="1564" t="str">
        <f t="shared" si="44"/>
        <v/>
      </c>
      <c r="G147" s="1564" t="str">
        <f t="shared" si="44"/>
        <v/>
      </c>
      <c r="I147" s="1564" t="str">
        <f t="shared" si="45"/>
        <v/>
      </c>
      <c r="K147" s="1564" t="str">
        <f t="shared" si="46"/>
        <v/>
      </c>
      <c r="M147" s="1564" t="str">
        <f t="shared" si="47"/>
        <v/>
      </c>
      <c r="O147" s="1564" t="str">
        <f t="shared" si="48"/>
        <v/>
      </c>
      <c r="Q147" s="1564" t="str">
        <f t="shared" si="49"/>
        <v/>
      </c>
      <c r="S147" s="1564" t="str">
        <f t="shared" si="50"/>
        <v/>
      </c>
      <c r="U147" s="1564" t="str">
        <f t="shared" si="51"/>
        <v/>
      </c>
      <c r="W147" s="1564" t="str">
        <f t="shared" si="52"/>
        <v/>
      </c>
      <c r="Y147" s="1564" t="str">
        <f t="shared" si="53"/>
        <v/>
      </c>
      <c r="AA147" s="1564" t="str">
        <f t="shared" si="54"/>
        <v/>
      </c>
      <c r="AC147" s="1564" t="str">
        <f t="shared" si="55"/>
        <v/>
      </c>
      <c r="AE147" s="1564" t="str">
        <f t="shared" si="56"/>
        <v/>
      </c>
      <c r="AG147" s="1564" t="str">
        <f t="shared" si="57"/>
        <v/>
      </c>
      <c r="AI147" s="1564" t="str">
        <f t="shared" si="58"/>
        <v/>
      </c>
      <c r="AK147" s="1564" t="str">
        <f t="shared" si="59"/>
        <v/>
      </c>
      <c r="AM147" s="1564" t="str">
        <f t="shared" si="60"/>
        <v/>
      </c>
      <c r="AO147" s="1564" t="str">
        <f t="shared" si="61"/>
        <v/>
      </c>
      <c r="AQ147" s="1564" t="str">
        <f t="shared" si="62"/>
        <v/>
      </c>
    </row>
    <row r="148" spans="5:43">
      <c r="E148" s="1564" t="str">
        <f t="shared" si="44"/>
        <v/>
      </c>
      <c r="G148" s="1564" t="str">
        <f t="shared" si="44"/>
        <v/>
      </c>
      <c r="I148" s="1564" t="str">
        <f t="shared" si="45"/>
        <v/>
      </c>
      <c r="K148" s="1564" t="str">
        <f t="shared" si="46"/>
        <v/>
      </c>
      <c r="M148" s="1564" t="str">
        <f t="shared" si="47"/>
        <v/>
      </c>
      <c r="O148" s="1564" t="str">
        <f t="shared" si="48"/>
        <v/>
      </c>
      <c r="Q148" s="1564" t="str">
        <f t="shared" si="49"/>
        <v/>
      </c>
      <c r="S148" s="1564" t="str">
        <f t="shared" si="50"/>
        <v/>
      </c>
      <c r="U148" s="1564" t="str">
        <f t="shared" si="51"/>
        <v/>
      </c>
      <c r="W148" s="1564" t="str">
        <f t="shared" si="52"/>
        <v/>
      </c>
      <c r="Y148" s="1564" t="str">
        <f t="shared" si="53"/>
        <v/>
      </c>
      <c r="AA148" s="1564" t="str">
        <f t="shared" si="54"/>
        <v/>
      </c>
      <c r="AC148" s="1564" t="str">
        <f t="shared" si="55"/>
        <v/>
      </c>
      <c r="AE148" s="1564" t="str">
        <f t="shared" si="56"/>
        <v/>
      </c>
      <c r="AG148" s="1564" t="str">
        <f t="shared" si="57"/>
        <v/>
      </c>
      <c r="AI148" s="1564" t="str">
        <f t="shared" si="58"/>
        <v/>
      </c>
      <c r="AK148" s="1564" t="str">
        <f t="shared" si="59"/>
        <v/>
      </c>
      <c r="AM148" s="1564" t="str">
        <f t="shared" si="60"/>
        <v/>
      </c>
      <c r="AO148" s="1564" t="str">
        <f t="shared" si="61"/>
        <v/>
      </c>
      <c r="AQ148" s="1564" t="str">
        <f t="shared" si="62"/>
        <v/>
      </c>
    </row>
    <row r="149" spans="5:43">
      <c r="E149" s="1564" t="str">
        <f t="shared" si="44"/>
        <v/>
      </c>
      <c r="G149" s="1564" t="str">
        <f t="shared" si="44"/>
        <v/>
      </c>
      <c r="I149" s="1564" t="str">
        <f t="shared" si="45"/>
        <v/>
      </c>
      <c r="K149" s="1564" t="str">
        <f t="shared" si="46"/>
        <v/>
      </c>
      <c r="M149" s="1564" t="str">
        <f t="shared" si="47"/>
        <v/>
      </c>
      <c r="O149" s="1564" t="str">
        <f t="shared" si="48"/>
        <v/>
      </c>
      <c r="Q149" s="1564" t="str">
        <f t="shared" si="49"/>
        <v/>
      </c>
      <c r="S149" s="1564" t="str">
        <f t="shared" si="50"/>
        <v/>
      </c>
      <c r="U149" s="1564" t="str">
        <f t="shared" si="51"/>
        <v/>
      </c>
      <c r="W149" s="1564" t="str">
        <f t="shared" si="52"/>
        <v/>
      </c>
      <c r="Y149" s="1564" t="str">
        <f t="shared" si="53"/>
        <v/>
      </c>
      <c r="AA149" s="1564" t="str">
        <f t="shared" si="54"/>
        <v/>
      </c>
      <c r="AC149" s="1564" t="str">
        <f t="shared" si="55"/>
        <v/>
      </c>
      <c r="AE149" s="1564" t="str">
        <f t="shared" si="56"/>
        <v/>
      </c>
      <c r="AG149" s="1564" t="str">
        <f t="shared" si="57"/>
        <v/>
      </c>
      <c r="AI149" s="1564" t="str">
        <f t="shared" si="58"/>
        <v/>
      </c>
      <c r="AK149" s="1564" t="str">
        <f t="shared" si="59"/>
        <v/>
      </c>
      <c r="AM149" s="1564" t="str">
        <f t="shared" si="60"/>
        <v/>
      </c>
      <c r="AO149" s="1564" t="str">
        <f t="shared" si="61"/>
        <v/>
      </c>
      <c r="AQ149" s="1564" t="str">
        <f t="shared" si="62"/>
        <v/>
      </c>
    </row>
    <row r="150" spans="5:43">
      <c r="E150" s="1564" t="str">
        <f t="shared" si="44"/>
        <v/>
      </c>
      <c r="G150" s="1564" t="str">
        <f t="shared" si="44"/>
        <v/>
      </c>
      <c r="I150" s="1564" t="str">
        <f t="shared" si="45"/>
        <v/>
      </c>
      <c r="K150" s="1564" t="str">
        <f t="shared" si="46"/>
        <v/>
      </c>
      <c r="M150" s="1564" t="str">
        <f t="shared" si="47"/>
        <v/>
      </c>
      <c r="O150" s="1564" t="str">
        <f t="shared" si="48"/>
        <v/>
      </c>
      <c r="Q150" s="1564" t="str">
        <f t="shared" si="49"/>
        <v/>
      </c>
      <c r="S150" s="1564" t="str">
        <f t="shared" si="50"/>
        <v/>
      </c>
      <c r="U150" s="1564" t="str">
        <f t="shared" si="51"/>
        <v/>
      </c>
      <c r="W150" s="1564" t="str">
        <f t="shared" si="52"/>
        <v/>
      </c>
      <c r="Y150" s="1564" t="str">
        <f t="shared" si="53"/>
        <v/>
      </c>
      <c r="AA150" s="1564" t="str">
        <f t="shared" si="54"/>
        <v/>
      </c>
      <c r="AC150" s="1564" t="str">
        <f t="shared" si="55"/>
        <v/>
      </c>
      <c r="AE150" s="1564" t="str">
        <f t="shared" si="56"/>
        <v/>
      </c>
      <c r="AG150" s="1564" t="str">
        <f t="shared" si="57"/>
        <v/>
      </c>
      <c r="AI150" s="1564" t="str">
        <f t="shared" si="58"/>
        <v/>
      </c>
      <c r="AK150" s="1564" t="str">
        <f t="shared" si="59"/>
        <v/>
      </c>
      <c r="AM150" s="1564" t="str">
        <f t="shared" si="60"/>
        <v/>
      </c>
      <c r="AO150" s="1564" t="str">
        <f t="shared" si="61"/>
        <v/>
      </c>
      <c r="AQ150" s="1564" t="str">
        <f t="shared" si="62"/>
        <v/>
      </c>
    </row>
    <row r="151" spans="5:43">
      <c r="E151" s="1564" t="str">
        <f t="shared" si="44"/>
        <v/>
      </c>
      <c r="G151" s="1564" t="str">
        <f t="shared" si="44"/>
        <v/>
      </c>
      <c r="I151" s="1564" t="str">
        <f t="shared" si="45"/>
        <v/>
      </c>
      <c r="K151" s="1564" t="str">
        <f t="shared" si="46"/>
        <v/>
      </c>
      <c r="M151" s="1564" t="str">
        <f t="shared" si="47"/>
        <v/>
      </c>
      <c r="O151" s="1564" t="str">
        <f t="shared" si="48"/>
        <v/>
      </c>
      <c r="Q151" s="1564" t="str">
        <f t="shared" si="49"/>
        <v/>
      </c>
      <c r="S151" s="1564" t="str">
        <f t="shared" si="50"/>
        <v/>
      </c>
      <c r="U151" s="1564" t="str">
        <f t="shared" si="51"/>
        <v/>
      </c>
      <c r="W151" s="1564" t="str">
        <f t="shared" si="52"/>
        <v/>
      </c>
      <c r="Y151" s="1564" t="str">
        <f t="shared" si="53"/>
        <v/>
      </c>
      <c r="AA151" s="1564" t="str">
        <f t="shared" si="54"/>
        <v/>
      </c>
      <c r="AC151" s="1564" t="str">
        <f t="shared" si="55"/>
        <v/>
      </c>
      <c r="AE151" s="1564" t="str">
        <f t="shared" si="56"/>
        <v/>
      </c>
      <c r="AG151" s="1564" t="str">
        <f t="shared" si="57"/>
        <v/>
      </c>
      <c r="AI151" s="1564" t="str">
        <f t="shared" si="58"/>
        <v/>
      </c>
      <c r="AK151" s="1564" t="str">
        <f t="shared" si="59"/>
        <v/>
      </c>
      <c r="AM151" s="1564" t="str">
        <f t="shared" si="60"/>
        <v/>
      </c>
      <c r="AO151" s="1564" t="str">
        <f t="shared" si="61"/>
        <v/>
      </c>
      <c r="AQ151" s="1564" t="str">
        <f t="shared" si="62"/>
        <v/>
      </c>
    </row>
    <row r="152" spans="5:43">
      <c r="E152" s="1564" t="str">
        <f t="shared" si="44"/>
        <v/>
      </c>
      <c r="G152" s="1564" t="str">
        <f t="shared" si="44"/>
        <v/>
      </c>
      <c r="I152" s="1564" t="str">
        <f t="shared" si="45"/>
        <v/>
      </c>
      <c r="K152" s="1564" t="str">
        <f t="shared" si="46"/>
        <v/>
      </c>
      <c r="M152" s="1564" t="str">
        <f t="shared" si="47"/>
        <v/>
      </c>
      <c r="O152" s="1564" t="str">
        <f t="shared" si="48"/>
        <v/>
      </c>
      <c r="Q152" s="1564" t="str">
        <f t="shared" si="49"/>
        <v/>
      </c>
      <c r="S152" s="1564" t="str">
        <f t="shared" si="50"/>
        <v/>
      </c>
      <c r="U152" s="1564" t="str">
        <f t="shared" si="51"/>
        <v/>
      </c>
      <c r="W152" s="1564" t="str">
        <f t="shared" si="52"/>
        <v/>
      </c>
      <c r="Y152" s="1564" t="str">
        <f t="shared" si="53"/>
        <v/>
      </c>
      <c r="AA152" s="1564" t="str">
        <f t="shared" si="54"/>
        <v/>
      </c>
      <c r="AC152" s="1564" t="str">
        <f t="shared" si="55"/>
        <v/>
      </c>
      <c r="AE152" s="1564" t="str">
        <f t="shared" si="56"/>
        <v/>
      </c>
      <c r="AG152" s="1564" t="str">
        <f t="shared" si="57"/>
        <v/>
      </c>
      <c r="AI152" s="1564" t="str">
        <f t="shared" si="58"/>
        <v/>
      </c>
      <c r="AK152" s="1564" t="str">
        <f t="shared" si="59"/>
        <v/>
      </c>
      <c r="AM152" s="1564" t="str">
        <f t="shared" si="60"/>
        <v/>
      </c>
      <c r="AO152" s="1564" t="str">
        <f t="shared" si="61"/>
        <v/>
      </c>
      <c r="AQ152" s="1564" t="str">
        <f t="shared" si="62"/>
        <v/>
      </c>
    </row>
    <row r="153" spans="5:43">
      <c r="E153" s="1564" t="str">
        <f t="shared" si="44"/>
        <v/>
      </c>
      <c r="G153" s="1564" t="str">
        <f t="shared" si="44"/>
        <v/>
      </c>
      <c r="I153" s="1564" t="str">
        <f t="shared" si="45"/>
        <v/>
      </c>
      <c r="K153" s="1564" t="str">
        <f t="shared" si="46"/>
        <v/>
      </c>
      <c r="M153" s="1564" t="str">
        <f t="shared" si="47"/>
        <v/>
      </c>
      <c r="O153" s="1564" t="str">
        <f t="shared" si="48"/>
        <v/>
      </c>
      <c r="Q153" s="1564" t="str">
        <f t="shared" si="49"/>
        <v/>
      </c>
      <c r="S153" s="1564" t="str">
        <f t="shared" si="50"/>
        <v/>
      </c>
      <c r="U153" s="1564" t="str">
        <f t="shared" si="51"/>
        <v/>
      </c>
      <c r="W153" s="1564" t="str">
        <f t="shared" si="52"/>
        <v/>
      </c>
      <c r="Y153" s="1564" t="str">
        <f t="shared" si="53"/>
        <v/>
      </c>
      <c r="AA153" s="1564" t="str">
        <f t="shared" si="54"/>
        <v/>
      </c>
      <c r="AC153" s="1564" t="str">
        <f t="shared" si="55"/>
        <v/>
      </c>
      <c r="AE153" s="1564" t="str">
        <f t="shared" si="56"/>
        <v/>
      </c>
      <c r="AG153" s="1564" t="str">
        <f t="shared" si="57"/>
        <v/>
      </c>
      <c r="AI153" s="1564" t="str">
        <f t="shared" si="58"/>
        <v/>
      </c>
      <c r="AK153" s="1564" t="str">
        <f t="shared" si="59"/>
        <v/>
      </c>
      <c r="AM153" s="1564" t="str">
        <f t="shared" si="60"/>
        <v/>
      </c>
      <c r="AO153" s="1564" t="str">
        <f t="shared" si="61"/>
        <v/>
      </c>
      <c r="AQ153" s="1564" t="str">
        <f t="shared" si="62"/>
        <v/>
      </c>
    </row>
    <row r="154" spans="5:43">
      <c r="E154" s="1564" t="str">
        <f t="shared" si="44"/>
        <v/>
      </c>
      <c r="G154" s="1564" t="str">
        <f t="shared" si="44"/>
        <v/>
      </c>
      <c r="I154" s="1564" t="str">
        <f t="shared" si="45"/>
        <v/>
      </c>
      <c r="K154" s="1564" t="str">
        <f t="shared" si="46"/>
        <v/>
      </c>
      <c r="M154" s="1564" t="str">
        <f t="shared" si="47"/>
        <v/>
      </c>
      <c r="O154" s="1564" t="str">
        <f t="shared" si="48"/>
        <v/>
      </c>
      <c r="Q154" s="1564" t="str">
        <f t="shared" si="49"/>
        <v/>
      </c>
      <c r="S154" s="1564" t="str">
        <f t="shared" si="50"/>
        <v/>
      </c>
      <c r="U154" s="1564" t="str">
        <f t="shared" si="51"/>
        <v/>
      </c>
      <c r="W154" s="1564" t="str">
        <f t="shared" si="52"/>
        <v/>
      </c>
      <c r="Y154" s="1564" t="str">
        <f t="shared" si="53"/>
        <v/>
      </c>
      <c r="AA154" s="1564" t="str">
        <f t="shared" si="54"/>
        <v/>
      </c>
      <c r="AC154" s="1564" t="str">
        <f t="shared" si="55"/>
        <v/>
      </c>
      <c r="AE154" s="1564" t="str">
        <f t="shared" si="56"/>
        <v/>
      </c>
      <c r="AG154" s="1564" t="str">
        <f t="shared" si="57"/>
        <v/>
      </c>
      <c r="AI154" s="1564" t="str">
        <f t="shared" si="58"/>
        <v/>
      </c>
      <c r="AK154" s="1564" t="str">
        <f t="shared" si="59"/>
        <v/>
      </c>
      <c r="AM154" s="1564" t="str">
        <f t="shared" si="60"/>
        <v/>
      </c>
      <c r="AO154" s="1564" t="str">
        <f t="shared" si="61"/>
        <v/>
      </c>
      <c r="AQ154" s="1564" t="str">
        <f t="shared" si="62"/>
        <v/>
      </c>
    </row>
    <row r="155" spans="5:43">
      <c r="E155" s="1564" t="str">
        <f t="shared" si="44"/>
        <v/>
      </c>
      <c r="G155" s="1564" t="str">
        <f t="shared" si="44"/>
        <v/>
      </c>
      <c r="I155" s="1564" t="str">
        <f t="shared" si="45"/>
        <v/>
      </c>
      <c r="K155" s="1564" t="str">
        <f t="shared" si="46"/>
        <v/>
      </c>
      <c r="M155" s="1564" t="str">
        <f t="shared" si="47"/>
        <v/>
      </c>
      <c r="O155" s="1564" t="str">
        <f t="shared" si="48"/>
        <v/>
      </c>
      <c r="Q155" s="1564" t="str">
        <f t="shared" si="49"/>
        <v/>
      </c>
      <c r="S155" s="1564" t="str">
        <f t="shared" si="50"/>
        <v/>
      </c>
      <c r="U155" s="1564" t="str">
        <f t="shared" si="51"/>
        <v/>
      </c>
      <c r="W155" s="1564" t="str">
        <f t="shared" si="52"/>
        <v/>
      </c>
      <c r="Y155" s="1564" t="str">
        <f t="shared" si="53"/>
        <v/>
      </c>
      <c r="AA155" s="1564" t="str">
        <f t="shared" si="54"/>
        <v/>
      </c>
      <c r="AC155" s="1564" t="str">
        <f t="shared" si="55"/>
        <v/>
      </c>
      <c r="AE155" s="1564" t="str">
        <f t="shared" si="56"/>
        <v/>
      </c>
      <c r="AG155" s="1564" t="str">
        <f t="shared" si="57"/>
        <v/>
      </c>
      <c r="AI155" s="1564" t="str">
        <f t="shared" si="58"/>
        <v/>
      </c>
      <c r="AK155" s="1564" t="str">
        <f t="shared" si="59"/>
        <v/>
      </c>
      <c r="AM155" s="1564" t="str">
        <f t="shared" si="60"/>
        <v/>
      </c>
      <c r="AO155" s="1564" t="str">
        <f t="shared" si="61"/>
        <v/>
      </c>
      <c r="AQ155" s="1564" t="str">
        <f t="shared" si="62"/>
        <v/>
      </c>
    </row>
    <row r="156" spans="5:43">
      <c r="E156" s="1564" t="str">
        <f t="shared" si="44"/>
        <v/>
      </c>
      <c r="G156" s="1564" t="str">
        <f t="shared" si="44"/>
        <v/>
      </c>
      <c r="I156" s="1564" t="str">
        <f t="shared" si="45"/>
        <v/>
      </c>
      <c r="K156" s="1564" t="str">
        <f t="shared" si="46"/>
        <v/>
      </c>
      <c r="M156" s="1564" t="str">
        <f t="shared" si="47"/>
        <v/>
      </c>
      <c r="O156" s="1564" t="str">
        <f t="shared" si="48"/>
        <v/>
      </c>
      <c r="Q156" s="1564" t="str">
        <f t="shared" si="49"/>
        <v/>
      </c>
      <c r="S156" s="1564" t="str">
        <f t="shared" si="50"/>
        <v/>
      </c>
      <c r="U156" s="1564" t="str">
        <f t="shared" si="51"/>
        <v/>
      </c>
      <c r="W156" s="1564" t="str">
        <f t="shared" si="52"/>
        <v/>
      </c>
      <c r="Y156" s="1564" t="str">
        <f t="shared" si="53"/>
        <v/>
      </c>
      <c r="AA156" s="1564" t="str">
        <f t="shared" si="54"/>
        <v/>
      </c>
      <c r="AC156" s="1564" t="str">
        <f t="shared" si="55"/>
        <v/>
      </c>
      <c r="AE156" s="1564" t="str">
        <f t="shared" si="56"/>
        <v/>
      </c>
      <c r="AG156" s="1564" t="str">
        <f t="shared" si="57"/>
        <v/>
      </c>
      <c r="AI156" s="1564" t="str">
        <f t="shared" si="58"/>
        <v/>
      </c>
      <c r="AK156" s="1564" t="str">
        <f t="shared" si="59"/>
        <v/>
      </c>
      <c r="AM156" s="1564" t="str">
        <f t="shared" si="60"/>
        <v/>
      </c>
      <c r="AO156" s="1564" t="str">
        <f t="shared" si="61"/>
        <v/>
      </c>
      <c r="AQ156" s="1564" t="str">
        <f t="shared" si="62"/>
        <v/>
      </c>
    </row>
    <row r="157" spans="5:43">
      <c r="E157" s="1564" t="str">
        <f t="shared" ref="E157:G172" si="63">IF(OR($B157=0,D157=0),"",D157/$B157)</f>
        <v/>
      </c>
      <c r="G157" s="1564" t="str">
        <f t="shared" si="63"/>
        <v/>
      </c>
      <c r="I157" s="1564" t="str">
        <f t="shared" si="45"/>
        <v/>
      </c>
      <c r="K157" s="1564" t="str">
        <f t="shared" si="46"/>
        <v/>
      </c>
      <c r="M157" s="1564" t="str">
        <f t="shared" si="47"/>
        <v/>
      </c>
      <c r="O157" s="1564" t="str">
        <f t="shared" si="48"/>
        <v/>
      </c>
      <c r="Q157" s="1564" t="str">
        <f t="shared" si="49"/>
        <v/>
      </c>
      <c r="S157" s="1564" t="str">
        <f t="shared" si="50"/>
        <v/>
      </c>
      <c r="U157" s="1564" t="str">
        <f t="shared" si="51"/>
        <v/>
      </c>
      <c r="W157" s="1564" t="str">
        <f t="shared" si="52"/>
        <v/>
      </c>
      <c r="Y157" s="1564" t="str">
        <f t="shared" si="53"/>
        <v/>
      </c>
      <c r="AA157" s="1564" t="str">
        <f t="shared" si="54"/>
        <v/>
      </c>
      <c r="AC157" s="1564" t="str">
        <f t="shared" si="55"/>
        <v/>
      </c>
      <c r="AE157" s="1564" t="str">
        <f t="shared" si="56"/>
        <v/>
      </c>
      <c r="AG157" s="1564" t="str">
        <f t="shared" si="57"/>
        <v/>
      </c>
      <c r="AI157" s="1564" t="str">
        <f t="shared" si="58"/>
        <v/>
      </c>
      <c r="AK157" s="1564" t="str">
        <f t="shared" si="59"/>
        <v/>
      </c>
      <c r="AM157" s="1564" t="str">
        <f t="shared" si="60"/>
        <v/>
      </c>
      <c r="AO157" s="1564" t="str">
        <f t="shared" si="61"/>
        <v/>
      </c>
      <c r="AQ157" s="1564" t="str">
        <f t="shared" si="62"/>
        <v/>
      </c>
    </row>
    <row r="158" spans="5:43">
      <c r="E158" s="1564" t="str">
        <f t="shared" si="63"/>
        <v/>
      </c>
      <c r="G158" s="1564" t="str">
        <f t="shared" si="63"/>
        <v/>
      </c>
      <c r="I158" s="1564" t="str">
        <f t="shared" si="45"/>
        <v/>
      </c>
      <c r="K158" s="1564" t="str">
        <f t="shared" si="46"/>
        <v/>
      </c>
      <c r="M158" s="1564" t="str">
        <f t="shared" si="47"/>
        <v/>
      </c>
      <c r="O158" s="1564" t="str">
        <f t="shared" si="48"/>
        <v/>
      </c>
      <c r="Q158" s="1564" t="str">
        <f t="shared" si="49"/>
        <v/>
      </c>
      <c r="S158" s="1564" t="str">
        <f t="shared" si="50"/>
        <v/>
      </c>
      <c r="U158" s="1564" t="str">
        <f t="shared" si="51"/>
        <v/>
      </c>
      <c r="W158" s="1564" t="str">
        <f t="shared" si="52"/>
        <v/>
      </c>
      <c r="Y158" s="1564" t="str">
        <f t="shared" si="53"/>
        <v/>
      </c>
      <c r="AA158" s="1564" t="str">
        <f t="shared" si="54"/>
        <v/>
      </c>
      <c r="AC158" s="1564" t="str">
        <f t="shared" si="55"/>
        <v/>
      </c>
      <c r="AE158" s="1564" t="str">
        <f t="shared" si="56"/>
        <v/>
      </c>
      <c r="AG158" s="1564" t="str">
        <f t="shared" si="57"/>
        <v/>
      </c>
      <c r="AI158" s="1564" t="str">
        <f t="shared" si="58"/>
        <v/>
      </c>
      <c r="AK158" s="1564" t="str">
        <f t="shared" si="59"/>
        <v/>
      </c>
      <c r="AM158" s="1564" t="str">
        <f t="shared" si="60"/>
        <v/>
      </c>
      <c r="AO158" s="1564" t="str">
        <f t="shared" si="61"/>
        <v/>
      </c>
      <c r="AQ158" s="1564" t="str">
        <f t="shared" si="62"/>
        <v/>
      </c>
    </row>
    <row r="159" spans="5:43">
      <c r="E159" s="1564" t="str">
        <f t="shared" si="63"/>
        <v/>
      </c>
      <c r="G159" s="1564" t="str">
        <f t="shared" si="63"/>
        <v/>
      </c>
      <c r="I159" s="1564" t="str">
        <f t="shared" si="45"/>
        <v/>
      </c>
      <c r="K159" s="1564" t="str">
        <f t="shared" si="46"/>
        <v/>
      </c>
      <c r="M159" s="1564" t="str">
        <f t="shared" si="47"/>
        <v/>
      </c>
      <c r="O159" s="1564" t="str">
        <f t="shared" si="48"/>
        <v/>
      </c>
      <c r="Q159" s="1564" t="str">
        <f t="shared" si="49"/>
        <v/>
      </c>
      <c r="S159" s="1564" t="str">
        <f t="shared" si="50"/>
        <v/>
      </c>
      <c r="U159" s="1564" t="str">
        <f t="shared" si="51"/>
        <v/>
      </c>
      <c r="W159" s="1564" t="str">
        <f t="shared" si="52"/>
        <v/>
      </c>
      <c r="Y159" s="1564" t="str">
        <f t="shared" si="53"/>
        <v/>
      </c>
      <c r="AA159" s="1564" t="str">
        <f t="shared" si="54"/>
        <v/>
      </c>
      <c r="AC159" s="1564" t="str">
        <f t="shared" si="55"/>
        <v/>
      </c>
      <c r="AE159" s="1564" t="str">
        <f t="shared" si="56"/>
        <v/>
      </c>
      <c r="AG159" s="1564" t="str">
        <f t="shared" si="57"/>
        <v/>
      </c>
      <c r="AI159" s="1564" t="str">
        <f t="shared" si="58"/>
        <v/>
      </c>
      <c r="AK159" s="1564" t="str">
        <f t="shared" si="59"/>
        <v/>
      </c>
      <c r="AM159" s="1564" t="str">
        <f t="shared" si="60"/>
        <v/>
      </c>
      <c r="AO159" s="1564" t="str">
        <f t="shared" si="61"/>
        <v/>
      </c>
      <c r="AQ159" s="1564" t="str">
        <f t="shared" si="62"/>
        <v/>
      </c>
    </row>
    <row r="160" spans="5:43">
      <c r="E160" s="1564" t="str">
        <f t="shared" si="63"/>
        <v/>
      </c>
      <c r="G160" s="1564" t="str">
        <f t="shared" si="63"/>
        <v/>
      </c>
      <c r="I160" s="1564" t="str">
        <f t="shared" si="45"/>
        <v/>
      </c>
      <c r="K160" s="1564" t="str">
        <f t="shared" si="46"/>
        <v/>
      </c>
      <c r="M160" s="1564" t="str">
        <f t="shared" si="47"/>
        <v/>
      </c>
      <c r="O160" s="1564" t="str">
        <f t="shared" si="48"/>
        <v/>
      </c>
      <c r="Q160" s="1564" t="str">
        <f t="shared" si="49"/>
        <v/>
      </c>
      <c r="S160" s="1564" t="str">
        <f t="shared" si="50"/>
        <v/>
      </c>
      <c r="U160" s="1564" t="str">
        <f t="shared" si="51"/>
        <v/>
      </c>
      <c r="W160" s="1564" t="str">
        <f t="shared" si="52"/>
        <v/>
      </c>
      <c r="Y160" s="1564" t="str">
        <f t="shared" si="53"/>
        <v/>
      </c>
      <c r="AA160" s="1564" t="str">
        <f t="shared" si="54"/>
        <v/>
      </c>
      <c r="AC160" s="1564" t="str">
        <f t="shared" si="55"/>
        <v/>
      </c>
      <c r="AE160" s="1564" t="str">
        <f t="shared" si="56"/>
        <v/>
      </c>
      <c r="AG160" s="1564" t="str">
        <f t="shared" si="57"/>
        <v/>
      </c>
      <c r="AI160" s="1564" t="str">
        <f t="shared" si="58"/>
        <v/>
      </c>
      <c r="AK160" s="1564" t="str">
        <f t="shared" si="59"/>
        <v/>
      </c>
      <c r="AM160" s="1564" t="str">
        <f t="shared" si="60"/>
        <v/>
      </c>
      <c r="AO160" s="1564" t="str">
        <f t="shared" si="61"/>
        <v/>
      </c>
      <c r="AQ160" s="1564" t="str">
        <f t="shared" si="62"/>
        <v/>
      </c>
    </row>
    <row r="161" spans="5:43">
      <c r="E161" s="1564" t="str">
        <f t="shared" si="63"/>
        <v/>
      </c>
      <c r="G161" s="1564" t="str">
        <f t="shared" si="63"/>
        <v/>
      </c>
      <c r="I161" s="1564" t="str">
        <f t="shared" si="45"/>
        <v/>
      </c>
      <c r="K161" s="1564" t="str">
        <f t="shared" si="46"/>
        <v/>
      </c>
      <c r="M161" s="1564" t="str">
        <f t="shared" si="47"/>
        <v/>
      </c>
      <c r="O161" s="1564" t="str">
        <f t="shared" si="48"/>
        <v/>
      </c>
      <c r="Q161" s="1564" t="str">
        <f t="shared" si="49"/>
        <v/>
      </c>
      <c r="S161" s="1564" t="str">
        <f t="shared" si="50"/>
        <v/>
      </c>
      <c r="U161" s="1564" t="str">
        <f t="shared" si="51"/>
        <v/>
      </c>
      <c r="W161" s="1564" t="str">
        <f t="shared" si="52"/>
        <v/>
      </c>
      <c r="Y161" s="1564" t="str">
        <f t="shared" si="53"/>
        <v/>
      </c>
      <c r="AA161" s="1564" t="str">
        <f t="shared" si="54"/>
        <v/>
      </c>
      <c r="AC161" s="1564" t="str">
        <f t="shared" si="55"/>
        <v/>
      </c>
      <c r="AE161" s="1564" t="str">
        <f t="shared" si="56"/>
        <v/>
      </c>
      <c r="AG161" s="1564" t="str">
        <f t="shared" si="57"/>
        <v/>
      </c>
      <c r="AI161" s="1564" t="str">
        <f t="shared" si="58"/>
        <v/>
      </c>
      <c r="AK161" s="1564" t="str">
        <f t="shared" si="59"/>
        <v/>
      </c>
      <c r="AM161" s="1564" t="str">
        <f t="shared" si="60"/>
        <v/>
      </c>
      <c r="AO161" s="1564" t="str">
        <f t="shared" si="61"/>
        <v/>
      </c>
      <c r="AQ161" s="1564" t="str">
        <f t="shared" si="62"/>
        <v/>
      </c>
    </row>
    <row r="162" spans="5:43">
      <c r="E162" s="1564" t="str">
        <f t="shared" si="63"/>
        <v/>
      </c>
      <c r="G162" s="1564" t="str">
        <f t="shared" si="63"/>
        <v/>
      </c>
      <c r="I162" s="1564" t="str">
        <f t="shared" si="45"/>
        <v/>
      </c>
      <c r="K162" s="1564" t="str">
        <f t="shared" si="46"/>
        <v/>
      </c>
      <c r="M162" s="1564" t="str">
        <f t="shared" si="47"/>
        <v/>
      </c>
      <c r="O162" s="1564" t="str">
        <f t="shared" si="48"/>
        <v/>
      </c>
      <c r="Q162" s="1564" t="str">
        <f t="shared" si="49"/>
        <v/>
      </c>
      <c r="S162" s="1564" t="str">
        <f t="shared" si="50"/>
        <v/>
      </c>
      <c r="U162" s="1564" t="str">
        <f t="shared" si="51"/>
        <v/>
      </c>
      <c r="W162" s="1564" t="str">
        <f t="shared" si="52"/>
        <v/>
      </c>
      <c r="Y162" s="1564" t="str">
        <f t="shared" si="53"/>
        <v/>
      </c>
      <c r="AA162" s="1564" t="str">
        <f t="shared" si="54"/>
        <v/>
      </c>
      <c r="AC162" s="1564" t="str">
        <f t="shared" si="55"/>
        <v/>
      </c>
      <c r="AE162" s="1564" t="str">
        <f t="shared" si="56"/>
        <v/>
      </c>
      <c r="AG162" s="1564" t="str">
        <f t="shared" si="57"/>
        <v/>
      </c>
      <c r="AI162" s="1564" t="str">
        <f t="shared" si="58"/>
        <v/>
      </c>
      <c r="AK162" s="1564" t="str">
        <f t="shared" si="59"/>
        <v/>
      </c>
      <c r="AM162" s="1564" t="str">
        <f t="shared" si="60"/>
        <v/>
      </c>
      <c r="AO162" s="1564" t="str">
        <f t="shared" si="61"/>
        <v/>
      </c>
      <c r="AQ162" s="1564" t="str">
        <f t="shared" si="62"/>
        <v/>
      </c>
    </row>
    <row r="163" spans="5:43">
      <c r="E163" s="1564" t="str">
        <f t="shared" si="63"/>
        <v/>
      </c>
      <c r="G163" s="1564" t="str">
        <f t="shared" si="63"/>
        <v/>
      </c>
      <c r="I163" s="1564" t="str">
        <f t="shared" si="45"/>
        <v/>
      </c>
      <c r="K163" s="1564" t="str">
        <f t="shared" si="46"/>
        <v/>
      </c>
      <c r="M163" s="1564" t="str">
        <f t="shared" si="47"/>
        <v/>
      </c>
      <c r="O163" s="1564" t="str">
        <f t="shared" si="48"/>
        <v/>
      </c>
      <c r="Q163" s="1564" t="str">
        <f t="shared" si="49"/>
        <v/>
      </c>
      <c r="S163" s="1564" t="str">
        <f t="shared" si="50"/>
        <v/>
      </c>
      <c r="U163" s="1564" t="str">
        <f t="shared" si="51"/>
        <v/>
      </c>
      <c r="W163" s="1564" t="str">
        <f t="shared" si="52"/>
        <v/>
      </c>
      <c r="Y163" s="1564" t="str">
        <f t="shared" si="53"/>
        <v/>
      </c>
      <c r="AA163" s="1564" t="str">
        <f t="shared" si="54"/>
        <v/>
      </c>
      <c r="AC163" s="1564" t="str">
        <f t="shared" si="55"/>
        <v/>
      </c>
      <c r="AE163" s="1564" t="str">
        <f t="shared" si="56"/>
        <v/>
      </c>
      <c r="AG163" s="1564" t="str">
        <f t="shared" si="57"/>
        <v/>
      </c>
      <c r="AI163" s="1564" t="str">
        <f t="shared" si="58"/>
        <v/>
      </c>
      <c r="AK163" s="1564" t="str">
        <f t="shared" si="59"/>
        <v/>
      </c>
      <c r="AM163" s="1564" t="str">
        <f t="shared" si="60"/>
        <v/>
      </c>
      <c r="AO163" s="1564" t="str">
        <f t="shared" si="61"/>
        <v/>
      </c>
      <c r="AQ163" s="1564" t="str">
        <f t="shared" si="62"/>
        <v/>
      </c>
    </row>
    <row r="164" spans="5:43">
      <c r="E164" s="1564" t="str">
        <f t="shared" si="63"/>
        <v/>
      </c>
      <c r="G164" s="1564" t="str">
        <f t="shared" si="63"/>
        <v/>
      </c>
      <c r="I164" s="1564" t="str">
        <f t="shared" si="45"/>
        <v/>
      </c>
      <c r="K164" s="1564" t="str">
        <f t="shared" si="46"/>
        <v/>
      </c>
      <c r="M164" s="1564" t="str">
        <f t="shared" si="47"/>
        <v/>
      </c>
      <c r="O164" s="1564" t="str">
        <f t="shared" si="48"/>
        <v/>
      </c>
      <c r="Q164" s="1564" t="str">
        <f t="shared" si="49"/>
        <v/>
      </c>
      <c r="S164" s="1564" t="str">
        <f t="shared" si="50"/>
        <v/>
      </c>
      <c r="U164" s="1564" t="str">
        <f t="shared" si="51"/>
        <v/>
      </c>
      <c r="W164" s="1564" t="str">
        <f t="shared" si="52"/>
        <v/>
      </c>
      <c r="Y164" s="1564" t="str">
        <f t="shared" si="53"/>
        <v/>
      </c>
      <c r="AA164" s="1564" t="str">
        <f t="shared" si="54"/>
        <v/>
      </c>
      <c r="AC164" s="1564" t="str">
        <f t="shared" si="55"/>
        <v/>
      </c>
      <c r="AE164" s="1564" t="str">
        <f t="shared" si="56"/>
        <v/>
      </c>
      <c r="AG164" s="1564" t="str">
        <f t="shared" si="57"/>
        <v/>
      </c>
      <c r="AI164" s="1564" t="str">
        <f t="shared" si="58"/>
        <v/>
      </c>
      <c r="AK164" s="1564" t="str">
        <f t="shared" si="59"/>
        <v/>
      </c>
      <c r="AM164" s="1564" t="str">
        <f t="shared" si="60"/>
        <v/>
      </c>
      <c r="AO164" s="1564" t="str">
        <f t="shared" si="61"/>
        <v/>
      </c>
      <c r="AQ164" s="1564" t="str">
        <f t="shared" si="62"/>
        <v/>
      </c>
    </row>
    <row r="165" spans="5:43">
      <c r="E165" s="1564" t="str">
        <f t="shared" si="63"/>
        <v/>
      </c>
      <c r="G165" s="1564" t="str">
        <f t="shared" si="63"/>
        <v/>
      </c>
      <c r="I165" s="1564" t="str">
        <f t="shared" si="45"/>
        <v/>
      </c>
      <c r="K165" s="1564" t="str">
        <f t="shared" si="46"/>
        <v/>
      </c>
      <c r="M165" s="1564" t="str">
        <f t="shared" si="47"/>
        <v/>
      </c>
      <c r="O165" s="1564" t="str">
        <f t="shared" si="48"/>
        <v/>
      </c>
      <c r="Q165" s="1564" t="str">
        <f t="shared" si="49"/>
        <v/>
      </c>
      <c r="S165" s="1564" t="str">
        <f t="shared" si="50"/>
        <v/>
      </c>
      <c r="U165" s="1564" t="str">
        <f t="shared" si="51"/>
        <v/>
      </c>
      <c r="W165" s="1564" t="str">
        <f t="shared" si="52"/>
        <v/>
      </c>
      <c r="Y165" s="1564" t="str">
        <f t="shared" si="53"/>
        <v/>
      </c>
      <c r="AA165" s="1564" t="str">
        <f t="shared" si="54"/>
        <v/>
      </c>
      <c r="AC165" s="1564" t="str">
        <f t="shared" si="55"/>
        <v/>
      </c>
      <c r="AE165" s="1564" t="str">
        <f t="shared" si="56"/>
        <v/>
      </c>
      <c r="AG165" s="1564" t="str">
        <f t="shared" si="57"/>
        <v/>
      </c>
      <c r="AI165" s="1564" t="str">
        <f t="shared" si="58"/>
        <v/>
      </c>
      <c r="AK165" s="1564" t="str">
        <f t="shared" si="59"/>
        <v/>
      </c>
      <c r="AM165" s="1564" t="str">
        <f t="shared" si="60"/>
        <v/>
      </c>
      <c r="AO165" s="1564" t="str">
        <f t="shared" si="61"/>
        <v/>
      </c>
      <c r="AQ165" s="1564" t="str">
        <f t="shared" si="62"/>
        <v/>
      </c>
    </row>
    <row r="166" spans="5:43">
      <c r="E166" s="1564" t="str">
        <f t="shared" si="63"/>
        <v/>
      </c>
      <c r="G166" s="1564" t="str">
        <f t="shared" si="63"/>
        <v/>
      </c>
      <c r="I166" s="1564" t="str">
        <f t="shared" si="45"/>
        <v/>
      </c>
      <c r="K166" s="1564" t="str">
        <f t="shared" si="46"/>
        <v/>
      </c>
      <c r="M166" s="1564" t="str">
        <f t="shared" si="47"/>
        <v/>
      </c>
      <c r="O166" s="1564" t="str">
        <f t="shared" si="48"/>
        <v/>
      </c>
      <c r="Q166" s="1564" t="str">
        <f t="shared" si="49"/>
        <v/>
      </c>
      <c r="S166" s="1564" t="str">
        <f t="shared" si="50"/>
        <v/>
      </c>
      <c r="U166" s="1564" t="str">
        <f t="shared" si="51"/>
        <v/>
      </c>
      <c r="W166" s="1564" t="str">
        <f t="shared" si="52"/>
        <v/>
      </c>
      <c r="Y166" s="1564" t="str">
        <f t="shared" si="53"/>
        <v/>
      </c>
      <c r="AA166" s="1564" t="str">
        <f t="shared" si="54"/>
        <v/>
      </c>
      <c r="AC166" s="1564" t="str">
        <f t="shared" si="55"/>
        <v/>
      </c>
      <c r="AE166" s="1564" t="str">
        <f t="shared" si="56"/>
        <v/>
      </c>
      <c r="AG166" s="1564" t="str">
        <f t="shared" si="57"/>
        <v/>
      </c>
      <c r="AI166" s="1564" t="str">
        <f t="shared" si="58"/>
        <v/>
      </c>
      <c r="AK166" s="1564" t="str">
        <f t="shared" si="59"/>
        <v/>
      </c>
      <c r="AM166" s="1564" t="str">
        <f t="shared" si="60"/>
        <v/>
      </c>
      <c r="AO166" s="1564" t="str">
        <f t="shared" si="61"/>
        <v/>
      </c>
      <c r="AQ166" s="1564" t="str">
        <f t="shared" si="62"/>
        <v/>
      </c>
    </row>
    <row r="167" spans="5:43">
      <c r="E167" s="1564" t="str">
        <f t="shared" si="63"/>
        <v/>
      </c>
      <c r="G167" s="1564" t="str">
        <f t="shared" si="63"/>
        <v/>
      </c>
      <c r="I167" s="1564" t="str">
        <f t="shared" si="45"/>
        <v/>
      </c>
      <c r="K167" s="1564" t="str">
        <f t="shared" si="46"/>
        <v/>
      </c>
      <c r="M167" s="1564" t="str">
        <f t="shared" si="47"/>
        <v/>
      </c>
      <c r="O167" s="1564" t="str">
        <f t="shared" si="48"/>
        <v/>
      </c>
      <c r="Q167" s="1564" t="str">
        <f t="shared" si="49"/>
        <v/>
      </c>
      <c r="S167" s="1564" t="str">
        <f t="shared" si="50"/>
        <v/>
      </c>
      <c r="U167" s="1564" t="str">
        <f t="shared" si="51"/>
        <v/>
      </c>
      <c r="W167" s="1564" t="str">
        <f t="shared" si="52"/>
        <v/>
      </c>
      <c r="Y167" s="1564" t="str">
        <f t="shared" si="53"/>
        <v/>
      </c>
      <c r="AA167" s="1564" t="str">
        <f t="shared" si="54"/>
        <v/>
      </c>
      <c r="AC167" s="1564" t="str">
        <f t="shared" si="55"/>
        <v/>
      </c>
      <c r="AE167" s="1564" t="str">
        <f t="shared" si="56"/>
        <v/>
      </c>
      <c r="AG167" s="1564" t="str">
        <f t="shared" si="57"/>
        <v/>
      </c>
      <c r="AI167" s="1564" t="str">
        <f t="shared" si="58"/>
        <v/>
      </c>
      <c r="AK167" s="1564" t="str">
        <f t="shared" si="59"/>
        <v/>
      </c>
      <c r="AM167" s="1564" t="str">
        <f t="shared" si="60"/>
        <v/>
      </c>
      <c r="AO167" s="1564" t="str">
        <f t="shared" si="61"/>
        <v/>
      </c>
      <c r="AQ167" s="1564" t="str">
        <f t="shared" si="62"/>
        <v/>
      </c>
    </row>
    <row r="168" spans="5:43">
      <c r="E168" s="1564" t="str">
        <f t="shared" si="63"/>
        <v/>
      </c>
      <c r="G168" s="1564" t="str">
        <f t="shared" si="63"/>
        <v/>
      </c>
      <c r="I168" s="1564" t="str">
        <f t="shared" si="45"/>
        <v/>
      </c>
      <c r="K168" s="1564" t="str">
        <f t="shared" si="46"/>
        <v/>
      </c>
      <c r="M168" s="1564" t="str">
        <f t="shared" si="47"/>
        <v/>
      </c>
      <c r="O168" s="1564" t="str">
        <f t="shared" si="48"/>
        <v/>
      </c>
      <c r="Q168" s="1564" t="str">
        <f t="shared" si="49"/>
        <v/>
      </c>
      <c r="S168" s="1564" t="str">
        <f t="shared" si="50"/>
        <v/>
      </c>
      <c r="U168" s="1564" t="str">
        <f t="shared" si="51"/>
        <v/>
      </c>
      <c r="W168" s="1564" t="str">
        <f t="shared" si="52"/>
        <v/>
      </c>
      <c r="Y168" s="1564" t="str">
        <f t="shared" si="53"/>
        <v/>
      </c>
      <c r="AA168" s="1564" t="str">
        <f t="shared" si="54"/>
        <v/>
      </c>
      <c r="AC168" s="1564" t="str">
        <f t="shared" si="55"/>
        <v/>
      </c>
      <c r="AE168" s="1564" t="str">
        <f t="shared" si="56"/>
        <v/>
      </c>
      <c r="AG168" s="1564" t="str">
        <f t="shared" si="57"/>
        <v/>
      </c>
      <c r="AI168" s="1564" t="str">
        <f t="shared" si="58"/>
        <v/>
      </c>
      <c r="AK168" s="1564" t="str">
        <f t="shared" si="59"/>
        <v/>
      </c>
      <c r="AM168" s="1564" t="str">
        <f t="shared" si="60"/>
        <v/>
      </c>
      <c r="AO168" s="1564" t="str">
        <f t="shared" si="61"/>
        <v/>
      </c>
      <c r="AQ168" s="1564" t="str">
        <f t="shared" si="62"/>
        <v/>
      </c>
    </row>
    <row r="169" spans="5:43">
      <c r="E169" s="1564" t="str">
        <f t="shared" si="63"/>
        <v/>
      </c>
      <c r="G169" s="1564" t="str">
        <f t="shared" si="63"/>
        <v/>
      </c>
      <c r="I169" s="1564" t="str">
        <f t="shared" si="45"/>
        <v/>
      </c>
      <c r="K169" s="1564" t="str">
        <f t="shared" si="46"/>
        <v/>
      </c>
      <c r="M169" s="1564" t="str">
        <f t="shared" si="47"/>
        <v/>
      </c>
      <c r="O169" s="1564" t="str">
        <f t="shared" si="48"/>
        <v/>
      </c>
      <c r="Q169" s="1564" t="str">
        <f t="shared" si="49"/>
        <v/>
      </c>
      <c r="S169" s="1564" t="str">
        <f t="shared" si="50"/>
        <v/>
      </c>
      <c r="U169" s="1564" t="str">
        <f t="shared" si="51"/>
        <v/>
      </c>
      <c r="W169" s="1564" t="str">
        <f t="shared" si="52"/>
        <v/>
      </c>
      <c r="Y169" s="1564" t="str">
        <f t="shared" si="53"/>
        <v/>
      </c>
      <c r="AA169" s="1564" t="str">
        <f t="shared" si="54"/>
        <v/>
      </c>
      <c r="AC169" s="1564" t="str">
        <f t="shared" si="55"/>
        <v/>
      </c>
      <c r="AE169" s="1564" t="str">
        <f t="shared" si="56"/>
        <v/>
      </c>
      <c r="AG169" s="1564" t="str">
        <f t="shared" si="57"/>
        <v/>
      </c>
      <c r="AI169" s="1564" t="str">
        <f t="shared" si="58"/>
        <v/>
      </c>
      <c r="AK169" s="1564" t="str">
        <f t="shared" si="59"/>
        <v/>
      </c>
      <c r="AM169" s="1564" t="str">
        <f t="shared" si="60"/>
        <v/>
      </c>
      <c r="AO169" s="1564" t="str">
        <f t="shared" si="61"/>
        <v/>
      </c>
      <c r="AQ169" s="1564" t="str">
        <f t="shared" si="62"/>
        <v/>
      </c>
    </row>
    <row r="170" spans="5:43">
      <c r="E170" s="1564" t="str">
        <f t="shared" si="63"/>
        <v/>
      </c>
      <c r="G170" s="1564" t="str">
        <f t="shared" si="63"/>
        <v/>
      </c>
      <c r="I170" s="1564" t="str">
        <f t="shared" si="45"/>
        <v/>
      </c>
      <c r="K170" s="1564" t="str">
        <f t="shared" si="46"/>
        <v/>
      </c>
      <c r="M170" s="1564" t="str">
        <f t="shared" si="47"/>
        <v/>
      </c>
      <c r="O170" s="1564" t="str">
        <f t="shared" si="48"/>
        <v/>
      </c>
      <c r="Q170" s="1564" t="str">
        <f t="shared" si="49"/>
        <v/>
      </c>
      <c r="S170" s="1564" t="str">
        <f t="shared" si="50"/>
        <v/>
      </c>
      <c r="U170" s="1564" t="str">
        <f t="shared" si="51"/>
        <v/>
      </c>
      <c r="W170" s="1564" t="str">
        <f t="shared" si="52"/>
        <v/>
      </c>
      <c r="Y170" s="1564" t="str">
        <f t="shared" si="53"/>
        <v/>
      </c>
      <c r="AA170" s="1564" t="str">
        <f t="shared" si="54"/>
        <v/>
      </c>
      <c r="AC170" s="1564" t="str">
        <f t="shared" si="55"/>
        <v/>
      </c>
      <c r="AE170" s="1564" t="str">
        <f t="shared" si="56"/>
        <v/>
      </c>
      <c r="AG170" s="1564" t="str">
        <f t="shared" si="57"/>
        <v/>
      </c>
      <c r="AI170" s="1564" t="str">
        <f t="shared" si="58"/>
        <v/>
      </c>
      <c r="AK170" s="1564" t="str">
        <f t="shared" si="59"/>
        <v/>
      </c>
      <c r="AM170" s="1564" t="str">
        <f t="shared" si="60"/>
        <v/>
      </c>
      <c r="AO170" s="1564" t="str">
        <f t="shared" si="61"/>
        <v/>
      </c>
      <c r="AQ170" s="1564" t="str">
        <f t="shared" si="62"/>
        <v/>
      </c>
    </row>
    <row r="171" spans="5:43">
      <c r="E171" s="1564" t="str">
        <f t="shared" si="63"/>
        <v/>
      </c>
      <c r="G171" s="1564" t="str">
        <f t="shared" si="63"/>
        <v/>
      </c>
      <c r="I171" s="1564" t="str">
        <f t="shared" si="45"/>
        <v/>
      </c>
      <c r="K171" s="1564" t="str">
        <f t="shared" si="46"/>
        <v/>
      </c>
      <c r="M171" s="1564" t="str">
        <f t="shared" si="47"/>
        <v/>
      </c>
      <c r="O171" s="1564" t="str">
        <f t="shared" si="48"/>
        <v/>
      </c>
      <c r="Q171" s="1564" t="str">
        <f t="shared" si="49"/>
        <v/>
      </c>
      <c r="S171" s="1564" t="str">
        <f t="shared" si="50"/>
        <v/>
      </c>
      <c r="U171" s="1564" t="str">
        <f t="shared" si="51"/>
        <v/>
      </c>
      <c r="W171" s="1564" t="str">
        <f t="shared" si="52"/>
        <v/>
      </c>
      <c r="Y171" s="1564" t="str">
        <f t="shared" si="53"/>
        <v/>
      </c>
      <c r="AA171" s="1564" t="str">
        <f t="shared" si="54"/>
        <v/>
      </c>
      <c r="AC171" s="1564" t="str">
        <f t="shared" si="55"/>
        <v/>
      </c>
      <c r="AE171" s="1564" t="str">
        <f t="shared" si="56"/>
        <v/>
      </c>
      <c r="AG171" s="1564" t="str">
        <f t="shared" si="57"/>
        <v/>
      </c>
      <c r="AI171" s="1564" t="str">
        <f t="shared" si="58"/>
        <v/>
      </c>
      <c r="AK171" s="1564" t="str">
        <f t="shared" si="59"/>
        <v/>
      </c>
      <c r="AM171" s="1564" t="str">
        <f t="shared" si="60"/>
        <v/>
      </c>
      <c r="AO171" s="1564" t="str">
        <f t="shared" si="61"/>
        <v/>
      </c>
      <c r="AQ171" s="1564" t="str">
        <f t="shared" si="62"/>
        <v/>
      </c>
    </row>
    <row r="172" spans="5:43">
      <c r="E172" s="1564" t="str">
        <f t="shared" si="63"/>
        <v/>
      </c>
      <c r="G172" s="1564" t="str">
        <f t="shared" si="63"/>
        <v/>
      </c>
      <c r="I172" s="1564" t="str">
        <f t="shared" si="45"/>
        <v/>
      </c>
      <c r="K172" s="1564" t="str">
        <f t="shared" si="46"/>
        <v/>
      </c>
      <c r="M172" s="1564" t="str">
        <f t="shared" si="47"/>
        <v/>
      </c>
      <c r="O172" s="1564" t="str">
        <f t="shared" si="48"/>
        <v/>
      </c>
      <c r="Q172" s="1564" t="str">
        <f t="shared" si="49"/>
        <v/>
      </c>
      <c r="S172" s="1564" t="str">
        <f t="shared" si="50"/>
        <v/>
      </c>
      <c r="U172" s="1564" t="str">
        <f t="shared" si="51"/>
        <v/>
      </c>
      <c r="W172" s="1564" t="str">
        <f t="shared" si="52"/>
        <v/>
      </c>
      <c r="Y172" s="1564" t="str">
        <f t="shared" si="53"/>
        <v/>
      </c>
      <c r="AA172" s="1564" t="str">
        <f t="shared" si="54"/>
        <v/>
      </c>
      <c r="AC172" s="1564" t="str">
        <f t="shared" si="55"/>
        <v/>
      </c>
      <c r="AE172" s="1564" t="str">
        <f t="shared" si="56"/>
        <v/>
      </c>
      <c r="AG172" s="1564" t="str">
        <f t="shared" si="57"/>
        <v/>
      </c>
      <c r="AI172" s="1564" t="str">
        <f t="shared" si="58"/>
        <v/>
      </c>
      <c r="AK172" s="1564" t="str">
        <f t="shared" si="59"/>
        <v/>
      </c>
      <c r="AM172" s="1564" t="str">
        <f t="shared" si="60"/>
        <v/>
      </c>
      <c r="AO172" s="1564" t="str">
        <f t="shared" si="61"/>
        <v/>
      </c>
      <c r="AQ172" s="1564" t="str">
        <f t="shared" si="62"/>
        <v/>
      </c>
    </row>
    <row r="173" spans="5:43">
      <c r="E173" s="1564" t="str">
        <f t="shared" ref="E173:G188" si="64">IF(OR($B173=0,D173=0),"",D173/$B173)</f>
        <v/>
      </c>
      <c r="G173" s="1564" t="str">
        <f t="shared" si="64"/>
        <v/>
      </c>
      <c r="I173" s="1564" t="str">
        <f t="shared" si="45"/>
        <v/>
      </c>
      <c r="K173" s="1564" t="str">
        <f t="shared" si="46"/>
        <v/>
      </c>
      <c r="M173" s="1564" t="str">
        <f t="shared" si="47"/>
        <v/>
      </c>
      <c r="O173" s="1564" t="str">
        <f t="shared" si="48"/>
        <v/>
      </c>
      <c r="Q173" s="1564" t="str">
        <f t="shared" si="49"/>
        <v/>
      </c>
      <c r="S173" s="1564" t="str">
        <f t="shared" si="50"/>
        <v/>
      </c>
      <c r="U173" s="1564" t="str">
        <f t="shared" si="51"/>
        <v/>
      </c>
      <c r="W173" s="1564" t="str">
        <f t="shared" si="52"/>
        <v/>
      </c>
      <c r="Y173" s="1564" t="str">
        <f t="shared" si="53"/>
        <v/>
      </c>
      <c r="AA173" s="1564" t="str">
        <f t="shared" si="54"/>
        <v/>
      </c>
      <c r="AC173" s="1564" t="str">
        <f t="shared" si="55"/>
        <v/>
      </c>
      <c r="AE173" s="1564" t="str">
        <f t="shared" si="56"/>
        <v/>
      </c>
      <c r="AG173" s="1564" t="str">
        <f t="shared" si="57"/>
        <v/>
      </c>
      <c r="AI173" s="1564" t="str">
        <f t="shared" si="58"/>
        <v/>
      </c>
      <c r="AK173" s="1564" t="str">
        <f t="shared" si="59"/>
        <v/>
      </c>
      <c r="AM173" s="1564" t="str">
        <f t="shared" si="60"/>
        <v/>
      </c>
      <c r="AO173" s="1564" t="str">
        <f t="shared" si="61"/>
        <v/>
      </c>
      <c r="AQ173" s="1564" t="str">
        <f t="shared" si="62"/>
        <v/>
      </c>
    </row>
    <row r="174" spans="5:43">
      <c r="E174" s="1564" t="str">
        <f t="shared" si="64"/>
        <v/>
      </c>
      <c r="G174" s="1564" t="str">
        <f t="shared" si="64"/>
        <v/>
      </c>
      <c r="I174" s="1564" t="str">
        <f t="shared" si="45"/>
        <v/>
      </c>
      <c r="K174" s="1564" t="str">
        <f t="shared" si="46"/>
        <v/>
      </c>
      <c r="M174" s="1564" t="str">
        <f t="shared" si="47"/>
        <v/>
      </c>
      <c r="O174" s="1564" t="str">
        <f t="shared" si="48"/>
        <v/>
      </c>
      <c r="Q174" s="1564" t="str">
        <f t="shared" si="49"/>
        <v/>
      </c>
      <c r="S174" s="1564" t="str">
        <f t="shared" si="50"/>
        <v/>
      </c>
      <c r="U174" s="1564" t="str">
        <f t="shared" si="51"/>
        <v/>
      </c>
      <c r="W174" s="1564" t="str">
        <f t="shared" si="52"/>
        <v/>
      </c>
      <c r="Y174" s="1564" t="str">
        <f t="shared" si="53"/>
        <v/>
      </c>
      <c r="AA174" s="1564" t="str">
        <f t="shared" si="54"/>
        <v/>
      </c>
      <c r="AC174" s="1564" t="str">
        <f t="shared" si="55"/>
        <v/>
      </c>
      <c r="AE174" s="1564" t="str">
        <f t="shared" si="56"/>
        <v/>
      </c>
      <c r="AG174" s="1564" t="str">
        <f t="shared" si="57"/>
        <v/>
      </c>
      <c r="AI174" s="1564" t="str">
        <f t="shared" si="58"/>
        <v/>
      </c>
      <c r="AK174" s="1564" t="str">
        <f t="shared" si="59"/>
        <v/>
      </c>
      <c r="AM174" s="1564" t="str">
        <f t="shared" si="60"/>
        <v/>
      </c>
      <c r="AO174" s="1564" t="str">
        <f t="shared" si="61"/>
        <v/>
      </c>
      <c r="AQ174" s="1564" t="str">
        <f t="shared" si="62"/>
        <v/>
      </c>
    </row>
    <row r="175" spans="5:43">
      <c r="E175" s="1564" t="str">
        <f t="shared" si="64"/>
        <v/>
      </c>
      <c r="G175" s="1564" t="str">
        <f t="shared" si="64"/>
        <v/>
      </c>
      <c r="I175" s="1564" t="str">
        <f t="shared" si="45"/>
        <v/>
      </c>
      <c r="K175" s="1564" t="str">
        <f t="shared" si="46"/>
        <v/>
      </c>
      <c r="M175" s="1564" t="str">
        <f t="shared" si="47"/>
        <v/>
      </c>
      <c r="O175" s="1564" t="str">
        <f t="shared" si="48"/>
        <v/>
      </c>
      <c r="Q175" s="1564" t="str">
        <f t="shared" si="49"/>
        <v/>
      </c>
      <c r="S175" s="1564" t="str">
        <f t="shared" si="50"/>
        <v/>
      </c>
      <c r="U175" s="1564" t="str">
        <f t="shared" si="51"/>
        <v/>
      </c>
      <c r="W175" s="1564" t="str">
        <f t="shared" si="52"/>
        <v/>
      </c>
      <c r="Y175" s="1564" t="str">
        <f t="shared" si="53"/>
        <v/>
      </c>
      <c r="AA175" s="1564" t="str">
        <f t="shared" si="54"/>
        <v/>
      </c>
      <c r="AC175" s="1564" t="str">
        <f t="shared" si="55"/>
        <v/>
      </c>
      <c r="AE175" s="1564" t="str">
        <f t="shared" si="56"/>
        <v/>
      </c>
      <c r="AG175" s="1564" t="str">
        <f t="shared" si="57"/>
        <v/>
      </c>
      <c r="AI175" s="1564" t="str">
        <f t="shared" si="58"/>
        <v/>
      </c>
      <c r="AK175" s="1564" t="str">
        <f t="shared" si="59"/>
        <v/>
      </c>
      <c r="AM175" s="1564" t="str">
        <f t="shared" si="60"/>
        <v/>
      </c>
      <c r="AO175" s="1564" t="str">
        <f t="shared" si="61"/>
        <v/>
      </c>
      <c r="AQ175" s="1564" t="str">
        <f t="shared" si="62"/>
        <v/>
      </c>
    </row>
    <row r="176" spans="5:43">
      <c r="E176" s="1564" t="str">
        <f t="shared" si="64"/>
        <v/>
      </c>
      <c r="G176" s="1564" t="str">
        <f t="shared" si="64"/>
        <v/>
      </c>
      <c r="I176" s="1564" t="str">
        <f t="shared" si="45"/>
        <v/>
      </c>
      <c r="K176" s="1564" t="str">
        <f t="shared" si="46"/>
        <v/>
      </c>
      <c r="M176" s="1564" t="str">
        <f t="shared" si="47"/>
        <v/>
      </c>
      <c r="O176" s="1564" t="str">
        <f t="shared" si="48"/>
        <v/>
      </c>
      <c r="Q176" s="1564" t="str">
        <f t="shared" si="49"/>
        <v/>
      </c>
      <c r="S176" s="1564" t="str">
        <f t="shared" si="50"/>
        <v/>
      </c>
      <c r="U176" s="1564" t="str">
        <f t="shared" si="51"/>
        <v/>
      </c>
      <c r="W176" s="1564" t="str">
        <f t="shared" si="52"/>
        <v/>
      </c>
      <c r="Y176" s="1564" t="str">
        <f t="shared" si="53"/>
        <v/>
      </c>
      <c r="AA176" s="1564" t="str">
        <f t="shared" si="54"/>
        <v/>
      </c>
      <c r="AC176" s="1564" t="str">
        <f t="shared" si="55"/>
        <v/>
      </c>
      <c r="AE176" s="1564" t="str">
        <f t="shared" si="56"/>
        <v/>
      </c>
      <c r="AG176" s="1564" t="str">
        <f t="shared" si="57"/>
        <v/>
      </c>
      <c r="AI176" s="1564" t="str">
        <f t="shared" si="58"/>
        <v/>
      </c>
      <c r="AK176" s="1564" t="str">
        <f t="shared" si="59"/>
        <v/>
      </c>
      <c r="AM176" s="1564" t="str">
        <f t="shared" si="60"/>
        <v/>
      </c>
      <c r="AO176" s="1564" t="str">
        <f t="shared" si="61"/>
        <v/>
      </c>
      <c r="AQ176" s="1564" t="str">
        <f t="shared" si="62"/>
        <v/>
      </c>
    </row>
    <row r="177" spans="5:43">
      <c r="E177" s="1564" t="str">
        <f t="shared" si="64"/>
        <v/>
      </c>
      <c r="G177" s="1564" t="str">
        <f t="shared" si="64"/>
        <v/>
      </c>
      <c r="I177" s="1564" t="str">
        <f t="shared" si="45"/>
        <v/>
      </c>
      <c r="K177" s="1564" t="str">
        <f t="shared" si="46"/>
        <v/>
      </c>
      <c r="M177" s="1564" t="str">
        <f t="shared" si="47"/>
        <v/>
      </c>
      <c r="O177" s="1564" t="str">
        <f t="shared" si="48"/>
        <v/>
      </c>
      <c r="Q177" s="1564" t="str">
        <f t="shared" si="49"/>
        <v/>
      </c>
      <c r="S177" s="1564" t="str">
        <f t="shared" si="50"/>
        <v/>
      </c>
      <c r="U177" s="1564" t="str">
        <f t="shared" si="51"/>
        <v/>
      </c>
      <c r="W177" s="1564" t="str">
        <f t="shared" si="52"/>
        <v/>
      </c>
      <c r="Y177" s="1564" t="str">
        <f t="shared" si="53"/>
        <v/>
      </c>
      <c r="AA177" s="1564" t="str">
        <f t="shared" si="54"/>
        <v/>
      </c>
      <c r="AC177" s="1564" t="str">
        <f t="shared" si="55"/>
        <v/>
      </c>
      <c r="AE177" s="1564" t="str">
        <f t="shared" si="56"/>
        <v/>
      </c>
      <c r="AG177" s="1564" t="str">
        <f t="shared" si="57"/>
        <v/>
      </c>
      <c r="AI177" s="1564" t="str">
        <f t="shared" si="58"/>
        <v/>
      </c>
      <c r="AK177" s="1564" t="str">
        <f t="shared" si="59"/>
        <v/>
      </c>
      <c r="AM177" s="1564" t="str">
        <f t="shared" si="60"/>
        <v/>
      </c>
      <c r="AO177" s="1564" t="str">
        <f t="shared" si="61"/>
        <v/>
      </c>
      <c r="AQ177" s="1564" t="str">
        <f t="shared" si="62"/>
        <v/>
      </c>
    </row>
    <row r="178" spans="5:43">
      <c r="E178" s="1564" t="str">
        <f t="shared" si="64"/>
        <v/>
      </c>
      <c r="G178" s="1564" t="str">
        <f t="shared" si="64"/>
        <v/>
      </c>
      <c r="I178" s="1564" t="str">
        <f t="shared" si="45"/>
        <v/>
      </c>
      <c r="K178" s="1564" t="str">
        <f t="shared" si="46"/>
        <v/>
      </c>
      <c r="M178" s="1564" t="str">
        <f t="shared" si="47"/>
        <v/>
      </c>
      <c r="O178" s="1564" t="str">
        <f t="shared" si="48"/>
        <v/>
      </c>
      <c r="Q178" s="1564" t="str">
        <f t="shared" si="49"/>
        <v/>
      </c>
      <c r="S178" s="1564" t="str">
        <f t="shared" si="50"/>
        <v/>
      </c>
      <c r="U178" s="1564" t="str">
        <f t="shared" si="51"/>
        <v/>
      </c>
      <c r="W178" s="1564" t="str">
        <f t="shared" si="52"/>
        <v/>
      </c>
      <c r="Y178" s="1564" t="str">
        <f t="shared" si="53"/>
        <v/>
      </c>
      <c r="AA178" s="1564" t="str">
        <f t="shared" si="54"/>
        <v/>
      </c>
      <c r="AC178" s="1564" t="str">
        <f t="shared" si="55"/>
        <v/>
      </c>
      <c r="AE178" s="1564" t="str">
        <f t="shared" si="56"/>
        <v/>
      </c>
      <c r="AG178" s="1564" t="str">
        <f t="shared" si="57"/>
        <v/>
      </c>
      <c r="AI178" s="1564" t="str">
        <f t="shared" si="58"/>
        <v/>
      </c>
      <c r="AK178" s="1564" t="str">
        <f t="shared" si="59"/>
        <v/>
      </c>
      <c r="AM178" s="1564" t="str">
        <f t="shared" si="60"/>
        <v/>
      </c>
      <c r="AO178" s="1564" t="str">
        <f t="shared" si="61"/>
        <v/>
      </c>
      <c r="AQ178" s="1564" t="str">
        <f t="shared" si="62"/>
        <v/>
      </c>
    </row>
    <row r="179" spans="5:43">
      <c r="E179" s="1564" t="str">
        <f t="shared" si="64"/>
        <v/>
      </c>
      <c r="G179" s="1564" t="str">
        <f t="shared" si="64"/>
        <v/>
      </c>
      <c r="I179" s="1564" t="str">
        <f t="shared" si="45"/>
        <v/>
      </c>
      <c r="K179" s="1564" t="str">
        <f t="shared" si="46"/>
        <v/>
      </c>
      <c r="M179" s="1564" t="str">
        <f t="shared" si="47"/>
        <v/>
      </c>
      <c r="O179" s="1564" t="str">
        <f t="shared" si="48"/>
        <v/>
      </c>
      <c r="Q179" s="1564" t="str">
        <f t="shared" si="49"/>
        <v/>
      </c>
      <c r="S179" s="1564" t="str">
        <f t="shared" si="50"/>
        <v/>
      </c>
      <c r="U179" s="1564" t="str">
        <f t="shared" si="51"/>
        <v/>
      </c>
      <c r="W179" s="1564" t="str">
        <f t="shared" si="52"/>
        <v/>
      </c>
      <c r="Y179" s="1564" t="str">
        <f t="shared" si="53"/>
        <v/>
      </c>
      <c r="AA179" s="1564" t="str">
        <f t="shared" si="54"/>
        <v/>
      </c>
      <c r="AC179" s="1564" t="str">
        <f t="shared" si="55"/>
        <v/>
      </c>
      <c r="AE179" s="1564" t="str">
        <f t="shared" si="56"/>
        <v/>
      </c>
      <c r="AG179" s="1564" t="str">
        <f t="shared" si="57"/>
        <v/>
      </c>
      <c r="AI179" s="1564" t="str">
        <f t="shared" si="58"/>
        <v/>
      </c>
      <c r="AK179" s="1564" t="str">
        <f t="shared" si="59"/>
        <v/>
      </c>
      <c r="AM179" s="1564" t="str">
        <f t="shared" si="60"/>
        <v/>
      </c>
      <c r="AO179" s="1564" t="str">
        <f t="shared" si="61"/>
        <v/>
      </c>
      <c r="AQ179" s="1564" t="str">
        <f t="shared" si="62"/>
        <v/>
      </c>
    </row>
    <row r="180" spans="5:43">
      <c r="E180" s="1564" t="str">
        <f t="shared" si="64"/>
        <v/>
      </c>
      <c r="G180" s="1564" t="str">
        <f t="shared" si="64"/>
        <v/>
      </c>
      <c r="I180" s="1564" t="str">
        <f t="shared" si="45"/>
        <v/>
      </c>
      <c r="K180" s="1564" t="str">
        <f t="shared" si="46"/>
        <v/>
      </c>
      <c r="M180" s="1564" t="str">
        <f t="shared" si="47"/>
        <v/>
      </c>
      <c r="O180" s="1564" t="str">
        <f t="shared" si="48"/>
        <v/>
      </c>
      <c r="Q180" s="1564" t="str">
        <f t="shared" si="49"/>
        <v/>
      </c>
      <c r="S180" s="1564" t="str">
        <f t="shared" si="50"/>
        <v/>
      </c>
      <c r="U180" s="1564" t="str">
        <f t="shared" si="51"/>
        <v/>
      </c>
      <c r="W180" s="1564" t="str">
        <f t="shared" si="52"/>
        <v/>
      </c>
      <c r="Y180" s="1564" t="str">
        <f t="shared" si="53"/>
        <v/>
      </c>
      <c r="AA180" s="1564" t="str">
        <f t="shared" si="54"/>
        <v/>
      </c>
      <c r="AC180" s="1564" t="str">
        <f t="shared" si="55"/>
        <v/>
      </c>
      <c r="AE180" s="1564" t="str">
        <f t="shared" si="56"/>
        <v/>
      </c>
      <c r="AG180" s="1564" t="str">
        <f t="shared" si="57"/>
        <v/>
      </c>
      <c r="AI180" s="1564" t="str">
        <f t="shared" si="58"/>
        <v/>
      </c>
      <c r="AK180" s="1564" t="str">
        <f t="shared" si="59"/>
        <v/>
      </c>
      <c r="AM180" s="1564" t="str">
        <f t="shared" si="60"/>
        <v/>
      </c>
      <c r="AO180" s="1564" t="str">
        <f t="shared" si="61"/>
        <v/>
      </c>
      <c r="AQ180" s="1564" t="str">
        <f t="shared" si="62"/>
        <v/>
      </c>
    </row>
    <row r="181" spans="5:43">
      <c r="E181" s="1564" t="str">
        <f t="shared" si="64"/>
        <v/>
      </c>
      <c r="G181" s="1564" t="str">
        <f t="shared" si="64"/>
        <v/>
      </c>
      <c r="I181" s="1564" t="str">
        <f t="shared" si="45"/>
        <v/>
      </c>
      <c r="K181" s="1564" t="str">
        <f t="shared" si="46"/>
        <v/>
      </c>
      <c r="M181" s="1564" t="str">
        <f t="shared" si="47"/>
        <v/>
      </c>
      <c r="O181" s="1564" t="str">
        <f t="shared" si="48"/>
        <v/>
      </c>
      <c r="Q181" s="1564" t="str">
        <f t="shared" si="49"/>
        <v/>
      </c>
      <c r="S181" s="1564" t="str">
        <f t="shared" si="50"/>
        <v/>
      </c>
      <c r="U181" s="1564" t="str">
        <f t="shared" si="51"/>
        <v/>
      </c>
      <c r="W181" s="1564" t="str">
        <f t="shared" si="52"/>
        <v/>
      </c>
      <c r="Y181" s="1564" t="str">
        <f t="shared" si="53"/>
        <v/>
      </c>
      <c r="AA181" s="1564" t="str">
        <f t="shared" si="54"/>
        <v/>
      </c>
      <c r="AC181" s="1564" t="str">
        <f t="shared" si="55"/>
        <v/>
      </c>
      <c r="AE181" s="1564" t="str">
        <f t="shared" si="56"/>
        <v/>
      </c>
      <c r="AG181" s="1564" t="str">
        <f t="shared" si="57"/>
        <v/>
      </c>
      <c r="AI181" s="1564" t="str">
        <f t="shared" si="58"/>
        <v/>
      </c>
      <c r="AK181" s="1564" t="str">
        <f t="shared" si="59"/>
        <v/>
      </c>
      <c r="AM181" s="1564" t="str">
        <f t="shared" si="60"/>
        <v/>
      </c>
      <c r="AO181" s="1564" t="str">
        <f t="shared" si="61"/>
        <v/>
      </c>
      <c r="AQ181" s="1564" t="str">
        <f t="shared" si="62"/>
        <v/>
      </c>
    </row>
    <row r="182" spans="5:43">
      <c r="E182" s="1564" t="str">
        <f t="shared" si="64"/>
        <v/>
      </c>
      <c r="G182" s="1564" t="str">
        <f t="shared" si="64"/>
        <v/>
      </c>
      <c r="I182" s="1564" t="str">
        <f t="shared" si="45"/>
        <v/>
      </c>
      <c r="K182" s="1564" t="str">
        <f t="shared" si="46"/>
        <v/>
      </c>
      <c r="M182" s="1564" t="str">
        <f t="shared" si="47"/>
        <v/>
      </c>
      <c r="O182" s="1564" t="str">
        <f t="shared" si="48"/>
        <v/>
      </c>
      <c r="Q182" s="1564" t="str">
        <f t="shared" si="49"/>
        <v/>
      </c>
      <c r="S182" s="1564" t="str">
        <f t="shared" si="50"/>
        <v/>
      </c>
      <c r="U182" s="1564" t="str">
        <f t="shared" si="51"/>
        <v/>
      </c>
      <c r="W182" s="1564" t="str">
        <f t="shared" si="52"/>
        <v/>
      </c>
      <c r="Y182" s="1564" t="str">
        <f t="shared" si="53"/>
        <v/>
      </c>
      <c r="AA182" s="1564" t="str">
        <f t="shared" si="54"/>
        <v/>
      </c>
      <c r="AC182" s="1564" t="str">
        <f t="shared" si="55"/>
        <v/>
      </c>
      <c r="AE182" s="1564" t="str">
        <f t="shared" si="56"/>
        <v/>
      </c>
      <c r="AG182" s="1564" t="str">
        <f t="shared" si="57"/>
        <v/>
      </c>
      <c r="AI182" s="1564" t="str">
        <f t="shared" si="58"/>
        <v/>
      </c>
      <c r="AK182" s="1564" t="str">
        <f t="shared" si="59"/>
        <v/>
      </c>
      <c r="AM182" s="1564" t="str">
        <f t="shared" si="60"/>
        <v/>
      </c>
      <c r="AO182" s="1564" t="str">
        <f t="shared" si="61"/>
        <v/>
      </c>
      <c r="AQ182" s="1564" t="str">
        <f t="shared" si="62"/>
        <v/>
      </c>
    </row>
    <row r="183" spans="5:43">
      <c r="E183" s="1564" t="str">
        <f t="shared" si="64"/>
        <v/>
      </c>
      <c r="G183" s="1564" t="str">
        <f t="shared" si="64"/>
        <v/>
      </c>
      <c r="I183" s="1564" t="str">
        <f t="shared" si="45"/>
        <v/>
      </c>
      <c r="K183" s="1564" t="str">
        <f t="shared" si="46"/>
        <v/>
      </c>
      <c r="M183" s="1564" t="str">
        <f t="shared" si="47"/>
        <v/>
      </c>
      <c r="O183" s="1564" t="str">
        <f t="shared" si="48"/>
        <v/>
      </c>
      <c r="Q183" s="1564" t="str">
        <f t="shared" si="49"/>
        <v/>
      </c>
      <c r="S183" s="1564" t="str">
        <f t="shared" si="50"/>
        <v/>
      </c>
      <c r="U183" s="1564" t="str">
        <f t="shared" si="51"/>
        <v/>
      </c>
      <c r="W183" s="1564" t="str">
        <f t="shared" si="52"/>
        <v/>
      </c>
      <c r="Y183" s="1564" t="str">
        <f t="shared" si="53"/>
        <v/>
      </c>
      <c r="AA183" s="1564" t="str">
        <f t="shared" si="54"/>
        <v/>
      </c>
      <c r="AC183" s="1564" t="str">
        <f t="shared" si="55"/>
        <v/>
      </c>
      <c r="AE183" s="1564" t="str">
        <f t="shared" si="56"/>
        <v/>
      </c>
      <c r="AG183" s="1564" t="str">
        <f t="shared" si="57"/>
        <v/>
      </c>
      <c r="AI183" s="1564" t="str">
        <f t="shared" si="58"/>
        <v/>
      </c>
      <c r="AK183" s="1564" t="str">
        <f t="shared" si="59"/>
        <v/>
      </c>
      <c r="AM183" s="1564" t="str">
        <f t="shared" si="60"/>
        <v/>
      </c>
      <c r="AO183" s="1564" t="str">
        <f t="shared" si="61"/>
        <v/>
      </c>
      <c r="AQ183" s="1564" t="str">
        <f t="shared" si="62"/>
        <v/>
      </c>
    </row>
    <row r="184" spans="5:43">
      <c r="E184" s="1564" t="str">
        <f t="shared" si="64"/>
        <v/>
      </c>
      <c r="G184" s="1564" t="str">
        <f t="shared" si="64"/>
        <v/>
      </c>
      <c r="I184" s="1564" t="str">
        <f t="shared" si="45"/>
        <v/>
      </c>
      <c r="K184" s="1564" t="str">
        <f t="shared" si="46"/>
        <v/>
      </c>
      <c r="M184" s="1564" t="str">
        <f t="shared" si="47"/>
        <v/>
      </c>
      <c r="O184" s="1564" t="str">
        <f t="shared" si="48"/>
        <v/>
      </c>
      <c r="Q184" s="1564" t="str">
        <f t="shared" si="49"/>
        <v/>
      </c>
      <c r="S184" s="1564" t="str">
        <f t="shared" si="50"/>
        <v/>
      </c>
      <c r="U184" s="1564" t="str">
        <f t="shared" si="51"/>
        <v/>
      </c>
      <c r="W184" s="1564" t="str">
        <f t="shared" si="52"/>
        <v/>
      </c>
      <c r="Y184" s="1564" t="str">
        <f t="shared" si="53"/>
        <v/>
      </c>
      <c r="AA184" s="1564" t="str">
        <f t="shared" si="54"/>
        <v/>
      </c>
      <c r="AC184" s="1564" t="str">
        <f t="shared" si="55"/>
        <v/>
      </c>
      <c r="AE184" s="1564" t="str">
        <f t="shared" si="56"/>
        <v/>
      </c>
      <c r="AG184" s="1564" t="str">
        <f t="shared" si="57"/>
        <v/>
      </c>
      <c r="AI184" s="1564" t="str">
        <f t="shared" si="58"/>
        <v/>
      </c>
      <c r="AK184" s="1564" t="str">
        <f t="shared" si="59"/>
        <v/>
      </c>
      <c r="AM184" s="1564" t="str">
        <f t="shared" si="60"/>
        <v/>
      </c>
      <c r="AO184" s="1564" t="str">
        <f t="shared" si="61"/>
        <v/>
      </c>
      <c r="AQ184" s="1564" t="str">
        <f t="shared" si="62"/>
        <v/>
      </c>
    </row>
    <row r="185" spans="5:43">
      <c r="E185" s="1564" t="str">
        <f t="shared" si="64"/>
        <v/>
      </c>
      <c r="G185" s="1564" t="str">
        <f t="shared" si="64"/>
        <v/>
      </c>
      <c r="I185" s="1564" t="str">
        <f t="shared" si="45"/>
        <v/>
      </c>
      <c r="K185" s="1564" t="str">
        <f t="shared" si="46"/>
        <v/>
      </c>
      <c r="M185" s="1564" t="str">
        <f t="shared" si="47"/>
        <v/>
      </c>
      <c r="O185" s="1564" t="str">
        <f t="shared" si="48"/>
        <v/>
      </c>
      <c r="Q185" s="1564" t="str">
        <f t="shared" si="49"/>
        <v/>
      </c>
      <c r="S185" s="1564" t="str">
        <f t="shared" si="50"/>
        <v/>
      </c>
      <c r="U185" s="1564" t="str">
        <f t="shared" si="51"/>
        <v/>
      </c>
      <c r="W185" s="1564" t="str">
        <f t="shared" si="52"/>
        <v/>
      </c>
      <c r="Y185" s="1564" t="str">
        <f t="shared" si="53"/>
        <v/>
      </c>
      <c r="AA185" s="1564" t="str">
        <f t="shared" si="54"/>
        <v/>
      </c>
      <c r="AC185" s="1564" t="str">
        <f t="shared" si="55"/>
        <v/>
      </c>
      <c r="AE185" s="1564" t="str">
        <f t="shared" si="56"/>
        <v/>
      </c>
      <c r="AG185" s="1564" t="str">
        <f t="shared" si="57"/>
        <v/>
      </c>
      <c r="AI185" s="1564" t="str">
        <f t="shared" si="58"/>
        <v/>
      </c>
      <c r="AK185" s="1564" t="str">
        <f t="shared" si="59"/>
        <v/>
      </c>
      <c r="AM185" s="1564" t="str">
        <f t="shared" si="60"/>
        <v/>
      </c>
      <c r="AO185" s="1564" t="str">
        <f t="shared" si="61"/>
        <v/>
      </c>
      <c r="AQ185" s="1564" t="str">
        <f t="shared" si="62"/>
        <v/>
      </c>
    </row>
    <row r="186" spans="5:43">
      <c r="E186" s="1564" t="str">
        <f t="shared" si="64"/>
        <v/>
      </c>
      <c r="G186" s="1564" t="str">
        <f t="shared" si="64"/>
        <v/>
      </c>
      <c r="I186" s="1564" t="str">
        <f t="shared" si="45"/>
        <v/>
      </c>
      <c r="K186" s="1564" t="str">
        <f t="shared" si="46"/>
        <v/>
      </c>
      <c r="M186" s="1564" t="str">
        <f t="shared" si="47"/>
        <v/>
      </c>
      <c r="O186" s="1564" t="str">
        <f t="shared" si="48"/>
        <v/>
      </c>
      <c r="Q186" s="1564" t="str">
        <f t="shared" si="49"/>
        <v/>
      </c>
      <c r="S186" s="1564" t="str">
        <f t="shared" si="50"/>
        <v/>
      </c>
      <c r="U186" s="1564" t="str">
        <f t="shared" si="51"/>
        <v/>
      </c>
      <c r="W186" s="1564" t="str">
        <f t="shared" si="52"/>
        <v/>
      </c>
      <c r="Y186" s="1564" t="str">
        <f t="shared" si="53"/>
        <v/>
      </c>
      <c r="AA186" s="1564" t="str">
        <f t="shared" si="54"/>
        <v/>
      </c>
      <c r="AC186" s="1564" t="str">
        <f t="shared" si="55"/>
        <v/>
      </c>
      <c r="AE186" s="1564" t="str">
        <f t="shared" si="56"/>
        <v/>
      </c>
      <c r="AG186" s="1564" t="str">
        <f t="shared" si="57"/>
        <v/>
      </c>
      <c r="AI186" s="1564" t="str">
        <f t="shared" si="58"/>
        <v/>
      </c>
      <c r="AK186" s="1564" t="str">
        <f t="shared" si="59"/>
        <v/>
      </c>
      <c r="AM186" s="1564" t="str">
        <f t="shared" si="60"/>
        <v/>
      </c>
      <c r="AO186" s="1564" t="str">
        <f t="shared" si="61"/>
        <v/>
      </c>
      <c r="AQ186" s="1564" t="str">
        <f t="shared" si="62"/>
        <v/>
      </c>
    </row>
    <row r="187" spans="5:43">
      <c r="E187" s="1564" t="str">
        <f t="shared" si="64"/>
        <v/>
      </c>
      <c r="G187" s="1564" t="str">
        <f t="shared" si="64"/>
        <v/>
      </c>
      <c r="I187" s="1564" t="str">
        <f t="shared" si="45"/>
        <v/>
      </c>
      <c r="K187" s="1564" t="str">
        <f t="shared" si="46"/>
        <v/>
      </c>
      <c r="M187" s="1564" t="str">
        <f t="shared" si="47"/>
        <v/>
      </c>
      <c r="O187" s="1564" t="str">
        <f t="shared" si="48"/>
        <v/>
      </c>
      <c r="Q187" s="1564" t="str">
        <f t="shared" si="49"/>
        <v/>
      </c>
      <c r="S187" s="1564" t="str">
        <f t="shared" si="50"/>
        <v/>
      </c>
      <c r="U187" s="1564" t="str">
        <f t="shared" si="51"/>
        <v/>
      </c>
      <c r="W187" s="1564" t="str">
        <f t="shared" si="52"/>
        <v/>
      </c>
      <c r="Y187" s="1564" t="str">
        <f t="shared" si="53"/>
        <v/>
      </c>
      <c r="AA187" s="1564" t="str">
        <f t="shared" si="54"/>
        <v/>
      </c>
      <c r="AC187" s="1564" t="str">
        <f t="shared" si="55"/>
        <v/>
      </c>
      <c r="AE187" s="1564" t="str">
        <f t="shared" si="56"/>
        <v/>
      </c>
      <c r="AG187" s="1564" t="str">
        <f t="shared" si="57"/>
        <v/>
      </c>
      <c r="AI187" s="1564" t="str">
        <f t="shared" si="58"/>
        <v/>
      </c>
      <c r="AK187" s="1564" t="str">
        <f t="shared" si="59"/>
        <v/>
      </c>
      <c r="AM187" s="1564" t="str">
        <f t="shared" si="60"/>
        <v/>
      </c>
      <c r="AO187" s="1564" t="str">
        <f t="shared" si="61"/>
        <v/>
      </c>
      <c r="AQ187" s="1564" t="str">
        <f t="shared" si="62"/>
        <v/>
      </c>
    </row>
    <row r="188" spans="5:43">
      <c r="E188" s="1564" t="str">
        <f t="shared" si="64"/>
        <v/>
      </c>
      <c r="G188" s="1564" t="str">
        <f t="shared" si="64"/>
        <v/>
      </c>
      <c r="I188" s="1564" t="str">
        <f t="shared" si="45"/>
        <v/>
      </c>
      <c r="K188" s="1564" t="str">
        <f t="shared" si="46"/>
        <v/>
      </c>
      <c r="M188" s="1564" t="str">
        <f t="shared" si="47"/>
        <v/>
      </c>
      <c r="O188" s="1564" t="str">
        <f t="shared" si="48"/>
        <v/>
      </c>
      <c r="Q188" s="1564" t="str">
        <f t="shared" si="49"/>
        <v/>
      </c>
      <c r="S188" s="1564" t="str">
        <f t="shared" si="50"/>
        <v/>
      </c>
      <c r="U188" s="1564" t="str">
        <f t="shared" si="51"/>
        <v/>
      </c>
      <c r="W188" s="1564" t="str">
        <f t="shared" si="52"/>
        <v/>
      </c>
      <c r="Y188" s="1564" t="str">
        <f t="shared" si="53"/>
        <v/>
      </c>
      <c r="AA188" s="1564" t="str">
        <f t="shared" si="54"/>
        <v/>
      </c>
      <c r="AC188" s="1564" t="str">
        <f t="shared" si="55"/>
        <v/>
      </c>
      <c r="AE188" s="1564" t="str">
        <f t="shared" si="56"/>
        <v/>
      </c>
      <c r="AG188" s="1564" t="str">
        <f t="shared" si="57"/>
        <v/>
      </c>
      <c r="AI188" s="1564" t="str">
        <f t="shared" si="58"/>
        <v/>
      </c>
      <c r="AK188" s="1564" t="str">
        <f t="shared" si="59"/>
        <v/>
      </c>
      <c r="AM188" s="1564" t="str">
        <f t="shared" si="60"/>
        <v/>
      </c>
      <c r="AO188" s="1564" t="str">
        <f t="shared" si="61"/>
        <v/>
      </c>
      <c r="AQ188" s="1564" t="str">
        <f t="shared" si="62"/>
        <v/>
      </c>
    </row>
    <row r="189" spans="5:43">
      <c r="E189" s="1564" t="str">
        <f t="shared" ref="E189:G204" si="65">IF(OR($B189=0,D189=0),"",D189/$B189)</f>
        <v/>
      </c>
      <c r="G189" s="1564" t="str">
        <f t="shared" si="65"/>
        <v/>
      </c>
      <c r="I189" s="1564" t="str">
        <f t="shared" si="45"/>
        <v/>
      </c>
      <c r="K189" s="1564" t="str">
        <f t="shared" si="46"/>
        <v/>
      </c>
      <c r="M189" s="1564" t="str">
        <f t="shared" si="47"/>
        <v/>
      </c>
      <c r="O189" s="1564" t="str">
        <f t="shared" si="48"/>
        <v/>
      </c>
      <c r="Q189" s="1564" t="str">
        <f t="shared" si="49"/>
        <v/>
      </c>
      <c r="S189" s="1564" t="str">
        <f t="shared" si="50"/>
        <v/>
      </c>
      <c r="U189" s="1564" t="str">
        <f t="shared" si="51"/>
        <v/>
      </c>
      <c r="W189" s="1564" t="str">
        <f t="shared" si="52"/>
        <v/>
      </c>
      <c r="Y189" s="1564" t="str">
        <f t="shared" si="53"/>
        <v/>
      </c>
      <c r="AA189" s="1564" t="str">
        <f t="shared" si="54"/>
        <v/>
      </c>
      <c r="AC189" s="1564" t="str">
        <f t="shared" si="55"/>
        <v/>
      </c>
      <c r="AE189" s="1564" t="str">
        <f t="shared" si="56"/>
        <v/>
      </c>
      <c r="AG189" s="1564" t="str">
        <f t="shared" si="57"/>
        <v/>
      </c>
      <c r="AI189" s="1564" t="str">
        <f t="shared" si="58"/>
        <v/>
      </c>
      <c r="AK189" s="1564" t="str">
        <f t="shared" si="59"/>
        <v/>
      </c>
      <c r="AM189" s="1564" t="str">
        <f t="shared" si="60"/>
        <v/>
      </c>
      <c r="AO189" s="1564" t="str">
        <f t="shared" si="61"/>
        <v/>
      </c>
      <c r="AQ189" s="1564" t="str">
        <f t="shared" si="62"/>
        <v/>
      </c>
    </row>
    <row r="190" spans="5:43">
      <c r="E190" s="1564" t="str">
        <f t="shared" si="65"/>
        <v/>
      </c>
      <c r="G190" s="1564" t="str">
        <f t="shared" si="65"/>
        <v/>
      </c>
      <c r="I190" s="1564" t="str">
        <f t="shared" si="45"/>
        <v/>
      </c>
      <c r="K190" s="1564" t="str">
        <f t="shared" si="46"/>
        <v/>
      </c>
      <c r="M190" s="1564" t="str">
        <f t="shared" si="47"/>
        <v/>
      </c>
      <c r="O190" s="1564" t="str">
        <f t="shared" si="48"/>
        <v/>
      </c>
      <c r="Q190" s="1564" t="str">
        <f t="shared" si="49"/>
        <v/>
      </c>
      <c r="S190" s="1564" t="str">
        <f t="shared" si="50"/>
        <v/>
      </c>
      <c r="U190" s="1564" t="str">
        <f t="shared" si="51"/>
        <v/>
      </c>
      <c r="W190" s="1564" t="str">
        <f t="shared" si="52"/>
        <v/>
      </c>
      <c r="Y190" s="1564" t="str">
        <f t="shared" si="53"/>
        <v/>
      </c>
      <c r="AA190" s="1564" t="str">
        <f t="shared" si="54"/>
        <v/>
      </c>
      <c r="AC190" s="1564" t="str">
        <f t="shared" si="55"/>
        <v/>
      </c>
      <c r="AE190" s="1564" t="str">
        <f t="shared" si="56"/>
        <v/>
      </c>
      <c r="AG190" s="1564" t="str">
        <f t="shared" si="57"/>
        <v/>
      </c>
      <c r="AI190" s="1564" t="str">
        <f t="shared" si="58"/>
        <v/>
      </c>
      <c r="AK190" s="1564" t="str">
        <f t="shared" si="59"/>
        <v/>
      </c>
      <c r="AM190" s="1564" t="str">
        <f t="shared" si="60"/>
        <v/>
      </c>
      <c r="AO190" s="1564" t="str">
        <f t="shared" si="61"/>
        <v/>
      </c>
      <c r="AQ190" s="1564" t="str">
        <f t="shared" si="62"/>
        <v/>
      </c>
    </row>
    <row r="191" spans="5:43">
      <c r="E191" s="1564" t="str">
        <f t="shared" si="65"/>
        <v/>
      </c>
      <c r="G191" s="1564" t="str">
        <f t="shared" si="65"/>
        <v/>
      </c>
      <c r="I191" s="1564" t="str">
        <f t="shared" si="45"/>
        <v/>
      </c>
      <c r="K191" s="1564" t="str">
        <f t="shared" si="46"/>
        <v/>
      </c>
      <c r="M191" s="1564" t="str">
        <f t="shared" si="47"/>
        <v/>
      </c>
      <c r="O191" s="1564" t="str">
        <f t="shared" si="48"/>
        <v/>
      </c>
      <c r="Q191" s="1564" t="str">
        <f t="shared" si="49"/>
        <v/>
      </c>
      <c r="S191" s="1564" t="str">
        <f t="shared" si="50"/>
        <v/>
      </c>
      <c r="U191" s="1564" t="str">
        <f t="shared" si="51"/>
        <v/>
      </c>
      <c r="W191" s="1564" t="str">
        <f t="shared" si="52"/>
        <v/>
      </c>
      <c r="Y191" s="1564" t="str">
        <f t="shared" si="53"/>
        <v/>
      </c>
      <c r="AA191" s="1564" t="str">
        <f t="shared" si="54"/>
        <v/>
      </c>
      <c r="AC191" s="1564" t="str">
        <f t="shared" si="55"/>
        <v/>
      </c>
      <c r="AE191" s="1564" t="str">
        <f t="shared" si="56"/>
        <v/>
      </c>
      <c r="AG191" s="1564" t="str">
        <f t="shared" si="57"/>
        <v/>
      </c>
      <c r="AI191" s="1564" t="str">
        <f t="shared" si="58"/>
        <v/>
      </c>
      <c r="AK191" s="1564" t="str">
        <f t="shared" si="59"/>
        <v/>
      </c>
      <c r="AM191" s="1564" t="str">
        <f t="shared" si="60"/>
        <v/>
      </c>
      <c r="AO191" s="1564" t="str">
        <f t="shared" si="61"/>
        <v/>
      </c>
      <c r="AQ191" s="1564" t="str">
        <f t="shared" si="62"/>
        <v/>
      </c>
    </row>
    <row r="192" spans="5:43">
      <c r="E192" s="1564" t="str">
        <f t="shared" si="65"/>
        <v/>
      </c>
      <c r="G192" s="1564" t="str">
        <f t="shared" si="65"/>
        <v/>
      </c>
      <c r="I192" s="1564" t="str">
        <f t="shared" si="45"/>
        <v/>
      </c>
      <c r="K192" s="1564" t="str">
        <f t="shared" si="46"/>
        <v/>
      </c>
      <c r="M192" s="1564" t="str">
        <f t="shared" si="47"/>
        <v/>
      </c>
      <c r="O192" s="1564" t="str">
        <f t="shared" si="48"/>
        <v/>
      </c>
      <c r="Q192" s="1564" t="str">
        <f t="shared" si="49"/>
        <v/>
      </c>
      <c r="S192" s="1564" t="str">
        <f t="shared" si="50"/>
        <v/>
      </c>
      <c r="U192" s="1564" t="str">
        <f t="shared" si="51"/>
        <v/>
      </c>
      <c r="W192" s="1564" t="str">
        <f t="shared" si="52"/>
        <v/>
      </c>
      <c r="Y192" s="1564" t="str">
        <f t="shared" si="53"/>
        <v/>
      </c>
      <c r="AA192" s="1564" t="str">
        <f t="shared" si="54"/>
        <v/>
      </c>
      <c r="AC192" s="1564" t="str">
        <f t="shared" si="55"/>
        <v/>
      </c>
      <c r="AE192" s="1564" t="str">
        <f t="shared" si="56"/>
        <v/>
      </c>
      <c r="AG192" s="1564" t="str">
        <f t="shared" si="57"/>
        <v/>
      </c>
      <c r="AI192" s="1564" t="str">
        <f t="shared" si="58"/>
        <v/>
      </c>
      <c r="AK192" s="1564" t="str">
        <f t="shared" si="59"/>
        <v/>
      </c>
      <c r="AM192" s="1564" t="str">
        <f t="shared" si="60"/>
        <v/>
      </c>
      <c r="AO192" s="1564" t="str">
        <f t="shared" si="61"/>
        <v/>
      </c>
      <c r="AQ192" s="1564" t="str">
        <f t="shared" si="62"/>
        <v/>
      </c>
    </row>
    <row r="193" spans="5:43">
      <c r="E193" s="1564" t="str">
        <f t="shared" si="65"/>
        <v/>
      </c>
      <c r="G193" s="1564" t="str">
        <f t="shared" si="65"/>
        <v/>
      </c>
      <c r="I193" s="1564" t="str">
        <f t="shared" si="45"/>
        <v/>
      </c>
      <c r="K193" s="1564" t="str">
        <f t="shared" si="46"/>
        <v/>
      </c>
      <c r="M193" s="1564" t="str">
        <f t="shared" si="47"/>
        <v/>
      </c>
      <c r="O193" s="1564" t="str">
        <f t="shared" si="48"/>
        <v/>
      </c>
      <c r="Q193" s="1564" t="str">
        <f t="shared" si="49"/>
        <v/>
      </c>
      <c r="S193" s="1564" t="str">
        <f t="shared" si="50"/>
        <v/>
      </c>
      <c r="U193" s="1564" t="str">
        <f t="shared" si="51"/>
        <v/>
      </c>
      <c r="W193" s="1564" t="str">
        <f t="shared" si="52"/>
        <v/>
      </c>
      <c r="Y193" s="1564" t="str">
        <f t="shared" si="53"/>
        <v/>
      </c>
      <c r="AA193" s="1564" t="str">
        <f t="shared" si="54"/>
        <v/>
      </c>
      <c r="AC193" s="1564" t="str">
        <f t="shared" si="55"/>
        <v/>
      </c>
      <c r="AE193" s="1564" t="str">
        <f t="shared" si="56"/>
        <v/>
      </c>
      <c r="AG193" s="1564" t="str">
        <f t="shared" si="57"/>
        <v/>
      </c>
      <c r="AI193" s="1564" t="str">
        <f t="shared" si="58"/>
        <v/>
      </c>
      <c r="AK193" s="1564" t="str">
        <f t="shared" si="59"/>
        <v/>
      </c>
      <c r="AM193" s="1564" t="str">
        <f t="shared" si="60"/>
        <v/>
      </c>
      <c r="AO193" s="1564" t="str">
        <f t="shared" si="61"/>
        <v/>
      </c>
      <c r="AQ193" s="1564" t="str">
        <f t="shared" si="62"/>
        <v/>
      </c>
    </row>
    <row r="194" spans="5:43">
      <c r="E194" s="1564" t="str">
        <f t="shared" si="65"/>
        <v/>
      </c>
      <c r="G194" s="1564" t="str">
        <f t="shared" si="65"/>
        <v/>
      </c>
      <c r="I194" s="1564" t="str">
        <f t="shared" si="45"/>
        <v/>
      </c>
      <c r="K194" s="1564" t="str">
        <f t="shared" si="46"/>
        <v/>
      </c>
      <c r="M194" s="1564" t="str">
        <f t="shared" si="47"/>
        <v/>
      </c>
      <c r="O194" s="1564" t="str">
        <f t="shared" si="48"/>
        <v/>
      </c>
      <c r="Q194" s="1564" t="str">
        <f t="shared" si="49"/>
        <v/>
      </c>
      <c r="S194" s="1564" t="str">
        <f t="shared" si="50"/>
        <v/>
      </c>
      <c r="U194" s="1564" t="str">
        <f t="shared" si="51"/>
        <v/>
      </c>
      <c r="W194" s="1564" t="str">
        <f t="shared" si="52"/>
        <v/>
      </c>
      <c r="Y194" s="1564" t="str">
        <f t="shared" si="53"/>
        <v/>
      </c>
      <c r="AA194" s="1564" t="str">
        <f t="shared" si="54"/>
        <v/>
      </c>
      <c r="AC194" s="1564" t="str">
        <f t="shared" si="55"/>
        <v/>
      </c>
      <c r="AE194" s="1564" t="str">
        <f t="shared" si="56"/>
        <v/>
      </c>
      <c r="AG194" s="1564" t="str">
        <f t="shared" si="57"/>
        <v/>
      </c>
      <c r="AI194" s="1564" t="str">
        <f t="shared" si="58"/>
        <v/>
      </c>
      <c r="AK194" s="1564" t="str">
        <f t="shared" si="59"/>
        <v/>
      </c>
      <c r="AM194" s="1564" t="str">
        <f t="shared" si="60"/>
        <v/>
      </c>
      <c r="AO194" s="1564" t="str">
        <f t="shared" si="61"/>
        <v/>
      </c>
      <c r="AQ194" s="1564" t="str">
        <f t="shared" si="62"/>
        <v/>
      </c>
    </row>
    <row r="195" spans="5:43">
      <c r="E195" s="1564" t="str">
        <f t="shared" si="65"/>
        <v/>
      </c>
      <c r="G195" s="1564" t="str">
        <f t="shared" si="65"/>
        <v/>
      </c>
      <c r="I195" s="1564" t="str">
        <f t="shared" si="45"/>
        <v/>
      </c>
      <c r="K195" s="1564" t="str">
        <f t="shared" si="46"/>
        <v/>
      </c>
      <c r="M195" s="1564" t="str">
        <f t="shared" si="47"/>
        <v/>
      </c>
      <c r="O195" s="1564" t="str">
        <f t="shared" si="48"/>
        <v/>
      </c>
      <c r="Q195" s="1564" t="str">
        <f t="shared" si="49"/>
        <v/>
      </c>
      <c r="S195" s="1564" t="str">
        <f t="shared" si="50"/>
        <v/>
      </c>
      <c r="U195" s="1564" t="str">
        <f t="shared" si="51"/>
        <v/>
      </c>
      <c r="W195" s="1564" t="str">
        <f t="shared" si="52"/>
        <v/>
      </c>
      <c r="Y195" s="1564" t="str">
        <f t="shared" si="53"/>
        <v/>
      </c>
      <c r="AA195" s="1564" t="str">
        <f t="shared" si="54"/>
        <v/>
      </c>
      <c r="AC195" s="1564" t="str">
        <f t="shared" si="55"/>
        <v/>
      </c>
      <c r="AE195" s="1564" t="str">
        <f t="shared" si="56"/>
        <v/>
      </c>
      <c r="AG195" s="1564" t="str">
        <f t="shared" si="57"/>
        <v/>
      </c>
      <c r="AI195" s="1564" t="str">
        <f t="shared" si="58"/>
        <v/>
      </c>
      <c r="AK195" s="1564" t="str">
        <f t="shared" si="59"/>
        <v/>
      </c>
      <c r="AM195" s="1564" t="str">
        <f t="shared" si="60"/>
        <v/>
      </c>
      <c r="AO195" s="1564" t="str">
        <f t="shared" si="61"/>
        <v/>
      </c>
      <c r="AQ195" s="1564" t="str">
        <f t="shared" si="62"/>
        <v/>
      </c>
    </row>
    <row r="196" spans="5:43">
      <c r="E196" s="1564" t="str">
        <f t="shared" si="65"/>
        <v/>
      </c>
      <c r="G196" s="1564" t="str">
        <f t="shared" si="65"/>
        <v/>
      </c>
      <c r="I196" s="1564" t="str">
        <f t="shared" si="45"/>
        <v/>
      </c>
      <c r="K196" s="1564" t="str">
        <f t="shared" si="46"/>
        <v/>
      </c>
      <c r="M196" s="1564" t="str">
        <f t="shared" si="47"/>
        <v/>
      </c>
      <c r="O196" s="1564" t="str">
        <f t="shared" si="48"/>
        <v/>
      </c>
      <c r="Q196" s="1564" t="str">
        <f t="shared" si="49"/>
        <v/>
      </c>
      <c r="S196" s="1564" t="str">
        <f t="shared" si="50"/>
        <v/>
      </c>
      <c r="U196" s="1564" t="str">
        <f t="shared" si="51"/>
        <v/>
      </c>
      <c r="W196" s="1564" t="str">
        <f t="shared" si="52"/>
        <v/>
      </c>
      <c r="Y196" s="1564" t="str">
        <f t="shared" si="53"/>
        <v/>
      </c>
      <c r="AA196" s="1564" t="str">
        <f t="shared" si="54"/>
        <v/>
      </c>
      <c r="AC196" s="1564" t="str">
        <f t="shared" si="55"/>
        <v/>
      </c>
      <c r="AE196" s="1564" t="str">
        <f t="shared" si="56"/>
        <v/>
      </c>
      <c r="AG196" s="1564" t="str">
        <f t="shared" si="57"/>
        <v/>
      </c>
      <c r="AI196" s="1564" t="str">
        <f t="shared" si="58"/>
        <v/>
      </c>
      <c r="AK196" s="1564" t="str">
        <f t="shared" si="59"/>
        <v/>
      </c>
      <c r="AM196" s="1564" t="str">
        <f t="shared" si="60"/>
        <v/>
      </c>
      <c r="AO196" s="1564" t="str">
        <f t="shared" si="61"/>
        <v/>
      </c>
      <c r="AQ196" s="1564" t="str">
        <f t="shared" si="62"/>
        <v/>
      </c>
    </row>
    <row r="197" spans="5:43">
      <c r="E197" s="1564" t="str">
        <f t="shared" si="65"/>
        <v/>
      </c>
      <c r="G197" s="1564" t="str">
        <f t="shared" si="65"/>
        <v/>
      </c>
      <c r="I197" s="1564" t="str">
        <f t="shared" si="45"/>
        <v/>
      </c>
      <c r="K197" s="1564" t="str">
        <f t="shared" si="46"/>
        <v/>
      </c>
      <c r="M197" s="1564" t="str">
        <f t="shared" si="47"/>
        <v/>
      </c>
      <c r="O197" s="1564" t="str">
        <f t="shared" si="48"/>
        <v/>
      </c>
      <c r="Q197" s="1564" t="str">
        <f t="shared" si="49"/>
        <v/>
      </c>
      <c r="S197" s="1564" t="str">
        <f t="shared" si="50"/>
        <v/>
      </c>
      <c r="U197" s="1564" t="str">
        <f t="shared" si="51"/>
        <v/>
      </c>
      <c r="W197" s="1564" t="str">
        <f t="shared" si="52"/>
        <v/>
      </c>
      <c r="Y197" s="1564" t="str">
        <f t="shared" si="53"/>
        <v/>
      </c>
      <c r="AA197" s="1564" t="str">
        <f t="shared" si="54"/>
        <v/>
      </c>
      <c r="AC197" s="1564" t="str">
        <f t="shared" si="55"/>
        <v/>
      </c>
      <c r="AE197" s="1564" t="str">
        <f t="shared" si="56"/>
        <v/>
      </c>
      <c r="AG197" s="1564" t="str">
        <f t="shared" si="57"/>
        <v/>
      </c>
      <c r="AI197" s="1564" t="str">
        <f t="shared" si="58"/>
        <v/>
      </c>
      <c r="AK197" s="1564" t="str">
        <f t="shared" si="59"/>
        <v/>
      </c>
      <c r="AM197" s="1564" t="str">
        <f t="shared" si="60"/>
        <v/>
      </c>
      <c r="AO197" s="1564" t="str">
        <f t="shared" si="61"/>
        <v/>
      </c>
      <c r="AQ197" s="1564" t="str">
        <f t="shared" si="62"/>
        <v/>
      </c>
    </row>
    <row r="198" spans="5:43">
      <c r="E198" s="1564" t="str">
        <f t="shared" si="65"/>
        <v/>
      </c>
      <c r="G198" s="1564" t="str">
        <f t="shared" si="65"/>
        <v/>
      </c>
      <c r="I198" s="1564" t="str">
        <f t="shared" si="45"/>
        <v/>
      </c>
      <c r="K198" s="1564" t="str">
        <f t="shared" si="46"/>
        <v/>
      </c>
      <c r="M198" s="1564" t="str">
        <f t="shared" si="47"/>
        <v/>
      </c>
      <c r="O198" s="1564" t="str">
        <f t="shared" si="48"/>
        <v/>
      </c>
      <c r="Q198" s="1564" t="str">
        <f t="shared" si="49"/>
        <v/>
      </c>
      <c r="S198" s="1564" t="str">
        <f t="shared" si="50"/>
        <v/>
      </c>
      <c r="U198" s="1564" t="str">
        <f t="shared" si="51"/>
        <v/>
      </c>
      <c r="W198" s="1564" t="str">
        <f t="shared" si="52"/>
        <v/>
      </c>
      <c r="Y198" s="1564" t="str">
        <f t="shared" si="53"/>
        <v/>
      </c>
      <c r="AA198" s="1564" t="str">
        <f t="shared" si="54"/>
        <v/>
      </c>
      <c r="AC198" s="1564" t="str">
        <f t="shared" si="55"/>
        <v/>
      </c>
      <c r="AE198" s="1564" t="str">
        <f t="shared" si="56"/>
        <v/>
      </c>
      <c r="AG198" s="1564" t="str">
        <f t="shared" si="57"/>
        <v/>
      </c>
      <c r="AI198" s="1564" t="str">
        <f t="shared" si="58"/>
        <v/>
      </c>
      <c r="AK198" s="1564" t="str">
        <f t="shared" si="59"/>
        <v/>
      </c>
      <c r="AM198" s="1564" t="str">
        <f t="shared" si="60"/>
        <v/>
      </c>
      <c r="AO198" s="1564" t="str">
        <f t="shared" si="61"/>
        <v/>
      </c>
      <c r="AQ198" s="1564" t="str">
        <f t="shared" si="62"/>
        <v/>
      </c>
    </row>
    <row r="199" spans="5:43">
      <c r="E199" s="1564" t="str">
        <f t="shared" si="65"/>
        <v/>
      </c>
      <c r="G199" s="1564" t="str">
        <f t="shared" si="65"/>
        <v/>
      </c>
      <c r="I199" s="1564" t="str">
        <f t="shared" si="45"/>
        <v/>
      </c>
      <c r="K199" s="1564" t="str">
        <f t="shared" si="46"/>
        <v/>
      </c>
      <c r="M199" s="1564" t="str">
        <f t="shared" si="47"/>
        <v/>
      </c>
      <c r="O199" s="1564" t="str">
        <f t="shared" si="48"/>
        <v/>
      </c>
      <c r="Q199" s="1564" t="str">
        <f t="shared" si="49"/>
        <v/>
      </c>
      <c r="S199" s="1564" t="str">
        <f t="shared" si="50"/>
        <v/>
      </c>
      <c r="U199" s="1564" t="str">
        <f t="shared" si="51"/>
        <v/>
      </c>
      <c r="W199" s="1564" t="str">
        <f t="shared" si="52"/>
        <v/>
      </c>
      <c r="Y199" s="1564" t="str">
        <f t="shared" si="53"/>
        <v/>
      </c>
      <c r="AA199" s="1564" t="str">
        <f t="shared" si="54"/>
        <v/>
      </c>
      <c r="AC199" s="1564" t="str">
        <f t="shared" si="55"/>
        <v/>
      </c>
      <c r="AE199" s="1564" t="str">
        <f t="shared" si="56"/>
        <v/>
      </c>
      <c r="AG199" s="1564" t="str">
        <f t="shared" si="57"/>
        <v/>
      </c>
      <c r="AI199" s="1564" t="str">
        <f t="shared" si="58"/>
        <v/>
      </c>
      <c r="AK199" s="1564" t="str">
        <f t="shared" si="59"/>
        <v/>
      </c>
      <c r="AM199" s="1564" t="str">
        <f t="shared" si="60"/>
        <v/>
      </c>
      <c r="AO199" s="1564" t="str">
        <f t="shared" si="61"/>
        <v/>
      </c>
      <c r="AQ199" s="1564" t="str">
        <f t="shared" si="62"/>
        <v/>
      </c>
    </row>
    <row r="200" spans="5:43">
      <c r="E200" s="1564" t="str">
        <f t="shared" si="65"/>
        <v/>
      </c>
      <c r="G200" s="1564" t="str">
        <f t="shared" si="65"/>
        <v/>
      </c>
      <c r="I200" s="1564" t="str">
        <f t="shared" si="45"/>
        <v/>
      </c>
      <c r="K200" s="1564" t="str">
        <f t="shared" si="46"/>
        <v/>
      </c>
      <c r="M200" s="1564" t="str">
        <f t="shared" si="47"/>
        <v/>
      </c>
      <c r="O200" s="1564" t="str">
        <f t="shared" si="48"/>
        <v/>
      </c>
      <c r="Q200" s="1564" t="str">
        <f t="shared" si="49"/>
        <v/>
      </c>
      <c r="S200" s="1564" t="str">
        <f t="shared" si="50"/>
        <v/>
      </c>
      <c r="U200" s="1564" t="str">
        <f t="shared" si="51"/>
        <v/>
      </c>
      <c r="W200" s="1564" t="str">
        <f t="shared" si="52"/>
        <v/>
      </c>
      <c r="Y200" s="1564" t="str">
        <f t="shared" si="53"/>
        <v/>
      </c>
      <c r="AA200" s="1564" t="str">
        <f t="shared" si="54"/>
        <v/>
      </c>
      <c r="AC200" s="1564" t="str">
        <f t="shared" si="55"/>
        <v/>
      </c>
      <c r="AE200" s="1564" t="str">
        <f t="shared" si="56"/>
        <v/>
      </c>
      <c r="AG200" s="1564" t="str">
        <f t="shared" si="57"/>
        <v/>
      </c>
      <c r="AI200" s="1564" t="str">
        <f t="shared" si="58"/>
        <v/>
      </c>
      <c r="AK200" s="1564" t="str">
        <f t="shared" si="59"/>
        <v/>
      </c>
      <c r="AM200" s="1564" t="str">
        <f t="shared" si="60"/>
        <v/>
      </c>
      <c r="AO200" s="1564" t="str">
        <f t="shared" si="61"/>
        <v/>
      </c>
      <c r="AQ200" s="1564" t="str">
        <f t="shared" si="62"/>
        <v/>
      </c>
    </row>
    <row r="201" spans="5:43">
      <c r="E201" s="1564" t="str">
        <f t="shared" si="65"/>
        <v/>
      </c>
      <c r="G201" s="1564" t="str">
        <f t="shared" si="65"/>
        <v/>
      </c>
      <c r="I201" s="1564" t="str">
        <f t="shared" si="45"/>
        <v/>
      </c>
      <c r="K201" s="1564" t="str">
        <f t="shared" si="46"/>
        <v/>
      </c>
      <c r="M201" s="1564" t="str">
        <f t="shared" si="47"/>
        <v/>
      </c>
      <c r="O201" s="1564" t="str">
        <f t="shared" si="48"/>
        <v/>
      </c>
      <c r="Q201" s="1564" t="str">
        <f t="shared" si="49"/>
        <v/>
      </c>
      <c r="S201" s="1564" t="str">
        <f t="shared" si="50"/>
        <v/>
      </c>
      <c r="U201" s="1564" t="str">
        <f t="shared" si="51"/>
        <v/>
      </c>
      <c r="W201" s="1564" t="str">
        <f t="shared" si="52"/>
        <v/>
      </c>
      <c r="Y201" s="1564" t="str">
        <f t="shared" si="53"/>
        <v/>
      </c>
      <c r="AA201" s="1564" t="str">
        <f t="shared" si="54"/>
        <v/>
      </c>
      <c r="AC201" s="1564" t="str">
        <f t="shared" si="55"/>
        <v/>
      </c>
      <c r="AE201" s="1564" t="str">
        <f t="shared" si="56"/>
        <v/>
      </c>
      <c r="AG201" s="1564" t="str">
        <f t="shared" si="57"/>
        <v/>
      </c>
      <c r="AI201" s="1564" t="str">
        <f t="shared" si="58"/>
        <v/>
      </c>
      <c r="AK201" s="1564" t="str">
        <f t="shared" si="59"/>
        <v/>
      </c>
      <c r="AM201" s="1564" t="str">
        <f t="shared" si="60"/>
        <v/>
      </c>
      <c r="AO201" s="1564" t="str">
        <f t="shared" si="61"/>
        <v/>
      </c>
      <c r="AQ201" s="1564" t="str">
        <f t="shared" si="62"/>
        <v/>
      </c>
    </row>
    <row r="202" spans="5:43">
      <c r="E202" s="1564" t="str">
        <f t="shared" si="65"/>
        <v/>
      </c>
      <c r="G202" s="1564" t="str">
        <f t="shared" si="65"/>
        <v/>
      </c>
      <c r="I202" s="1564" t="str">
        <f t="shared" si="45"/>
        <v/>
      </c>
      <c r="K202" s="1564" t="str">
        <f t="shared" si="46"/>
        <v/>
      </c>
      <c r="M202" s="1564" t="str">
        <f t="shared" si="47"/>
        <v/>
      </c>
      <c r="O202" s="1564" t="str">
        <f t="shared" si="48"/>
        <v/>
      </c>
      <c r="Q202" s="1564" t="str">
        <f t="shared" si="49"/>
        <v/>
      </c>
      <c r="S202" s="1564" t="str">
        <f t="shared" si="50"/>
        <v/>
      </c>
      <c r="U202" s="1564" t="str">
        <f t="shared" si="51"/>
        <v/>
      </c>
      <c r="W202" s="1564" t="str">
        <f t="shared" si="52"/>
        <v/>
      </c>
      <c r="Y202" s="1564" t="str">
        <f t="shared" si="53"/>
        <v/>
      </c>
      <c r="AA202" s="1564" t="str">
        <f t="shared" si="54"/>
        <v/>
      </c>
      <c r="AC202" s="1564" t="str">
        <f t="shared" si="55"/>
        <v/>
      </c>
      <c r="AE202" s="1564" t="str">
        <f t="shared" si="56"/>
        <v/>
      </c>
      <c r="AG202" s="1564" t="str">
        <f t="shared" si="57"/>
        <v/>
      </c>
      <c r="AI202" s="1564" t="str">
        <f t="shared" si="58"/>
        <v/>
      </c>
      <c r="AK202" s="1564" t="str">
        <f t="shared" si="59"/>
        <v/>
      </c>
      <c r="AM202" s="1564" t="str">
        <f t="shared" si="60"/>
        <v/>
      </c>
      <c r="AO202" s="1564" t="str">
        <f t="shared" si="61"/>
        <v/>
      </c>
      <c r="AQ202" s="1564" t="str">
        <f t="shared" si="62"/>
        <v/>
      </c>
    </row>
    <row r="203" spans="5:43">
      <c r="E203" s="1564" t="str">
        <f t="shared" si="65"/>
        <v/>
      </c>
      <c r="G203" s="1564" t="str">
        <f t="shared" si="65"/>
        <v/>
      </c>
      <c r="I203" s="1564" t="str">
        <f t="shared" si="45"/>
        <v/>
      </c>
      <c r="K203" s="1564" t="str">
        <f t="shared" si="46"/>
        <v/>
      </c>
      <c r="M203" s="1564" t="str">
        <f t="shared" si="47"/>
        <v/>
      </c>
      <c r="O203" s="1564" t="str">
        <f t="shared" si="48"/>
        <v/>
      </c>
      <c r="Q203" s="1564" t="str">
        <f t="shared" si="49"/>
        <v/>
      </c>
      <c r="S203" s="1564" t="str">
        <f t="shared" si="50"/>
        <v/>
      </c>
      <c r="U203" s="1564" t="str">
        <f t="shared" si="51"/>
        <v/>
      </c>
      <c r="W203" s="1564" t="str">
        <f t="shared" si="52"/>
        <v/>
      </c>
      <c r="Y203" s="1564" t="str">
        <f t="shared" si="53"/>
        <v/>
      </c>
      <c r="AA203" s="1564" t="str">
        <f t="shared" si="54"/>
        <v/>
      </c>
      <c r="AC203" s="1564" t="str">
        <f t="shared" si="55"/>
        <v/>
      </c>
      <c r="AE203" s="1564" t="str">
        <f t="shared" si="56"/>
        <v/>
      </c>
      <c r="AG203" s="1564" t="str">
        <f t="shared" si="57"/>
        <v/>
      </c>
      <c r="AI203" s="1564" t="str">
        <f t="shared" si="58"/>
        <v/>
      </c>
      <c r="AK203" s="1564" t="str">
        <f t="shared" si="59"/>
        <v/>
      </c>
      <c r="AM203" s="1564" t="str">
        <f t="shared" si="60"/>
        <v/>
      </c>
      <c r="AO203" s="1564" t="str">
        <f t="shared" si="61"/>
        <v/>
      </c>
      <c r="AQ203" s="1564" t="str">
        <f t="shared" si="62"/>
        <v/>
      </c>
    </row>
    <row r="204" spans="5:43">
      <c r="E204" s="1564" t="str">
        <f t="shared" si="65"/>
        <v/>
      </c>
      <c r="G204" s="1564" t="str">
        <f t="shared" si="65"/>
        <v/>
      </c>
      <c r="I204" s="1564" t="str">
        <f t="shared" si="45"/>
        <v/>
      </c>
      <c r="K204" s="1564" t="str">
        <f t="shared" si="46"/>
        <v/>
      </c>
      <c r="M204" s="1564" t="str">
        <f t="shared" si="47"/>
        <v/>
      </c>
      <c r="O204" s="1564" t="str">
        <f t="shared" si="48"/>
        <v/>
      </c>
      <c r="Q204" s="1564" t="str">
        <f t="shared" si="49"/>
        <v/>
      </c>
      <c r="S204" s="1564" t="str">
        <f t="shared" si="50"/>
        <v/>
      </c>
      <c r="U204" s="1564" t="str">
        <f t="shared" si="51"/>
        <v/>
      </c>
      <c r="W204" s="1564" t="str">
        <f t="shared" si="52"/>
        <v/>
      </c>
      <c r="Y204" s="1564" t="str">
        <f t="shared" si="53"/>
        <v/>
      </c>
      <c r="AA204" s="1564" t="str">
        <f t="shared" si="54"/>
        <v/>
      </c>
      <c r="AC204" s="1564" t="str">
        <f t="shared" si="55"/>
        <v/>
      </c>
      <c r="AE204" s="1564" t="str">
        <f t="shared" si="56"/>
        <v/>
      </c>
      <c r="AG204" s="1564" t="str">
        <f t="shared" si="57"/>
        <v/>
      </c>
      <c r="AI204" s="1564" t="str">
        <f t="shared" si="58"/>
        <v/>
      </c>
      <c r="AK204" s="1564" t="str">
        <f t="shared" si="59"/>
        <v/>
      </c>
      <c r="AM204" s="1564" t="str">
        <f t="shared" si="60"/>
        <v/>
      </c>
      <c r="AO204" s="1564" t="str">
        <f t="shared" si="61"/>
        <v/>
      </c>
      <c r="AQ204" s="1564" t="str">
        <f t="shared" si="62"/>
        <v/>
      </c>
    </row>
    <row r="205" spans="5:43">
      <c r="E205" s="1564" t="str">
        <f t="shared" ref="E205:G220" si="66">IF(OR($B205=0,D205=0),"",D205/$B205)</f>
        <v/>
      </c>
      <c r="G205" s="1564" t="str">
        <f t="shared" si="66"/>
        <v/>
      </c>
      <c r="I205" s="1564" t="str">
        <f t="shared" ref="I205:I268" si="67">IF(OR($B205=0,H205=0),"",H205/$B205)</f>
        <v/>
      </c>
      <c r="K205" s="1564" t="str">
        <f t="shared" ref="K205:K268" si="68">IF(OR($B205=0,J205=0),"",J205/$B205)</f>
        <v/>
      </c>
      <c r="M205" s="1564" t="str">
        <f t="shared" ref="M205:M268" si="69">IF(OR($B205=0,L205=0),"",L205/$B205)</f>
        <v/>
      </c>
      <c r="O205" s="1564" t="str">
        <f t="shared" ref="O205:O268" si="70">IF(OR($B205=0,N205=0),"",N205/$B205)</f>
        <v/>
      </c>
      <c r="Q205" s="1564" t="str">
        <f t="shared" ref="Q205:Q268" si="71">IF(OR($B205=0,P205=0),"",P205/$B205)</f>
        <v/>
      </c>
      <c r="S205" s="1564" t="str">
        <f t="shared" ref="S205:S268" si="72">IF(OR($B205=0,R205=0),"",R205/$B205)</f>
        <v/>
      </c>
      <c r="U205" s="1564" t="str">
        <f t="shared" ref="U205:U268" si="73">IF(OR($B205=0,T205=0),"",T205/$B205)</f>
        <v/>
      </c>
      <c r="W205" s="1564" t="str">
        <f t="shared" ref="W205:W268" si="74">IF(OR($B205=0,V205=0),"",V205/$B205)</f>
        <v/>
      </c>
      <c r="Y205" s="1564" t="str">
        <f t="shared" ref="Y205:Y268" si="75">IF(OR($B205=0,X205=0),"",X205/$B205)</f>
        <v/>
      </c>
      <c r="AA205" s="1564" t="str">
        <f t="shared" ref="AA205:AA268" si="76">IF(OR($B205=0,Z205=0),"",Z205/$B205)</f>
        <v/>
      </c>
      <c r="AC205" s="1564" t="str">
        <f t="shared" ref="AC205:AC268" si="77">IF(OR($B205=0,AB205=0),"",AB205/$B205)</f>
        <v/>
      </c>
      <c r="AE205" s="1564" t="str">
        <f t="shared" ref="AE205:AE268" si="78">IF(OR($B205=0,AD205=0),"",AD205/$B205)</f>
        <v/>
      </c>
      <c r="AG205" s="1564" t="str">
        <f t="shared" ref="AG205:AG268" si="79">IF(OR($B205=0,AF205=0),"",AF205/$B205)</f>
        <v/>
      </c>
      <c r="AI205" s="1564" t="str">
        <f t="shared" ref="AI205:AI268" si="80">IF(OR($B205=0,AH205=0),"",AH205/$B205)</f>
        <v/>
      </c>
      <c r="AK205" s="1564" t="str">
        <f t="shared" ref="AK205:AK268" si="81">IF(OR($B205=0,AJ205=0),"",AJ205/$B205)</f>
        <v/>
      </c>
      <c r="AM205" s="1564" t="str">
        <f t="shared" ref="AM205:AM268" si="82">IF(OR($B205=0,AL205=0),"",AL205/$B205)</f>
        <v/>
      </c>
      <c r="AO205" s="1564" t="str">
        <f t="shared" ref="AO205:AO268" si="83">IF(OR($B205=0,AN205=0),"",AN205/$B205)</f>
        <v/>
      </c>
      <c r="AQ205" s="1564" t="str">
        <f t="shared" ref="AQ205:AQ268" si="84">IF(OR($B205=0,AP205=0),"",AP205/$B205)</f>
        <v/>
      </c>
    </row>
    <row r="206" spans="5:43">
      <c r="E206" s="1564" t="str">
        <f t="shared" si="66"/>
        <v/>
      </c>
      <c r="G206" s="1564" t="str">
        <f t="shared" si="66"/>
        <v/>
      </c>
      <c r="I206" s="1564" t="str">
        <f t="shared" si="67"/>
        <v/>
      </c>
      <c r="K206" s="1564" t="str">
        <f t="shared" si="68"/>
        <v/>
      </c>
      <c r="M206" s="1564" t="str">
        <f t="shared" si="69"/>
        <v/>
      </c>
      <c r="O206" s="1564" t="str">
        <f t="shared" si="70"/>
        <v/>
      </c>
      <c r="Q206" s="1564" t="str">
        <f t="shared" si="71"/>
        <v/>
      </c>
      <c r="S206" s="1564" t="str">
        <f t="shared" si="72"/>
        <v/>
      </c>
      <c r="U206" s="1564" t="str">
        <f t="shared" si="73"/>
        <v/>
      </c>
      <c r="W206" s="1564" t="str">
        <f t="shared" si="74"/>
        <v/>
      </c>
      <c r="Y206" s="1564" t="str">
        <f t="shared" si="75"/>
        <v/>
      </c>
      <c r="AA206" s="1564" t="str">
        <f t="shared" si="76"/>
        <v/>
      </c>
      <c r="AC206" s="1564" t="str">
        <f t="shared" si="77"/>
        <v/>
      </c>
      <c r="AE206" s="1564" t="str">
        <f t="shared" si="78"/>
        <v/>
      </c>
      <c r="AG206" s="1564" t="str">
        <f t="shared" si="79"/>
        <v/>
      </c>
      <c r="AI206" s="1564" t="str">
        <f t="shared" si="80"/>
        <v/>
      </c>
      <c r="AK206" s="1564" t="str">
        <f t="shared" si="81"/>
        <v/>
      </c>
      <c r="AM206" s="1564" t="str">
        <f t="shared" si="82"/>
        <v/>
      </c>
      <c r="AO206" s="1564" t="str">
        <f t="shared" si="83"/>
        <v/>
      </c>
      <c r="AQ206" s="1564" t="str">
        <f t="shared" si="84"/>
        <v/>
      </c>
    </row>
    <row r="207" spans="5:43">
      <c r="E207" s="1564" t="str">
        <f t="shared" si="66"/>
        <v/>
      </c>
      <c r="G207" s="1564" t="str">
        <f t="shared" si="66"/>
        <v/>
      </c>
      <c r="I207" s="1564" t="str">
        <f t="shared" si="67"/>
        <v/>
      </c>
      <c r="K207" s="1564" t="str">
        <f t="shared" si="68"/>
        <v/>
      </c>
      <c r="M207" s="1564" t="str">
        <f t="shared" si="69"/>
        <v/>
      </c>
      <c r="O207" s="1564" t="str">
        <f t="shared" si="70"/>
        <v/>
      </c>
      <c r="Q207" s="1564" t="str">
        <f t="shared" si="71"/>
        <v/>
      </c>
      <c r="S207" s="1564" t="str">
        <f t="shared" si="72"/>
        <v/>
      </c>
      <c r="U207" s="1564" t="str">
        <f t="shared" si="73"/>
        <v/>
      </c>
      <c r="W207" s="1564" t="str">
        <f t="shared" si="74"/>
        <v/>
      </c>
      <c r="Y207" s="1564" t="str">
        <f t="shared" si="75"/>
        <v/>
      </c>
      <c r="AA207" s="1564" t="str">
        <f t="shared" si="76"/>
        <v/>
      </c>
      <c r="AC207" s="1564" t="str">
        <f t="shared" si="77"/>
        <v/>
      </c>
      <c r="AE207" s="1564" t="str">
        <f t="shared" si="78"/>
        <v/>
      </c>
      <c r="AG207" s="1564" t="str">
        <f t="shared" si="79"/>
        <v/>
      </c>
      <c r="AI207" s="1564" t="str">
        <f t="shared" si="80"/>
        <v/>
      </c>
      <c r="AK207" s="1564" t="str">
        <f t="shared" si="81"/>
        <v/>
      </c>
      <c r="AM207" s="1564" t="str">
        <f t="shared" si="82"/>
        <v/>
      </c>
      <c r="AO207" s="1564" t="str">
        <f t="shared" si="83"/>
        <v/>
      </c>
      <c r="AQ207" s="1564" t="str">
        <f t="shared" si="84"/>
        <v/>
      </c>
    </row>
    <row r="208" spans="5:43">
      <c r="E208" s="1564" t="str">
        <f t="shared" si="66"/>
        <v/>
      </c>
      <c r="G208" s="1564" t="str">
        <f t="shared" si="66"/>
        <v/>
      </c>
      <c r="I208" s="1564" t="str">
        <f t="shared" si="67"/>
        <v/>
      </c>
      <c r="K208" s="1564" t="str">
        <f t="shared" si="68"/>
        <v/>
      </c>
      <c r="M208" s="1564" t="str">
        <f t="shared" si="69"/>
        <v/>
      </c>
      <c r="O208" s="1564" t="str">
        <f t="shared" si="70"/>
        <v/>
      </c>
      <c r="Q208" s="1564" t="str">
        <f t="shared" si="71"/>
        <v/>
      </c>
      <c r="S208" s="1564" t="str">
        <f t="shared" si="72"/>
        <v/>
      </c>
      <c r="U208" s="1564" t="str">
        <f t="shared" si="73"/>
        <v/>
      </c>
      <c r="W208" s="1564" t="str">
        <f t="shared" si="74"/>
        <v/>
      </c>
      <c r="Y208" s="1564" t="str">
        <f t="shared" si="75"/>
        <v/>
      </c>
      <c r="AA208" s="1564" t="str">
        <f t="shared" si="76"/>
        <v/>
      </c>
      <c r="AC208" s="1564" t="str">
        <f t="shared" si="77"/>
        <v/>
      </c>
      <c r="AE208" s="1564" t="str">
        <f t="shared" si="78"/>
        <v/>
      </c>
      <c r="AG208" s="1564" t="str">
        <f t="shared" si="79"/>
        <v/>
      </c>
      <c r="AI208" s="1564" t="str">
        <f t="shared" si="80"/>
        <v/>
      </c>
      <c r="AK208" s="1564" t="str">
        <f t="shared" si="81"/>
        <v/>
      </c>
      <c r="AM208" s="1564" t="str">
        <f t="shared" si="82"/>
        <v/>
      </c>
      <c r="AO208" s="1564" t="str">
        <f t="shared" si="83"/>
        <v/>
      </c>
      <c r="AQ208" s="1564" t="str">
        <f t="shared" si="84"/>
        <v/>
      </c>
    </row>
    <row r="209" spans="5:43">
      <c r="E209" s="1564" t="str">
        <f t="shared" si="66"/>
        <v/>
      </c>
      <c r="G209" s="1564" t="str">
        <f t="shared" si="66"/>
        <v/>
      </c>
      <c r="I209" s="1564" t="str">
        <f t="shared" si="67"/>
        <v/>
      </c>
      <c r="K209" s="1564" t="str">
        <f t="shared" si="68"/>
        <v/>
      </c>
      <c r="M209" s="1564" t="str">
        <f t="shared" si="69"/>
        <v/>
      </c>
      <c r="O209" s="1564" t="str">
        <f t="shared" si="70"/>
        <v/>
      </c>
      <c r="Q209" s="1564" t="str">
        <f t="shared" si="71"/>
        <v/>
      </c>
      <c r="S209" s="1564" t="str">
        <f t="shared" si="72"/>
        <v/>
      </c>
      <c r="U209" s="1564" t="str">
        <f t="shared" si="73"/>
        <v/>
      </c>
      <c r="W209" s="1564" t="str">
        <f t="shared" si="74"/>
        <v/>
      </c>
      <c r="Y209" s="1564" t="str">
        <f t="shared" si="75"/>
        <v/>
      </c>
      <c r="AA209" s="1564" t="str">
        <f t="shared" si="76"/>
        <v/>
      </c>
      <c r="AC209" s="1564" t="str">
        <f t="shared" si="77"/>
        <v/>
      </c>
      <c r="AE209" s="1564" t="str">
        <f t="shared" si="78"/>
        <v/>
      </c>
      <c r="AG209" s="1564" t="str">
        <f t="shared" si="79"/>
        <v/>
      </c>
      <c r="AI209" s="1564" t="str">
        <f t="shared" si="80"/>
        <v/>
      </c>
      <c r="AK209" s="1564" t="str">
        <f t="shared" si="81"/>
        <v/>
      </c>
      <c r="AM209" s="1564" t="str">
        <f t="shared" si="82"/>
        <v/>
      </c>
      <c r="AO209" s="1564" t="str">
        <f t="shared" si="83"/>
        <v/>
      </c>
      <c r="AQ209" s="1564" t="str">
        <f t="shared" si="84"/>
        <v/>
      </c>
    </row>
    <row r="210" spans="5:43">
      <c r="E210" s="1564" t="str">
        <f t="shared" si="66"/>
        <v/>
      </c>
      <c r="G210" s="1564" t="str">
        <f t="shared" si="66"/>
        <v/>
      </c>
      <c r="I210" s="1564" t="str">
        <f t="shared" si="67"/>
        <v/>
      </c>
      <c r="K210" s="1564" t="str">
        <f t="shared" si="68"/>
        <v/>
      </c>
      <c r="M210" s="1564" t="str">
        <f t="shared" si="69"/>
        <v/>
      </c>
      <c r="O210" s="1564" t="str">
        <f t="shared" si="70"/>
        <v/>
      </c>
      <c r="Q210" s="1564" t="str">
        <f t="shared" si="71"/>
        <v/>
      </c>
      <c r="S210" s="1564" t="str">
        <f t="shared" si="72"/>
        <v/>
      </c>
      <c r="U210" s="1564" t="str">
        <f t="shared" si="73"/>
        <v/>
      </c>
      <c r="W210" s="1564" t="str">
        <f t="shared" si="74"/>
        <v/>
      </c>
      <c r="Y210" s="1564" t="str">
        <f t="shared" si="75"/>
        <v/>
      </c>
      <c r="AA210" s="1564" t="str">
        <f t="shared" si="76"/>
        <v/>
      </c>
      <c r="AC210" s="1564" t="str">
        <f t="shared" si="77"/>
        <v/>
      </c>
      <c r="AE210" s="1564" t="str">
        <f t="shared" si="78"/>
        <v/>
      </c>
      <c r="AG210" s="1564" t="str">
        <f t="shared" si="79"/>
        <v/>
      </c>
      <c r="AI210" s="1564" t="str">
        <f t="shared" si="80"/>
        <v/>
      </c>
      <c r="AK210" s="1564" t="str">
        <f t="shared" si="81"/>
        <v/>
      </c>
      <c r="AM210" s="1564" t="str">
        <f t="shared" si="82"/>
        <v/>
      </c>
      <c r="AO210" s="1564" t="str">
        <f t="shared" si="83"/>
        <v/>
      </c>
      <c r="AQ210" s="1564" t="str">
        <f t="shared" si="84"/>
        <v/>
      </c>
    </row>
    <row r="211" spans="5:43">
      <c r="E211" s="1564" t="str">
        <f t="shared" si="66"/>
        <v/>
      </c>
      <c r="G211" s="1564" t="str">
        <f t="shared" si="66"/>
        <v/>
      </c>
      <c r="I211" s="1564" t="str">
        <f t="shared" si="67"/>
        <v/>
      </c>
      <c r="K211" s="1564" t="str">
        <f t="shared" si="68"/>
        <v/>
      </c>
      <c r="M211" s="1564" t="str">
        <f t="shared" si="69"/>
        <v/>
      </c>
      <c r="O211" s="1564" t="str">
        <f t="shared" si="70"/>
        <v/>
      </c>
      <c r="Q211" s="1564" t="str">
        <f t="shared" si="71"/>
        <v/>
      </c>
      <c r="S211" s="1564" t="str">
        <f t="shared" si="72"/>
        <v/>
      </c>
      <c r="U211" s="1564" t="str">
        <f t="shared" si="73"/>
        <v/>
      </c>
      <c r="W211" s="1564" t="str">
        <f t="shared" si="74"/>
        <v/>
      </c>
      <c r="Y211" s="1564" t="str">
        <f t="shared" si="75"/>
        <v/>
      </c>
      <c r="AA211" s="1564" t="str">
        <f t="shared" si="76"/>
        <v/>
      </c>
      <c r="AC211" s="1564" t="str">
        <f t="shared" si="77"/>
        <v/>
      </c>
      <c r="AE211" s="1564" t="str">
        <f t="shared" si="78"/>
        <v/>
      </c>
      <c r="AG211" s="1564" t="str">
        <f t="shared" si="79"/>
        <v/>
      </c>
      <c r="AI211" s="1564" t="str">
        <f t="shared" si="80"/>
        <v/>
      </c>
      <c r="AK211" s="1564" t="str">
        <f t="shared" si="81"/>
        <v/>
      </c>
      <c r="AM211" s="1564" t="str">
        <f t="shared" si="82"/>
        <v/>
      </c>
      <c r="AO211" s="1564" t="str">
        <f t="shared" si="83"/>
        <v/>
      </c>
      <c r="AQ211" s="1564" t="str">
        <f t="shared" si="84"/>
        <v/>
      </c>
    </row>
    <row r="212" spans="5:43">
      <c r="E212" s="1564" t="str">
        <f t="shared" si="66"/>
        <v/>
      </c>
      <c r="G212" s="1564" t="str">
        <f t="shared" si="66"/>
        <v/>
      </c>
      <c r="I212" s="1564" t="str">
        <f t="shared" si="67"/>
        <v/>
      </c>
      <c r="K212" s="1564" t="str">
        <f t="shared" si="68"/>
        <v/>
      </c>
      <c r="M212" s="1564" t="str">
        <f t="shared" si="69"/>
        <v/>
      </c>
      <c r="O212" s="1564" t="str">
        <f t="shared" si="70"/>
        <v/>
      </c>
      <c r="Q212" s="1564" t="str">
        <f t="shared" si="71"/>
        <v/>
      </c>
      <c r="S212" s="1564" t="str">
        <f t="shared" si="72"/>
        <v/>
      </c>
      <c r="U212" s="1564" t="str">
        <f t="shared" si="73"/>
        <v/>
      </c>
      <c r="W212" s="1564" t="str">
        <f t="shared" si="74"/>
        <v/>
      </c>
      <c r="Y212" s="1564" t="str">
        <f t="shared" si="75"/>
        <v/>
      </c>
      <c r="AA212" s="1564" t="str">
        <f t="shared" si="76"/>
        <v/>
      </c>
      <c r="AC212" s="1564" t="str">
        <f t="shared" si="77"/>
        <v/>
      </c>
      <c r="AE212" s="1564" t="str">
        <f t="shared" si="78"/>
        <v/>
      </c>
      <c r="AG212" s="1564" t="str">
        <f t="shared" si="79"/>
        <v/>
      </c>
      <c r="AI212" s="1564" t="str">
        <f t="shared" si="80"/>
        <v/>
      </c>
      <c r="AK212" s="1564" t="str">
        <f t="shared" si="81"/>
        <v/>
      </c>
      <c r="AM212" s="1564" t="str">
        <f t="shared" si="82"/>
        <v/>
      </c>
      <c r="AO212" s="1564" t="str">
        <f t="shared" si="83"/>
        <v/>
      </c>
      <c r="AQ212" s="1564" t="str">
        <f t="shared" si="84"/>
        <v/>
      </c>
    </row>
    <row r="213" spans="5:43">
      <c r="E213" s="1564" t="str">
        <f t="shared" si="66"/>
        <v/>
      </c>
      <c r="G213" s="1564" t="str">
        <f t="shared" si="66"/>
        <v/>
      </c>
      <c r="I213" s="1564" t="str">
        <f t="shared" si="67"/>
        <v/>
      </c>
      <c r="K213" s="1564" t="str">
        <f t="shared" si="68"/>
        <v/>
      </c>
      <c r="M213" s="1564" t="str">
        <f t="shared" si="69"/>
        <v/>
      </c>
      <c r="O213" s="1564" t="str">
        <f t="shared" si="70"/>
        <v/>
      </c>
      <c r="Q213" s="1564" t="str">
        <f t="shared" si="71"/>
        <v/>
      </c>
      <c r="S213" s="1564" t="str">
        <f t="shared" si="72"/>
        <v/>
      </c>
      <c r="U213" s="1564" t="str">
        <f t="shared" si="73"/>
        <v/>
      </c>
      <c r="W213" s="1564" t="str">
        <f t="shared" si="74"/>
        <v/>
      </c>
      <c r="Y213" s="1564" t="str">
        <f t="shared" si="75"/>
        <v/>
      </c>
      <c r="AA213" s="1564" t="str">
        <f t="shared" si="76"/>
        <v/>
      </c>
      <c r="AC213" s="1564" t="str">
        <f t="shared" si="77"/>
        <v/>
      </c>
      <c r="AE213" s="1564" t="str">
        <f t="shared" si="78"/>
        <v/>
      </c>
      <c r="AG213" s="1564" t="str">
        <f t="shared" si="79"/>
        <v/>
      </c>
      <c r="AI213" s="1564" t="str">
        <f t="shared" si="80"/>
        <v/>
      </c>
      <c r="AK213" s="1564" t="str">
        <f t="shared" si="81"/>
        <v/>
      </c>
      <c r="AM213" s="1564" t="str">
        <f t="shared" si="82"/>
        <v/>
      </c>
      <c r="AO213" s="1564" t="str">
        <f t="shared" si="83"/>
        <v/>
      </c>
      <c r="AQ213" s="1564" t="str">
        <f t="shared" si="84"/>
        <v/>
      </c>
    </row>
    <row r="214" spans="5:43">
      <c r="E214" s="1564" t="str">
        <f t="shared" si="66"/>
        <v/>
      </c>
      <c r="G214" s="1564" t="str">
        <f t="shared" si="66"/>
        <v/>
      </c>
      <c r="I214" s="1564" t="str">
        <f t="shared" si="67"/>
        <v/>
      </c>
      <c r="K214" s="1564" t="str">
        <f t="shared" si="68"/>
        <v/>
      </c>
      <c r="M214" s="1564" t="str">
        <f t="shared" si="69"/>
        <v/>
      </c>
      <c r="O214" s="1564" t="str">
        <f t="shared" si="70"/>
        <v/>
      </c>
      <c r="Q214" s="1564" t="str">
        <f t="shared" si="71"/>
        <v/>
      </c>
      <c r="S214" s="1564" t="str">
        <f t="shared" si="72"/>
        <v/>
      </c>
      <c r="U214" s="1564" t="str">
        <f t="shared" si="73"/>
        <v/>
      </c>
      <c r="W214" s="1564" t="str">
        <f t="shared" si="74"/>
        <v/>
      </c>
      <c r="Y214" s="1564" t="str">
        <f t="shared" si="75"/>
        <v/>
      </c>
      <c r="AA214" s="1564" t="str">
        <f t="shared" si="76"/>
        <v/>
      </c>
      <c r="AC214" s="1564" t="str">
        <f t="shared" si="77"/>
        <v/>
      </c>
      <c r="AE214" s="1564" t="str">
        <f t="shared" si="78"/>
        <v/>
      </c>
      <c r="AG214" s="1564" t="str">
        <f t="shared" si="79"/>
        <v/>
      </c>
      <c r="AI214" s="1564" t="str">
        <f t="shared" si="80"/>
        <v/>
      </c>
      <c r="AK214" s="1564" t="str">
        <f t="shared" si="81"/>
        <v/>
      </c>
      <c r="AM214" s="1564" t="str">
        <f t="shared" si="82"/>
        <v/>
      </c>
      <c r="AO214" s="1564" t="str">
        <f t="shared" si="83"/>
        <v/>
      </c>
      <c r="AQ214" s="1564" t="str">
        <f t="shared" si="84"/>
        <v/>
      </c>
    </row>
    <row r="215" spans="5:43">
      <c r="E215" s="1564" t="str">
        <f t="shared" si="66"/>
        <v/>
      </c>
      <c r="G215" s="1564" t="str">
        <f t="shared" si="66"/>
        <v/>
      </c>
      <c r="I215" s="1564" t="str">
        <f t="shared" si="67"/>
        <v/>
      </c>
      <c r="K215" s="1564" t="str">
        <f t="shared" si="68"/>
        <v/>
      </c>
      <c r="M215" s="1564" t="str">
        <f t="shared" si="69"/>
        <v/>
      </c>
      <c r="O215" s="1564" t="str">
        <f t="shared" si="70"/>
        <v/>
      </c>
      <c r="Q215" s="1564" t="str">
        <f t="shared" si="71"/>
        <v/>
      </c>
      <c r="S215" s="1564" t="str">
        <f t="shared" si="72"/>
        <v/>
      </c>
      <c r="U215" s="1564" t="str">
        <f t="shared" si="73"/>
        <v/>
      </c>
      <c r="W215" s="1564" t="str">
        <f t="shared" si="74"/>
        <v/>
      </c>
      <c r="Y215" s="1564" t="str">
        <f t="shared" si="75"/>
        <v/>
      </c>
      <c r="AA215" s="1564" t="str">
        <f t="shared" si="76"/>
        <v/>
      </c>
      <c r="AC215" s="1564" t="str">
        <f t="shared" si="77"/>
        <v/>
      </c>
      <c r="AE215" s="1564" t="str">
        <f t="shared" si="78"/>
        <v/>
      </c>
      <c r="AG215" s="1564" t="str">
        <f t="shared" si="79"/>
        <v/>
      </c>
      <c r="AI215" s="1564" t="str">
        <f t="shared" si="80"/>
        <v/>
      </c>
      <c r="AK215" s="1564" t="str">
        <f t="shared" si="81"/>
        <v/>
      </c>
      <c r="AM215" s="1564" t="str">
        <f t="shared" si="82"/>
        <v/>
      </c>
      <c r="AO215" s="1564" t="str">
        <f t="shared" si="83"/>
        <v/>
      </c>
      <c r="AQ215" s="1564" t="str">
        <f t="shared" si="84"/>
        <v/>
      </c>
    </row>
    <row r="216" spans="5:43">
      <c r="E216" s="1564" t="str">
        <f t="shared" si="66"/>
        <v/>
      </c>
      <c r="G216" s="1564" t="str">
        <f t="shared" si="66"/>
        <v/>
      </c>
      <c r="I216" s="1564" t="str">
        <f t="shared" si="67"/>
        <v/>
      </c>
      <c r="K216" s="1564" t="str">
        <f t="shared" si="68"/>
        <v/>
      </c>
      <c r="M216" s="1564" t="str">
        <f t="shared" si="69"/>
        <v/>
      </c>
      <c r="O216" s="1564" t="str">
        <f t="shared" si="70"/>
        <v/>
      </c>
      <c r="Q216" s="1564" t="str">
        <f t="shared" si="71"/>
        <v/>
      </c>
      <c r="S216" s="1564" t="str">
        <f t="shared" si="72"/>
        <v/>
      </c>
      <c r="U216" s="1564" t="str">
        <f t="shared" si="73"/>
        <v/>
      </c>
      <c r="W216" s="1564" t="str">
        <f t="shared" si="74"/>
        <v/>
      </c>
      <c r="Y216" s="1564" t="str">
        <f t="shared" si="75"/>
        <v/>
      </c>
      <c r="AA216" s="1564" t="str">
        <f t="shared" si="76"/>
        <v/>
      </c>
      <c r="AC216" s="1564" t="str">
        <f t="shared" si="77"/>
        <v/>
      </c>
      <c r="AE216" s="1564" t="str">
        <f t="shared" si="78"/>
        <v/>
      </c>
      <c r="AG216" s="1564" t="str">
        <f t="shared" si="79"/>
        <v/>
      </c>
      <c r="AI216" s="1564" t="str">
        <f t="shared" si="80"/>
        <v/>
      </c>
      <c r="AK216" s="1564" t="str">
        <f t="shared" si="81"/>
        <v/>
      </c>
      <c r="AM216" s="1564" t="str">
        <f t="shared" si="82"/>
        <v/>
      </c>
      <c r="AO216" s="1564" t="str">
        <f t="shared" si="83"/>
        <v/>
      </c>
      <c r="AQ216" s="1564" t="str">
        <f t="shared" si="84"/>
        <v/>
      </c>
    </row>
    <row r="217" spans="5:43">
      <c r="E217" s="1564" t="str">
        <f t="shared" si="66"/>
        <v/>
      </c>
      <c r="G217" s="1564" t="str">
        <f t="shared" si="66"/>
        <v/>
      </c>
      <c r="I217" s="1564" t="str">
        <f t="shared" si="67"/>
        <v/>
      </c>
      <c r="K217" s="1564" t="str">
        <f t="shared" si="68"/>
        <v/>
      </c>
      <c r="M217" s="1564" t="str">
        <f t="shared" si="69"/>
        <v/>
      </c>
      <c r="O217" s="1564" t="str">
        <f t="shared" si="70"/>
        <v/>
      </c>
      <c r="Q217" s="1564" t="str">
        <f t="shared" si="71"/>
        <v/>
      </c>
      <c r="S217" s="1564" t="str">
        <f t="shared" si="72"/>
        <v/>
      </c>
      <c r="U217" s="1564" t="str">
        <f t="shared" si="73"/>
        <v/>
      </c>
      <c r="W217" s="1564" t="str">
        <f t="shared" si="74"/>
        <v/>
      </c>
      <c r="Y217" s="1564" t="str">
        <f t="shared" si="75"/>
        <v/>
      </c>
      <c r="AA217" s="1564" t="str">
        <f t="shared" si="76"/>
        <v/>
      </c>
      <c r="AC217" s="1564" t="str">
        <f t="shared" si="77"/>
        <v/>
      </c>
      <c r="AE217" s="1564" t="str">
        <f t="shared" si="78"/>
        <v/>
      </c>
      <c r="AG217" s="1564" t="str">
        <f t="shared" si="79"/>
        <v/>
      </c>
      <c r="AI217" s="1564" t="str">
        <f t="shared" si="80"/>
        <v/>
      </c>
      <c r="AK217" s="1564" t="str">
        <f t="shared" si="81"/>
        <v/>
      </c>
      <c r="AM217" s="1564" t="str">
        <f t="shared" si="82"/>
        <v/>
      </c>
      <c r="AO217" s="1564" t="str">
        <f t="shared" si="83"/>
        <v/>
      </c>
      <c r="AQ217" s="1564" t="str">
        <f t="shared" si="84"/>
        <v/>
      </c>
    </row>
    <row r="218" spans="5:43">
      <c r="E218" s="1564" t="str">
        <f t="shared" si="66"/>
        <v/>
      </c>
      <c r="G218" s="1564" t="str">
        <f t="shared" si="66"/>
        <v/>
      </c>
      <c r="I218" s="1564" t="str">
        <f t="shared" si="67"/>
        <v/>
      </c>
      <c r="K218" s="1564" t="str">
        <f t="shared" si="68"/>
        <v/>
      </c>
      <c r="M218" s="1564" t="str">
        <f t="shared" si="69"/>
        <v/>
      </c>
      <c r="O218" s="1564" t="str">
        <f t="shared" si="70"/>
        <v/>
      </c>
      <c r="Q218" s="1564" t="str">
        <f t="shared" si="71"/>
        <v/>
      </c>
      <c r="S218" s="1564" t="str">
        <f t="shared" si="72"/>
        <v/>
      </c>
      <c r="U218" s="1564" t="str">
        <f t="shared" si="73"/>
        <v/>
      </c>
      <c r="W218" s="1564" t="str">
        <f t="shared" si="74"/>
        <v/>
      </c>
      <c r="Y218" s="1564" t="str">
        <f t="shared" si="75"/>
        <v/>
      </c>
      <c r="AA218" s="1564" t="str">
        <f t="shared" si="76"/>
        <v/>
      </c>
      <c r="AC218" s="1564" t="str">
        <f t="shared" si="77"/>
        <v/>
      </c>
      <c r="AE218" s="1564" t="str">
        <f t="shared" si="78"/>
        <v/>
      </c>
      <c r="AG218" s="1564" t="str">
        <f t="shared" si="79"/>
        <v/>
      </c>
      <c r="AI218" s="1564" t="str">
        <f t="shared" si="80"/>
        <v/>
      </c>
      <c r="AK218" s="1564" t="str">
        <f t="shared" si="81"/>
        <v/>
      </c>
      <c r="AM218" s="1564" t="str">
        <f t="shared" si="82"/>
        <v/>
      </c>
      <c r="AO218" s="1564" t="str">
        <f t="shared" si="83"/>
        <v/>
      </c>
      <c r="AQ218" s="1564" t="str">
        <f t="shared" si="84"/>
        <v/>
      </c>
    </row>
    <row r="219" spans="5:43">
      <c r="E219" s="1564" t="str">
        <f t="shared" si="66"/>
        <v/>
      </c>
      <c r="G219" s="1564" t="str">
        <f t="shared" si="66"/>
        <v/>
      </c>
      <c r="I219" s="1564" t="str">
        <f t="shared" si="67"/>
        <v/>
      </c>
      <c r="K219" s="1564" t="str">
        <f t="shared" si="68"/>
        <v/>
      </c>
      <c r="M219" s="1564" t="str">
        <f t="shared" si="69"/>
        <v/>
      </c>
      <c r="O219" s="1564" t="str">
        <f t="shared" si="70"/>
        <v/>
      </c>
      <c r="Q219" s="1564" t="str">
        <f t="shared" si="71"/>
        <v/>
      </c>
      <c r="S219" s="1564" t="str">
        <f t="shared" si="72"/>
        <v/>
      </c>
      <c r="U219" s="1564" t="str">
        <f t="shared" si="73"/>
        <v/>
      </c>
      <c r="W219" s="1564" t="str">
        <f t="shared" si="74"/>
        <v/>
      </c>
      <c r="Y219" s="1564" t="str">
        <f t="shared" si="75"/>
        <v/>
      </c>
      <c r="AA219" s="1564" t="str">
        <f t="shared" si="76"/>
        <v/>
      </c>
      <c r="AC219" s="1564" t="str">
        <f t="shared" si="77"/>
        <v/>
      </c>
      <c r="AE219" s="1564" t="str">
        <f t="shared" si="78"/>
        <v/>
      </c>
      <c r="AG219" s="1564" t="str">
        <f t="shared" si="79"/>
        <v/>
      </c>
      <c r="AI219" s="1564" t="str">
        <f t="shared" si="80"/>
        <v/>
      </c>
      <c r="AK219" s="1564" t="str">
        <f t="shared" si="81"/>
        <v/>
      </c>
      <c r="AM219" s="1564" t="str">
        <f t="shared" si="82"/>
        <v/>
      </c>
      <c r="AO219" s="1564" t="str">
        <f t="shared" si="83"/>
        <v/>
      </c>
      <c r="AQ219" s="1564" t="str">
        <f t="shared" si="84"/>
        <v/>
      </c>
    </row>
    <row r="220" spans="5:43">
      <c r="E220" s="1564" t="str">
        <f t="shared" si="66"/>
        <v/>
      </c>
      <c r="G220" s="1564" t="str">
        <f t="shared" si="66"/>
        <v/>
      </c>
      <c r="I220" s="1564" t="str">
        <f t="shared" si="67"/>
        <v/>
      </c>
      <c r="K220" s="1564" t="str">
        <f t="shared" si="68"/>
        <v/>
      </c>
      <c r="M220" s="1564" t="str">
        <f t="shared" si="69"/>
        <v/>
      </c>
      <c r="O220" s="1564" t="str">
        <f t="shared" si="70"/>
        <v/>
      </c>
      <c r="Q220" s="1564" t="str">
        <f t="shared" si="71"/>
        <v/>
      </c>
      <c r="S220" s="1564" t="str">
        <f t="shared" si="72"/>
        <v/>
      </c>
      <c r="U220" s="1564" t="str">
        <f t="shared" si="73"/>
        <v/>
      </c>
      <c r="W220" s="1564" t="str">
        <f t="shared" si="74"/>
        <v/>
      </c>
      <c r="Y220" s="1564" t="str">
        <f t="shared" si="75"/>
        <v/>
      </c>
      <c r="AA220" s="1564" t="str">
        <f t="shared" si="76"/>
        <v/>
      </c>
      <c r="AC220" s="1564" t="str">
        <f t="shared" si="77"/>
        <v/>
      </c>
      <c r="AE220" s="1564" t="str">
        <f t="shared" si="78"/>
        <v/>
      </c>
      <c r="AG220" s="1564" t="str">
        <f t="shared" si="79"/>
        <v/>
      </c>
      <c r="AI220" s="1564" t="str">
        <f t="shared" si="80"/>
        <v/>
      </c>
      <c r="AK220" s="1564" t="str">
        <f t="shared" si="81"/>
        <v/>
      </c>
      <c r="AM220" s="1564" t="str">
        <f t="shared" si="82"/>
        <v/>
      </c>
      <c r="AO220" s="1564" t="str">
        <f t="shared" si="83"/>
        <v/>
      </c>
      <c r="AQ220" s="1564" t="str">
        <f t="shared" si="84"/>
        <v/>
      </c>
    </row>
    <row r="221" spans="5:43">
      <c r="E221" s="1564" t="str">
        <f t="shared" ref="E221:G236" si="85">IF(OR($B221=0,D221=0),"",D221/$B221)</f>
        <v/>
      </c>
      <c r="G221" s="1564" t="str">
        <f t="shared" si="85"/>
        <v/>
      </c>
      <c r="I221" s="1564" t="str">
        <f t="shared" si="67"/>
        <v/>
      </c>
      <c r="K221" s="1564" t="str">
        <f t="shared" si="68"/>
        <v/>
      </c>
      <c r="M221" s="1564" t="str">
        <f t="shared" si="69"/>
        <v/>
      </c>
      <c r="O221" s="1564" t="str">
        <f t="shared" si="70"/>
        <v/>
      </c>
      <c r="Q221" s="1564" t="str">
        <f t="shared" si="71"/>
        <v/>
      </c>
      <c r="S221" s="1564" t="str">
        <f t="shared" si="72"/>
        <v/>
      </c>
      <c r="U221" s="1564" t="str">
        <f t="shared" si="73"/>
        <v/>
      </c>
      <c r="W221" s="1564" t="str">
        <f t="shared" si="74"/>
        <v/>
      </c>
      <c r="Y221" s="1564" t="str">
        <f t="shared" si="75"/>
        <v/>
      </c>
      <c r="AA221" s="1564" t="str">
        <f t="shared" si="76"/>
        <v/>
      </c>
      <c r="AC221" s="1564" t="str">
        <f t="shared" si="77"/>
        <v/>
      </c>
      <c r="AE221" s="1564" t="str">
        <f t="shared" si="78"/>
        <v/>
      </c>
      <c r="AG221" s="1564" t="str">
        <f t="shared" si="79"/>
        <v/>
      </c>
      <c r="AI221" s="1564" t="str">
        <f t="shared" si="80"/>
        <v/>
      </c>
      <c r="AK221" s="1564" t="str">
        <f t="shared" si="81"/>
        <v/>
      </c>
      <c r="AM221" s="1564" t="str">
        <f t="shared" si="82"/>
        <v/>
      </c>
      <c r="AO221" s="1564" t="str">
        <f t="shared" si="83"/>
        <v/>
      </c>
      <c r="AQ221" s="1564" t="str">
        <f t="shared" si="84"/>
        <v/>
      </c>
    </row>
    <row r="222" spans="5:43">
      <c r="E222" s="1564" t="str">
        <f t="shared" si="85"/>
        <v/>
      </c>
      <c r="G222" s="1564" t="str">
        <f t="shared" si="85"/>
        <v/>
      </c>
      <c r="I222" s="1564" t="str">
        <f t="shared" si="67"/>
        <v/>
      </c>
      <c r="K222" s="1564" t="str">
        <f t="shared" si="68"/>
        <v/>
      </c>
      <c r="M222" s="1564" t="str">
        <f t="shared" si="69"/>
        <v/>
      </c>
      <c r="O222" s="1564" t="str">
        <f t="shared" si="70"/>
        <v/>
      </c>
      <c r="Q222" s="1564" t="str">
        <f t="shared" si="71"/>
        <v/>
      </c>
      <c r="S222" s="1564" t="str">
        <f t="shared" si="72"/>
        <v/>
      </c>
      <c r="U222" s="1564" t="str">
        <f t="shared" si="73"/>
        <v/>
      </c>
      <c r="W222" s="1564" t="str">
        <f t="shared" si="74"/>
        <v/>
      </c>
      <c r="Y222" s="1564" t="str">
        <f t="shared" si="75"/>
        <v/>
      </c>
      <c r="AA222" s="1564" t="str">
        <f t="shared" si="76"/>
        <v/>
      </c>
      <c r="AC222" s="1564" t="str">
        <f t="shared" si="77"/>
        <v/>
      </c>
      <c r="AE222" s="1564" t="str">
        <f t="shared" si="78"/>
        <v/>
      </c>
      <c r="AG222" s="1564" t="str">
        <f t="shared" si="79"/>
        <v/>
      </c>
      <c r="AI222" s="1564" t="str">
        <f t="shared" si="80"/>
        <v/>
      </c>
      <c r="AK222" s="1564" t="str">
        <f t="shared" si="81"/>
        <v/>
      </c>
      <c r="AM222" s="1564" t="str">
        <f t="shared" si="82"/>
        <v/>
      </c>
      <c r="AO222" s="1564" t="str">
        <f t="shared" si="83"/>
        <v/>
      </c>
      <c r="AQ222" s="1564" t="str">
        <f t="shared" si="84"/>
        <v/>
      </c>
    </row>
    <row r="223" spans="5:43">
      <c r="E223" s="1564" t="str">
        <f t="shared" si="85"/>
        <v/>
      </c>
      <c r="G223" s="1564" t="str">
        <f t="shared" si="85"/>
        <v/>
      </c>
      <c r="I223" s="1564" t="str">
        <f t="shared" si="67"/>
        <v/>
      </c>
      <c r="K223" s="1564" t="str">
        <f t="shared" si="68"/>
        <v/>
      </c>
      <c r="M223" s="1564" t="str">
        <f t="shared" si="69"/>
        <v/>
      </c>
      <c r="O223" s="1564" t="str">
        <f t="shared" si="70"/>
        <v/>
      </c>
      <c r="Q223" s="1564" t="str">
        <f t="shared" si="71"/>
        <v/>
      </c>
      <c r="S223" s="1564" t="str">
        <f t="shared" si="72"/>
        <v/>
      </c>
      <c r="U223" s="1564" t="str">
        <f t="shared" si="73"/>
        <v/>
      </c>
      <c r="W223" s="1564" t="str">
        <f t="shared" si="74"/>
        <v/>
      </c>
      <c r="Y223" s="1564" t="str">
        <f t="shared" si="75"/>
        <v/>
      </c>
      <c r="AA223" s="1564" t="str">
        <f t="shared" si="76"/>
        <v/>
      </c>
      <c r="AC223" s="1564" t="str">
        <f t="shared" si="77"/>
        <v/>
      </c>
      <c r="AE223" s="1564" t="str">
        <f t="shared" si="78"/>
        <v/>
      </c>
      <c r="AG223" s="1564" t="str">
        <f t="shared" si="79"/>
        <v/>
      </c>
      <c r="AI223" s="1564" t="str">
        <f t="shared" si="80"/>
        <v/>
      </c>
      <c r="AK223" s="1564" t="str">
        <f t="shared" si="81"/>
        <v/>
      </c>
      <c r="AM223" s="1564" t="str">
        <f t="shared" si="82"/>
        <v/>
      </c>
      <c r="AO223" s="1564" t="str">
        <f t="shared" si="83"/>
        <v/>
      </c>
      <c r="AQ223" s="1564" t="str">
        <f t="shared" si="84"/>
        <v/>
      </c>
    </row>
    <row r="224" spans="5:43">
      <c r="E224" s="1564" t="str">
        <f t="shared" si="85"/>
        <v/>
      </c>
      <c r="G224" s="1564" t="str">
        <f t="shared" si="85"/>
        <v/>
      </c>
      <c r="I224" s="1564" t="str">
        <f t="shared" si="67"/>
        <v/>
      </c>
      <c r="K224" s="1564" t="str">
        <f t="shared" si="68"/>
        <v/>
      </c>
      <c r="M224" s="1564" t="str">
        <f t="shared" si="69"/>
        <v/>
      </c>
      <c r="O224" s="1564" t="str">
        <f t="shared" si="70"/>
        <v/>
      </c>
      <c r="Q224" s="1564" t="str">
        <f t="shared" si="71"/>
        <v/>
      </c>
      <c r="S224" s="1564" t="str">
        <f t="shared" si="72"/>
        <v/>
      </c>
      <c r="U224" s="1564" t="str">
        <f t="shared" si="73"/>
        <v/>
      </c>
      <c r="W224" s="1564" t="str">
        <f t="shared" si="74"/>
        <v/>
      </c>
      <c r="Y224" s="1564" t="str">
        <f t="shared" si="75"/>
        <v/>
      </c>
      <c r="AA224" s="1564" t="str">
        <f t="shared" si="76"/>
        <v/>
      </c>
      <c r="AC224" s="1564" t="str">
        <f t="shared" si="77"/>
        <v/>
      </c>
      <c r="AE224" s="1564" t="str">
        <f t="shared" si="78"/>
        <v/>
      </c>
      <c r="AG224" s="1564" t="str">
        <f t="shared" si="79"/>
        <v/>
      </c>
      <c r="AI224" s="1564" t="str">
        <f t="shared" si="80"/>
        <v/>
      </c>
      <c r="AK224" s="1564" t="str">
        <f t="shared" si="81"/>
        <v/>
      </c>
      <c r="AM224" s="1564" t="str">
        <f t="shared" si="82"/>
        <v/>
      </c>
      <c r="AO224" s="1564" t="str">
        <f t="shared" si="83"/>
        <v/>
      </c>
      <c r="AQ224" s="1564" t="str">
        <f t="shared" si="84"/>
        <v/>
      </c>
    </row>
    <row r="225" spans="5:43">
      <c r="E225" s="1564" t="str">
        <f t="shared" si="85"/>
        <v/>
      </c>
      <c r="G225" s="1564" t="str">
        <f t="shared" si="85"/>
        <v/>
      </c>
      <c r="I225" s="1564" t="str">
        <f t="shared" si="67"/>
        <v/>
      </c>
      <c r="K225" s="1564" t="str">
        <f t="shared" si="68"/>
        <v/>
      </c>
      <c r="M225" s="1564" t="str">
        <f t="shared" si="69"/>
        <v/>
      </c>
      <c r="O225" s="1564" t="str">
        <f t="shared" si="70"/>
        <v/>
      </c>
      <c r="Q225" s="1564" t="str">
        <f t="shared" si="71"/>
        <v/>
      </c>
      <c r="S225" s="1564" t="str">
        <f t="shared" si="72"/>
        <v/>
      </c>
      <c r="U225" s="1564" t="str">
        <f t="shared" si="73"/>
        <v/>
      </c>
      <c r="W225" s="1564" t="str">
        <f t="shared" si="74"/>
        <v/>
      </c>
      <c r="Y225" s="1564" t="str">
        <f t="shared" si="75"/>
        <v/>
      </c>
      <c r="AA225" s="1564" t="str">
        <f t="shared" si="76"/>
        <v/>
      </c>
      <c r="AC225" s="1564" t="str">
        <f t="shared" si="77"/>
        <v/>
      </c>
      <c r="AE225" s="1564" t="str">
        <f t="shared" si="78"/>
        <v/>
      </c>
      <c r="AG225" s="1564" t="str">
        <f t="shared" si="79"/>
        <v/>
      </c>
      <c r="AI225" s="1564" t="str">
        <f t="shared" si="80"/>
        <v/>
      </c>
      <c r="AK225" s="1564" t="str">
        <f t="shared" si="81"/>
        <v/>
      </c>
      <c r="AM225" s="1564" t="str">
        <f t="shared" si="82"/>
        <v/>
      </c>
      <c r="AO225" s="1564" t="str">
        <f t="shared" si="83"/>
        <v/>
      </c>
      <c r="AQ225" s="1564" t="str">
        <f t="shared" si="84"/>
        <v/>
      </c>
    </row>
    <row r="226" spans="5:43">
      <c r="E226" s="1564" t="str">
        <f t="shared" si="85"/>
        <v/>
      </c>
      <c r="G226" s="1564" t="str">
        <f t="shared" si="85"/>
        <v/>
      </c>
      <c r="I226" s="1564" t="str">
        <f t="shared" si="67"/>
        <v/>
      </c>
      <c r="K226" s="1564" t="str">
        <f t="shared" si="68"/>
        <v/>
      </c>
      <c r="M226" s="1564" t="str">
        <f t="shared" si="69"/>
        <v/>
      </c>
      <c r="O226" s="1564" t="str">
        <f t="shared" si="70"/>
        <v/>
      </c>
      <c r="Q226" s="1564" t="str">
        <f t="shared" si="71"/>
        <v/>
      </c>
      <c r="S226" s="1564" t="str">
        <f t="shared" si="72"/>
        <v/>
      </c>
      <c r="U226" s="1564" t="str">
        <f t="shared" si="73"/>
        <v/>
      </c>
      <c r="W226" s="1564" t="str">
        <f t="shared" si="74"/>
        <v/>
      </c>
      <c r="Y226" s="1564" t="str">
        <f t="shared" si="75"/>
        <v/>
      </c>
      <c r="AA226" s="1564" t="str">
        <f t="shared" si="76"/>
        <v/>
      </c>
      <c r="AC226" s="1564" t="str">
        <f t="shared" si="77"/>
        <v/>
      </c>
      <c r="AE226" s="1564" t="str">
        <f t="shared" si="78"/>
        <v/>
      </c>
      <c r="AG226" s="1564" t="str">
        <f t="shared" si="79"/>
        <v/>
      </c>
      <c r="AI226" s="1564" t="str">
        <f t="shared" si="80"/>
        <v/>
      </c>
      <c r="AK226" s="1564" t="str">
        <f t="shared" si="81"/>
        <v/>
      </c>
      <c r="AM226" s="1564" t="str">
        <f t="shared" si="82"/>
        <v/>
      </c>
      <c r="AO226" s="1564" t="str">
        <f t="shared" si="83"/>
        <v/>
      </c>
      <c r="AQ226" s="1564" t="str">
        <f t="shared" si="84"/>
        <v/>
      </c>
    </row>
    <row r="227" spans="5:43">
      <c r="E227" s="1564" t="str">
        <f t="shared" si="85"/>
        <v/>
      </c>
      <c r="G227" s="1564" t="str">
        <f t="shared" si="85"/>
        <v/>
      </c>
      <c r="I227" s="1564" t="str">
        <f t="shared" si="67"/>
        <v/>
      </c>
      <c r="K227" s="1564" t="str">
        <f t="shared" si="68"/>
        <v/>
      </c>
      <c r="M227" s="1564" t="str">
        <f t="shared" si="69"/>
        <v/>
      </c>
      <c r="O227" s="1564" t="str">
        <f t="shared" si="70"/>
        <v/>
      </c>
      <c r="Q227" s="1564" t="str">
        <f t="shared" si="71"/>
        <v/>
      </c>
      <c r="S227" s="1564" t="str">
        <f t="shared" si="72"/>
        <v/>
      </c>
      <c r="U227" s="1564" t="str">
        <f t="shared" si="73"/>
        <v/>
      </c>
      <c r="W227" s="1564" t="str">
        <f t="shared" si="74"/>
        <v/>
      </c>
      <c r="Y227" s="1564" t="str">
        <f t="shared" si="75"/>
        <v/>
      </c>
      <c r="AA227" s="1564" t="str">
        <f t="shared" si="76"/>
        <v/>
      </c>
      <c r="AC227" s="1564" t="str">
        <f t="shared" si="77"/>
        <v/>
      </c>
      <c r="AE227" s="1564" t="str">
        <f t="shared" si="78"/>
        <v/>
      </c>
      <c r="AG227" s="1564" t="str">
        <f t="shared" si="79"/>
        <v/>
      </c>
      <c r="AI227" s="1564" t="str">
        <f t="shared" si="80"/>
        <v/>
      </c>
      <c r="AK227" s="1564" t="str">
        <f t="shared" si="81"/>
        <v/>
      </c>
      <c r="AM227" s="1564" t="str">
        <f t="shared" si="82"/>
        <v/>
      </c>
      <c r="AO227" s="1564" t="str">
        <f t="shared" si="83"/>
        <v/>
      </c>
      <c r="AQ227" s="1564" t="str">
        <f t="shared" si="84"/>
        <v/>
      </c>
    </row>
    <row r="228" spans="5:43">
      <c r="E228" s="1564" t="str">
        <f t="shared" si="85"/>
        <v/>
      </c>
      <c r="G228" s="1564" t="str">
        <f t="shared" si="85"/>
        <v/>
      </c>
      <c r="I228" s="1564" t="str">
        <f t="shared" si="67"/>
        <v/>
      </c>
      <c r="K228" s="1564" t="str">
        <f t="shared" si="68"/>
        <v/>
      </c>
      <c r="M228" s="1564" t="str">
        <f t="shared" si="69"/>
        <v/>
      </c>
      <c r="O228" s="1564" t="str">
        <f t="shared" si="70"/>
        <v/>
      </c>
      <c r="Q228" s="1564" t="str">
        <f t="shared" si="71"/>
        <v/>
      </c>
      <c r="S228" s="1564" t="str">
        <f t="shared" si="72"/>
        <v/>
      </c>
      <c r="U228" s="1564" t="str">
        <f t="shared" si="73"/>
        <v/>
      </c>
      <c r="W228" s="1564" t="str">
        <f t="shared" si="74"/>
        <v/>
      </c>
      <c r="Y228" s="1564" t="str">
        <f t="shared" si="75"/>
        <v/>
      </c>
      <c r="AA228" s="1564" t="str">
        <f t="shared" si="76"/>
        <v/>
      </c>
      <c r="AC228" s="1564" t="str">
        <f t="shared" si="77"/>
        <v/>
      </c>
      <c r="AE228" s="1564" t="str">
        <f t="shared" si="78"/>
        <v/>
      </c>
      <c r="AG228" s="1564" t="str">
        <f t="shared" si="79"/>
        <v/>
      </c>
      <c r="AI228" s="1564" t="str">
        <f t="shared" si="80"/>
        <v/>
      </c>
      <c r="AK228" s="1564" t="str">
        <f t="shared" si="81"/>
        <v/>
      </c>
      <c r="AM228" s="1564" t="str">
        <f t="shared" si="82"/>
        <v/>
      </c>
      <c r="AO228" s="1564" t="str">
        <f t="shared" si="83"/>
        <v/>
      </c>
      <c r="AQ228" s="1564" t="str">
        <f t="shared" si="84"/>
        <v/>
      </c>
    </row>
    <row r="229" spans="5:43">
      <c r="E229" s="1564" t="str">
        <f t="shared" si="85"/>
        <v/>
      </c>
      <c r="G229" s="1564" t="str">
        <f t="shared" si="85"/>
        <v/>
      </c>
      <c r="I229" s="1564" t="str">
        <f t="shared" si="67"/>
        <v/>
      </c>
      <c r="K229" s="1564" t="str">
        <f t="shared" si="68"/>
        <v/>
      </c>
      <c r="M229" s="1564" t="str">
        <f t="shared" si="69"/>
        <v/>
      </c>
      <c r="O229" s="1564" t="str">
        <f t="shared" si="70"/>
        <v/>
      </c>
      <c r="Q229" s="1564" t="str">
        <f t="shared" si="71"/>
        <v/>
      </c>
      <c r="S229" s="1564" t="str">
        <f t="shared" si="72"/>
        <v/>
      </c>
      <c r="U229" s="1564" t="str">
        <f t="shared" si="73"/>
        <v/>
      </c>
      <c r="W229" s="1564" t="str">
        <f t="shared" si="74"/>
        <v/>
      </c>
      <c r="Y229" s="1564" t="str">
        <f t="shared" si="75"/>
        <v/>
      </c>
      <c r="AA229" s="1564" t="str">
        <f t="shared" si="76"/>
        <v/>
      </c>
      <c r="AC229" s="1564" t="str">
        <f t="shared" si="77"/>
        <v/>
      </c>
      <c r="AE229" s="1564" t="str">
        <f t="shared" si="78"/>
        <v/>
      </c>
      <c r="AG229" s="1564" t="str">
        <f t="shared" si="79"/>
        <v/>
      </c>
      <c r="AI229" s="1564" t="str">
        <f t="shared" si="80"/>
        <v/>
      </c>
      <c r="AK229" s="1564" t="str">
        <f t="shared" si="81"/>
        <v/>
      </c>
      <c r="AM229" s="1564" t="str">
        <f t="shared" si="82"/>
        <v/>
      </c>
      <c r="AO229" s="1564" t="str">
        <f t="shared" si="83"/>
        <v/>
      </c>
      <c r="AQ229" s="1564" t="str">
        <f t="shared" si="84"/>
        <v/>
      </c>
    </row>
    <row r="230" spans="5:43">
      <c r="E230" s="1564" t="str">
        <f t="shared" si="85"/>
        <v/>
      </c>
      <c r="G230" s="1564" t="str">
        <f t="shared" si="85"/>
        <v/>
      </c>
      <c r="I230" s="1564" t="str">
        <f t="shared" si="67"/>
        <v/>
      </c>
      <c r="K230" s="1564" t="str">
        <f t="shared" si="68"/>
        <v/>
      </c>
      <c r="M230" s="1564" t="str">
        <f t="shared" si="69"/>
        <v/>
      </c>
      <c r="O230" s="1564" t="str">
        <f t="shared" si="70"/>
        <v/>
      </c>
      <c r="Q230" s="1564" t="str">
        <f t="shared" si="71"/>
        <v/>
      </c>
      <c r="S230" s="1564" t="str">
        <f t="shared" si="72"/>
        <v/>
      </c>
      <c r="U230" s="1564" t="str">
        <f t="shared" si="73"/>
        <v/>
      </c>
      <c r="W230" s="1564" t="str">
        <f t="shared" si="74"/>
        <v/>
      </c>
      <c r="Y230" s="1564" t="str">
        <f t="shared" si="75"/>
        <v/>
      </c>
      <c r="AA230" s="1564" t="str">
        <f t="shared" si="76"/>
        <v/>
      </c>
      <c r="AC230" s="1564" t="str">
        <f t="shared" si="77"/>
        <v/>
      </c>
      <c r="AE230" s="1564" t="str">
        <f t="shared" si="78"/>
        <v/>
      </c>
      <c r="AG230" s="1564" t="str">
        <f t="shared" si="79"/>
        <v/>
      </c>
      <c r="AI230" s="1564" t="str">
        <f t="shared" si="80"/>
        <v/>
      </c>
      <c r="AK230" s="1564" t="str">
        <f t="shared" si="81"/>
        <v/>
      </c>
      <c r="AM230" s="1564" t="str">
        <f t="shared" si="82"/>
        <v/>
      </c>
      <c r="AO230" s="1564" t="str">
        <f t="shared" si="83"/>
        <v/>
      </c>
      <c r="AQ230" s="1564" t="str">
        <f t="shared" si="84"/>
        <v/>
      </c>
    </row>
    <row r="231" spans="5:43">
      <c r="E231" s="1564" t="str">
        <f t="shared" si="85"/>
        <v/>
      </c>
      <c r="G231" s="1564" t="str">
        <f t="shared" si="85"/>
        <v/>
      </c>
      <c r="I231" s="1564" t="str">
        <f t="shared" si="67"/>
        <v/>
      </c>
      <c r="K231" s="1564" t="str">
        <f t="shared" si="68"/>
        <v/>
      </c>
      <c r="M231" s="1564" t="str">
        <f t="shared" si="69"/>
        <v/>
      </c>
      <c r="O231" s="1564" t="str">
        <f t="shared" si="70"/>
        <v/>
      </c>
      <c r="Q231" s="1564" t="str">
        <f t="shared" si="71"/>
        <v/>
      </c>
      <c r="S231" s="1564" t="str">
        <f t="shared" si="72"/>
        <v/>
      </c>
      <c r="U231" s="1564" t="str">
        <f t="shared" si="73"/>
        <v/>
      </c>
      <c r="W231" s="1564" t="str">
        <f t="shared" si="74"/>
        <v/>
      </c>
      <c r="Y231" s="1564" t="str">
        <f t="shared" si="75"/>
        <v/>
      </c>
      <c r="AA231" s="1564" t="str">
        <f t="shared" si="76"/>
        <v/>
      </c>
      <c r="AC231" s="1564" t="str">
        <f t="shared" si="77"/>
        <v/>
      </c>
      <c r="AE231" s="1564" t="str">
        <f t="shared" si="78"/>
        <v/>
      </c>
      <c r="AG231" s="1564" t="str">
        <f t="shared" si="79"/>
        <v/>
      </c>
      <c r="AI231" s="1564" t="str">
        <f t="shared" si="80"/>
        <v/>
      </c>
      <c r="AK231" s="1564" t="str">
        <f t="shared" si="81"/>
        <v/>
      </c>
      <c r="AM231" s="1564" t="str">
        <f t="shared" si="82"/>
        <v/>
      </c>
      <c r="AO231" s="1564" t="str">
        <f t="shared" si="83"/>
        <v/>
      </c>
      <c r="AQ231" s="1564" t="str">
        <f t="shared" si="84"/>
        <v/>
      </c>
    </row>
    <row r="232" spans="5:43">
      <c r="E232" s="1564" t="str">
        <f t="shared" si="85"/>
        <v/>
      </c>
      <c r="G232" s="1564" t="str">
        <f t="shared" si="85"/>
        <v/>
      </c>
      <c r="I232" s="1564" t="str">
        <f t="shared" si="67"/>
        <v/>
      </c>
      <c r="K232" s="1564" t="str">
        <f t="shared" si="68"/>
        <v/>
      </c>
      <c r="M232" s="1564" t="str">
        <f t="shared" si="69"/>
        <v/>
      </c>
      <c r="O232" s="1564" t="str">
        <f t="shared" si="70"/>
        <v/>
      </c>
      <c r="Q232" s="1564" t="str">
        <f t="shared" si="71"/>
        <v/>
      </c>
      <c r="S232" s="1564" t="str">
        <f t="shared" si="72"/>
        <v/>
      </c>
      <c r="U232" s="1564" t="str">
        <f t="shared" si="73"/>
        <v/>
      </c>
      <c r="W232" s="1564" t="str">
        <f t="shared" si="74"/>
        <v/>
      </c>
      <c r="Y232" s="1564" t="str">
        <f t="shared" si="75"/>
        <v/>
      </c>
      <c r="AA232" s="1564" t="str">
        <f t="shared" si="76"/>
        <v/>
      </c>
      <c r="AC232" s="1564" t="str">
        <f t="shared" si="77"/>
        <v/>
      </c>
      <c r="AE232" s="1564" t="str">
        <f t="shared" si="78"/>
        <v/>
      </c>
      <c r="AG232" s="1564" t="str">
        <f t="shared" si="79"/>
        <v/>
      </c>
      <c r="AI232" s="1564" t="str">
        <f t="shared" si="80"/>
        <v/>
      </c>
      <c r="AK232" s="1564" t="str">
        <f t="shared" si="81"/>
        <v/>
      </c>
      <c r="AM232" s="1564" t="str">
        <f t="shared" si="82"/>
        <v/>
      </c>
      <c r="AO232" s="1564" t="str">
        <f t="shared" si="83"/>
        <v/>
      </c>
      <c r="AQ232" s="1564" t="str">
        <f t="shared" si="84"/>
        <v/>
      </c>
    </row>
    <row r="233" spans="5:43">
      <c r="E233" s="1564" t="str">
        <f t="shared" si="85"/>
        <v/>
      </c>
      <c r="G233" s="1564" t="str">
        <f t="shared" si="85"/>
        <v/>
      </c>
      <c r="I233" s="1564" t="str">
        <f t="shared" si="67"/>
        <v/>
      </c>
      <c r="K233" s="1564" t="str">
        <f t="shared" si="68"/>
        <v/>
      </c>
      <c r="M233" s="1564" t="str">
        <f t="shared" si="69"/>
        <v/>
      </c>
      <c r="O233" s="1564" t="str">
        <f t="shared" si="70"/>
        <v/>
      </c>
      <c r="Q233" s="1564" t="str">
        <f t="shared" si="71"/>
        <v/>
      </c>
      <c r="S233" s="1564" t="str">
        <f t="shared" si="72"/>
        <v/>
      </c>
      <c r="U233" s="1564" t="str">
        <f t="shared" si="73"/>
        <v/>
      </c>
      <c r="W233" s="1564" t="str">
        <f t="shared" si="74"/>
        <v/>
      </c>
      <c r="Y233" s="1564" t="str">
        <f t="shared" si="75"/>
        <v/>
      </c>
      <c r="AA233" s="1564" t="str">
        <f t="shared" si="76"/>
        <v/>
      </c>
      <c r="AC233" s="1564" t="str">
        <f t="shared" si="77"/>
        <v/>
      </c>
      <c r="AE233" s="1564" t="str">
        <f t="shared" si="78"/>
        <v/>
      </c>
      <c r="AG233" s="1564" t="str">
        <f t="shared" si="79"/>
        <v/>
      </c>
      <c r="AI233" s="1564" t="str">
        <f t="shared" si="80"/>
        <v/>
      </c>
      <c r="AK233" s="1564" t="str">
        <f t="shared" si="81"/>
        <v/>
      </c>
      <c r="AM233" s="1564" t="str">
        <f t="shared" si="82"/>
        <v/>
      </c>
      <c r="AO233" s="1564" t="str">
        <f t="shared" si="83"/>
        <v/>
      </c>
      <c r="AQ233" s="1564" t="str">
        <f t="shared" si="84"/>
        <v/>
      </c>
    </row>
    <row r="234" spans="5:43">
      <c r="E234" s="1564" t="str">
        <f t="shared" si="85"/>
        <v/>
      </c>
      <c r="G234" s="1564" t="str">
        <f t="shared" si="85"/>
        <v/>
      </c>
      <c r="I234" s="1564" t="str">
        <f t="shared" si="67"/>
        <v/>
      </c>
      <c r="K234" s="1564" t="str">
        <f t="shared" si="68"/>
        <v/>
      </c>
      <c r="M234" s="1564" t="str">
        <f t="shared" si="69"/>
        <v/>
      </c>
      <c r="O234" s="1564" t="str">
        <f t="shared" si="70"/>
        <v/>
      </c>
      <c r="Q234" s="1564" t="str">
        <f t="shared" si="71"/>
        <v/>
      </c>
      <c r="S234" s="1564" t="str">
        <f t="shared" si="72"/>
        <v/>
      </c>
      <c r="U234" s="1564" t="str">
        <f t="shared" si="73"/>
        <v/>
      </c>
      <c r="W234" s="1564" t="str">
        <f t="shared" si="74"/>
        <v/>
      </c>
      <c r="Y234" s="1564" t="str">
        <f t="shared" si="75"/>
        <v/>
      </c>
      <c r="AA234" s="1564" t="str">
        <f t="shared" si="76"/>
        <v/>
      </c>
      <c r="AC234" s="1564" t="str">
        <f t="shared" si="77"/>
        <v/>
      </c>
      <c r="AE234" s="1564" t="str">
        <f t="shared" si="78"/>
        <v/>
      </c>
      <c r="AG234" s="1564" t="str">
        <f t="shared" si="79"/>
        <v/>
      </c>
      <c r="AI234" s="1564" t="str">
        <f t="shared" si="80"/>
        <v/>
      </c>
      <c r="AK234" s="1564" t="str">
        <f t="shared" si="81"/>
        <v/>
      </c>
      <c r="AM234" s="1564" t="str">
        <f t="shared" si="82"/>
        <v/>
      </c>
      <c r="AO234" s="1564" t="str">
        <f t="shared" si="83"/>
        <v/>
      </c>
      <c r="AQ234" s="1564" t="str">
        <f t="shared" si="84"/>
        <v/>
      </c>
    </row>
    <row r="235" spans="5:43">
      <c r="E235" s="1564" t="str">
        <f t="shared" si="85"/>
        <v/>
      </c>
      <c r="G235" s="1564" t="str">
        <f t="shared" si="85"/>
        <v/>
      </c>
      <c r="I235" s="1564" t="str">
        <f t="shared" si="67"/>
        <v/>
      </c>
      <c r="K235" s="1564" t="str">
        <f t="shared" si="68"/>
        <v/>
      </c>
      <c r="M235" s="1564" t="str">
        <f t="shared" si="69"/>
        <v/>
      </c>
      <c r="O235" s="1564" t="str">
        <f t="shared" si="70"/>
        <v/>
      </c>
      <c r="Q235" s="1564" t="str">
        <f t="shared" si="71"/>
        <v/>
      </c>
      <c r="S235" s="1564" t="str">
        <f t="shared" si="72"/>
        <v/>
      </c>
      <c r="U235" s="1564" t="str">
        <f t="shared" si="73"/>
        <v/>
      </c>
      <c r="W235" s="1564" t="str">
        <f t="shared" si="74"/>
        <v/>
      </c>
      <c r="Y235" s="1564" t="str">
        <f t="shared" si="75"/>
        <v/>
      </c>
      <c r="AA235" s="1564" t="str">
        <f t="shared" si="76"/>
        <v/>
      </c>
      <c r="AC235" s="1564" t="str">
        <f t="shared" si="77"/>
        <v/>
      </c>
      <c r="AE235" s="1564" t="str">
        <f t="shared" si="78"/>
        <v/>
      </c>
      <c r="AG235" s="1564" t="str">
        <f t="shared" si="79"/>
        <v/>
      </c>
      <c r="AI235" s="1564" t="str">
        <f t="shared" si="80"/>
        <v/>
      </c>
      <c r="AK235" s="1564" t="str">
        <f t="shared" si="81"/>
        <v/>
      </c>
      <c r="AM235" s="1564" t="str">
        <f t="shared" si="82"/>
        <v/>
      </c>
      <c r="AO235" s="1564" t="str">
        <f t="shared" si="83"/>
        <v/>
      </c>
      <c r="AQ235" s="1564" t="str">
        <f t="shared" si="84"/>
        <v/>
      </c>
    </row>
    <row r="236" spans="5:43">
      <c r="E236" s="1564" t="str">
        <f t="shared" si="85"/>
        <v/>
      </c>
      <c r="G236" s="1564" t="str">
        <f t="shared" si="85"/>
        <v/>
      </c>
      <c r="I236" s="1564" t="str">
        <f t="shared" si="67"/>
        <v/>
      </c>
      <c r="K236" s="1564" t="str">
        <f t="shared" si="68"/>
        <v/>
      </c>
      <c r="M236" s="1564" t="str">
        <f t="shared" si="69"/>
        <v/>
      </c>
      <c r="O236" s="1564" t="str">
        <f t="shared" si="70"/>
        <v/>
      </c>
      <c r="Q236" s="1564" t="str">
        <f t="shared" si="71"/>
        <v/>
      </c>
      <c r="S236" s="1564" t="str">
        <f t="shared" si="72"/>
        <v/>
      </c>
      <c r="U236" s="1564" t="str">
        <f t="shared" si="73"/>
        <v/>
      </c>
      <c r="W236" s="1564" t="str">
        <f t="shared" si="74"/>
        <v/>
      </c>
      <c r="Y236" s="1564" t="str">
        <f t="shared" si="75"/>
        <v/>
      </c>
      <c r="AA236" s="1564" t="str">
        <f t="shared" si="76"/>
        <v/>
      </c>
      <c r="AC236" s="1564" t="str">
        <f t="shared" si="77"/>
        <v/>
      </c>
      <c r="AE236" s="1564" t="str">
        <f t="shared" si="78"/>
        <v/>
      </c>
      <c r="AG236" s="1564" t="str">
        <f t="shared" si="79"/>
        <v/>
      </c>
      <c r="AI236" s="1564" t="str">
        <f t="shared" si="80"/>
        <v/>
      </c>
      <c r="AK236" s="1564" t="str">
        <f t="shared" si="81"/>
        <v/>
      </c>
      <c r="AM236" s="1564" t="str">
        <f t="shared" si="82"/>
        <v/>
      </c>
      <c r="AO236" s="1564" t="str">
        <f t="shared" si="83"/>
        <v/>
      </c>
      <c r="AQ236" s="1564" t="str">
        <f t="shared" si="84"/>
        <v/>
      </c>
    </row>
    <row r="237" spans="5:43">
      <c r="E237" s="1564" t="str">
        <f t="shared" ref="E237:G252" si="86">IF(OR($B237=0,D237=0),"",D237/$B237)</f>
        <v/>
      </c>
      <c r="G237" s="1564" t="str">
        <f t="shared" si="86"/>
        <v/>
      </c>
      <c r="I237" s="1564" t="str">
        <f t="shared" si="67"/>
        <v/>
      </c>
      <c r="K237" s="1564" t="str">
        <f t="shared" si="68"/>
        <v/>
      </c>
      <c r="M237" s="1564" t="str">
        <f t="shared" si="69"/>
        <v/>
      </c>
      <c r="O237" s="1564" t="str">
        <f t="shared" si="70"/>
        <v/>
      </c>
      <c r="Q237" s="1564" t="str">
        <f t="shared" si="71"/>
        <v/>
      </c>
      <c r="S237" s="1564" t="str">
        <f t="shared" si="72"/>
        <v/>
      </c>
      <c r="U237" s="1564" t="str">
        <f t="shared" si="73"/>
        <v/>
      </c>
      <c r="W237" s="1564" t="str">
        <f t="shared" si="74"/>
        <v/>
      </c>
      <c r="Y237" s="1564" t="str">
        <f t="shared" si="75"/>
        <v/>
      </c>
      <c r="AA237" s="1564" t="str">
        <f t="shared" si="76"/>
        <v/>
      </c>
      <c r="AC237" s="1564" t="str">
        <f t="shared" si="77"/>
        <v/>
      </c>
      <c r="AE237" s="1564" t="str">
        <f t="shared" si="78"/>
        <v/>
      </c>
      <c r="AG237" s="1564" t="str">
        <f t="shared" si="79"/>
        <v/>
      </c>
      <c r="AI237" s="1564" t="str">
        <f t="shared" si="80"/>
        <v/>
      </c>
      <c r="AK237" s="1564" t="str">
        <f t="shared" si="81"/>
        <v/>
      </c>
      <c r="AM237" s="1564" t="str">
        <f t="shared" si="82"/>
        <v/>
      </c>
      <c r="AO237" s="1564" t="str">
        <f t="shared" si="83"/>
        <v/>
      </c>
      <c r="AQ237" s="1564" t="str">
        <f t="shared" si="84"/>
        <v/>
      </c>
    </row>
    <row r="238" spans="5:43">
      <c r="E238" s="1564" t="str">
        <f t="shared" si="86"/>
        <v/>
      </c>
      <c r="G238" s="1564" t="str">
        <f t="shared" si="86"/>
        <v/>
      </c>
      <c r="I238" s="1564" t="str">
        <f t="shared" si="67"/>
        <v/>
      </c>
      <c r="K238" s="1564" t="str">
        <f t="shared" si="68"/>
        <v/>
      </c>
      <c r="M238" s="1564" t="str">
        <f t="shared" si="69"/>
        <v/>
      </c>
      <c r="O238" s="1564" t="str">
        <f t="shared" si="70"/>
        <v/>
      </c>
      <c r="Q238" s="1564" t="str">
        <f t="shared" si="71"/>
        <v/>
      </c>
      <c r="S238" s="1564" t="str">
        <f t="shared" si="72"/>
        <v/>
      </c>
      <c r="U238" s="1564" t="str">
        <f t="shared" si="73"/>
        <v/>
      </c>
      <c r="W238" s="1564" t="str">
        <f t="shared" si="74"/>
        <v/>
      </c>
      <c r="Y238" s="1564" t="str">
        <f t="shared" si="75"/>
        <v/>
      </c>
      <c r="AA238" s="1564" t="str">
        <f t="shared" si="76"/>
        <v/>
      </c>
      <c r="AC238" s="1564" t="str">
        <f t="shared" si="77"/>
        <v/>
      </c>
      <c r="AE238" s="1564" t="str">
        <f t="shared" si="78"/>
        <v/>
      </c>
      <c r="AG238" s="1564" t="str">
        <f t="shared" si="79"/>
        <v/>
      </c>
      <c r="AI238" s="1564" t="str">
        <f t="shared" si="80"/>
        <v/>
      </c>
      <c r="AK238" s="1564" t="str">
        <f t="shared" si="81"/>
        <v/>
      </c>
      <c r="AM238" s="1564" t="str">
        <f t="shared" si="82"/>
        <v/>
      </c>
      <c r="AO238" s="1564" t="str">
        <f t="shared" si="83"/>
        <v/>
      </c>
      <c r="AQ238" s="1564" t="str">
        <f t="shared" si="84"/>
        <v/>
      </c>
    </row>
    <row r="239" spans="5:43">
      <c r="E239" s="1564" t="str">
        <f t="shared" si="86"/>
        <v/>
      </c>
      <c r="G239" s="1564" t="str">
        <f t="shared" si="86"/>
        <v/>
      </c>
      <c r="I239" s="1564" t="str">
        <f t="shared" si="67"/>
        <v/>
      </c>
      <c r="K239" s="1564" t="str">
        <f t="shared" si="68"/>
        <v/>
      </c>
      <c r="M239" s="1564" t="str">
        <f t="shared" si="69"/>
        <v/>
      </c>
      <c r="O239" s="1564" t="str">
        <f t="shared" si="70"/>
        <v/>
      </c>
      <c r="Q239" s="1564" t="str">
        <f t="shared" si="71"/>
        <v/>
      </c>
      <c r="S239" s="1564" t="str">
        <f t="shared" si="72"/>
        <v/>
      </c>
      <c r="U239" s="1564" t="str">
        <f t="shared" si="73"/>
        <v/>
      </c>
      <c r="W239" s="1564" t="str">
        <f t="shared" si="74"/>
        <v/>
      </c>
      <c r="Y239" s="1564" t="str">
        <f t="shared" si="75"/>
        <v/>
      </c>
      <c r="AA239" s="1564" t="str">
        <f t="shared" si="76"/>
        <v/>
      </c>
      <c r="AC239" s="1564" t="str">
        <f t="shared" si="77"/>
        <v/>
      </c>
      <c r="AE239" s="1564" t="str">
        <f t="shared" si="78"/>
        <v/>
      </c>
      <c r="AG239" s="1564" t="str">
        <f t="shared" si="79"/>
        <v/>
      </c>
      <c r="AI239" s="1564" t="str">
        <f t="shared" si="80"/>
        <v/>
      </c>
      <c r="AK239" s="1564" t="str">
        <f t="shared" si="81"/>
        <v/>
      </c>
      <c r="AM239" s="1564" t="str">
        <f t="shared" si="82"/>
        <v/>
      </c>
      <c r="AO239" s="1564" t="str">
        <f t="shared" si="83"/>
        <v/>
      </c>
      <c r="AQ239" s="1564" t="str">
        <f t="shared" si="84"/>
        <v/>
      </c>
    </row>
    <row r="240" spans="5:43">
      <c r="E240" s="1564" t="str">
        <f t="shared" si="86"/>
        <v/>
      </c>
      <c r="G240" s="1564" t="str">
        <f t="shared" si="86"/>
        <v/>
      </c>
      <c r="I240" s="1564" t="str">
        <f t="shared" si="67"/>
        <v/>
      </c>
      <c r="K240" s="1564" t="str">
        <f t="shared" si="68"/>
        <v/>
      </c>
      <c r="M240" s="1564" t="str">
        <f t="shared" si="69"/>
        <v/>
      </c>
      <c r="O240" s="1564" t="str">
        <f t="shared" si="70"/>
        <v/>
      </c>
      <c r="Q240" s="1564" t="str">
        <f t="shared" si="71"/>
        <v/>
      </c>
      <c r="S240" s="1564" t="str">
        <f t="shared" si="72"/>
        <v/>
      </c>
      <c r="U240" s="1564" t="str">
        <f t="shared" si="73"/>
        <v/>
      </c>
      <c r="W240" s="1564" t="str">
        <f t="shared" si="74"/>
        <v/>
      </c>
      <c r="Y240" s="1564" t="str">
        <f t="shared" si="75"/>
        <v/>
      </c>
      <c r="AA240" s="1564" t="str">
        <f t="shared" si="76"/>
        <v/>
      </c>
      <c r="AC240" s="1564" t="str">
        <f t="shared" si="77"/>
        <v/>
      </c>
      <c r="AE240" s="1564" t="str">
        <f t="shared" si="78"/>
        <v/>
      </c>
      <c r="AG240" s="1564" t="str">
        <f t="shared" si="79"/>
        <v/>
      </c>
      <c r="AI240" s="1564" t="str">
        <f t="shared" si="80"/>
        <v/>
      </c>
      <c r="AK240" s="1564" t="str">
        <f t="shared" si="81"/>
        <v/>
      </c>
      <c r="AM240" s="1564" t="str">
        <f t="shared" si="82"/>
        <v/>
      </c>
      <c r="AO240" s="1564" t="str">
        <f t="shared" si="83"/>
        <v/>
      </c>
      <c r="AQ240" s="1564" t="str">
        <f t="shared" si="84"/>
        <v/>
      </c>
    </row>
    <row r="241" spans="5:43">
      <c r="E241" s="1564" t="str">
        <f t="shared" si="86"/>
        <v/>
      </c>
      <c r="G241" s="1564" t="str">
        <f t="shared" si="86"/>
        <v/>
      </c>
      <c r="I241" s="1564" t="str">
        <f t="shared" si="67"/>
        <v/>
      </c>
      <c r="K241" s="1564" t="str">
        <f t="shared" si="68"/>
        <v/>
      </c>
      <c r="M241" s="1564" t="str">
        <f t="shared" si="69"/>
        <v/>
      </c>
      <c r="O241" s="1564" t="str">
        <f t="shared" si="70"/>
        <v/>
      </c>
      <c r="Q241" s="1564" t="str">
        <f t="shared" si="71"/>
        <v/>
      </c>
      <c r="S241" s="1564" t="str">
        <f t="shared" si="72"/>
        <v/>
      </c>
      <c r="U241" s="1564" t="str">
        <f t="shared" si="73"/>
        <v/>
      </c>
      <c r="W241" s="1564" t="str">
        <f t="shared" si="74"/>
        <v/>
      </c>
      <c r="Y241" s="1564" t="str">
        <f t="shared" si="75"/>
        <v/>
      </c>
      <c r="AA241" s="1564" t="str">
        <f t="shared" si="76"/>
        <v/>
      </c>
      <c r="AC241" s="1564" t="str">
        <f t="shared" si="77"/>
        <v/>
      </c>
      <c r="AE241" s="1564" t="str">
        <f t="shared" si="78"/>
        <v/>
      </c>
      <c r="AG241" s="1564" t="str">
        <f t="shared" si="79"/>
        <v/>
      </c>
      <c r="AI241" s="1564" t="str">
        <f t="shared" si="80"/>
        <v/>
      </c>
      <c r="AK241" s="1564" t="str">
        <f t="shared" si="81"/>
        <v/>
      </c>
      <c r="AM241" s="1564" t="str">
        <f t="shared" si="82"/>
        <v/>
      </c>
      <c r="AO241" s="1564" t="str">
        <f t="shared" si="83"/>
        <v/>
      </c>
      <c r="AQ241" s="1564" t="str">
        <f t="shared" si="84"/>
        <v/>
      </c>
    </row>
    <row r="242" spans="5:43">
      <c r="E242" s="1564" t="str">
        <f t="shared" si="86"/>
        <v/>
      </c>
      <c r="G242" s="1564" t="str">
        <f t="shared" si="86"/>
        <v/>
      </c>
      <c r="I242" s="1564" t="str">
        <f t="shared" si="67"/>
        <v/>
      </c>
      <c r="K242" s="1564" t="str">
        <f t="shared" si="68"/>
        <v/>
      </c>
      <c r="M242" s="1564" t="str">
        <f t="shared" si="69"/>
        <v/>
      </c>
      <c r="O242" s="1564" t="str">
        <f t="shared" si="70"/>
        <v/>
      </c>
      <c r="Q242" s="1564" t="str">
        <f t="shared" si="71"/>
        <v/>
      </c>
      <c r="S242" s="1564" t="str">
        <f t="shared" si="72"/>
        <v/>
      </c>
      <c r="U242" s="1564" t="str">
        <f t="shared" si="73"/>
        <v/>
      </c>
      <c r="W242" s="1564" t="str">
        <f t="shared" si="74"/>
        <v/>
      </c>
      <c r="Y242" s="1564" t="str">
        <f t="shared" si="75"/>
        <v/>
      </c>
      <c r="AA242" s="1564" t="str">
        <f t="shared" si="76"/>
        <v/>
      </c>
      <c r="AC242" s="1564" t="str">
        <f t="shared" si="77"/>
        <v/>
      </c>
      <c r="AE242" s="1564" t="str">
        <f t="shared" si="78"/>
        <v/>
      </c>
      <c r="AG242" s="1564" t="str">
        <f t="shared" si="79"/>
        <v/>
      </c>
      <c r="AI242" s="1564" t="str">
        <f t="shared" si="80"/>
        <v/>
      </c>
      <c r="AK242" s="1564" t="str">
        <f t="shared" si="81"/>
        <v/>
      </c>
      <c r="AM242" s="1564" t="str">
        <f t="shared" si="82"/>
        <v/>
      </c>
      <c r="AO242" s="1564" t="str">
        <f t="shared" si="83"/>
        <v/>
      </c>
      <c r="AQ242" s="1564" t="str">
        <f t="shared" si="84"/>
        <v/>
      </c>
    </row>
    <row r="243" spans="5:43">
      <c r="E243" s="1564" t="str">
        <f t="shared" si="86"/>
        <v/>
      </c>
      <c r="G243" s="1564" t="str">
        <f t="shared" si="86"/>
        <v/>
      </c>
      <c r="I243" s="1564" t="str">
        <f t="shared" si="67"/>
        <v/>
      </c>
      <c r="K243" s="1564" t="str">
        <f t="shared" si="68"/>
        <v/>
      </c>
      <c r="M243" s="1564" t="str">
        <f t="shared" si="69"/>
        <v/>
      </c>
      <c r="O243" s="1564" t="str">
        <f t="shared" si="70"/>
        <v/>
      </c>
      <c r="Q243" s="1564" t="str">
        <f t="shared" si="71"/>
        <v/>
      </c>
      <c r="S243" s="1564" t="str">
        <f t="shared" si="72"/>
        <v/>
      </c>
      <c r="U243" s="1564" t="str">
        <f t="shared" si="73"/>
        <v/>
      </c>
      <c r="W243" s="1564" t="str">
        <f t="shared" si="74"/>
        <v/>
      </c>
      <c r="Y243" s="1564" t="str">
        <f t="shared" si="75"/>
        <v/>
      </c>
      <c r="AA243" s="1564" t="str">
        <f t="shared" si="76"/>
        <v/>
      </c>
      <c r="AC243" s="1564" t="str">
        <f t="shared" si="77"/>
        <v/>
      </c>
      <c r="AE243" s="1564" t="str">
        <f t="shared" si="78"/>
        <v/>
      </c>
      <c r="AG243" s="1564" t="str">
        <f t="shared" si="79"/>
        <v/>
      </c>
      <c r="AI243" s="1564" t="str">
        <f t="shared" si="80"/>
        <v/>
      </c>
      <c r="AK243" s="1564" t="str">
        <f t="shared" si="81"/>
        <v/>
      </c>
      <c r="AM243" s="1564" t="str">
        <f t="shared" si="82"/>
        <v/>
      </c>
      <c r="AO243" s="1564" t="str">
        <f t="shared" si="83"/>
        <v/>
      </c>
      <c r="AQ243" s="1564" t="str">
        <f t="shared" si="84"/>
        <v/>
      </c>
    </row>
    <row r="244" spans="5:43">
      <c r="E244" s="1564" t="str">
        <f t="shared" si="86"/>
        <v/>
      </c>
      <c r="G244" s="1564" t="str">
        <f t="shared" si="86"/>
        <v/>
      </c>
      <c r="I244" s="1564" t="str">
        <f t="shared" si="67"/>
        <v/>
      </c>
      <c r="K244" s="1564" t="str">
        <f t="shared" si="68"/>
        <v/>
      </c>
      <c r="M244" s="1564" t="str">
        <f t="shared" si="69"/>
        <v/>
      </c>
      <c r="O244" s="1564" t="str">
        <f t="shared" si="70"/>
        <v/>
      </c>
      <c r="Q244" s="1564" t="str">
        <f t="shared" si="71"/>
        <v/>
      </c>
      <c r="S244" s="1564" t="str">
        <f t="shared" si="72"/>
        <v/>
      </c>
      <c r="U244" s="1564" t="str">
        <f t="shared" si="73"/>
        <v/>
      </c>
      <c r="W244" s="1564" t="str">
        <f t="shared" si="74"/>
        <v/>
      </c>
      <c r="Y244" s="1564" t="str">
        <f t="shared" si="75"/>
        <v/>
      </c>
      <c r="AA244" s="1564" t="str">
        <f t="shared" si="76"/>
        <v/>
      </c>
      <c r="AC244" s="1564" t="str">
        <f t="shared" si="77"/>
        <v/>
      </c>
      <c r="AE244" s="1564" t="str">
        <f t="shared" si="78"/>
        <v/>
      </c>
      <c r="AG244" s="1564" t="str">
        <f t="shared" si="79"/>
        <v/>
      </c>
      <c r="AI244" s="1564" t="str">
        <f t="shared" si="80"/>
        <v/>
      </c>
      <c r="AK244" s="1564" t="str">
        <f t="shared" si="81"/>
        <v/>
      </c>
      <c r="AM244" s="1564" t="str">
        <f t="shared" si="82"/>
        <v/>
      </c>
      <c r="AO244" s="1564" t="str">
        <f t="shared" si="83"/>
        <v/>
      </c>
      <c r="AQ244" s="1564" t="str">
        <f t="shared" si="84"/>
        <v/>
      </c>
    </row>
    <row r="245" spans="5:43">
      <c r="E245" s="1564" t="str">
        <f t="shared" si="86"/>
        <v/>
      </c>
      <c r="G245" s="1564" t="str">
        <f t="shared" si="86"/>
        <v/>
      </c>
      <c r="I245" s="1564" t="str">
        <f t="shared" si="67"/>
        <v/>
      </c>
      <c r="K245" s="1564" t="str">
        <f t="shared" si="68"/>
        <v/>
      </c>
      <c r="M245" s="1564" t="str">
        <f t="shared" si="69"/>
        <v/>
      </c>
      <c r="O245" s="1564" t="str">
        <f t="shared" si="70"/>
        <v/>
      </c>
      <c r="Q245" s="1564" t="str">
        <f t="shared" si="71"/>
        <v/>
      </c>
      <c r="S245" s="1564" t="str">
        <f t="shared" si="72"/>
        <v/>
      </c>
      <c r="U245" s="1564" t="str">
        <f t="shared" si="73"/>
        <v/>
      </c>
      <c r="W245" s="1564" t="str">
        <f t="shared" si="74"/>
        <v/>
      </c>
      <c r="Y245" s="1564" t="str">
        <f t="shared" si="75"/>
        <v/>
      </c>
      <c r="AA245" s="1564" t="str">
        <f t="shared" si="76"/>
        <v/>
      </c>
      <c r="AC245" s="1564" t="str">
        <f t="shared" si="77"/>
        <v/>
      </c>
      <c r="AE245" s="1564" t="str">
        <f t="shared" si="78"/>
        <v/>
      </c>
      <c r="AG245" s="1564" t="str">
        <f t="shared" si="79"/>
        <v/>
      </c>
      <c r="AI245" s="1564" t="str">
        <f t="shared" si="80"/>
        <v/>
      </c>
      <c r="AK245" s="1564" t="str">
        <f t="shared" si="81"/>
        <v/>
      </c>
      <c r="AM245" s="1564" t="str">
        <f t="shared" si="82"/>
        <v/>
      </c>
      <c r="AO245" s="1564" t="str">
        <f t="shared" si="83"/>
        <v/>
      </c>
      <c r="AQ245" s="1564" t="str">
        <f t="shared" si="84"/>
        <v/>
      </c>
    </row>
    <row r="246" spans="5:43">
      <c r="E246" s="1564" t="str">
        <f t="shared" si="86"/>
        <v/>
      </c>
      <c r="G246" s="1564" t="str">
        <f t="shared" si="86"/>
        <v/>
      </c>
      <c r="I246" s="1564" t="str">
        <f t="shared" si="67"/>
        <v/>
      </c>
      <c r="K246" s="1564" t="str">
        <f t="shared" si="68"/>
        <v/>
      </c>
      <c r="M246" s="1564" t="str">
        <f t="shared" si="69"/>
        <v/>
      </c>
      <c r="O246" s="1564" t="str">
        <f t="shared" si="70"/>
        <v/>
      </c>
      <c r="Q246" s="1564" t="str">
        <f t="shared" si="71"/>
        <v/>
      </c>
      <c r="S246" s="1564" t="str">
        <f t="shared" si="72"/>
        <v/>
      </c>
      <c r="U246" s="1564" t="str">
        <f t="shared" si="73"/>
        <v/>
      </c>
      <c r="W246" s="1564" t="str">
        <f t="shared" si="74"/>
        <v/>
      </c>
      <c r="Y246" s="1564" t="str">
        <f t="shared" si="75"/>
        <v/>
      </c>
      <c r="AA246" s="1564" t="str">
        <f t="shared" si="76"/>
        <v/>
      </c>
      <c r="AC246" s="1564" t="str">
        <f t="shared" si="77"/>
        <v/>
      </c>
      <c r="AE246" s="1564" t="str">
        <f t="shared" si="78"/>
        <v/>
      </c>
      <c r="AG246" s="1564" t="str">
        <f t="shared" si="79"/>
        <v/>
      </c>
      <c r="AI246" s="1564" t="str">
        <f t="shared" si="80"/>
        <v/>
      </c>
      <c r="AK246" s="1564" t="str">
        <f t="shared" si="81"/>
        <v/>
      </c>
      <c r="AM246" s="1564" t="str">
        <f t="shared" si="82"/>
        <v/>
      </c>
      <c r="AO246" s="1564" t="str">
        <f t="shared" si="83"/>
        <v/>
      </c>
      <c r="AQ246" s="1564" t="str">
        <f t="shared" si="84"/>
        <v/>
      </c>
    </row>
    <row r="247" spans="5:43">
      <c r="E247" s="1564" t="str">
        <f t="shared" si="86"/>
        <v/>
      </c>
      <c r="G247" s="1564" t="str">
        <f t="shared" si="86"/>
        <v/>
      </c>
      <c r="I247" s="1564" t="str">
        <f t="shared" si="67"/>
        <v/>
      </c>
      <c r="K247" s="1564" t="str">
        <f t="shared" si="68"/>
        <v/>
      </c>
      <c r="M247" s="1564" t="str">
        <f t="shared" si="69"/>
        <v/>
      </c>
      <c r="O247" s="1564" t="str">
        <f t="shared" si="70"/>
        <v/>
      </c>
      <c r="Q247" s="1564" t="str">
        <f t="shared" si="71"/>
        <v/>
      </c>
      <c r="S247" s="1564" t="str">
        <f t="shared" si="72"/>
        <v/>
      </c>
      <c r="U247" s="1564" t="str">
        <f t="shared" si="73"/>
        <v/>
      </c>
      <c r="W247" s="1564" t="str">
        <f t="shared" si="74"/>
        <v/>
      </c>
      <c r="Y247" s="1564" t="str">
        <f t="shared" si="75"/>
        <v/>
      </c>
      <c r="AA247" s="1564" t="str">
        <f t="shared" si="76"/>
        <v/>
      </c>
      <c r="AC247" s="1564" t="str">
        <f t="shared" si="77"/>
        <v/>
      </c>
      <c r="AE247" s="1564" t="str">
        <f t="shared" si="78"/>
        <v/>
      </c>
      <c r="AG247" s="1564" t="str">
        <f t="shared" si="79"/>
        <v/>
      </c>
      <c r="AI247" s="1564" t="str">
        <f t="shared" si="80"/>
        <v/>
      </c>
      <c r="AK247" s="1564" t="str">
        <f t="shared" si="81"/>
        <v/>
      </c>
      <c r="AM247" s="1564" t="str">
        <f t="shared" si="82"/>
        <v/>
      </c>
      <c r="AO247" s="1564" t="str">
        <f t="shared" si="83"/>
        <v/>
      </c>
      <c r="AQ247" s="1564" t="str">
        <f t="shared" si="84"/>
        <v/>
      </c>
    </row>
    <row r="248" spans="5:43">
      <c r="E248" s="1564" t="str">
        <f t="shared" si="86"/>
        <v/>
      </c>
      <c r="G248" s="1564" t="str">
        <f t="shared" si="86"/>
        <v/>
      </c>
      <c r="I248" s="1564" t="str">
        <f t="shared" si="67"/>
        <v/>
      </c>
      <c r="K248" s="1564" t="str">
        <f t="shared" si="68"/>
        <v/>
      </c>
      <c r="M248" s="1564" t="str">
        <f t="shared" si="69"/>
        <v/>
      </c>
      <c r="O248" s="1564" t="str">
        <f t="shared" si="70"/>
        <v/>
      </c>
      <c r="Q248" s="1564" t="str">
        <f t="shared" si="71"/>
        <v/>
      </c>
      <c r="S248" s="1564" t="str">
        <f t="shared" si="72"/>
        <v/>
      </c>
      <c r="U248" s="1564" t="str">
        <f t="shared" si="73"/>
        <v/>
      </c>
      <c r="W248" s="1564" t="str">
        <f t="shared" si="74"/>
        <v/>
      </c>
      <c r="Y248" s="1564" t="str">
        <f t="shared" si="75"/>
        <v/>
      </c>
      <c r="AA248" s="1564" t="str">
        <f t="shared" si="76"/>
        <v/>
      </c>
      <c r="AC248" s="1564" t="str">
        <f t="shared" si="77"/>
        <v/>
      </c>
      <c r="AE248" s="1564" t="str">
        <f t="shared" si="78"/>
        <v/>
      </c>
      <c r="AG248" s="1564" t="str">
        <f t="shared" si="79"/>
        <v/>
      </c>
      <c r="AI248" s="1564" t="str">
        <f t="shared" si="80"/>
        <v/>
      </c>
      <c r="AK248" s="1564" t="str">
        <f t="shared" si="81"/>
        <v/>
      </c>
      <c r="AM248" s="1564" t="str">
        <f t="shared" si="82"/>
        <v/>
      </c>
      <c r="AO248" s="1564" t="str">
        <f t="shared" si="83"/>
        <v/>
      </c>
      <c r="AQ248" s="1564" t="str">
        <f t="shared" si="84"/>
        <v/>
      </c>
    </row>
    <row r="249" spans="5:43">
      <c r="E249" s="1564" t="str">
        <f t="shared" si="86"/>
        <v/>
      </c>
      <c r="G249" s="1564" t="str">
        <f t="shared" si="86"/>
        <v/>
      </c>
      <c r="I249" s="1564" t="str">
        <f t="shared" si="67"/>
        <v/>
      </c>
      <c r="K249" s="1564" t="str">
        <f t="shared" si="68"/>
        <v/>
      </c>
      <c r="M249" s="1564" t="str">
        <f t="shared" si="69"/>
        <v/>
      </c>
      <c r="O249" s="1564" t="str">
        <f t="shared" si="70"/>
        <v/>
      </c>
      <c r="Q249" s="1564" t="str">
        <f t="shared" si="71"/>
        <v/>
      </c>
      <c r="S249" s="1564" t="str">
        <f t="shared" si="72"/>
        <v/>
      </c>
      <c r="U249" s="1564" t="str">
        <f t="shared" si="73"/>
        <v/>
      </c>
      <c r="W249" s="1564" t="str">
        <f t="shared" si="74"/>
        <v/>
      </c>
      <c r="Y249" s="1564" t="str">
        <f t="shared" si="75"/>
        <v/>
      </c>
      <c r="AA249" s="1564" t="str">
        <f t="shared" si="76"/>
        <v/>
      </c>
      <c r="AC249" s="1564" t="str">
        <f t="shared" si="77"/>
        <v/>
      </c>
      <c r="AE249" s="1564" t="str">
        <f t="shared" si="78"/>
        <v/>
      </c>
      <c r="AG249" s="1564" t="str">
        <f t="shared" si="79"/>
        <v/>
      </c>
      <c r="AI249" s="1564" t="str">
        <f t="shared" si="80"/>
        <v/>
      </c>
      <c r="AK249" s="1564" t="str">
        <f t="shared" si="81"/>
        <v/>
      </c>
      <c r="AM249" s="1564" t="str">
        <f t="shared" si="82"/>
        <v/>
      </c>
      <c r="AO249" s="1564" t="str">
        <f t="shared" si="83"/>
        <v/>
      </c>
      <c r="AQ249" s="1564" t="str">
        <f t="shared" si="84"/>
        <v/>
      </c>
    </row>
    <row r="250" spans="5:43">
      <c r="E250" s="1564" t="str">
        <f t="shared" si="86"/>
        <v/>
      </c>
      <c r="G250" s="1564" t="str">
        <f t="shared" si="86"/>
        <v/>
      </c>
      <c r="I250" s="1564" t="str">
        <f t="shared" si="67"/>
        <v/>
      </c>
      <c r="K250" s="1564" t="str">
        <f t="shared" si="68"/>
        <v/>
      </c>
      <c r="M250" s="1564" t="str">
        <f t="shared" si="69"/>
        <v/>
      </c>
      <c r="O250" s="1564" t="str">
        <f t="shared" si="70"/>
        <v/>
      </c>
      <c r="Q250" s="1564" t="str">
        <f t="shared" si="71"/>
        <v/>
      </c>
      <c r="S250" s="1564" t="str">
        <f t="shared" si="72"/>
        <v/>
      </c>
      <c r="U250" s="1564" t="str">
        <f t="shared" si="73"/>
        <v/>
      </c>
      <c r="W250" s="1564" t="str">
        <f t="shared" si="74"/>
        <v/>
      </c>
      <c r="Y250" s="1564" t="str">
        <f t="shared" si="75"/>
        <v/>
      </c>
      <c r="AA250" s="1564" t="str">
        <f t="shared" si="76"/>
        <v/>
      </c>
      <c r="AC250" s="1564" t="str">
        <f t="shared" si="77"/>
        <v/>
      </c>
      <c r="AE250" s="1564" t="str">
        <f t="shared" si="78"/>
        <v/>
      </c>
      <c r="AG250" s="1564" t="str">
        <f t="shared" si="79"/>
        <v/>
      </c>
      <c r="AI250" s="1564" t="str">
        <f t="shared" si="80"/>
        <v/>
      </c>
      <c r="AK250" s="1564" t="str">
        <f t="shared" si="81"/>
        <v/>
      </c>
      <c r="AM250" s="1564" t="str">
        <f t="shared" si="82"/>
        <v/>
      </c>
      <c r="AO250" s="1564" t="str">
        <f t="shared" si="83"/>
        <v/>
      </c>
      <c r="AQ250" s="1564" t="str">
        <f t="shared" si="84"/>
        <v/>
      </c>
    </row>
    <row r="251" spans="5:43">
      <c r="E251" s="1564" t="str">
        <f t="shared" si="86"/>
        <v/>
      </c>
      <c r="G251" s="1564" t="str">
        <f t="shared" si="86"/>
        <v/>
      </c>
      <c r="I251" s="1564" t="str">
        <f t="shared" si="67"/>
        <v/>
      </c>
      <c r="K251" s="1564" t="str">
        <f t="shared" si="68"/>
        <v/>
      </c>
      <c r="M251" s="1564" t="str">
        <f t="shared" si="69"/>
        <v/>
      </c>
      <c r="O251" s="1564" t="str">
        <f t="shared" si="70"/>
        <v/>
      </c>
      <c r="Q251" s="1564" t="str">
        <f t="shared" si="71"/>
        <v/>
      </c>
      <c r="S251" s="1564" t="str">
        <f t="shared" si="72"/>
        <v/>
      </c>
      <c r="U251" s="1564" t="str">
        <f t="shared" si="73"/>
        <v/>
      </c>
      <c r="W251" s="1564" t="str">
        <f t="shared" si="74"/>
        <v/>
      </c>
      <c r="Y251" s="1564" t="str">
        <f t="shared" si="75"/>
        <v/>
      </c>
      <c r="AA251" s="1564" t="str">
        <f t="shared" si="76"/>
        <v/>
      </c>
      <c r="AC251" s="1564" t="str">
        <f t="shared" si="77"/>
        <v/>
      </c>
      <c r="AE251" s="1564" t="str">
        <f t="shared" si="78"/>
        <v/>
      </c>
      <c r="AG251" s="1564" t="str">
        <f t="shared" si="79"/>
        <v/>
      </c>
      <c r="AI251" s="1564" t="str">
        <f t="shared" si="80"/>
        <v/>
      </c>
      <c r="AK251" s="1564" t="str">
        <f t="shared" si="81"/>
        <v/>
      </c>
      <c r="AM251" s="1564" t="str">
        <f t="shared" si="82"/>
        <v/>
      </c>
      <c r="AO251" s="1564" t="str">
        <f t="shared" si="83"/>
        <v/>
      </c>
      <c r="AQ251" s="1564" t="str">
        <f t="shared" si="84"/>
        <v/>
      </c>
    </row>
    <row r="252" spans="5:43">
      <c r="E252" s="1564" t="str">
        <f t="shared" si="86"/>
        <v/>
      </c>
      <c r="G252" s="1564" t="str">
        <f t="shared" si="86"/>
        <v/>
      </c>
      <c r="I252" s="1564" t="str">
        <f t="shared" si="67"/>
        <v/>
      </c>
      <c r="K252" s="1564" t="str">
        <f t="shared" si="68"/>
        <v/>
      </c>
      <c r="M252" s="1564" t="str">
        <f t="shared" si="69"/>
        <v/>
      </c>
      <c r="O252" s="1564" t="str">
        <f t="shared" si="70"/>
        <v/>
      </c>
      <c r="Q252" s="1564" t="str">
        <f t="shared" si="71"/>
        <v/>
      </c>
      <c r="S252" s="1564" t="str">
        <f t="shared" si="72"/>
        <v/>
      </c>
      <c r="U252" s="1564" t="str">
        <f t="shared" si="73"/>
        <v/>
      </c>
      <c r="W252" s="1564" t="str">
        <f t="shared" si="74"/>
        <v/>
      </c>
      <c r="Y252" s="1564" t="str">
        <f t="shared" si="75"/>
        <v/>
      </c>
      <c r="AA252" s="1564" t="str">
        <f t="shared" si="76"/>
        <v/>
      </c>
      <c r="AC252" s="1564" t="str">
        <f t="shared" si="77"/>
        <v/>
      </c>
      <c r="AE252" s="1564" t="str">
        <f t="shared" si="78"/>
        <v/>
      </c>
      <c r="AG252" s="1564" t="str">
        <f t="shared" si="79"/>
        <v/>
      </c>
      <c r="AI252" s="1564" t="str">
        <f t="shared" si="80"/>
        <v/>
      </c>
      <c r="AK252" s="1564" t="str">
        <f t="shared" si="81"/>
        <v/>
      </c>
      <c r="AM252" s="1564" t="str">
        <f t="shared" si="82"/>
        <v/>
      </c>
      <c r="AO252" s="1564" t="str">
        <f t="shared" si="83"/>
        <v/>
      </c>
      <c r="AQ252" s="1564" t="str">
        <f t="shared" si="84"/>
        <v/>
      </c>
    </row>
    <row r="253" spans="5:43">
      <c r="E253" s="1564" t="str">
        <f t="shared" ref="E253:G268" si="87">IF(OR($B253=0,D253=0),"",D253/$B253)</f>
        <v/>
      </c>
      <c r="G253" s="1564" t="str">
        <f t="shared" si="87"/>
        <v/>
      </c>
      <c r="I253" s="1564" t="str">
        <f t="shared" si="67"/>
        <v/>
      </c>
      <c r="K253" s="1564" t="str">
        <f t="shared" si="68"/>
        <v/>
      </c>
      <c r="M253" s="1564" t="str">
        <f t="shared" si="69"/>
        <v/>
      </c>
      <c r="O253" s="1564" t="str">
        <f t="shared" si="70"/>
        <v/>
      </c>
      <c r="Q253" s="1564" t="str">
        <f t="shared" si="71"/>
        <v/>
      </c>
      <c r="S253" s="1564" t="str">
        <f t="shared" si="72"/>
        <v/>
      </c>
      <c r="U253" s="1564" t="str">
        <f t="shared" si="73"/>
        <v/>
      </c>
      <c r="W253" s="1564" t="str">
        <f t="shared" si="74"/>
        <v/>
      </c>
      <c r="Y253" s="1564" t="str">
        <f t="shared" si="75"/>
        <v/>
      </c>
      <c r="AA253" s="1564" t="str">
        <f t="shared" si="76"/>
        <v/>
      </c>
      <c r="AC253" s="1564" t="str">
        <f t="shared" si="77"/>
        <v/>
      </c>
      <c r="AE253" s="1564" t="str">
        <f t="shared" si="78"/>
        <v/>
      </c>
      <c r="AG253" s="1564" t="str">
        <f t="shared" si="79"/>
        <v/>
      </c>
      <c r="AI253" s="1564" t="str">
        <f t="shared" si="80"/>
        <v/>
      </c>
      <c r="AK253" s="1564" t="str">
        <f t="shared" si="81"/>
        <v/>
      </c>
      <c r="AM253" s="1564" t="str">
        <f t="shared" si="82"/>
        <v/>
      </c>
      <c r="AO253" s="1564" t="str">
        <f t="shared" si="83"/>
        <v/>
      </c>
      <c r="AQ253" s="1564" t="str">
        <f t="shared" si="84"/>
        <v/>
      </c>
    </row>
    <row r="254" spans="5:43">
      <c r="E254" s="1564" t="str">
        <f t="shared" si="87"/>
        <v/>
      </c>
      <c r="G254" s="1564" t="str">
        <f t="shared" si="87"/>
        <v/>
      </c>
      <c r="I254" s="1564" t="str">
        <f t="shared" si="67"/>
        <v/>
      </c>
      <c r="K254" s="1564" t="str">
        <f t="shared" si="68"/>
        <v/>
      </c>
      <c r="M254" s="1564" t="str">
        <f t="shared" si="69"/>
        <v/>
      </c>
      <c r="O254" s="1564" t="str">
        <f t="shared" si="70"/>
        <v/>
      </c>
      <c r="Q254" s="1564" t="str">
        <f t="shared" si="71"/>
        <v/>
      </c>
      <c r="S254" s="1564" t="str">
        <f t="shared" si="72"/>
        <v/>
      </c>
      <c r="U254" s="1564" t="str">
        <f t="shared" si="73"/>
        <v/>
      </c>
      <c r="W254" s="1564" t="str">
        <f t="shared" si="74"/>
        <v/>
      </c>
      <c r="Y254" s="1564" t="str">
        <f t="shared" si="75"/>
        <v/>
      </c>
      <c r="AA254" s="1564" t="str">
        <f t="shared" si="76"/>
        <v/>
      </c>
      <c r="AC254" s="1564" t="str">
        <f t="shared" si="77"/>
        <v/>
      </c>
      <c r="AE254" s="1564" t="str">
        <f t="shared" si="78"/>
        <v/>
      </c>
      <c r="AG254" s="1564" t="str">
        <f t="shared" si="79"/>
        <v/>
      </c>
      <c r="AI254" s="1564" t="str">
        <f t="shared" si="80"/>
        <v/>
      </c>
      <c r="AK254" s="1564" t="str">
        <f t="shared" si="81"/>
        <v/>
      </c>
      <c r="AM254" s="1564" t="str">
        <f t="shared" si="82"/>
        <v/>
      </c>
      <c r="AO254" s="1564" t="str">
        <f t="shared" si="83"/>
        <v/>
      </c>
      <c r="AQ254" s="1564" t="str">
        <f t="shared" si="84"/>
        <v/>
      </c>
    </row>
    <row r="255" spans="5:43">
      <c r="E255" s="1564" t="str">
        <f t="shared" si="87"/>
        <v/>
      </c>
      <c r="G255" s="1564" t="str">
        <f t="shared" si="87"/>
        <v/>
      </c>
      <c r="I255" s="1564" t="str">
        <f t="shared" si="67"/>
        <v/>
      </c>
      <c r="K255" s="1564" t="str">
        <f t="shared" si="68"/>
        <v/>
      </c>
      <c r="M255" s="1564" t="str">
        <f t="shared" si="69"/>
        <v/>
      </c>
      <c r="O255" s="1564" t="str">
        <f t="shared" si="70"/>
        <v/>
      </c>
      <c r="Q255" s="1564" t="str">
        <f t="shared" si="71"/>
        <v/>
      </c>
      <c r="S255" s="1564" t="str">
        <f t="shared" si="72"/>
        <v/>
      </c>
      <c r="U255" s="1564" t="str">
        <f t="shared" si="73"/>
        <v/>
      </c>
      <c r="W255" s="1564" t="str">
        <f t="shared" si="74"/>
        <v/>
      </c>
      <c r="Y255" s="1564" t="str">
        <f t="shared" si="75"/>
        <v/>
      </c>
      <c r="AA255" s="1564" t="str">
        <f t="shared" si="76"/>
        <v/>
      </c>
      <c r="AC255" s="1564" t="str">
        <f t="shared" si="77"/>
        <v/>
      </c>
      <c r="AE255" s="1564" t="str">
        <f t="shared" si="78"/>
        <v/>
      </c>
      <c r="AG255" s="1564" t="str">
        <f t="shared" si="79"/>
        <v/>
      </c>
      <c r="AI255" s="1564" t="str">
        <f t="shared" si="80"/>
        <v/>
      </c>
      <c r="AK255" s="1564" t="str">
        <f t="shared" si="81"/>
        <v/>
      </c>
      <c r="AM255" s="1564" t="str">
        <f t="shared" si="82"/>
        <v/>
      </c>
      <c r="AO255" s="1564" t="str">
        <f t="shared" si="83"/>
        <v/>
      </c>
      <c r="AQ255" s="1564" t="str">
        <f t="shared" si="84"/>
        <v/>
      </c>
    </row>
    <row r="256" spans="5:43">
      <c r="E256" s="1564" t="str">
        <f t="shared" si="87"/>
        <v/>
      </c>
      <c r="G256" s="1564" t="str">
        <f t="shared" si="87"/>
        <v/>
      </c>
      <c r="I256" s="1564" t="str">
        <f t="shared" si="67"/>
        <v/>
      </c>
      <c r="K256" s="1564" t="str">
        <f t="shared" si="68"/>
        <v/>
      </c>
      <c r="M256" s="1564" t="str">
        <f t="shared" si="69"/>
        <v/>
      </c>
      <c r="O256" s="1564" t="str">
        <f t="shared" si="70"/>
        <v/>
      </c>
      <c r="Q256" s="1564" t="str">
        <f t="shared" si="71"/>
        <v/>
      </c>
      <c r="S256" s="1564" t="str">
        <f t="shared" si="72"/>
        <v/>
      </c>
      <c r="U256" s="1564" t="str">
        <f t="shared" si="73"/>
        <v/>
      </c>
      <c r="W256" s="1564" t="str">
        <f t="shared" si="74"/>
        <v/>
      </c>
      <c r="Y256" s="1564" t="str">
        <f t="shared" si="75"/>
        <v/>
      </c>
      <c r="AA256" s="1564" t="str">
        <f t="shared" si="76"/>
        <v/>
      </c>
      <c r="AC256" s="1564" t="str">
        <f t="shared" si="77"/>
        <v/>
      </c>
      <c r="AE256" s="1564" t="str">
        <f t="shared" si="78"/>
        <v/>
      </c>
      <c r="AG256" s="1564" t="str">
        <f t="shared" si="79"/>
        <v/>
      </c>
      <c r="AI256" s="1564" t="str">
        <f t="shared" si="80"/>
        <v/>
      </c>
      <c r="AK256" s="1564" t="str">
        <f t="shared" si="81"/>
        <v/>
      </c>
      <c r="AM256" s="1564" t="str">
        <f t="shared" si="82"/>
        <v/>
      </c>
      <c r="AO256" s="1564" t="str">
        <f t="shared" si="83"/>
        <v/>
      </c>
      <c r="AQ256" s="1564" t="str">
        <f t="shared" si="84"/>
        <v/>
      </c>
    </row>
    <row r="257" spans="5:43">
      <c r="E257" s="1564" t="str">
        <f t="shared" si="87"/>
        <v/>
      </c>
      <c r="G257" s="1564" t="str">
        <f t="shared" si="87"/>
        <v/>
      </c>
      <c r="I257" s="1564" t="str">
        <f t="shared" si="67"/>
        <v/>
      </c>
      <c r="K257" s="1564" t="str">
        <f t="shared" si="68"/>
        <v/>
      </c>
      <c r="M257" s="1564" t="str">
        <f t="shared" si="69"/>
        <v/>
      </c>
      <c r="O257" s="1564" t="str">
        <f t="shared" si="70"/>
        <v/>
      </c>
      <c r="Q257" s="1564" t="str">
        <f t="shared" si="71"/>
        <v/>
      </c>
      <c r="S257" s="1564" t="str">
        <f t="shared" si="72"/>
        <v/>
      </c>
      <c r="U257" s="1564" t="str">
        <f t="shared" si="73"/>
        <v/>
      </c>
      <c r="W257" s="1564" t="str">
        <f t="shared" si="74"/>
        <v/>
      </c>
      <c r="Y257" s="1564" t="str">
        <f t="shared" si="75"/>
        <v/>
      </c>
      <c r="AA257" s="1564" t="str">
        <f t="shared" si="76"/>
        <v/>
      </c>
      <c r="AC257" s="1564" t="str">
        <f t="shared" si="77"/>
        <v/>
      </c>
      <c r="AE257" s="1564" t="str">
        <f t="shared" si="78"/>
        <v/>
      </c>
      <c r="AG257" s="1564" t="str">
        <f t="shared" si="79"/>
        <v/>
      </c>
      <c r="AI257" s="1564" t="str">
        <f t="shared" si="80"/>
        <v/>
      </c>
      <c r="AK257" s="1564" t="str">
        <f t="shared" si="81"/>
        <v/>
      </c>
      <c r="AM257" s="1564" t="str">
        <f t="shared" si="82"/>
        <v/>
      </c>
      <c r="AO257" s="1564" t="str">
        <f t="shared" si="83"/>
        <v/>
      </c>
      <c r="AQ257" s="1564" t="str">
        <f t="shared" si="84"/>
        <v/>
      </c>
    </row>
    <row r="258" spans="5:43">
      <c r="E258" s="1564" t="str">
        <f t="shared" si="87"/>
        <v/>
      </c>
      <c r="G258" s="1564" t="str">
        <f t="shared" si="87"/>
        <v/>
      </c>
      <c r="I258" s="1564" t="str">
        <f t="shared" si="67"/>
        <v/>
      </c>
      <c r="K258" s="1564" t="str">
        <f t="shared" si="68"/>
        <v/>
      </c>
      <c r="M258" s="1564" t="str">
        <f t="shared" si="69"/>
        <v/>
      </c>
      <c r="O258" s="1564" t="str">
        <f t="shared" si="70"/>
        <v/>
      </c>
      <c r="Q258" s="1564" t="str">
        <f t="shared" si="71"/>
        <v/>
      </c>
      <c r="S258" s="1564" t="str">
        <f t="shared" si="72"/>
        <v/>
      </c>
      <c r="U258" s="1564" t="str">
        <f t="shared" si="73"/>
        <v/>
      </c>
      <c r="W258" s="1564" t="str">
        <f t="shared" si="74"/>
        <v/>
      </c>
      <c r="Y258" s="1564" t="str">
        <f t="shared" si="75"/>
        <v/>
      </c>
      <c r="AA258" s="1564" t="str">
        <f t="shared" si="76"/>
        <v/>
      </c>
      <c r="AC258" s="1564" t="str">
        <f t="shared" si="77"/>
        <v/>
      </c>
      <c r="AE258" s="1564" t="str">
        <f t="shared" si="78"/>
        <v/>
      </c>
      <c r="AG258" s="1564" t="str">
        <f t="shared" si="79"/>
        <v/>
      </c>
      <c r="AI258" s="1564" t="str">
        <f t="shared" si="80"/>
        <v/>
      </c>
      <c r="AK258" s="1564" t="str">
        <f t="shared" si="81"/>
        <v/>
      </c>
      <c r="AM258" s="1564" t="str">
        <f t="shared" si="82"/>
        <v/>
      </c>
      <c r="AO258" s="1564" t="str">
        <f t="shared" si="83"/>
        <v/>
      </c>
      <c r="AQ258" s="1564" t="str">
        <f t="shared" si="84"/>
        <v/>
      </c>
    </row>
    <row r="259" spans="5:43">
      <c r="E259" s="1564" t="str">
        <f t="shared" si="87"/>
        <v/>
      </c>
      <c r="G259" s="1564" t="str">
        <f t="shared" si="87"/>
        <v/>
      </c>
      <c r="I259" s="1564" t="str">
        <f t="shared" si="67"/>
        <v/>
      </c>
      <c r="K259" s="1564" t="str">
        <f t="shared" si="68"/>
        <v/>
      </c>
      <c r="M259" s="1564" t="str">
        <f t="shared" si="69"/>
        <v/>
      </c>
      <c r="O259" s="1564" t="str">
        <f t="shared" si="70"/>
        <v/>
      </c>
      <c r="Q259" s="1564" t="str">
        <f t="shared" si="71"/>
        <v/>
      </c>
      <c r="S259" s="1564" t="str">
        <f t="shared" si="72"/>
        <v/>
      </c>
      <c r="U259" s="1564" t="str">
        <f t="shared" si="73"/>
        <v/>
      </c>
      <c r="W259" s="1564" t="str">
        <f t="shared" si="74"/>
        <v/>
      </c>
      <c r="Y259" s="1564" t="str">
        <f t="shared" si="75"/>
        <v/>
      </c>
      <c r="AA259" s="1564" t="str">
        <f t="shared" si="76"/>
        <v/>
      </c>
      <c r="AC259" s="1564" t="str">
        <f t="shared" si="77"/>
        <v/>
      </c>
      <c r="AE259" s="1564" t="str">
        <f t="shared" si="78"/>
        <v/>
      </c>
      <c r="AG259" s="1564" t="str">
        <f t="shared" si="79"/>
        <v/>
      </c>
      <c r="AI259" s="1564" t="str">
        <f t="shared" si="80"/>
        <v/>
      </c>
      <c r="AK259" s="1564" t="str">
        <f t="shared" si="81"/>
        <v/>
      </c>
      <c r="AM259" s="1564" t="str">
        <f t="shared" si="82"/>
        <v/>
      </c>
      <c r="AO259" s="1564" t="str">
        <f t="shared" si="83"/>
        <v/>
      </c>
      <c r="AQ259" s="1564" t="str">
        <f t="shared" si="84"/>
        <v/>
      </c>
    </row>
    <row r="260" spans="5:43">
      <c r="E260" s="1564" t="str">
        <f t="shared" si="87"/>
        <v/>
      </c>
      <c r="G260" s="1564" t="str">
        <f t="shared" si="87"/>
        <v/>
      </c>
      <c r="I260" s="1564" t="str">
        <f t="shared" si="67"/>
        <v/>
      </c>
      <c r="K260" s="1564" t="str">
        <f t="shared" si="68"/>
        <v/>
      </c>
      <c r="M260" s="1564" t="str">
        <f t="shared" si="69"/>
        <v/>
      </c>
      <c r="O260" s="1564" t="str">
        <f t="shared" si="70"/>
        <v/>
      </c>
      <c r="Q260" s="1564" t="str">
        <f t="shared" si="71"/>
        <v/>
      </c>
      <c r="S260" s="1564" t="str">
        <f t="shared" si="72"/>
        <v/>
      </c>
      <c r="U260" s="1564" t="str">
        <f t="shared" si="73"/>
        <v/>
      </c>
      <c r="W260" s="1564" t="str">
        <f t="shared" si="74"/>
        <v/>
      </c>
      <c r="Y260" s="1564" t="str">
        <f t="shared" si="75"/>
        <v/>
      </c>
      <c r="AA260" s="1564" t="str">
        <f t="shared" si="76"/>
        <v/>
      </c>
      <c r="AC260" s="1564" t="str">
        <f t="shared" si="77"/>
        <v/>
      </c>
      <c r="AE260" s="1564" t="str">
        <f t="shared" si="78"/>
        <v/>
      </c>
      <c r="AG260" s="1564" t="str">
        <f t="shared" si="79"/>
        <v/>
      </c>
      <c r="AI260" s="1564" t="str">
        <f t="shared" si="80"/>
        <v/>
      </c>
      <c r="AK260" s="1564" t="str">
        <f t="shared" si="81"/>
        <v/>
      </c>
      <c r="AM260" s="1564" t="str">
        <f t="shared" si="82"/>
        <v/>
      </c>
      <c r="AO260" s="1564" t="str">
        <f t="shared" si="83"/>
        <v/>
      </c>
      <c r="AQ260" s="1564" t="str">
        <f t="shared" si="84"/>
        <v/>
      </c>
    </row>
    <row r="261" spans="5:43">
      <c r="E261" s="1564" t="str">
        <f t="shared" si="87"/>
        <v/>
      </c>
      <c r="G261" s="1564" t="str">
        <f t="shared" si="87"/>
        <v/>
      </c>
      <c r="I261" s="1564" t="str">
        <f t="shared" si="67"/>
        <v/>
      </c>
      <c r="K261" s="1564" t="str">
        <f t="shared" si="68"/>
        <v/>
      </c>
      <c r="M261" s="1564" t="str">
        <f t="shared" si="69"/>
        <v/>
      </c>
      <c r="O261" s="1564" t="str">
        <f t="shared" si="70"/>
        <v/>
      </c>
      <c r="Q261" s="1564" t="str">
        <f t="shared" si="71"/>
        <v/>
      </c>
      <c r="S261" s="1564" t="str">
        <f t="shared" si="72"/>
        <v/>
      </c>
      <c r="U261" s="1564" t="str">
        <f t="shared" si="73"/>
        <v/>
      </c>
      <c r="W261" s="1564" t="str">
        <f t="shared" si="74"/>
        <v/>
      </c>
      <c r="Y261" s="1564" t="str">
        <f t="shared" si="75"/>
        <v/>
      </c>
      <c r="AA261" s="1564" t="str">
        <f t="shared" si="76"/>
        <v/>
      </c>
      <c r="AC261" s="1564" t="str">
        <f t="shared" si="77"/>
        <v/>
      </c>
      <c r="AE261" s="1564" t="str">
        <f t="shared" si="78"/>
        <v/>
      </c>
      <c r="AG261" s="1564" t="str">
        <f t="shared" si="79"/>
        <v/>
      </c>
      <c r="AI261" s="1564" t="str">
        <f t="shared" si="80"/>
        <v/>
      </c>
      <c r="AK261" s="1564" t="str">
        <f t="shared" si="81"/>
        <v/>
      </c>
      <c r="AM261" s="1564" t="str">
        <f t="shared" si="82"/>
        <v/>
      </c>
      <c r="AO261" s="1564" t="str">
        <f t="shared" si="83"/>
        <v/>
      </c>
      <c r="AQ261" s="1564" t="str">
        <f t="shared" si="84"/>
        <v/>
      </c>
    </row>
    <row r="262" spans="5:43">
      <c r="E262" s="1564" t="str">
        <f t="shared" si="87"/>
        <v/>
      </c>
      <c r="G262" s="1564" t="str">
        <f t="shared" si="87"/>
        <v/>
      </c>
      <c r="I262" s="1564" t="str">
        <f t="shared" si="67"/>
        <v/>
      </c>
      <c r="K262" s="1564" t="str">
        <f t="shared" si="68"/>
        <v/>
      </c>
      <c r="M262" s="1564" t="str">
        <f t="shared" si="69"/>
        <v/>
      </c>
      <c r="O262" s="1564" t="str">
        <f t="shared" si="70"/>
        <v/>
      </c>
      <c r="Q262" s="1564" t="str">
        <f t="shared" si="71"/>
        <v/>
      </c>
      <c r="S262" s="1564" t="str">
        <f t="shared" si="72"/>
        <v/>
      </c>
      <c r="U262" s="1564" t="str">
        <f t="shared" si="73"/>
        <v/>
      </c>
      <c r="W262" s="1564" t="str">
        <f t="shared" si="74"/>
        <v/>
      </c>
      <c r="Y262" s="1564" t="str">
        <f t="shared" si="75"/>
        <v/>
      </c>
      <c r="AA262" s="1564" t="str">
        <f t="shared" si="76"/>
        <v/>
      </c>
      <c r="AC262" s="1564" t="str">
        <f t="shared" si="77"/>
        <v/>
      </c>
      <c r="AE262" s="1564" t="str">
        <f t="shared" si="78"/>
        <v/>
      </c>
      <c r="AG262" s="1564" t="str">
        <f t="shared" si="79"/>
        <v/>
      </c>
      <c r="AI262" s="1564" t="str">
        <f t="shared" si="80"/>
        <v/>
      </c>
      <c r="AK262" s="1564" t="str">
        <f t="shared" si="81"/>
        <v/>
      </c>
      <c r="AM262" s="1564" t="str">
        <f t="shared" si="82"/>
        <v/>
      </c>
      <c r="AO262" s="1564" t="str">
        <f t="shared" si="83"/>
        <v/>
      </c>
      <c r="AQ262" s="1564" t="str">
        <f t="shared" si="84"/>
        <v/>
      </c>
    </row>
    <row r="263" spans="5:43">
      <c r="E263" s="1564" t="str">
        <f t="shared" si="87"/>
        <v/>
      </c>
      <c r="G263" s="1564" t="str">
        <f t="shared" si="87"/>
        <v/>
      </c>
      <c r="I263" s="1564" t="str">
        <f t="shared" si="67"/>
        <v/>
      </c>
      <c r="K263" s="1564" t="str">
        <f t="shared" si="68"/>
        <v/>
      </c>
      <c r="M263" s="1564" t="str">
        <f t="shared" si="69"/>
        <v/>
      </c>
      <c r="O263" s="1564" t="str">
        <f t="shared" si="70"/>
        <v/>
      </c>
      <c r="Q263" s="1564" t="str">
        <f t="shared" si="71"/>
        <v/>
      </c>
      <c r="S263" s="1564" t="str">
        <f t="shared" si="72"/>
        <v/>
      </c>
      <c r="U263" s="1564" t="str">
        <f t="shared" si="73"/>
        <v/>
      </c>
      <c r="W263" s="1564" t="str">
        <f t="shared" si="74"/>
        <v/>
      </c>
      <c r="Y263" s="1564" t="str">
        <f t="shared" si="75"/>
        <v/>
      </c>
      <c r="AA263" s="1564" t="str">
        <f t="shared" si="76"/>
        <v/>
      </c>
      <c r="AC263" s="1564" t="str">
        <f t="shared" si="77"/>
        <v/>
      </c>
      <c r="AE263" s="1564" t="str">
        <f t="shared" si="78"/>
        <v/>
      </c>
      <c r="AG263" s="1564" t="str">
        <f t="shared" si="79"/>
        <v/>
      </c>
      <c r="AI263" s="1564" t="str">
        <f t="shared" si="80"/>
        <v/>
      </c>
      <c r="AK263" s="1564" t="str">
        <f t="shared" si="81"/>
        <v/>
      </c>
      <c r="AM263" s="1564" t="str">
        <f t="shared" si="82"/>
        <v/>
      </c>
      <c r="AO263" s="1564" t="str">
        <f t="shared" si="83"/>
        <v/>
      </c>
      <c r="AQ263" s="1564" t="str">
        <f t="shared" si="84"/>
        <v/>
      </c>
    </row>
    <row r="264" spans="5:43">
      <c r="E264" s="1564" t="str">
        <f t="shared" si="87"/>
        <v/>
      </c>
      <c r="G264" s="1564" t="str">
        <f t="shared" si="87"/>
        <v/>
      </c>
      <c r="I264" s="1564" t="str">
        <f t="shared" si="67"/>
        <v/>
      </c>
      <c r="K264" s="1564" t="str">
        <f t="shared" si="68"/>
        <v/>
      </c>
      <c r="M264" s="1564" t="str">
        <f t="shared" si="69"/>
        <v/>
      </c>
      <c r="O264" s="1564" t="str">
        <f t="shared" si="70"/>
        <v/>
      </c>
      <c r="Q264" s="1564" t="str">
        <f t="shared" si="71"/>
        <v/>
      </c>
      <c r="S264" s="1564" t="str">
        <f t="shared" si="72"/>
        <v/>
      </c>
      <c r="U264" s="1564" t="str">
        <f t="shared" si="73"/>
        <v/>
      </c>
      <c r="W264" s="1564" t="str">
        <f t="shared" si="74"/>
        <v/>
      </c>
      <c r="Y264" s="1564" t="str">
        <f t="shared" si="75"/>
        <v/>
      </c>
      <c r="AA264" s="1564" t="str">
        <f t="shared" si="76"/>
        <v/>
      </c>
      <c r="AC264" s="1564" t="str">
        <f t="shared" si="77"/>
        <v/>
      </c>
      <c r="AE264" s="1564" t="str">
        <f t="shared" si="78"/>
        <v/>
      </c>
      <c r="AG264" s="1564" t="str">
        <f t="shared" si="79"/>
        <v/>
      </c>
      <c r="AI264" s="1564" t="str">
        <f t="shared" si="80"/>
        <v/>
      </c>
      <c r="AK264" s="1564" t="str">
        <f t="shared" si="81"/>
        <v/>
      </c>
      <c r="AM264" s="1564" t="str">
        <f t="shared" si="82"/>
        <v/>
      </c>
      <c r="AO264" s="1564" t="str">
        <f t="shared" si="83"/>
        <v/>
      </c>
      <c r="AQ264" s="1564" t="str">
        <f t="shared" si="84"/>
        <v/>
      </c>
    </row>
    <row r="265" spans="5:43">
      <c r="E265" s="1564" t="str">
        <f t="shared" si="87"/>
        <v/>
      </c>
      <c r="G265" s="1564" t="str">
        <f t="shared" si="87"/>
        <v/>
      </c>
      <c r="I265" s="1564" t="str">
        <f t="shared" si="67"/>
        <v/>
      </c>
      <c r="K265" s="1564" t="str">
        <f t="shared" si="68"/>
        <v/>
      </c>
      <c r="M265" s="1564" t="str">
        <f t="shared" si="69"/>
        <v/>
      </c>
      <c r="O265" s="1564" t="str">
        <f t="shared" si="70"/>
        <v/>
      </c>
      <c r="Q265" s="1564" t="str">
        <f t="shared" si="71"/>
        <v/>
      </c>
      <c r="S265" s="1564" t="str">
        <f t="shared" si="72"/>
        <v/>
      </c>
      <c r="U265" s="1564" t="str">
        <f t="shared" si="73"/>
        <v/>
      </c>
      <c r="W265" s="1564" t="str">
        <f t="shared" si="74"/>
        <v/>
      </c>
      <c r="Y265" s="1564" t="str">
        <f t="shared" si="75"/>
        <v/>
      </c>
      <c r="AA265" s="1564" t="str">
        <f t="shared" si="76"/>
        <v/>
      </c>
      <c r="AC265" s="1564" t="str">
        <f t="shared" si="77"/>
        <v/>
      </c>
      <c r="AE265" s="1564" t="str">
        <f t="shared" si="78"/>
        <v/>
      </c>
      <c r="AG265" s="1564" t="str">
        <f t="shared" si="79"/>
        <v/>
      </c>
      <c r="AI265" s="1564" t="str">
        <f t="shared" si="80"/>
        <v/>
      </c>
      <c r="AK265" s="1564" t="str">
        <f t="shared" si="81"/>
        <v/>
      </c>
      <c r="AM265" s="1564" t="str">
        <f t="shared" si="82"/>
        <v/>
      </c>
      <c r="AO265" s="1564" t="str">
        <f t="shared" si="83"/>
        <v/>
      </c>
      <c r="AQ265" s="1564" t="str">
        <f t="shared" si="84"/>
        <v/>
      </c>
    </row>
    <row r="266" spans="5:43">
      <c r="E266" s="1564" t="str">
        <f t="shared" si="87"/>
        <v/>
      </c>
      <c r="G266" s="1564" t="str">
        <f t="shared" si="87"/>
        <v/>
      </c>
      <c r="I266" s="1564" t="str">
        <f t="shared" si="67"/>
        <v/>
      </c>
      <c r="K266" s="1564" t="str">
        <f t="shared" si="68"/>
        <v/>
      </c>
      <c r="M266" s="1564" t="str">
        <f t="shared" si="69"/>
        <v/>
      </c>
      <c r="O266" s="1564" t="str">
        <f t="shared" si="70"/>
        <v/>
      </c>
      <c r="Q266" s="1564" t="str">
        <f t="shared" si="71"/>
        <v/>
      </c>
      <c r="S266" s="1564" t="str">
        <f t="shared" si="72"/>
        <v/>
      </c>
      <c r="U266" s="1564" t="str">
        <f t="shared" si="73"/>
        <v/>
      </c>
      <c r="W266" s="1564" t="str">
        <f t="shared" si="74"/>
        <v/>
      </c>
      <c r="Y266" s="1564" t="str">
        <f t="shared" si="75"/>
        <v/>
      </c>
      <c r="AA266" s="1564" t="str">
        <f t="shared" si="76"/>
        <v/>
      </c>
      <c r="AC266" s="1564" t="str">
        <f t="shared" si="77"/>
        <v/>
      </c>
      <c r="AE266" s="1564" t="str">
        <f t="shared" si="78"/>
        <v/>
      </c>
      <c r="AG266" s="1564" t="str">
        <f t="shared" si="79"/>
        <v/>
      </c>
      <c r="AI266" s="1564" t="str">
        <f t="shared" si="80"/>
        <v/>
      </c>
      <c r="AK266" s="1564" t="str">
        <f t="shared" si="81"/>
        <v/>
      </c>
      <c r="AM266" s="1564" t="str">
        <f t="shared" si="82"/>
        <v/>
      </c>
      <c r="AO266" s="1564" t="str">
        <f t="shared" si="83"/>
        <v/>
      </c>
      <c r="AQ266" s="1564" t="str">
        <f t="shared" si="84"/>
        <v/>
      </c>
    </row>
    <row r="267" spans="5:43">
      <c r="E267" s="1564" t="str">
        <f t="shared" si="87"/>
        <v/>
      </c>
      <c r="G267" s="1564" t="str">
        <f t="shared" si="87"/>
        <v/>
      </c>
      <c r="I267" s="1564" t="str">
        <f t="shared" si="67"/>
        <v/>
      </c>
      <c r="K267" s="1564" t="str">
        <f t="shared" si="68"/>
        <v/>
      </c>
      <c r="M267" s="1564" t="str">
        <f t="shared" si="69"/>
        <v/>
      </c>
      <c r="O267" s="1564" t="str">
        <f t="shared" si="70"/>
        <v/>
      </c>
      <c r="Q267" s="1564" t="str">
        <f t="shared" si="71"/>
        <v/>
      </c>
      <c r="S267" s="1564" t="str">
        <f t="shared" si="72"/>
        <v/>
      </c>
      <c r="U267" s="1564" t="str">
        <f t="shared" si="73"/>
        <v/>
      </c>
      <c r="W267" s="1564" t="str">
        <f t="shared" si="74"/>
        <v/>
      </c>
      <c r="Y267" s="1564" t="str">
        <f t="shared" si="75"/>
        <v/>
      </c>
      <c r="AA267" s="1564" t="str">
        <f t="shared" si="76"/>
        <v/>
      </c>
      <c r="AC267" s="1564" t="str">
        <f t="shared" si="77"/>
        <v/>
      </c>
      <c r="AE267" s="1564" t="str">
        <f t="shared" si="78"/>
        <v/>
      </c>
      <c r="AG267" s="1564" t="str">
        <f t="shared" si="79"/>
        <v/>
      </c>
      <c r="AI267" s="1564" t="str">
        <f t="shared" si="80"/>
        <v/>
      </c>
      <c r="AK267" s="1564" t="str">
        <f t="shared" si="81"/>
        <v/>
      </c>
      <c r="AM267" s="1564" t="str">
        <f t="shared" si="82"/>
        <v/>
      </c>
      <c r="AO267" s="1564" t="str">
        <f t="shared" si="83"/>
        <v/>
      </c>
      <c r="AQ267" s="1564" t="str">
        <f t="shared" si="84"/>
        <v/>
      </c>
    </row>
    <row r="268" spans="5:43">
      <c r="E268" s="1564" t="str">
        <f t="shared" si="87"/>
        <v/>
      </c>
      <c r="G268" s="1564" t="str">
        <f t="shared" si="87"/>
        <v/>
      </c>
      <c r="I268" s="1564" t="str">
        <f t="shared" si="67"/>
        <v/>
      </c>
      <c r="K268" s="1564" t="str">
        <f t="shared" si="68"/>
        <v/>
      </c>
      <c r="M268" s="1564" t="str">
        <f t="shared" si="69"/>
        <v/>
      </c>
      <c r="O268" s="1564" t="str">
        <f t="shared" si="70"/>
        <v/>
      </c>
      <c r="Q268" s="1564" t="str">
        <f t="shared" si="71"/>
        <v/>
      </c>
      <c r="S268" s="1564" t="str">
        <f t="shared" si="72"/>
        <v/>
      </c>
      <c r="U268" s="1564" t="str">
        <f t="shared" si="73"/>
        <v/>
      </c>
      <c r="W268" s="1564" t="str">
        <f t="shared" si="74"/>
        <v/>
      </c>
      <c r="Y268" s="1564" t="str">
        <f t="shared" si="75"/>
        <v/>
      </c>
      <c r="AA268" s="1564" t="str">
        <f t="shared" si="76"/>
        <v/>
      </c>
      <c r="AC268" s="1564" t="str">
        <f t="shared" si="77"/>
        <v/>
      </c>
      <c r="AE268" s="1564" t="str">
        <f t="shared" si="78"/>
        <v/>
      </c>
      <c r="AG268" s="1564" t="str">
        <f t="shared" si="79"/>
        <v/>
      </c>
      <c r="AI268" s="1564" t="str">
        <f t="shared" si="80"/>
        <v/>
      </c>
      <c r="AK268" s="1564" t="str">
        <f t="shared" si="81"/>
        <v/>
      </c>
      <c r="AM268" s="1564" t="str">
        <f t="shared" si="82"/>
        <v/>
      </c>
      <c r="AO268" s="1564" t="str">
        <f t="shared" si="83"/>
        <v/>
      </c>
      <c r="AQ268" s="1564" t="str">
        <f t="shared" si="84"/>
        <v/>
      </c>
    </row>
    <row r="269" spans="5:43">
      <c r="E269" s="1564" t="str">
        <f t="shared" ref="E269:G284" si="88">IF(OR($B269=0,D269=0),"",D269/$B269)</f>
        <v/>
      </c>
      <c r="G269" s="1564" t="str">
        <f t="shared" si="88"/>
        <v/>
      </c>
      <c r="I269" s="1564" t="str">
        <f t="shared" ref="I269:I300" si="89">IF(OR($B269=0,H269=0),"",H269/$B269)</f>
        <v/>
      </c>
      <c r="K269" s="1564" t="str">
        <f t="shared" ref="K269:K300" si="90">IF(OR($B269=0,J269=0),"",J269/$B269)</f>
        <v/>
      </c>
      <c r="M269" s="1564" t="str">
        <f t="shared" ref="M269:M300" si="91">IF(OR($B269=0,L269=0),"",L269/$B269)</f>
        <v/>
      </c>
      <c r="O269" s="1564" t="str">
        <f t="shared" ref="O269:O300" si="92">IF(OR($B269=0,N269=0),"",N269/$B269)</f>
        <v/>
      </c>
      <c r="Q269" s="1564" t="str">
        <f t="shared" ref="Q269:Q300" si="93">IF(OR($B269=0,P269=0),"",P269/$B269)</f>
        <v/>
      </c>
      <c r="S269" s="1564" t="str">
        <f t="shared" ref="S269:S300" si="94">IF(OR($B269=0,R269=0),"",R269/$B269)</f>
        <v/>
      </c>
      <c r="U269" s="1564" t="str">
        <f t="shared" ref="U269:U300" si="95">IF(OR($B269=0,T269=0),"",T269/$B269)</f>
        <v/>
      </c>
      <c r="W269" s="1564" t="str">
        <f t="shared" ref="W269:W300" si="96">IF(OR($B269=0,V269=0),"",V269/$B269)</f>
        <v/>
      </c>
      <c r="Y269" s="1564" t="str">
        <f t="shared" ref="Y269:Y300" si="97">IF(OR($B269=0,X269=0),"",X269/$B269)</f>
        <v/>
      </c>
      <c r="AA269" s="1564" t="str">
        <f t="shared" ref="AA269:AA300" si="98">IF(OR($B269=0,Z269=0),"",Z269/$B269)</f>
        <v/>
      </c>
      <c r="AC269" s="1564" t="str">
        <f t="shared" ref="AC269:AC300" si="99">IF(OR($B269=0,AB269=0),"",AB269/$B269)</f>
        <v/>
      </c>
      <c r="AE269" s="1564" t="str">
        <f t="shared" ref="AE269:AE300" si="100">IF(OR($B269=0,AD269=0),"",AD269/$B269)</f>
        <v/>
      </c>
      <c r="AG269" s="1564" t="str">
        <f t="shared" ref="AG269:AG300" si="101">IF(OR($B269=0,AF269=0),"",AF269/$B269)</f>
        <v/>
      </c>
      <c r="AI269" s="1564" t="str">
        <f t="shared" ref="AI269:AI300" si="102">IF(OR($B269=0,AH269=0),"",AH269/$B269)</f>
        <v/>
      </c>
      <c r="AK269" s="1564" t="str">
        <f t="shared" ref="AK269:AK300" si="103">IF(OR($B269=0,AJ269=0),"",AJ269/$B269)</f>
        <v/>
      </c>
      <c r="AM269" s="1564" t="str">
        <f t="shared" ref="AM269:AM300" si="104">IF(OR($B269=0,AL269=0),"",AL269/$B269)</f>
        <v/>
      </c>
      <c r="AO269" s="1564" t="str">
        <f t="shared" ref="AO269:AO300" si="105">IF(OR($B269=0,AN269=0),"",AN269/$B269)</f>
        <v/>
      </c>
      <c r="AQ269" s="1564" t="str">
        <f t="shared" ref="AQ269:AQ300" si="106">IF(OR($B269=0,AP269=0),"",AP269/$B269)</f>
        <v/>
      </c>
    </row>
    <row r="270" spans="5:43">
      <c r="E270" s="1564" t="str">
        <f t="shared" si="88"/>
        <v/>
      </c>
      <c r="G270" s="1564" t="str">
        <f t="shared" si="88"/>
        <v/>
      </c>
      <c r="I270" s="1564" t="str">
        <f t="shared" si="89"/>
        <v/>
      </c>
      <c r="K270" s="1564" t="str">
        <f t="shared" si="90"/>
        <v/>
      </c>
      <c r="M270" s="1564" t="str">
        <f t="shared" si="91"/>
        <v/>
      </c>
      <c r="O270" s="1564" t="str">
        <f t="shared" si="92"/>
        <v/>
      </c>
      <c r="Q270" s="1564" t="str">
        <f t="shared" si="93"/>
        <v/>
      </c>
      <c r="S270" s="1564" t="str">
        <f t="shared" si="94"/>
        <v/>
      </c>
      <c r="U270" s="1564" t="str">
        <f t="shared" si="95"/>
        <v/>
      </c>
      <c r="W270" s="1564" t="str">
        <f t="shared" si="96"/>
        <v/>
      </c>
      <c r="Y270" s="1564" t="str">
        <f t="shared" si="97"/>
        <v/>
      </c>
      <c r="AA270" s="1564" t="str">
        <f t="shared" si="98"/>
        <v/>
      </c>
      <c r="AC270" s="1564" t="str">
        <f t="shared" si="99"/>
        <v/>
      </c>
      <c r="AE270" s="1564" t="str">
        <f t="shared" si="100"/>
        <v/>
      </c>
      <c r="AG270" s="1564" t="str">
        <f t="shared" si="101"/>
        <v/>
      </c>
      <c r="AI270" s="1564" t="str">
        <f t="shared" si="102"/>
        <v/>
      </c>
      <c r="AK270" s="1564" t="str">
        <f t="shared" si="103"/>
        <v/>
      </c>
      <c r="AM270" s="1564" t="str">
        <f t="shared" si="104"/>
        <v/>
      </c>
      <c r="AO270" s="1564" t="str">
        <f t="shared" si="105"/>
        <v/>
      </c>
      <c r="AQ270" s="1564" t="str">
        <f t="shared" si="106"/>
        <v/>
      </c>
    </row>
    <row r="271" spans="5:43">
      <c r="E271" s="1564" t="str">
        <f t="shared" si="88"/>
        <v/>
      </c>
      <c r="G271" s="1564" t="str">
        <f t="shared" si="88"/>
        <v/>
      </c>
      <c r="I271" s="1564" t="str">
        <f t="shared" si="89"/>
        <v/>
      </c>
      <c r="K271" s="1564" t="str">
        <f t="shared" si="90"/>
        <v/>
      </c>
      <c r="M271" s="1564" t="str">
        <f t="shared" si="91"/>
        <v/>
      </c>
      <c r="O271" s="1564" t="str">
        <f t="shared" si="92"/>
        <v/>
      </c>
      <c r="Q271" s="1564" t="str">
        <f t="shared" si="93"/>
        <v/>
      </c>
      <c r="S271" s="1564" t="str">
        <f t="shared" si="94"/>
        <v/>
      </c>
      <c r="U271" s="1564" t="str">
        <f t="shared" si="95"/>
        <v/>
      </c>
      <c r="W271" s="1564" t="str">
        <f t="shared" si="96"/>
        <v/>
      </c>
      <c r="Y271" s="1564" t="str">
        <f t="shared" si="97"/>
        <v/>
      </c>
      <c r="AA271" s="1564" t="str">
        <f t="shared" si="98"/>
        <v/>
      </c>
      <c r="AC271" s="1564" t="str">
        <f t="shared" si="99"/>
        <v/>
      </c>
      <c r="AE271" s="1564" t="str">
        <f t="shared" si="100"/>
        <v/>
      </c>
      <c r="AG271" s="1564" t="str">
        <f t="shared" si="101"/>
        <v/>
      </c>
      <c r="AI271" s="1564" t="str">
        <f t="shared" si="102"/>
        <v/>
      </c>
      <c r="AK271" s="1564" t="str">
        <f t="shared" si="103"/>
        <v/>
      </c>
      <c r="AM271" s="1564" t="str">
        <f t="shared" si="104"/>
        <v/>
      </c>
      <c r="AO271" s="1564" t="str">
        <f t="shared" si="105"/>
        <v/>
      </c>
      <c r="AQ271" s="1564" t="str">
        <f t="shared" si="106"/>
        <v/>
      </c>
    </row>
    <row r="272" spans="5:43">
      <c r="E272" s="1564" t="str">
        <f t="shared" si="88"/>
        <v/>
      </c>
      <c r="G272" s="1564" t="str">
        <f t="shared" si="88"/>
        <v/>
      </c>
      <c r="I272" s="1564" t="str">
        <f t="shared" si="89"/>
        <v/>
      </c>
      <c r="K272" s="1564" t="str">
        <f t="shared" si="90"/>
        <v/>
      </c>
      <c r="M272" s="1564" t="str">
        <f t="shared" si="91"/>
        <v/>
      </c>
      <c r="O272" s="1564" t="str">
        <f t="shared" si="92"/>
        <v/>
      </c>
      <c r="Q272" s="1564" t="str">
        <f t="shared" si="93"/>
        <v/>
      </c>
      <c r="S272" s="1564" t="str">
        <f t="shared" si="94"/>
        <v/>
      </c>
      <c r="U272" s="1564" t="str">
        <f t="shared" si="95"/>
        <v/>
      </c>
      <c r="W272" s="1564" t="str">
        <f t="shared" si="96"/>
        <v/>
      </c>
      <c r="Y272" s="1564" t="str">
        <f t="shared" si="97"/>
        <v/>
      </c>
      <c r="AA272" s="1564" t="str">
        <f t="shared" si="98"/>
        <v/>
      </c>
      <c r="AC272" s="1564" t="str">
        <f t="shared" si="99"/>
        <v/>
      </c>
      <c r="AE272" s="1564" t="str">
        <f t="shared" si="100"/>
        <v/>
      </c>
      <c r="AG272" s="1564" t="str">
        <f t="shared" si="101"/>
        <v/>
      </c>
      <c r="AI272" s="1564" t="str">
        <f t="shared" si="102"/>
        <v/>
      </c>
      <c r="AK272" s="1564" t="str">
        <f t="shared" si="103"/>
        <v/>
      </c>
      <c r="AM272" s="1564" t="str">
        <f t="shared" si="104"/>
        <v/>
      </c>
      <c r="AO272" s="1564" t="str">
        <f t="shared" si="105"/>
        <v/>
      </c>
      <c r="AQ272" s="1564" t="str">
        <f t="shared" si="106"/>
        <v/>
      </c>
    </row>
    <row r="273" spans="5:43">
      <c r="E273" s="1564" t="str">
        <f t="shared" si="88"/>
        <v/>
      </c>
      <c r="G273" s="1564" t="str">
        <f t="shared" si="88"/>
        <v/>
      </c>
      <c r="I273" s="1564" t="str">
        <f t="shared" si="89"/>
        <v/>
      </c>
      <c r="K273" s="1564" t="str">
        <f t="shared" si="90"/>
        <v/>
      </c>
      <c r="M273" s="1564" t="str">
        <f t="shared" si="91"/>
        <v/>
      </c>
      <c r="O273" s="1564" t="str">
        <f t="shared" si="92"/>
        <v/>
      </c>
      <c r="Q273" s="1564" t="str">
        <f t="shared" si="93"/>
        <v/>
      </c>
      <c r="S273" s="1564" t="str">
        <f t="shared" si="94"/>
        <v/>
      </c>
      <c r="U273" s="1564" t="str">
        <f t="shared" si="95"/>
        <v/>
      </c>
      <c r="W273" s="1564" t="str">
        <f t="shared" si="96"/>
        <v/>
      </c>
      <c r="Y273" s="1564" t="str">
        <f t="shared" si="97"/>
        <v/>
      </c>
      <c r="AA273" s="1564" t="str">
        <f t="shared" si="98"/>
        <v/>
      </c>
      <c r="AC273" s="1564" t="str">
        <f t="shared" si="99"/>
        <v/>
      </c>
      <c r="AE273" s="1564" t="str">
        <f t="shared" si="100"/>
        <v/>
      </c>
      <c r="AG273" s="1564" t="str">
        <f t="shared" si="101"/>
        <v/>
      </c>
      <c r="AI273" s="1564" t="str">
        <f t="shared" si="102"/>
        <v/>
      </c>
      <c r="AK273" s="1564" t="str">
        <f t="shared" si="103"/>
        <v/>
      </c>
      <c r="AM273" s="1564" t="str">
        <f t="shared" si="104"/>
        <v/>
      </c>
      <c r="AO273" s="1564" t="str">
        <f t="shared" si="105"/>
        <v/>
      </c>
      <c r="AQ273" s="1564" t="str">
        <f t="shared" si="106"/>
        <v/>
      </c>
    </row>
    <row r="274" spans="5:43">
      <c r="E274" s="1564" t="str">
        <f t="shared" si="88"/>
        <v/>
      </c>
      <c r="G274" s="1564" t="str">
        <f t="shared" si="88"/>
        <v/>
      </c>
      <c r="I274" s="1564" t="str">
        <f t="shared" si="89"/>
        <v/>
      </c>
      <c r="K274" s="1564" t="str">
        <f t="shared" si="90"/>
        <v/>
      </c>
      <c r="M274" s="1564" t="str">
        <f t="shared" si="91"/>
        <v/>
      </c>
      <c r="O274" s="1564" t="str">
        <f t="shared" si="92"/>
        <v/>
      </c>
      <c r="Q274" s="1564" t="str">
        <f t="shared" si="93"/>
        <v/>
      </c>
      <c r="S274" s="1564" t="str">
        <f t="shared" si="94"/>
        <v/>
      </c>
      <c r="U274" s="1564" t="str">
        <f t="shared" si="95"/>
        <v/>
      </c>
      <c r="W274" s="1564" t="str">
        <f t="shared" si="96"/>
        <v/>
      </c>
      <c r="Y274" s="1564" t="str">
        <f t="shared" si="97"/>
        <v/>
      </c>
      <c r="AA274" s="1564" t="str">
        <f t="shared" si="98"/>
        <v/>
      </c>
      <c r="AC274" s="1564" t="str">
        <f t="shared" si="99"/>
        <v/>
      </c>
      <c r="AE274" s="1564" t="str">
        <f t="shared" si="100"/>
        <v/>
      </c>
      <c r="AG274" s="1564" t="str">
        <f t="shared" si="101"/>
        <v/>
      </c>
      <c r="AI274" s="1564" t="str">
        <f t="shared" si="102"/>
        <v/>
      </c>
      <c r="AK274" s="1564" t="str">
        <f t="shared" si="103"/>
        <v/>
      </c>
      <c r="AM274" s="1564" t="str">
        <f t="shared" si="104"/>
        <v/>
      </c>
      <c r="AO274" s="1564" t="str">
        <f t="shared" si="105"/>
        <v/>
      </c>
      <c r="AQ274" s="1564" t="str">
        <f t="shared" si="106"/>
        <v/>
      </c>
    </row>
    <row r="275" spans="5:43">
      <c r="E275" s="1564" t="str">
        <f t="shared" si="88"/>
        <v/>
      </c>
      <c r="G275" s="1564" t="str">
        <f t="shared" si="88"/>
        <v/>
      </c>
      <c r="I275" s="1564" t="str">
        <f t="shared" si="89"/>
        <v/>
      </c>
      <c r="K275" s="1564" t="str">
        <f t="shared" si="90"/>
        <v/>
      </c>
      <c r="M275" s="1564" t="str">
        <f t="shared" si="91"/>
        <v/>
      </c>
      <c r="O275" s="1564" t="str">
        <f t="shared" si="92"/>
        <v/>
      </c>
      <c r="Q275" s="1564" t="str">
        <f t="shared" si="93"/>
        <v/>
      </c>
      <c r="S275" s="1564" t="str">
        <f t="shared" si="94"/>
        <v/>
      </c>
      <c r="U275" s="1564" t="str">
        <f t="shared" si="95"/>
        <v/>
      </c>
      <c r="W275" s="1564" t="str">
        <f t="shared" si="96"/>
        <v/>
      </c>
      <c r="Y275" s="1564" t="str">
        <f t="shared" si="97"/>
        <v/>
      </c>
      <c r="AA275" s="1564" t="str">
        <f t="shared" si="98"/>
        <v/>
      </c>
      <c r="AC275" s="1564" t="str">
        <f t="shared" si="99"/>
        <v/>
      </c>
      <c r="AE275" s="1564" t="str">
        <f t="shared" si="100"/>
        <v/>
      </c>
      <c r="AG275" s="1564" t="str">
        <f t="shared" si="101"/>
        <v/>
      </c>
      <c r="AI275" s="1564" t="str">
        <f t="shared" si="102"/>
        <v/>
      </c>
      <c r="AK275" s="1564" t="str">
        <f t="shared" si="103"/>
        <v/>
      </c>
      <c r="AM275" s="1564" t="str">
        <f t="shared" si="104"/>
        <v/>
      </c>
      <c r="AO275" s="1564" t="str">
        <f t="shared" si="105"/>
        <v/>
      </c>
      <c r="AQ275" s="1564" t="str">
        <f t="shared" si="106"/>
        <v/>
      </c>
    </row>
    <row r="276" spans="5:43">
      <c r="E276" s="1564" t="str">
        <f t="shared" si="88"/>
        <v/>
      </c>
      <c r="G276" s="1564" t="str">
        <f t="shared" si="88"/>
        <v/>
      </c>
      <c r="I276" s="1564" t="str">
        <f t="shared" si="89"/>
        <v/>
      </c>
      <c r="K276" s="1564" t="str">
        <f t="shared" si="90"/>
        <v/>
      </c>
      <c r="M276" s="1564" t="str">
        <f t="shared" si="91"/>
        <v/>
      </c>
      <c r="O276" s="1564" t="str">
        <f t="shared" si="92"/>
        <v/>
      </c>
      <c r="Q276" s="1564" t="str">
        <f t="shared" si="93"/>
        <v/>
      </c>
      <c r="S276" s="1564" t="str">
        <f t="shared" si="94"/>
        <v/>
      </c>
      <c r="U276" s="1564" t="str">
        <f t="shared" si="95"/>
        <v/>
      </c>
      <c r="W276" s="1564" t="str">
        <f t="shared" si="96"/>
        <v/>
      </c>
      <c r="Y276" s="1564" t="str">
        <f t="shared" si="97"/>
        <v/>
      </c>
      <c r="AA276" s="1564" t="str">
        <f t="shared" si="98"/>
        <v/>
      </c>
      <c r="AC276" s="1564" t="str">
        <f t="shared" si="99"/>
        <v/>
      </c>
      <c r="AE276" s="1564" t="str">
        <f t="shared" si="100"/>
        <v/>
      </c>
      <c r="AG276" s="1564" t="str">
        <f t="shared" si="101"/>
        <v/>
      </c>
      <c r="AI276" s="1564" t="str">
        <f t="shared" si="102"/>
        <v/>
      </c>
      <c r="AK276" s="1564" t="str">
        <f t="shared" si="103"/>
        <v/>
      </c>
      <c r="AM276" s="1564" t="str">
        <f t="shared" si="104"/>
        <v/>
      </c>
      <c r="AO276" s="1564" t="str">
        <f t="shared" si="105"/>
        <v/>
      </c>
      <c r="AQ276" s="1564" t="str">
        <f t="shared" si="106"/>
        <v/>
      </c>
    </row>
    <row r="277" spans="5:43">
      <c r="E277" s="1564" t="str">
        <f t="shared" si="88"/>
        <v/>
      </c>
      <c r="G277" s="1564" t="str">
        <f t="shared" si="88"/>
        <v/>
      </c>
      <c r="I277" s="1564" t="str">
        <f t="shared" si="89"/>
        <v/>
      </c>
      <c r="K277" s="1564" t="str">
        <f t="shared" si="90"/>
        <v/>
      </c>
      <c r="M277" s="1564" t="str">
        <f t="shared" si="91"/>
        <v/>
      </c>
      <c r="O277" s="1564" t="str">
        <f t="shared" si="92"/>
        <v/>
      </c>
      <c r="Q277" s="1564" t="str">
        <f t="shared" si="93"/>
        <v/>
      </c>
      <c r="S277" s="1564" t="str">
        <f t="shared" si="94"/>
        <v/>
      </c>
      <c r="U277" s="1564" t="str">
        <f t="shared" si="95"/>
        <v/>
      </c>
      <c r="W277" s="1564" t="str">
        <f t="shared" si="96"/>
        <v/>
      </c>
      <c r="Y277" s="1564" t="str">
        <f t="shared" si="97"/>
        <v/>
      </c>
      <c r="AA277" s="1564" t="str">
        <f t="shared" si="98"/>
        <v/>
      </c>
      <c r="AC277" s="1564" t="str">
        <f t="shared" si="99"/>
        <v/>
      </c>
      <c r="AE277" s="1564" t="str">
        <f t="shared" si="100"/>
        <v/>
      </c>
      <c r="AG277" s="1564" t="str">
        <f t="shared" si="101"/>
        <v/>
      </c>
      <c r="AI277" s="1564" t="str">
        <f t="shared" si="102"/>
        <v/>
      </c>
      <c r="AK277" s="1564" t="str">
        <f t="shared" si="103"/>
        <v/>
      </c>
      <c r="AM277" s="1564" t="str">
        <f t="shared" si="104"/>
        <v/>
      </c>
      <c r="AO277" s="1564" t="str">
        <f t="shared" si="105"/>
        <v/>
      </c>
      <c r="AQ277" s="1564" t="str">
        <f t="shared" si="106"/>
        <v/>
      </c>
    </row>
    <row r="278" spans="5:43">
      <c r="E278" s="1564" t="str">
        <f t="shared" si="88"/>
        <v/>
      </c>
      <c r="G278" s="1564" t="str">
        <f t="shared" si="88"/>
        <v/>
      </c>
      <c r="I278" s="1564" t="str">
        <f t="shared" si="89"/>
        <v/>
      </c>
      <c r="K278" s="1564" t="str">
        <f t="shared" si="90"/>
        <v/>
      </c>
      <c r="M278" s="1564" t="str">
        <f t="shared" si="91"/>
        <v/>
      </c>
      <c r="O278" s="1564" t="str">
        <f t="shared" si="92"/>
        <v/>
      </c>
      <c r="Q278" s="1564" t="str">
        <f t="shared" si="93"/>
        <v/>
      </c>
      <c r="S278" s="1564" t="str">
        <f t="shared" si="94"/>
        <v/>
      </c>
      <c r="U278" s="1564" t="str">
        <f t="shared" si="95"/>
        <v/>
      </c>
      <c r="W278" s="1564" t="str">
        <f t="shared" si="96"/>
        <v/>
      </c>
      <c r="Y278" s="1564" t="str">
        <f t="shared" si="97"/>
        <v/>
      </c>
      <c r="AA278" s="1564" t="str">
        <f t="shared" si="98"/>
        <v/>
      </c>
      <c r="AC278" s="1564" t="str">
        <f t="shared" si="99"/>
        <v/>
      </c>
      <c r="AE278" s="1564" t="str">
        <f t="shared" si="100"/>
        <v/>
      </c>
      <c r="AG278" s="1564" t="str">
        <f t="shared" si="101"/>
        <v/>
      </c>
      <c r="AI278" s="1564" t="str">
        <f t="shared" si="102"/>
        <v/>
      </c>
      <c r="AK278" s="1564" t="str">
        <f t="shared" si="103"/>
        <v/>
      </c>
      <c r="AM278" s="1564" t="str">
        <f t="shared" si="104"/>
        <v/>
      </c>
      <c r="AO278" s="1564" t="str">
        <f t="shared" si="105"/>
        <v/>
      </c>
      <c r="AQ278" s="1564" t="str">
        <f t="shared" si="106"/>
        <v/>
      </c>
    </row>
    <row r="279" spans="5:43">
      <c r="E279" s="1564" t="str">
        <f t="shared" si="88"/>
        <v/>
      </c>
      <c r="G279" s="1564" t="str">
        <f t="shared" si="88"/>
        <v/>
      </c>
      <c r="I279" s="1564" t="str">
        <f t="shared" si="89"/>
        <v/>
      </c>
      <c r="K279" s="1564" t="str">
        <f t="shared" si="90"/>
        <v/>
      </c>
      <c r="M279" s="1564" t="str">
        <f t="shared" si="91"/>
        <v/>
      </c>
      <c r="O279" s="1564" t="str">
        <f t="shared" si="92"/>
        <v/>
      </c>
      <c r="Q279" s="1564" t="str">
        <f t="shared" si="93"/>
        <v/>
      </c>
      <c r="S279" s="1564" t="str">
        <f t="shared" si="94"/>
        <v/>
      </c>
      <c r="U279" s="1564" t="str">
        <f t="shared" si="95"/>
        <v/>
      </c>
      <c r="W279" s="1564" t="str">
        <f t="shared" si="96"/>
        <v/>
      </c>
      <c r="Y279" s="1564" t="str">
        <f t="shared" si="97"/>
        <v/>
      </c>
      <c r="AA279" s="1564" t="str">
        <f t="shared" si="98"/>
        <v/>
      </c>
      <c r="AC279" s="1564" t="str">
        <f t="shared" si="99"/>
        <v/>
      </c>
      <c r="AE279" s="1564" t="str">
        <f t="shared" si="100"/>
        <v/>
      </c>
      <c r="AG279" s="1564" t="str">
        <f t="shared" si="101"/>
        <v/>
      </c>
      <c r="AI279" s="1564" t="str">
        <f t="shared" si="102"/>
        <v/>
      </c>
      <c r="AK279" s="1564" t="str">
        <f t="shared" si="103"/>
        <v/>
      </c>
      <c r="AM279" s="1564" t="str">
        <f t="shared" si="104"/>
        <v/>
      </c>
      <c r="AO279" s="1564" t="str">
        <f t="shared" si="105"/>
        <v/>
      </c>
      <c r="AQ279" s="1564" t="str">
        <f t="shared" si="106"/>
        <v/>
      </c>
    </row>
    <row r="280" spans="5:43">
      <c r="E280" s="1564" t="str">
        <f t="shared" si="88"/>
        <v/>
      </c>
      <c r="G280" s="1564" t="str">
        <f t="shared" si="88"/>
        <v/>
      </c>
      <c r="I280" s="1564" t="str">
        <f t="shared" si="89"/>
        <v/>
      </c>
      <c r="K280" s="1564" t="str">
        <f t="shared" si="90"/>
        <v/>
      </c>
      <c r="M280" s="1564" t="str">
        <f t="shared" si="91"/>
        <v/>
      </c>
      <c r="O280" s="1564" t="str">
        <f t="shared" si="92"/>
        <v/>
      </c>
      <c r="Q280" s="1564" t="str">
        <f t="shared" si="93"/>
        <v/>
      </c>
      <c r="S280" s="1564" t="str">
        <f t="shared" si="94"/>
        <v/>
      </c>
      <c r="U280" s="1564" t="str">
        <f t="shared" si="95"/>
        <v/>
      </c>
      <c r="W280" s="1564" t="str">
        <f t="shared" si="96"/>
        <v/>
      </c>
      <c r="Y280" s="1564" t="str">
        <f t="shared" si="97"/>
        <v/>
      </c>
      <c r="AA280" s="1564" t="str">
        <f t="shared" si="98"/>
        <v/>
      </c>
      <c r="AC280" s="1564" t="str">
        <f t="shared" si="99"/>
        <v/>
      </c>
      <c r="AE280" s="1564" t="str">
        <f t="shared" si="100"/>
        <v/>
      </c>
      <c r="AG280" s="1564" t="str">
        <f t="shared" si="101"/>
        <v/>
      </c>
      <c r="AI280" s="1564" t="str">
        <f t="shared" si="102"/>
        <v/>
      </c>
      <c r="AK280" s="1564" t="str">
        <f t="shared" si="103"/>
        <v/>
      </c>
      <c r="AM280" s="1564" t="str">
        <f t="shared" si="104"/>
        <v/>
      </c>
      <c r="AO280" s="1564" t="str">
        <f t="shared" si="105"/>
        <v/>
      </c>
      <c r="AQ280" s="1564" t="str">
        <f t="shared" si="106"/>
        <v/>
      </c>
    </row>
    <row r="281" spans="5:43">
      <c r="E281" s="1564" t="str">
        <f t="shared" si="88"/>
        <v/>
      </c>
      <c r="G281" s="1564" t="str">
        <f t="shared" si="88"/>
        <v/>
      </c>
      <c r="I281" s="1564" t="str">
        <f t="shared" si="89"/>
        <v/>
      </c>
      <c r="K281" s="1564" t="str">
        <f t="shared" si="90"/>
        <v/>
      </c>
      <c r="M281" s="1564" t="str">
        <f t="shared" si="91"/>
        <v/>
      </c>
      <c r="O281" s="1564" t="str">
        <f t="shared" si="92"/>
        <v/>
      </c>
      <c r="Q281" s="1564" t="str">
        <f t="shared" si="93"/>
        <v/>
      </c>
      <c r="S281" s="1564" t="str">
        <f t="shared" si="94"/>
        <v/>
      </c>
      <c r="U281" s="1564" t="str">
        <f t="shared" si="95"/>
        <v/>
      </c>
      <c r="W281" s="1564" t="str">
        <f t="shared" si="96"/>
        <v/>
      </c>
      <c r="Y281" s="1564" t="str">
        <f t="shared" si="97"/>
        <v/>
      </c>
      <c r="AA281" s="1564" t="str">
        <f t="shared" si="98"/>
        <v/>
      </c>
      <c r="AC281" s="1564" t="str">
        <f t="shared" si="99"/>
        <v/>
      </c>
      <c r="AE281" s="1564" t="str">
        <f t="shared" si="100"/>
        <v/>
      </c>
      <c r="AG281" s="1564" t="str">
        <f t="shared" si="101"/>
        <v/>
      </c>
      <c r="AI281" s="1564" t="str">
        <f t="shared" si="102"/>
        <v/>
      </c>
      <c r="AK281" s="1564" t="str">
        <f t="shared" si="103"/>
        <v/>
      </c>
      <c r="AM281" s="1564" t="str">
        <f t="shared" si="104"/>
        <v/>
      </c>
      <c r="AO281" s="1564" t="str">
        <f t="shared" si="105"/>
        <v/>
      </c>
      <c r="AQ281" s="1564" t="str">
        <f t="shared" si="106"/>
        <v/>
      </c>
    </row>
    <row r="282" spans="5:43">
      <c r="E282" s="1564" t="str">
        <f t="shared" si="88"/>
        <v/>
      </c>
      <c r="G282" s="1564" t="str">
        <f t="shared" si="88"/>
        <v/>
      </c>
      <c r="I282" s="1564" t="str">
        <f t="shared" si="89"/>
        <v/>
      </c>
      <c r="K282" s="1564" t="str">
        <f t="shared" si="90"/>
        <v/>
      </c>
      <c r="M282" s="1564" t="str">
        <f t="shared" si="91"/>
        <v/>
      </c>
      <c r="O282" s="1564" t="str">
        <f t="shared" si="92"/>
        <v/>
      </c>
      <c r="Q282" s="1564" t="str">
        <f t="shared" si="93"/>
        <v/>
      </c>
      <c r="S282" s="1564" t="str">
        <f t="shared" si="94"/>
        <v/>
      </c>
      <c r="U282" s="1564" t="str">
        <f t="shared" si="95"/>
        <v/>
      </c>
      <c r="W282" s="1564" t="str">
        <f t="shared" si="96"/>
        <v/>
      </c>
      <c r="Y282" s="1564" t="str">
        <f t="shared" si="97"/>
        <v/>
      </c>
      <c r="AA282" s="1564" t="str">
        <f t="shared" si="98"/>
        <v/>
      </c>
      <c r="AC282" s="1564" t="str">
        <f t="shared" si="99"/>
        <v/>
      </c>
      <c r="AE282" s="1564" t="str">
        <f t="shared" si="100"/>
        <v/>
      </c>
      <c r="AG282" s="1564" t="str">
        <f t="shared" si="101"/>
        <v/>
      </c>
      <c r="AI282" s="1564" t="str">
        <f t="shared" si="102"/>
        <v/>
      </c>
      <c r="AK282" s="1564" t="str">
        <f t="shared" si="103"/>
        <v/>
      </c>
      <c r="AM282" s="1564" t="str">
        <f t="shared" si="104"/>
        <v/>
      </c>
      <c r="AO282" s="1564" t="str">
        <f t="shared" si="105"/>
        <v/>
      </c>
      <c r="AQ282" s="1564" t="str">
        <f t="shared" si="106"/>
        <v/>
      </c>
    </row>
    <row r="283" spans="5:43">
      <c r="E283" s="1564" t="str">
        <f t="shared" si="88"/>
        <v/>
      </c>
      <c r="G283" s="1564" t="str">
        <f t="shared" si="88"/>
        <v/>
      </c>
      <c r="I283" s="1564" t="str">
        <f t="shared" si="89"/>
        <v/>
      </c>
      <c r="K283" s="1564" t="str">
        <f t="shared" si="90"/>
        <v/>
      </c>
      <c r="M283" s="1564" t="str">
        <f t="shared" si="91"/>
        <v/>
      </c>
      <c r="O283" s="1564" t="str">
        <f t="shared" si="92"/>
        <v/>
      </c>
      <c r="Q283" s="1564" t="str">
        <f t="shared" si="93"/>
        <v/>
      </c>
      <c r="S283" s="1564" t="str">
        <f t="shared" si="94"/>
        <v/>
      </c>
      <c r="U283" s="1564" t="str">
        <f t="shared" si="95"/>
        <v/>
      </c>
      <c r="W283" s="1564" t="str">
        <f t="shared" si="96"/>
        <v/>
      </c>
      <c r="Y283" s="1564" t="str">
        <f t="shared" si="97"/>
        <v/>
      </c>
      <c r="AA283" s="1564" t="str">
        <f t="shared" si="98"/>
        <v/>
      </c>
      <c r="AC283" s="1564" t="str">
        <f t="shared" si="99"/>
        <v/>
      </c>
      <c r="AE283" s="1564" t="str">
        <f t="shared" si="100"/>
        <v/>
      </c>
      <c r="AG283" s="1564" t="str">
        <f t="shared" si="101"/>
        <v/>
      </c>
      <c r="AI283" s="1564" t="str">
        <f t="shared" si="102"/>
        <v/>
      </c>
      <c r="AK283" s="1564" t="str">
        <f t="shared" si="103"/>
        <v/>
      </c>
      <c r="AM283" s="1564" t="str">
        <f t="shared" si="104"/>
        <v/>
      </c>
      <c r="AO283" s="1564" t="str">
        <f t="shared" si="105"/>
        <v/>
      </c>
      <c r="AQ283" s="1564" t="str">
        <f t="shared" si="106"/>
        <v/>
      </c>
    </row>
    <row r="284" spans="5:43">
      <c r="E284" s="1564" t="str">
        <f t="shared" si="88"/>
        <v/>
      </c>
      <c r="G284" s="1564" t="str">
        <f t="shared" si="88"/>
        <v/>
      </c>
      <c r="I284" s="1564" t="str">
        <f t="shared" si="89"/>
        <v/>
      </c>
      <c r="K284" s="1564" t="str">
        <f t="shared" si="90"/>
        <v/>
      </c>
      <c r="M284" s="1564" t="str">
        <f t="shared" si="91"/>
        <v/>
      </c>
      <c r="O284" s="1564" t="str">
        <f t="shared" si="92"/>
        <v/>
      </c>
      <c r="Q284" s="1564" t="str">
        <f t="shared" si="93"/>
        <v/>
      </c>
      <c r="S284" s="1564" t="str">
        <f t="shared" si="94"/>
        <v/>
      </c>
      <c r="U284" s="1564" t="str">
        <f t="shared" si="95"/>
        <v/>
      </c>
      <c r="W284" s="1564" t="str">
        <f t="shared" si="96"/>
        <v/>
      </c>
      <c r="Y284" s="1564" t="str">
        <f t="shared" si="97"/>
        <v/>
      </c>
      <c r="AA284" s="1564" t="str">
        <f t="shared" si="98"/>
        <v/>
      </c>
      <c r="AC284" s="1564" t="str">
        <f t="shared" si="99"/>
        <v/>
      </c>
      <c r="AE284" s="1564" t="str">
        <f t="shared" si="100"/>
        <v/>
      </c>
      <c r="AG284" s="1564" t="str">
        <f t="shared" si="101"/>
        <v/>
      </c>
      <c r="AI284" s="1564" t="str">
        <f t="shared" si="102"/>
        <v/>
      </c>
      <c r="AK284" s="1564" t="str">
        <f t="shared" si="103"/>
        <v/>
      </c>
      <c r="AM284" s="1564" t="str">
        <f t="shared" si="104"/>
        <v/>
      </c>
      <c r="AO284" s="1564" t="str">
        <f t="shared" si="105"/>
        <v/>
      </c>
      <c r="AQ284" s="1564" t="str">
        <f t="shared" si="106"/>
        <v/>
      </c>
    </row>
    <row r="285" spans="5:43">
      <c r="E285" s="1564" t="str">
        <f t="shared" ref="E285:G300" si="107">IF(OR($B285=0,D285=0),"",D285/$B285)</f>
        <v/>
      </c>
      <c r="G285" s="1564" t="str">
        <f t="shared" si="107"/>
        <v/>
      </c>
      <c r="I285" s="1564" t="str">
        <f t="shared" si="89"/>
        <v/>
      </c>
      <c r="K285" s="1564" t="str">
        <f t="shared" si="90"/>
        <v/>
      </c>
      <c r="M285" s="1564" t="str">
        <f t="shared" si="91"/>
        <v/>
      </c>
      <c r="O285" s="1564" t="str">
        <f t="shared" si="92"/>
        <v/>
      </c>
      <c r="Q285" s="1564" t="str">
        <f t="shared" si="93"/>
        <v/>
      </c>
      <c r="S285" s="1564" t="str">
        <f t="shared" si="94"/>
        <v/>
      </c>
      <c r="U285" s="1564" t="str">
        <f t="shared" si="95"/>
        <v/>
      </c>
      <c r="W285" s="1564" t="str">
        <f t="shared" si="96"/>
        <v/>
      </c>
      <c r="Y285" s="1564" t="str">
        <f t="shared" si="97"/>
        <v/>
      </c>
      <c r="AA285" s="1564" t="str">
        <f t="shared" si="98"/>
        <v/>
      </c>
      <c r="AC285" s="1564" t="str">
        <f t="shared" si="99"/>
        <v/>
      </c>
      <c r="AE285" s="1564" t="str">
        <f t="shared" si="100"/>
        <v/>
      </c>
      <c r="AG285" s="1564" t="str">
        <f t="shared" si="101"/>
        <v/>
      </c>
      <c r="AI285" s="1564" t="str">
        <f t="shared" si="102"/>
        <v/>
      </c>
      <c r="AK285" s="1564" t="str">
        <f t="shared" si="103"/>
        <v/>
      </c>
      <c r="AM285" s="1564" t="str">
        <f t="shared" si="104"/>
        <v/>
      </c>
      <c r="AO285" s="1564" t="str">
        <f t="shared" si="105"/>
        <v/>
      </c>
      <c r="AQ285" s="1564" t="str">
        <f t="shared" si="106"/>
        <v/>
      </c>
    </row>
    <row r="286" spans="5:43">
      <c r="E286" s="1564" t="str">
        <f t="shared" si="107"/>
        <v/>
      </c>
      <c r="G286" s="1564" t="str">
        <f t="shared" si="107"/>
        <v/>
      </c>
      <c r="I286" s="1564" t="str">
        <f t="shared" si="89"/>
        <v/>
      </c>
      <c r="K286" s="1564" t="str">
        <f t="shared" si="90"/>
        <v/>
      </c>
      <c r="M286" s="1564" t="str">
        <f t="shared" si="91"/>
        <v/>
      </c>
      <c r="O286" s="1564" t="str">
        <f t="shared" si="92"/>
        <v/>
      </c>
      <c r="Q286" s="1564" t="str">
        <f t="shared" si="93"/>
        <v/>
      </c>
      <c r="S286" s="1564" t="str">
        <f t="shared" si="94"/>
        <v/>
      </c>
      <c r="U286" s="1564" t="str">
        <f t="shared" si="95"/>
        <v/>
      </c>
      <c r="W286" s="1564" t="str">
        <f t="shared" si="96"/>
        <v/>
      </c>
      <c r="Y286" s="1564" t="str">
        <f t="shared" si="97"/>
        <v/>
      </c>
      <c r="AA286" s="1564" t="str">
        <f t="shared" si="98"/>
        <v/>
      </c>
      <c r="AC286" s="1564" t="str">
        <f t="shared" si="99"/>
        <v/>
      </c>
      <c r="AE286" s="1564" t="str">
        <f t="shared" si="100"/>
        <v/>
      </c>
      <c r="AG286" s="1564" t="str">
        <f t="shared" si="101"/>
        <v/>
      </c>
      <c r="AI286" s="1564" t="str">
        <f t="shared" si="102"/>
        <v/>
      </c>
      <c r="AK286" s="1564" t="str">
        <f t="shared" si="103"/>
        <v/>
      </c>
      <c r="AM286" s="1564" t="str">
        <f t="shared" si="104"/>
        <v/>
      </c>
      <c r="AO286" s="1564" t="str">
        <f t="shared" si="105"/>
        <v/>
      </c>
      <c r="AQ286" s="1564" t="str">
        <f t="shared" si="106"/>
        <v/>
      </c>
    </row>
    <row r="287" spans="5:43">
      <c r="E287" s="1564" t="str">
        <f t="shared" si="107"/>
        <v/>
      </c>
      <c r="G287" s="1564" t="str">
        <f t="shared" si="107"/>
        <v/>
      </c>
      <c r="I287" s="1564" t="str">
        <f t="shared" si="89"/>
        <v/>
      </c>
      <c r="K287" s="1564" t="str">
        <f t="shared" si="90"/>
        <v/>
      </c>
      <c r="M287" s="1564" t="str">
        <f t="shared" si="91"/>
        <v/>
      </c>
      <c r="O287" s="1564" t="str">
        <f t="shared" si="92"/>
        <v/>
      </c>
      <c r="Q287" s="1564" t="str">
        <f t="shared" si="93"/>
        <v/>
      </c>
      <c r="S287" s="1564" t="str">
        <f t="shared" si="94"/>
        <v/>
      </c>
      <c r="U287" s="1564" t="str">
        <f t="shared" si="95"/>
        <v/>
      </c>
      <c r="W287" s="1564" t="str">
        <f t="shared" si="96"/>
        <v/>
      </c>
      <c r="Y287" s="1564" t="str">
        <f t="shared" si="97"/>
        <v/>
      </c>
      <c r="AA287" s="1564" t="str">
        <f t="shared" si="98"/>
        <v/>
      </c>
      <c r="AC287" s="1564" t="str">
        <f t="shared" si="99"/>
        <v/>
      </c>
      <c r="AE287" s="1564" t="str">
        <f t="shared" si="100"/>
        <v/>
      </c>
      <c r="AG287" s="1564" t="str">
        <f t="shared" si="101"/>
        <v/>
      </c>
      <c r="AI287" s="1564" t="str">
        <f t="shared" si="102"/>
        <v/>
      </c>
      <c r="AK287" s="1564" t="str">
        <f t="shared" si="103"/>
        <v/>
      </c>
      <c r="AM287" s="1564" t="str">
        <f t="shared" si="104"/>
        <v/>
      </c>
      <c r="AO287" s="1564" t="str">
        <f t="shared" si="105"/>
        <v/>
      </c>
      <c r="AQ287" s="1564" t="str">
        <f t="shared" si="106"/>
        <v/>
      </c>
    </row>
    <row r="288" spans="5:43">
      <c r="E288" s="1564" t="str">
        <f t="shared" si="107"/>
        <v/>
      </c>
      <c r="G288" s="1564" t="str">
        <f t="shared" si="107"/>
        <v/>
      </c>
      <c r="I288" s="1564" t="str">
        <f t="shared" si="89"/>
        <v/>
      </c>
      <c r="K288" s="1564" t="str">
        <f t="shared" si="90"/>
        <v/>
      </c>
      <c r="M288" s="1564" t="str">
        <f t="shared" si="91"/>
        <v/>
      </c>
      <c r="O288" s="1564" t="str">
        <f t="shared" si="92"/>
        <v/>
      </c>
      <c r="Q288" s="1564" t="str">
        <f t="shared" si="93"/>
        <v/>
      </c>
      <c r="S288" s="1564" t="str">
        <f t="shared" si="94"/>
        <v/>
      </c>
      <c r="U288" s="1564" t="str">
        <f t="shared" si="95"/>
        <v/>
      </c>
      <c r="W288" s="1564" t="str">
        <f t="shared" si="96"/>
        <v/>
      </c>
      <c r="Y288" s="1564" t="str">
        <f t="shared" si="97"/>
        <v/>
      </c>
      <c r="AA288" s="1564" t="str">
        <f t="shared" si="98"/>
        <v/>
      </c>
      <c r="AC288" s="1564" t="str">
        <f t="shared" si="99"/>
        <v/>
      </c>
      <c r="AE288" s="1564" t="str">
        <f t="shared" si="100"/>
        <v/>
      </c>
      <c r="AG288" s="1564" t="str">
        <f t="shared" si="101"/>
        <v/>
      </c>
      <c r="AI288" s="1564" t="str">
        <f t="shared" si="102"/>
        <v/>
      </c>
      <c r="AK288" s="1564" t="str">
        <f t="shared" si="103"/>
        <v/>
      </c>
      <c r="AM288" s="1564" t="str">
        <f t="shared" si="104"/>
        <v/>
      </c>
      <c r="AO288" s="1564" t="str">
        <f t="shared" si="105"/>
        <v/>
      </c>
      <c r="AQ288" s="1564" t="str">
        <f t="shared" si="106"/>
        <v/>
      </c>
    </row>
    <row r="289" spans="5:43">
      <c r="E289" s="1564" t="str">
        <f t="shared" si="107"/>
        <v/>
      </c>
      <c r="G289" s="1564" t="str">
        <f t="shared" si="107"/>
        <v/>
      </c>
      <c r="I289" s="1564" t="str">
        <f t="shared" si="89"/>
        <v/>
      </c>
      <c r="K289" s="1564" t="str">
        <f t="shared" si="90"/>
        <v/>
      </c>
      <c r="M289" s="1564" t="str">
        <f t="shared" si="91"/>
        <v/>
      </c>
      <c r="O289" s="1564" t="str">
        <f t="shared" si="92"/>
        <v/>
      </c>
      <c r="Q289" s="1564" t="str">
        <f t="shared" si="93"/>
        <v/>
      </c>
      <c r="S289" s="1564" t="str">
        <f t="shared" si="94"/>
        <v/>
      </c>
      <c r="U289" s="1564" t="str">
        <f t="shared" si="95"/>
        <v/>
      </c>
      <c r="W289" s="1564" t="str">
        <f t="shared" si="96"/>
        <v/>
      </c>
      <c r="Y289" s="1564" t="str">
        <f t="shared" si="97"/>
        <v/>
      </c>
      <c r="AA289" s="1564" t="str">
        <f t="shared" si="98"/>
        <v/>
      </c>
      <c r="AC289" s="1564" t="str">
        <f t="shared" si="99"/>
        <v/>
      </c>
      <c r="AE289" s="1564" t="str">
        <f t="shared" si="100"/>
        <v/>
      </c>
      <c r="AG289" s="1564" t="str">
        <f t="shared" si="101"/>
        <v/>
      </c>
      <c r="AI289" s="1564" t="str">
        <f t="shared" si="102"/>
        <v/>
      </c>
      <c r="AK289" s="1564" t="str">
        <f t="shared" si="103"/>
        <v/>
      </c>
      <c r="AM289" s="1564" t="str">
        <f t="shared" si="104"/>
        <v/>
      </c>
      <c r="AO289" s="1564" t="str">
        <f t="shared" si="105"/>
        <v/>
      </c>
      <c r="AQ289" s="1564" t="str">
        <f t="shared" si="106"/>
        <v/>
      </c>
    </row>
    <row r="290" spans="5:43">
      <c r="E290" s="1564" t="str">
        <f t="shared" si="107"/>
        <v/>
      </c>
      <c r="G290" s="1564" t="str">
        <f t="shared" si="107"/>
        <v/>
      </c>
      <c r="I290" s="1564" t="str">
        <f t="shared" si="89"/>
        <v/>
      </c>
      <c r="K290" s="1564" t="str">
        <f t="shared" si="90"/>
        <v/>
      </c>
      <c r="M290" s="1564" t="str">
        <f t="shared" si="91"/>
        <v/>
      </c>
      <c r="O290" s="1564" t="str">
        <f t="shared" si="92"/>
        <v/>
      </c>
      <c r="Q290" s="1564" t="str">
        <f t="shared" si="93"/>
        <v/>
      </c>
      <c r="S290" s="1564" t="str">
        <f t="shared" si="94"/>
        <v/>
      </c>
      <c r="U290" s="1564" t="str">
        <f t="shared" si="95"/>
        <v/>
      </c>
      <c r="W290" s="1564" t="str">
        <f t="shared" si="96"/>
        <v/>
      </c>
      <c r="Y290" s="1564" t="str">
        <f t="shared" si="97"/>
        <v/>
      </c>
      <c r="AA290" s="1564" t="str">
        <f t="shared" si="98"/>
        <v/>
      </c>
      <c r="AC290" s="1564" t="str">
        <f t="shared" si="99"/>
        <v/>
      </c>
      <c r="AE290" s="1564" t="str">
        <f t="shared" si="100"/>
        <v/>
      </c>
      <c r="AG290" s="1564" t="str">
        <f t="shared" si="101"/>
        <v/>
      </c>
      <c r="AI290" s="1564" t="str">
        <f t="shared" si="102"/>
        <v/>
      </c>
      <c r="AK290" s="1564" t="str">
        <f t="shared" si="103"/>
        <v/>
      </c>
      <c r="AM290" s="1564" t="str">
        <f t="shared" si="104"/>
        <v/>
      </c>
      <c r="AO290" s="1564" t="str">
        <f t="shared" si="105"/>
        <v/>
      </c>
      <c r="AQ290" s="1564" t="str">
        <f t="shared" si="106"/>
        <v/>
      </c>
    </row>
    <row r="291" spans="5:43">
      <c r="E291" s="1564" t="str">
        <f t="shared" si="107"/>
        <v/>
      </c>
      <c r="G291" s="1564" t="str">
        <f t="shared" si="107"/>
        <v/>
      </c>
      <c r="I291" s="1564" t="str">
        <f t="shared" si="89"/>
        <v/>
      </c>
      <c r="K291" s="1564" t="str">
        <f t="shared" si="90"/>
        <v/>
      </c>
      <c r="M291" s="1564" t="str">
        <f t="shared" si="91"/>
        <v/>
      </c>
      <c r="O291" s="1564" t="str">
        <f t="shared" si="92"/>
        <v/>
      </c>
      <c r="Q291" s="1564" t="str">
        <f t="shared" si="93"/>
        <v/>
      </c>
      <c r="S291" s="1564" t="str">
        <f t="shared" si="94"/>
        <v/>
      </c>
      <c r="U291" s="1564" t="str">
        <f t="shared" si="95"/>
        <v/>
      </c>
      <c r="W291" s="1564" t="str">
        <f t="shared" si="96"/>
        <v/>
      </c>
      <c r="Y291" s="1564" t="str">
        <f t="shared" si="97"/>
        <v/>
      </c>
      <c r="AA291" s="1564" t="str">
        <f t="shared" si="98"/>
        <v/>
      </c>
      <c r="AC291" s="1564" t="str">
        <f t="shared" si="99"/>
        <v/>
      </c>
      <c r="AE291" s="1564" t="str">
        <f t="shared" si="100"/>
        <v/>
      </c>
      <c r="AG291" s="1564" t="str">
        <f t="shared" si="101"/>
        <v/>
      </c>
      <c r="AI291" s="1564" t="str">
        <f t="shared" si="102"/>
        <v/>
      </c>
      <c r="AK291" s="1564" t="str">
        <f t="shared" si="103"/>
        <v/>
      </c>
      <c r="AM291" s="1564" t="str">
        <f t="shared" si="104"/>
        <v/>
      </c>
      <c r="AO291" s="1564" t="str">
        <f t="shared" si="105"/>
        <v/>
      </c>
      <c r="AQ291" s="1564" t="str">
        <f t="shared" si="106"/>
        <v/>
      </c>
    </row>
    <row r="292" spans="5:43">
      <c r="E292" s="1564" t="str">
        <f t="shared" si="107"/>
        <v/>
      </c>
      <c r="G292" s="1564" t="str">
        <f t="shared" si="107"/>
        <v/>
      </c>
      <c r="I292" s="1564" t="str">
        <f t="shared" si="89"/>
        <v/>
      </c>
      <c r="K292" s="1564" t="str">
        <f t="shared" si="90"/>
        <v/>
      </c>
      <c r="M292" s="1564" t="str">
        <f t="shared" si="91"/>
        <v/>
      </c>
      <c r="O292" s="1564" t="str">
        <f t="shared" si="92"/>
        <v/>
      </c>
      <c r="Q292" s="1564" t="str">
        <f t="shared" si="93"/>
        <v/>
      </c>
      <c r="S292" s="1564" t="str">
        <f t="shared" si="94"/>
        <v/>
      </c>
      <c r="U292" s="1564" t="str">
        <f t="shared" si="95"/>
        <v/>
      </c>
      <c r="W292" s="1564" t="str">
        <f t="shared" si="96"/>
        <v/>
      </c>
      <c r="Y292" s="1564" t="str">
        <f t="shared" si="97"/>
        <v/>
      </c>
      <c r="AA292" s="1564" t="str">
        <f t="shared" si="98"/>
        <v/>
      </c>
      <c r="AC292" s="1564" t="str">
        <f t="shared" si="99"/>
        <v/>
      </c>
      <c r="AE292" s="1564" t="str">
        <f t="shared" si="100"/>
        <v/>
      </c>
      <c r="AG292" s="1564" t="str">
        <f t="shared" si="101"/>
        <v/>
      </c>
      <c r="AI292" s="1564" t="str">
        <f t="shared" si="102"/>
        <v/>
      </c>
      <c r="AK292" s="1564" t="str">
        <f t="shared" si="103"/>
        <v/>
      </c>
      <c r="AM292" s="1564" t="str">
        <f t="shared" si="104"/>
        <v/>
      </c>
      <c r="AO292" s="1564" t="str">
        <f t="shared" si="105"/>
        <v/>
      </c>
      <c r="AQ292" s="1564" t="str">
        <f t="shared" si="106"/>
        <v/>
      </c>
    </row>
    <row r="293" spans="5:43">
      <c r="E293" s="1564" t="str">
        <f t="shared" si="107"/>
        <v/>
      </c>
      <c r="G293" s="1564" t="str">
        <f t="shared" si="107"/>
        <v/>
      </c>
      <c r="I293" s="1564" t="str">
        <f t="shared" si="89"/>
        <v/>
      </c>
      <c r="K293" s="1564" t="str">
        <f t="shared" si="90"/>
        <v/>
      </c>
      <c r="M293" s="1564" t="str">
        <f t="shared" si="91"/>
        <v/>
      </c>
      <c r="O293" s="1564" t="str">
        <f t="shared" si="92"/>
        <v/>
      </c>
      <c r="Q293" s="1564" t="str">
        <f t="shared" si="93"/>
        <v/>
      </c>
      <c r="S293" s="1564" t="str">
        <f t="shared" si="94"/>
        <v/>
      </c>
      <c r="U293" s="1564" t="str">
        <f t="shared" si="95"/>
        <v/>
      </c>
      <c r="W293" s="1564" t="str">
        <f t="shared" si="96"/>
        <v/>
      </c>
      <c r="Y293" s="1564" t="str">
        <f t="shared" si="97"/>
        <v/>
      </c>
      <c r="AA293" s="1564" t="str">
        <f t="shared" si="98"/>
        <v/>
      </c>
      <c r="AC293" s="1564" t="str">
        <f t="shared" si="99"/>
        <v/>
      </c>
      <c r="AE293" s="1564" t="str">
        <f t="shared" si="100"/>
        <v/>
      </c>
      <c r="AG293" s="1564" t="str">
        <f t="shared" si="101"/>
        <v/>
      </c>
      <c r="AI293" s="1564" t="str">
        <f t="shared" si="102"/>
        <v/>
      </c>
      <c r="AK293" s="1564" t="str">
        <f t="shared" si="103"/>
        <v/>
      </c>
      <c r="AM293" s="1564" t="str">
        <f t="shared" si="104"/>
        <v/>
      </c>
      <c r="AO293" s="1564" t="str">
        <f t="shared" si="105"/>
        <v/>
      </c>
      <c r="AQ293" s="1564" t="str">
        <f t="shared" si="106"/>
        <v/>
      </c>
    </row>
    <row r="294" spans="5:43">
      <c r="E294" s="1564" t="str">
        <f t="shared" si="107"/>
        <v/>
      </c>
      <c r="G294" s="1564" t="str">
        <f t="shared" si="107"/>
        <v/>
      </c>
      <c r="I294" s="1564" t="str">
        <f t="shared" si="89"/>
        <v/>
      </c>
      <c r="K294" s="1564" t="str">
        <f t="shared" si="90"/>
        <v/>
      </c>
      <c r="M294" s="1564" t="str">
        <f t="shared" si="91"/>
        <v/>
      </c>
      <c r="O294" s="1564" t="str">
        <f t="shared" si="92"/>
        <v/>
      </c>
      <c r="Q294" s="1564" t="str">
        <f t="shared" si="93"/>
        <v/>
      </c>
      <c r="S294" s="1564" t="str">
        <f t="shared" si="94"/>
        <v/>
      </c>
      <c r="U294" s="1564" t="str">
        <f t="shared" si="95"/>
        <v/>
      </c>
      <c r="W294" s="1564" t="str">
        <f t="shared" si="96"/>
        <v/>
      </c>
      <c r="Y294" s="1564" t="str">
        <f t="shared" si="97"/>
        <v/>
      </c>
      <c r="AA294" s="1564" t="str">
        <f t="shared" si="98"/>
        <v/>
      </c>
      <c r="AC294" s="1564" t="str">
        <f t="shared" si="99"/>
        <v/>
      </c>
      <c r="AE294" s="1564" t="str">
        <f t="shared" si="100"/>
        <v/>
      </c>
      <c r="AG294" s="1564" t="str">
        <f t="shared" si="101"/>
        <v/>
      </c>
      <c r="AI294" s="1564" t="str">
        <f t="shared" si="102"/>
        <v/>
      </c>
      <c r="AK294" s="1564" t="str">
        <f t="shared" si="103"/>
        <v/>
      </c>
      <c r="AM294" s="1564" t="str">
        <f t="shared" si="104"/>
        <v/>
      </c>
      <c r="AO294" s="1564" t="str">
        <f t="shared" si="105"/>
        <v/>
      </c>
      <c r="AQ294" s="1564" t="str">
        <f t="shared" si="106"/>
        <v/>
      </c>
    </row>
    <row r="295" spans="5:43">
      <c r="E295" s="1564" t="str">
        <f t="shared" si="107"/>
        <v/>
      </c>
      <c r="G295" s="1564" t="str">
        <f t="shared" si="107"/>
        <v/>
      </c>
      <c r="I295" s="1564" t="str">
        <f t="shared" si="89"/>
        <v/>
      </c>
      <c r="K295" s="1564" t="str">
        <f t="shared" si="90"/>
        <v/>
      </c>
      <c r="M295" s="1564" t="str">
        <f t="shared" si="91"/>
        <v/>
      </c>
      <c r="O295" s="1564" t="str">
        <f t="shared" si="92"/>
        <v/>
      </c>
      <c r="Q295" s="1564" t="str">
        <f t="shared" si="93"/>
        <v/>
      </c>
      <c r="S295" s="1564" t="str">
        <f t="shared" si="94"/>
        <v/>
      </c>
      <c r="U295" s="1564" t="str">
        <f t="shared" si="95"/>
        <v/>
      </c>
      <c r="W295" s="1564" t="str">
        <f t="shared" si="96"/>
        <v/>
      </c>
      <c r="Y295" s="1564" t="str">
        <f t="shared" si="97"/>
        <v/>
      </c>
      <c r="AA295" s="1564" t="str">
        <f t="shared" si="98"/>
        <v/>
      </c>
      <c r="AC295" s="1564" t="str">
        <f t="shared" si="99"/>
        <v/>
      </c>
      <c r="AE295" s="1564" t="str">
        <f t="shared" si="100"/>
        <v/>
      </c>
      <c r="AG295" s="1564" t="str">
        <f t="shared" si="101"/>
        <v/>
      </c>
      <c r="AI295" s="1564" t="str">
        <f t="shared" si="102"/>
        <v/>
      </c>
      <c r="AK295" s="1564" t="str">
        <f t="shared" si="103"/>
        <v/>
      </c>
      <c r="AM295" s="1564" t="str">
        <f t="shared" si="104"/>
        <v/>
      </c>
      <c r="AO295" s="1564" t="str">
        <f t="shared" si="105"/>
        <v/>
      </c>
      <c r="AQ295" s="1564" t="str">
        <f t="shared" si="106"/>
        <v/>
      </c>
    </row>
    <row r="296" spans="5:43">
      <c r="E296" s="1564" t="str">
        <f t="shared" si="107"/>
        <v/>
      </c>
      <c r="G296" s="1564" t="str">
        <f t="shared" si="107"/>
        <v/>
      </c>
      <c r="I296" s="1564" t="str">
        <f t="shared" si="89"/>
        <v/>
      </c>
      <c r="K296" s="1564" t="str">
        <f t="shared" si="90"/>
        <v/>
      </c>
      <c r="M296" s="1564" t="str">
        <f t="shared" si="91"/>
        <v/>
      </c>
      <c r="O296" s="1564" t="str">
        <f t="shared" si="92"/>
        <v/>
      </c>
      <c r="Q296" s="1564" t="str">
        <f t="shared" si="93"/>
        <v/>
      </c>
      <c r="S296" s="1564" t="str">
        <f t="shared" si="94"/>
        <v/>
      </c>
      <c r="U296" s="1564" t="str">
        <f t="shared" si="95"/>
        <v/>
      </c>
      <c r="W296" s="1564" t="str">
        <f t="shared" si="96"/>
        <v/>
      </c>
      <c r="Y296" s="1564" t="str">
        <f t="shared" si="97"/>
        <v/>
      </c>
      <c r="AA296" s="1564" t="str">
        <f t="shared" si="98"/>
        <v/>
      </c>
      <c r="AC296" s="1564" t="str">
        <f t="shared" si="99"/>
        <v/>
      </c>
      <c r="AE296" s="1564" t="str">
        <f t="shared" si="100"/>
        <v/>
      </c>
      <c r="AG296" s="1564" t="str">
        <f t="shared" si="101"/>
        <v/>
      </c>
      <c r="AI296" s="1564" t="str">
        <f t="shared" si="102"/>
        <v/>
      </c>
      <c r="AK296" s="1564" t="str">
        <f t="shared" si="103"/>
        <v/>
      </c>
      <c r="AM296" s="1564" t="str">
        <f t="shared" si="104"/>
        <v/>
      </c>
      <c r="AO296" s="1564" t="str">
        <f t="shared" si="105"/>
        <v/>
      </c>
      <c r="AQ296" s="1564" t="str">
        <f t="shared" si="106"/>
        <v/>
      </c>
    </row>
    <row r="297" spans="5:43">
      <c r="E297" s="1564" t="str">
        <f t="shared" si="107"/>
        <v/>
      </c>
      <c r="G297" s="1564" t="str">
        <f t="shared" si="107"/>
        <v/>
      </c>
      <c r="I297" s="1564" t="str">
        <f t="shared" si="89"/>
        <v/>
      </c>
      <c r="K297" s="1564" t="str">
        <f t="shared" si="90"/>
        <v/>
      </c>
      <c r="M297" s="1564" t="str">
        <f t="shared" si="91"/>
        <v/>
      </c>
      <c r="O297" s="1564" t="str">
        <f t="shared" si="92"/>
        <v/>
      </c>
      <c r="Q297" s="1564" t="str">
        <f t="shared" si="93"/>
        <v/>
      </c>
      <c r="S297" s="1564" t="str">
        <f t="shared" si="94"/>
        <v/>
      </c>
      <c r="U297" s="1564" t="str">
        <f t="shared" si="95"/>
        <v/>
      </c>
      <c r="W297" s="1564" t="str">
        <f t="shared" si="96"/>
        <v/>
      </c>
      <c r="Y297" s="1564" t="str">
        <f t="shared" si="97"/>
        <v/>
      </c>
      <c r="AA297" s="1564" t="str">
        <f t="shared" si="98"/>
        <v/>
      </c>
      <c r="AC297" s="1564" t="str">
        <f t="shared" si="99"/>
        <v/>
      </c>
      <c r="AE297" s="1564" t="str">
        <f t="shared" si="100"/>
        <v/>
      </c>
      <c r="AG297" s="1564" t="str">
        <f t="shared" si="101"/>
        <v/>
      </c>
      <c r="AI297" s="1564" t="str">
        <f t="shared" si="102"/>
        <v/>
      </c>
      <c r="AK297" s="1564" t="str">
        <f t="shared" si="103"/>
        <v/>
      </c>
      <c r="AM297" s="1564" t="str">
        <f t="shared" si="104"/>
        <v/>
      </c>
      <c r="AO297" s="1564" t="str">
        <f t="shared" si="105"/>
        <v/>
      </c>
      <c r="AQ297" s="1564" t="str">
        <f t="shared" si="106"/>
        <v/>
      </c>
    </row>
    <row r="298" spans="5:43">
      <c r="E298" s="1564" t="str">
        <f t="shared" si="107"/>
        <v/>
      </c>
      <c r="G298" s="1564" t="str">
        <f t="shared" si="107"/>
        <v/>
      </c>
      <c r="I298" s="1564" t="str">
        <f t="shared" si="89"/>
        <v/>
      </c>
      <c r="K298" s="1564" t="str">
        <f t="shared" si="90"/>
        <v/>
      </c>
      <c r="M298" s="1564" t="str">
        <f t="shared" si="91"/>
        <v/>
      </c>
      <c r="O298" s="1564" t="str">
        <f t="shared" si="92"/>
        <v/>
      </c>
      <c r="Q298" s="1564" t="str">
        <f t="shared" si="93"/>
        <v/>
      </c>
      <c r="S298" s="1564" t="str">
        <f t="shared" si="94"/>
        <v/>
      </c>
      <c r="U298" s="1564" t="str">
        <f t="shared" si="95"/>
        <v/>
      </c>
      <c r="W298" s="1564" t="str">
        <f t="shared" si="96"/>
        <v/>
      </c>
      <c r="Y298" s="1564" t="str">
        <f t="shared" si="97"/>
        <v/>
      </c>
      <c r="AA298" s="1564" t="str">
        <f t="shared" si="98"/>
        <v/>
      </c>
      <c r="AC298" s="1564" t="str">
        <f t="shared" si="99"/>
        <v/>
      </c>
      <c r="AE298" s="1564" t="str">
        <f t="shared" si="100"/>
        <v/>
      </c>
      <c r="AG298" s="1564" t="str">
        <f t="shared" si="101"/>
        <v/>
      </c>
      <c r="AI298" s="1564" t="str">
        <f t="shared" si="102"/>
        <v/>
      </c>
      <c r="AK298" s="1564" t="str">
        <f t="shared" si="103"/>
        <v/>
      </c>
      <c r="AM298" s="1564" t="str">
        <f t="shared" si="104"/>
        <v/>
      </c>
      <c r="AO298" s="1564" t="str">
        <f t="shared" si="105"/>
        <v/>
      </c>
      <c r="AQ298" s="1564" t="str">
        <f t="shared" si="106"/>
        <v/>
      </c>
    </row>
    <row r="299" spans="5:43">
      <c r="E299" s="1564" t="str">
        <f t="shared" si="107"/>
        <v/>
      </c>
      <c r="G299" s="1564" t="str">
        <f t="shared" si="107"/>
        <v/>
      </c>
      <c r="I299" s="1564" t="str">
        <f t="shared" si="89"/>
        <v/>
      </c>
      <c r="K299" s="1564" t="str">
        <f t="shared" si="90"/>
        <v/>
      </c>
      <c r="M299" s="1564" t="str">
        <f t="shared" si="91"/>
        <v/>
      </c>
      <c r="O299" s="1564" t="str">
        <f t="shared" si="92"/>
        <v/>
      </c>
      <c r="Q299" s="1564" t="str">
        <f t="shared" si="93"/>
        <v/>
      </c>
      <c r="S299" s="1564" t="str">
        <f t="shared" si="94"/>
        <v/>
      </c>
      <c r="U299" s="1564" t="str">
        <f t="shared" si="95"/>
        <v/>
      </c>
      <c r="W299" s="1564" t="str">
        <f t="shared" si="96"/>
        <v/>
      </c>
      <c r="Y299" s="1564" t="str">
        <f t="shared" si="97"/>
        <v/>
      </c>
      <c r="AA299" s="1564" t="str">
        <f t="shared" si="98"/>
        <v/>
      </c>
      <c r="AC299" s="1564" t="str">
        <f t="shared" si="99"/>
        <v/>
      </c>
      <c r="AE299" s="1564" t="str">
        <f t="shared" si="100"/>
        <v/>
      </c>
      <c r="AG299" s="1564" t="str">
        <f t="shared" si="101"/>
        <v/>
      </c>
      <c r="AI299" s="1564" t="str">
        <f t="shared" si="102"/>
        <v/>
      </c>
      <c r="AK299" s="1564" t="str">
        <f t="shared" si="103"/>
        <v/>
      </c>
      <c r="AM299" s="1564" t="str">
        <f t="shared" si="104"/>
        <v/>
      </c>
      <c r="AO299" s="1564" t="str">
        <f t="shared" si="105"/>
        <v/>
      </c>
      <c r="AQ299" s="1564" t="str">
        <f t="shared" si="106"/>
        <v/>
      </c>
    </row>
    <row r="300" spans="5:43">
      <c r="E300" s="1564" t="str">
        <f t="shared" si="107"/>
        <v/>
      </c>
      <c r="G300" s="1564" t="str">
        <f t="shared" si="107"/>
        <v/>
      </c>
      <c r="I300" s="1564" t="str">
        <f t="shared" si="89"/>
        <v/>
      </c>
      <c r="K300" s="1564" t="str">
        <f t="shared" si="90"/>
        <v/>
      </c>
      <c r="M300" s="1564" t="str">
        <f t="shared" si="91"/>
        <v/>
      </c>
      <c r="O300" s="1564" t="str">
        <f t="shared" si="92"/>
        <v/>
      </c>
      <c r="Q300" s="1564" t="str">
        <f t="shared" si="93"/>
        <v/>
      </c>
      <c r="S300" s="1564" t="str">
        <f t="shared" si="94"/>
        <v/>
      </c>
      <c r="U300" s="1564" t="str">
        <f t="shared" si="95"/>
        <v/>
      </c>
      <c r="W300" s="1564" t="str">
        <f t="shared" si="96"/>
        <v/>
      </c>
      <c r="Y300" s="1564" t="str">
        <f t="shared" si="97"/>
        <v/>
      </c>
      <c r="AA300" s="1564" t="str">
        <f t="shared" si="98"/>
        <v/>
      </c>
      <c r="AC300" s="1564" t="str">
        <f t="shared" si="99"/>
        <v/>
      </c>
      <c r="AE300" s="1564" t="str">
        <f t="shared" si="100"/>
        <v/>
      </c>
      <c r="AG300" s="1564" t="str">
        <f t="shared" si="101"/>
        <v/>
      </c>
      <c r="AI300" s="1564" t="str">
        <f t="shared" si="102"/>
        <v/>
      </c>
      <c r="AK300" s="1564" t="str">
        <f t="shared" si="103"/>
        <v/>
      </c>
      <c r="AM300" s="1564" t="str">
        <f t="shared" si="104"/>
        <v/>
      </c>
      <c r="AO300" s="1564" t="str">
        <f t="shared" si="105"/>
        <v/>
      </c>
      <c r="AQ300" s="1564" t="str">
        <f t="shared" si="106"/>
        <v/>
      </c>
    </row>
  </sheetData>
  <mergeCells count="1">
    <mergeCell ref="A3:A6"/>
  </mergeCells>
  <conditionalFormatting sqref="E12:E300">
    <cfRule type="expression" dxfId="27"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26" priority="1">
      <formula>AND(LEN(G12)&gt;0,OR(G12&lt;G$2,G12&gt;G$3))</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977B1-C5A6-49C0-9FF1-03A4AB9095FD}">
  <sheetPr>
    <tabColor rgb="FF00B0F0"/>
    <pageSetUpPr fitToPage="1"/>
  </sheetPr>
  <dimension ref="B2:Z79"/>
  <sheetViews>
    <sheetView zoomScaleNormal="100" workbookViewId="0">
      <selection activeCell="O28" sqref="O28"/>
    </sheetView>
  </sheetViews>
  <sheetFormatPr defaultColWidth="9.1796875" defaultRowHeight="15" customHeight="1"/>
  <cols>
    <col min="1" max="1" width="9.1796875" style="445"/>
    <col min="2" max="2" width="29.26953125" style="445" customWidth="1"/>
    <col min="3" max="3" width="10.453125" style="445" customWidth="1"/>
    <col min="4" max="4" width="11.54296875" style="445" customWidth="1"/>
    <col min="5" max="5" width="10.7265625" style="445" customWidth="1"/>
    <col min="6" max="6" width="17.7265625" style="445" customWidth="1"/>
    <col min="7" max="7" width="11" style="445" customWidth="1"/>
    <col min="8" max="8" width="7.1796875" style="445" customWidth="1"/>
    <col min="9" max="9" width="28.1796875" style="445" customWidth="1"/>
    <col min="10" max="10" width="7.26953125" style="445" customWidth="1"/>
    <col min="11" max="11" width="10" style="701" customWidth="1"/>
    <col min="12" max="12" width="11.81640625" style="701" customWidth="1"/>
    <col min="13" max="13" width="8.7265625" style="701" customWidth="1"/>
    <col min="14" max="16" width="13.453125" style="701" customWidth="1"/>
    <col min="17" max="17" width="23.453125" style="701" customWidth="1"/>
    <col min="18" max="18" width="10.81640625" style="445" customWidth="1"/>
    <col min="19" max="19" width="9.7265625" style="445" customWidth="1"/>
    <col min="20" max="20" width="12.7265625" style="445" customWidth="1"/>
    <col min="21" max="21" width="10.7265625" style="445" customWidth="1"/>
    <col min="22" max="22" width="12.7265625" style="445" customWidth="1"/>
    <col min="23" max="23" width="2.54296875" style="445" customWidth="1"/>
    <col min="24" max="24" width="33.453125" style="445" customWidth="1"/>
    <col min="25" max="25" width="12.453125" style="445" customWidth="1"/>
    <col min="26" max="26" width="13.1796875" style="700" customWidth="1"/>
    <col min="27" max="16384" width="9.1796875" style="445"/>
  </cols>
  <sheetData>
    <row r="2" spans="2:24" ht="15" customHeight="1" thickBot="1">
      <c r="B2" s="446" t="s">
        <v>672</v>
      </c>
      <c r="I2" s="698"/>
      <c r="K2" s="699"/>
      <c r="L2" s="445"/>
      <c r="M2" s="445"/>
      <c r="N2" s="445"/>
      <c r="O2" s="445"/>
      <c r="P2" s="445"/>
      <c r="Q2" s="445"/>
      <c r="X2" s="699"/>
    </row>
    <row r="3" spans="2:24" ht="15" customHeight="1" thickBot="1">
      <c r="B3" s="3177" t="s">
        <v>753</v>
      </c>
      <c r="C3" s="3178"/>
      <c r="D3" s="3178"/>
      <c r="E3" s="3178"/>
      <c r="F3" s="3178"/>
      <c r="G3" s="3179"/>
      <c r="I3" s="3065" t="s">
        <v>267</v>
      </c>
      <c r="J3" s="3066"/>
      <c r="K3" s="3066"/>
      <c r="L3" s="3067"/>
      <c r="Q3" s="3180"/>
      <c r="R3" s="3180"/>
      <c r="S3" s="3180"/>
      <c r="T3" s="3180"/>
      <c r="W3" s="702"/>
    </row>
    <row r="4" spans="2:24" ht="15" customHeight="1" thickBot="1">
      <c r="B4" s="3181" t="s">
        <v>236</v>
      </c>
      <c r="C4" s="3182"/>
      <c r="D4" s="3181" t="s">
        <v>123</v>
      </c>
      <c r="E4" s="3182"/>
      <c r="F4" s="3182"/>
      <c r="G4" s="3183"/>
      <c r="H4" s="703"/>
      <c r="I4" s="52" t="s">
        <v>237</v>
      </c>
      <c r="J4" s="53">
        <v>30</v>
      </c>
      <c r="K4" s="1645" t="s">
        <v>238</v>
      </c>
      <c r="L4" s="65">
        <v>10950</v>
      </c>
      <c r="Q4" s="704"/>
      <c r="R4" s="705"/>
      <c r="S4" s="705"/>
      <c r="T4" s="706"/>
      <c r="W4" s="706"/>
    </row>
    <row r="5" spans="2:24" ht="15" customHeight="1">
      <c r="B5" s="743" t="s">
        <v>239</v>
      </c>
      <c r="C5" s="744">
        <f>'RRS 3386'!G7</f>
        <v>80829.631999999998</v>
      </c>
      <c r="D5" s="745" t="str">
        <f>'ATS  3395 '!E5</f>
        <v>BLS Benchmark</v>
      </c>
      <c r="E5" s="746"/>
      <c r="F5" s="747"/>
      <c r="G5" s="748"/>
      <c r="H5" s="707"/>
      <c r="I5" s="776"/>
      <c r="J5" s="54" t="s">
        <v>240</v>
      </c>
      <c r="K5" s="55" t="s">
        <v>6</v>
      </c>
      <c r="L5" s="56" t="s">
        <v>7</v>
      </c>
      <c r="Q5" s="708"/>
      <c r="R5" s="709"/>
      <c r="S5" s="710"/>
      <c r="T5" s="711"/>
      <c r="W5" s="711"/>
    </row>
    <row r="6" spans="2:24" ht="15" customHeight="1">
      <c r="B6" s="660" t="s">
        <v>241</v>
      </c>
      <c r="C6" s="749">
        <f>'ATS  3395 '!C6:D6</f>
        <v>230975</v>
      </c>
      <c r="D6" s="745" t="str">
        <f>'ATS  3395 '!E6</f>
        <v>50% PA 50% MD M23 BLS Benchmarks</v>
      </c>
      <c r="E6" s="746"/>
      <c r="F6" s="747"/>
      <c r="G6" s="748"/>
      <c r="H6" s="707"/>
      <c r="I6" s="479" t="s">
        <v>287</v>
      </c>
      <c r="J6" s="3184"/>
      <c r="K6" s="3185"/>
      <c r="L6" s="1713">
        <f>'CSS 4931'!L6</f>
        <v>80829.631999999998</v>
      </c>
      <c r="Q6" s="445"/>
      <c r="R6" s="712"/>
      <c r="S6" s="713"/>
      <c r="T6" s="454"/>
      <c r="W6" s="714"/>
    </row>
    <row r="7" spans="2:24" ht="15" customHeight="1">
      <c r="B7" s="57" t="s">
        <v>245</v>
      </c>
      <c r="C7" s="749">
        <f>'M2021 BLS  53%ile'!D28</f>
        <v>89712.895999999993</v>
      </c>
      <c r="D7" s="745" t="s">
        <v>120</v>
      </c>
      <c r="E7" s="746"/>
      <c r="F7" s="747"/>
      <c r="G7" s="748"/>
      <c r="H7" s="707"/>
      <c r="I7" s="479" t="s">
        <v>835</v>
      </c>
      <c r="J7" s="3184"/>
      <c r="K7" s="3185"/>
      <c r="L7" s="1713">
        <f>SUM('CSS 4931'!L7+'CSS 4931'!L8+'CSS 4931'!L9)</f>
        <v>586475.70400000003</v>
      </c>
      <c r="Q7" s="445"/>
      <c r="R7" s="712"/>
      <c r="S7" s="713"/>
      <c r="T7" s="454"/>
      <c r="W7" s="714"/>
    </row>
    <row r="8" spans="2:24" ht="15" customHeight="1">
      <c r="B8" s="750" t="s">
        <v>295</v>
      </c>
      <c r="C8" s="749">
        <f>'ATS  3395 '!C9:D9</f>
        <v>88738.208000000013</v>
      </c>
      <c r="D8" s="661" t="str">
        <f>'ATS  3395 '!E9</f>
        <v>25%NP 50%RN MH Rec.</v>
      </c>
      <c r="E8" s="746"/>
      <c r="F8" s="747"/>
      <c r="G8" s="748"/>
      <c r="H8" s="707"/>
      <c r="I8" s="2077" t="s">
        <v>842</v>
      </c>
      <c r="J8" s="1687"/>
      <c r="K8" s="1686"/>
      <c r="L8" s="1713">
        <f>SUM('CSS 4931'!L10+'CSS 4931'!L11+'CSS 4931'!L12+'CSS 4931'!L13+'CSS 4931'!L14)</f>
        <v>1707686.7218879997</v>
      </c>
      <c r="Q8" s="715"/>
      <c r="R8" s="716"/>
      <c r="S8" s="717"/>
      <c r="T8" s="718"/>
      <c r="W8" s="714"/>
    </row>
    <row r="9" spans="2:24" ht="15" customHeight="1">
      <c r="B9" s="751" t="s">
        <v>269</v>
      </c>
      <c r="C9" s="749">
        <f>'M2021 BLS  53%ile'!D12</f>
        <v>50728.703999999998</v>
      </c>
      <c r="D9" s="745" t="s">
        <v>120</v>
      </c>
      <c r="E9" s="746"/>
      <c r="F9" s="747"/>
      <c r="G9" s="748"/>
      <c r="H9" s="707"/>
      <c r="I9" s="2083" t="s">
        <v>12</v>
      </c>
      <c r="J9" s="3188">
        <f>'CSS 4931'!K15</f>
        <v>37.677230769230761</v>
      </c>
      <c r="K9" s="3189"/>
      <c r="L9" s="2084">
        <f>SUM(L6:L8)</f>
        <v>2374992.0578879998</v>
      </c>
      <c r="Q9" s="445"/>
      <c r="R9" s="700"/>
      <c r="S9" s="700"/>
      <c r="W9" s="714"/>
    </row>
    <row r="10" spans="2:24" ht="15" customHeight="1">
      <c r="B10" s="751" t="s">
        <v>270</v>
      </c>
      <c r="C10" s="749">
        <f>'M2021 BLS  53%ile'!D6</f>
        <v>39521.664000000004</v>
      </c>
      <c r="D10" s="745" t="s">
        <v>120</v>
      </c>
      <c r="E10" s="746"/>
      <c r="F10" s="747"/>
      <c r="G10" s="748"/>
      <c r="H10" s="707"/>
      <c r="I10" s="480" t="s">
        <v>13</v>
      </c>
      <c r="J10" s="3190">
        <f>C26</f>
        <v>0.25390000000000001</v>
      </c>
      <c r="K10" s="3185"/>
      <c r="L10" s="1713">
        <f>J10*L9</f>
        <v>603010.48349776317</v>
      </c>
      <c r="Q10" s="445"/>
      <c r="R10" s="719"/>
      <c r="S10" s="700"/>
      <c r="T10" s="454"/>
      <c r="W10" s="714"/>
    </row>
    <row r="11" spans="2:24" ht="14.5">
      <c r="B11" s="751" t="s">
        <v>832</v>
      </c>
      <c r="C11" s="749">
        <f>'M2021 BLS  53%ile'!D8</f>
        <v>50421.529600000002</v>
      </c>
      <c r="D11" s="745" t="s">
        <v>120</v>
      </c>
      <c r="E11" s="746"/>
      <c r="F11" s="747"/>
      <c r="G11" s="748"/>
      <c r="H11" s="707"/>
      <c r="I11" s="480" t="s">
        <v>843</v>
      </c>
      <c r="J11" s="3190">
        <f>C30</f>
        <v>2.7811565914169036E-2</v>
      </c>
      <c r="K11" s="3185"/>
      <c r="L11" s="1713">
        <f>(L9+L10)*J11</f>
        <v>82822.91397231305</v>
      </c>
      <c r="Q11" s="715"/>
      <c r="R11" s="720"/>
      <c r="S11" s="708"/>
      <c r="T11" s="718"/>
      <c r="W11" s="714"/>
    </row>
    <row r="12" spans="2:24" ht="15" customHeight="1">
      <c r="B12" s="751" t="s">
        <v>10</v>
      </c>
      <c r="C12" s="749">
        <f>'M2021 BLS  53%ile'!D6</f>
        <v>39521.664000000004</v>
      </c>
      <c r="D12" s="745" t="s">
        <v>120</v>
      </c>
      <c r="E12" s="746"/>
      <c r="F12" s="747"/>
      <c r="G12" s="748"/>
      <c r="H12" s="707"/>
      <c r="I12" s="2083" t="s">
        <v>250</v>
      </c>
      <c r="J12" s="3191"/>
      <c r="K12" s="3185"/>
      <c r="L12" s="2084">
        <f>SUM(L9+L10+L11)</f>
        <v>3060825.4553580759</v>
      </c>
      <c r="M12" s="735"/>
      <c r="Q12" s="721"/>
      <c r="R12" s="722"/>
      <c r="S12" s="701"/>
      <c r="T12" s="723"/>
      <c r="W12" s="714"/>
    </row>
    <row r="13" spans="2:24" ht="15" customHeight="1">
      <c r="B13" s="752" t="s">
        <v>833</v>
      </c>
      <c r="C13" s="749">
        <v>49412.3</v>
      </c>
      <c r="D13" s="745" t="s">
        <v>826</v>
      </c>
      <c r="E13" s="746"/>
      <c r="F13" s="747"/>
      <c r="G13" s="748"/>
      <c r="H13" s="707"/>
      <c r="I13" s="2087"/>
      <c r="J13" s="3192" t="s">
        <v>251</v>
      </c>
      <c r="K13" s="3193"/>
      <c r="L13" s="2088"/>
      <c r="Q13" s="715"/>
      <c r="R13" s="724"/>
      <c r="S13" s="701"/>
      <c r="T13" s="725"/>
      <c r="W13" s="714"/>
    </row>
    <row r="14" spans="2:24" ht="15" customHeight="1" thickBot="1">
      <c r="B14" s="3186" t="s">
        <v>248</v>
      </c>
      <c r="C14" s="3187"/>
      <c r="D14" s="753"/>
      <c r="E14" s="754"/>
      <c r="F14" s="754"/>
      <c r="G14" s="755"/>
      <c r="H14" s="707"/>
      <c r="I14" s="2093" t="str">
        <f>B27</f>
        <v xml:space="preserve"> Program Expense, per bed day</v>
      </c>
      <c r="J14" s="3194">
        <f>C27</f>
        <v>31.924314459665148</v>
      </c>
      <c r="K14" s="3195"/>
      <c r="L14" s="2094">
        <f>J14*$L$4</f>
        <v>349571.24333333335</v>
      </c>
      <c r="Q14" s="721"/>
      <c r="R14" s="722"/>
      <c r="S14" s="701"/>
      <c r="T14" s="726"/>
      <c r="W14" s="718"/>
    </row>
    <row r="15" spans="2:24" ht="27.75" customHeight="1" thickTop="1">
      <c r="B15" s="660" t="s">
        <v>239</v>
      </c>
      <c r="C15" s="756">
        <v>1</v>
      </c>
      <c r="D15" s="781" t="s">
        <v>271</v>
      </c>
      <c r="E15" s="754"/>
      <c r="F15" s="754"/>
      <c r="G15" s="755"/>
      <c r="H15" s="707"/>
      <c r="I15" s="565" t="s">
        <v>16</v>
      </c>
      <c r="J15" s="3198"/>
      <c r="K15" s="3199"/>
      <c r="L15" s="436">
        <f>L12+L14</f>
        <v>3410396.6986914091</v>
      </c>
      <c r="Q15" s="727"/>
      <c r="R15" s="722"/>
      <c r="S15" s="701"/>
      <c r="T15" s="726"/>
      <c r="W15" s="701"/>
    </row>
    <row r="16" spans="2:24" ht="15" customHeight="1" thickBot="1">
      <c r="B16" s="57" t="s">
        <v>245</v>
      </c>
      <c r="C16" s="756">
        <v>1</v>
      </c>
      <c r="D16" s="781" t="s">
        <v>271</v>
      </c>
      <c r="E16" s="746"/>
      <c r="F16" s="746"/>
      <c r="G16" s="757"/>
      <c r="H16" s="707"/>
      <c r="I16" s="2089" t="s">
        <v>257</v>
      </c>
      <c r="J16" s="3196">
        <f>C28</f>
        <v>0.12</v>
      </c>
      <c r="K16" s="3197"/>
      <c r="L16" s="1572">
        <f>(L15-L11)*J16</f>
        <v>399308.85416629154</v>
      </c>
      <c r="Q16" s="727"/>
      <c r="R16" s="722"/>
      <c r="S16" s="701"/>
      <c r="T16" s="725"/>
      <c r="W16" s="714"/>
    </row>
    <row r="17" spans="2:23" ht="15" customHeight="1" thickTop="1">
      <c r="B17" s="750" t="s">
        <v>243</v>
      </c>
      <c r="C17" s="756">
        <v>2.4</v>
      </c>
      <c r="D17" s="781" t="s">
        <v>271</v>
      </c>
      <c r="E17" s="746"/>
      <c r="F17" s="746"/>
      <c r="G17" s="757"/>
      <c r="H17" s="707"/>
      <c r="I17" s="486" t="s">
        <v>843</v>
      </c>
      <c r="J17" s="3200">
        <f>C30</f>
        <v>2.7811565914169036E-2</v>
      </c>
      <c r="K17" s="3199"/>
      <c r="L17" s="2090">
        <f>J17*L14</f>
        <v>9722.1236756630242</v>
      </c>
      <c r="Q17" s="721"/>
      <c r="R17" s="722"/>
      <c r="S17" s="701"/>
      <c r="T17" s="728"/>
      <c r="W17" s="718"/>
    </row>
    <row r="18" spans="2:23" ht="15" customHeight="1" thickBot="1">
      <c r="B18" s="750" t="s">
        <v>268</v>
      </c>
      <c r="C18" s="756">
        <v>1</v>
      </c>
      <c r="D18" s="781" t="s">
        <v>271</v>
      </c>
      <c r="E18" s="746"/>
      <c r="F18" s="746"/>
      <c r="G18" s="757"/>
      <c r="H18" s="707"/>
      <c r="I18" s="2091" t="s">
        <v>18</v>
      </c>
      <c r="J18" s="3201"/>
      <c r="K18" s="3202"/>
      <c r="L18" s="2092">
        <f>L15+L16+L17</f>
        <v>3819427.6765333638</v>
      </c>
      <c r="Q18" s="721"/>
      <c r="R18" s="729"/>
      <c r="S18" s="730"/>
      <c r="T18" s="730"/>
      <c r="W18" s="711"/>
    </row>
    <row r="19" spans="2:23" ht="15" customHeight="1" thickBot="1">
      <c r="B19" s="758" t="s">
        <v>241</v>
      </c>
      <c r="C19" s="756">
        <v>1</v>
      </c>
      <c r="D19" s="781" t="s">
        <v>271</v>
      </c>
      <c r="E19" s="746"/>
      <c r="F19" s="746"/>
      <c r="G19" s="757"/>
      <c r="H19" s="707"/>
      <c r="I19" s="1573" t="s">
        <v>265</v>
      </c>
      <c r="J19" s="3203"/>
      <c r="K19" s="3204"/>
      <c r="L19" s="2079">
        <f>L18/L4</f>
        <v>348.80618050533002</v>
      </c>
      <c r="Q19" s="445"/>
      <c r="W19" s="731"/>
    </row>
    <row r="20" spans="2:23" ht="15" customHeight="1" thickBot="1">
      <c r="B20" s="751" t="s">
        <v>269</v>
      </c>
      <c r="C20" s="756">
        <v>9.9499999999999993</v>
      </c>
      <c r="D20" s="781" t="s">
        <v>271</v>
      </c>
      <c r="E20" s="746"/>
      <c r="F20" s="746"/>
      <c r="G20" s="757"/>
      <c r="H20" s="707"/>
      <c r="I20" s="1575" t="str">
        <f>B29</f>
        <v>Updated Utilization Rate</v>
      </c>
      <c r="J20" s="3205">
        <f>C29</f>
        <v>0.87543000000000004</v>
      </c>
      <c r="K20" s="3206"/>
      <c r="L20" s="2078">
        <f>L19/J20</f>
        <v>398.43983014670505</v>
      </c>
      <c r="Q20" s="458"/>
      <c r="S20" s="730"/>
      <c r="T20" s="730"/>
      <c r="W20" s="731"/>
    </row>
    <row r="21" spans="2:23" ht="15" customHeight="1">
      <c r="B21" s="751" t="s">
        <v>270</v>
      </c>
      <c r="C21" s="756">
        <v>2.5099999999999998</v>
      </c>
      <c r="D21" s="781" t="s">
        <v>271</v>
      </c>
      <c r="E21" s="746"/>
      <c r="F21" s="746"/>
      <c r="G21" s="757"/>
      <c r="H21" s="707"/>
      <c r="I21" s="721"/>
      <c r="J21" s="729"/>
      <c r="K21" s="459" t="s">
        <v>682</v>
      </c>
      <c r="L21" s="1527">
        <v>350.93</v>
      </c>
      <c r="Q21" s="458"/>
      <c r="S21" s="730"/>
      <c r="T21" s="732"/>
      <c r="W21" s="731"/>
    </row>
    <row r="22" spans="2:23" ht="15" customHeight="1">
      <c r="B22" s="751" t="s">
        <v>832</v>
      </c>
      <c r="C22" s="756">
        <f>10.62+1</f>
        <v>11.62</v>
      </c>
      <c r="D22" s="781" t="s">
        <v>271</v>
      </c>
      <c r="E22" s="746"/>
      <c r="F22" s="746"/>
      <c r="G22" s="757"/>
      <c r="H22" s="707"/>
      <c r="I22" s="721"/>
      <c r="J22" s="729"/>
      <c r="K22" s="1526" t="s">
        <v>683</v>
      </c>
      <c r="L22" s="1528">
        <f>(L20-L21)/L21</f>
        <v>0.13538264083066434</v>
      </c>
      <c r="Q22" s="458"/>
      <c r="T22" s="458"/>
      <c r="W22" s="731"/>
    </row>
    <row r="23" spans="2:23" ht="15" customHeight="1">
      <c r="B23" s="751" t="s">
        <v>10</v>
      </c>
      <c r="C23" s="756">
        <v>4</v>
      </c>
      <c r="D23" s="781" t="s">
        <v>271</v>
      </c>
      <c r="E23" s="746"/>
      <c r="F23" s="746"/>
      <c r="G23" s="757"/>
      <c r="H23" s="707"/>
      <c r="I23" s="721"/>
      <c r="J23" s="729"/>
      <c r="K23" s="730"/>
      <c r="L23" s="732"/>
      <c r="Q23" s="458"/>
      <c r="W23" s="731"/>
    </row>
    <row r="24" spans="2:23" ht="15" customHeight="1">
      <c r="B24" s="759" t="s">
        <v>290</v>
      </c>
      <c r="C24" s="756">
        <f>'M2021 BLS  53%ile'!S44*SUM(C20:C22)</f>
        <v>3.7972307692307687</v>
      </c>
      <c r="D24" s="780" t="s">
        <v>825</v>
      </c>
      <c r="E24" s="760"/>
      <c r="F24" s="760"/>
      <c r="G24" s="761"/>
      <c r="H24" s="707"/>
      <c r="I24" s="721"/>
      <c r="J24" s="729"/>
      <c r="K24" s="730"/>
      <c r="L24" s="730"/>
      <c r="Q24" s="458"/>
      <c r="W24" s="733"/>
    </row>
    <row r="25" spans="2:23" ht="15" customHeight="1">
      <c r="B25" s="3186" t="s">
        <v>261</v>
      </c>
      <c r="C25" s="3187"/>
      <c r="D25" s="762"/>
      <c r="E25" s="746"/>
      <c r="F25" s="760"/>
      <c r="G25" s="761"/>
      <c r="H25" s="707"/>
      <c r="L25" s="708"/>
      <c r="W25" s="733"/>
    </row>
    <row r="26" spans="2:23" ht="15" customHeight="1">
      <c r="B26" s="763" t="s">
        <v>263</v>
      </c>
      <c r="C26" s="764">
        <f>'M2021 BLS  53%ile'!D38</f>
        <v>0.25390000000000001</v>
      </c>
      <c r="D26" s="765" t="s">
        <v>121</v>
      </c>
      <c r="E26" s="754"/>
      <c r="F26" s="746"/>
      <c r="G26" s="757"/>
      <c r="H26" s="707"/>
      <c r="I26" s="740"/>
      <c r="Q26" s="458"/>
      <c r="W26" s="723"/>
    </row>
    <row r="27" spans="2:23" ht="15" customHeight="1">
      <c r="B27" s="73" t="s">
        <v>280</v>
      </c>
      <c r="C27" s="766">
        <f>'FY21 UFR BTL CSS'!D24+'FY21 UFR BTL CSS'!D25+'FY21 UFR BTL CSS'!N24+'FY21 UFR BTL CSS'!P24+'FY21 UFR BTL CSS'!T24+'FY21 UFR BTL CSS'!V24+'FY21 UFR BTL CSS'!X24+'FY21 UFR BTL CSS'!Z24+'FY21 UFR BTL CSS'!AJ24</f>
        <v>31.924314459665148</v>
      </c>
      <c r="D27" s="745" t="s">
        <v>750</v>
      </c>
      <c r="E27" s="746"/>
      <c r="F27" s="746"/>
      <c r="G27" s="757"/>
      <c r="H27" s="707"/>
      <c r="I27" s="741"/>
      <c r="J27" s="741"/>
      <c r="Q27" s="445"/>
      <c r="W27" s="725"/>
    </row>
    <row r="28" spans="2:23" ht="15" customHeight="1">
      <c r="B28" s="767" t="s">
        <v>257</v>
      </c>
      <c r="C28" s="768">
        <v>0.12</v>
      </c>
      <c r="D28" s="769" t="s">
        <v>122</v>
      </c>
      <c r="E28" s="760"/>
      <c r="F28" s="760"/>
      <c r="G28" s="761"/>
      <c r="H28" s="734"/>
      <c r="I28" s="741"/>
      <c r="J28" s="741"/>
      <c r="W28" s="728"/>
    </row>
    <row r="29" spans="2:23" ht="15" customHeight="1">
      <c r="B29" s="763" t="s">
        <v>273</v>
      </c>
      <c r="C29" s="770">
        <v>0.87543000000000004</v>
      </c>
      <c r="D29" s="745" t="s">
        <v>272</v>
      </c>
      <c r="E29" s="746"/>
      <c r="F29" s="746"/>
      <c r="G29" s="757"/>
      <c r="H29" s="734"/>
      <c r="I29" s="741"/>
      <c r="Q29" s="735"/>
      <c r="S29" s="736"/>
      <c r="W29" s="737"/>
    </row>
    <row r="30" spans="2:23" ht="15" customHeight="1" thickBot="1">
      <c r="B30" s="771" t="s">
        <v>809</v>
      </c>
      <c r="C30" s="772">
        <f>'FALL CAF 2022'!CI24</f>
        <v>2.7811565914169036E-2</v>
      </c>
      <c r="D30" s="773" t="str">
        <f>'ATS  3395 '!E32</f>
        <v>FY26 &amp; FY27</v>
      </c>
      <c r="E30" s="774"/>
      <c r="F30" s="774"/>
      <c r="G30" s="775"/>
      <c r="H30" s="734"/>
      <c r="J30" s="741"/>
      <c r="Q30" s="458"/>
      <c r="R30" s="458"/>
      <c r="S30" s="738"/>
      <c r="W30" s="730"/>
    </row>
    <row r="31" spans="2:23" ht="15" customHeight="1">
      <c r="C31" s="739"/>
      <c r="H31" s="734"/>
      <c r="I31" s="741"/>
      <c r="J31" s="742"/>
      <c r="K31" s="741"/>
      <c r="L31" s="708"/>
      <c r="Q31" s="445"/>
    </row>
    <row r="32" spans="2:23" ht="15" customHeight="1">
      <c r="F32" s="701"/>
      <c r="G32" s="701"/>
      <c r="H32" s="734"/>
      <c r="I32" s="741"/>
      <c r="J32" s="741"/>
      <c r="K32" s="708"/>
      <c r="L32" s="708"/>
      <c r="Q32" s="445"/>
    </row>
    <row r="33" spans="8:26" ht="15" customHeight="1">
      <c r="H33" s="707"/>
      <c r="K33" s="445"/>
      <c r="L33" s="445"/>
      <c r="Q33" s="445"/>
    </row>
    <row r="34" spans="8:26" ht="15" customHeight="1">
      <c r="H34" s="707"/>
      <c r="K34" s="445"/>
      <c r="L34" s="445"/>
      <c r="Q34" s="445"/>
    </row>
    <row r="35" spans="8:26" ht="15" customHeight="1">
      <c r="H35" s="707"/>
      <c r="K35" s="445"/>
      <c r="L35" s="445"/>
      <c r="Q35" s="445"/>
    </row>
    <row r="36" spans="8:26" ht="15" customHeight="1">
      <c r="H36" s="707"/>
      <c r="K36" s="454"/>
      <c r="L36" s="458"/>
    </row>
    <row r="37" spans="8:26" ht="15" customHeight="1">
      <c r="K37" s="445"/>
      <c r="L37" s="445"/>
      <c r="Q37" s="445"/>
    </row>
    <row r="38" spans="8:26" ht="15" customHeight="1">
      <c r="H38" s="701"/>
      <c r="K38" s="445"/>
      <c r="L38" s="458"/>
      <c r="Q38" s="445"/>
      <c r="U38" s="700"/>
    </row>
    <row r="39" spans="8:26" ht="15" customHeight="1">
      <c r="K39" s="445"/>
      <c r="L39" s="458"/>
      <c r="Q39" s="445"/>
      <c r="U39" s="700"/>
    </row>
    <row r="40" spans="8:26" ht="15" customHeight="1">
      <c r="K40" s="445"/>
      <c r="L40" s="445"/>
      <c r="Q40" s="445"/>
      <c r="U40" s="700"/>
    </row>
    <row r="41" spans="8:26" ht="15" customHeight="1">
      <c r="K41" s="445"/>
      <c r="L41" s="458"/>
      <c r="Q41" s="445"/>
      <c r="U41" s="700"/>
    </row>
    <row r="42" spans="8:26" ht="15" customHeight="1">
      <c r="K42" s="445"/>
      <c r="L42" s="458"/>
      <c r="M42" s="708"/>
      <c r="N42" s="708"/>
      <c r="O42" s="708"/>
      <c r="P42" s="708"/>
      <c r="Q42" s="445"/>
      <c r="U42" s="700"/>
      <c r="Z42" s="445"/>
    </row>
    <row r="43" spans="8:26" ht="15" customHeight="1">
      <c r="K43" s="445"/>
      <c r="L43" s="458"/>
      <c r="M43" s="708"/>
      <c r="N43" s="708"/>
      <c r="O43" s="708"/>
      <c r="P43" s="708"/>
      <c r="Q43" s="445"/>
      <c r="U43" s="700"/>
      <c r="Z43" s="445"/>
    </row>
    <row r="44" spans="8:26" ht="15" customHeight="1">
      <c r="K44" s="445"/>
      <c r="L44" s="458"/>
      <c r="M44" s="445"/>
      <c r="N44" s="445"/>
      <c r="O44" s="445"/>
      <c r="P44" s="445"/>
      <c r="Q44" s="445"/>
      <c r="U44" s="700"/>
      <c r="Z44" s="445"/>
    </row>
    <row r="45" spans="8:26" ht="15" customHeight="1">
      <c r="K45" s="445"/>
      <c r="L45" s="458"/>
      <c r="M45" s="445"/>
      <c r="N45" s="445"/>
      <c r="O45" s="445"/>
      <c r="P45" s="445"/>
      <c r="Q45" s="445"/>
      <c r="U45" s="700"/>
      <c r="Z45" s="445"/>
    </row>
    <row r="46" spans="8:26" ht="15" customHeight="1">
      <c r="K46" s="445"/>
      <c r="L46" s="445"/>
      <c r="M46" s="445"/>
      <c r="N46" s="445"/>
      <c r="O46" s="445"/>
      <c r="P46" s="445"/>
      <c r="Q46" s="445"/>
      <c r="U46" s="700"/>
      <c r="Z46" s="445"/>
    </row>
    <row r="47" spans="8:26" ht="15" customHeight="1">
      <c r="K47" s="445"/>
      <c r="L47" s="445"/>
      <c r="M47" s="445"/>
      <c r="N47" s="445"/>
      <c r="O47" s="445"/>
      <c r="P47" s="445"/>
      <c r="Q47" s="445"/>
      <c r="U47" s="700"/>
      <c r="Z47" s="445"/>
    </row>
    <row r="48" spans="8:26" ht="15" customHeight="1">
      <c r="K48" s="445"/>
      <c r="L48" s="445"/>
      <c r="M48" s="445"/>
      <c r="N48" s="445"/>
      <c r="O48" s="445"/>
      <c r="P48" s="445"/>
      <c r="Q48" s="445"/>
      <c r="U48" s="700"/>
      <c r="Z48" s="445"/>
    </row>
    <row r="49" spans="3:26" ht="15" customHeight="1">
      <c r="K49" s="445"/>
      <c r="L49" s="445"/>
      <c r="M49" s="445"/>
      <c r="N49" s="445"/>
      <c r="O49" s="445"/>
      <c r="P49" s="445"/>
      <c r="Q49" s="445"/>
      <c r="U49" s="700"/>
      <c r="Z49" s="445"/>
    </row>
    <row r="50" spans="3:26" ht="15" customHeight="1">
      <c r="K50" s="445"/>
      <c r="L50" s="445"/>
      <c r="M50" s="445"/>
      <c r="N50" s="445"/>
      <c r="O50" s="445"/>
      <c r="P50" s="445"/>
      <c r="Q50" s="445"/>
      <c r="U50" s="700"/>
      <c r="Z50" s="445"/>
    </row>
    <row r="51" spans="3:26" ht="15" customHeight="1">
      <c r="K51" s="445"/>
      <c r="L51" s="445"/>
      <c r="M51" s="445"/>
      <c r="N51" s="445"/>
      <c r="O51" s="445"/>
      <c r="P51" s="445"/>
      <c r="Q51" s="445"/>
      <c r="U51" s="700"/>
      <c r="Z51" s="445"/>
    </row>
    <row r="52" spans="3:26" ht="15" customHeight="1">
      <c r="K52" s="445"/>
      <c r="L52" s="445"/>
      <c r="M52" s="445"/>
      <c r="N52" s="445"/>
      <c r="O52" s="445"/>
      <c r="P52" s="445"/>
      <c r="Q52" s="445"/>
      <c r="U52" s="700"/>
      <c r="Z52" s="445"/>
    </row>
    <row r="53" spans="3:26" ht="15" customHeight="1">
      <c r="K53" s="445"/>
      <c r="L53" s="445"/>
      <c r="M53" s="445"/>
      <c r="N53" s="445"/>
      <c r="O53" s="445"/>
      <c r="P53" s="445"/>
      <c r="Q53" s="445"/>
      <c r="U53" s="700"/>
      <c r="Z53" s="445"/>
    </row>
    <row r="54" spans="3:26" ht="15" customHeight="1">
      <c r="K54" s="700"/>
      <c r="L54" s="445"/>
      <c r="M54" s="445"/>
      <c r="N54" s="445"/>
      <c r="O54" s="445"/>
      <c r="P54" s="445"/>
      <c r="Q54" s="445"/>
      <c r="U54" s="700"/>
      <c r="Z54" s="445"/>
    </row>
    <row r="55" spans="3:26" ht="15" customHeight="1">
      <c r="K55" s="700"/>
      <c r="L55" s="445"/>
      <c r="M55" s="445"/>
      <c r="N55" s="445"/>
      <c r="O55" s="445"/>
      <c r="P55" s="445"/>
      <c r="Q55" s="445"/>
      <c r="U55" s="700"/>
      <c r="Z55" s="445"/>
    </row>
    <row r="56" spans="3:26" ht="15" customHeight="1">
      <c r="K56" s="445"/>
      <c r="L56" s="445"/>
      <c r="M56" s="445"/>
      <c r="N56" s="445"/>
      <c r="O56" s="445"/>
      <c r="P56" s="445"/>
      <c r="Q56" s="445"/>
      <c r="U56" s="700"/>
      <c r="Z56" s="445"/>
    </row>
    <row r="57" spans="3:26" ht="15" customHeight="1">
      <c r="K57" s="445"/>
      <c r="L57" s="445"/>
      <c r="M57" s="445"/>
      <c r="N57" s="445"/>
      <c r="O57" s="445"/>
      <c r="P57" s="445"/>
      <c r="Q57" s="445"/>
      <c r="U57" s="700"/>
      <c r="Z57" s="445"/>
    </row>
    <row r="58" spans="3:26" ht="15" customHeight="1">
      <c r="L58" s="445"/>
      <c r="M58" s="445"/>
      <c r="N58" s="445"/>
      <c r="O58" s="445"/>
      <c r="P58" s="445"/>
      <c r="Q58" s="445"/>
      <c r="U58" s="700"/>
      <c r="Z58" s="445"/>
    </row>
    <row r="59" spans="3:26" ht="15" customHeight="1">
      <c r="L59" s="445"/>
      <c r="M59" s="445"/>
      <c r="N59" s="445"/>
      <c r="O59" s="445"/>
      <c r="P59" s="445"/>
      <c r="Q59" s="445"/>
      <c r="U59" s="700"/>
      <c r="Z59" s="445"/>
    </row>
    <row r="60" spans="3:26" ht="15" customHeight="1">
      <c r="L60" s="445"/>
      <c r="M60" s="445"/>
      <c r="N60" s="445"/>
      <c r="O60" s="445"/>
      <c r="P60" s="445"/>
      <c r="Q60" s="445"/>
      <c r="U60" s="700"/>
      <c r="Z60" s="445"/>
    </row>
    <row r="61" spans="3:26" ht="15" customHeight="1">
      <c r="L61" s="445"/>
      <c r="M61" s="445"/>
      <c r="N61" s="445"/>
      <c r="O61" s="445"/>
      <c r="P61" s="445"/>
      <c r="Q61" s="445"/>
      <c r="U61" s="700"/>
      <c r="Z61" s="445"/>
    </row>
    <row r="62" spans="3:26" ht="15" customHeight="1">
      <c r="M62" s="445"/>
      <c r="N62" s="445"/>
      <c r="O62" s="445"/>
      <c r="P62" s="445"/>
      <c r="Q62" s="445"/>
      <c r="Z62" s="445"/>
    </row>
    <row r="63" spans="3:26" ht="15" customHeight="1">
      <c r="C63" s="701"/>
      <c r="M63" s="445"/>
      <c r="N63" s="445"/>
      <c r="O63" s="445"/>
      <c r="P63" s="445"/>
      <c r="Q63" s="445"/>
      <c r="Z63" s="445"/>
    </row>
    <row r="64" spans="3:26" ht="15" customHeight="1">
      <c r="C64" s="701"/>
      <c r="M64" s="445"/>
      <c r="N64" s="445"/>
      <c r="O64" s="445"/>
      <c r="P64" s="445"/>
      <c r="Q64" s="445"/>
      <c r="Z64" s="445"/>
    </row>
    <row r="65" spans="4:26" ht="15" customHeight="1">
      <c r="D65" s="458"/>
      <c r="M65" s="445"/>
      <c r="N65" s="445"/>
      <c r="O65" s="445"/>
      <c r="P65" s="445"/>
      <c r="Q65" s="700"/>
      <c r="Z65" s="445"/>
    </row>
    <row r="66" spans="4:26" ht="15" customHeight="1">
      <c r="F66" s="458"/>
      <c r="M66" s="445"/>
      <c r="N66" s="445"/>
      <c r="O66" s="445"/>
      <c r="P66" s="445"/>
      <c r="Q66" s="700"/>
      <c r="Z66" s="445"/>
    </row>
    <row r="67" spans="4:26" ht="15" customHeight="1">
      <c r="M67" s="445"/>
      <c r="N67" s="445"/>
      <c r="O67" s="445"/>
      <c r="P67" s="445"/>
      <c r="Q67" s="700"/>
      <c r="Z67" s="445"/>
    </row>
    <row r="68" spans="4:26" ht="15" customHeight="1">
      <c r="M68" s="445"/>
      <c r="N68" s="445"/>
      <c r="O68" s="445"/>
      <c r="P68" s="445"/>
      <c r="Q68" s="700"/>
      <c r="Z68" s="445"/>
    </row>
    <row r="69" spans="4:26" ht="15" customHeight="1">
      <c r="M69" s="445"/>
      <c r="N69" s="445"/>
      <c r="O69" s="445"/>
      <c r="P69" s="445"/>
      <c r="Q69" s="700"/>
      <c r="Z69" s="445"/>
    </row>
    <row r="70" spans="4:26" ht="15" customHeight="1">
      <c r="M70" s="445"/>
      <c r="N70" s="445"/>
      <c r="O70" s="445"/>
      <c r="P70" s="445"/>
      <c r="Q70" s="700"/>
      <c r="Z70" s="445"/>
    </row>
    <row r="71" spans="4:26" ht="15" customHeight="1">
      <c r="M71" s="445"/>
      <c r="N71" s="445"/>
      <c r="O71" s="445"/>
      <c r="P71" s="445"/>
      <c r="Q71" s="445"/>
      <c r="R71" s="700"/>
      <c r="Z71" s="445"/>
    </row>
    <row r="72" spans="4:26" ht="15" customHeight="1">
      <c r="M72" s="445"/>
      <c r="N72" s="445"/>
      <c r="O72" s="445"/>
      <c r="P72" s="445"/>
      <c r="Q72" s="445"/>
      <c r="Z72" s="445"/>
    </row>
    <row r="73" spans="4:26" ht="15" customHeight="1">
      <c r="M73" s="445"/>
      <c r="N73" s="445"/>
      <c r="O73" s="445"/>
      <c r="P73" s="445"/>
      <c r="Q73" s="445"/>
      <c r="V73" s="700"/>
      <c r="Z73" s="445"/>
    </row>
    <row r="74" spans="4:26" ht="15" customHeight="1">
      <c r="M74" s="445"/>
      <c r="N74" s="445"/>
      <c r="O74" s="445"/>
      <c r="P74" s="445"/>
      <c r="Q74" s="445"/>
      <c r="R74" s="700"/>
      <c r="V74" s="700"/>
      <c r="Z74" s="445"/>
    </row>
    <row r="75" spans="4:26" ht="15" customHeight="1">
      <c r="M75" s="445"/>
      <c r="N75" s="445"/>
      <c r="O75" s="445"/>
      <c r="P75" s="445"/>
      <c r="Q75" s="445"/>
      <c r="R75" s="700"/>
      <c r="V75" s="700"/>
      <c r="Z75" s="445"/>
    </row>
    <row r="76" spans="4:26" ht="15" customHeight="1">
      <c r="M76" s="445"/>
      <c r="N76" s="445"/>
      <c r="O76" s="445"/>
      <c r="P76" s="445"/>
      <c r="Q76" s="445"/>
      <c r="V76" s="700"/>
      <c r="Z76" s="445"/>
    </row>
    <row r="77" spans="4:26" ht="15" customHeight="1">
      <c r="M77" s="445"/>
      <c r="N77" s="445"/>
      <c r="O77" s="445"/>
      <c r="P77" s="445"/>
      <c r="Q77" s="445"/>
    </row>
    <row r="78" spans="4:26" ht="15" customHeight="1">
      <c r="M78" s="445"/>
      <c r="N78" s="445"/>
      <c r="O78" s="445"/>
      <c r="P78" s="445"/>
      <c r="Q78" s="445"/>
    </row>
    <row r="79" spans="4:26" ht="15" customHeight="1">
      <c r="M79" s="445"/>
      <c r="N79" s="445"/>
      <c r="O79" s="445"/>
      <c r="P79" s="445"/>
      <c r="Q79" s="445"/>
    </row>
  </sheetData>
  <mergeCells count="21">
    <mergeCell ref="J6:K6"/>
    <mergeCell ref="J7:K7"/>
    <mergeCell ref="B25:C25"/>
    <mergeCell ref="J9:K9"/>
    <mergeCell ref="J10:K10"/>
    <mergeCell ref="J11:K11"/>
    <mergeCell ref="J12:K12"/>
    <mergeCell ref="J13:K13"/>
    <mergeCell ref="J14:K14"/>
    <mergeCell ref="J16:K16"/>
    <mergeCell ref="J15:K15"/>
    <mergeCell ref="J17:K17"/>
    <mergeCell ref="B14:C14"/>
    <mergeCell ref="J18:K18"/>
    <mergeCell ref="J19:K19"/>
    <mergeCell ref="J20:K20"/>
    <mergeCell ref="B3:G3"/>
    <mergeCell ref="I3:L3"/>
    <mergeCell ref="Q3:T3"/>
    <mergeCell ref="B4:C4"/>
    <mergeCell ref="D4:G4"/>
  </mergeCells>
  <pageMargins left="0.2" right="0.2" top="0.25" bottom="0.25" header="0.3" footer="0.3"/>
  <pageSetup scale="45"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AA79"/>
  <sheetViews>
    <sheetView zoomScale="110" zoomScaleNormal="110" workbookViewId="0">
      <selection activeCell="P23" sqref="P23"/>
    </sheetView>
  </sheetViews>
  <sheetFormatPr defaultColWidth="9.1796875" defaultRowHeight="15" customHeight="1"/>
  <cols>
    <col min="1" max="1" width="9.1796875" style="445"/>
    <col min="2" max="2" width="29.26953125" style="445" customWidth="1"/>
    <col min="3" max="3" width="10.453125" style="445" customWidth="1"/>
    <col min="4" max="4" width="11.54296875" style="445" customWidth="1"/>
    <col min="5" max="5" width="10.7265625" style="445" customWidth="1"/>
    <col min="6" max="6" width="17.7265625" style="445" customWidth="1"/>
    <col min="7" max="7" width="11" style="445" customWidth="1"/>
    <col min="8" max="8" width="7.1796875" style="445" customWidth="1"/>
    <col min="9" max="9" width="22.7265625" style="445" customWidth="1"/>
    <col min="10" max="10" width="10.54296875" style="445" customWidth="1"/>
    <col min="11" max="11" width="11.26953125" style="701" customWidth="1"/>
    <col min="12" max="12" width="11.81640625" style="701" customWidth="1"/>
    <col min="13" max="13" width="13" style="701" customWidth="1"/>
    <col min="14" max="17" width="13.453125" style="701" customWidth="1"/>
    <col min="18" max="18" width="23.453125" style="701" customWidth="1"/>
    <col min="19" max="19" width="10.81640625" style="445" customWidth="1"/>
    <col min="20" max="20" width="9.7265625" style="445" customWidth="1"/>
    <col min="21" max="21" width="12.7265625" style="445" customWidth="1"/>
    <col min="22" max="22" width="10.7265625" style="445" customWidth="1"/>
    <col min="23" max="23" width="12.7265625" style="445" customWidth="1"/>
    <col min="24" max="24" width="2.54296875" style="445" customWidth="1"/>
    <col min="25" max="25" width="33.453125" style="445" customWidth="1"/>
    <col min="26" max="26" width="12.453125" style="445" customWidth="1"/>
    <col min="27" max="27" width="13.1796875" style="700" customWidth="1"/>
    <col min="28" max="16384" width="9.1796875" style="445"/>
  </cols>
  <sheetData>
    <row r="2" spans="2:25" ht="15" customHeight="1" thickBot="1">
      <c r="B2" s="2733" t="s">
        <v>1105</v>
      </c>
      <c r="I2" s="698"/>
      <c r="K2" s="699"/>
      <c r="L2" s="445"/>
      <c r="M2" s="445"/>
      <c r="N2" s="445"/>
      <c r="O2" s="445"/>
      <c r="P2" s="445"/>
      <c r="Q2" s="445"/>
      <c r="R2" s="445"/>
      <c r="Y2" s="699"/>
    </row>
    <row r="3" spans="2:25" ht="15" customHeight="1" thickBot="1">
      <c r="B3" s="3177" t="s">
        <v>753</v>
      </c>
      <c r="C3" s="3178"/>
      <c r="D3" s="3178"/>
      <c r="E3" s="3178"/>
      <c r="F3" s="3178"/>
      <c r="G3" s="3179"/>
      <c r="I3" s="3065" t="s">
        <v>267</v>
      </c>
      <c r="J3" s="3066"/>
      <c r="K3" s="3066"/>
      <c r="L3" s="3067"/>
      <c r="R3" s="3180"/>
      <c r="S3" s="3180"/>
      <c r="T3" s="3180"/>
      <c r="U3" s="3180"/>
      <c r="X3" s="702"/>
    </row>
    <row r="4" spans="2:25" ht="15" customHeight="1" thickBot="1">
      <c r="B4" s="3181" t="s">
        <v>236</v>
      </c>
      <c r="C4" s="3182"/>
      <c r="D4" s="3181" t="s">
        <v>123</v>
      </c>
      <c r="E4" s="3182"/>
      <c r="F4" s="3182"/>
      <c r="G4" s="3183"/>
      <c r="H4" s="703"/>
      <c r="I4" s="52" t="s">
        <v>237</v>
      </c>
      <c r="J4" s="53">
        <v>30</v>
      </c>
      <c r="K4" s="1645" t="s">
        <v>238</v>
      </c>
      <c r="L4" s="65">
        <v>10950</v>
      </c>
      <c r="M4" s="701">
        <f>L4/J4</f>
        <v>365</v>
      </c>
      <c r="R4" s="704"/>
      <c r="S4" s="705"/>
      <c r="T4" s="705"/>
      <c r="U4" s="706"/>
      <c r="X4" s="706"/>
    </row>
    <row r="5" spans="2:25" ht="15" customHeight="1">
      <c r="B5" s="743" t="s">
        <v>239</v>
      </c>
      <c r="C5" s="744">
        <f>'RRS 3386'!G7</f>
        <v>80829.631999999998</v>
      </c>
      <c r="D5" s="745" t="str">
        <f>'ATS  3395 '!E5</f>
        <v>BLS Benchmark</v>
      </c>
      <c r="E5" s="746"/>
      <c r="F5" s="747"/>
      <c r="G5" s="748"/>
      <c r="H5" s="707"/>
      <c r="I5" s="776"/>
      <c r="J5" s="54" t="s">
        <v>240</v>
      </c>
      <c r="K5" s="55" t="s">
        <v>6</v>
      </c>
      <c r="L5" s="56" t="s">
        <v>7</v>
      </c>
      <c r="R5" s="708"/>
      <c r="S5" s="709"/>
      <c r="T5" s="710"/>
      <c r="U5" s="711"/>
      <c r="X5" s="711"/>
    </row>
    <row r="6" spans="2:25" ht="15" customHeight="1">
      <c r="B6" s="660" t="s">
        <v>241</v>
      </c>
      <c r="C6" s="749">
        <f>'ATS  3395 '!C6:D6</f>
        <v>230975</v>
      </c>
      <c r="D6" s="745" t="str">
        <f>'ATS  3395 '!E6</f>
        <v>50% PA 50% MD M23 BLS Benchmarks</v>
      </c>
      <c r="E6" s="746"/>
      <c r="F6" s="747"/>
      <c r="G6" s="748"/>
      <c r="H6" s="707"/>
      <c r="I6" s="479" t="s">
        <v>239</v>
      </c>
      <c r="J6" s="1687">
        <f>C5</f>
        <v>80829.631999999998</v>
      </c>
      <c r="K6" s="1686">
        <v>1</v>
      </c>
      <c r="L6" s="1713">
        <f>J6*K6</f>
        <v>80829.631999999998</v>
      </c>
      <c r="R6" s="445"/>
      <c r="S6" s="712"/>
      <c r="T6" s="713"/>
      <c r="U6" s="454"/>
      <c r="X6" s="714"/>
    </row>
    <row r="7" spans="2:25" ht="15" customHeight="1">
      <c r="B7" s="57" t="s">
        <v>245</v>
      </c>
      <c r="C7" s="749">
        <f>'M2023 BLS SALARY CHART (53rd)'!C28</f>
        <v>101806.432</v>
      </c>
      <c r="D7" s="745" t="s">
        <v>120</v>
      </c>
      <c r="E7" s="746"/>
      <c r="F7" s="747"/>
      <c r="G7" s="748"/>
      <c r="H7" s="707"/>
      <c r="I7" s="479" t="s">
        <v>245</v>
      </c>
      <c r="J7" s="1687">
        <f>C7</f>
        <v>101806.432</v>
      </c>
      <c r="K7" s="1686">
        <v>1.4</v>
      </c>
      <c r="L7" s="1713">
        <f t="shared" ref="L7:L14" si="0">J7*K7</f>
        <v>142529.0048</v>
      </c>
      <c r="R7" s="445"/>
      <c r="S7" s="712"/>
      <c r="T7" s="713"/>
      <c r="U7" s="454"/>
      <c r="X7" s="714"/>
    </row>
    <row r="8" spans="2:25" ht="15" customHeight="1">
      <c r="B8" s="750" t="s">
        <v>295</v>
      </c>
      <c r="C8" s="749">
        <f>'ATS  3395 '!C9:D9</f>
        <v>88738.208000000013</v>
      </c>
      <c r="D8" s="661" t="str">
        <f>'ATS  3395 '!E9</f>
        <v>25%NP 50%RN MH Rec.</v>
      </c>
      <c r="E8" s="746"/>
      <c r="F8" s="747"/>
      <c r="G8" s="748"/>
      <c r="H8" s="707"/>
      <c r="I8" s="1714" t="s">
        <v>295</v>
      </c>
      <c r="J8" s="1687">
        <f>C8</f>
        <v>88738.208000000013</v>
      </c>
      <c r="K8" s="1686">
        <v>2.4</v>
      </c>
      <c r="L8" s="1713">
        <f>J8*K8</f>
        <v>212971.69920000003</v>
      </c>
      <c r="R8" s="715"/>
      <c r="S8" s="716"/>
      <c r="T8" s="717"/>
      <c r="U8" s="718"/>
      <c r="X8" s="714"/>
    </row>
    <row r="9" spans="2:25" ht="15" customHeight="1">
      <c r="B9" s="751" t="s">
        <v>269</v>
      </c>
      <c r="C9" s="749">
        <f>'M2023 BLS SALARY CHART (53rd)'!C12</f>
        <v>64438.399999999994</v>
      </c>
      <c r="D9" s="745" t="s">
        <v>120</v>
      </c>
      <c r="E9" s="746"/>
      <c r="F9" s="747"/>
      <c r="G9" s="748"/>
      <c r="H9" s="707"/>
      <c r="I9" s="2791" t="s">
        <v>241</v>
      </c>
      <c r="J9" s="2792">
        <f>'M2023 BLS SALARY CHART (53rd)'!C56</f>
        <v>230975</v>
      </c>
      <c r="K9" s="2793">
        <v>1</v>
      </c>
      <c r="L9" s="2794">
        <f>J9*K9</f>
        <v>230975</v>
      </c>
      <c r="R9" s="445"/>
      <c r="S9" s="700"/>
      <c r="T9" s="700"/>
      <c r="X9" s="714"/>
    </row>
    <row r="10" spans="2:25" ht="15" customHeight="1">
      <c r="B10" s="751" t="s">
        <v>270</v>
      </c>
      <c r="C10" s="749">
        <f>'M2023 BLS SALARY CHART (53rd)'!C37</f>
        <v>60327.820800000001</v>
      </c>
      <c r="D10" s="745" t="s">
        <v>120</v>
      </c>
      <c r="E10" s="746"/>
      <c r="F10" s="747"/>
      <c r="G10" s="748"/>
      <c r="H10" s="707"/>
      <c r="I10" s="1715" t="s">
        <v>269</v>
      </c>
      <c r="J10" s="1687">
        <f>C9</f>
        <v>64438.399999999994</v>
      </c>
      <c r="K10" s="1686">
        <v>9.9499999999999993</v>
      </c>
      <c r="L10" s="1713">
        <f t="shared" si="0"/>
        <v>641162.07999999984</v>
      </c>
      <c r="R10" s="445"/>
      <c r="S10" s="719"/>
      <c r="T10" s="700"/>
      <c r="U10" s="454"/>
      <c r="X10" s="714"/>
    </row>
    <row r="11" spans="2:25" ht="14.5">
      <c r="B11" s="751" t="s">
        <v>832</v>
      </c>
      <c r="C11" s="749">
        <f>'M2023 BLS SALARY CHART (53rd)'!C38</f>
        <v>49732.404800000004</v>
      </c>
      <c r="D11" s="745" t="s">
        <v>120</v>
      </c>
      <c r="E11" s="746"/>
      <c r="F11" s="747"/>
      <c r="G11" s="748"/>
      <c r="H11" s="707"/>
      <c r="I11" s="1715" t="s">
        <v>270</v>
      </c>
      <c r="J11" s="1687">
        <f>C10</f>
        <v>60327.820800000001</v>
      </c>
      <c r="K11" s="1686">
        <v>2.5099999999999998</v>
      </c>
      <c r="L11" s="1713">
        <f t="shared" si="0"/>
        <v>151422.830208</v>
      </c>
      <c r="R11" s="715"/>
      <c r="S11" s="720"/>
      <c r="T11" s="708"/>
      <c r="U11" s="718"/>
      <c r="X11" s="714"/>
    </row>
    <row r="12" spans="2:25" ht="15" customHeight="1">
      <c r="B12" s="751" t="s">
        <v>10</v>
      </c>
      <c r="C12" s="749">
        <f>'M2023 BLS SALARY CHART (53rd)'!C6</f>
        <v>43247.567999999999</v>
      </c>
      <c r="D12" s="745" t="s">
        <v>120</v>
      </c>
      <c r="E12" s="746"/>
      <c r="F12" s="747"/>
      <c r="G12" s="748"/>
      <c r="H12" s="707"/>
      <c r="I12" s="1715" t="str">
        <f>B11</f>
        <v>Triage  Specialist</v>
      </c>
      <c r="J12" s="1687">
        <f>C11</f>
        <v>49732.404800000004</v>
      </c>
      <c r="K12" s="1686">
        <f>C22</f>
        <v>11.62</v>
      </c>
      <c r="L12" s="1713">
        <f t="shared" si="0"/>
        <v>577890.54377600003</v>
      </c>
      <c r="M12" s="735"/>
      <c r="R12" s="721"/>
      <c r="S12" s="722"/>
      <c r="T12" s="701"/>
      <c r="U12" s="723"/>
      <c r="X12" s="714"/>
    </row>
    <row r="13" spans="2:25" ht="15" customHeight="1">
      <c r="B13" s="752" t="s">
        <v>833</v>
      </c>
      <c r="C13" s="749">
        <f>'M2023 BLS SALARY CHART (53rd)'!C6</f>
        <v>43247.567999999999</v>
      </c>
      <c r="D13" s="745" t="s">
        <v>120</v>
      </c>
      <c r="E13" s="746"/>
      <c r="F13" s="747"/>
      <c r="G13" s="748"/>
      <c r="H13" s="707"/>
      <c r="I13" s="1715" t="s">
        <v>10</v>
      </c>
      <c r="J13" s="1687">
        <f>C12</f>
        <v>43247.567999999999</v>
      </c>
      <c r="K13" s="1686">
        <f>C23</f>
        <v>4</v>
      </c>
      <c r="L13" s="1713">
        <f t="shared" si="0"/>
        <v>172990.272</v>
      </c>
      <c r="R13" s="715"/>
      <c r="S13" s="724"/>
      <c r="T13" s="701"/>
      <c r="U13" s="725"/>
      <c r="X13" s="714"/>
    </row>
    <row r="14" spans="2:25" ht="15" customHeight="1" thickBot="1">
      <c r="B14" s="3186" t="s">
        <v>248</v>
      </c>
      <c r="C14" s="3187"/>
      <c r="D14" s="753"/>
      <c r="E14" s="754"/>
      <c r="F14" s="754"/>
      <c r="G14" s="755"/>
      <c r="H14" s="707"/>
      <c r="I14" s="2020" t="str">
        <f>B13</f>
        <v xml:space="preserve"> Relief</v>
      </c>
      <c r="J14" s="1688">
        <f>C13</f>
        <v>43247.567999999999</v>
      </c>
      <c r="K14" s="1689">
        <f>C24</f>
        <v>3.7972307692307687</v>
      </c>
      <c r="L14" s="1716">
        <f t="shared" si="0"/>
        <v>164220.99590399998</v>
      </c>
      <c r="R14" s="721"/>
      <c r="S14" s="722"/>
      <c r="T14" s="701"/>
      <c r="U14" s="726"/>
      <c r="X14" s="718"/>
    </row>
    <row r="15" spans="2:25" ht="15" customHeight="1">
      <c r="B15" s="660" t="s">
        <v>239</v>
      </c>
      <c r="C15" s="756">
        <v>1</v>
      </c>
      <c r="D15" s="781" t="s">
        <v>271</v>
      </c>
      <c r="E15" s="754"/>
      <c r="F15" s="754"/>
      <c r="G15" s="755"/>
      <c r="H15" s="707"/>
      <c r="I15" s="682" t="s">
        <v>12</v>
      </c>
      <c r="J15" s="683"/>
      <c r="K15" s="684">
        <f>SUM(K6:K14)</f>
        <v>37.677230769230761</v>
      </c>
      <c r="L15" s="685">
        <f>SUM(L6:L14)</f>
        <v>2374992.0578879998</v>
      </c>
      <c r="R15" s="727"/>
      <c r="S15" s="722"/>
      <c r="T15" s="701"/>
      <c r="U15" s="726"/>
      <c r="X15" s="701"/>
    </row>
    <row r="16" spans="2:25" ht="15" customHeight="1">
      <c r="B16" s="57" t="s">
        <v>245</v>
      </c>
      <c r="C16" s="756">
        <v>1</v>
      </c>
      <c r="D16" s="781" t="s">
        <v>271</v>
      </c>
      <c r="E16" s="746"/>
      <c r="F16" s="746"/>
      <c r="G16" s="757"/>
      <c r="H16" s="707"/>
      <c r="I16" s="1655" t="s">
        <v>13</v>
      </c>
      <c r="J16" s="2362">
        <f>C26</f>
        <v>0.24970000000000001</v>
      </c>
      <c r="K16" s="2363"/>
      <c r="L16" s="2364">
        <f>J16*L15</f>
        <v>593035.51685463358</v>
      </c>
      <c r="R16" s="727"/>
      <c r="S16" s="722"/>
      <c r="T16" s="701"/>
      <c r="U16" s="725"/>
      <c r="X16" s="714"/>
    </row>
    <row r="17" spans="2:24" ht="15" customHeight="1" thickBot="1">
      <c r="B17" s="750" t="s">
        <v>243</v>
      </c>
      <c r="C17" s="756">
        <v>2.4</v>
      </c>
      <c r="D17" s="781" t="s">
        <v>271</v>
      </c>
      <c r="E17" s="746"/>
      <c r="F17" s="746"/>
      <c r="G17" s="757"/>
      <c r="H17" s="707"/>
      <c r="I17" s="2358"/>
      <c r="J17" s="2359"/>
      <c r="K17" s="2360"/>
      <c r="L17" s="2361"/>
      <c r="R17" s="721"/>
      <c r="S17" s="722"/>
      <c r="T17" s="701"/>
      <c r="U17" s="728"/>
      <c r="X17" s="718"/>
    </row>
    <row r="18" spans="2:24" ht="15" customHeight="1" thickTop="1" thickBot="1">
      <c r="B18" s="750" t="s">
        <v>268</v>
      </c>
      <c r="C18" s="756">
        <v>1</v>
      </c>
      <c r="D18" s="781" t="s">
        <v>271</v>
      </c>
      <c r="E18" s="746"/>
      <c r="F18" s="746"/>
      <c r="G18" s="757"/>
      <c r="H18" s="707"/>
      <c r="I18" s="1702" t="s">
        <v>250</v>
      </c>
      <c r="J18" s="1703"/>
      <c r="K18" s="1703"/>
      <c r="L18" s="1704">
        <f>SUM(L15+L16+L17)</f>
        <v>2968027.5747426334</v>
      </c>
      <c r="R18" s="721"/>
      <c r="S18" s="729"/>
      <c r="T18" s="730"/>
      <c r="U18" s="730"/>
      <c r="X18" s="711"/>
    </row>
    <row r="19" spans="2:24" ht="15" customHeight="1" thickTop="1">
      <c r="B19" s="758" t="s">
        <v>241</v>
      </c>
      <c r="C19" s="756">
        <v>1</v>
      </c>
      <c r="D19" s="781" t="s">
        <v>271</v>
      </c>
      <c r="E19" s="746"/>
      <c r="F19" s="746"/>
      <c r="G19" s="757"/>
      <c r="H19" s="707"/>
      <c r="I19" s="2367"/>
      <c r="J19" s="2368"/>
      <c r="K19" s="2369" t="s">
        <v>251</v>
      </c>
      <c r="L19" s="2370"/>
      <c r="R19" s="445"/>
      <c r="X19" s="731"/>
    </row>
    <row r="20" spans="2:24" ht="15" customHeight="1" thickBot="1">
      <c r="B20" s="751" t="s">
        <v>269</v>
      </c>
      <c r="C20" s="756">
        <v>9.9499999999999993</v>
      </c>
      <c r="D20" s="781" t="s">
        <v>271</v>
      </c>
      <c r="E20" s="746"/>
      <c r="F20" s="746"/>
      <c r="G20" s="757"/>
      <c r="H20" s="707"/>
      <c r="I20" s="2371" t="str">
        <f>B27</f>
        <v xml:space="preserve"> Program Expense, per bed day</v>
      </c>
      <c r="J20" s="2372"/>
      <c r="K20" s="2373">
        <f>C27</f>
        <v>98.154899999999998</v>
      </c>
      <c r="L20" s="2374">
        <f>K20*$L$4</f>
        <v>1074796.155</v>
      </c>
      <c r="R20" s="458"/>
      <c r="T20" s="730"/>
      <c r="U20" s="730"/>
      <c r="X20" s="731"/>
    </row>
    <row r="21" spans="2:24" ht="15" customHeight="1" thickTop="1">
      <c r="B21" s="751" t="s">
        <v>270</v>
      </c>
      <c r="C21" s="756">
        <v>2.5099999999999998</v>
      </c>
      <c r="D21" s="781" t="s">
        <v>271</v>
      </c>
      <c r="E21" s="746"/>
      <c r="F21" s="746"/>
      <c r="G21" s="757"/>
      <c r="H21" s="707"/>
      <c r="I21" s="2375" t="s">
        <v>262</v>
      </c>
      <c r="J21" s="2376"/>
      <c r="K21" s="2377"/>
      <c r="L21" s="2378">
        <f>SUM(L18:L20)</f>
        <v>4042823.7297426332</v>
      </c>
      <c r="R21" s="458"/>
      <c r="T21" s="730"/>
      <c r="U21" s="732"/>
      <c r="X21" s="731"/>
    </row>
    <row r="22" spans="2:24" ht="15" customHeight="1">
      <c r="B22" s="751" t="s">
        <v>832</v>
      </c>
      <c r="C22" s="756">
        <f>10.62+1</f>
        <v>11.62</v>
      </c>
      <c r="D22" s="781" t="s">
        <v>271</v>
      </c>
      <c r="E22" s="746"/>
      <c r="F22" s="746"/>
      <c r="G22" s="757"/>
      <c r="H22" s="707"/>
      <c r="I22" s="2379" t="s">
        <v>257</v>
      </c>
      <c r="J22" s="2365">
        <f>C28</f>
        <v>0.12</v>
      </c>
      <c r="K22" s="2366"/>
      <c r="L22" s="1651">
        <f>(L21-L17)*J22</f>
        <v>485138.84756911598</v>
      </c>
      <c r="R22" s="458"/>
      <c r="U22" s="458"/>
      <c r="X22" s="731"/>
    </row>
    <row r="23" spans="2:24" ht="15" customHeight="1" thickBot="1">
      <c r="B23" s="751" t="s">
        <v>10</v>
      </c>
      <c r="C23" s="756">
        <v>4</v>
      </c>
      <c r="D23" s="781" t="s">
        <v>271</v>
      </c>
      <c r="E23" s="746"/>
      <c r="F23" s="746"/>
      <c r="G23" s="757"/>
      <c r="H23" s="707"/>
      <c r="I23" s="2384" t="s">
        <v>119</v>
      </c>
      <c r="J23" s="2385">
        <f>C30</f>
        <v>3.2549514448865162E-2</v>
      </c>
      <c r="K23" s="2386"/>
      <c r="L23" s="2387">
        <f>J23*L21</f>
        <v>131591.94940547278</v>
      </c>
      <c r="R23" s="458"/>
      <c r="X23" s="731"/>
    </row>
    <row r="24" spans="2:24" ht="15" customHeight="1" thickBot="1">
      <c r="B24" s="759" t="s">
        <v>290</v>
      </c>
      <c r="C24" s="756">
        <f>'M2021 BLS  53%ile'!S44*SUM(C20:C22)</f>
        <v>3.7972307692307687</v>
      </c>
      <c r="D24" s="781" t="s">
        <v>271</v>
      </c>
      <c r="E24" s="760"/>
      <c r="F24" s="760"/>
      <c r="G24" s="761"/>
      <c r="H24" s="707"/>
      <c r="I24" s="2380" t="s">
        <v>18</v>
      </c>
      <c r="J24" s="2381"/>
      <c r="K24" s="2382"/>
      <c r="L24" s="2383">
        <f>SUM(L21:L23)</f>
        <v>4659554.5267172223</v>
      </c>
      <c r="R24" s="458"/>
      <c r="X24" s="733"/>
    </row>
    <row r="25" spans="2:24" ht="15" customHeight="1" thickBot="1">
      <c r="B25" s="3186" t="s">
        <v>261</v>
      </c>
      <c r="C25" s="3187"/>
      <c r="D25" s="762"/>
      <c r="E25" s="746"/>
      <c r="F25" s="760"/>
      <c r="G25" s="761"/>
      <c r="H25" s="707"/>
      <c r="I25" s="1646" t="s">
        <v>265</v>
      </c>
      <c r="J25" s="1647"/>
      <c r="K25" s="1648"/>
      <c r="L25" s="1649">
        <f>L24/L4</f>
        <v>425.5300937641299</v>
      </c>
      <c r="X25" s="733"/>
    </row>
    <row r="26" spans="2:24" ht="15" customHeight="1" thickBot="1">
      <c r="B26" s="763" t="s">
        <v>263</v>
      </c>
      <c r="C26" s="764">
        <f>'M2023 BLS SALARY CHART (53rd)'!C40</f>
        <v>0.24970000000000001</v>
      </c>
      <c r="D26" s="765" t="s">
        <v>121</v>
      </c>
      <c r="E26" s="754"/>
      <c r="F26" s="746"/>
      <c r="G26" s="757"/>
      <c r="H26" s="707"/>
      <c r="I26" s="1612" t="str">
        <f>B29</f>
        <v>Updated Utilization Rate</v>
      </c>
      <c r="J26" s="778">
        <v>0.85</v>
      </c>
      <c r="K26" s="779"/>
      <c r="L26" s="67">
        <f>L25/J26</f>
        <v>500.6236397225058</v>
      </c>
      <c r="R26" s="458"/>
      <c r="X26" s="723"/>
    </row>
    <row r="27" spans="2:24" ht="15" customHeight="1">
      <c r="B27" s="73" t="s">
        <v>280</v>
      </c>
      <c r="C27" s="766">
        <f>95.5*(1+2.78%)</f>
        <v>98.154899999999998</v>
      </c>
      <c r="D27" s="745" t="s">
        <v>1104</v>
      </c>
      <c r="E27" s="746"/>
      <c r="F27" s="746"/>
      <c r="G27" s="757"/>
      <c r="H27" s="707"/>
      <c r="I27" s="721"/>
      <c r="J27" s="729"/>
      <c r="K27" s="459" t="s">
        <v>682</v>
      </c>
      <c r="L27" s="1527">
        <v>438.61</v>
      </c>
      <c r="R27" s="445"/>
      <c r="X27" s="725"/>
    </row>
    <row r="28" spans="2:24" ht="15" customHeight="1">
      <c r="B28" s="767" t="s">
        <v>257</v>
      </c>
      <c r="C28" s="768">
        <v>0.12</v>
      </c>
      <c r="D28" s="769" t="s">
        <v>122</v>
      </c>
      <c r="E28" s="760"/>
      <c r="F28" s="760"/>
      <c r="G28" s="761"/>
      <c r="H28" s="734"/>
      <c r="I28" s="721"/>
      <c r="J28" s="729"/>
      <c r="K28" s="1526" t="s">
        <v>683</v>
      </c>
      <c r="L28" s="1528">
        <f>(L26-L27)/L27</f>
        <v>0.14138674385560243</v>
      </c>
      <c r="X28" s="728"/>
    </row>
    <row r="29" spans="2:24" ht="15" customHeight="1">
      <c r="B29" s="763" t="s">
        <v>273</v>
      </c>
      <c r="C29" s="770">
        <v>0.87543000000000004</v>
      </c>
      <c r="D29" s="745" t="s">
        <v>272</v>
      </c>
      <c r="E29" s="746"/>
      <c r="F29" s="746"/>
      <c r="G29" s="757"/>
      <c r="H29" s="734"/>
      <c r="I29" s="721"/>
      <c r="J29" s="729"/>
      <c r="K29" s="730"/>
      <c r="L29" s="732"/>
      <c r="R29" s="735"/>
      <c r="T29" s="736"/>
      <c r="X29" s="737"/>
    </row>
    <row r="30" spans="2:24" ht="15" customHeight="1" thickBot="1">
      <c r="B30" s="771" t="s">
        <v>809</v>
      </c>
      <c r="C30" s="772">
        <f>'FALL 24 CAF'!CP38</f>
        <v>3.2549514448865162E-2</v>
      </c>
      <c r="D30" s="773" t="str">
        <f>'ATS  3395 '!E32</f>
        <v>FY26 &amp; FY27</v>
      </c>
      <c r="E30" s="774"/>
      <c r="F30" s="774"/>
      <c r="G30" s="775"/>
      <c r="H30" s="734"/>
      <c r="I30" s="721"/>
      <c r="J30" s="729"/>
      <c r="K30" s="730"/>
      <c r="L30" s="730"/>
      <c r="R30" s="458"/>
      <c r="S30" s="458"/>
      <c r="T30" s="738"/>
      <c r="X30" s="730"/>
    </row>
    <row r="31" spans="2:24" ht="15" customHeight="1">
      <c r="C31" s="739"/>
      <c r="H31" s="734"/>
      <c r="L31" s="708"/>
      <c r="R31" s="445"/>
    </row>
    <row r="32" spans="2:24" ht="15" customHeight="1">
      <c r="F32" s="701"/>
      <c r="G32" s="701"/>
      <c r="H32" s="734"/>
      <c r="I32" s="740"/>
      <c r="R32" s="445"/>
    </row>
    <row r="33" spans="8:27" ht="15" customHeight="1">
      <c r="H33" s="707"/>
      <c r="I33" s="741"/>
      <c r="J33" s="741"/>
      <c r="R33" s="445"/>
    </row>
    <row r="34" spans="8:27" ht="15" customHeight="1">
      <c r="H34" s="707"/>
      <c r="I34" s="741"/>
      <c r="J34" s="741"/>
      <c r="R34" s="445"/>
    </row>
    <row r="35" spans="8:27" ht="15" customHeight="1">
      <c r="H35" s="707"/>
      <c r="I35" s="741"/>
      <c r="R35" s="445"/>
    </row>
    <row r="36" spans="8:27" ht="15" customHeight="1">
      <c r="H36" s="707"/>
      <c r="J36" s="741"/>
    </row>
    <row r="37" spans="8:27" ht="15" customHeight="1">
      <c r="I37" s="741"/>
      <c r="J37" s="742"/>
      <c r="K37" s="741"/>
      <c r="L37" s="708"/>
      <c r="R37" s="445"/>
    </row>
    <row r="38" spans="8:27" ht="15" customHeight="1">
      <c r="H38" s="701"/>
      <c r="I38" s="741"/>
      <c r="J38" s="741"/>
      <c r="K38" s="708"/>
      <c r="L38" s="708"/>
      <c r="R38" s="445"/>
      <c r="V38" s="700"/>
    </row>
    <row r="39" spans="8:27" ht="15" customHeight="1">
      <c r="K39" s="445"/>
      <c r="L39" s="445"/>
      <c r="R39" s="445"/>
      <c r="V39" s="700"/>
    </row>
    <row r="40" spans="8:27" ht="15" customHeight="1">
      <c r="K40" s="445"/>
      <c r="L40" s="445"/>
      <c r="R40" s="445"/>
      <c r="V40" s="700"/>
    </row>
    <row r="41" spans="8:27" ht="15" customHeight="1">
      <c r="K41" s="445"/>
      <c r="L41" s="445"/>
      <c r="R41" s="445"/>
      <c r="V41" s="700"/>
    </row>
    <row r="42" spans="8:27" ht="15" customHeight="1">
      <c r="K42" s="454"/>
      <c r="L42" s="458"/>
      <c r="M42" s="708"/>
      <c r="N42" s="708"/>
      <c r="O42" s="708"/>
      <c r="P42" s="708"/>
      <c r="Q42" s="708"/>
      <c r="R42" s="445"/>
      <c r="V42" s="700"/>
      <c r="AA42" s="445"/>
    </row>
    <row r="43" spans="8:27" ht="15" customHeight="1">
      <c r="K43" s="445"/>
      <c r="L43" s="445"/>
      <c r="M43" s="708"/>
      <c r="N43" s="708"/>
      <c r="O43" s="708"/>
      <c r="P43" s="708"/>
      <c r="Q43" s="708"/>
      <c r="R43" s="445"/>
      <c r="V43" s="700"/>
      <c r="AA43" s="445"/>
    </row>
    <row r="44" spans="8:27" ht="15" customHeight="1">
      <c r="K44" s="445"/>
      <c r="L44" s="458"/>
      <c r="M44" s="445"/>
      <c r="N44" s="445"/>
      <c r="O44" s="445"/>
      <c r="P44" s="445"/>
      <c r="Q44" s="445"/>
      <c r="R44" s="445"/>
      <c r="V44" s="700"/>
      <c r="AA44" s="445"/>
    </row>
    <row r="45" spans="8:27" ht="15" customHeight="1">
      <c r="K45" s="445"/>
      <c r="L45" s="458"/>
      <c r="M45" s="445"/>
      <c r="N45" s="445"/>
      <c r="O45" s="445"/>
      <c r="P45" s="445"/>
      <c r="Q45" s="445"/>
      <c r="R45" s="445"/>
      <c r="V45" s="700"/>
      <c r="AA45" s="445"/>
    </row>
    <row r="46" spans="8:27" ht="15" customHeight="1">
      <c r="K46" s="445"/>
      <c r="L46" s="445"/>
      <c r="M46" s="445"/>
      <c r="N46" s="445"/>
      <c r="O46" s="445"/>
      <c r="P46" s="445"/>
      <c r="Q46" s="445"/>
      <c r="R46" s="445"/>
      <c r="V46" s="700"/>
      <c r="AA46" s="445"/>
    </row>
    <row r="47" spans="8:27" ht="15" customHeight="1">
      <c r="K47" s="445"/>
      <c r="L47" s="458"/>
      <c r="M47" s="445"/>
      <c r="N47" s="445"/>
      <c r="O47" s="445"/>
      <c r="P47" s="445"/>
      <c r="Q47" s="445"/>
      <c r="R47" s="445"/>
      <c r="V47" s="700"/>
      <c r="AA47" s="445"/>
    </row>
    <row r="48" spans="8:27" ht="15" customHeight="1">
      <c r="K48" s="445"/>
      <c r="L48" s="458"/>
      <c r="M48" s="445"/>
      <c r="N48" s="445"/>
      <c r="O48" s="445"/>
      <c r="P48" s="445"/>
      <c r="Q48" s="445"/>
      <c r="R48" s="445"/>
      <c r="V48" s="700"/>
      <c r="AA48" s="445"/>
    </row>
    <row r="49" spans="3:27" ht="15" customHeight="1">
      <c r="K49" s="445"/>
      <c r="L49" s="458"/>
      <c r="M49" s="445"/>
      <c r="N49" s="445"/>
      <c r="O49" s="445"/>
      <c r="P49" s="445"/>
      <c r="Q49" s="445"/>
      <c r="R49" s="445"/>
      <c r="V49" s="700"/>
      <c r="AA49" s="445"/>
    </row>
    <row r="50" spans="3:27" ht="15" customHeight="1">
      <c r="K50" s="445"/>
      <c r="L50" s="458"/>
      <c r="M50" s="445"/>
      <c r="N50" s="445"/>
      <c r="O50" s="445"/>
      <c r="P50" s="445"/>
      <c r="Q50" s="445"/>
      <c r="R50" s="445"/>
      <c r="V50" s="700"/>
      <c r="AA50" s="445"/>
    </row>
    <row r="51" spans="3:27" ht="15" customHeight="1">
      <c r="K51" s="445"/>
      <c r="L51" s="458"/>
      <c r="M51" s="445"/>
      <c r="N51" s="445"/>
      <c r="O51" s="445"/>
      <c r="P51" s="445"/>
      <c r="Q51" s="445"/>
      <c r="R51" s="445"/>
      <c r="V51" s="700"/>
      <c r="AA51" s="445"/>
    </row>
    <row r="52" spans="3:27" ht="15" customHeight="1">
      <c r="K52" s="445"/>
      <c r="L52" s="445"/>
      <c r="M52" s="445"/>
      <c r="N52" s="445"/>
      <c r="O52" s="445"/>
      <c r="P52" s="445"/>
      <c r="Q52" s="445"/>
      <c r="R52" s="445"/>
      <c r="V52" s="700"/>
      <c r="AA52" s="445"/>
    </row>
    <row r="53" spans="3:27" ht="15" customHeight="1">
      <c r="K53" s="445"/>
      <c r="L53" s="445"/>
      <c r="M53" s="445"/>
      <c r="N53" s="445"/>
      <c r="O53" s="445"/>
      <c r="P53" s="445"/>
      <c r="Q53" s="445"/>
      <c r="R53" s="445"/>
      <c r="V53" s="700"/>
      <c r="AA53" s="445"/>
    </row>
    <row r="54" spans="3:27" ht="15" customHeight="1">
      <c r="K54" s="445"/>
      <c r="L54" s="445"/>
      <c r="M54" s="445"/>
      <c r="N54" s="445"/>
      <c r="O54" s="445"/>
      <c r="P54" s="445"/>
      <c r="Q54" s="445"/>
      <c r="R54" s="445"/>
      <c r="V54" s="700"/>
      <c r="AA54" s="445"/>
    </row>
    <row r="55" spans="3:27" ht="15" customHeight="1">
      <c r="K55" s="445"/>
      <c r="L55" s="445"/>
      <c r="M55" s="445"/>
      <c r="N55" s="445"/>
      <c r="O55" s="445"/>
      <c r="P55" s="445"/>
      <c r="Q55" s="445"/>
      <c r="R55" s="445"/>
      <c r="V55" s="700"/>
      <c r="AA55" s="445"/>
    </row>
    <row r="56" spans="3:27" ht="15" customHeight="1">
      <c r="K56" s="445"/>
      <c r="L56" s="445"/>
      <c r="M56" s="445"/>
      <c r="N56" s="445"/>
      <c r="O56" s="445"/>
      <c r="P56" s="445"/>
      <c r="Q56" s="445"/>
      <c r="R56" s="445"/>
      <c r="V56" s="700"/>
      <c r="AA56" s="445"/>
    </row>
    <row r="57" spans="3:27" ht="15" customHeight="1">
      <c r="K57" s="445"/>
      <c r="L57" s="445"/>
      <c r="M57" s="445"/>
      <c r="N57" s="445"/>
      <c r="O57" s="445"/>
      <c r="P57" s="445"/>
      <c r="Q57" s="445"/>
      <c r="R57" s="445"/>
      <c r="V57" s="700"/>
      <c r="AA57" s="445"/>
    </row>
    <row r="58" spans="3:27" ht="15" customHeight="1">
      <c r="K58" s="445"/>
      <c r="L58" s="445"/>
      <c r="M58" s="445"/>
      <c r="N58" s="445"/>
      <c r="O58" s="445"/>
      <c r="P58" s="445"/>
      <c r="Q58" s="445"/>
      <c r="R58" s="445"/>
      <c r="V58" s="700"/>
      <c r="AA58" s="445"/>
    </row>
    <row r="59" spans="3:27" ht="15" customHeight="1">
      <c r="K59" s="445"/>
      <c r="L59" s="445"/>
      <c r="M59" s="445"/>
      <c r="N59" s="445"/>
      <c r="O59" s="445"/>
      <c r="P59" s="445"/>
      <c r="Q59" s="445"/>
      <c r="R59" s="445"/>
      <c r="V59" s="700"/>
      <c r="AA59" s="445"/>
    </row>
    <row r="60" spans="3:27" ht="15" customHeight="1">
      <c r="K60" s="700"/>
      <c r="L60" s="445"/>
      <c r="M60" s="445"/>
      <c r="N60" s="445"/>
      <c r="O60" s="445"/>
      <c r="P60" s="445"/>
      <c r="Q60" s="445"/>
      <c r="R60" s="445"/>
      <c r="V60" s="700"/>
      <c r="AA60" s="445"/>
    </row>
    <row r="61" spans="3:27" ht="15" customHeight="1">
      <c r="K61" s="700"/>
      <c r="L61" s="445"/>
      <c r="M61" s="445"/>
      <c r="N61" s="445"/>
      <c r="O61" s="445"/>
      <c r="P61" s="445"/>
      <c r="Q61" s="445"/>
      <c r="R61" s="445"/>
      <c r="V61" s="700"/>
      <c r="AA61" s="445"/>
    </row>
    <row r="62" spans="3:27" ht="15" customHeight="1">
      <c r="K62" s="445"/>
      <c r="L62" s="445"/>
      <c r="M62" s="445"/>
      <c r="N62" s="445"/>
      <c r="O62" s="445"/>
      <c r="P62" s="445"/>
      <c r="Q62" s="445"/>
      <c r="R62" s="445"/>
      <c r="AA62" s="445"/>
    </row>
    <row r="63" spans="3:27" ht="15" customHeight="1">
      <c r="C63" s="701"/>
      <c r="K63" s="445"/>
      <c r="L63" s="445"/>
      <c r="M63" s="445"/>
      <c r="N63" s="445"/>
      <c r="O63" s="445"/>
      <c r="P63" s="445"/>
      <c r="Q63" s="445"/>
      <c r="R63" s="445"/>
      <c r="AA63" s="445"/>
    </row>
    <row r="64" spans="3:27" ht="15" customHeight="1">
      <c r="C64" s="701"/>
      <c r="L64" s="445"/>
      <c r="M64" s="445"/>
      <c r="N64" s="445"/>
      <c r="O64" s="445"/>
      <c r="P64" s="445"/>
      <c r="Q64" s="445"/>
      <c r="R64" s="445"/>
      <c r="AA64" s="445"/>
    </row>
    <row r="65" spans="4:27" ht="15" customHeight="1">
      <c r="D65" s="458"/>
      <c r="L65" s="445"/>
      <c r="M65" s="445"/>
      <c r="N65" s="445"/>
      <c r="O65" s="445"/>
      <c r="P65" s="445"/>
      <c r="Q65" s="445"/>
      <c r="R65" s="700"/>
      <c r="AA65" s="445"/>
    </row>
    <row r="66" spans="4:27" ht="15" customHeight="1">
      <c r="F66" s="458"/>
      <c r="L66" s="445"/>
      <c r="M66" s="445"/>
      <c r="N66" s="445"/>
      <c r="O66" s="445"/>
      <c r="P66" s="445"/>
      <c r="Q66" s="445"/>
      <c r="R66" s="700"/>
      <c r="AA66" s="445"/>
    </row>
    <row r="67" spans="4:27" ht="15" customHeight="1">
      <c r="L67" s="445"/>
      <c r="M67" s="445"/>
      <c r="N67" s="445"/>
      <c r="O67" s="445"/>
      <c r="P67" s="445"/>
      <c r="Q67" s="445"/>
      <c r="R67" s="700"/>
      <c r="AA67" s="445"/>
    </row>
    <row r="68" spans="4:27" ht="15" customHeight="1">
      <c r="M68" s="445"/>
      <c r="N68" s="445"/>
      <c r="O68" s="445"/>
      <c r="P68" s="445"/>
      <c r="Q68" s="445"/>
      <c r="R68" s="700"/>
      <c r="AA68" s="445"/>
    </row>
    <row r="69" spans="4:27" ht="15" customHeight="1">
      <c r="M69" s="445"/>
      <c r="N69" s="445"/>
      <c r="O69" s="445"/>
      <c r="P69" s="445"/>
      <c r="Q69" s="445"/>
      <c r="R69" s="700"/>
      <c r="AA69" s="445"/>
    </row>
    <row r="70" spans="4:27" ht="15" customHeight="1">
      <c r="M70" s="445"/>
      <c r="N70" s="445"/>
      <c r="O70" s="445"/>
      <c r="P70" s="445"/>
      <c r="Q70" s="445"/>
      <c r="R70" s="700"/>
      <c r="AA70" s="445"/>
    </row>
    <row r="71" spans="4:27" ht="15" customHeight="1">
      <c r="M71" s="445"/>
      <c r="N71" s="445"/>
      <c r="O71" s="445"/>
      <c r="P71" s="445"/>
      <c r="Q71" s="445"/>
      <c r="R71" s="445"/>
      <c r="S71" s="700"/>
      <c r="AA71" s="445"/>
    </row>
    <row r="72" spans="4:27" ht="15" customHeight="1">
      <c r="M72" s="445"/>
      <c r="N72" s="445"/>
      <c r="O72" s="445"/>
      <c r="P72" s="445"/>
      <c r="Q72" s="445"/>
      <c r="R72" s="445"/>
      <c r="AA72" s="445"/>
    </row>
    <row r="73" spans="4:27" ht="15" customHeight="1">
      <c r="M73" s="445"/>
      <c r="N73" s="445"/>
      <c r="O73" s="445"/>
      <c r="P73" s="445"/>
      <c r="Q73" s="445"/>
      <c r="R73" s="445"/>
      <c r="W73" s="700"/>
      <c r="AA73" s="445"/>
    </row>
    <row r="74" spans="4:27" ht="15" customHeight="1">
      <c r="M74" s="445"/>
      <c r="N74" s="445"/>
      <c r="O74" s="445"/>
      <c r="P74" s="445"/>
      <c r="Q74" s="445"/>
      <c r="R74" s="445"/>
      <c r="S74" s="700"/>
      <c r="W74" s="700"/>
      <c r="AA74" s="445"/>
    </row>
    <row r="75" spans="4:27" ht="15" customHeight="1">
      <c r="M75" s="445"/>
      <c r="N75" s="445"/>
      <c r="O75" s="445"/>
      <c r="P75" s="445"/>
      <c r="Q75" s="445"/>
      <c r="R75" s="445"/>
      <c r="S75" s="700"/>
      <c r="W75" s="700"/>
      <c r="AA75" s="445"/>
    </row>
    <row r="76" spans="4:27" ht="15" customHeight="1">
      <c r="M76" s="445"/>
      <c r="N76" s="445"/>
      <c r="O76" s="445"/>
      <c r="P76" s="445"/>
      <c r="Q76" s="445"/>
      <c r="R76" s="445"/>
      <c r="W76" s="700"/>
      <c r="AA76" s="445"/>
    </row>
    <row r="77" spans="4:27" ht="15" customHeight="1">
      <c r="M77" s="445"/>
      <c r="N77" s="445"/>
      <c r="O77" s="445"/>
      <c r="P77" s="445"/>
      <c r="Q77" s="445"/>
      <c r="R77" s="445"/>
    </row>
    <row r="78" spans="4:27" ht="15" customHeight="1">
      <c r="M78" s="445"/>
      <c r="N78" s="445"/>
      <c r="O78" s="445"/>
      <c r="P78" s="445"/>
      <c r="Q78" s="445"/>
      <c r="R78" s="445"/>
    </row>
    <row r="79" spans="4:27" ht="15" customHeight="1">
      <c r="M79" s="445"/>
      <c r="N79" s="445"/>
      <c r="O79" s="445"/>
      <c r="P79" s="445"/>
      <c r="Q79" s="445"/>
      <c r="R79" s="445"/>
    </row>
  </sheetData>
  <mergeCells count="7">
    <mergeCell ref="B25:C25"/>
    <mergeCell ref="B3:G3"/>
    <mergeCell ref="I3:L3"/>
    <mergeCell ref="R3:U3"/>
    <mergeCell ref="B4:C4"/>
    <mergeCell ref="D4:G4"/>
    <mergeCell ref="B14:C14"/>
  </mergeCells>
  <pageMargins left="0.2" right="0.2" top="0.25" bottom="0.25" header="0.3" footer="0.3"/>
  <pageSetup scale="4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4AA8F-FDA1-4DFD-88A5-CE63F996C8F5}">
  <sheetPr>
    <pageSetUpPr fitToPage="1"/>
  </sheetPr>
  <dimension ref="B1:R64"/>
  <sheetViews>
    <sheetView showGridLines="0" topLeftCell="A4" zoomScale="55" zoomScaleNormal="55" workbookViewId="0">
      <selection activeCell="F25" sqref="F25:F26"/>
    </sheetView>
  </sheetViews>
  <sheetFormatPr defaultRowHeight="26"/>
  <cols>
    <col min="1" max="1" width="5.54296875" style="2514" customWidth="1"/>
    <col min="2" max="2" width="78.7265625" style="2514" customWidth="1"/>
    <col min="3" max="3" width="25.81640625" style="2514" customWidth="1"/>
    <col min="4" max="4" width="71.54296875" style="2514" customWidth="1"/>
    <col min="5" max="5" width="69.1796875" style="2516" customWidth="1"/>
    <col min="6" max="6" width="46.1796875" style="2516" customWidth="1"/>
    <col min="7" max="8" width="9.1796875" style="2514"/>
    <col min="9" max="9" width="26.1796875" style="2514" customWidth="1"/>
    <col min="10" max="10" width="22.453125" style="2517" customWidth="1"/>
    <col min="11" max="11" width="13.453125" style="2514" customWidth="1"/>
    <col min="12" max="14" width="9.1796875" style="2514"/>
    <col min="15" max="15" width="15" style="2514" bestFit="1" customWidth="1"/>
    <col min="16" max="16" width="24.26953125" style="2514" bestFit="1" customWidth="1"/>
    <col min="17" max="231" width="9.1796875" style="2514"/>
    <col min="232" max="232" width="5.54296875" style="2514" customWidth="1"/>
    <col min="233" max="233" width="58" style="2514" customWidth="1"/>
    <col min="234" max="234" width="24.1796875" style="2514" customWidth="1"/>
    <col min="235" max="236" width="0" style="2514" hidden="1" customWidth="1"/>
    <col min="237" max="237" width="61.453125" style="2514" customWidth="1"/>
    <col min="238" max="238" width="62.1796875" style="2514" customWidth="1"/>
    <col min="239" max="242" width="0" style="2514" hidden="1" customWidth="1"/>
    <col min="243" max="487" width="9.1796875" style="2514"/>
    <col min="488" max="488" width="5.54296875" style="2514" customWidth="1"/>
    <col min="489" max="489" width="58" style="2514" customWidth="1"/>
    <col min="490" max="490" width="24.1796875" style="2514" customWidth="1"/>
    <col min="491" max="492" width="0" style="2514" hidden="1" customWidth="1"/>
    <col min="493" max="493" width="61.453125" style="2514" customWidth="1"/>
    <col min="494" max="494" width="62.1796875" style="2514" customWidth="1"/>
    <col min="495" max="498" width="0" style="2514" hidden="1" customWidth="1"/>
    <col min="499" max="743" width="9.1796875" style="2514"/>
    <col min="744" max="744" width="5.54296875" style="2514" customWidth="1"/>
    <col min="745" max="745" width="58" style="2514" customWidth="1"/>
    <col min="746" max="746" width="24.1796875" style="2514" customWidth="1"/>
    <col min="747" max="748" width="0" style="2514" hidden="1" customWidth="1"/>
    <col min="749" max="749" width="61.453125" style="2514" customWidth="1"/>
    <col min="750" max="750" width="62.1796875" style="2514" customWidth="1"/>
    <col min="751" max="754" width="0" style="2514" hidden="1" customWidth="1"/>
    <col min="755" max="999" width="9.1796875" style="2514"/>
    <col min="1000" max="1000" width="5.54296875" style="2514" customWidth="1"/>
    <col min="1001" max="1001" width="58" style="2514" customWidth="1"/>
    <col min="1002" max="1002" width="24.1796875" style="2514" customWidth="1"/>
    <col min="1003" max="1004" width="0" style="2514" hidden="1" customWidth="1"/>
    <col min="1005" max="1005" width="61.453125" style="2514" customWidth="1"/>
    <col min="1006" max="1006" width="62.1796875" style="2514" customWidth="1"/>
    <col min="1007" max="1010" width="0" style="2514" hidden="1" customWidth="1"/>
    <col min="1011" max="1255" width="9.1796875" style="2514"/>
    <col min="1256" max="1256" width="5.54296875" style="2514" customWidth="1"/>
    <col min="1257" max="1257" width="58" style="2514" customWidth="1"/>
    <col min="1258" max="1258" width="24.1796875" style="2514" customWidth="1"/>
    <col min="1259" max="1260" width="0" style="2514" hidden="1" customWidth="1"/>
    <col min="1261" max="1261" width="61.453125" style="2514" customWidth="1"/>
    <col min="1262" max="1262" width="62.1796875" style="2514" customWidth="1"/>
    <col min="1263" max="1266" width="0" style="2514" hidden="1" customWidth="1"/>
    <col min="1267" max="1511" width="9.1796875" style="2514"/>
    <col min="1512" max="1512" width="5.54296875" style="2514" customWidth="1"/>
    <col min="1513" max="1513" width="58" style="2514" customWidth="1"/>
    <col min="1514" max="1514" width="24.1796875" style="2514" customWidth="1"/>
    <col min="1515" max="1516" width="0" style="2514" hidden="1" customWidth="1"/>
    <col min="1517" max="1517" width="61.453125" style="2514" customWidth="1"/>
    <col min="1518" max="1518" width="62.1796875" style="2514" customWidth="1"/>
    <col min="1519" max="1522" width="0" style="2514" hidden="1" customWidth="1"/>
    <col min="1523" max="1767" width="9.1796875" style="2514"/>
    <col min="1768" max="1768" width="5.54296875" style="2514" customWidth="1"/>
    <col min="1769" max="1769" width="58" style="2514" customWidth="1"/>
    <col min="1770" max="1770" width="24.1796875" style="2514" customWidth="1"/>
    <col min="1771" max="1772" width="0" style="2514" hidden="1" customWidth="1"/>
    <col min="1773" max="1773" width="61.453125" style="2514" customWidth="1"/>
    <col min="1774" max="1774" width="62.1796875" style="2514" customWidth="1"/>
    <col min="1775" max="1778" width="0" style="2514" hidden="1" customWidth="1"/>
    <col min="1779" max="2023" width="9.1796875" style="2514"/>
    <col min="2024" max="2024" width="5.54296875" style="2514" customWidth="1"/>
    <col min="2025" max="2025" width="58" style="2514" customWidth="1"/>
    <col min="2026" max="2026" width="24.1796875" style="2514" customWidth="1"/>
    <col min="2027" max="2028" width="0" style="2514" hidden="1" customWidth="1"/>
    <col min="2029" max="2029" width="61.453125" style="2514" customWidth="1"/>
    <col min="2030" max="2030" width="62.1796875" style="2514" customWidth="1"/>
    <col min="2031" max="2034" width="0" style="2514" hidden="1" customWidth="1"/>
    <col min="2035" max="2279" width="9.1796875" style="2514"/>
    <col min="2280" max="2280" width="5.54296875" style="2514" customWidth="1"/>
    <col min="2281" max="2281" width="58" style="2514" customWidth="1"/>
    <col min="2282" max="2282" width="24.1796875" style="2514" customWidth="1"/>
    <col min="2283" max="2284" width="0" style="2514" hidden="1" customWidth="1"/>
    <col min="2285" max="2285" width="61.453125" style="2514" customWidth="1"/>
    <col min="2286" max="2286" width="62.1796875" style="2514" customWidth="1"/>
    <col min="2287" max="2290" width="0" style="2514" hidden="1" customWidth="1"/>
    <col min="2291" max="2535" width="9.1796875" style="2514"/>
    <col min="2536" max="2536" width="5.54296875" style="2514" customWidth="1"/>
    <col min="2537" max="2537" width="58" style="2514" customWidth="1"/>
    <col min="2538" max="2538" width="24.1796875" style="2514" customWidth="1"/>
    <col min="2539" max="2540" width="0" style="2514" hidden="1" customWidth="1"/>
    <col min="2541" max="2541" width="61.453125" style="2514" customWidth="1"/>
    <col min="2542" max="2542" width="62.1796875" style="2514" customWidth="1"/>
    <col min="2543" max="2546" width="0" style="2514" hidden="1" customWidth="1"/>
    <col min="2547" max="2791" width="9.1796875" style="2514"/>
    <col min="2792" max="2792" width="5.54296875" style="2514" customWidth="1"/>
    <col min="2793" max="2793" width="58" style="2514" customWidth="1"/>
    <col min="2794" max="2794" width="24.1796875" style="2514" customWidth="1"/>
    <col min="2795" max="2796" width="0" style="2514" hidden="1" customWidth="1"/>
    <col min="2797" max="2797" width="61.453125" style="2514" customWidth="1"/>
    <col min="2798" max="2798" width="62.1796875" style="2514" customWidth="1"/>
    <col min="2799" max="2802" width="0" style="2514" hidden="1" customWidth="1"/>
    <col min="2803" max="3047" width="9.1796875" style="2514"/>
    <col min="3048" max="3048" width="5.54296875" style="2514" customWidth="1"/>
    <col min="3049" max="3049" width="58" style="2514" customWidth="1"/>
    <col min="3050" max="3050" width="24.1796875" style="2514" customWidth="1"/>
    <col min="3051" max="3052" width="0" style="2514" hidden="1" customWidth="1"/>
    <col min="3053" max="3053" width="61.453125" style="2514" customWidth="1"/>
    <col min="3054" max="3054" width="62.1796875" style="2514" customWidth="1"/>
    <col min="3055" max="3058" width="0" style="2514" hidden="1" customWidth="1"/>
    <col min="3059" max="3303" width="9.1796875" style="2514"/>
    <col min="3304" max="3304" width="5.54296875" style="2514" customWidth="1"/>
    <col min="3305" max="3305" width="58" style="2514" customWidth="1"/>
    <col min="3306" max="3306" width="24.1796875" style="2514" customWidth="1"/>
    <col min="3307" max="3308" width="0" style="2514" hidden="1" customWidth="1"/>
    <col min="3309" max="3309" width="61.453125" style="2514" customWidth="1"/>
    <col min="3310" max="3310" width="62.1796875" style="2514" customWidth="1"/>
    <col min="3311" max="3314" width="0" style="2514" hidden="1" customWidth="1"/>
    <col min="3315" max="3559" width="9.1796875" style="2514"/>
    <col min="3560" max="3560" width="5.54296875" style="2514" customWidth="1"/>
    <col min="3561" max="3561" width="58" style="2514" customWidth="1"/>
    <col min="3562" max="3562" width="24.1796875" style="2514" customWidth="1"/>
    <col min="3563" max="3564" width="0" style="2514" hidden="1" customWidth="1"/>
    <col min="3565" max="3565" width="61.453125" style="2514" customWidth="1"/>
    <col min="3566" max="3566" width="62.1796875" style="2514" customWidth="1"/>
    <col min="3567" max="3570" width="0" style="2514" hidden="1" customWidth="1"/>
    <col min="3571" max="3815" width="9.1796875" style="2514"/>
    <col min="3816" max="3816" width="5.54296875" style="2514" customWidth="1"/>
    <col min="3817" max="3817" width="58" style="2514" customWidth="1"/>
    <col min="3818" max="3818" width="24.1796875" style="2514" customWidth="1"/>
    <col min="3819" max="3820" width="0" style="2514" hidden="1" customWidth="1"/>
    <col min="3821" max="3821" width="61.453125" style="2514" customWidth="1"/>
    <col min="3822" max="3822" width="62.1796875" style="2514" customWidth="1"/>
    <col min="3823" max="3826" width="0" style="2514" hidden="1" customWidth="1"/>
    <col min="3827" max="4071" width="9.1796875" style="2514"/>
    <col min="4072" max="4072" width="5.54296875" style="2514" customWidth="1"/>
    <col min="4073" max="4073" width="58" style="2514" customWidth="1"/>
    <col min="4074" max="4074" width="24.1796875" style="2514" customWidth="1"/>
    <col min="4075" max="4076" width="0" style="2514" hidden="1" customWidth="1"/>
    <col min="4077" max="4077" width="61.453125" style="2514" customWidth="1"/>
    <col min="4078" max="4078" width="62.1796875" style="2514" customWidth="1"/>
    <col min="4079" max="4082" width="0" style="2514" hidden="1" customWidth="1"/>
    <col min="4083" max="4327" width="9.1796875" style="2514"/>
    <col min="4328" max="4328" width="5.54296875" style="2514" customWidth="1"/>
    <col min="4329" max="4329" width="58" style="2514" customWidth="1"/>
    <col min="4330" max="4330" width="24.1796875" style="2514" customWidth="1"/>
    <col min="4331" max="4332" width="0" style="2514" hidden="1" customWidth="1"/>
    <col min="4333" max="4333" width="61.453125" style="2514" customWidth="1"/>
    <col min="4334" max="4334" width="62.1796875" style="2514" customWidth="1"/>
    <col min="4335" max="4338" width="0" style="2514" hidden="1" customWidth="1"/>
    <col min="4339" max="4583" width="9.1796875" style="2514"/>
    <col min="4584" max="4584" width="5.54296875" style="2514" customWidth="1"/>
    <col min="4585" max="4585" width="58" style="2514" customWidth="1"/>
    <col min="4586" max="4586" width="24.1796875" style="2514" customWidth="1"/>
    <col min="4587" max="4588" width="0" style="2514" hidden="1" customWidth="1"/>
    <col min="4589" max="4589" width="61.453125" style="2514" customWidth="1"/>
    <col min="4590" max="4590" width="62.1796875" style="2514" customWidth="1"/>
    <col min="4591" max="4594" width="0" style="2514" hidden="1" customWidth="1"/>
    <col min="4595" max="4839" width="9.1796875" style="2514"/>
    <col min="4840" max="4840" width="5.54296875" style="2514" customWidth="1"/>
    <col min="4841" max="4841" width="58" style="2514" customWidth="1"/>
    <col min="4842" max="4842" width="24.1796875" style="2514" customWidth="1"/>
    <col min="4843" max="4844" width="0" style="2514" hidden="1" customWidth="1"/>
    <col min="4845" max="4845" width="61.453125" style="2514" customWidth="1"/>
    <col min="4846" max="4846" width="62.1796875" style="2514" customWidth="1"/>
    <col min="4847" max="4850" width="0" style="2514" hidden="1" customWidth="1"/>
    <col min="4851" max="5095" width="9.1796875" style="2514"/>
    <col min="5096" max="5096" width="5.54296875" style="2514" customWidth="1"/>
    <col min="5097" max="5097" width="58" style="2514" customWidth="1"/>
    <col min="5098" max="5098" width="24.1796875" style="2514" customWidth="1"/>
    <col min="5099" max="5100" width="0" style="2514" hidden="1" customWidth="1"/>
    <col min="5101" max="5101" width="61.453125" style="2514" customWidth="1"/>
    <col min="5102" max="5102" width="62.1796875" style="2514" customWidth="1"/>
    <col min="5103" max="5106" width="0" style="2514" hidden="1" customWidth="1"/>
    <col min="5107" max="5351" width="9.1796875" style="2514"/>
    <col min="5352" max="5352" width="5.54296875" style="2514" customWidth="1"/>
    <col min="5353" max="5353" width="58" style="2514" customWidth="1"/>
    <col min="5354" max="5354" width="24.1796875" style="2514" customWidth="1"/>
    <col min="5355" max="5356" width="0" style="2514" hidden="1" customWidth="1"/>
    <col min="5357" max="5357" width="61.453125" style="2514" customWidth="1"/>
    <col min="5358" max="5358" width="62.1796875" style="2514" customWidth="1"/>
    <col min="5359" max="5362" width="0" style="2514" hidden="1" customWidth="1"/>
    <col min="5363" max="5607" width="9.1796875" style="2514"/>
    <col min="5608" max="5608" width="5.54296875" style="2514" customWidth="1"/>
    <col min="5609" max="5609" width="58" style="2514" customWidth="1"/>
    <col min="5610" max="5610" width="24.1796875" style="2514" customWidth="1"/>
    <col min="5611" max="5612" width="0" style="2514" hidden="1" customWidth="1"/>
    <col min="5613" max="5613" width="61.453125" style="2514" customWidth="1"/>
    <col min="5614" max="5614" width="62.1796875" style="2514" customWidth="1"/>
    <col min="5615" max="5618" width="0" style="2514" hidden="1" customWidth="1"/>
    <col min="5619" max="5863" width="9.1796875" style="2514"/>
    <col min="5864" max="5864" width="5.54296875" style="2514" customWidth="1"/>
    <col min="5865" max="5865" width="58" style="2514" customWidth="1"/>
    <col min="5866" max="5866" width="24.1796875" style="2514" customWidth="1"/>
    <col min="5867" max="5868" width="0" style="2514" hidden="1" customWidth="1"/>
    <col min="5869" max="5869" width="61.453125" style="2514" customWidth="1"/>
    <col min="5870" max="5870" width="62.1796875" style="2514" customWidth="1"/>
    <col min="5871" max="5874" width="0" style="2514" hidden="1" customWidth="1"/>
    <col min="5875" max="6119" width="9.1796875" style="2514"/>
    <col min="6120" max="6120" width="5.54296875" style="2514" customWidth="1"/>
    <col min="6121" max="6121" width="58" style="2514" customWidth="1"/>
    <col min="6122" max="6122" width="24.1796875" style="2514" customWidth="1"/>
    <col min="6123" max="6124" width="0" style="2514" hidden="1" customWidth="1"/>
    <col min="6125" max="6125" width="61.453125" style="2514" customWidth="1"/>
    <col min="6126" max="6126" width="62.1796875" style="2514" customWidth="1"/>
    <col min="6127" max="6130" width="0" style="2514" hidden="1" customWidth="1"/>
    <col min="6131" max="6375" width="9.1796875" style="2514"/>
    <col min="6376" max="6376" width="5.54296875" style="2514" customWidth="1"/>
    <col min="6377" max="6377" width="58" style="2514" customWidth="1"/>
    <col min="6378" max="6378" width="24.1796875" style="2514" customWidth="1"/>
    <col min="6379" max="6380" width="0" style="2514" hidden="1" customWidth="1"/>
    <col min="6381" max="6381" width="61.453125" style="2514" customWidth="1"/>
    <col min="6382" max="6382" width="62.1796875" style="2514" customWidth="1"/>
    <col min="6383" max="6386" width="0" style="2514" hidden="1" customWidth="1"/>
    <col min="6387" max="6631" width="9.1796875" style="2514"/>
    <col min="6632" max="6632" width="5.54296875" style="2514" customWidth="1"/>
    <col min="6633" max="6633" width="58" style="2514" customWidth="1"/>
    <col min="6634" max="6634" width="24.1796875" style="2514" customWidth="1"/>
    <col min="6635" max="6636" width="0" style="2514" hidden="1" customWidth="1"/>
    <col min="6637" max="6637" width="61.453125" style="2514" customWidth="1"/>
    <col min="6638" max="6638" width="62.1796875" style="2514" customWidth="1"/>
    <col min="6639" max="6642" width="0" style="2514" hidden="1" customWidth="1"/>
    <col min="6643" max="6887" width="9.1796875" style="2514"/>
    <col min="6888" max="6888" width="5.54296875" style="2514" customWidth="1"/>
    <col min="6889" max="6889" width="58" style="2514" customWidth="1"/>
    <col min="6890" max="6890" width="24.1796875" style="2514" customWidth="1"/>
    <col min="6891" max="6892" width="0" style="2514" hidden="1" customWidth="1"/>
    <col min="6893" max="6893" width="61.453125" style="2514" customWidth="1"/>
    <col min="6894" max="6894" width="62.1796875" style="2514" customWidth="1"/>
    <col min="6895" max="6898" width="0" style="2514" hidden="1" customWidth="1"/>
    <col min="6899" max="7143" width="9.1796875" style="2514"/>
    <col min="7144" max="7144" width="5.54296875" style="2514" customWidth="1"/>
    <col min="7145" max="7145" width="58" style="2514" customWidth="1"/>
    <col min="7146" max="7146" width="24.1796875" style="2514" customWidth="1"/>
    <col min="7147" max="7148" width="0" style="2514" hidden="1" customWidth="1"/>
    <col min="7149" max="7149" width="61.453125" style="2514" customWidth="1"/>
    <col min="7150" max="7150" width="62.1796875" style="2514" customWidth="1"/>
    <col min="7151" max="7154" width="0" style="2514" hidden="1" customWidth="1"/>
    <col min="7155" max="7399" width="9.1796875" style="2514"/>
    <col min="7400" max="7400" width="5.54296875" style="2514" customWidth="1"/>
    <col min="7401" max="7401" width="58" style="2514" customWidth="1"/>
    <col min="7402" max="7402" width="24.1796875" style="2514" customWidth="1"/>
    <col min="7403" max="7404" width="0" style="2514" hidden="1" customWidth="1"/>
    <col min="7405" max="7405" width="61.453125" style="2514" customWidth="1"/>
    <col min="7406" max="7406" width="62.1796875" style="2514" customWidth="1"/>
    <col min="7407" max="7410" width="0" style="2514" hidden="1" customWidth="1"/>
    <col min="7411" max="7655" width="9.1796875" style="2514"/>
    <col min="7656" max="7656" width="5.54296875" style="2514" customWidth="1"/>
    <col min="7657" max="7657" width="58" style="2514" customWidth="1"/>
    <col min="7658" max="7658" width="24.1796875" style="2514" customWidth="1"/>
    <col min="7659" max="7660" width="0" style="2514" hidden="1" customWidth="1"/>
    <col min="7661" max="7661" width="61.453125" style="2514" customWidth="1"/>
    <col min="7662" max="7662" width="62.1796875" style="2514" customWidth="1"/>
    <col min="7663" max="7666" width="0" style="2514" hidden="1" customWidth="1"/>
    <col min="7667" max="7911" width="9.1796875" style="2514"/>
    <col min="7912" max="7912" width="5.54296875" style="2514" customWidth="1"/>
    <col min="7913" max="7913" width="58" style="2514" customWidth="1"/>
    <col min="7914" max="7914" width="24.1796875" style="2514" customWidth="1"/>
    <col min="7915" max="7916" width="0" style="2514" hidden="1" customWidth="1"/>
    <col min="7917" max="7917" width="61.453125" style="2514" customWidth="1"/>
    <col min="7918" max="7918" width="62.1796875" style="2514" customWidth="1"/>
    <col min="7919" max="7922" width="0" style="2514" hidden="1" customWidth="1"/>
    <col min="7923" max="8167" width="9.1796875" style="2514"/>
    <col min="8168" max="8168" width="5.54296875" style="2514" customWidth="1"/>
    <col min="8169" max="8169" width="58" style="2514" customWidth="1"/>
    <col min="8170" max="8170" width="24.1796875" style="2514" customWidth="1"/>
    <col min="8171" max="8172" width="0" style="2514" hidden="1" customWidth="1"/>
    <col min="8173" max="8173" width="61.453125" style="2514" customWidth="1"/>
    <col min="8174" max="8174" width="62.1796875" style="2514" customWidth="1"/>
    <col min="8175" max="8178" width="0" style="2514" hidden="1" customWidth="1"/>
    <col min="8179" max="8423" width="9.1796875" style="2514"/>
    <col min="8424" max="8424" width="5.54296875" style="2514" customWidth="1"/>
    <col min="8425" max="8425" width="58" style="2514" customWidth="1"/>
    <col min="8426" max="8426" width="24.1796875" style="2514" customWidth="1"/>
    <col min="8427" max="8428" width="0" style="2514" hidden="1" customWidth="1"/>
    <col min="8429" max="8429" width="61.453125" style="2514" customWidth="1"/>
    <col min="8430" max="8430" width="62.1796875" style="2514" customWidth="1"/>
    <col min="8431" max="8434" width="0" style="2514" hidden="1" customWidth="1"/>
    <col min="8435" max="8679" width="9.1796875" style="2514"/>
    <col min="8680" max="8680" width="5.54296875" style="2514" customWidth="1"/>
    <col min="8681" max="8681" width="58" style="2514" customWidth="1"/>
    <col min="8682" max="8682" width="24.1796875" style="2514" customWidth="1"/>
    <col min="8683" max="8684" width="0" style="2514" hidden="1" customWidth="1"/>
    <col min="8685" max="8685" width="61.453125" style="2514" customWidth="1"/>
    <col min="8686" max="8686" width="62.1796875" style="2514" customWidth="1"/>
    <col min="8687" max="8690" width="0" style="2514" hidden="1" customWidth="1"/>
    <col min="8691" max="8935" width="9.1796875" style="2514"/>
    <col min="8936" max="8936" width="5.54296875" style="2514" customWidth="1"/>
    <col min="8937" max="8937" width="58" style="2514" customWidth="1"/>
    <col min="8938" max="8938" width="24.1796875" style="2514" customWidth="1"/>
    <col min="8939" max="8940" width="0" style="2514" hidden="1" customWidth="1"/>
    <col min="8941" max="8941" width="61.453125" style="2514" customWidth="1"/>
    <col min="8942" max="8942" width="62.1796875" style="2514" customWidth="1"/>
    <col min="8943" max="8946" width="0" style="2514" hidden="1" customWidth="1"/>
    <col min="8947" max="9191" width="9.1796875" style="2514"/>
    <col min="9192" max="9192" width="5.54296875" style="2514" customWidth="1"/>
    <col min="9193" max="9193" width="58" style="2514" customWidth="1"/>
    <col min="9194" max="9194" width="24.1796875" style="2514" customWidth="1"/>
    <col min="9195" max="9196" width="0" style="2514" hidden="1" customWidth="1"/>
    <col min="9197" max="9197" width="61.453125" style="2514" customWidth="1"/>
    <col min="9198" max="9198" width="62.1796875" style="2514" customWidth="1"/>
    <col min="9199" max="9202" width="0" style="2514" hidden="1" customWidth="1"/>
    <col min="9203" max="9447" width="9.1796875" style="2514"/>
    <col min="9448" max="9448" width="5.54296875" style="2514" customWidth="1"/>
    <col min="9449" max="9449" width="58" style="2514" customWidth="1"/>
    <col min="9450" max="9450" width="24.1796875" style="2514" customWidth="1"/>
    <col min="9451" max="9452" width="0" style="2514" hidden="1" customWidth="1"/>
    <col min="9453" max="9453" width="61.453125" style="2514" customWidth="1"/>
    <col min="9454" max="9454" width="62.1796875" style="2514" customWidth="1"/>
    <col min="9455" max="9458" width="0" style="2514" hidden="1" customWidth="1"/>
    <col min="9459" max="9703" width="9.1796875" style="2514"/>
    <col min="9704" max="9704" width="5.54296875" style="2514" customWidth="1"/>
    <col min="9705" max="9705" width="58" style="2514" customWidth="1"/>
    <col min="9706" max="9706" width="24.1796875" style="2514" customWidth="1"/>
    <col min="9707" max="9708" width="0" style="2514" hidden="1" customWidth="1"/>
    <col min="9709" max="9709" width="61.453125" style="2514" customWidth="1"/>
    <col min="9710" max="9710" width="62.1796875" style="2514" customWidth="1"/>
    <col min="9711" max="9714" width="0" style="2514" hidden="1" customWidth="1"/>
    <col min="9715" max="9959" width="9.1796875" style="2514"/>
    <col min="9960" max="9960" width="5.54296875" style="2514" customWidth="1"/>
    <col min="9961" max="9961" width="58" style="2514" customWidth="1"/>
    <col min="9962" max="9962" width="24.1796875" style="2514" customWidth="1"/>
    <col min="9963" max="9964" width="0" style="2514" hidden="1" customWidth="1"/>
    <col min="9965" max="9965" width="61.453125" style="2514" customWidth="1"/>
    <col min="9966" max="9966" width="62.1796875" style="2514" customWidth="1"/>
    <col min="9967" max="9970" width="0" style="2514" hidden="1" customWidth="1"/>
    <col min="9971" max="10215" width="9.1796875" style="2514"/>
    <col min="10216" max="10216" width="5.54296875" style="2514" customWidth="1"/>
    <col min="10217" max="10217" width="58" style="2514" customWidth="1"/>
    <col min="10218" max="10218" width="24.1796875" style="2514" customWidth="1"/>
    <col min="10219" max="10220" width="0" style="2514" hidden="1" customWidth="1"/>
    <col min="10221" max="10221" width="61.453125" style="2514" customWidth="1"/>
    <col min="10222" max="10222" width="62.1796875" style="2514" customWidth="1"/>
    <col min="10223" max="10226" width="0" style="2514" hidden="1" customWidth="1"/>
    <col min="10227" max="10471" width="9.1796875" style="2514"/>
    <col min="10472" max="10472" width="5.54296875" style="2514" customWidth="1"/>
    <col min="10473" max="10473" width="58" style="2514" customWidth="1"/>
    <col min="10474" max="10474" width="24.1796875" style="2514" customWidth="1"/>
    <col min="10475" max="10476" width="0" style="2514" hidden="1" customWidth="1"/>
    <col min="10477" max="10477" width="61.453125" style="2514" customWidth="1"/>
    <col min="10478" max="10478" width="62.1796875" style="2514" customWidth="1"/>
    <col min="10479" max="10482" width="0" style="2514" hidden="1" customWidth="1"/>
    <col min="10483" max="10727" width="9.1796875" style="2514"/>
    <col min="10728" max="10728" width="5.54296875" style="2514" customWidth="1"/>
    <col min="10729" max="10729" width="58" style="2514" customWidth="1"/>
    <col min="10730" max="10730" width="24.1796875" style="2514" customWidth="1"/>
    <col min="10731" max="10732" width="0" style="2514" hidden="1" customWidth="1"/>
    <col min="10733" max="10733" width="61.453125" style="2514" customWidth="1"/>
    <col min="10734" max="10734" width="62.1796875" style="2514" customWidth="1"/>
    <col min="10735" max="10738" width="0" style="2514" hidden="1" customWidth="1"/>
    <col min="10739" max="10983" width="9.1796875" style="2514"/>
    <col min="10984" max="10984" width="5.54296875" style="2514" customWidth="1"/>
    <col min="10985" max="10985" width="58" style="2514" customWidth="1"/>
    <col min="10986" max="10986" width="24.1796875" style="2514" customWidth="1"/>
    <col min="10987" max="10988" width="0" style="2514" hidden="1" customWidth="1"/>
    <col min="10989" max="10989" width="61.453125" style="2514" customWidth="1"/>
    <col min="10990" max="10990" width="62.1796875" style="2514" customWidth="1"/>
    <col min="10991" max="10994" width="0" style="2514" hidden="1" customWidth="1"/>
    <col min="10995" max="11239" width="9.1796875" style="2514"/>
    <col min="11240" max="11240" width="5.54296875" style="2514" customWidth="1"/>
    <col min="11241" max="11241" width="58" style="2514" customWidth="1"/>
    <col min="11242" max="11242" width="24.1796875" style="2514" customWidth="1"/>
    <col min="11243" max="11244" width="0" style="2514" hidden="1" customWidth="1"/>
    <col min="11245" max="11245" width="61.453125" style="2514" customWidth="1"/>
    <col min="11246" max="11246" width="62.1796875" style="2514" customWidth="1"/>
    <col min="11247" max="11250" width="0" style="2514" hidden="1" customWidth="1"/>
    <col min="11251" max="11495" width="9.1796875" style="2514"/>
    <col min="11496" max="11496" width="5.54296875" style="2514" customWidth="1"/>
    <col min="11497" max="11497" width="58" style="2514" customWidth="1"/>
    <col min="11498" max="11498" width="24.1796875" style="2514" customWidth="1"/>
    <col min="11499" max="11500" width="0" style="2514" hidden="1" customWidth="1"/>
    <col min="11501" max="11501" width="61.453125" style="2514" customWidth="1"/>
    <col min="11502" max="11502" width="62.1796875" style="2514" customWidth="1"/>
    <col min="11503" max="11506" width="0" style="2514" hidden="1" customWidth="1"/>
    <col min="11507" max="11751" width="9.1796875" style="2514"/>
    <col min="11752" max="11752" width="5.54296875" style="2514" customWidth="1"/>
    <col min="11753" max="11753" width="58" style="2514" customWidth="1"/>
    <col min="11754" max="11754" width="24.1796875" style="2514" customWidth="1"/>
    <col min="11755" max="11756" width="0" style="2514" hidden="1" customWidth="1"/>
    <col min="11757" max="11757" width="61.453125" style="2514" customWidth="1"/>
    <col min="11758" max="11758" width="62.1796875" style="2514" customWidth="1"/>
    <col min="11759" max="11762" width="0" style="2514" hidden="1" customWidth="1"/>
    <col min="11763" max="12007" width="9.1796875" style="2514"/>
    <col min="12008" max="12008" width="5.54296875" style="2514" customWidth="1"/>
    <col min="12009" max="12009" width="58" style="2514" customWidth="1"/>
    <col min="12010" max="12010" width="24.1796875" style="2514" customWidth="1"/>
    <col min="12011" max="12012" width="0" style="2514" hidden="1" customWidth="1"/>
    <col min="12013" max="12013" width="61.453125" style="2514" customWidth="1"/>
    <col min="12014" max="12014" width="62.1796875" style="2514" customWidth="1"/>
    <col min="12015" max="12018" width="0" style="2514" hidden="1" customWidth="1"/>
    <col min="12019" max="12263" width="9.1796875" style="2514"/>
    <col min="12264" max="12264" width="5.54296875" style="2514" customWidth="1"/>
    <col min="12265" max="12265" width="58" style="2514" customWidth="1"/>
    <col min="12266" max="12266" width="24.1796875" style="2514" customWidth="1"/>
    <col min="12267" max="12268" width="0" style="2514" hidden="1" customWidth="1"/>
    <col min="12269" max="12269" width="61.453125" style="2514" customWidth="1"/>
    <col min="12270" max="12270" width="62.1796875" style="2514" customWidth="1"/>
    <col min="12271" max="12274" width="0" style="2514" hidden="1" customWidth="1"/>
    <col min="12275" max="12519" width="9.1796875" style="2514"/>
    <col min="12520" max="12520" width="5.54296875" style="2514" customWidth="1"/>
    <col min="12521" max="12521" width="58" style="2514" customWidth="1"/>
    <col min="12522" max="12522" width="24.1796875" style="2514" customWidth="1"/>
    <col min="12523" max="12524" width="0" style="2514" hidden="1" customWidth="1"/>
    <col min="12525" max="12525" width="61.453125" style="2514" customWidth="1"/>
    <col min="12526" max="12526" width="62.1796875" style="2514" customWidth="1"/>
    <col min="12527" max="12530" width="0" style="2514" hidden="1" customWidth="1"/>
    <col min="12531" max="12775" width="9.1796875" style="2514"/>
    <col min="12776" max="12776" width="5.54296875" style="2514" customWidth="1"/>
    <col min="12777" max="12777" width="58" style="2514" customWidth="1"/>
    <col min="12778" max="12778" width="24.1796875" style="2514" customWidth="1"/>
    <col min="12779" max="12780" width="0" style="2514" hidden="1" customWidth="1"/>
    <col min="12781" max="12781" width="61.453125" style="2514" customWidth="1"/>
    <col min="12782" max="12782" width="62.1796875" style="2514" customWidth="1"/>
    <col min="12783" max="12786" width="0" style="2514" hidden="1" customWidth="1"/>
    <col min="12787" max="13031" width="9.1796875" style="2514"/>
    <col min="13032" max="13032" width="5.54296875" style="2514" customWidth="1"/>
    <col min="13033" max="13033" width="58" style="2514" customWidth="1"/>
    <col min="13034" max="13034" width="24.1796875" style="2514" customWidth="1"/>
    <col min="13035" max="13036" width="0" style="2514" hidden="1" customWidth="1"/>
    <col min="13037" max="13037" width="61.453125" style="2514" customWidth="1"/>
    <col min="13038" max="13038" width="62.1796875" style="2514" customWidth="1"/>
    <col min="13039" max="13042" width="0" style="2514" hidden="1" customWidth="1"/>
    <col min="13043" max="13287" width="9.1796875" style="2514"/>
    <col min="13288" max="13288" width="5.54296875" style="2514" customWidth="1"/>
    <col min="13289" max="13289" width="58" style="2514" customWidth="1"/>
    <col min="13290" max="13290" width="24.1796875" style="2514" customWidth="1"/>
    <col min="13291" max="13292" width="0" style="2514" hidden="1" customWidth="1"/>
    <col min="13293" max="13293" width="61.453125" style="2514" customWidth="1"/>
    <col min="13294" max="13294" width="62.1796875" style="2514" customWidth="1"/>
    <col min="13295" max="13298" width="0" style="2514" hidden="1" customWidth="1"/>
    <col min="13299" max="13543" width="9.1796875" style="2514"/>
    <col min="13544" max="13544" width="5.54296875" style="2514" customWidth="1"/>
    <col min="13545" max="13545" width="58" style="2514" customWidth="1"/>
    <col min="13546" max="13546" width="24.1796875" style="2514" customWidth="1"/>
    <col min="13547" max="13548" width="0" style="2514" hidden="1" customWidth="1"/>
    <col min="13549" max="13549" width="61.453125" style="2514" customWidth="1"/>
    <col min="13550" max="13550" width="62.1796875" style="2514" customWidth="1"/>
    <col min="13551" max="13554" width="0" style="2514" hidden="1" customWidth="1"/>
    <col min="13555" max="13799" width="9.1796875" style="2514"/>
    <col min="13800" max="13800" width="5.54296875" style="2514" customWidth="1"/>
    <col min="13801" max="13801" width="58" style="2514" customWidth="1"/>
    <col min="13802" max="13802" width="24.1796875" style="2514" customWidth="1"/>
    <col min="13803" max="13804" width="0" style="2514" hidden="1" customWidth="1"/>
    <col min="13805" max="13805" width="61.453125" style="2514" customWidth="1"/>
    <col min="13806" max="13806" width="62.1796875" style="2514" customWidth="1"/>
    <col min="13807" max="13810" width="0" style="2514" hidden="1" customWidth="1"/>
    <col min="13811" max="14055" width="9.1796875" style="2514"/>
    <col min="14056" max="14056" width="5.54296875" style="2514" customWidth="1"/>
    <col min="14057" max="14057" width="58" style="2514" customWidth="1"/>
    <col min="14058" max="14058" width="24.1796875" style="2514" customWidth="1"/>
    <col min="14059" max="14060" width="0" style="2514" hidden="1" customWidth="1"/>
    <col min="14061" max="14061" width="61.453125" style="2514" customWidth="1"/>
    <col min="14062" max="14062" width="62.1796875" style="2514" customWidth="1"/>
    <col min="14063" max="14066" width="0" style="2514" hidden="1" customWidth="1"/>
    <col min="14067" max="14311" width="9.1796875" style="2514"/>
    <col min="14312" max="14312" width="5.54296875" style="2514" customWidth="1"/>
    <col min="14313" max="14313" width="58" style="2514" customWidth="1"/>
    <col min="14314" max="14314" width="24.1796875" style="2514" customWidth="1"/>
    <col min="14315" max="14316" width="0" style="2514" hidden="1" customWidth="1"/>
    <col min="14317" max="14317" width="61.453125" style="2514" customWidth="1"/>
    <col min="14318" max="14318" width="62.1796875" style="2514" customWidth="1"/>
    <col min="14319" max="14322" width="0" style="2514" hidden="1" customWidth="1"/>
    <col min="14323" max="14567" width="9.1796875" style="2514"/>
    <col min="14568" max="14568" width="5.54296875" style="2514" customWidth="1"/>
    <col min="14569" max="14569" width="58" style="2514" customWidth="1"/>
    <col min="14570" max="14570" width="24.1796875" style="2514" customWidth="1"/>
    <col min="14571" max="14572" width="0" style="2514" hidden="1" customWidth="1"/>
    <col min="14573" max="14573" width="61.453125" style="2514" customWidth="1"/>
    <col min="14574" max="14574" width="62.1796875" style="2514" customWidth="1"/>
    <col min="14575" max="14578" width="0" style="2514" hidden="1" customWidth="1"/>
    <col min="14579" max="14823" width="9.1796875" style="2514"/>
    <col min="14824" max="14824" width="5.54296875" style="2514" customWidth="1"/>
    <col min="14825" max="14825" width="58" style="2514" customWidth="1"/>
    <col min="14826" max="14826" width="24.1796875" style="2514" customWidth="1"/>
    <col min="14827" max="14828" width="0" style="2514" hidden="1" customWidth="1"/>
    <col min="14829" max="14829" width="61.453125" style="2514" customWidth="1"/>
    <col min="14830" max="14830" width="62.1796875" style="2514" customWidth="1"/>
    <col min="14831" max="14834" width="0" style="2514" hidden="1" customWidth="1"/>
    <col min="14835" max="15079" width="9.1796875" style="2514"/>
    <col min="15080" max="15080" width="5.54296875" style="2514" customWidth="1"/>
    <col min="15081" max="15081" width="58" style="2514" customWidth="1"/>
    <col min="15082" max="15082" width="24.1796875" style="2514" customWidth="1"/>
    <col min="15083" max="15084" width="0" style="2514" hidden="1" customWidth="1"/>
    <col min="15085" max="15085" width="61.453125" style="2514" customWidth="1"/>
    <col min="15086" max="15086" width="62.1796875" style="2514" customWidth="1"/>
    <col min="15087" max="15090" width="0" style="2514" hidden="1" customWidth="1"/>
    <col min="15091" max="15335" width="9.1796875" style="2514"/>
    <col min="15336" max="15336" width="5.54296875" style="2514" customWidth="1"/>
    <col min="15337" max="15337" width="58" style="2514" customWidth="1"/>
    <col min="15338" max="15338" width="24.1796875" style="2514" customWidth="1"/>
    <col min="15339" max="15340" width="0" style="2514" hidden="1" customWidth="1"/>
    <col min="15341" max="15341" width="61.453125" style="2514" customWidth="1"/>
    <col min="15342" max="15342" width="62.1796875" style="2514" customWidth="1"/>
    <col min="15343" max="15346" width="0" style="2514" hidden="1" customWidth="1"/>
    <col min="15347" max="15591" width="9.1796875" style="2514"/>
    <col min="15592" max="15592" width="5.54296875" style="2514" customWidth="1"/>
    <col min="15593" max="15593" width="58" style="2514" customWidth="1"/>
    <col min="15594" max="15594" width="24.1796875" style="2514" customWidth="1"/>
    <col min="15595" max="15596" width="0" style="2514" hidden="1" customWidth="1"/>
    <col min="15597" max="15597" width="61.453125" style="2514" customWidth="1"/>
    <col min="15598" max="15598" width="62.1796875" style="2514" customWidth="1"/>
    <col min="15599" max="15602" width="0" style="2514" hidden="1" customWidth="1"/>
    <col min="15603" max="15847" width="9.1796875" style="2514"/>
    <col min="15848" max="15848" width="5.54296875" style="2514" customWidth="1"/>
    <col min="15849" max="15849" width="58" style="2514" customWidth="1"/>
    <col min="15850" max="15850" width="24.1796875" style="2514" customWidth="1"/>
    <col min="15851" max="15852" width="0" style="2514" hidden="1" customWidth="1"/>
    <col min="15853" max="15853" width="61.453125" style="2514" customWidth="1"/>
    <col min="15854" max="15854" width="62.1796875" style="2514" customWidth="1"/>
    <col min="15855" max="15858" width="0" style="2514" hidden="1" customWidth="1"/>
    <col min="15859" max="16103" width="9.1796875" style="2514"/>
    <col min="16104" max="16104" width="5.54296875" style="2514" customWidth="1"/>
    <col min="16105" max="16105" width="58" style="2514" customWidth="1"/>
    <col min="16106" max="16106" width="24.1796875" style="2514" customWidth="1"/>
    <col min="16107" max="16108" width="0" style="2514" hidden="1" customWidth="1"/>
    <col min="16109" max="16109" width="61.453125" style="2514" customWidth="1"/>
    <col min="16110" max="16110" width="62.1796875" style="2514" customWidth="1"/>
    <col min="16111" max="16114" width="0" style="2514" hidden="1" customWidth="1"/>
    <col min="16115" max="16358" width="9.1796875" style="2514"/>
    <col min="16359" max="16384" width="8.81640625" style="2514" customWidth="1"/>
  </cols>
  <sheetData>
    <row r="1" spans="2:11">
      <c r="C1" s="2515" t="s">
        <v>21</v>
      </c>
      <c r="I1" s="2515" t="s">
        <v>21</v>
      </c>
    </row>
    <row r="2" spans="2:11">
      <c r="C2" s="2518">
        <v>45047</v>
      </c>
      <c r="I2" s="2518">
        <v>44317</v>
      </c>
    </row>
    <row r="3" spans="2:11">
      <c r="B3" s="2519"/>
      <c r="C3" s="2520" t="s">
        <v>22</v>
      </c>
      <c r="I3" s="2520" t="s">
        <v>22</v>
      </c>
    </row>
    <row r="4" spans="2:11" ht="25" customHeight="1" thickBot="1">
      <c r="B4" s="2521" t="s">
        <v>23</v>
      </c>
      <c r="C4" s="2522" t="s">
        <v>813</v>
      </c>
      <c r="D4" s="2521" t="s">
        <v>25</v>
      </c>
      <c r="E4" s="2523" t="s">
        <v>26</v>
      </c>
      <c r="F4" s="2523" t="s">
        <v>630</v>
      </c>
      <c r="I4" s="2522" t="s">
        <v>813</v>
      </c>
      <c r="J4" s="2524" t="s">
        <v>629</v>
      </c>
    </row>
    <row r="5" spans="2:11" ht="40" customHeight="1" thickBot="1">
      <c r="B5" s="2525" t="s">
        <v>29</v>
      </c>
      <c r="C5" s="2526">
        <f>'[38]DC  CNA  DC III'!I8</f>
        <v>20.792100000000001</v>
      </c>
      <c r="D5" s="3008" t="s">
        <v>1018</v>
      </c>
      <c r="E5" s="3001" t="s">
        <v>30</v>
      </c>
      <c r="F5" s="3001" t="s">
        <v>1019</v>
      </c>
      <c r="G5" s="2527"/>
      <c r="H5" s="2527"/>
      <c r="I5" s="2528">
        <v>19.000800000000002</v>
      </c>
      <c r="J5" s="2529">
        <f t="shared" ref="J5:J34" si="0">C5-I5</f>
        <v>1.7912999999999997</v>
      </c>
      <c r="K5" s="2530">
        <f>J5/C5</f>
        <v>8.6152913847086135E-2</v>
      </c>
    </row>
    <row r="6" spans="2:11" ht="42.65" customHeight="1" thickBot="1">
      <c r="B6" s="2531" t="s">
        <v>31</v>
      </c>
      <c r="C6" s="2532">
        <f>C5*2080</f>
        <v>43247.567999999999</v>
      </c>
      <c r="D6" s="3009"/>
      <c r="E6" s="3002"/>
      <c r="F6" s="3002"/>
      <c r="G6" s="2533"/>
      <c r="H6" s="2533"/>
      <c r="I6" s="2534">
        <v>39521.664000000004</v>
      </c>
      <c r="J6" s="2535">
        <f t="shared" si="0"/>
        <v>3725.903999999995</v>
      </c>
      <c r="K6" s="2530">
        <f t="shared" ref="K6:K34" si="1">J6/C6</f>
        <v>8.6152913847086038E-2</v>
      </c>
    </row>
    <row r="7" spans="2:11" ht="26.5" thickBot="1">
      <c r="B7" s="2536" t="s">
        <v>32</v>
      </c>
      <c r="C7" s="2526">
        <f>'[38]DC  CNA  DC III'!I21</f>
        <v>27.027519999999999</v>
      </c>
      <c r="D7" s="2527" t="s">
        <v>33</v>
      </c>
      <c r="E7" s="3001" t="s">
        <v>34</v>
      </c>
      <c r="F7" s="3001" t="s">
        <v>632</v>
      </c>
      <c r="G7" s="2527"/>
      <c r="H7" s="2527"/>
      <c r="I7" s="2528">
        <v>24.241120000000002</v>
      </c>
      <c r="J7" s="2529">
        <f t="shared" si="0"/>
        <v>2.7863999999999969</v>
      </c>
      <c r="K7" s="2530">
        <f t="shared" si="1"/>
        <v>0.10309491954866733</v>
      </c>
    </row>
    <row r="8" spans="2:11" ht="46.5" customHeight="1" thickBot="1">
      <c r="B8" s="2537" t="s">
        <v>35</v>
      </c>
      <c r="C8" s="2538">
        <f>C7*2080</f>
        <v>56217.241600000001</v>
      </c>
      <c r="D8" s="2516" t="s">
        <v>1020</v>
      </c>
      <c r="E8" s="3007"/>
      <c r="F8" s="3007"/>
      <c r="G8" s="2533"/>
      <c r="H8" s="2533"/>
      <c r="I8" s="2539">
        <v>50421.529600000002</v>
      </c>
      <c r="J8" s="2535">
        <f t="shared" si="0"/>
        <v>5795.7119999999995</v>
      </c>
      <c r="K8" s="2530">
        <f t="shared" si="1"/>
        <v>0.10309491954866742</v>
      </c>
    </row>
    <row r="9" spans="2:11" ht="26.15" customHeight="1" thickBot="1">
      <c r="B9" s="2536" t="s">
        <v>36</v>
      </c>
      <c r="C9" s="2526">
        <f>'[38]DC  CNA  DC III'!I13</f>
        <v>21.417999999999999</v>
      </c>
      <c r="D9" s="2527"/>
      <c r="E9" s="3001" t="s">
        <v>37</v>
      </c>
      <c r="F9" s="3001" t="s">
        <v>1021</v>
      </c>
      <c r="G9" s="2527"/>
      <c r="H9" s="2527"/>
      <c r="I9" s="2528">
        <v>18.008399999999998</v>
      </c>
      <c r="J9" s="2529">
        <f t="shared" si="0"/>
        <v>3.4096000000000011</v>
      </c>
      <c r="K9" s="2530">
        <f t="shared" si="1"/>
        <v>0.15919320197964335</v>
      </c>
    </row>
    <row r="10" spans="2:11" ht="26.5" thickBot="1">
      <c r="B10" s="2540" t="s">
        <v>38</v>
      </c>
      <c r="C10" s="2532">
        <f>'[38]DC  CNA  DC III'!J13</f>
        <v>44549.439999999995</v>
      </c>
      <c r="D10" s="2533"/>
      <c r="E10" s="3002"/>
      <c r="F10" s="3002"/>
      <c r="I10" s="2534">
        <v>37457.471999999994</v>
      </c>
      <c r="J10" s="2535">
        <f t="shared" si="0"/>
        <v>7091.9680000000008</v>
      </c>
      <c r="K10" s="2530">
        <f t="shared" si="1"/>
        <v>0.15919320197964332</v>
      </c>
    </row>
    <row r="11" spans="2:11" ht="26.5" thickBot="1">
      <c r="B11" s="2536" t="s">
        <v>39</v>
      </c>
      <c r="C11" s="2526">
        <f>'[38]Case Social Worker.Manager'!J6</f>
        <v>30.979999999999997</v>
      </c>
      <c r="D11" s="2527" t="s">
        <v>40</v>
      </c>
      <c r="E11" s="3001" t="s">
        <v>41</v>
      </c>
      <c r="F11" s="3001" t="s">
        <v>634</v>
      </c>
      <c r="G11" s="2536"/>
      <c r="H11" s="2527"/>
      <c r="I11" s="2528">
        <v>24.3888</v>
      </c>
      <c r="J11" s="2529">
        <f t="shared" si="0"/>
        <v>6.5911999999999971</v>
      </c>
      <c r="K11" s="2530">
        <f t="shared" si="1"/>
        <v>0.21275661717236918</v>
      </c>
    </row>
    <row r="12" spans="2:11" ht="26.5" thickBot="1">
      <c r="B12" s="2537" t="s">
        <v>43</v>
      </c>
      <c r="C12" s="2538">
        <f>C11*2080</f>
        <v>64438.399999999994</v>
      </c>
      <c r="D12" s="2514" t="s">
        <v>44</v>
      </c>
      <c r="E12" s="3007"/>
      <c r="F12" s="3007"/>
      <c r="G12" s="2540"/>
      <c r="H12" s="2533"/>
      <c r="I12" s="2539">
        <v>50728.703999999998</v>
      </c>
      <c r="J12" s="2529">
        <f t="shared" si="0"/>
        <v>13709.695999999996</v>
      </c>
      <c r="K12" s="2530">
        <f t="shared" si="1"/>
        <v>0.21275661717236924</v>
      </c>
    </row>
    <row r="13" spans="2:11" ht="52.5" thickBot="1">
      <c r="B13" s="2541" t="s">
        <v>45</v>
      </c>
      <c r="C13" s="2526">
        <f>'[38]Case Social Worker.Manager'!J13</f>
        <v>33.755499999999998</v>
      </c>
      <c r="D13" s="2527" t="s">
        <v>46</v>
      </c>
      <c r="E13" s="3001" t="s">
        <v>47</v>
      </c>
      <c r="F13" s="3001" t="s">
        <v>635</v>
      </c>
      <c r="G13" s="2536"/>
      <c r="H13" s="2527"/>
      <c r="I13" s="2528">
        <v>30.569499999999998</v>
      </c>
      <c r="J13" s="2529">
        <f t="shared" si="0"/>
        <v>3.1859999999999999</v>
      </c>
      <c r="K13" s="2530">
        <f t="shared" si="1"/>
        <v>9.4384618802861767E-2</v>
      </c>
    </row>
    <row r="14" spans="2:11" ht="52.5" thickBot="1">
      <c r="B14" s="2542" t="s">
        <v>48</v>
      </c>
      <c r="C14" s="2532">
        <f>C13*2080</f>
        <v>70211.44</v>
      </c>
      <c r="D14" s="2533" t="s">
        <v>49</v>
      </c>
      <c r="E14" s="3002"/>
      <c r="F14" s="3002"/>
      <c r="G14" s="2540"/>
      <c r="H14" s="2533"/>
      <c r="I14" s="2534">
        <v>63584.56</v>
      </c>
      <c r="J14" s="2529">
        <f t="shared" si="0"/>
        <v>6626.8800000000047</v>
      </c>
      <c r="K14" s="2530">
        <f t="shared" si="1"/>
        <v>9.4384618802861822E-2</v>
      </c>
    </row>
    <row r="15" spans="2:11" ht="26.5" thickBot="1">
      <c r="B15" s="2536" t="s">
        <v>56</v>
      </c>
      <c r="C15" s="2526">
        <f>[38]Nursing!J4</f>
        <v>35.506799999999998</v>
      </c>
      <c r="D15" s="2527"/>
      <c r="E15" s="3001" t="s">
        <v>57</v>
      </c>
      <c r="F15" s="3001" t="s">
        <v>636</v>
      </c>
      <c r="I15" s="2528">
        <v>29.084</v>
      </c>
      <c r="J15" s="2529">
        <f t="shared" si="0"/>
        <v>6.4227999999999987</v>
      </c>
      <c r="K15" s="2530">
        <f t="shared" si="1"/>
        <v>0.18088929444500768</v>
      </c>
    </row>
    <row r="16" spans="2:11" ht="26.5" thickBot="1">
      <c r="B16" s="2540" t="s">
        <v>58</v>
      </c>
      <c r="C16" s="2532">
        <f>C15*2080</f>
        <v>73854.144</v>
      </c>
      <c r="D16" s="2533" t="s">
        <v>1022</v>
      </c>
      <c r="E16" s="3002"/>
      <c r="F16" s="3002"/>
      <c r="I16" s="2534">
        <v>60494.720000000001</v>
      </c>
      <c r="J16" s="2529">
        <f t="shared" si="0"/>
        <v>13359.423999999999</v>
      </c>
      <c r="K16" s="2530">
        <f t="shared" si="1"/>
        <v>0.1808892944450077</v>
      </c>
    </row>
    <row r="17" spans="2:11" ht="26.5" thickBot="1">
      <c r="B17" s="2536" t="s">
        <v>50</v>
      </c>
      <c r="C17" s="2526">
        <f>[38]Clinical!J8</f>
        <v>40.211399999999998</v>
      </c>
      <c r="D17" s="2527" t="s">
        <v>51</v>
      </c>
      <c r="E17" s="3001" t="s">
        <v>52</v>
      </c>
      <c r="F17" s="3001" t="s">
        <v>637</v>
      </c>
      <c r="G17" s="2536"/>
      <c r="H17" s="2527"/>
      <c r="I17" s="2528">
        <v>35.178200000000004</v>
      </c>
      <c r="J17" s="2529">
        <f t="shared" si="0"/>
        <v>5.0331999999999937</v>
      </c>
      <c r="K17" s="2530">
        <f t="shared" si="1"/>
        <v>0.12516848455910498</v>
      </c>
    </row>
    <row r="18" spans="2:11" ht="26.5" thickBot="1">
      <c r="B18" s="2540" t="s">
        <v>53</v>
      </c>
      <c r="C18" s="2532">
        <f>C17*2080</f>
        <v>83639.712</v>
      </c>
      <c r="D18" s="2533"/>
      <c r="E18" s="3002"/>
      <c r="F18" s="3002"/>
      <c r="G18" s="2540"/>
      <c r="H18" s="2533"/>
      <c r="I18" s="2534">
        <v>73170.656000000003</v>
      </c>
      <c r="J18" s="2529">
        <f t="shared" si="0"/>
        <v>10469.055999999997</v>
      </c>
      <c r="K18" s="2530">
        <f t="shared" si="1"/>
        <v>0.12516848455910509</v>
      </c>
    </row>
    <row r="19" spans="2:11" ht="26.5" thickBot="1">
      <c r="B19" s="2536" t="s">
        <v>638</v>
      </c>
      <c r="C19" s="2543">
        <f>[38]Therapies!I5</f>
        <v>36.818800000000003</v>
      </c>
      <c r="D19" s="2527"/>
      <c r="E19" s="3001" t="s">
        <v>639</v>
      </c>
      <c r="F19" s="3001" t="s">
        <v>640</v>
      </c>
      <c r="I19" s="2544">
        <v>30.937200000000001</v>
      </c>
      <c r="J19" s="2529">
        <f t="shared" si="0"/>
        <v>5.8816000000000024</v>
      </c>
      <c r="K19" s="2530">
        <f t="shared" si="1"/>
        <v>0.15974447836431394</v>
      </c>
    </row>
    <row r="20" spans="2:11" ht="26.5" thickBot="1">
      <c r="B20" s="2540" t="s">
        <v>641</v>
      </c>
      <c r="C20" s="2532">
        <f>C19*2080</f>
        <v>76583.104000000007</v>
      </c>
      <c r="D20" s="2533"/>
      <c r="E20" s="3002"/>
      <c r="F20" s="3002"/>
      <c r="I20" s="2545">
        <v>64349.376000000004</v>
      </c>
      <c r="J20" s="2529">
        <f t="shared" si="0"/>
        <v>12233.728000000003</v>
      </c>
      <c r="K20" s="2530">
        <f t="shared" si="1"/>
        <v>0.15974447836431391</v>
      </c>
    </row>
    <row r="21" spans="2:11" ht="26.5" thickBot="1">
      <c r="B21" s="2537" t="s">
        <v>642</v>
      </c>
      <c r="C21" s="2546">
        <f>[38]Management!J4</f>
        <v>38.860399999999998</v>
      </c>
      <c r="D21" s="2514" t="s">
        <v>643</v>
      </c>
      <c r="E21" s="3001" t="s">
        <v>644</v>
      </c>
      <c r="F21" s="3005" t="s">
        <v>645</v>
      </c>
      <c r="G21" s="2536"/>
      <c r="H21" s="2527"/>
      <c r="I21" s="2547">
        <v>35.084000000000003</v>
      </c>
      <c r="J21" s="2529">
        <f t="shared" si="0"/>
        <v>3.7763999999999953</v>
      </c>
      <c r="K21" s="2530">
        <f t="shared" si="1"/>
        <v>9.7178618851066781E-2</v>
      </c>
    </row>
    <row r="22" spans="2:11" ht="26.5" thickBot="1">
      <c r="B22" s="2540" t="s">
        <v>646</v>
      </c>
      <c r="C22" s="2532">
        <f>C21*2080</f>
        <v>80829.631999999998</v>
      </c>
      <c r="D22" s="2533" t="s">
        <v>647</v>
      </c>
      <c r="E22" s="3002"/>
      <c r="F22" s="3006"/>
      <c r="G22" s="2540"/>
      <c r="H22" s="2533"/>
      <c r="I22" s="2545">
        <v>72974.720000000001</v>
      </c>
      <c r="J22" s="2529">
        <f t="shared" si="0"/>
        <v>7854.9119999999966</v>
      </c>
      <c r="K22" s="2530">
        <f t="shared" si="1"/>
        <v>9.717861885106685E-2</v>
      </c>
    </row>
    <row r="23" spans="2:11" ht="40" customHeight="1" thickBot="1">
      <c r="B23" s="2548" t="s">
        <v>1023</v>
      </c>
      <c r="C23" s="2546">
        <f>[38]Therapies!I11</f>
        <v>39.750500000000002</v>
      </c>
      <c r="D23" s="2514" t="s">
        <v>649</v>
      </c>
      <c r="E23" s="3001" t="s">
        <v>47</v>
      </c>
      <c r="F23" s="3001" t="s">
        <v>1024</v>
      </c>
      <c r="G23" s="2536"/>
      <c r="H23" s="2527"/>
      <c r="I23" s="2547">
        <v>38.650100000000002</v>
      </c>
      <c r="J23" s="2529">
        <f t="shared" si="0"/>
        <v>1.1004000000000005</v>
      </c>
      <c r="K23" s="2530">
        <f t="shared" si="1"/>
        <v>2.7682670658230726E-2</v>
      </c>
    </row>
    <row r="24" spans="2:11" ht="40" customHeight="1" thickBot="1">
      <c r="B24" s="2531" t="s">
        <v>1025</v>
      </c>
      <c r="C24" s="2532">
        <f>C23*2080</f>
        <v>82681.040000000008</v>
      </c>
      <c r="D24" s="2533"/>
      <c r="E24" s="3002"/>
      <c r="F24" s="3002"/>
      <c r="G24" s="2540"/>
      <c r="H24" s="2533"/>
      <c r="I24" s="2545">
        <v>80392.207999999999</v>
      </c>
      <c r="J24" s="2529">
        <f t="shared" si="0"/>
        <v>2288.8320000000094</v>
      </c>
      <c r="K24" s="2530">
        <f t="shared" si="1"/>
        <v>2.7682670658230827E-2</v>
      </c>
    </row>
    <row r="25" spans="2:11" ht="26.5" thickBot="1">
      <c r="B25" s="2537" t="s">
        <v>652</v>
      </c>
      <c r="C25" s="2546">
        <f>[38]Therapies!I17</f>
        <v>42.784640000000003</v>
      </c>
      <c r="D25" s="2514" t="s">
        <v>653</v>
      </c>
      <c r="E25" s="3001" t="s">
        <v>47</v>
      </c>
      <c r="F25" s="3001" t="s">
        <v>654</v>
      </c>
      <c r="G25" s="2537"/>
      <c r="I25" s="2547">
        <v>40.563600000000001</v>
      </c>
      <c r="J25" s="2529">
        <f t="shared" si="0"/>
        <v>2.2210400000000021</v>
      </c>
      <c r="K25" s="2530">
        <f t="shared" si="1"/>
        <v>5.1912088076468611E-2</v>
      </c>
    </row>
    <row r="26" spans="2:11" ht="26.5" thickBot="1">
      <c r="B26" s="2540" t="s">
        <v>655</v>
      </c>
      <c r="C26" s="2538">
        <f>C25*2080</f>
        <v>88992.051200000002</v>
      </c>
      <c r="E26" s="3002"/>
      <c r="F26" s="3002"/>
      <c r="G26" s="2540"/>
      <c r="H26" s="2533"/>
      <c r="I26" s="2547">
        <v>84372.288</v>
      </c>
      <c r="J26" s="2529">
        <f t="shared" si="0"/>
        <v>4619.7632000000012</v>
      </c>
      <c r="K26" s="2530">
        <f t="shared" si="1"/>
        <v>5.1912088076468577E-2</v>
      </c>
    </row>
    <row r="27" spans="2:11" ht="26.5" thickBot="1">
      <c r="B27" s="2536" t="s">
        <v>656</v>
      </c>
      <c r="C27" s="2526">
        <f>[38]Clinical!J14</f>
        <v>48.945399999999999</v>
      </c>
      <c r="D27" s="3003" t="s">
        <v>54</v>
      </c>
      <c r="E27" s="3001" t="s">
        <v>55</v>
      </c>
      <c r="F27" s="3001" t="s">
        <v>657</v>
      </c>
      <c r="G27" s="2536"/>
      <c r="H27" s="2527"/>
      <c r="I27" s="2528">
        <v>43.1312</v>
      </c>
      <c r="J27" s="2529">
        <f t="shared" si="0"/>
        <v>5.8141999999999996</v>
      </c>
      <c r="K27" s="2530">
        <f t="shared" si="1"/>
        <v>0.11878950830925888</v>
      </c>
    </row>
    <row r="28" spans="2:11" ht="34.5" customHeight="1" thickBot="1">
      <c r="B28" s="2540" t="s">
        <v>658</v>
      </c>
      <c r="C28" s="2532">
        <f>C27*2080</f>
        <v>101806.432</v>
      </c>
      <c r="D28" s="3004"/>
      <c r="E28" s="3002"/>
      <c r="F28" s="3002"/>
      <c r="G28" s="2540"/>
      <c r="H28" s="2533"/>
      <c r="I28" s="2534">
        <v>89712.895999999993</v>
      </c>
      <c r="J28" s="2529">
        <f t="shared" si="0"/>
        <v>12093.536000000007</v>
      </c>
      <c r="K28" s="2530">
        <f t="shared" si="1"/>
        <v>0.11878950830925895</v>
      </c>
    </row>
    <row r="29" spans="2:11" ht="26.5" thickBot="1">
      <c r="B29" s="2525" t="s">
        <v>1026</v>
      </c>
      <c r="C29" s="2526">
        <f>[38]Therapies!I21</f>
        <v>44.301760000000002</v>
      </c>
      <c r="D29" s="2527"/>
      <c r="E29" s="3001" t="s">
        <v>47</v>
      </c>
      <c r="F29" s="3001" t="s">
        <v>1027</v>
      </c>
      <c r="G29" s="2536"/>
      <c r="H29" s="2527"/>
      <c r="I29" s="2528">
        <v>43.066240000000008</v>
      </c>
      <c r="J29" s="2529">
        <f t="shared" si="0"/>
        <v>1.235519999999994</v>
      </c>
      <c r="K29" s="2530">
        <f t="shared" si="1"/>
        <v>2.7888733991606518E-2</v>
      </c>
    </row>
    <row r="30" spans="2:11" ht="26.5" thickBot="1">
      <c r="B30" s="2531" t="s">
        <v>1028</v>
      </c>
      <c r="C30" s="2532">
        <f>C29*2080</f>
        <v>92147.660799999998</v>
      </c>
      <c r="D30" s="2533"/>
      <c r="E30" s="3002"/>
      <c r="F30" s="3002"/>
      <c r="G30" s="2540"/>
      <c r="H30" s="2533"/>
      <c r="I30" s="2545">
        <v>89577.779200000019</v>
      </c>
      <c r="J30" s="2529">
        <f t="shared" si="0"/>
        <v>2569.8815999999788</v>
      </c>
      <c r="K30" s="2530">
        <f t="shared" si="1"/>
        <v>2.7888733991606424E-2</v>
      </c>
    </row>
    <row r="31" spans="2:11" ht="26.5" thickBot="1">
      <c r="B31" s="2536" t="s">
        <v>59</v>
      </c>
      <c r="C31" s="2526">
        <f>[38]Nursing!J8</f>
        <v>49.818400000000004</v>
      </c>
      <c r="D31" s="2527"/>
      <c r="E31" s="3001" t="s">
        <v>60</v>
      </c>
      <c r="F31" s="3001" t="s">
        <v>662</v>
      </c>
      <c r="G31" s="2536"/>
      <c r="H31" s="2527"/>
      <c r="I31" s="2528">
        <v>47.109200000000001</v>
      </c>
      <c r="J31" s="2529">
        <f t="shared" si="0"/>
        <v>2.7092000000000027</v>
      </c>
      <c r="K31" s="2530">
        <f t="shared" si="1"/>
        <v>5.438151365760447E-2</v>
      </c>
    </row>
    <row r="32" spans="2:11" ht="38.5" customHeight="1" thickBot="1">
      <c r="B32" s="2540" t="s">
        <v>61</v>
      </c>
      <c r="C32" s="2532">
        <f>C31*2080</f>
        <v>103622.27200000001</v>
      </c>
      <c r="D32" s="2533"/>
      <c r="E32" s="3002"/>
      <c r="F32" s="3002"/>
      <c r="G32" s="2540"/>
      <c r="H32" s="2533"/>
      <c r="I32" s="2545">
        <v>97987.135999999999</v>
      </c>
      <c r="J32" s="2529">
        <f t="shared" si="0"/>
        <v>5635.1360000000132</v>
      </c>
      <c r="K32" s="2530">
        <f t="shared" si="1"/>
        <v>5.438151365760454E-2</v>
      </c>
    </row>
    <row r="33" spans="2:18" ht="26.5" thickBot="1">
      <c r="B33" s="2536" t="s">
        <v>62</v>
      </c>
      <c r="C33" s="2526">
        <f>[38]Nursing!J13</f>
        <v>67.710800000000006</v>
      </c>
      <c r="D33" s="2527"/>
      <c r="E33" s="3001" t="s">
        <v>63</v>
      </c>
      <c r="F33" s="3001" t="s">
        <v>663</v>
      </c>
      <c r="G33" s="2536"/>
      <c r="H33" s="2527"/>
      <c r="I33" s="2528">
        <v>62.008800000000001</v>
      </c>
      <c r="J33" s="2529">
        <f t="shared" si="0"/>
        <v>5.7020000000000053</v>
      </c>
      <c r="K33" s="2530">
        <f t="shared" si="1"/>
        <v>8.4211085971514221E-2</v>
      </c>
    </row>
    <row r="34" spans="2:18" ht="26.5" thickBot="1">
      <c r="B34" s="2540" t="s">
        <v>64</v>
      </c>
      <c r="C34" s="2532">
        <f>C33*2080</f>
        <v>140838.46400000001</v>
      </c>
      <c r="D34" s="2533"/>
      <c r="E34" s="3002"/>
      <c r="F34" s="3002"/>
      <c r="G34" s="2540"/>
      <c r="H34" s="2533"/>
      <c r="I34" s="2545">
        <v>128978.304</v>
      </c>
      <c r="J34" s="2529">
        <f t="shared" si="0"/>
        <v>11860.160000000003</v>
      </c>
      <c r="K34" s="2530">
        <f t="shared" si="1"/>
        <v>8.4211085971514166E-2</v>
      </c>
    </row>
    <row r="35" spans="2:18">
      <c r="K35" s="2549">
        <f>AVERAGE(K5:K34)</f>
        <v>0.10556191654898699</v>
      </c>
    </row>
    <row r="36" spans="2:18" ht="52">
      <c r="B36" s="2550" t="s">
        <v>1029</v>
      </c>
      <c r="C36" s="2538">
        <f>C6</f>
        <v>43247.567999999999</v>
      </c>
    </row>
    <row r="37" spans="2:18">
      <c r="B37" s="2514" t="s">
        <v>1161</v>
      </c>
      <c r="C37" s="2538">
        <f>AVERAGE(C8,C12)</f>
        <v>60327.820800000001</v>
      </c>
    </row>
    <row r="38" spans="2:18">
      <c r="B38" s="2514" t="s">
        <v>1164</v>
      </c>
      <c r="C38" s="2538">
        <f>AVERAGE(C6,C8)</f>
        <v>49732.404800000004</v>
      </c>
    </row>
    <row r="39" spans="2:18">
      <c r="B39" s="2514" t="s">
        <v>1165</v>
      </c>
      <c r="C39" s="2538"/>
    </row>
    <row r="40" spans="2:18">
      <c r="B40" s="2552" t="s">
        <v>665</v>
      </c>
      <c r="C40" s="2553">
        <v>0.24970000000000001</v>
      </c>
      <c r="D40" s="2514" t="s">
        <v>1030</v>
      </c>
    </row>
    <row r="41" spans="2:18" ht="34.4" customHeight="1">
      <c r="B41" s="2552"/>
      <c r="C41" s="2551"/>
      <c r="D41" s="2998" t="s">
        <v>667</v>
      </c>
      <c r="E41" s="2998"/>
      <c r="F41" s="2514"/>
    </row>
    <row r="42" spans="2:18">
      <c r="C42" s="2551"/>
    </row>
    <row r="43" spans="2:18" ht="26.5" thickBot="1">
      <c r="B43" s="2552" t="s">
        <v>362</v>
      </c>
      <c r="C43" s="2554">
        <v>0.12</v>
      </c>
      <c r="D43" s="2514" t="s">
        <v>122</v>
      </c>
    </row>
    <row r="44" spans="2:18">
      <c r="B44" s="2552"/>
      <c r="C44" s="2555"/>
      <c r="O44" s="2536"/>
      <c r="P44" s="2527"/>
      <c r="Q44" s="2527"/>
      <c r="R44" s="2785"/>
    </row>
    <row r="45" spans="2:18">
      <c r="B45" s="2999" t="s">
        <v>668</v>
      </c>
      <c r="C45" s="2999"/>
      <c r="D45" s="2999"/>
      <c r="O45" s="2537">
        <v>2080</v>
      </c>
      <c r="R45" s="2786"/>
    </row>
    <row r="46" spans="2:18">
      <c r="B46" s="2556" t="s">
        <v>1031</v>
      </c>
      <c r="C46" s="2538">
        <v>247470</v>
      </c>
      <c r="D46" s="2514" t="s">
        <v>1032</v>
      </c>
      <c r="I46" s="2557">
        <v>247470</v>
      </c>
      <c r="J46" s="2517">
        <f t="shared" ref="J46:J54" si="2">C46-I46</f>
        <v>0</v>
      </c>
      <c r="O46" s="2537" t="s">
        <v>1166</v>
      </c>
      <c r="R46" s="2786"/>
    </row>
    <row r="47" spans="2:18">
      <c r="B47" s="2779" t="s">
        <v>670</v>
      </c>
      <c r="C47" s="2780">
        <v>329400</v>
      </c>
      <c r="D47" s="2781" t="s">
        <v>1169</v>
      </c>
      <c r="E47" s="2782"/>
      <c r="F47" s="2782"/>
      <c r="G47" s="2781"/>
      <c r="H47" s="2781"/>
      <c r="I47" s="2783">
        <v>206010</v>
      </c>
      <c r="J47" s="2784">
        <f t="shared" si="2"/>
        <v>123390</v>
      </c>
      <c r="K47" s="2781"/>
      <c r="L47" s="2781"/>
      <c r="M47" s="2781"/>
      <c r="N47" s="2781"/>
      <c r="O47" s="2787">
        <v>80.86</v>
      </c>
      <c r="P47" s="2788">
        <f>O47*O45</f>
        <v>168188.79999999999</v>
      </c>
      <c r="R47" s="2786"/>
    </row>
    <row r="48" spans="2:18">
      <c r="B48" s="2779" t="s">
        <v>671</v>
      </c>
      <c r="C48" s="2780">
        <v>132550</v>
      </c>
      <c r="D48" s="2781" t="s">
        <v>1170</v>
      </c>
      <c r="E48" s="2782"/>
      <c r="F48" s="2782"/>
      <c r="G48" s="2781"/>
      <c r="H48" s="2781"/>
      <c r="I48" s="2783">
        <v>133902.08000000002</v>
      </c>
      <c r="J48" s="2784">
        <f t="shared" si="2"/>
        <v>-1352.0800000000163</v>
      </c>
      <c r="K48" s="2781"/>
      <c r="L48" s="2781"/>
      <c r="M48" s="2781"/>
      <c r="N48" s="2781"/>
      <c r="O48" s="2787">
        <v>66.459999999999994</v>
      </c>
      <c r="P48" s="2788">
        <f>O48*O45</f>
        <v>138236.79999999999</v>
      </c>
      <c r="R48" s="2786"/>
    </row>
    <row r="49" spans="2:18" ht="26.5" thickBot="1">
      <c r="B49" s="2552" t="s">
        <v>1033</v>
      </c>
      <c r="C49" s="2558">
        <f>C6</f>
        <v>43247.567999999999</v>
      </c>
      <c r="D49" s="2514" t="s">
        <v>1034</v>
      </c>
      <c r="I49" s="2557">
        <v>39522</v>
      </c>
      <c r="J49" s="2517">
        <f t="shared" si="2"/>
        <v>3725.5679999999993</v>
      </c>
      <c r="O49" s="2540"/>
      <c r="P49" s="2533"/>
      <c r="Q49" s="2533"/>
      <c r="R49" s="2789"/>
    </row>
    <row r="50" spans="2:18">
      <c r="B50" s="2552" t="s">
        <v>1035</v>
      </c>
      <c r="C50" s="2558">
        <f>AVERAGE(C6,C8)</f>
        <v>49732.404800000004</v>
      </c>
      <c r="D50" s="2514" t="s">
        <v>1036</v>
      </c>
      <c r="I50" s="2557">
        <v>44972</v>
      </c>
      <c r="J50" s="2517">
        <f t="shared" si="2"/>
        <v>4760.4048000000039</v>
      </c>
    </row>
    <row r="51" spans="2:18">
      <c r="B51" s="2552" t="s">
        <v>1037</v>
      </c>
      <c r="C51" s="2538">
        <f>C8</f>
        <v>56217.241600000001</v>
      </c>
      <c r="D51" s="2514" t="s">
        <v>1038</v>
      </c>
      <c r="I51" s="2557">
        <v>50422</v>
      </c>
      <c r="J51" s="2517">
        <f t="shared" si="2"/>
        <v>5795.2416000000012</v>
      </c>
      <c r="P51" s="2790">
        <f>AVERAGE(P47:P48)</f>
        <v>153212.79999999999</v>
      </c>
      <c r="R51" s="2514" t="s">
        <v>1167</v>
      </c>
    </row>
    <row r="52" spans="2:18">
      <c r="B52" s="2552" t="s">
        <v>1039</v>
      </c>
      <c r="C52" s="2538">
        <f>[38]state_M2023_dl!O409*2080</f>
        <v>44847.296000000002</v>
      </c>
      <c r="D52" s="2514" t="s">
        <v>1040</v>
      </c>
      <c r="I52" s="2557">
        <v>39438.464</v>
      </c>
      <c r="J52" s="2517">
        <f t="shared" si="2"/>
        <v>5408.8320000000022</v>
      </c>
      <c r="P52" s="2790">
        <f>(P47*75%)+(P48*25%)</f>
        <v>160700.79999999999</v>
      </c>
      <c r="R52" s="2514" t="s">
        <v>1168</v>
      </c>
    </row>
    <row r="53" spans="2:18">
      <c r="B53" s="2552" t="s">
        <v>1041</v>
      </c>
      <c r="C53" s="2558">
        <f>[38]state_M2023_dl!O609*2080</f>
        <v>51381.824000000001</v>
      </c>
      <c r="D53" s="2514" t="s">
        <v>1042</v>
      </c>
      <c r="I53" s="2557">
        <v>49405.824000000001</v>
      </c>
      <c r="J53" s="2517">
        <f t="shared" si="2"/>
        <v>1976</v>
      </c>
    </row>
    <row r="54" spans="2:18">
      <c r="B54" s="2552" t="s">
        <v>1043</v>
      </c>
      <c r="C54" s="2558">
        <f>28.49*2080</f>
        <v>59259.199999999997</v>
      </c>
      <c r="D54" s="2514" t="s">
        <v>1044</v>
      </c>
      <c r="I54" s="2557">
        <v>55776.032000000007</v>
      </c>
      <c r="J54" s="2517">
        <f t="shared" si="2"/>
        <v>3483.1679999999906</v>
      </c>
    </row>
    <row r="55" spans="2:18">
      <c r="B55" s="2552"/>
      <c r="C55" s="2558"/>
      <c r="I55" s="2557"/>
    </row>
    <row r="56" spans="2:18">
      <c r="B56" s="2552"/>
      <c r="C56" s="2558">
        <f>(C47*50%)+(C48*50%)</f>
        <v>230975</v>
      </c>
      <c r="D56" s="2514" t="s">
        <v>1079</v>
      </c>
      <c r="I56" s="2557"/>
    </row>
    <row r="57" spans="2:18">
      <c r="B57" s="2552"/>
      <c r="C57" s="2558">
        <f>(C47*25%)+(C48*75%)</f>
        <v>181762.5</v>
      </c>
      <c r="D57" s="2514" t="s">
        <v>1171</v>
      </c>
      <c r="I57" s="2557"/>
    </row>
    <row r="58" spans="2:18">
      <c r="B58" s="2552"/>
      <c r="C58" s="2558">
        <f>(C16*50%)+(C32*50%)</f>
        <v>88738.208000000013</v>
      </c>
      <c r="D58" s="2514" t="s">
        <v>1160</v>
      </c>
      <c r="I58" s="2557"/>
    </row>
    <row r="59" spans="2:18">
      <c r="B59" s="2552"/>
      <c r="C59" s="2558">
        <f>(C32*50%)+(C16*50%)</f>
        <v>88738.208000000013</v>
      </c>
      <c r="D59" s="2514" t="s">
        <v>1081</v>
      </c>
      <c r="I59" s="2557"/>
    </row>
    <row r="60" spans="2:18">
      <c r="B60" s="2552"/>
      <c r="C60" s="2558"/>
      <c r="I60" s="2557"/>
    </row>
    <row r="61" spans="2:18">
      <c r="B61" s="2552"/>
      <c r="C61" s="2558"/>
      <c r="I61" s="2557"/>
    </row>
    <row r="62" spans="2:18">
      <c r="B62" s="3000" t="s">
        <v>1045</v>
      </c>
      <c r="C62" s="3000"/>
      <c r="D62" s="3000"/>
      <c r="E62" s="3000"/>
      <c r="F62" s="3000"/>
    </row>
    <row r="63" spans="2:18">
      <c r="B63" s="2559" t="s">
        <v>1046</v>
      </c>
      <c r="C63" s="2514" t="s">
        <v>1047</v>
      </c>
    </row>
    <row r="64" spans="2:18" ht="66.650000000000006" customHeight="1">
      <c r="B64" s="2560" t="s">
        <v>1048</v>
      </c>
      <c r="C64" s="2998" t="s">
        <v>1049</v>
      </c>
      <c r="D64" s="2998"/>
      <c r="E64" s="2998"/>
      <c r="F64" s="2998"/>
      <c r="G64" s="2998"/>
      <c r="H64" s="2998"/>
      <c r="I64" s="2998"/>
      <c r="J64" s="2998"/>
    </row>
  </sheetData>
  <mergeCells count="36">
    <mergeCell ref="E9:E10"/>
    <mergeCell ref="F9:F10"/>
    <mergeCell ref="D5:D6"/>
    <mergeCell ref="E5:E6"/>
    <mergeCell ref="F5:F6"/>
    <mergeCell ref="E7:E8"/>
    <mergeCell ref="F7:F8"/>
    <mergeCell ref="E11:E12"/>
    <mergeCell ref="F11:F12"/>
    <mergeCell ref="E13:E14"/>
    <mergeCell ref="F13:F14"/>
    <mergeCell ref="E15:E16"/>
    <mergeCell ref="F15:F16"/>
    <mergeCell ref="E17:E18"/>
    <mergeCell ref="F17:F18"/>
    <mergeCell ref="E19:E20"/>
    <mergeCell ref="F19:F20"/>
    <mergeCell ref="E21:E22"/>
    <mergeCell ref="F21:F22"/>
    <mergeCell ref="E23:E24"/>
    <mergeCell ref="F23:F24"/>
    <mergeCell ref="E25:E26"/>
    <mergeCell ref="F25:F26"/>
    <mergeCell ref="D27:D28"/>
    <mergeCell ref="E27:E28"/>
    <mergeCell ref="F27:F28"/>
    <mergeCell ref="D41:E41"/>
    <mergeCell ref="B45:D45"/>
    <mergeCell ref="B62:F62"/>
    <mergeCell ref="C64:J64"/>
    <mergeCell ref="E29:E30"/>
    <mergeCell ref="F29:F30"/>
    <mergeCell ref="E31:E32"/>
    <mergeCell ref="F31:F32"/>
    <mergeCell ref="E33:E34"/>
    <mergeCell ref="F33:F34"/>
  </mergeCells>
  <pageMargins left="0.7" right="0.7" top="0.75" bottom="0.75" header="0.3" footer="0.3"/>
  <pageSetup scale="55" fitToHeight="0" orientation="landscape"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FCF9E-BE6C-4551-9B2A-3951255A3423}">
  <dimension ref="A1:AUU300"/>
  <sheetViews>
    <sheetView topLeftCell="X1" workbookViewId="0">
      <selection activeCell="AQ29" sqref="AQ29"/>
    </sheetView>
  </sheetViews>
  <sheetFormatPr defaultRowHeight="14.5"/>
  <cols>
    <col min="1" max="1" width="40.7265625" customWidth="1"/>
    <col min="2" max="2" width="18.7265625" customWidth="1"/>
    <col min="4" max="5" width="18.7265625" customWidth="1"/>
    <col min="6" max="13" width="18.7265625" hidden="1" customWidth="1"/>
    <col min="14" max="17" width="18.7265625" customWidth="1"/>
    <col min="18" max="19" width="18.7265625" hidden="1" customWidth="1"/>
    <col min="20" max="26" width="18.7265625" customWidth="1"/>
    <col min="27" max="35" width="18.7265625" hidden="1" customWidth="1"/>
    <col min="36" max="43" width="18.7265625" customWidth="1"/>
    <col min="884" max="923" width="9.1796875" style="1"/>
    <col min="1124" max="1243" width="9.1796875" style="2"/>
  </cols>
  <sheetData>
    <row r="1" spans="1:43">
      <c r="A1" s="1555">
        <v>10</v>
      </c>
      <c r="C1" s="1556" t="s">
        <v>396</v>
      </c>
      <c r="E1" s="1557">
        <f ca="1">IF(COUNT(E12:E300)=0,"-",AVERAGE(E12:OFFSET(E12,$A$1-1,0)))</f>
        <v>8986.8958308206311</v>
      </c>
      <c r="G1" s="1557">
        <f ca="1">IF(COUNT(G12:G300)=0,"-",AVERAGE(G12:OFFSET(G12,$A$1-1,0)))</f>
        <v>2564.919262632332</v>
      </c>
      <c r="I1" s="1557">
        <f ca="1">IF(COUNT(I12:I300)=0,"-",AVERAGE(I12:OFFSET(I12,$A$1-1,0)))</f>
        <v>9660.5428100987938</v>
      </c>
      <c r="K1" s="1557" t="str">
        <f ca="1">IF(COUNT(K12:K300)=0,"-",AVERAGE(K12:OFFSET(K12,$A$1-1,0)))</f>
        <v>-</v>
      </c>
      <c r="M1" s="1557">
        <f ca="1">IF(COUNT(M12:M300)=0,"-",AVERAGE(M12:OFFSET(M12,$A$1-1,0)))</f>
        <v>1599.6757457846952</v>
      </c>
      <c r="O1" s="1557">
        <f ca="1">IF(COUNT(O12:O300)=0,"-",AVERAGE(O12:OFFSET(O12,$A$1-1,0)))</f>
        <v>16.520029022580726</v>
      </c>
      <c r="Q1" s="1557">
        <f ca="1">IF(COUNT(Q12:Q300)=0,"-",AVERAGE(Q12:OFFSET(Q12,$A$1-1,0)))</f>
        <v>71.013220660964123</v>
      </c>
      <c r="S1" s="1557">
        <f ca="1">IF(COUNT(S12:S300)=0,"-",AVERAGE(S12:OFFSET(S12,$A$1-1,0)))</f>
        <v>7200.0644429130698</v>
      </c>
      <c r="U1" s="1557">
        <f ca="1">IF(COUNT(U12:U300)=0,"-",AVERAGE(U12:OFFSET(U12,$A$1-1,0)))</f>
        <v>463.42378010968127</v>
      </c>
      <c r="W1" s="1557">
        <f ca="1">IF(COUNT(W12:W300)=0,"-",AVERAGE(W12:OFFSET(W12,$A$1-1,0)))</f>
        <v>247.26718814011622</v>
      </c>
      <c r="Y1" s="1557">
        <f ca="1">IF(COUNT(Y12:Y300)=0,"-",AVERAGE(Y12:OFFSET(Y12,$A$1-1,0)))</f>
        <v>133.54596590109335</v>
      </c>
      <c r="AA1" s="1557">
        <f ca="1">IF(COUNT(AA12:AA300)=0,"-",AVERAGE(AA12:OFFSET(AA12,$A$1-1,0)))</f>
        <v>867.2612145740942</v>
      </c>
      <c r="AC1" s="1557">
        <f ca="1">IF(COUNT(AC12:AC300)=0,"-",AVERAGE(AC12:OFFSET(AC12,$A$1-1,0)))</f>
        <v>27.826672513344722</v>
      </c>
      <c r="AE1" s="1557">
        <f ca="1">IF(COUNT(AE12:AE300)=0,"-",AVERAGE(AE12:OFFSET(AE12,$A$1-1,0)))</f>
        <v>3873.0274423710212</v>
      </c>
      <c r="AG1" s="1557" t="e">
        <f ca="1">IF(COUNT(AG12:AG300)=0,"-",AVERAGE(AG12:OFFSET(AG12,$A$1-1,0)))</f>
        <v>#DIV/0!</v>
      </c>
      <c r="AI1" s="1557">
        <f ca="1">IF(COUNT(AI12:AI300)=0,"-",AVERAGE(AI12:OFFSET(AI12,$A$1-1,0)))</f>
        <v>2216.6250690836114</v>
      </c>
      <c r="AK1" s="1557">
        <f ca="1">IF(COUNT(AK12:AK300)=0,"-",AVERAGE(AK12:OFFSET(AK12,$A$1-1,0)))</f>
        <v>1718.5512484598839</v>
      </c>
      <c r="AM1" s="1557" t="str">
        <f ca="1">IF(COUNT(AM12:AM300)=0,"-",AVERAGE(AM12:OFFSET(AM12,$A$1-1,0)))</f>
        <v>-</v>
      </c>
      <c r="AO1" s="1557">
        <f ca="1">IF(COUNT(AO12:AO300)=0,"-",AVERAGE(AO12:OFFSET(AO12,$A$1-1,0)))</f>
        <v>262.81965102756266</v>
      </c>
      <c r="AQ1" s="1557">
        <f ca="1">IF(COUNT(AQ12:AQ300)=0,"-",AVERAGE(AQ12:OFFSET(AQ12,$A$1-1,0)))</f>
        <v>13815.687794420441</v>
      </c>
    </row>
    <row r="2" spans="1:43">
      <c r="C2" s="1556" t="s">
        <v>397</v>
      </c>
      <c r="E2" s="1557">
        <f ca="1">IF(COUNT(E12:E300)=0,"-",E1-(2*_xlfn.STDEV.P(E12:OFFSET(E12,$A$1-1,0))))</f>
        <v>-861.2404097897379</v>
      </c>
      <c r="G2" s="1557">
        <f ca="1">IF(COUNT(G12:G300)=0,"-",G1-(2*_xlfn.STDEV.P(G12:OFFSET(G12,$A$1-1,0))))</f>
        <v>-2095.0782148907829</v>
      </c>
      <c r="I2" s="1557">
        <f ca="1">IF(COUNT(I12:I300)=0,"-",I1-(2*_xlfn.STDEV.P(I12:OFFSET(I12,$A$1-1,0))))</f>
        <v>9660.5428100987938</v>
      </c>
      <c r="K2" s="1557" t="str">
        <f ca="1">IF(COUNT(K12:K300)=0,"-",K1-(2*_xlfn.STDEV.P(K12:OFFSET(K12,$A$1-1,0))))</f>
        <v>-</v>
      </c>
      <c r="M2" s="1557">
        <f ca="1">IF(COUNT(M12:M300)=0,"-",M1-(2*_xlfn.STDEV.P(M12:OFFSET(M12,$A$1-1,0))))</f>
        <v>1599.6757457846952</v>
      </c>
      <c r="O2" s="1557">
        <f ca="1">IF(COUNT(O12:O300)=0,"-",O1-(2*_xlfn.STDEV.P(O12:OFFSET(O12,$A$1-1,0))))</f>
        <v>-15.011786427763553</v>
      </c>
      <c r="Q2" s="1557">
        <f ca="1">IF(COUNT(Q12:Q300)=0,"-",Q1-(2*_xlfn.STDEV.P(Q12:OFFSET(Q12,$A$1-1,0))))</f>
        <v>-72.213638472756344</v>
      </c>
      <c r="S2" s="1557">
        <f ca="1">IF(COUNT(S12:S300)=0,"-",S1-(2*_xlfn.STDEV.P(S12:OFFSET(S12,$A$1-1,0))))</f>
        <v>1410.1698077467327</v>
      </c>
      <c r="U2" s="1557">
        <f ca="1">IF(COUNT(U12:U300)=0,"-",U1-(2*_xlfn.STDEV.P(U12:OFFSET(U12,$A$1-1,0))))</f>
        <v>-641.72031626790385</v>
      </c>
      <c r="W2" s="1557">
        <f ca="1">IF(COUNT(W12:W300)=0,"-",W1-(2*_xlfn.STDEV.P(W12:OFFSET(W12,$A$1-1,0))))</f>
        <v>-126.44417232238061</v>
      </c>
      <c r="Y2" s="1557">
        <f ca="1">IF(COUNT(Y12:Y300)=0,"-",Y1-(2*_xlfn.STDEV.P(Y12:OFFSET(Y12,$A$1-1,0))))</f>
        <v>-123.03413967819708</v>
      </c>
      <c r="AA2" s="1557">
        <f ca="1">IF(COUNT(AA12:AA300)=0,"-",AA1-(2*_xlfn.STDEV.P(AA12:OFFSET(AA12,$A$1-1,0))))</f>
        <v>507.69827205346155</v>
      </c>
      <c r="AC2" s="1557">
        <f ca="1">IF(COUNT(AC12:AC300)=0,"-",AC1-(2*_xlfn.STDEV.P(AC12:OFFSET(AC12,$A$1-1,0))))</f>
        <v>-19.617641481011002</v>
      </c>
      <c r="AE2" s="1557">
        <f ca="1">IF(COUNT(AE12:AE300)=0,"-",AE1-(2*_xlfn.STDEV.P(AE12:OFFSET(AE12,$A$1-1,0))))</f>
        <v>3873.0274423710212</v>
      </c>
      <c r="AG2" s="1557" t="e">
        <f ca="1">IF(COUNT(AG12:AG300)=0,"-",AG1-(2*_xlfn.STDEV.P(AG12:OFFSET(AG12,$A$1-1,0))))</f>
        <v>#DIV/0!</v>
      </c>
      <c r="AI2" s="1557">
        <f ca="1">IF(COUNT(AI12:AI300)=0,"-",AI1-(2*_xlfn.STDEV.P(AI12:OFFSET(AI12,$A$1-1,0))))</f>
        <v>-2070.4356926401933</v>
      </c>
      <c r="AK2" s="1557">
        <f ca="1">IF(COUNT(AK12:AK300)=0,"-",AK1-(2*_xlfn.STDEV.P(AK12:OFFSET(AK12,$A$1-1,0))))</f>
        <v>407.86477573200978</v>
      </c>
      <c r="AM2" s="1557" t="str">
        <f ca="1">IF(COUNT(AM12:AM300)=0,"-",AM1-(2*_xlfn.STDEV.P(AM12:OFFSET(AM12,$A$1-1,0))))</f>
        <v>-</v>
      </c>
      <c r="AO2" s="1557">
        <f ca="1">IF(COUNT(AO12:AO300)=0,"-",AO1-(2*_xlfn.STDEV.P(AO12:OFFSET(AO12,$A$1-1,0))))</f>
        <v>-473.68154440253028</v>
      </c>
      <c r="AQ2" s="1557">
        <f ca="1">IF(COUNT(AQ12:AQ300)=0,"-",AQ1-(2*_xlfn.STDEV.P(AQ12:OFFSET(AQ12,$A$1-1,0))))</f>
        <v>5471.667687558047</v>
      </c>
    </row>
    <row r="3" spans="1:43">
      <c r="A3" s="3176" t="s">
        <v>74</v>
      </c>
      <c r="C3" s="1556" t="s">
        <v>398</v>
      </c>
      <c r="E3" s="1557">
        <f ca="1">IF(COUNT(E12:E300)=0,"-",E1+(2*_xlfn.STDEV.P(E12:OFFSET(E12,$A$1-1,0))))</f>
        <v>18835.032071431</v>
      </c>
      <c r="G3" s="1557">
        <f ca="1">IF(COUNT(G12:G300)=0,"-",G1+(2*_xlfn.STDEV.P(G12:OFFSET(G12,$A$1-1,0))))</f>
        <v>7224.9167401554469</v>
      </c>
      <c r="I3" s="1557">
        <f ca="1">IF(COUNT(I12:I300)=0,"-",I1+(2*_xlfn.STDEV.P(I12:OFFSET(I12,$A$1-1,0))))</f>
        <v>9660.5428100987938</v>
      </c>
      <c r="K3" s="1557" t="str">
        <f ca="1">IF(COUNT(K12:K300)=0,"-",K1+(2*_xlfn.STDEV.P(K12:OFFSET(K12,$A$1-1,0))))</f>
        <v>-</v>
      </c>
      <c r="M3" s="1557">
        <f ca="1">IF(COUNT(M12:M300)=0,"-",M1+(2*_xlfn.STDEV.P(M12:OFFSET(M12,$A$1-1,0))))</f>
        <v>1599.6757457846952</v>
      </c>
      <c r="O3" s="1557">
        <f ca="1">IF(COUNT(O12:O300)=0,"-",O1+(2*_xlfn.STDEV.P(O12:OFFSET(O12,$A$1-1,0))))</f>
        <v>48.051844472925005</v>
      </c>
      <c r="Q3" s="1557">
        <f ca="1">IF(COUNT(Q12:Q300)=0,"-",Q1+(2*_xlfn.STDEV.P(Q12:OFFSET(Q12,$A$1-1,0))))</f>
        <v>214.24007979468459</v>
      </c>
      <c r="S3" s="1557">
        <f ca="1">IF(COUNT(S12:S300)=0,"-",S1+(2*_xlfn.STDEV.P(S12:OFFSET(S12,$A$1-1,0))))</f>
        <v>12989.959078079406</v>
      </c>
      <c r="U3" s="1557">
        <f ca="1">IF(COUNT(U12:U300)=0,"-",U1+(2*_xlfn.STDEV.P(U12:OFFSET(U12,$A$1-1,0))))</f>
        <v>1568.5678764872664</v>
      </c>
      <c r="W3" s="1557">
        <f ca="1">IF(COUNT(W12:W300)=0,"-",W1+(2*_xlfn.STDEV.P(W12:OFFSET(W12,$A$1-1,0))))</f>
        <v>620.97854860261305</v>
      </c>
      <c r="Y3" s="1557">
        <f ca="1">IF(COUNT(Y12:Y300)=0,"-",Y1+(2*_xlfn.STDEV.P(Y12:OFFSET(Y12,$A$1-1,0))))</f>
        <v>390.12607148038376</v>
      </c>
      <c r="AA3" s="1557">
        <f ca="1">IF(COUNT(AA12:AA300)=0,"-",AA1+(2*_xlfn.STDEV.P(AA12:OFFSET(AA12,$A$1-1,0))))</f>
        <v>1226.8241570947268</v>
      </c>
      <c r="AC3" s="1557">
        <f ca="1">IF(COUNT(AC12:AC300)=0,"-",AC1+(2*_xlfn.STDEV.P(AC12:OFFSET(AC12,$A$1-1,0))))</f>
        <v>75.270986507700442</v>
      </c>
      <c r="AE3" s="1557">
        <f ca="1">IF(COUNT(AE12:AE300)=0,"-",AE1+(2*_xlfn.STDEV.P(AE12:OFFSET(AE12,$A$1-1,0))))</f>
        <v>3873.0274423710212</v>
      </c>
      <c r="AG3" s="1557" t="e">
        <f ca="1">IF(COUNT(AG12:AG300)=0,"-",AG1+(2*_xlfn.STDEV.P(AG12:OFFSET(AG12,$A$1-1,0))))</f>
        <v>#DIV/0!</v>
      </c>
      <c r="AI3" s="1557">
        <f ca="1">IF(COUNT(AI12:AI300)=0,"-",AI1+(2*_xlfn.STDEV.P(AI12:OFFSET(AI12,$A$1-1,0))))</f>
        <v>6503.6858308074161</v>
      </c>
      <c r="AK3" s="1557">
        <f ca="1">IF(COUNT(AK12:AK300)=0,"-",AK1+(2*_xlfn.STDEV.P(AK12:OFFSET(AK12,$A$1-1,0))))</f>
        <v>3029.2377211877583</v>
      </c>
      <c r="AM3" s="1557" t="str">
        <f ca="1">IF(COUNT(AM12:AM300)=0,"-",AM1+(2*_xlfn.STDEV.P(AM12:OFFSET(AM12,$A$1-1,0))))</f>
        <v>-</v>
      </c>
      <c r="AO3" s="1557">
        <f ca="1">IF(COUNT(AO12:AO300)=0,"-",AO1+(2*_xlfn.STDEV.P(AO12:OFFSET(AO12,$A$1-1,0))))</f>
        <v>999.32084645765553</v>
      </c>
      <c r="AQ3" s="1557">
        <f ca="1">IF(COUNT(AQ12:AQ300)=0,"-",AQ1+(2*_xlfn.STDEV.P(AQ12:OFFSET(AQ12,$A$1-1,0))))</f>
        <v>22159.707901282833</v>
      </c>
    </row>
    <row r="4" spans="1:43">
      <c r="A4" s="3176"/>
      <c r="C4" s="1556" t="s">
        <v>399</v>
      </c>
      <c r="E4" s="1558">
        <f ca="1">IF(COUNT(E12:E300)=0,"-",AVERAGEIFS(E12:E300, E12:E300, "&gt;="&amp;E2,E12:E300,"&lt;="&amp;E3))</f>
        <v>8986.8958308206311</v>
      </c>
      <c r="G4" s="1558">
        <f ca="1">IF(COUNT(G12:G300)=0,"-",AVERAGEIFS(G12:G300, G12:G300, "&gt;="&amp;G2,G12:G300,"&lt;="&amp;G3))</f>
        <v>2564.919262632332</v>
      </c>
      <c r="I4" s="1558">
        <f ca="1">IF(COUNT(I12:I300)=0,"-",AVERAGEIFS(I12:I300, I12:I300, "&gt;="&amp;I2,I12:I300,"&lt;="&amp;I3))</f>
        <v>9660.5428100987938</v>
      </c>
      <c r="K4" s="1558" t="str">
        <f>IF(COUNT(K12:K300)=0,"-",AVERAGEIFS(K12:K300, K12:K300, "&gt;="&amp;K2,K12:K300,"&lt;="&amp;K3))</f>
        <v>-</v>
      </c>
      <c r="M4" s="1558">
        <f ca="1">IF(COUNT(M12:M300)=0,"-",AVERAGEIFS(M12:M300, M12:M300, "&gt;="&amp;M2,M12:M300,"&lt;="&amp;M3))</f>
        <v>1599.6757457846952</v>
      </c>
      <c r="O4" s="1558">
        <f ca="1">IF(COUNT(O12:O300)=0,"-",AVERAGEIFS(O12:O300, O12:O300, "&gt;="&amp;O2,O12:O300,"&lt;="&amp;O3))</f>
        <v>12.437039708188934</v>
      </c>
      <c r="Q4" s="1558">
        <f ca="1">IF(COUNT(Q12:Q300)=0,"-",AVERAGEIFS(Q12:Q300, Q12:Q300, "&gt;="&amp;Q2,Q12:Q300,"&lt;="&amp;Q3))</f>
        <v>71.013220660964123</v>
      </c>
      <c r="S4" s="1558">
        <f ca="1">IF(COUNT(S12:S300)=0,"-",AVERAGEIFS(S12:S300, S12:S300, "&gt;="&amp;S2,S12:S300,"&lt;="&amp;S3))</f>
        <v>6451.9392884486215</v>
      </c>
      <c r="U4" s="1558">
        <f ca="1">IF(COUNT(U12:U300)=0,"-",AVERAGEIFS(U12:U300, U12:U300, "&gt;="&amp;U2,U12:U300,"&lt;="&amp;U3))</f>
        <v>223.06057990374507</v>
      </c>
      <c r="W4" s="1558">
        <f ca="1">IF(COUNT(W12:W300)=0,"-",AVERAGEIFS(W12:W300, W12:W300, "&gt;="&amp;W2,W12:W300,"&lt;="&amp;W3))</f>
        <v>189.65584203715306</v>
      </c>
      <c r="Y4" s="1558">
        <f ca="1">IF(COUNT(Y12:Y300)=0,"-",AVERAGEIFS(Y12:Y300, Y12:Y300, "&gt;="&amp;Y2,Y12:Y300,"&lt;="&amp;Y3))</f>
        <v>133.54596590109335</v>
      </c>
      <c r="AA4" s="1558">
        <f ca="1">IF(COUNT(AA12:AA300)=0,"-",AVERAGEIFS(AA12:AA300, AA12:AA300, "&gt;="&amp;AA2,AA12:AA300,"&lt;="&amp;AA3))</f>
        <v>867.2612145740942</v>
      </c>
      <c r="AC4" s="1558">
        <f ca="1">IF(COUNT(AC12:AC300)=0,"-",AVERAGEIFS(AC12:AC300, AC12:AC300, "&gt;="&amp;AC2,AC12:AC300,"&lt;="&amp;AC3))</f>
        <v>27.826778398704363</v>
      </c>
      <c r="AE4" s="1558">
        <f ca="1">IF(COUNT(AE12:AE300)=0,"-",AVERAGEIFS(AE12:AE300, AE12:AE300, "&gt;="&amp;AE2,AE12:AE300,"&lt;="&amp;AE3))</f>
        <v>3873.0274423710212</v>
      </c>
      <c r="AG4" s="1558" t="e">
        <f ca="1">IF(COUNT(AG12:AG300)=0,"-",AVERAGEIFS(AG12:AG300, AG12:AG300, "&gt;="&amp;AG2,AG12:AG300,"&lt;="&amp;AG3))</f>
        <v>#DIV/0!</v>
      </c>
      <c r="AI4" s="1558">
        <f ca="1">IF(COUNT(AI12:AI300)=0,"-",AVERAGEIFS(AI12:AI300, AI12:AI300, "&gt;="&amp;AI2,AI12:AI300,"&lt;="&amp;AI3))</f>
        <v>2216.6335037299928</v>
      </c>
      <c r="AK4" s="1558">
        <f ca="1">IF(COUNT(AK12:AK300)=0,"-",AVERAGEIFS(AK12:AK300, AK12:AK300, "&gt;="&amp;AK2,AK12:AK300,"&lt;="&amp;AK3))</f>
        <v>1718.5512484598839</v>
      </c>
      <c r="AM4" s="1558" t="str">
        <f>IF(COUNT(AM12:AM300)=0,"-",AVERAGEIFS(AM12:AM300, AM12:AM300, "&gt;="&amp;AM2,AM12:AM300,"&lt;="&amp;AM3))</f>
        <v>-</v>
      </c>
      <c r="AO4" s="1558">
        <f ca="1">IF(COUNT(AO12:AO300)=0,"-",AVERAGEIFS(AO12:AO300, AO12:AO300, "&gt;="&amp;AO2,AO12:AO300,"&lt;="&amp;AO3))</f>
        <v>262.81965102756266</v>
      </c>
      <c r="AQ4" s="1558">
        <f ca="1">IF(COUNT(AQ12:AQ300)=0,"-",AVERAGEIFS(AQ12:AQ300, AQ12:AQ300, "&gt;="&amp;AQ2,AQ12:AQ300,"&lt;="&amp;AQ3))</f>
        <v>13815.687794420441</v>
      </c>
    </row>
    <row r="5" spans="1:43">
      <c r="A5" s="3176"/>
      <c r="C5" s="1556" t="s">
        <v>400</v>
      </c>
      <c r="E5" s="1559">
        <f ca="1">IF(COUNT(E12:E300)=0,"-",SUMIFS(D12:D300,E12:E300,"&gt;="&amp;E2,E12:E300,"&lt;="&amp;E3)/SUMIFS($B12:$B300,E12:E300,"&gt;="&amp;E2,E12:E300,"&lt;="&amp;E3))</f>
        <v>9332.1665080815146</v>
      </c>
      <c r="G5" s="1559">
        <f ca="1">IF(COUNT(G12:G300)=0,"-",SUMIFS(F12:F300,G12:G300,"&gt;="&amp;G2,G12:G300,"&lt;="&amp;G3)/SUMIFS($B12:$B300,G12:G300,"&gt;="&amp;G2,G12:G300,"&lt;="&amp;G3))</f>
        <v>2457.1861370641027</v>
      </c>
      <c r="I5" s="1559">
        <f ca="1">IF(COUNT(I12:I300)=0,"-",SUMIFS(H12:H300,I12:I300,"&gt;="&amp;I2,I12:I300,"&lt;="&amp;I3)/SUMIFS($B12:$B300,I12:I300,"&gt;="&amp;I2,I12:I300,"&lt;="&amp;I3))</f>
        <v>9660.5428100987938</v>
      </c>
      <c r="K5" s="1559" t="str">
        <f>IF(COUNT(K12:K300)=0,"-",SUMIFS(J12:J300,K12:K300,"&gt;="&amp;K2,K12:K300,"&lt;="&amp;K3)/SUMIFS($B12:$B300,K12:K300,"&gt;="&amp;K2,K12:K300,"&lt;="&amp;K3))</f>
        <v>-</v>
      </c>
      <c r="M5" s="1559">
        <f ca="1">IF(COUNT(M12:M300)=0,"-",SUMIFS(L12:L300,M12:M300,"&gt;="&amp;M2,M12:M300,"&lt;="&amp;M3)/SUMIFS($B12:$B300,M12:M300,"&gt;="&amp;M2,M12:M300,"&lt;="&amp;M3))</f>
        <v>1599.6757457846952</v>
      </c>
      <c r="O5" s="1559">
        <f ca="1">IF(COUNT(O12:O300)=0,"-",SUMIFS(N12:N300,O12:O300,"&gt;="&amp;O2,O12:O300,"&lt;="&amp;O3)/SUMIFS($B12:$B300,O12:O300,"&gt;="&amp;O2,O12:O300,"&lt;="&amp;O3))</f>
        <v>10.651612962622192</v>
      </c>
      <c r="Q5" s="1559">
        <f ca="1">IF(COUNT(Q12:Q300)=0,"-",SUMIFS(P12:P300,Q12:Q300,"&gt;="&amp;Q2,Q12:Q300,"&lt;="&amp;Q3)/SUMIFS($B12:$B300,Q12:Q300,"&gt;="&amp;Q2,Q12:Q300,"&lt;="&amp;Q3))</f>
        <v>63.393453604493338</v>
      </c>
      <c r="S5" s="1559">
        <f ca="1">IF(COUNT(S12:S300)=0,"-",SUMIFS(R12:R300,S12:S300,"&gt;="&amp;S2,S12:S300,"&lt;="&amp;S3)/SUMIFS($B12:$B300,S12:S300,"&gt;="&amp;S2,S12:S300,"&lt;="&amp;S3))</f>
        <v>6161.8709842049029</v>
      </c>
      <c r="U5" s="1559">
        <f ca="1">IF(COUNT(U12:U300)=0,"-",SUMIFS(T12:T300,U12:U300,"&gt;="&amp;U2,U12:U300,"&lt;="&amp;U3)/SUMIFS($B12:$B300,U12:U300,"&gt;="&amp;U2,U12:U300,"&lt;="&amp;U3))</f>
        <v>227.8829259920347</v>
      </c>
      <c r="W5" s="1559">
        <f ca="1">IF(COUNT(W12:W300)=0,"-",SUMIFS(V12:V300,W12:W300,"&gt;="&amp;W2,W12:W300,"&lt;="&amp;W3)/SUMIFS($B12:$B300,W12:W300,"&gt;="&amp;W2,W12:W300,"&lt;="&amp;W3))</f>
        <v>175.18929524397009</v>
      </c>
      <c r="Y5" s="1559">
        <f ca="1">IF(COUNT(Y12:Y300)=0,"-",SUMIFS(X12:X300,Y12:Y300,"&gt;="&amp;Y2,Y12:Y300,"&lt;="&amp;Y3)/SUMIFS($B12:$B300,Y12:Y300,"&gt;="&amp;Y2,Y12:Y300,"&lt;="&amp;Y3))</f>
        <v>113.89556358933034</v>
      </c>
      <c r="AA5" s="1559">
        <f ca="1">IF(COUNT(AA12:AA300)=0,"-",SUMIFS(Z12:Z300,AA12:AA300,"&gt;="&amp;AA2,AA12:AA300,"&lt;="&amp;AA3)/SUMIFS($B12:$B300,AA12:AA300,"&gt;="&amp;AA2,AA12:AA300,"&lt;="&amp;AA3))</f>
        <v>909.1005294240648</v>
      </c>
      <c r="AC5" s="1559">
        <f ca="1">IF(COUNT(AC12:AC300)=0,"-",SUMIFS(AB12:AB300,AC12:AC300,"&gt;="&amp;AC2,AC12:AC300,"&lt;="&amp;AC3)/SUMIFS($B12:$B300,AC12:AC300,"&gt;="&amp;AC2,AC12:AC300,"&lt;="&amp;AC3))</f>
        <v>70.227397401125288</v>
      </c>
      <c r="AE5" s="1559">
        <f ca="1">IF(COUNT(AE12:AE300)=0,"-",SUMIFS(AD12:AD300,AE12:AE300,"&gt;="&amp;AE2,AE12:AE300,"&lt;="&amp;AE3)/SUMIFS($B12:$B300,AE12:AE300,"&gt;="&amp;AE2,AE12:AE300,"&lt;="&amp;AE3))</f>
        <v>7746.0548847420423</v>
      </c>
      <c r="AG5" s="1559" t="e">
        <f ca="1">IF(COUNT(AG12:AG300)=0,"-",SUMIFS(AF12:AF300,AG12:AG300,"&gt;="&amp;AG2,AG12:AG300,"&lt;="&amp;AG3)/SUMIFS($B12:$B300,AG12:AG300,"&gt;="&amp;AG2,AG12:AG300,"&lt;="&amp;AG3))</f>
        <v>#DIV/0!</v>
      </c>
      <c r="AI5" s="1559">
        <f ca="1">IF(COUNT(AI12:AI300)=0,"-",SUMIFS(AH12:AH300,AI12:AI300,"&gt;="&amp;AI2,AI12:AI300,"&lt;="&amp;AI3)/SUMIFS($B12:$B300,AI12:AI300,"&gt;="&amp;AI2,AI12:AI300,"&lt;="&amp;AI3))</f>
        <v>2730.1993787632859</v>
      </c>
      <c r="AK5" s="1559">
        <f ca="1">IF(COUNT(AK12:AK300)=0,"-",SUMIFS(AJ12:AJ300,AK12:AK300,"&gt;="&amp;AK2,AK12:AK300,"&lt;="&amp;AK3)/SUMIFS($B12:$B300,AK12:AK300,"&gt;="&amp;AK2,AK12:AK300,"&lt;="&amp;AK3))</f>
        <v>1668.6877279215641</v>
      </c>
      <c r="AM5" s="1559" t="str">
        <f>IF(COUNT(AM12:AM300)=0,"-",SUMIFS(AL12:AL300,AM12:AM300,"&gt;="&amp;AM2,AM12:AM300,"&lt;="&amp;AM3)/SUMIFS($B12:$B300,AM12:AM300,"&gt;="&amp;AM2,AM12:AM300,"&lt;="&amp;AM3))</f>
        <v>-</v>
      </c>
      <c r="AO5" s="1559">
        <f ca="1">IF(COUNT(AO12:AO300)=0,"-",SUMIFS(AN12:AN300,AO12:AO300,"&gt;="&amp;AO2,AO12:AO300,"&lt;="&amp;AO3)/SUMIFS($B12:$B300,AO12:AO300,"&gt;="&amp;AO2,AO12:AO300,"&lt;="&amp;AO3))</f>
        <v>207.87980128001195</v>
      </c>
      <c r="AQ5" s="1559">
        <f ca="1">IF(COUNT(AQ12:AQ300)=0,"-",SUMIFS(AP12:AP300,AQ12:AQ300,"&gt;="&amp;AQ2,AQ12:AQ300,"&lt;="&amp;AQ3)/SUMIFS($B12:$B300,AQ12:AQ300,"&gt;="&amp;AQ2,AQ12:AQ300,"&lt;="&amp;AQ3))</f>
        <v>13245.981984112959</v>
      </c>
    </row>
    <row r="6" spans="1:43">
      <c r="A6" s="3176"/>
      <c r="C6" s="1556" t="s">
        <v>401</v>
      </c>
      <c r="E6" s="1560">
        <f ca="1">IF(COUNT(E12:E300)=0,"-",SUMIFS(E12:E300, E12:E300, "&gt;="&amp;E2,E12:E300,"&lt;="&amp;E3)/($A$1-COUNTIF(E12:E300,"&lt;"&amp;E$2)-COUNTIF(E12:E300,"&gt;"&amp;E$3)))</f>
        <v>8986.8958308206311</v>
      </c>
      <c r="G6" s="1560">
        <f ca="1">IF(COUNT(G12:G300)=0,"-",SUMIFS(G12:G300, G12:G300, "&gt;="&amp;G2,G12:G300,"&lt;="&amp;G3)/($A$1-COUNTIF(G12:G300,"&lt;"&amp;G$2)-COUNTIF(G12:G300,"&gt;"&amp;G$3)))</f>
        <v>1795.4434838426325</v>
      </c>
      <c r="I6" s="1560">
        <f ca="1">IF(COUNT(I12:I300)=0,"-",SUMIFS(I12:I300, I12:I300, "&gt;="&amp;I2,I12:I300,"&lt;="&amp;I3)/($A$1-COUNTIF(I12:I300,"&lt;"&amp;I$2)-COUNTIF(I12:I300,"&gt;"&amp;I$3)))</f>
        <v>966.05428100987933</v>
      </c>
      <c r="K6" s="1560" t="str">
        <f>IF(COUNT(K12:K300)=0,"-",SUMIFS(K12:K300, K12:K300, "&gt;="&amp;K2,K12:K300,"&lt;="&amp;K3)/($A$1-COUNTIF(K12:K300,"&lt;"&amp;K$2)-COUNTIF(K12:K300,"&gt;"&amp;K$3)))</f>
        <v>-</v>
      </c>
      <c r="M6" s="1560">
        <f ca="1">IF(COUNT(M12:M300)=0,"-",SUMIFS(M12:M300, M12:M300, "&gt;="&amp;M2,M12:M300,"&lt;="&amp;M3)/($A$1-COUNTIF(M12:M300,"&lt;"&amp;M$2)-COUNTIF(M12:M300,"&gt;"&amp;M$3)))</f>
        <v>159.96757457846951</v>
      </c>
      <c r="O6" s="1560">
        <f ca="1">IF(COUNT(O12:O300)=0,"-",SUMIFS(O12:O300, O12:O300, "&gt;="&amp;O2,O12:O300,"&lt;="&amp;O3)/($A$1-COUNTIF(O12:O300,"&lt;"&amp;O$2)-COUNTIF(O12:O300,"&gt;"&amp;O$3)))</f>
        <v>11.055146407279052</v>
      </c>
      <c r="Q6" s="1560">
        <f ca="1">IF(COUNT(Q12:Q300)=0,"-",SUMIFS(Q12:Q300, Q12:Q300, "&gt;="&amp;Q2,Q12:Q300,"&lt;="&amp;Q3)/($A$1-COUNTIF(Q12:Q300,"&lt;"&amp;Q$2)-COUNTIF(Q12:Q300,"&gt;"&amp;Q$3)))</f>
        <v>63.911898594867715</v>
      </c>
      <c r="S6" s="1560">
        <f ca="1">IF(COUNT(S12:S300)=0,"-",SUMIFS(S12:S300, S12:S300, "&gt;="&amp;S2,S12:S300,"&lt;="&amp;S3)/($A$1-COUNTIF(S12:S300,"&lt;"&amp;S$2)-COUNTIF(S12:S300,"&gt;"&amp;S$3)))</f>
        <v>8295.3505137196571</v>
      </c>
      <c r="U6" s="1560">
        <f ca="1">IF(COUNT(U12:U300)=0,"-",SUMIFS(U12:U300, U12:U300, "&gt;="&amp;U2,U12:U300,"&lt;="&amp;U3)/($A$1-COUNTIF(U12:U300,"&lt;"&amp;U$2)-COUNTIF(U12:U300,"&gt;"&amp;U$3)))</f>
        <v>123.92254439096948</v>
      </c>
      <c r="W6" s="1560">
        <f ca="1">IF(COUNT(W12:W300)=0,"-",SUMIFS(W12:W300, W12:W300, "&gt;="&amp;W2,W12:W300,"&lt;="&amp;W3)/($A$1-COUNTIF(W12:W300,"&lt;"&amp;W$2)-COUNTIF(W12:W300,"&gt;"&amp;W$3)))</f>
        <v>168.5829706996916</v>
      </c>
      <c r="Y6" s="1560">
        <f ca="1">IF(COUNT(Y12:Y300)=0,"-",SUMIFS(Y12:Y300, Y12:Y300, "&gt;="&amp;Y2,Y12:Y300,"&lt;="&amp;Y3)/($A$1-COUNTIF(Y12:Y300,"&lt;"&amp;Y$2)-COUNTIF(Y12:Y300,"&gt;"&amp;Y$3)))</f>
        <v>80.127579540656001</v>
      </c>
      <c r="AA6" s="1560">
        <f ca="1">IF(COUNT(AA12:AA300)=0,"-",SUMIFS(AA12:AA300, AA12:AA300, "&gt;="&amp;AA2,AA12:AA300,"&lt;="&amp;AA3)/($A$1-COUNTIF(AA12:AA300,"&lt;"&amp;AA$2)-COUNTIF(AA12:AA300,"&gt;"&amp;AA$3)))</f>
        <v>650.44591093057068</v>
      </c>
      <c r="AC6" s="1560">
        <f ca="1">IF(COUNT(AC12:AC300)=0,"-",SUMIFS(AC12:AC300, AC12:AC300, "&gt;="&amp;AC2,AC12:AC300,"&lt;="&amp;AC3)/($A$1-COUNTIF(AC12:AC300,"&lt;"&amp;AC$2)-COUNTIF(AC12:AC300,"&gt;"&amp;AC$3)))</f>
        <v>11.130711359481746</v>
      </c>
      <c r="AE6" s="1560">
        <f ca="1">IF(COUNT(AE12:AE300)=0,"-",SUMIFS(AE12:AE300, AE12:AE300, "&gt;="&amp;AE2,AE12:AE300,"&lt;="&amp;AE3)/($A$1-COUNTIF(AE12:AE300,"&lt;"&amp;AE$2)-COUNTIF(AE12:AE300,"&gt;"&amp;AE$3)))</f>
        <v>860.67276497133798</v>
      </c>
      <c r="AG6" s="1560">
        <f ca="1">IF(COUNT(AG12:AG300)=0,"-",SUMIFS(AG12:AG300, AG12:AG300, "&gt;="&amp;AG2,AG12:AG300,"&lt;="&amp;AG3)/($A$1-COUNTIF(AG12:AG300,"&lt;"&amp;AG$2)-COUNTIF(AG12:AG300,"&gt;"&amp;AG$3)))</f>
        <v>0</v>
      </c>
      <c r="AI6" s="1560">
        <f ca="1">IF(COUNT(AI12:AI300)=0,"-",SUMIFS(AI12:AI300, AI12:AI300, "&gt;="&amp;AI2,AI12:AI300,"&lt;="&amp;AI3)/($A$1-COUNTIF(AI12:AI300,"&lt;"&amp;AI$2)-COUNTIF(AI12:AI300,"&gt;"&amp;AI$3)))</f>
        <v>886.6534014919971</v>
      </c>
      <c r="AK6" s="1560">
        <f ca="1">IF(COUNT(AK12:AK300)=0,"-",SUMIFS(AK12:AK300, AK12:AK300, "&gt;="&amp;AK2,AK12:AK300,"&lt;="&amp;AK3)/($A$1-COUNTIF(AK12:AK300,"&lt;"&amp;AK$2)-COUNTIF(AK12:AK300,"&gt;"&amp;AK$3)))</f>
        <v>1546.6961236138955</v>
      </c>
      <c r="AM6" s="1560" t="str">
        <f>IF(COUNT(AM12:AM300)=0,"-",SUMIFS(AM12:AM300, AM12:AM300, "&gt;="&amp;AM2,AM12:AM300,"&lt;="&amp;AM3)/($A$1-COUNTIF(AM12:AM300,"&lt;"&amp;AM$2)-COUNTIF(AM12:AM300,"&gt;"&amp;AM$3)))</f>
        <v>-</v>
      </c>
      <c r="AO6" s="1560">
        <f ca="1">IF(COUNT(AO12:AO300)=0,"-",SUMIFS(AO12:AO300, AO12:AO300, "&gt;="&amp;AO2,AO12:AO300,"&lt;="&amp;AO3)/($A$1-COUNTIF(AO12:AO300,"&lt;"&amp;AO$2)-COUNTIF(AO12:AO300,"&gt;"&amp;AO$3)))</f>
        <v>131.40982551378133</v>
      </c>
      <c r="AQ6" s="1560">
        <f ca="1">IF(COUNT(AQ12:AQ300)=0,"-",SUMIFS(AQ12:AQ300, AQ12:AQ300, "&gt;="&amp;AQ2,AQ12:AQ300,"&lt;="&amp;AQ3)/($A$1-COUNTIF(AQ12:AQ300,"&lt;"&amp;AQ$2)-COUNTIF(AQ12:AQ300,"&gt;"&amp;AQ$3)))</f>
        <v>13815.687794420441</v>
      </c>
    </row>
    <row r="9" spans="1:43">
      <c r="D9" t="s">
        <v>75</v>
      </c>
      <c r="E9" s="1561"/>
      <c r="F9" t="s">
        <v>76</v>
      </c>
      <c r="G9" s="1561"/>
      <c r="H9" t="s">
        <v>77</v>
      </c>
      <c r="I9" s="1561"/>
      <c r="J9" t="s">
        <v>78</v>
      </c>
      <c r="K9" s="1561"/>
      <c r="L9" t="s">
        <v>79</v>
      </c>
      <c r="M9" s="1561"/>
      <c r="N9" t="s">
        <v>80</v>
      </c>
      <c r="O9" s="1561"/>
      <c r="P9" t="s">
        <v>81</v>
      </c>
      <c r="Q9" s="1561"/>
      <c r="R9" t="s">
        <v>82</v>
      </c>
      <c r="S9" s="1561"/>
      <c r="T9" t="s">
        <v>83</v>
      </c>
      <c r="U9" s="1561"/>
      <c r="V9" t="s">
        <v>84</v>
      </c>
      <c r="W9" s="1561"/>
      <c r="X9" t="s">
        <v>85</v>
      </c>
      <c r="Y9" s="1561"/>
      <c r="Z9" t="s">
        <v>86</v>
      </c>
      <c r="AA9" s="1561"/>
      <c r="AB9" t="s">
        <v>87</v>
      </c>
      <c r="AC9" s="1561"/>
      <c r="AD9" t="s">
        <v>88</v>
      </c>
      <c r="AE9" s="1561"/>
      <c r="AF9" t="s">
        <v>89</v>
      </c>
      <c r="AG9" s="1561"/>
      <c r="AH9" t="s">
        <v>90</v>
      </c>
      <c r="AI9" s="1561"/>
      <c r="AJ9" t="s">
        <v>91</v>
      </c>
      <c r="AK9" s="1561"/>
      <c r="AL9" t="s">
        <v>92</v>
      </c>
      <c r="AM9" s="1561"/>
      <c r="AN9" t="s">
        <v>93</v>
      </c>
      <c r="AO9" s="1561"/>
      <c r="AP9" t="s">
        <v>94</v>
      </c>
      <c r="AQ9" s="1561"/>
    </row>
    <row r="10" spans="1:43" ht="58">
      <c r="A10" s="1562"/>
      <c r="B10" s="1562"/>
      <c r="D10" s="1562" t="s">
        <v>95</v>
      </c>
      <c r="E10" s="1563" t="str">
        <f>D10&amp;"
per FTE"</f>
        <v>Total Occupancy
per FTE</v>
      </c>
      <c r="F10" s="1562" t="s">
        <v>96</v>
      </c>
      <c r="G10" s="1563" t="str">
        <f>F10&amp;"
per FTE"</f>
        <v>Direct Care Consultant 201
per FTE</v>
      </c>
      <c r="H10" s="1562" t="s">
        <v>97</v>
      </c>
      <c r="I10" s="1563" t="str">
        <f>H10&amp;"
per FTE"</f>
        <v>Temporary Help 202
per FTE</v>
      </c>
      <c r="J10" s="1562" t="s">
        <v>98</v>
      </c>
      <c r="K10" s="1563" t="str">
        <f>J10&amp;"
per FTE"</f>
        <v>Clients and Caregivers Reimb./Stipends 203
per FTE</v>
      </c>
      <c r="L10" s="1562" t="s">
        <v>99</v>
      </c>
      <c r="M10" s="1563" t="str">
        <f>L10&amp;"
per FTE"</f>
        <v>Subcontracted Direct Care 206
per FTE</v>
      </c>
      <c r="N10" s="1562" t="s">
        <v>100</v>
      </c>
      <c r="O10" s="1563" t="str">
        <f>N10&amp;"
per FTE"</f>
        <v>Staff Training 204
per FTE</v>
      </c>
      <c r="P10" s="1562" t="s">
        <v>101</v>
      </c>
      <c r="Q10" s="1563" t="str">
        <f>P10&amp;"
per FTE"</f>
        <v>Staff Mileage / Travel 205
per FTE</v>
      </c>
      <c r="R10" s="1562" t="s">
        <v>102</v>
      </c>
      <c r="S10" s="1563" t="str">
        <f>R10&amp;"
per FTE"</f>
        <v>Meals 207
per FTE</v>
      </c>
      <c r="T10" s="1562" t="s">
        <v>103</v>
      </c>
      <c r="U10" s="1563" t="str">
        <f>T10&amp;"
per FTE"</f>
        <v>Client Transportation 208
per FTE</v>
      </c>
      <c r="V10" s="1562" t="s">
        <v>104</v>
      </c>
      <c r="W10" s="1563" t="str">
        <f>V10&amp;"
per FTE"</f>
        <v>Vehicle Expenses 208
per FTE</v>
      </c>
      <c r="X10" s="1562" t="s">
        <v>105</v>
      </c>
      <c r="Y10" s="1563" t="str">
        <f>X10&amp;"
per FTE"</f>
        <v>Vehicle Depreciation 208
per FTE</v>
      </c>
      <c r="Z10" s="1562" t="s">
        <v>106</v>
      </c>
      <c r="AA10" s="1563" t="str">
        <f>Z10&amp;"
per FTE"</f>
        <v>Incidental Medical /Medicine/Pharmacy 209
per FTE</v>
      </c>
      <c r="AB10" s="1562" t="s">
        <v>107</v>
      </c>
      <c r="AC10" s="1563" t="str">
        <f>AB10&amp;"
per FTE"</f>
        <v>Client Personal Allowances 211
per FTE</v>
      </c>
      <c r="AD10" s="1562" t="s">
        <v>108</v>
      </c>
      <c r="AE10" s="1563" t="str">
        <f>AD10&amp;"
per FTE"</f>
        <v>Provision Material Goods/Svs./Benefits 212
per FTE</v>
      </c>
      <c r="AF10" s="1562" t="s">
        <v>109</v>
      </c>
      <c r="AG10" s="1563" t="str">
        <f>AF10&amp;"
per FTE"</f>
        <v>Direct Client Wages 214
per FTE</v>
      </c>
      <c r="AH10" s="1562" t="s">
        <v>110</v>
      </c>
      <c r="AI10" s="1563" t="str">
        <f>AH10&amp;"
per FTE"</f>
        <v>Other Commercial Prod. &amp; Svs. 214
per FTE</v>
      </c>
      <c r="AJ10" s="1562" t="s">
        <v>111</v>
      </c>
      <c r="AK10" s="1563" t="str">
        <f>AJ10&amp;"
per FTE"</f>
        <v>Program Supplies &amp; Materials 215
per FTE</v>
      </c>
      <c r="AL10" s="1562" t="s">
        <v>112</v>
      </c>
      <c r="AM10" s="1563" t="str">
        <f>AL10&amp;"
per FTE"</f>
        <v>Non Charitable Expenses
per FTE</v>
      </c>
      <c r="AN10" s="1562" t="s">
        <v>113</v>
      </c>
      <c r="AO10" s="1563" t="str">
        <f>AN10&amp;"
per FTE"</f>
        <v>Other Expense
per FTE</v>
      </c>
      <c r="AP10" s="1562" t="s">
        <v>114</v>
      </c>
      <c r="AQ10" s="1563" t="str">
        <f>AP10&amp;"
per FTE"</f>
        <v>Total Other Program Expense
per FTE</v>
      </c>
    </row>
    <row r="11" spans="1:43">
      <c r="A11" t="s">
        <v>115</v>
      </c>
      <c r="B11" t="s">
        <v>116</v>
      </c>
      <c r="D11" t="s">
        <v>117</v>
      </c>
      <c r="E11" s="1561"/>
      <c r="F11" t="s">
        <v>117</v>
      </c>
      <c r="G11" s="1561"/>
      <c r="H11" t="s">
        <v>117</v>
      </c>
      <c r="I11" s="1561"/>
      <c r="J11" t="s">
        <v>117</v>
      </c>
      <c r="K11" s="1561"/>
      <c r="L11" t="s">
        <v>117</v>
      </c>
      <c r="M11" s="1561"/>
      <c r="N11" t="s">
        <v>117</v>
      </c>
      <c r="O11" s="1561"/>
      <c r="P11" t="s">
        <v>117</v>
      </c>
      <c r="Q11" s="1561"/>
      <c r="R11" t="s">
        <v>117</v>
      </c>
      <c r="S11" s="1561"/>
      <c r="T11" t="s">
        <v>117</v>
      </c>
      <c r="U11" s="1561"/>
      <c r="V11" t="s">
        <v>117</v>
      </c>
      <c r="W11" s="1561"/>
      <c r="X11" t="s">
        <v>117</v>
      </c>
      <c r="Y11" s="1561"/>
      <c r="Z11" t="s">
        <v>117</v>
      </c>
      <c r="AA11" s="1561"/>
      <c r="AB11" t="s">
        <v>117</v>
      </c>
      <c r="AC11" s="1561"/>
      <c r="AD11" t="s">
        <v>117</v>
      </c>
      <c r="AE11" s="1561"/>
      <c r="AF11" t="s">
        <v>117</v>
      </c>
      <c r="AG11" s="1561"/>
      <c r="AH11" t="s">
        <v>117</v>
      </c>
      <c r="AI11" s="1561"/>
      <c r="AJ11" t="s">
        <v>117</v>
      </c>
      <c r="AK11" s="1561"/>
      <c r="AL11" t="s">
        <v>117</v>
      </c>
      <c r="AM11" s="1561"/>
      <c r="AN11" t="s">
        <v>117</v>
      </c>
      <c r="AO11" s="1561"/>
      <c r="AP11" t="s">
        <v>117</v>
      </c>
      <c r="AQ11" s="1561"/>
    </row>
    <row r="12" spans="1:43">
      <c r="A12" t="s">
        <v>118</v>
      </c>
      <c r="B12">
        <v>21.145</v>
      </c>
      <c r="D12">
        <v>365296</v>
      </c>
      <c r="E12" s="1564">
        <f>IF(OR($B12=0,D12=0),"",D12/$B12)</f>
        <v>17275.762591629227</v>
      </c>
      <c r="F12">
        <v>20416</v>
      </c>
      <c r="G12" s="1564">
        <f>IF(OR($B12=0,F12=0),"",F12/$B12)</f>
        <v>965.52376448332939</v>
      </c>
      <c r="I12" s="1564" t="str">
        <f>IF(OR($B12=0,H12=0),"",H12/$B12)</f>
        <v/>
      </c>
      <c r="K12" s="1564" t="str">
        <f>IF(OR($B12=0,J12=0),"",J12/$B12)</f>
        <v/>
      </c>
      <c r="M12" s="1564" t="str">
        <f>IF(OR($B12=0,L12=0),"",L12/$B12)</f>
        <v/>
      </c>
      <c r="N12">
        <v>227</v>
      </c>
      <c r="O12" s="1564">
        <f>IF(OR($B12=0,N12=0),"",N12/$B12)</f>
        <v>10.735398439347364</v>
      </c>
      <c r="P12">
        <v>3083</v>
      </c>
      <c r="Q12" s="1564">
        <f>IF(OR($B12=0,P12=0),"",P12/$B12)</f>
        <v>145.80279025774416</v>
      </c>
      <c r="R12">
        <v>139715</v>
      </c>
      <c r="S12" s="1564">
        <f>IF(OR($B12=0,R12=0),"",R12/$B12)</f>
        <v>6607.4722156538191</v>
      </c>
      <c r="U12" s="1564" t="str">
        <f>IF(OR($B12=0,T12=0),"",T12/$B12)</f>
        <v/>
      </c>
      <c r="V12">
        <v>14974</v>
      </c>
      <c r="W12" s="1564">
        <f>IF(OR($B12=0,V12=0),"",V12/$B12)</f>
        <v>708.15795696382122</v>
      </c>
      <c r="Y12" s="1564" t="str">
        <f>IF(OR($B12=0,X12=0),"",X12/$B12)</f>
        <v/>
      </c>
      <c r="Z12">
        <v>13450</v>
      </c>
      <c r="AA12" s="1564">
        <f>IF(OR($B12=0,Z12=0),"",Z12/$B12)</f>
        <v>636.08418065736578</v>
      </c>
      <c r="AB12">
        <v>1090</v>
      </c>
      <c r="AC12" s="1564">
        <f>IF(OR($B12=0,AB12=0),"",AB12/$B12)</f>
        <v>51.54882951052258</v>
      </c>
      <c r="AE12" s="1564" t="str">
        <f>IF(OR($B12=0,AD12=0),"",AD12/$B12)</f>
        <v/>
      </c>
      <c r="AG12" s="1564" t="str">
        <f>IF(OR($B12=0,AF12=0),"",AF12/$B12)</f>
        <v/>
      </c>
      <c r="AI12" s="1564" t="str">
        <f>IF(OR($B12=0,AH12=0),"",AH12/$B12)</f>
        <v/>
      </c>
      <c r="AJ12">
        <v>60833</v>
      </c>
      <c r="AK12" s="1564">
        <f>IF(OR($B12=0,AJ12=0),"",AJ12/$B12)</f>
        <v>2876.9449042326792</v>
      </c>
      <c r="AM12" s="1564" t="str">
        <f>IF(OR($B12=0,AL12=0),"",AL12/$B12)</f>
        <v/>
      </c>
      <c r="AO12" s="1564" t="str">
        <f>IF(OR($B12=0,AN12=0),"",AN12/$B12)</f>
        <v/>
      </c>
      <c r="AP12">
        <v>253788</v>
      </c>
      <c r="AQ12" s="1564">
        <f>IF(OR($B12=0,AP12=0),"",AP12/$B12)</f>
        <v>12002.270040198629</v>
      </c>
    </row>
    <row r="13" spans="1:43">
      <c r="A13" t="s">
        <v>692</v>
      </c>
      <c r="B13">
        <v>25.98</v>
      </c>
      <c r="D13">
        <v>44080</v>
      </c>
      <c r="E13" s="1564">
        <f t="shared" ref="E13:G28" si="0">IF(OR($B13=0,D13=0),"",D13/$B13)</f>
        <v>1696.6897613548883</v>
      </c>
      <c r="F13">
        <v>119338</v>
      </c>
      <c r="G13" s="1564">
        <f t="shared" si="0"/>
        <v>4593.4565050038491</v>
      </c>
      <c r="I13" s="1564" t="str">
        <f t="shared" ref="I13:I76" si="1">IF(OR($B13=0,H13=0),"",H13/$B13)</f>
        <v/>
      </c>
      <c r="K13" s="1564" t="str">
        <f t="shared" ref="K13:K76" si="2">IF(OR($B13=0,J13=0),"",J13/$B13)</f>
        <v/>
      </c>
      <c r="M13" s="1564" t="str">
        <f t="shared" ref="M13:M76" si="3">IF(OR($B13=0,L13=0),"",L13/$B13)</f>
        <v/>
      </c>
      <c r="N13">
        <v>896</v>
      </c>
      <c r="O13" s="1564">
        <f t="shared" ref="O13:O76" si="4">IF(OR($B13=0,N13=0),"",N13/$B13)</f>
        <v>34.488067744418785</v>
      </c>
      <c r="P13">
        <v>4827</v>
      </c>
      <c r="Q13" s="1564">
        <f t="shared" ref="Q13:Q76" si="5">IF(OR($B13=0,P13=0),"",P13/$B13)</f>
        <v>185.79676674364896</v>
      </c>
      <c r="R13">
        <v>173390</v>
      </c>
      <c r="S13" s="1564">
        <f t="shared" ref="S13:S76" si="6">IF(OR($B13=0,R13=0),"",R13/$B13)</f>
        <v>6673.9799846035412</v>
      </c>
      <c r="U13" s="1564" t="str">
        <f t="shared" ref="U13:U76" si="7">IF(OR($B13=0,T13=0),"",T13/$B13)</f>
        <v/>
      </c>
      <c r="V13">
        <v>2996</v>
      </c>
      <c r="W13" s="1564">
        <f t="shared" ref="W13:W76" si="8">IF(OR($B13=0,V13=0),"",V13/$B13)</f>
        <v>115.3194765204003</v>
      </c>
      <c r="Y13" s="1564" t="str">
        <f t="shared" ref="Y13:Y76" si="9">IF(OR($B13=0,X13=0),"",X13/$B13)</f>
        <v/>
      </c>
      <c r="AA13" s="1564" t="str">
        <f t="shared" ref="AA13:AA76" si="10">IF(OR($B13=0,Z13=0),"",Z13/$B13)</f>
        <v/>
      </c>
      <c r="AC13" s="1564" t="str">
        <f t="shared" ref="AC13:AC76" si="11">IF(OR($B13=0,AB13=0),"",AB13/$B13)</f>
        <v/>
      </c>
      <c r="AE13" s="1564" t="str">
        <f t="shared" ref="AE13:AE76" si="12">IF(OR($B13=0,AD13=0),"",AD13/$B13)</f>
        <v/>
      </c>
      <c r="AG13" s="1564" t="str">
        <f t="shared" ref="AG13:AG76" si="13">IF(OR($B13=0,AF13=0),"",AF13/$B13)</f>
        <v/>
      </c>
      <c r="AH13">
        <v>1899</v>
      </c>
      <c r="AI13" s="1564">
        <f t="shared" ref="AI13:AI76" si="14">IF(OR($B13=0,AH13=0),"",AH13/$B13)</f>
        <v>73.094688221709006</v>
      </c>
      <c r="AJ13">
        <v>48805</v>
      </c>
      <c r="AK13" s="1564">
        <f t="shared" ref="AK13:AK76" si="15">IF(OR($B13=0,AJ13=0),"",AJ13/$B13)</f>
        <v>1878.5604311008467</v>
      </c>
      <c r="AM13" s="1564" t="str">
        <f t="shared" ref="AM13:AM76" si="16">IF(OR($B13=0,AL13=0),"",AL13/$B13)</f>
        <v/>
      </c>
      <c r="AO13" s="1564" t="str">
        <f t="shared" ref="AO13:AO76" si="17">IF(OR($B13=0,AN13=0),"",AN13/$B13)</f>
        <v/>
      </c>
      <c r="AP13">
        <v>352151</v>
      </c>
      <c r="AQ13" s="1564">
        <f t="shared" ref="AQ13:AQ76" si="18">IF(OR($B13=0,AP13=0),"",AP13/$B13)</f>
        <v>13554.695919938415</v>
      </c>
    </row>
    <row r="14" spans="1:43">
      <c r="A14" t="s">
        <v>695</v>
      </c>
      <c r="B14">
        <v>31.07</v>
      </c>
      <c r="D14">
        <v>222041</v>
      </c>
      <c r="E14" s="1564">
        <f t="shared" si="0"/>
        <v>7146.4757000321852</v>
      </c>
      <c r="F14">
        <v>199534</v>
      </c>
      <c r="G14" s="1564">
        <f t="shared" si="0"/>
        <v>6422.0791760540715</v>
      </c>
      <c r="I14" s="1564" t="str">
        <f t="shared" si="1"/>
        <v/>
      </c>
      <c r="K14" s="1564" t="str">
        <f t="shared" si="2"/>
        <v/>
      </c>
      <c r="M14" s="1564" t="str">
        <f t="shared" si="3"/>
        <v/>
      </c>
      <c r="N14">
        <v>22</v>
      </c>
      <c r="O14" s="1564">
        <f t="shared" si="4"/>
        <v>0.70807853234631479</v>
      </c>
      <c r="P14">
        <v>54</v>
      </c>
      <c r="Q14" s="1564">
        <f t="shared" si="5"/>
        <v>1.7380109430318635</v>
      </c>
      <c r="R14">
        <v>133541</v>
      </c>
      <c r="S14" s="1564">
        <f t="shared" si="6"/>
        <v>4298.0688767299644</v>
      </c>
      <c r="T14">
        <v>51739</v>
      </c>
      <c r="U14" s="1564">
        <f t="shared" si="7"/>
        <v>1665.2397811393628</v>
      </c>
      <c r="V14">
        <v>1148</v>
      </c>
      <c r="W14" s="1564">
        <f t="shared" si="8"/>
        <v>36.94882523334406</v>
      </c>
      <c r="X14">
        <v>1111</v>
      </c>
      <c r="Y14" s="1564">
        <f t="shared" si="9"/>
        <v>35.757965883488893</v>
      </c>
      <c r="AA14" s="1564" t="str">
        <f t="shared" si="10"/>
        <v/>
      </c>
      <c r="AC14" s="1564" t="str">
        <f t="shared" si="11"/>
        <v/>
      </c>
      <c r="AE14" s="1564" t="str">
        <f t="shared" si="12"/>
        <v/>
      </c>
      <c r="AG14" s="1564" t="str">
        <f t="shared" si="13"/>
        <v/>
      </c>
      <c r="AI14" s="1564" t="str">
        <f t="shared" si="14"/>
        <v/>
      </c>
      <c r="AJ14">
        <v>44969</v>
      </c>
      <c r="AK14" s="1564">
        <f t="shared" si="15"/>
        <v>1447.3447055037013</v>
      </c>
      <c r="AM14" s="1564" t="str">
        <f t="shared" si="16"/>
        <v/>
      </c>
      <c r="AN14">
        <v>438</v>
      </c>
      <c r="AO14" s="1564">
        <f t="shared" si="17"/>
        <v>14.097199871258448</v>
      </c>
      <c r="AP14">
        <v>432556</v>
      </c>
      <c r="AQ14" s="1564">
        <f t="shared" si="18"/>
        <v>13921.98261989057</v>
      </c>
    </row>
    <row r="15" spans="1:43">
      <c r="A15" t="s">
        <v>696</v>
      </c>
      <c r="B15">
        <v>11.2071692307692</v>
      </c>
      <c r="D15">
        <v>41065</v>
      </c>
      <c r="E15" s="1564">
        <f t="shared" si="0"/>
        <v>3664.1723841606986</v>
      </c>
      <c r="F15">
        <v>48609</v>
      </c>
      <c r="G15" s="1564">
        <f t="shared" si="0"/>
        <v>4337.3129288120635</v>
      </c>
      <c r="I15" s="1564" t="str">
        <f t="shared" si="1"/>
        <v/>
      </c>
      <c r="K15" s="1564" t="str">
        <f t="shared" si="2"/>
        <v/>
      </c>
      <c r="M15" s="1564" t="str">
        <f t="shared" si="3"/>
        <v/>
      </c>
      <c r="N15">
        <v>312</v>
      </c>
      <c r="O15" s="1564">
        <f t="shared" si="4"/>
        <v>27.839322631392619</v>
      </c>
      <c r="P15">
        <v>445</v>
      </c>
      <c r="Q15" s="1564">
        <f t="shared" si="5"/>
        <v>39.706726189005501</v>
      </c>
      <c r="R15">
        <v>96164</v>
      </c>
      <c r="S15" s="1564">
        <f t="shared" si="6"/>
        <v>8580.578915144999</v>
      </c>
      <c r="U15" s="1564" t="str">
        <f t="shared" si="7"/>
        <v/>
      </c>
      <c r="W15" s="1564" t="str">
        <f t="shared" si="8"/>
        <v/>
      </c>
      <c r="Y15" s="1564" t="str">
        <f t="shared" si="9"/>
        <v/>
      </c>
      <c r="AA15" s="1564" t="str">
        <f t="shared" si="10"/>
        <v/>
      </c>
      <c r="AB15">
        <v>46</v>
      </c>
      <c r="AC15" s="1564">
        <f t="shared" si="11"/>
        <v>4.1045155161668605</v>
      </c>
      <c r="AE15" s="1564" t="str">
        <f t="shared" si="12"/>
        <v/>
      </c>
      <c r="AG15" s="1564" t="str">
        <f t="shared" si="13"/>
        <v/>
      </c>
      <c r="AH15">
        <v>48865</v>
      </c>
      <c r="AI15" s="1564">
        <f t="shared" si="14"/>
        <v>4360.1554499455142</v>
      </c>
      <c r="AJ15">
        <v>23197</v>
      </c>
      <c r="AK15" s="1564">
        <f t="shared" si="15"/>
        <v>2069.8357919244058</v>
      </c>
      <c r="AM15" s="1564" t="str">
        <f t="shared" si="16"/>
        <v/>
      </c>
      <c r="AN15">
        <v>29</v>
      </c>
      <c r="AO15" s="1564">
        <f t="shared" si="17"/>
        <v>2.5876293471486731</v>
      </c>
      <c r="AP15">
        <v>217667</v>
      </c>
      <c r="AQ15" s="1564">
        <f t="shared" si="18"/>
        <v>19422.121279510699</v>
      </c>
    </row>
    <row r="16" spans="1:43">
      <c r="A16" t="s">
        <v>701</v>
      </c>
      <c r="B16">
        <v>22.67</v>
      </c>
      <c r="D16">
        <v>246464</v>
      </c>
      <c r="E16" s="1564">
        <f t="shared" si="0"/>
        <v>10871.812968681075</v>
      </c>
      <c r="G16" s="1564" t="str">
        <f t="shared" si="0"/>
        <v/>
      </c>
      <c r="I16" s="1564" t="str">
        <f t="shared" si="1"/>
        <v/>
      </c>
      <c r="K16" s="1564" t="str">
        <f t="shared" si="2"/>
        <v/>
      </c>
      <c r="M16" s="1564" t="str">
        <f t="shared" si="3"/>
        <v/>
      </c>
      <c r="N16">
        <v>1115</v>
      </c>
      <c r="O16" s="1564">
        <f t="shared" si="4"/>
        <v>49.183943537715038</v>
      </c>
      <c r="Q16" s="1564" t="str">
        <f t="shared" si="5"/>
        <v/>
      </c>
      <c r="R16">
        <v>237616</v>
      </c>
      <c r="S16" s="1564">
        <f t="shared" si="6"/>
        <v>10481.517423908248</v>
      </c>
      <c r="U16" s="1564" t="str">
        <f t="shared" si="7"/>
        <v/>
      </c>
      <c r="V16">
        <v>7135</v>
      </c>
      <c r="W16" s="1564">
        <f t="shared" si="8"/>
        <v>314.73312748125272</v>
      </c>
      <c r="X16">
        <v>7998</v>
      </c>
      <c r="Y16" s="1564">
        <f t="shared" si="9"/>
        <v>352.80105866784294</v>
      </c>
      <c r="AA16" s="1564" t="str">
        <f t="shared" si="10"/>
        <v/>
      </c>
      <c r="AC16" s="1564" t="str">
        <f t="shared" si="11"/>
        <v/>
      </c>
      <c r="AE16" s="1564" t="str">
        <f t="shared" si="12"/>
        <v/>
      </c>
      <c r="AG16" s="1564" t="str">
        <f t="shared" si="13"/>
        <v/>
      </c>
      <c r="AI16" s="1564" t="str">
        <f t="shared" si="14"/>
        <v/>
      </c>
      <c r="AK16" s="1564" t="str">
        <f t="shared" si="15"/>
        <v/>
      </c>
      <c r="AM16" s="1564" t="str">
        <f t="shared" si="16"/>
        <v/>
      </c>
      <c r="AO16" s="1564" t="str">
        <f t="shared" si="17"/>
        <v/>
      </c>
      <c r="AP16">
        <v>253864</v>
      </c>
      <c r="AQ16" s="1564">
        <f t="shared" si="18"/>
        <v>11198.235553595059</v>
      </c>
    </row>
    <row r="17" spans="1:43">
      <c r="A17" t="s">
        <v>402</v>
      </c>
      <c r="B17">
        <v>36.229253</v>
      </c>
      <c r="D17">
        <v>350809</v>
      </c>
      <c r="E17" s="1564">
        <f t="shared" si="0"/>
        <v>9683.0315546390102</v>
      </c>
      <c r="G17" s="1564" t="str">
        <f t="shared" si="0"/>
        <v/>
      </c>
      <c r="I17" s="1564" t="str">
        <f t="shared" si="1"/>
        <v/>
      </c>
      <c r="K17" s="1564" t="str">
        <f t="shared" si="2"/>
        <v/>
      </c>
      <c r="M17" s="1564" t="str">
        <f t="shared" si="3"/>
        <v/>
      </c>
      <c r="N17">
        <v>82</v>
      </c>
      <c r="O17" s="1564">
        <f t="shared" si="4"/>
        <v>2.2633643591823436</v>
      </c>
      <c r="P17">
        <v>1242</v>
      </c>
      <c r="Q17" s="1564">
        <f t="shared" si="5"/>
        <v>34.281689440298422</v>
      </c>
      <c r="R17">
        <v>216865</v>
      </c>
      <c r="S17" s="1564">
        <f t="shared" si="6"/>
        <v>5985.908679927792</v>
      </c>
      <c r="T17">
        <v>15793</v>
      </c>
      <c r="U17" s="1564">
        <f t="shared" si="7"/>
        <v>435.91845517764335</v>
      </c>
      <c r="V17">
        <v>5832</v>
      </c>
      <c r="W17" s="1564">
        <f t="shared" si="8"/>
        <v>160.97488954574914</v>
      </c>
      <c r="X17">
        <v>690</v>
      </c>
      <c r="Y17" s="1564">
        <f t="shared" si="9"/>
        <v>19.045383022388013</v>
      </c>
      <c r="Z17">
        <v>39818</v>
      </c>
      <c r="AA17" s="1564">
        <f t="shared" si="10"/>
        <v>1099.0566104136897</v>
      </c>
      <c r="AC17" s="1564" t="str">
        <f t="shared" si="11"/>
        <v/>
      </c>
      <c r="AE17" s="1564" t="str">
        <f t="shared" si="12"/>
        <v/>
      </c>
      <c r="AG17" s="1564" t="str">
        <f t="shared" si="13"/>
        <v/>
      </c>
      <c r="AI17" s="1564" t="str">
        <f t="shared" si="14"/>
        <v/>
      </c>
      <c r="AJ17">
        <v>36399</v>
      </c>
      <c r="AK17" s="1564">
        <f t="shared" si="15"/>
        <v>1004.6853574375381</v>
      </c>
      <c r="AM17" s="1564" t="str">
        <f t="shared" si="16"/>
        <v/>
      </c>
      <c r="AN17">
        <v>141</v>
      </c>
      <c r="AO17" s="1564">
        <f t="shared" si="17"/>
        <v>3.8918826176184202</v>
      </c>
      <c r="AP17">
        <v>316862</v>
      </c>
      <c r="AQ17" s="1564">
        <f t="shared" si="18"/>
        <v>8746.0263119418996</v>
      </c>
    </row>
    <row r="18" spans="1:43">
      <c r="A18" t="s">
        <v>711</v>
      </c>
      <c r="B18">
        <v>18.22</v>
      </c>
      <c r="D18">
        <v>118748.79</v>
      </c>
      <c r="E18" s="1564">
        <f t="shared" si="0"/>
        <v>6517.4967069154773</v>
      </c>
      <c r="G18" s="1564" t="str">
        <f t="shared" si="0"/>
        <v/>
      </c>
      <c r="H18">
        <v>176015.09</v>
      </c>
      <c r="I18" s="1564">
        <f t="shared" si="1"/>
        <v>9660.5428100987938</v>
      </c>
      <c r="K18" s="1564" t="str">
        <f t="shared" si="2"/>
        <v/>
      </c>
      <c r="M18" s="1564" t="str">
        <f t="shared" si="3"/>
        <v/>
      </c>
      <c r="O18" s="1564" t="str">
        <f t="shared" si="4"/>
        <v/>
      </c>
      <c r="P18">
        <v>50</v>
      </c>
      <c r="Q18" s="1564">
        <f t="shared" si="5"/>
        <v>2.7442371020856204</v>
      </c>
      <c r="R18">
        <v>107376.27</v>
      </c>
      <c r="S18" s="1564">
        <f t="shared" si="6"/>
        <v>5893.318880351263</v>
      </c>
      <c r="T18">
        <v>3395.9</v>
      </c>
      <c r="U18" s="1564">
        <f t="shared" si="7"/>
        <v>186.38309549945117</v>
      </c>
      <c r="V18">
        <v>3312.87</v>
      </c>
      <c r="W18" s="1564">
        <f t="shared" si="8"/>
        <v>181.82601536772776</v>
      </c>
      <c r="Y18" s="1564" t="str">
        <f t="shared" si="9"/>
        <v/>
      </c>
      <c r="Z18">
        <v>12169.98</v>
      </c>
      <c r="AA18" s="1564">
        <f t="shared" si="10"/>
        <v>667.9462129527991</v>
      </c>
      <c r="AC18" s="1564" t="str">
        <f t="shared" si="11"/>
        <v/>
      </c>
      <c r="AD18">
        <v>70566.559999999998</v>
      </c>
      <c r="AE18" s="1564">
        <f t="shared" si="12"/>
        <v>3873.0274423710212</v>
      </c>
      <c r="AG18" s="1564" t="str">
        <f t="shared" si="13"/>
        <v/>
      </c>
      <c r="AI18" s="1564" t="str">
        <f t="shared" si="14"/>
        <v/>
      </c>
      <c r="AJ18">
        <v>9346.32</v>
      </c>
      <c r="AK18" s="1564">
        <f t="shared" si="15"/>
        <v>512.97036223929751</v>
      </c>
      <c r="AM18" s="1564" t="str">
        <f t="shared" si="16"/>
        <v/>
      </c>
      <c r="AO18" s="1564" t="str">
        <f t="shared" si="17"/>
        <v/>
      </c>
      <c r="AP18">
        <v>382232.99</v>
      </c>
      <c r="AQ18" s="1564">
        <f t="shared" si="18"/>
        <v>20978.759055982438</v>
      </c>
    </row>
    <row r="19" spans="1:43">
      <c r="A19" t="s">
        <v>714</v>
      </c>
      <c r="B19">
        <v>14.89</v>
      </c>
      <c r="D19">
        <v>156471.5</v>
      </c>
      <c r="E19" s="1564">
        <f t="shared" si="0"/>
        <v>10508.495634654129</v>
      </c>
      <c r="F19">
        <v>20554.59</v>
      </c>
      <c r="G19" s="1564">
        <f t="shared" si="0"/>
        <v>1380.4291470785761</v>
      </c>
      <c r="I19" s="1564" t="str">
        <f t="shared" si="1"/>
        <v/>
      </c>
      <c r="K19" s="1564" t="str">
        <f t="shared" si="2"/>
        <v/>
      </c>
      <c r="M19" s="1564" t="str">
        <f t="shared" si="3"/>
        <v/>
      </c>
      <c r="N19">
        <v>91.59</v>
      </c>
      <c r="O19" s="1564">
        <f t="shared" si="4"/>
        <v>6.151108126259234</v>
      </c>
      <c r="P19">
        <v>2576.79</v>
      </c>
      <c r="Q19" s="1564">
        <f t="shared" si="5"/>
        <v>173.05507051712559</v>
      </c>
      <c r="R19">
        <v>85156.61</v>
      </c>
      <c r="S19" s="1564">
        <f t="shared" si="6"/>
        <v>5719.0470114170585</v>
      </c>
      <c r="T19">
        <v>4171.91</v>
      </c>
      <c r="U19" s="1564">
        <f t="shared" si="7"/>
        <v>280.18200134318334</v>
      </c>
      <c r="V19">
        <v>5165.93</v>
      </c>
      <c r="W19" s="1564">
        <f t="shared" si="8"/>
        <v>346.93955674949632</v>
      </c>
      <c r="X19">
        <v>2370.12</v>
      </c>
      <c r="Y19" s="1564">
        <f t="shared" si="9"/>
        <v>159.1752854264607</v>
      </c>
      <c r="Z19">
        <v>13193.57</v>
      </c>
      <c r="AA19" s="1564">
        <f t="shared" si="10"/>
        <v>886.06917394224308</v>
      </c>
      <c r="AC19" s="1564" t="str">
        <f t="shared" si="11"/>
        <v/>
      </c>
      <c r="AE19" s="1564" t="str">
        <f t="shared" si="12"/>
        <v/>
      </c>
      <c r="AG19" s="1564" t="str">
        <f t="shared" si="13"/>
        <v/>
      </c>
      <c r="AI19" s="1564" t="str">
        <f t="shared" si="14"/>
        <v/>
      </c>
      <c r="AJ19">
        <v>30453.8</v>
      </c>
      <c r="AK19" s="1564">
        <f t="shared" si="15"/>
        <v>2045.2518468770986</v>
      </c>
      <c r="AM19" s="1564" t="str">
        <f t="shared" si="16"/>
        <v/>
      </c>
      <c r="AN19">
        <v>14178.35</v>
      </c>
      <c r="AO19" s="1564">
        <f t="shared" si="17"/>
        <v>952.20617864338476</v>
      </c>
      <c r="AP19">
        <v>177913.26</v>
      </c>
      <c r="AQ19" s="1564">
        <f t="shared" si="18"/>
        <v>11948.506380120887</v>
      </c>
    </row>
    <row r="20" spans="1:43">
      <c r="B20">
        <v>34.69</v>
      </c>
      <c r="D20">
        <v>589895.18000000005</v>
      </c>
      <c r="E20" s="1564">
        <f t="shared" si="0"/>
        <v>17004.761602767372</v>
      </c>
      <c r="F20">
        <v>8554.09</v>
      </c>
      <c r="G20" s="1564">
        <f t="shared" si="0"/>
        <v>246.58662438743156</v>
      </c>
      <c r="I20" s="1564" t="str">
        <f t="shared" si="1"/>
        <v/>
      </c>
      <c r="K20" s="1564" t="str">
        <f t="shared" si="2"/>
        <v/>
      </c>
      <c r="M20" s="1564" t="str">
        <f t="shared" si="3"/>
        <v/>
      </c>
      <c r="N20">
        <v>273.19</v>
      </c>
      <c r="O20" s="1564">
        <f t="shared" si="4"/>
        <v>7.8751801671951576</v>
      </c>
      <c r="P20">
        <v>1916.55</v>
      </c>
      <c r="Q20" s="1564">
        <f t="shared" si="5"/>
        <v>55.247910060536178</v>
      </c>
      <c r="R20">
        <v>483342.39</v>
      </c>
      <c r="S20" s="1564">
        <f t="shared" si="6"/>
        <v>13933.190833093111</v>
      </c>
      <c r="T20">
        <v>7300.59</v>
      </c>
      <c r="U20" s="1564">
        <f t="shared" si="7"/>
        <v>210.45229172672242</v>
      </c>
      <c r="V20">
        <v>7982.94</v>
      </c>
      <c r="W20" s="1564">
        <f t="shared" si="8"/>
        <v>230.12222542519459</v>
      </c>
      <c r="X20">
        <v>50.46</v>
      </c>
      <c r="Y20" s="1564">
        <f t="shared" si="9"/>
        <v>1.4545978668204094</v>
      </c>
      <c r="Z20">
        <v>37489.089999999997</v>
      </c>
      <c r="AA20" s="1564">
        <f t="shared" si="10"/>
        <v>1080.6886710867684</v>
      </c>
      <c r="AC20" s="1564" t="str">
        <f t="shared" si="11"/>
        <v/>
      </c>
      <c r="AE20" s="1564" t="str">
        <f t="shared" si="12"/>
        <v/>
      </c>
      <c r="AG20" s="1564" t="str">
        <f t="shared" si="13"/>
        <v/>
      </c>
      <c r="AI20" s="1564" t="str">
        <f t="shared" si="14"/>
        <v/>
      </c>
      <c r="AJ20">
        <v>74285.850000000006</v>
      </c>
      <c r="AK20" s="1564">
        <f t="shared" si="15"/>
        <v>2141.4197174978385</v>
      </c>
      <c r="AM20" s="1564" t="str">
        <f t="shared" si="16"/>
        <v/>
      </c>
      <c r="AN20">
        <v>11840.23</v>
      </c>
      <c r="AO20" s="1564">
        <f t="shared" si="17"/>
        <v>341.31536465840298</v>
      </c>
      <c r="AP20">
        <v>633035.38</v>
      </c>
      <c r="AQ20" s="1564">
        <f t="shared" si="18"/>
        <v>18248.353415970021</v>
      </c>
    </row>
    <row r="21" spans="1:43">
      <c r="A21" t="s">
        <v>721</v>
      </c>
      <c r="B21">
        <v>30.84</v>
      </c>
      <c r="D21">
        <v>169628</v>
      </c>
      <c r="E21" s="1564">
        <f t="shared" si="0"/>
        <v>5500.2594033722435</v>
      </c>
      <c r="F21">
        <v>279</v>
      </c>
      <c r="G21" s="1564">
        <f t="shared" si="0"/>
        <v>9.0466926070038909</v>
      </c>
      <c r="I21" s="1564" t="str">
        <f t="shared" si="1"/>
        <v/>
      </c>
      <c r="K21" s="1564" t="str">
        <f t="shared" si="2"/>
        <v/>
      </c>
      <c r="L21">
        <v>49334</v>
      </c>
      <c r="M21" s="1564">
        <f t="shared" si="3"/>
        <v>1599.6757457846952</v>
      </c>
      <c r="N21">
        <v>291</v>
      </c>
      <c r="O21" s="1564">
        <f t="shared" si="4"/>
        <v>9.43579766536965</v>
      </c>
      <c r="P21">
        <v>23</v>
      </c>
      <c r="Q21" s="1564">
        <f t="shared" si="5"/>
        <v>0.74578469520103763</v>
      </c>
      <c r="R21">
        <v>118042</v>
      </c>
      <c r="S21" s="1564">
        <f t="shared" si="6"/>
        <v>3827.5616083009081</v>
      </c>
      <c r="T21">
        <v>73</v>
      </c>
      <c r="U21" s="1564">
        <f t="shared" si="7"/>
        <v>2.3670557717250325</v>
      </c>
      <c r="V21">
        <v>4021</v>
      </c>
      <c r="W21" s="1564">
        <f t="shared" si="8"/>
        <v>130.38261997405965</v>
      </c>
      <c r="X21">
        <v>7187</v>
      </c>
      <c r="Y21" s="1564">
        <f t="shared" si="9"/>
        <v>233.04150453955901</v>
      </c>
      <c r="Z21">
        <v>25712</v>
      </c>
      <c r="AA21" s="1564">
        <f t="shared" si="10"/>
        <v>833.72243839169914</v>
      </c>
      <c r="AC21" s="1564" t="str">
        <f t="shared" si="11"/>
        <v/>
      </c>
      <c r="AE21" s="1564" t="str">
        <f t="shared" si="12"/>
        <v/>
      </c>
      <c r="AG21" s="1564" t="str">
        <f t="shared" si="13"/>
        <v/>
      </c>
      <c r="AI21" s="1564" t="str">
        <f t="shared" si="14"/>
        <v/>
      </c>
      <c r="AJ21">
        <v>45950</v>
      </c>
      <c r="AK21" s="1564">
        <f t="shared" si="15"/>
        <v>1489.9481193255513</v>
      </c>
      <c r="AM21" s="1564" t="str">
        <f t="shared" si="16"/>
        <v/>
      </c>
      <c r="AO21" s="1564" t="str">
        <f t="shared" si="17"/>
        <v/>
      </c>
      <c r="AP21">
        <v>250912</v>
      </c>
      <c r="AQ21" s="1564">
        <f t="shared" si="18"/>
        <v>8135.9273670557714</v>
      </c>
    </row>
    <row r="22" spans="1:43">
      <c r="E22" s="1564" t="str">
        <f t="shared" si="0"/>
        <v/>
      </c>
      <c r="G22" s="1564" t="str">
        <f t="shared" si="0"/>
        <v/>
      </c>
      <c r="I22" s="1564" t="str">
        <f t="shared" si="1"/>
        <v/>
      </c>
      <c r="K22" s="1564" t="str">
        <f t="shared" si="2"/>
        <v/>
      </c>
      <c r="M22" s="1564" t="str">
        <f t="shared" si="3"/>
        <v/>
      </c>
      <c r="O22" s="1590" t="str">
        <f t="shared" si="4"/>
        <v/>
      </c>
      <c r="Q22" s="1590" t="str">
        <f t="shared" si="5"/>
        <v/>
      </c>
      <c r="S22" s="1564" t="str">
        <f t="shared" si="6"/>
        <v/>
      </c>
      <c r="U22" s="1590" t="str">
        <f t="shared" si="7"/>
        <v/>
      </c>
      <c r="W22" s="1564" t="str">
        <f t="shared" si="8"/>
        <v/>
      </c>
      <c r="Y22" s="1564" t="str">
        <f t="shared" si="9"/>
        <v/>
      </c>
      <c r="AA22" s="1564" t="str">
        <f t="shared" si="10"/>
        <v/>
      </c>
      <c r="AC22" s="1564" t="str">
        <f t="shared" si="11"/>
        <v/>
      </c>
      <c r="AE22" s="1564" t="str">
        <f t="shared" si="12"/>
        <v/>
      </c>
      <c r="AG22" s="1564" t="str">
        <f t="shared" si="13"/>
        <v/>
      </c>
      <c r="AI22" s="1564" t="str">
        <f t="shared" si="14"/>
        <v/>
      </c>
      <c r="AK22" s="1564" t="str">
        <f t="shared" si="15"/>
        <v/>
      </c>
      <c r="AM22" s="1564" t="str">
        <f t="shared" si="16"/>
        <v/>
      </c>
      <c r="AO22" s="1564" t="str">
        <f t="shared" si="17"/>
        <v/>
      </c>
      <c r="AQ22" s="1564" t="str">
        <f t="shared" si="18"/>
        <v/>
      </c>
    </row>
    <row r="23" spans="1:43">
      <c r="D23" s="1585">
        <f>SUM(D12:D21)</f>
        <v>2304498.4700000002</v>
      </c>
      <c r="E23" s="1564" t="str">
        <f t="shared" si="0"/>
        <v/>
      </c>
      <c r="G23" s="1564" t="str">
        <f t="shared" si="0"/>
        <v/>
      </c>
      <c r="I23" s="1564" t="str">
        <f t="shared" si="1"/>
        <v/>
      </c>
      <c r="K23" s="1564" t="str">
        <f t="shared" si="2"/>
        <v/>
      </c>
      <c r="M23" s="1564" t="str">
        <f t="shared" si="3"/>
        <v/>
      </c>
      <c r="N23">
        <f>SUM(N12:N21)</f>
        <v>3309.78</v>
      </c>
      <c r="O23" s="1591"/>
      <c r="P23">
        <f t="shared" ref="P23:AJ23" si="19">SUM(P12:P21)</f>
        <v>14217.34</v>
      </c>
      <c r="Q23" s="1591"/>
      <c r="R23">
        <f t="shared" si="19"/>
        <v>1791208.27</v>
      </c>
      <c r="S23">
        <f t="shared" si="19"/>
        <v>72000.644429130698</v>
      </c>
      <c r="T23">
        <f t="shared" si="19"/>
        <v>82473.399999999994</v>
      </c>
      <c r="U23" s="1591"/>
      <c r="V23">
        <f t="shared" si="19"/>
        <v>52567.740000000005</v>
      </c>
      <c r="W23" s="1591"/>
      <c r="X23">
        <f t="shared" si="19"/>
        <v>19406.579999999998</v>
      </c>
      <c r="Y23" s="1591"/>
      <c r="Z23">
        <f t="shared" si="19"/>
        <v>141832.63999999998</v>
      </c>
      <c r="AA23">
        <f t="shared" si="19"/>
        <v>5203.5672874445654</v>
      </c>
      <c r="AB23">
        <f t="shared" si="19"/>
        <v>1136</v>
      </c>
      <c r="AC23">
        <f t="shared" si="19"/>
        <v>55.653345026689443</v>
      </c>
      <c r="AD23">
        <f t="shared" si="19"/>
        <v>70566.559999999998</v>
      </c>
      <c r="AE23">
        <f t="shared" si="19"/>
        <v>3873.0274423710212</v>
      </c>
      <c r="AF23">
        <f t="shared" si="19"/>
        <v>0</v>
      </c>
      <c r="AG23">
        <f t="shared" si="19"/>
        <v>0</v>
      </c>
      <c r="AH23">
        <f t="shared" si="19"/>
        <v>50764</v>
      </c>
      <c r="AI23">
        <f t="shared" si="19"/>
        <v>4433.2501381672228</v>
      </c>
      <c r="AJ23">
        <f t="shared" si="19"/>
        <v>374238.97</v>
      </c>
      <c r="AK23" s="1564" t="str">
        <f t="shared" si="15"/>
        <v/>
      </c>
      <c r="AM23" s="1564" t="str">
        <f t="shared" si="16"/>
        <v/>
      </c>
      <c r="AO23" s="1564" t="str">
        <f t="shared" si="17"/>
        <v/>
      </c>
      <c r="AQ23" s="1564" t="str">
        <f t="shared" si="18"/>
        <v/>
      </c>
    </row>
    <row r="24" spans="1:43">
      <c r="D24" s="1583">
        <f>D23/12/30/365</f>
        <v>17.538040106544901</v>
      </c>
      <c r="E24" s="1564" t="str">
        <f>IF(OR($B24=0,D25=0),"",D25/$B24)</f>
        <v/>
      </c>
      <c r="G24" s="1564" t="str">
        <f t="shared" si="0"/>
        <v/>
      </c>
      <c r="I24" s="1564" t="str">
        <f t="shared" si="1"/>
        <v/>
      </c>
      <c r="K24" s="1564" t="str">
        <f t="shared" si="2"/>
        <v/>
      </c>
      <c r="M24" s="1564" t="str">
        <f t="shared" si="3"/>
        <v/>
      </c>
      <c r="N24" s="1584">
        <f>N23/12/30/365</f>
        <v>2.5188584474885846E-2</v>
      </c>
      <c r="O24" s="1592"/>
      <c r="P24" s="1584">
        <f t="shared" ref="P24:V24" si="20">P23/12/30/365</f>
        <v>0.10819893455098936</v>
      </c>
      <c r="Q24" s="1592"/>
      <c r="R24" s="1584">
        <f t="shared" si="20"/>
        <v>13.63172199391172</v>
      </c>
      <c r="S24" s="1584">
        <f t="shared" si="20"/>
        <v>0.54795010981073589</v>
      </c>
      <c r="T24" s="1584">
        <f t="shared" si="20"/>
        <v>0.62765144596651445</v>
      </c>
      <c r="U24" s="1592"/>
      <c r="V24" s="1584">
        <f t="shared" si="20"/>
        <v>0.40005890410958905</v>
      </c>
      <c r="W24" s="1592"/>
      <c r="X24" s="1584">
        <f t="shared" ref="X24" si="21">X23/12/30/365</f>
        <v>0.14769086757990865</v>
      </c>
      <c r="Y24" s="1592"/>
      <c r="Z24" s="1584">
        <f t="shared" ref="Z24" si="22">Z23/12/30/365</f>
        <v>1.0793960426179603</v>
      </c>
      <c r="AA24" s="1584">
        <f t="shared" ref="AA24" si="23">AA23/12/30/365</f>
        <v>3.9600968702013434E-2</v>
      </c>
      <c r="AB24" s="1584">
        <f t="shared" ref="AB24" si="24">AB23/12/30/365</f>
        <v>8.6453576864535774E-3</v>
      </c>
      <c r="AC24" s="1584">
        <f t="shared" ref="AC24" si="25">AC23/12/30/365</f>
        <v>4.2354143855928041E-4</v>
      </c>
      <c r="AD24" s="1584">
        <f t="shared" ref="AD24" si="26">AD23/12/30/365</f>
        <v>0.53703622526636219</v>
      </c>
      <c r="AE24" s="1584">
        <f t="shared" ref="AE24" si="27">AE23/12/30/365</f>
        <v>2.9475094690799248E-2</v>
      </c>
      <c r="AF24" s="1584">
        <f t="shared" ref="AF24" si="28">AF23/12/30/365</f>
        <v>0</v>
      </c>
      <c r="AG24" s="1584">
        <f t="shared" ref="AG24" si="29">AG23/12/30/365</f>
        <v>0</v>
      </c>
      <c r="AH24" s="1584">
        <f t="shared" ref="AH24" si="30">AH23/12/30/365</f>
        <v>0.38633181126331806</v>
      </c>
      <c r="AI24" s="1584">
        <f t="shared" ref="AI24" si="31">AI23/12/30/365</f>
        <v>3.3738585526386783E-2</v>
      </c>
      <c r="AJ24" s="1584">
        <f t="shared" ref="AJ24" si="32">AJ23/12/30/365</f>
        <v>2.8480895738203955</v>
      </c>
      <c r="AK24" s="1564" t="str">
        <f t="shared" si="15"/>
        <v/>
      </c>
      <c r="AM24" s="1564" t="str">
        <f t="shared" si="16"/>
        <v/>
      </c>
      <c r="AO24" s="1564" t="str">
        <f t="shared" si="17"/>
        <v/>
      </c>
      <c r="AQ24" s="1564" t="str">
        <f t="shared" si="18"/>
        <v/>
      </c>
    </row>
    <row r="25" spans="1:43">
      <c r="C25" t="s">
        <v>757</v>
      </c>
      <c r="D25" s="1584">
        <v>9.15</v>
      </c>
      <c r="E25" s="1564"/>
      <c r="G25" s="1564" t="str">
        <f t="shared" si="0"/>
        <v/>
      </c>
      <c r="I25" s="1564" t="str">
        <f t="shared" si="1"/>
        <v/>
      </c>
      <c r="K25" s="1564" t="str">
        <f t="shared" si="2"/>
        <v/>
      </c>
      <c r="M25" s="1564" t="str">
        <f t="shared" si="3"/>
        <v/>
      </c>
      <c r="O25" s="1564" t="str">
        <f t="shared" si="4"/>
        <v/>
      </c>
      <c r="Q25" s="1564" t="str">
        <f t="shared" si="5"/>
        <v/>
      </c>
      <c r="S25" s="1564" t="str">
        <f t="shared" si="6"/>
        <v/>
      </c>
      <c r="U25" s="1564" t="str">
        <f t="shared" si="7"/>
        <v/>
      </c>
      <c r="W25" s="1564" t="str">
        <f t="shared" si="8"/>
        <v/>
      </c>
      <c r="Y25" s="1564" t="str">
        <f t="shared" si="9"/>
        <v/>
      </c>
      <c r="AA25" s="1564" t="str">
        <f t="shared" si="10"/>
        <v/>
      </c>
      <c r="AC25" s="1564" t="str">
        <f t="shared" si="11"/>
        <v/>
      </c>
      <c r="AE25" s="1564" t="str">
        <f t="shared" si="12"/>
        <v/>
      </c>
      <c r="AG25" s="1564" t="str">
        <f t="shared" si="13"/>
        <v/>
      </c>
      <c r="AI25" s="1564" t="str">
        <f t="shared" si="14"/>
        <v/>
      </c>
      <c r="AK25" s="1564" t="str">
        <f t="shared" si="15"/>
        <v/>
      </c>
      <c r="AM25" s="1564" t="str">
        <f t="shared" si="16"/>
        <v/>
      </c>
      <c r="AO25" s="1564" t="str">
        <f t="shared" si="17"/>
        <v/>
      </c>
      <c r="AQ25" s="1564" t="str">
        <f t="shared" si="18"/>
        <v/>
      </c>
    </row>
    <row r="26" spans="1:43">
      <c r="E26" s="1564" t="str">
        <f t="shared" si="0"/>
        <v/>
      </c>
      <c r="G26" s="1564" t="str">
        <f t="shared" si="0"/>
        <v/>
      </c>
      <c r="I26" s="1564" t="str">
        <f t="shared" si="1"/>
        <v/>
      </c>
      <c r="K26" s="1564" t="str">
        <f t="shared" si="2"/>
        <v/>
      </c>
      <c r="M26" s="1564" t="str">
        <f t="shared" si="3"/>
        <v/>
      </c>
      <c r="O26" s="1564" t="str">
        <f t="shared" si="4"/>
        <v/>
      </c>
      <c r="Q26" s="1564" t="str">
        <f t="shared" si="5"/>
        <v/>
      </c>
      <c r="S26" s="1564" t="str">
        <f t="shared" si="6"/>
        <v/>
      </c>
      <c r="U26" s="1564" t="str">
        <f t="shared" si="7"/>
        <v/>
      </c>
      <c r="W26" s="1564" t="str">
        <f t="shared" si="8"/>
        <v/>
      </c>
      <c r="Y26" s="1564" t="str">
        <f t="shared" si="9"/>
        <v/>
      </c>
      <c r="AA26" s="1564" t="str">
        <f t="shared" si="10"/>
        <v/>
      </c>
      <c r="AC26" s="1564" t="str">
        <f t="shared" si="11"/>
        <v/>
      </c>
      <c r="AE26" s="1564" t="str">
        <f t="shared" si="12"/>
        <v/>
      </c>
      <c r="AG26" s="1564" t="str">
        <f t="shared" si="13"/>
        <v/>
      </c>
      <c r="AI26" s="1564" t="str">
        <f t="shared" si="14"/>
        <v/>
      </c>
      <c r="AK26" s="1564" t="str">
        <f t="shared" si="15"/>
        <v/>
      </c>
      <c r="AM26" s="1564" t="str">
        <f t="shared" si="16"/>
        <v/>
      </c>
      <c r="AO26" s="1564" t="str">
        <f t="shared" si="17"/>
        <v/>
      </c>
      <c r="AQ26" s="1564" t="str">
        <f t="shared" si="18"/>
        <v/>
      </c>
    </row>
    <row r="27" spans="1:43">
      <c r="E27" s="1564" t="str">
        <f t="shared" si="0"/>
        <v/>
      </c>
      <c r="G27" s="1564" t="str">
        <f t="shared" si="0"/>
        <v/>
      </c>
      <c r="I27" s="1564" t="str">
        <f t="shared" si="1"/>
        <v/>
      </c>
      <c r="K27" s="1564" t="str">
        <f t="shared" si="2"/>
        <v/>
      </c>
      <c r="M27" s="1564" t="str">
        <f t="shared" si="3"/>
        <v/>
      </c>
      <c r="O27" s="1564" t="str">
        <f t="shared" si="4"/>
        <v/>
      </c>
      <c r="Q27" s="1564" t="str">
        <f t="shared" si="5"/>
        <v/>
      </c>
      <c r="S27" s="1564" t="str">
        <f t="shared" si="6"/>
        <v/>
      </c>
      <c r="U27" s="1564" t="str">
        <f t="shared" si="7"/>
        <v/>
      </c>
      <c r="W27" s="1564" t="str">
        <f t="shared" si="8"/>
        <v/>
      </c>
      <c r="Y27" s="1564" t="str">
        <f t="shared" si="9"/>
        <v/>
      </c>
      <c r="AA27" s="1564" t="str">
        <f t="shared" si="10"/>
        <v/>
      </c>
      <c r="AC27" s="1564" t="str">
        <f t="shared" si="11"/>
        <v/>
      </c>
      <c r="AE27" s="1564" t="str">
        <f t="shared" si="12"/>
        <v/>
      </c>
      <c r="AG27" s="1564" t="str">
        <f t="shared" si="13"/>
        <v/>
      </c>
      <c r="AI27" s="1564" t="str">
        <f t="shared" si="14"/>
        <v/>
      </c>
      <c r="AK27" s="1564" t="str">
        <f t="shared" si="15"/>
        <v/>
      </c>
      <c r="AM27" s="1564" t="str">
        <f t="shared" si="16"/>
        <v/>
      </c>
      <c r="AO27" s="1564" t="str">
        <f t="shared" si="17"/>
        <v/>
      </c>
      <c r="AQ27" s="1564" t="str">
        <f t="shared" si="18"/>
        <v/>
      </c>
    </row>
    <row r="28" spans="1:43">
      <c r="E28" s="1564" t="str">
        <f t="shared" si="0"/>
        <v/>
      </c>
      <c r="G28" s="1564" t="str">
        <f t="shared" si="0"/>
        <v/>
      </c>
      <c r="I28" s="1564" t="str">
        <f t="shared" si="1"/>
        <v/>
      </c>
      <c r="K28" s="1564" t="str">
        <f t="shared" si="2"/>
        <v/>
      </c>
      <c r="M28" s="1564" t="str">
        <f t="shared" si="3"/>
        <v/>
      </c>
      <c r="O28" s="1564" t="str">
        <f t="shared" si="4"/>
        <v/>
      </c>
      <c r="Q28" s="1564" t="str">
        <f t="shared" si="5"/>
        <v/>
      </c>
      <c r="S28" s="1564" t="str">
        <f t="shared" si="6"/>
        <v/>
      </c>
      <c r="U28" s="1564" t="str">
        <f t="shared" si="7"/>
        <v/>
      </c>
      <c r="W28" s="1564" t="str">
        <f t="shared" si="8"/>
        <v/>
      </c>
      <c r="Y28" s="1564" t="str">
        <f t="shared" si="9"/>
        <v/>
      </c>
      <c r="AA28" s="1564" t="str">
        <f t="shared" si="10"/>
        <v/>
      </c>
      <c r="AC28" s="1564" t="str">
        <f t="shared" si="11"/>
        <v/>
      </c>
      <c r="AE28" s="1564" t="str">
        <f t="shared" si="12"/>
        <v/>
      </c>
      <c r="AG28" s="1564" t="str">
        <f t="shared" si="13"/>
        <v/>
      </c>
      <c r="AI28" s="1564" t="str">
        <f t="shared" si="14"/>
        <v/>
      </c>
      <c r="AK28" s="1564" t="str">
        <f t="shared" si="15"/>
        <v/>
      </c>
      <c r="AM28" s="1564" t="str">
        <f t="shared" si="16"/>
        <v/>
      </c>
      <c r="AO28" s="1564" t="str">
        <f t="shared" si="17"/>
        <v/>
      </c>
      <c r="AQ28" s="1564" t="str">
        <f t="shared" si="18"/>
        <v/>
      </c>
    </row>
    <row r="29" spans="1:43">
      <c r="E29" s="1564" t="str">
        <f t="shared" ref="E29:G44" si="33">IF(OR($B29=0,D29=0),"",D29/$B29)</f>
        <v/>
      </c>
      <c r="G29" s="1564" t="str">
        <f t="shared" si="33"/>
        <v/>
      </c>
      <c r="I29" s="1564" t="str">
        <f t="shared" si="1"/>
        <v/>
      </c>
      <c r="K29" s="1564" t="str">
        <f t="shared" si="2"/>
        <v/>
      </c>
      <c r="M29" s="1564" t="str">
        <f t="shared" si="3"/>
        <v/>
      </c>
      <c r="O29" s="1564" t="str">
        <f t="shared" si="4"/>
        <v/>
      </c>
      <c r="Q29" s="1564" t="str">
        <f t="shared" si="5"/>
        <v/>
      </c>
      <c r="S29" s="1564" t="str">
        <f t="shared" si="6"/>
        <v/>
      </c>
      <c r="U29" s="1564" t="str">
        <f t="shared" si="7"/>
        <v/>
      </c>
      <c r="W29" s="1564" t="str">
        <f t="shared" si="8"/>
        <v/>
      </c>
      <c r="Y29" s="1564" t="str">
        <f t="shared" si="9"/>
        <v/>
      </c>
      <c r="AA29" s="1564" t="str">
        <f t="shared" si="10"/>
        <v/>
      </c>
      <c r="AC29" s="1564" t="str">
        <f t="shared" si="11"/>
        <v/>
      </c>
      <c r="AE29" s="1564" t="str">
        <f t="shared" si="12"/>
        <v/>
      </c>
      <c r="AG29" s="1564" t="str">
        <f t="shared" si="13"/>
        <v/>
      </c>
      <c r="AI29" s="1564" t="str">
        <f t="shared" si="14"/>
        <v/>
      </c>
      <c r="AK29" s="1564" t="str">
        <f t="shared" si="15"/>
        <v/>
      </c>
      <c r="AM29" s="1564" t="str">
        <f t="shared" si="16"/>
        <v/>
      </c>
      <c r="AO29" s="1564" t="str">
        <f t="shared" si="17"/>
        <v/>
      </c>
      <c r="AQ29" s="1564" t="str">
        <f t="shared" si="18"/>
        <v/>
      </c>
    </row>
    <row r="30" spans="1:43">
      <c r="E30" s="1564" t="str">
        <f t="shared" si="33"/>
        <v/>
      </c>
      <c r="G30" s="1564" t="str">
        <f t="shared" si="33"/>
        <v/>
      </c>
      <c r="I30" s="1564" t="str">
        <f t="shared" si="1"/>
        <v/>
      </c>
      <c r="K30" s="1564" t="str">
        <f t="shared" si="2"/>
        <v/>
      </c>
      <c r="M30" s="1564" t="str">
        <f t="shared" si="3"/>
        <v/>
      </c>
      <c r="O30" s="1564" t="str">
        <f t="shared" si="4"/>
        <v/>
      </c>
      <c r="Q30" s="1564" t="str">
        <f t="shared" si="5"/>
        <v/>
      </c>
      <c r="S30" s="1564" t="str">
        <f t="shared" si="6"/>
        <v/>
      </c>
      <c r="U30" s="1564" t="str">
        <f t="shared" si="7"/>
        <v/>
      </c>
      <c r="W30" s="1564" t="str">
        <f t="shared" si="8"/>
        <v/>
      </c>
      <c r="Y30" s="1564" t="str">
        <f t="shared" si="9"/>
        <v/>
      </c>
      <c r="AA30" s="1564" t="str">
        <f t="shared" si="10"/>
        <v/>
      </c>
      <c r="AC30" s="1564" t="str">
        <f t="shared" si="11"/>
        <v/>
      </c>
      <c r="AE30" s="1564" t="str">
        <f t="shared" si="12"/>
        <v/>
      </c>
      <c r="AG30" s="1564" t="str">
        <f t="shared" si="13"/>
        <v/>
      </c>
      <c r="AI30" s="1564" t="str">
        <f t="shared" si="14"/>
        <v/>
      </c>
      <c r="AK30" s="1564" t="str">
        <f t="shared" si="15"/>
        <v/>
      </c>
      <c r="AM30" s="1564" t="str">
        <f t="shared" si="16"/>
        <v/>
      </c>
      <c r="AO30" s="1564" t="str">
        <f t="shared" si="17"/>
        <v/>
      </c>
      <c r="AQ30" s="1564" t="str">
        <f t="shared" si="18"/>
        <v/>
      </c>
    </row>
    <row r="31" spans="1:43">
      <c r="E31" s="1564" t="str">
        <f t="shared" si="33"/>
        <v/>
      </c>
      <c r="G31" s="1564" t="str">
        <f t="shared" si="33"/>
        <v/>
      </c>
      <c r="I31" s="1564" t="str">
        <f t="shared" si="1"/>
        <v/>
      </c>
      <c r="K31" s="1564" t="str">
        <f t="shared" si="2"/>
        <v/>
      </c>
      <c r="M31" s="1564" t="str">
        <f t="shared" si="3"/>
        <v/>
      </c>
      <c r="O31" s="1564" t="str">
        <f t="shared" si="4"/>
        <v/>
      </c>
      <c r="Q31" s="1564" t="str">
        <f t="shared" si="5"/>
        <v/>
      </c>
      <c r="S31" s="1564" t="str">
        <f t="shared" si="6"/>
        <v/>
      </c>
      <c r="U31" s="1564" t="str">
        <f t="shared" si="7"/>
        <v/>
      </c>
      <c r="W31" s="1564" t="str">
        <f t="shared" si="8"/>
        <v/>
      </c>
      <c r="Y31" s="1564" t="str">
        <f t="shared" si="9"/>
        <v/>
      </c>
      <c r="AA31" s="1564" t="str">
        <f t="shared" si="10"/>
        <v/>
      </c>
      <c r="AC31" s="1564" t="str">
        <f t="shared" si="11"/>
        <v/>
      </c>
      <c r="AE31" s="1564" t="str">
        <f t="shared" si="12"/>
        <v/>
      </c>
      <c r="AG31" s="1564" t="str">
        <f t="shared" si="13"/>
        <v/>
      </c>
      <c r="AI31" s="1564" t="str">
        <f t="shared" si="14"/>
        <v/>
      </c>
      <c r="AK31" s="1564" t="str">
        <f t="shared" si="15"/>
        <v/>
      </c>
      <c r="AM31" s="1564" t="str">
        <f t="shared" si="16"/>
        <v/>
      </c>
      <c r="AO31" s="1564" t="str">
        <f t="shared" si="17"/>
        <v/>
      </c>
      <c r="AQ31" s="1564" t="str">
        <f t="shared" si="18"/>
        <v/>
      </c>
    </row>
    <row r="32" spans="1:43">
      <c r="E32" s="1564" t="str">
        <f t="shared" si="33"/>
        <v/>
      </c>
      <c r="G32" s="1564" t="str">
        <f t="shared" si="33"/>
        <v/>
      </c>
      <c r="I32" s="1564" t="str">
        <f t="shared" si="1"/>
        <v/>
      </c>
      <c r="K32" s="1564" t="str">
        <f t="shared" si="2"/>
        <v/>
      </c>
      <c r="M32" s="1564" t="str">
        <f t="shared" si="3"/>
        <v/>
      </c>
      <c r="O32" s="1564" t="str">
        <f t="shared" si="4"/>
        <v/>
      </c>
      <c r="Q32" s="1564" t="str">
        <f t="shared" si="5"/>
        <v/>
      </c>
      <c r="S32" s="1564" t="str">
        <f t="shared" si="6"/>
        <v/>
      </c>
      <c r="U32" s="1564" t="str">
        <f t="shared" si="7"/>
        <v/>
      </c>
      <c r="W32" s="1564" t="str">
        <f t="shared" si="8"/>
        <v/>
      </c>
      <c r="Y32" s="1564" t="str">
        <f t="shared" si="9"/>
        <v/>
      </c>
      <c r="AA32" s="1564" t="str">
        <f t="shared" si="10"/>
        <v/>
      </c>
      <c r="AC32" s="1564" t="str">
        <f t="shared" si="11"/>
        <v/>
      </c>
      <c r="AE32" s="1564" t="str">
        <f t="shared" si="12"/>
        <v/>
      </c>
      <c r="AG32" s="1564" t="str">
        <f t="shared" si="13"/>
        <v/>
      </c>
      <c r="AI32" s="1564" t="str">
        <f t="shared" si="14"/>
        <v/>
      </c>
      <c r="AK32" s="1564" t="str">
        <f t="shared" si="15"/>
        <v/>
      </c>
      <c r="AM32" s="1564" t="str">
        <f t="shared" si="16"/>
        <v/>
      </c>
      <c r="AO32" s="1564" t="str">
        <f t="shared" si="17"/>
        <v/>
      </c>
      <c r="AQ32" s="1564" t="str">
        <f t="shared" si="18"/>
        <v/>
      </c>
    </row>
    <row r="33" spans="5:43">
      <c r="E33" s="1564" t="str">
        <f t="shared" si="33"/>
        <v/>
      </c>
      <c r="G33" s="1564" t="str">
        <f t="shared" si="33"/>
        <v/>
      </c>
      <c r="I33" s="1564" t="str">
        <f t="shared" si="1"/>
        <v/>
      </c>
      <c r="K33" s="1564" t="str">
        <f t="shared" si="2"/>
        <v/>
      </c>
      <c r="M33" s="1564" t="str">
        <f t="shared" si="3"/>
        <v/>
      </c>
      <c r="O33" s="1564" t="str">
        <f t="shared" si="4"/>
        <v/>
      </c>
      <c r="Q33" s="1564" t="str">
        <f t="shared" si="5"/>
        <v/>
      </c>
      <c r="S33" s="1564" t="str">
        <f t="shared" si="6"/>
        <v/>
      </c>
      <c r="U33" s="1564" t="str">
        <f t="shared" si="7"/>
        <v/>
      </c>
      <c r="W33" s="1564" t="str">
        <f t="shared" si="8"/>
        <v/>
      </c>
      <c r="Y33" s="1564" t="str">
        <f t="shared" si="9"/>
        <v/>
      </c>
      <c r="AA33" s="1564" t="str">
        <f t="shared" si="10"/>
        <v/>
      </c>
      <c r="AC33" s="1564" t="str">
        <f t="shared" si="11"/>
        <v/>
      </c>
      <c r="AE33" s="1564" t="str">
        <f t="shared" si="12"/>
        <v/>
      </c>
      <c r="AG33" s="1564" t="str">
        <f t="shared" si="13"/>
        <v/>
      </c>
      <c r="AI33" s="1564" t="str">
        <f t="shared" si="14"/>
        <v/>
      </c>
      <c r="AK33" s="1564" t="str">
        <f t="shared" si="15"/>
        <v/>
      </c>
      <c r="AM33" s="1564" t="str">
        <f t="shared" si="16"/>
        <v/>
      </c>
      <c r="AO33" s="1564" t="str">
        <f t="shared" si="17"/>
        <v/>
      </c>
      <c r="AQ33" s="1564" t="str">
        <f t="shared" si="18"/>
        <v/>
      </c>
    </row>
    <row r="34" spans="5:43">
      <c r="E34" s="1564" t="str">
        <f t="shared" si="33"/>
        <v/>
      </c>
      <c r="G34" s="1564" t="str">
        <f t="shared" si="33"/>
        <v/>
      </c>
      <c r="I34" s="1564" t="str">
        <f t="shared" si="1"/>
        <v/>
      </c>
      <c r="K34" s="1564" t="str">
        <f t="shared" si="2"/>
        <v/>
      </c>
      <c r="M34" s="1564" t="str">
        <f t="shared" si="3"/>
        <v/>
      </c>
      <c r="O34" s="1564" t="str">
        <f t="shared" si="4"/>
        <v/>
      </c>
      <c r="Q34" s="1564" t="str">
        <f t="shared" si="5"/>
        <v/>
      </c>
      <c r="S34" s="1564" t="str">
        <f t="shared" si="6"/>
        <v/>
      </c>
      <c r="U34" s="1564" t="str">
        <f t="shared" si="7"/>
        <v/>
      </c>
      <c r="W34" s="1564" t="str">
        <f t="shared" si="8"/>
        <v/>
      </c>
      <c r="Y34" s="1564" t="str">
        <f t="shared" si="9"/>
        <v/>
      </c>
      <c r="AA34" s="1564" t="str">
        <f t="shared" si="10"/>
        <v/>
      </c>
      <c r="AC34" s="1564" t="str">
        <f t="shared" si="11"/>
        <v/>
      </c>
      <c r="AE34" s="1564" t="str">
        <f t="shared" si="12"/>
        <v/>
      </c>
      <c r="AG34" s="1564" t="str">
        <f t="shared" si="13"/>
        <v/>
      </c>
      <c r="AI34" s="1564" t="str">
        <f t="shared" si="14"/>
        <v/>
      </c>
      <c r="AK34" s="1564" t="str">
        <f t="shared" si="15"/>
        <v/>
      </c>
      <c r="AM34" s="1564" t="str">
        <f t="shared" si="16"/>
        <v/>
      </c>
      <c r="AO34" s="1564" t="str">
        <f t="shared" si="17"/>
        <v/>
      </c>
      <c r="AQ34" s="1564" t="str">
        <f t="shared" si="18"/>
        <v/>
      </c>
    </row>
    <row r="35" spans="5:43">
      <c r="E35" s="1564" t="str">
        <f t="shared" si="33"/>
        <v/>
      </c>
      <c r="G35" s="1564" t="str">
        <f t="shared" si="33"/>
        <v/>
      </c>
      <c r="I35" s="1564" t="str">
        <f t="shared" si="1"/>
        <v/>
      </c>
      <c r="K35" s="1564" t="str">
        <f t="shared" si="2"/>
        <v/>
      </c>
      <c r="M35" s="1564" t="str">
        <f t="shared" si="3"/>
        <v/>
      </c>
      <c r="O35" s="1564" t="str">
        <f t="shared" si="4"/>
        <v/>
      </c>
      <c r="Q35" s="1564" t="str">
        <f t="shared" si="5"/>
        <v/>
      </c>
      <c r="S35" s="1564" t="str">
        <f t="shared" si="6"/>
        <v/>
      </c>
      <c r="U35" s="1564" t="str">
        <f t="shared" si="7"/>
        <v/>
      </c>
      <c r="W35" s="1564" t="str">
        <f t="shared" si="8"/>
        <v/>
      </c>
      <c r="Y35" s="1564" t="str">
        <f t="shared" si="9"/>
        <v/>
      </c>
      <c r="AA35" s="1564" t="str">
        <f t="shared" si="10"/>
        <v/>
      </c>
      <c r="AC35" s="1564" t="str">
        <f t="shared" si="11"/>
        <v/>
      </c>
      <c r="AE35" s="1564" t="str">
        <f t="shared" si="12"/>
        <v/>
      </c>
      <c r="AG35" s="1564" t="str">
        <f t="shared" si="13"/>
        <v/>
      </c>
      <c r="AI35" s="1564" t="str">
        <f t="shared" si="14"/>
        <v/>
      </c>
      <c r="AK35" s="1564" t="str">
        <f t="shared" si="15"/>
        <v/>
      </c>
      <c r="AM35" s="1564" t="str">
        <f t="shared" si="16"/>
        <v/>
      </c>
      <c r="AO35" s="1564" t="str">
        <f t="shared" si="17"/>
        <v/>
      </c>
      <c r="AQ35" s="1564" t="str">
        <f t="shared" si="18"/>
        <v/>
      </c>
    </row>
    <row r="36" spans="5:43">
      <c r="E36" s="1564" t="str">
        <f t="shared" si="33"/>
        <v/>
      </c>
      <c r="G36" s="1564" t="str">
        <f t="shared" si="33"/>
        <v/>
      </c>
      <c r="I36" s="1564" t="str">
        <f t="shared" si="1"/>
        <v/>
      </c>
      <c r="K36" s="1564" t="str">
        <f t="shared" si="2"/>
        <v/>
      </c>
      <c r="M36" s="1564" t="str">
        <f t="shared" si="3"/>
        <v/>
      </c>
      <c r="O36" s="1564" t="str">
        <f t="shared" si="4"/>
        <v/>
      </c>
      <c r="Q36" s="1564" t="str">
        <f t="shared" si="5"/>
        <v/>
      </c>
      <c r="S36" s="1564" t="str">
        <f t="shared" si="6"/>
        <v/>
      </c>
      <c r="U36" s="1564" t="str">
        <f t="shared" si="7"/>
        <v/>
      </c>
      <c r="W36" s="1564" t="str">
        <f t="shared" si="8"/>
        <v/>
      </c>
      <c r="Y36" s="1564" t="str">
        <f t="shared" si="9"/>
        <v/>
      </c>
      <c r="AA36" s="1564" t="str">
        <f t="shared" si="10"/>
        <v/>
      </c>
      <c r="AC36" s="1564" t="str">
        <f t="shared" si="11"/>
        <v/>
      </c>
      <c r="AE36" s="1564" t="str">
        <f t="shared" si="12"/>
        <v/>
      </c>
      <c r="AG36" s="1564" t="str">
        <f t="shared" si="13"/>
        <v/>
      </c>
      <c r="AI36" s="1564" t="str">
        <f t="shared" si="14"/>
        <v/>
      </c>
      <c r="AK36" s="1564" t="str">
        <f t="shared" si="15"/>
        <v/>
      </c>
      <c r="AM36" s="1564" t="str">
        <f t="shared" si="16"/>
        <v/>
      </c>
      <c r="AO36" s="1564" t="str">
        <f t="shared" si="17"/>
        <v/>
      </c>
      <c r="AQ36" s="1564" t="str">
        <f t="shared" si="18"/>
        <v/>
      </c>
    </row>
    <row r="37" spans="5:43">
      <c r="E37" s="1564" t="str">
        <f t="shared" si="33"/>
        <v/>
      </c>
      <c r="G37" s="1564" t="str">
        <f t="shared" si="33"/>
        <v/>
      </c>
      <c r="I37" s="1564" t="str">
        <f t="shared" si="1"/>
        <v/>
      </c>
      <c r="K37" s="1564" t="str">
        <f t="shared" si="2"/>
        <v/>
      </c>
      <c r="M37" s="1564" t="str">
        <f t="shared" si="3"/>
        <v/>
      </c>
      <c r="O37" s="1564" t="str">
        <f t="shared" si="4"/>
        <v/>
      </c>
      <c r="Q37" s="1564" t="str">
        <f t="shared" si="5"/>
        <v/>
      </c>
      <c r="S37" s="1564" t="str">
        <f t="shared" si="6"/>
        <v/>
      </c>
      <c r="U37" s="1564" t="str">
        <f t="shared" si="7"/>
        <v/>
      </c>
      <c r="W37" s="1564" t="str">
        <f t="shared" si="8"/>
        <v/>
      </c>
      <c r="Y37" s="1564" t="str">
        <f t="shared" si="9"/>
        <v/>
      </c>
      <c r="AA37" s="1564" t="str">
        <f t="shared" si="10"/>
        <v/>
      </c>
      <c r="AC37" s="1564" t="str">
        <f t="shared" si="11"/>
        <v/>
      </c>
      <c r="AE37" s="1564" t="str">
        <f t="shared" si="12"/>
        <v/>
      </c>
      <c r="AG37" s="1564" t="str">
        <f t="shared" si="13"/>
        <v/>
      </c>
      <c r="AI37" s="1564" t="str">
        <f t="shared" si="14"/>
        <v/>
      </c>
      <c r="AK37" s="1564" t="str">
        <f t="shared" si="15"/>
        <v/>
      </c>
      <c r="AM37" s="1564" t="str">
        <f t="shared" si="16"/>
        <v/>
      </c>
      <c r="AO37" s="1564" t="str">
        <f t="shared" si="17"/>
        <v/>
      </c>
      <c r="AQ37" s="1564" t="str">
        <f t="shared" si="18"/>
        <v/>
      </c>
    </row>
    <row r="38" spans="5:43">
      <c r="E38" s="1564" t="str">
        <f t="shared" si="33"/>
        <v/>
      </c>
      <c r="G38" s="1564" t="str">
        <f t="shared" si="33"/>
        <v/>
      </c>
      <c r="I38" s="1564" t="str">
        <f t="shared" si="1"/>
        <v/>
      </c>
      <c r="K38" s="1564" t="str">
        <f t="shared" si="2"/>
        <v/>
      </c>
      <c r="M38" s="1564" t="str">
        <f t="shared" si="3"/>
        <v/>
      </c>
      <c r="O38" s="1564" t="str">
        <f t="shared" si="4"/>
        <v/>
      </c>
      <c r="Q38" s="1564" t="str">
        <f t="shared" si="5"/>
        <v/>
      </c>
      <c r="S38" s="1564" t="str">
        <f t="shared" si="6"/>
        <v/>
      </c>
      <c r="U38" s="1564" t="str">
        <f t="shared" si="7"/>
        <v/>
      </c>
      <c r="W38" s="1564" t="str">
        <f t="shared" si="8"/>
        <v/>
      </c>
      <c r="Y38" s="1564" t="str">
        <f t="shared" si="9"/>
        <v/>
      </c>
      <c r="AA38" s="1564" t="str">
        <f t="shared" si="10"/>
        <v/>
      </c>
      <c r="AC38" s="1564" t="str">
        <f t="shared" si="11"/>
        <v/>
      </c>
      <c r="AE38" s="1564" t="str">
        <f t="shared" si="12"/>
        <v/>
      </c>
      <c r="AG38" s="1564" t="str">
        <f t="shared" si="13"/>
        <v/>
      </c>
      <c r="AI38" s="1564" t="str">
        <f t="shared" si="14"/>
        <v/>
      </c>
      <c r="AK38" s="1564" t="str">
        <f t="shared" si="15"/>
        <v/>
      </c>
      <c r="AM38" s="1564" t="str">
        <f t="shared" si="16"/>
        <v/>
      </c>
      <c r="AO38" s="1564" t="str">
        <f t="shared" si="17"/>
        <v/>
      </c>
      <c r="AQ38" s="1564" t="str">
        <f t="shared" si="18"/>
        <v/>
      </c>
    </row>
    <row r="39" spans="5:43">
      <c r="E39" s="1564" t="str">
        <f t="shared" si="33"/>
        <v/>
      </c>
      <c r="G39" s="1564" t="str">
        <f t="shared" si="33"/>
        <v/>
      </c>
      <c r="I39" s="1564" t="str">
        <f t="shared" si="1"/>
        <v/>
      </c>
      <c r="K39" s="1564" t="str">
        <f t="shared" si="2"/>
        <v/>
      </c>
      <c r="M39" s="1564" t="str">
        <f t="shared" si="3"/>
        <v/>
      </c>
      <c r="O39" s="1564" t="str">
        <f t="shared" si="4"/>
        <v/>
      </c>
      <c r="Q39" s="1564" t="str">
        <f t="shared" si="5"/>
        <v/>
      </c>
      <c r="S39" s="1564" t="str">
        <f t="shared" si="6"/>
        <v/>
      </c>
      <c r="U39" s="1564" t="str">
        <f t="shared" si="7"/>
        <v/>
      </c>
      <c r="W39" s="1564" t="str">
        <f t="shared" si="8"/>
        <v/>
      </c>
      <c r="Y39" s="1564" t="str">
        <f t="shared" si="9"/>
        <v/>
      </c>
      <c r="AA39" s="1564" t="str">
        <f t="shared" si="10"/>
        <v/>
      </c>
      <c r="AC39" s="1564" t="str">
        <f t="shared" si="11"/>
        <v/>
      </c>
      <c r="AE39" s="1564" t="str">
        <f t="shared" si="12"/>
        <v/>
      </c>
      <c r="AG39" s="1564" t="str">
        <f t="shared" si="13"/>
        <v/>
      </c>
      <c r="AI39" s="1564" t="str">
        <f t="shared" si="14"/>
        <v/>
      </c>
      <c r="AK39" s="1564" t="str">
        <f t="shared" si="15"/>
        <v/>
      </c>
      <c r="AM39" s="1564" t="str">
        <f t="shared" si="16"/>
        <v/>
      </c>
      <c r="AO39" s="1564" t="str">
        <f t="shared" si="17"/>
        <v/>
      </c>
      <c r="AQ39" s="1564" t="str">
        <f t="shared" si="18"/>
        <v/>
      </c>
    </row>
    <row r="40" spans="5:43">
      <c r="E40" s="1564" t="str">
        <f t="shared" si="33"/>
        <v/>
      </c>
      <c r="G40" s="1564" t="str">
        <f t="shared" si="33"/>
        <v/>
      </c>
      <c r="I40" s="1564" t="str">
        <f t="shared" si="1"/>
        <v/>
      </c>
      <c r="K40" s="1564" t="str">
        <f t="shared" si="2"/>
        <v/>
      </c>
      <c r="M40" s="1564" t="str">
        <f t="shared" si="3"/>
        <v/>
      </c>
      <c r="O40" s="1564" t="str">
        <f t="shared" si="4"/>
        <v/>
      </c>
      <c r="Q40" s="1564" t="str">
        <f t="shared" si="5"/>
        <v/>
      </c>
      <c r="S40" s="1564" t="str">
        <f t="shared" si="6"/>
        <v/>
      </c>
      <c r="U40" s="1564" t="str">
        <f t="shared" si="7"/>
        <v/>
      </c>
      <c r="W40" s="1564" t="str">
        <f t="shared" si="8"/>
        <v/>
      </c>
      <c r="Y40" s="1564" t="str">
        <f t="shared" si="9"/>
        <v/>
      </c>
      <c r="AA40" s="1564" t="str">
        <f t="shared" si="10"/>
        <v/>
      </c>
      <c r="AC40" s="1564" t="str">
        <f t="shared" si="11"/>
        <v/>
      </c>
      <c r="AE40" s="1564" t="str">
        <f t="shared" si="12"/>
        <v/>
      </c>
      <c r="AG40" s="1564" t="str">
        <f t="shared" si="13"/>
        <v/>
      </c>
      <c r="AI40" s="1564" t="str">
        <f t="shared" si="14"/>
        <v/>
      </c>
      <c r="AK40" s="1564" t="str">
        <f t="shared" si="15"/>
        <v/>
      </c>
      <c r="AM40" s="1564" t="str">
        <f t="shared" si="16"/>
        <v/>
      </c>
      <c r="AO40" s="1564" t="str">
        <f t="shared" si="17"/>
        <v/>
      </c>
      <c r="AQ40" s="1564" t="str">
        <f t="shared" si="18"/>
        <v/>
      </c>
    </row>
    <row r="41" spans="5:43">
      <c r="E41" s="1564" t="str">
        <f t="shared" si="33"/>
        <v/>
      </c>
      <c r="G41" s="1564" t="str">
        <f t="shared" si="33"/>
        <v/>
      </c>
      <c r="I41" s="1564" t="str">
        <f t="shared" si="1"/>
        <v/>
      </c>
      <c r="K41" s="1564" t="str">
        <f t="shared" si="2"/>
        <v/>
      </c>
      <c r="M41" s="1564" t="str">
        <f t="shared" si="3"/>
        <v/>
      </c>
      <c r="O41" s="1564" t="str">
        <f t="shared" si="4"/>
        <v/>
      </c>
      <c r="Q41" s="1564" t="str">
        <f t="shared" si="5"/>
        <v/>
      </c>
      <c r="S41" s="1564" t="str">
        <f t="shared" si="6"/>
        <v/>
      </c>
      <c r="U41" s="1564" t="str">
        <f t="shared" si="7"/>
        <v/>
      </c>
      <c r="W41" s="1564" t="str">
        <f t="shared" si="8"/>
        <v/>
      </c>
      <c r="Y41" s="1564" t="str">
        <f t="shared" si="9"/>
        <v/>
      </c>
      <c r="AA41" s="1564" t="str">
        <f t="shared" si="10"/>
        <v/>
      </c>
      <c r="AC41" s="1564" t="str">
        <f t="shared" si="11"/>
        <v/>
      </c>
      <c r="AE41" s="1564" t="str">
        <f t="shared" si="12"/>
        <v/>
      </c>
      <c r="AG41" s="1564" t="str">
        <f t="shared" si="13"/>
        <v/>
      </c>
      <c r="AI41" s="1564" t="str">
        <f t="shared" si="14"/>
        <v/>
      </c>
      <c r="AK41" s="1564" t="str">
        <f t="shared" si="15"/>
        <v/>
      </c>
      <c r="AM41" s="1564" t="str">
        <f t="shared" si="16"/>
        <v/>
      </c>
      <c r="AO41" s="1564" t="str">
        <f t="shared" si="17"/>
        <v/>
      </c>
      <c r="AQ41" s="1564" t="str">
        <f t="shared" si="18"/>
        <v/>
      </c>
    </row>
    <row r="42" spans="5:43">
      <c r="E42" s="1564" t="str">
        <f t="shared" si="33"/>
        <v/>
      </c>
      <c r="G42" s="1564" t="str">
        <f t="shared" si="33"/>
        <v/>
      </c>
      <c r="I42" s="1564" t="str">
        <f t="shared" si="1"/>
        <v/>
      </c>
      <c r="K42" s="1564" t="str">
        <f t="shared" si="2"/>
        <v/>
      </c>
      <c r="M42" s="1564" t="str">
        <f t="shared" si="3"/>
        <v/>
      </c>
      <c r="O42" s="1564" t="str">
        <f t="shared" si="4"/>
        <v/>
      </c>
      <c r="Q42" s="1564" t="str">
        <f t="shared" si="5"/>
        <v/>
      </c>
      <c r="S42" s="1564" t="str">
        <f t="shared" si="6"/>
        <v/>
      </c>
      <c r="U42" s="1564" t="str">
        <f t="shared" si="7"/>
        <v/>
      </c>
      <c r="W42" s="1564" t="str">
        <f t="shared" si="8"/>
        <v/>
      </c>
      <c r="Y42" s="1564" t="str">
        <f t="shared" si="9"/>
        <v/>
      </c>
      <c r="AA42" s="1564" t="str">
        <f t="shared" si="10"/>
        <v/>
      </c>
      <c r="AC42" s="1564" t="str">
        <f t="shared" si="11"/>
        <v/>
      </c>
      <c r="AE42" s="1564" t="str">
        <f t="shared" si="12"/>
        <v/>
      </c>
      <c r="AG42" s="1564" t="str">
        <f t="shared" si="13"/>
        <v/>
      </c>
      <c r="AI42" s="1564" t="str">
        <f t="shared" si="14"/>
        <v/>
      </c>
      <c r="AK42" s="1564" t="str">
        <f t="shared" si="15"/>
        <v/>
      </c>
      <c r="AM42" s="1564" t="str">
        <f t="shared" si="16"/>
        <v/>
      </c>
      <c r="AO42" s="1564" t="str">
        <f t="shared" si="17"/>
        <v/>
      </c>
      <c r="AQ42" s="1564" t="str">
        <f t="shared" si="18"/>
        <v/>
      </c>
    </row>
    <row r="43" spans="5:43">
      <c r="E43" s="1564" t="str">
        <f t="shared" si="33"/>
        <v/>
      </c>
      <c r="G43" s="1564" t="str">
        <f t="shared" si="33"/>
        <v/>
      </c>
      <c r="I43" s="1564" t="str">
        <f t="shared" si="1"/>
        <v/>
      </c>
      <c r="K43" s="1564" t="str">
        <f t="shared" si="2"/>
        <v/>
      </c>
      <c r="M43" s="1564" t="str">
        <f t="shared" si="3"/>
        <v/>
      </c>
      <c r="O43" s="1564" t="str">
        <f t="shared" si="4"/>
        <v/>
      </c>
      <c r="Q43" s="1564" t="str">
        <f t="shared" si="5"/>
        <v/>
      </c>
      <c r="S43" s="1564" t="str">
        <f t="shared" si="6"/>
        <v/>
      </c>
      <c r="U43" s="1564" t="str">
        <f t="shared" si="7"/>
        <v/>
      </c>
      <c r="W43" s="1564" t="str">
        <f t="shared" si="8"/>
        <v/>
      </c>
      <c r="Y43" s="1564" t="str">
        <f t="shared" si="9"/>
        <v/>
      </c>
      <c r="AA43" s="1564" t="str">
        <f t="shared" si="10"/>
        <v/>
      </c>
      <c r="AC43" s="1564" t="str">
        <f t="shared" si="11"/>
        <v/>
      </c>
      <c r="AE43" s="1564" t="str">
        <f t="shared" si="12"/>
        <v/>
      </c>
      <c r="AG43" s="1564" t="str">
        <f t="shared" si="13"/>
        <v/>
      </c>
      <c r="AI43" s="1564" t="str">
        <f t="shared" si="14"/>
        <v/>
      </c>
      <c r="AK43" s="1564" t="str">
        <f t="shared" si="15"/>
        <v/>
      </c>
      <c r="AM43" s="1564" t="str">
        <f t="shared" si="16"/>
        <v/>
      </c>
      <c r="AO43" s="1564" t="str">
        <f t="shared" si="17"/>
        <v/>
      </c>
      <c r="AQ43" s="1564" t="str">
        <f t="shared" si="18"/>
        <v/>
      </c>
    </row>
    <row r="44" spans="5:43">
      <c r="E44" s="1564" t="str">
        <f t="shared" si="33"/>
        <v/>
      </c>
      <c r="G44" s="1564" t="str">
        <f t="shared" si="33"/>
        <v/>
      </c>
      <c r="I44" s="1564" t="str">
        <f t="shared" si="1"/>
        <v/>
      </c>
      <c r="K44" s="1564" t="str">
        <f t="shared" si="2"/>
        <v/>
      </c>
      <c r="M44" s="1564" t="str">
        <f t="shared" si="3"/>
        <v/>
      </c>
      <c r="O44" s="1564" t="str">
        <f t="shared" si="4"/>
        <v/>
      </c>
      <c r="Q44" s="1564" t="str">
        <f t="shared" si="5"/>
        <v/>
      </c>
      <c r="S44" s="1564" t="str">
        <f t="shared" si="6"/>
        <v/>
      </c>
      <c r="U44" s="1564" t="str">
        <f t="shared" si="7"/>
        <v/>
      </c>
      <c r="W44" s="1564" t="str">
        <f t="shared" si="8"/>
        <v/>
      </c>
      <c r="Y44" s="1564" t="str">
        <f t="shared" si="9"/>
        <v/>
      </c>
      <c r="AA44" s="1564" t="str">
        <f t="shared" si="10"/>
        <v/>
      </c>
      <c r="AC44" s="1564" t="str">
        <f t="shared" si="11"/>
        <v/>
      </c>
      <c r="AE44" s="1564" t="str">
        <f t="shared" si="12"/>
        <v/>
      </c>
      <c r="AG44" s="1564" t="str">
        <f t="shared" si="13"/>
        <v/>
      </c>
      <c r="AI44" s="1564" t="str">
        <f t="shared" si="14"/>
        <v/>
      </c>
      <c r="AK44" s="1564" t="str">
        <f t="shared" si="15"/>
        <v/>
      </c>
      <c r="AM44" s="1564" t="str">
        <f t="shared" si="16"/>
        <v/>
      </c>
      <c r="AO44" s="1564" t="str">
        <f t="shared" si="17"/>
        <v/>
      </c>
      <c r="AQ44" s="1564" t="str">
        <f t="shared" si="18"/>
        <v/>
      </c>
    </row>
    <row r="45" spans="5:43">
      <c r="E45" s="1564" t="str">
        <f t="shared" ref="E45:G60" si="34">IF(OR($B45=0,D45=0),"",D45/$B45)</f>
        <v/>
      </c>
      <c r="G45" s="1564" t="str">
        <f t="shared" si="34"/>
        <v/>
      </c>
      <c r="I45" s="1564" t="str">
        <f t="shared" si="1"/>
        <v/>
      </c>
      <c r="K45" s="1564" t="str">
        <f t="shared" si="2"/>
        <v/>
      </c>
      <c r="M45" s="1564" t="str">
        <f t="shared" si="3"/>
        <v/>
      </c>
      <c r="O45" s="1564" t="str">
        <f t="shared" si="4"/>
        <v/>
      </c>
      <c r="Q45" s="1564" t="str">
        <f t="shared" si="5"/>
        <v/>
      </c>
      <c r="S45" s="1564" t="str">
        <f t="shared" si="6"/>
        <v/>
      </c>
      <c r="U45" s="1564" t="str">
        <f t="shared" si="7"/>
        <v/>
      </c>
      <c r="W45" s="1564" t="str">
        <f t="shared" si="8"/>
        <v/>
      </c>
      <c r="Y45" s="1564" t="str">
        <f t="shared" si="9"/>
        <v/>
      </c>
      <c r="AA45" s="1564" t="str">
        <f t="shared" si="10"/>
        <v/>
      </c>
      <c r="AC45" s="1564" t="str">
        <f t="shared" si="11"/>
        <v/>
      </c>
      <c r="AE45" s="1564" t="str">
        <f t="shared" si="12"/>
        <v/>
      </c>
      <c r="AG45" s="1564" t="str">
        <f t="shared" si="13"/>
        <v/>
      </c>
      <c r="AI45" s="1564" t="str">
        <f t="shared" si="14"/>
        <v/>
      </c>
      <c r="AK45" s="1564" t="str">
        <f t="shared" si="15"/>
        <v/>
      </c>
      <c r="AM45" s="1564" t="str">
        <f t="shared" si="16"/>
        <v/>
      </c>
      <c r="AO45" s="1564" t="str">
        <f t="shared" si="17"/>
        <v/>
      </c>
      <c r="AQ45" s="1564" t="str">
        <f t="shared" si="18"/>
        <v/>
      </c>
    </row>
    <row r="46" spans="5:43">
      <c r="E46" s="1564" t="str">
        <f t="shared" si="34"/>
        <v/>
      </c>
      <c r="G46" s="1564" t="str">
        <f t="shared" si="34"/>
        <v/>
      </c>
      <c r="I46" s="1564" t="str">
        <f t="shared" si="1"/>
        <v/>
      </c>
      <c r="K46" s="1564" t="str">
        <f t="shared" si="2"/>
        <v/>
      </c>
      <c r="M46" s="1564" t="str">
        <f t="shared" si="3"/>
        <v/>
      </c>
      <c r="O46" s="1564" t="str">
        <f t="shared" si="4"/>
        <v/>
      </c>
      <c r="Q46" s="1564" t="str">
        <f t="shared" si="5"/>
        <v/>
      </c>
      <c r="S46" s="1564" t="str">
        <f t="shared" si="6"/>
        <v/>
      </c>
      <c r="U46" s="1564" t="str">
        <f t="shared" si="7"/>
        <v/>
      </c>
      <c r="W46" s="1564" t="str">
        <f t="shared" si="8"/>
        <v/>
      </c>
      <c r="Y46" s="1564" t="str">
        <f t="shared" si="9"/>
        <v/>
      </c>
      <c r="AA46" s="1564" t="str">
        <f t="shared" si="10"/>
        <v/>
      </c>
      <c r="AC46" s="1564" t="str">
        <f t="shared" si="11"/>
        <v/>
      </c>
      <c r="AE46" s="1564" t="str">
        <f t="shared" si="12"/>
        <v/>
      </c>
      <c r="AG46" s="1564" t="str">
        <f t="shared" si="13"/>
        <v/>
      </c>
      <c r="AI46" s="1564" t="str">
        <f t="shared" si="14"/>
        <v/>
      </c>
      <c r="AK46" s="1564" t="str">
        <f t="shared" si="15"/>
        <v/>
      </c>
      <c r="AM46" s="1564" t="str">
        <f t="shared" si="16"/>
        <v/>
      </c>
      <c r="AO46" s="1564" t="str">
        <f t="shared" si="17"/>
        <v/>
      </c>
      <c r="AQ46" s="1564" t="str">
        <f t="shared" si="18"/>
        <v/>
      </c>
    </row>
    <row r="47" spans="5:43">
      <c r="E47" s="1564" t="str">
        <f t="shared" si="34"/>
        <v/>
      </c>
      <c r="G47" s="1564" t="str">
        <f t="shared" si="34"/>
        <v/>
      </c>
      <c r="I47" s="1564" t="str">
        <f t="shared" si="1"/>
        <v/>
      </c>
      <c r="K47" s="1564" t="str">
        <f t="shared" si="2"/>
        <v/>
      </c>
      <c r="M47" s="1564" t="str">
        <f t="shared" si="3"/>
        <v/>
      </c>
      <c r="O47" s="1564" t="str">
        <f t="shared" si="4"/>
        <v/>
      </c>
      <c r="Q47" s="1564" t="str">
        <f t="shared" si="5"/>
        <v/>
      </c>
      <c r="S47" s="1564" t="str">
        <f t="shared" si="6"/>
        <v/>
      </c>
      <c r="U47" s="1564" t="str">
        <f t="shared" si="7"/>
        <v/>
      </c>
      <c r="W47" s="1564" t="str">
        <f t="shared" si="8"/>
        <v/>
      </c>
      <c r="Y47" s="1564" t="str">
        <f t="shared" si="9"/>
        <v/>
      </c>
      <c r="AA47" s="1564" t="str">
        <f t="shared" si="10"/>
        <v/>
      </c>
      <c r="AC47" s="1564" t="str">
        <f t="shared" si="11"/>
        <v/>
      </c>
      <c r="AE47" s="1564" t="str">
        <f t="shared" si="12"/>
        <v/>
      </c>
      <c r="AG47" s="1564" t="str">
        <f t="shared" si="13"/>
        <v/>
      </c>
      <c r="AI47" s="1564" t="str">
        <f t="shared" si="14"/>
        <v/>
      </c>
      <c r="AK47" s="1564" t="str">
        <f t="shared" si="15"/>
        <v/>
      </c>
      <c r="AM47" s="1564" t="str">
        <f t="shared" si="16"/>
        <v/>
      </c>
      <c r="AO47" s="1564" t="str">
        <f t="shared" si="17"/>
        <v/>
      </c>
      <c r="AQ47" s="1564" t="str">
        <f t="shared" si="18"/>
        <v/>
      </c>
    </row>
    <row r="48" spans="5:43">
      <c r="E48" s="1564" t="str">
        <f t="shared" si="34"/>
        <v/>
      </c>
      <c r="G48" s="1564" t="str">
        <f t="shared" si="34"/>
        <v/>
      </c>
      <c r="I48" s="1564" t="str">
        <f t="shared" si="1"/>
        <v/>
      </c>
      <c r="K48" s="1564" t="str">
        <f t="shared" si="2"/>
        <v/>
      </c>
      <c r="M48" s="1564" t="str">
        <f t="shared" si="3"/>
        <v/>
      </c>
      <c r="O48" s="1564" t="str">
        <f t="shared" si="4"/>
        <v/>
      </c>
      <c r="Q48" s="1564" t="str">
        <f t="shared" si="5"/>
        <v/>
      </c>
      <c r="S48" s="1564" t="str">
        <f t="shared" si="6"/>
        <v/>
      </c>
      <c r="U48" s="1564" t="str">
        <f t="shared" si="7"/>
        <v/>
      </c>
      <c r="W48" s="1564" t="str">
        <f t="shared" si="8"/>
        <v/>
      </c>
      <c r="Y48" s="1564" t="str">
        <f t="shared" si="9"/>
        <v/>
      </c>
      <c r="AA48" s="1564" t="str">
        <f t="shared" si="10"/>
        <v/>
      </c>
      <c r="AC48" s="1564" t="str">
        <f t="shared" si="11"/>
        <v/>
      </c>
      <c r="AE48" s="1564" t="str">
        <f t="shared" si="12"/>
        <v/>
      </c>
      <c r="AG48" s="1564" t="str">
        <f t="shared" si="13"/>
        <v/>
      </c>
      <c r="AI48" s="1564" t="str">
        <f t="shared" si="14"/>
        <v/>
      </c>
      <c r="AK48" s="1564" t="str">
        <f t="shared" si="15"/>
        <v/>
      </c>
      <c r="AM48" s="1564" t="str">
        <f t="shared" si="16"/>
        <v/>
      </c>
      <c r="AO48" s="1564" t="str">
        <f t="shared" si="17"/>
        <v/>
      </c>
      <c r="AQ48" s="1564" t="str">
        <f t="shared" si="18"/>
        <v/>
      </c>
    </row>
    <row r="49" spans="5:43">
      <c r="E49" s="1564" t="str">
        <f t="shared" si="34"/>
        <v/>
      </c>
      <c r="G49" s="1564" t="str">
        <f t="shared" si="34"/>
        <v/>
      </c>
      <c r="I49" s="1564" t="str">
        <f t="shared" si="1"/>
        <v/>
      </c>
      <c r="K49" s="1564" t="str">
        <f t="shared" si="2"/>
        <v/>
      </c>
      <c r="M49" s="1564" t="str">
        <f t="shared" si="3"/>
        <v/>
      </c>
      <c r="O49" s="1564" t="str">
        <f t="shared" si="4"/>
        <v/>
      </c>
      <c r="Q49" s="1564" t="str">
        <f t="shared" si="5"/>
        <v/>
      </c>
      <c r="S49" s="1564" t="str">
        <f t="shared" si="6"/>
        <v/>
      </c>
      <c r="U49" s="1564" t="str">
        <f t="shared" si="7"/>
        <v/>
      </c>
      <c r="W49" s="1564" t="str">
        <f t="shared" si="8"/>
        <v/>
      </c>
      <c r="Y49" s="1564" t="str">
        <f t="shared" si="9"/>
        <v/>
      </c>
      <c r="AA49" s="1564" t="str">
        <f t="shared" si="10"/>
        <v/>
      </c>
      <c r="AC49" s="1564" t="str">
        <f t="shared" si="11"/>
        <v/>
      </c>
      <c r="AE49" s="1564" t="str">
        <f t="shared" si="12"/>
        <v/>
      </c>
      <c r="AG49" s="1564" t="str">
        <f t="shared" si="13"/>
        <v/>
      </c>
      <c r="AI49" s="1564" t="str">
        <f t="shared" si="14"/>
        <v/>
      </c>
      <c r="AK49" s="1564" t="str">
        <f t="shared" si="15"/>
        <v/>
      </c>
      <c r="AM49" s="1564" t="str">
        <f t="shared" si="16"/>
        <v/>
      </c>
      <c r="AO49" s="1564" t="str">
        <f t="shared" si="17"/>
        <v/>
      </c>
      <c r="AQ49" s="1564" t="str">
        <f t="shared" si="18"/>
        <v/>
      </c>
    </row>
    <row r="50" spans="5:43">
      <c r="E50" s="1564" t="str">
        <f t="shared" si="34"/>
        <v/>
      </c>
      <c r="G50" s="1564" t="str">
        <f t="shared" si="34"/>
        <v/>
      </c>
      <c r="I50" s="1564" t="str">
        <f t="shared" si="1"/>
        <v/>
      </c>
      <c r="K50" s="1564" t="str">
        <f t="shared" si="2"/>
        <v/>
      </c>
      <c r="M50" s="1564" t="str">
        <f t="shared" si="3"/>
        <v/>
      </c>
      <c r="O50" s="1564" t="str">
        <f t="shared" si="4"/>
        <v/>
      </c>
      <c r="Q50" s="1564" t="str">
        <f t="shared" si="5"/>
        <v/>
      </c>
      <c r="S50" s="1564" t="str">
        <f t="shared" si="6"/>
        <v/>
      </c>
      <c r="U50" s="1564" t="str">
        <f t="shared" si="7"/>
        <v/>
      </c>
      <c r="W50" s="1564" t="str">
        <f t="shared" si="8"/>
        <v/>
      </c>
      <c r="Y50" s="1564" t="str">
        <f t="shared" si="9"/>
        <v/>
      </c>
      <c r="AA50" s="1564" t="str">
        <f t="shared" si="10"/>
        <v/>
      </c>
      <c r="AC50" s="1564" t="str">
        <f t="shared" si="11"/>
        <v/>
      </c>
      <c r="AE50" s="1564" t="str">
        <f t="shared" si="12"/>
        <v/>
      </c>
      <c r="AG50" s="1564" t="str">
        <f t="shared" si="13"/>
        <v/>
      </c>
      <c r="AI50" s="1564" t="str">
        <f t="shared" si="14"/>
        <v/>
      </c>
      <c r="AK50" s="1564" t="str">
        <f t="shared" si="15"/>
        <v/>
      </c>
      <c r="AM50" s="1564" t="str">
        <f t="shared" si="16"/>
        <v/>
      </c>
      <c r="AO50" s="1564" t="str">
        <f t="shared" si="17"/>
        <v/>
      </c>
      <c r="AQ50" s="1564" t="str">
        <f t="shared" si="18"/>
        <v/>
      </c>
    </row>
    <row r="51" spans="5:43">
      <c r="E51" s="1564" t="str">
        <f t="shared" si="34"/>
        <v/>
      </c>
      <c r="G51" s="1564" t="str">
        <f t="shared" si="34"/>
        <v/>
      </c>
      <c r="I51" s="1564" t="str">
        <f t="shared" si="1"/>
        <v/>
      </c>
      <c r="K51" s="1564" t="str">
        <f t="shared" si="2"/>
        <v/>
      </c>
      <c r="M51" s="1564" t="str">
        <f t="shared" si="3"/>
        <v/>
      </c>
      <c r="O51" s="1564" t="str">
        <f t="shared" si="4"/>
        <v/>
      </c>
      <c r="Q51" s="1564" t="str">
        <f t="shared" si="5"/>
        <v/>
      </c>
      <c r="S51" s="1564" t="str">
        <f t="shared" si="6"/>
        <v/>
      </c>
      <c r="U51" s="1564" t="str">
        <f t="shared" si="7"/>
        <v/>
      </c>
      <c r="W51" s="1564" t="str">
        <f t="shared" si="8"/>
        <v/>
      </c>
      <c r="Y51" s="1564" t="str">
        <f t="shared" si="9"/>
        <v/>
      </c>
      <c r="AA51" s="1564" t="str">
        <f t="shared" si="10"/>
        <v/>
      </c>
      <c r="AC51" s="1564" t="str">
        <f t="shared" si="11"/>
        <v/>
      </c>
      <c r="AE51" s="1564" t="str">
        <f t="shared" si="12"/>
        <v/>
      </c>
      <c r="AG51" s="1564" t="str">
        <f t="shared" si="13"/>
        <v/>
      </c>
      <c r="AI51" s="1564" t="str">
        <f t="shared" si="14"/>
        <v/>
      </c>
      <c r="AK51" s="1564" t="str">
        <f t="shared" si="15"/>
        <v/>
      </c>
      <c r="AM51" s="1564" t="str">
        <f t="shared" si="16"/>
        <v/>
      </c>
      <c r="AO51" s="1564" t="str">
        <f t="shared" si="17"/>
        <v/>
      </c>
      <c r="AQ51" s="1564" t="str">
        <f t="shared" si="18"/>
        <v/>
      </c>
    </row>
    <row r="52" spans="5:43">
      <c r="E52" s="1564" t="str">
        <f t="shared" si="34"/>
        <v/>
      </c>
      <c r="G52" s="1564" t="str">
        <f t="shared" si="34"/>
        <v/>
      </c>
      <c r="I52" s="1564" t="str">
        <f t="shared" si="1"/>
        <v/>
      </c>
      <c r="K52" s="1564" t="str">
        <f t="shared" si="2"/>
        <v/>
      </c>
      <c r="M52" s="1564" t="str">
        <f t="shared" si="3"/>
        <v/>
      </c>
      <c r="O52" s="1564" t="str">
        <f t="shared" si="4"/>
        <v/>
      </c>
      <c r="Q52" s="1564" t="str">
        <f t="shared" si="5"/>
        <v/>
      </c>
      <c r="S52" s="1564" t="str">
        <f t="shared" si="6"/>
        <v/>
      </c>
      <c r="U52" s="1564" t="str">
        <f t="shared" si="7"/>
        <v/>
      </c>
      <c r="W52" s="1564" t="str">
        <f t="shared" si="8"/>
        <v/>
      </c>
      <c r="Y52" s="1564" t="str">
        <f t="shared" si="9"/>
        <v/>
      </c>
      <c r="AA52" s="1564" t="str">
        <f t="shared" si="10"/>
        <v/>
      </c>
      <c r="AC52" s="1564" t="str">
        <f t="shared" si="11"/>
        <v/>
      </c>
      <c r="AE52" s="1564" t="str">
        <f t="shared" si="12"/>
        <v/>
      </c>
      <c r="AG52" s="1564" t="str">
        <f t="shared" si="13"/>
        <v/>
      </c>
      <c r="AI52" s="1564" t="str">
        <f t="shared" si="14"/>
        <v/>
      </c>
      <c r="AK52" s="1564" t="str">
        <f t="shared" si="15"/>
        <v/>
      </c>
      <c r="AM52" s="1564" t="str">
        <f t="shared" si="16"/>
        <v/>
      </c>
      <c r="AO52" s="1564" t="str">
        <f t="shared" si="17"/>
        <v/>
      </c>
      <c r="AQ52" s="1564" t="str">
        <f t="shared" si="18"/>
        <v/>
      </c>
    </row>
    <row r="53" spans="5:43">
      <c r="E53" s="1564" t="str">
        <f t="shared" si="34"/>
        <v/>
      </c>
      <c r="G53" s="1564" t="str">
        <f t="shared" si="34"/>
        <v/>
      </c>
      <c r="I53" s="1564" t="str">
        <f t="shared" si="1"/>
        <v/>
      </c>
      <c r="K53" s="1564" t="str">
        <f t="shared" si="2"/>
        <v/>
      </c>
      <c r="M53" s="1564" t="str">
        <f t="shared" si="3"/>
        <v/>
      </c>
      <c r="O53" s="1564" t="str">
        <f t="shared" si="4"/>
        <v/>
      </c>
      <c r="Q53" s="1564" t="str">
        <f t="shared" si="5"/>
        <v/>
      </c>
      <c r="S53" s="1564" t="str">
        <f t="shared" si="6"/>
        <v/>
      </c>
      <c r="U53" s="1564" t="str">
        <f t="shared" si="7"/>
        <v/>
      </c>
      <c r="W53" s="1564" t="str">
        <f t="shared" si="8"/>
        <v/>
      </c>
      <c r="Y53" s="1564" t="str">
        <f t="shared" si="9"/>
        <v/>
      </c>
      <c r="AA53" s="1564" t="str">
        <f t="shared" si="10"/>
        <v/>
      </c>
      <c r="AC53" s="1564" t="str">
        <f t="shared" si="11"/>
        <v/>
      </c>
      <c r="AE53" s="1564" t="str">
        <f t="shared" si="12"/>
        <v/>
      </c>
      <c r="AG53" s="1564" t="str">
        <f t="shared" si="13"/>
        <v/>
      </c>
      <c r="AI53" s="1564" t="str">
        <f t="shared" si="14"/>
        <v/>
      </c>
      <c r="AK53" s="1564" t="str">
        <f t="shared" si="15"/>
        <v/>
      </c>
      <c r="AM53" s="1564" t="str">
        <f t="shared" si="16"/>
        <v/>
      </c>
      <c r="AO53" s="1564" t="str">
        <f t="shared" si="17"/>
        <v/>
      </c>
      <c r="AQ53" s="1564" t="str">
        <f t="shared" si="18"/>
        <v/>
      </c>
    </row>
    <row r="54" spans="5:43">
      <c r="E54" s="1564" t="str">
        <f t="shared" si="34"/>
        <v/>
      </c>
      <c r="G54" s="1564" t="str">
        <f t="shared" si="34"/>
        <v/>
      </c>
      <c r="I54" s="1564" t="str">
        <f t="shared" si="1"/>
        <v/>
      </c>
      <c r="K54" s="1564" t="str">
        <f t="shared" si="2"/>
        <v/>
      </c>
      <c r="M54" s="1564" t="str">
        <f t="shared" si="3"/>
        <v/>
      </c>
      <c r="O54" s="1564" t="str">
        <f t="shared" si="4"/>
        <v/>
      </c>
      <c r="Q54" s="1564" t="str">
        <f t="shared" si="5"/>
        <v/>
      </c>
      <c r="S54" s="1564" t="str">
        <f t="shared" si="6"/>
        <v/>
      </c>
      <c r="U54" s="1564" t="str">
        <f t="shared" si="7"/>
        <v/>
      </c>
      <c r="W54" s="1564" t="str">
        <f t="shared" si="8"/>
        <v/>
      </c>
      <c r="Y54" s="1564" t="str">
        <f t="shared" si="9"/>
        <v/>
      </c>
      <c r="AA54" s="1564" t="str">
        <f t="shared" si="10"/>
        <v/>
      </c>
      <c r="AC54" s="1564" t="str">
        <f t="shared" si="11"/>
        <v/>
      </c>
      <c r="AE54" s="1564" t="str">
        <f t="shared" si="12"/>
        <v/>
      </c>
      <c r="AG54" s="1564" t="str">
        <f t="shared" si="13"/>
        <v/>
      </c>
      <c r="AI54" s="1564" t="str">
        <f t="shared" si="14"/>
        <v/>
      </c>
      <c r="AK54" s="1564" t="str">
        <f t="shared" si="15"/>
        <v/>
      </c>
      <c r="AM54" s="1564" t="str">
        <f t="shared" si="16"/>
        <v/>
      </c>
      <c r="AO54" s="1564" t="str">
        <f t="shared" si="17"/>
        <v/>
      </c>
      <c r="AQ54" s="1564" t="str">
        <f t="shared" si="18"/>
        <v/>
      </c>
    </row>
    <row r="55" spans="5:43">
      <c r="E55" s="1564" t="str">
        <f t="shared" si="34"/>
        <v/>
      </c>
      <c r="G55" s="1564" t="str">
        <f t="shared" si="34"/>
        <v/>
      </c>
      <c r="I55" s="1564" t="str">
        <f t="shared" si="1"/>
        <v/>
      </c>
      <c r="K55" s="1564" t="str">
        <f t="shared" si="2"/>
        <v/>
      </c>
      <c r="M55" s="1564" t="str">
        <f t="shared" si="3"/>
        <v/>
      </c>
      <c r="O55" s="1564" t="str">
        <f t="shared" si="4"/>
        <v/>
      </c>
      <c r="Q55" s="1564" t="str">
        <f t="shared" si="5"/>
        <v/>
      </c>
      <c r="S55" s="1564" t="str">
        <f t="shared" si="6"/>
        <v/>
      </c>
      <c r="U55" s="1564" t="str">
        <f t="shared" si="7"/>
        <v/>
      </c>
      <c r="W55" s="1564" t="str">
        <f t="shared" si="8"/>
        <v/>
      </c>
      <c r="Y55" s="1564" t="str">
        <f t="shared" si="9"/>
        <v/>
      </c>
      <c r="AA55" s="1564" t="str">
        <f t="shared" si="10"/>
        <v/>
      </c>
      <c r="AC55" s="1564" t="str">
        <f t="shared" si="11"/>
        <v/>
      </c>
      <c r="AE55" s="1564" t="str">
        <f t="shared" si="12"/>
        <v/>
      </c>
      <c r="AG55" s="1564" t="str">
        <f t="shared" si="13"/>
        <v/>
      </c>
      <c r="AI55" s="1564" t="str">
        <f t="shared" si="14"/>
        <v/>
      </c>
      <c r="AK55" s="1564" t="str">
        <f t="shared" si="15"/>
        <v/>
      </c>
      <c r="AM55" s="1564" t="str">
        <f t="shared" si="16"/>
        <v/>
      </c>
      <c r="AO55" s="1564" t="str">
        <f t="shared" si="17"/>
        <v/>
      </c>
      <c r="AQ55" s="1564" t="str">
        <f t="shared" si="18"/>
        <v/>
      </c>
    </row>
    <row r="56" spans="5:43">
      <c r="E56" s="1564" t="str">
        <f t="shared" si="34"/>
        <v/>
      </c>
      <c r="G56" s="1564" t="str">
        <f t="shared" si="34"/>
        <v/>
      </c>
      <c r="I56" s="1564" t="str">
        <f t="shared" si="1"/>
        <v/>
      </c>
      <c r="K56" s="1564" t="str">
        <f t="shared" si="2"/>
        <v/>
      </c>
      <c r="M56" s="1564" t="str">
        <f t="shared" si="3"/>
        <v/>
      </c>
      <c r="O56" s="1564" t="str">
        <f t="shared" si="4"/>
        <v/>
      </c>
      <c r="Q56" s="1564" t="str">
        <f t="shared" si="5"/>
        <v/>
      </c>
      <c r="S56" s="1564" t="str">
        <f t="shared" si="6"/>
        <v/>
      </c>
      <c r="U56" s="1564" t="str">
        <f t="shared" si="7"/>
        <v/>
      </c>
      <c r="W56" s="1564" t="str">
        <f t="shared" si="8"/>
        <v/>
      </c>
      <c r="Y56" s="1564" t="str">
        <f t="shared" si="9"/>
        <v/>
      </c>
      <c r="AA56" s="1564" t="str">
        <f t="shared" si="10"/>
        <v/>
      </c>
      <c r="AC56" s="1564" t="str">
        <f t="shared" si="11"/>
        <v/>
      </c>
      <c r="AE56" s="1564" t="str">
        <f t="shared" si="12"/>
        <v/>
      </c>
      <c r="AG56" s="1564" t="str">
        <f t="shared" si="13"/>
        <v/>
      </c>
      <c r="AI56" s="1564" t="str">
        <f t="shared" si="14"/>
        <v/>
      </c>
      <c r="AK56" s="1564" t="str">
        <f t="shared" si="15"/>
        <v/>
      </c>
      <c r="AM56" s="1564" t="str">
        <f t="shared" si="16"/>
        <v/>
      </c>
      <c r="AO56" s="1564" t="str">
        <f t="shared" si="17"/>
        <v/>
      </c>
      <c r="AQ56" s="1564" t="str">
        <f t="shared" si="18"/>
        <v/>
      </c>
    </row>
    <row r="57" spans="5:43">
      <c r="E57" s="1564" t="str">
        <f t="shared" si="34"/>
        <v/>
      </c>
      <c r="G57" s="1564" t="str">
        <f t="shared" si="34"/>
        <v/>
      </c>
      <c r="I57" s="1564" t="str">
        <f t="shared" si="1"/>
        <v/>
      </c>
      <c r="K57" s="1564" t="str">
        <f t="shared" si="2"/>
        <v/>
      </c>
      <c r="M57" s="1564" t="str">
        <f t="shared" si="3"/>
        <v/>
      </c>
      <c r="O57" s="1564" t="str">
        <f t="shared" si="4"/>
        <v/>
      </c>
      <c r="Q57" s="1564" t="str">
        <f t="shared" si="5"/>
        <v/>
      </c>
      <c r="S57" s="1564" t="str">
        <f t="shared" si="6"/>
        <v/>
      </c>
      <c r="U57" s="1564" t="str">
        <f t="shared" si="7"/>
        <v/>
      </c>
      <c r="W57" s="1564" t="str">
        <f t="shared" si="8"/>
        <v/>
      </c>
      <c r="Y57" s="1564" t="str">
        <f t="shared" si="9"/>
        <v/>
      </c>
      <c r="AA57" s="1564" t="str">
        <f t="shared" si="10"/>
        <v/>
      </c>
      <c r="AC57" s="1564" t="str">
        <f t="shared" si="11"/>
        <v/>
      </c>
      <c r="AE57" s="1564" t="str">
        <f t="shared" si="12"/>
        <v/>
      </c>
      <c r="AG57" s="1564" t="str">
        <f t="shared" si="13"/>
        <v/>
      </c>
      <c r="AI57" s="1564" t="str">
        <f t="shared" si="14"/>
        <v/>
      </c>
      <c r="AK57" s="1564" t="str">
        <f t="shared" si="15"/>
        <v/>
      </c>
      <c r="AM57" s="1564" t="str">
        <f t="shared" si="16"/>
        <v/>
      </c>
      <c r="AO57" s="1564" t="str">
        <f t="shared" si="17"/>
        <v/>
      </c>
      <c r="AQ57" s="1564" t="str">
        <f t="shared" si="18"/>
        <v/>
      </c>
    </row>
    <row r="58" spans="5:43">
      <c r="E58" s="1564" t="str">
        <f t="shared" si="34"/>
        <v/>
      </c>
      <c r="G58" s="1564" t="str">
        <f t="shared" si="34"/>
        <v/>
      </c>
      <c r="I58" s="1564" t="str">
        <f t="shared" si="1"/>
        <v/>
      </c>
      <c r="K58" s="1564" t="str">
        <f t="shared" si="2"/>
        <v/>
      </c>
      <c r="M58" s="1564" t="str">
        <f t="shared" si="3"/>
        <v/>
      </c>
      <c r="O58" s="1564" t="str">
        <f t="shared" si="4"/>
        <v/>
      </c>
      <c r="Q58" s="1564" t="str">
        <f t="shared" si="5"/>
        <v/>
      </c>
      <c r="S58" s="1564" t="str">
        <f t="shared" si="6"/>
        <v/>
      </c>
      <c r="U58" s="1564" t="str">
        <f t="shared" si="7"/>
        <v/>
      </c>
      <c r="W58" s="1564" t="str">
        <f t="shared" si="8"/>
        <v/>
      </c>
      <c r="Y58" s="1564" t="str">
        <f t="shared" si="9"/>
        <v/>
      </c>
      <c r="AA58" s="1564" t="str">
        <f t="shared" si="10"/>
        <v/>
      </c>
      <c r="AC58" s="1564" t="str">
        <f t="shared" si="11"/>
        <v/>
      </c>
      <c r="AE58" s="1564" t="str">
        <f t="shared" si="12"/>
        <v/>
      </c>
      <c r="AG58" s="1564" t="str">
        <f t="shared" si="13"/>
        <v/>
      </c>
      <c r="AI58" s="1564" t="str">
        <f t="shared" si="14"/>
        <v/>
      </c>
      <c r="AK58" s="1564" t="str">
        <f t="shared" si="15"/>
        <v/>
      </c>
      <c r="AM58" s="1564" t="str">
        <f t="shared" si="16"/>
        <v/>
      </c>
      <c r="AO58" s="1564" t="str">
        <f t="shared" si="17"/>
        <v/>
      </c>
      <c r="AQ58" s="1564" t="str">
        <f t="shared" si="18"/>
        <v/>
      </c>
    </row>
    <row r="59" spans="5:43">
      <c r="E59" s="1564" t="str">
        <f t="shared" si="34"/>
        <v/>
      </c>
      <c r="G59" s="1564" t="str">
        <f t="shared" si="34"/>
        <v/>
      </c>
      <c r="I59" s="1564" t="str">
        <f t="shared" si="1"/>
        <v/>
      </c>
      <c r="K59" s="1564" t="str">
        <f t="shared" si="2"/>
        <v/>
      </c>
      <c r="M59" s="1564" t="str">
        <f t="shared" si="3"/>
        <v/>
      </c>
      <c r="O59" s="1564" t="str">
        <f t="shared" si="4"/>
        <v/>
      </c>
      <c r="Q59" s="1564" t="str">
        <f t="shared" si="5"/>
        <v/>
      </c>
      <c r="S59" s="1564" t="str">
        <f t="shared" si="6"/>
        <v/>
      </c>
      <c r="U59" s="1564" t="str">
        <f t="shared" si="7"/>
        <v/>
      </c>
      <c r="W59" s="1564" t="str">
        <f t="shared" si="8"/>
        <v/>
      </c>
      <c r="Y59" s="1564" t="str">
        <f t="shared" si="9"/>
        <v/>
      </c>
      <c r="AA59" s="1564" t="str">
        <f t="shared" si="10"/>
        <v/>
      </c>
      <c r="AC59" s="1564" t="str">
        <f t="shared" si="11"/>
        <v/>
      </c>
      <c r="AE59" s="1564" t="str">
        <f t="shared" si="12"/>
        <v/>
      </c>
      <c r="AG59" s="1564" t="str">
        <f t="shared" si="13"/>
        <v/>
      </c>
      <c r="AI59" s="1564" t="str">
        <f t="shared" si="14"/>
        <v/>
      </c>
      <c r="AK59" s="1564" t="str">
        <f t="shared" si="15"/>
        <v/>
      </c>
      <c r="AM59" s="1564" t="str">
        <f t="shared" si="16"/>
        <v/>
      </c>
      <c r="AO59" s="1564" t="str">
        <f t="shared" si="17"/>
        <v/>
      </c>
      <c r="AQ59" s="1564" t="str">
        <f t="shared" si="18"/>
        <v/>
      </c>
    </row>
    <row r="60" spans="5:43">
      <c r="E60" s="1564" t="str">
        <f t="shared" si="34"/>
        <v/>
      </c>
      <c r="G60" s="1564" t="str">
        <f t="shared" si="34"/>
        <v/>
      </c>
      <c r="I60" s="1564" t="str">
        <f t="shared" si="1"/>
        <v/>
      </c>
      <c r="K60" s="1564" t="str">
        <f t="shared" si="2"/>
        <v/>
      </c>
      <c r="M60" s="1564" t="str">
        <f t="shared" si="3"/>
        <v/>
      </c>
      <c r="O60" s="1564" t="str">
        <f t="shared" si="4"/>
        <v/>
      </c>
      <c r="Q60" s="1564" t="str">
        <f t="shared" si="5"/>
        <v/>
      </c>
      <c r="S60" s="1564" t="str">
        <f t="shared" si="6"/>
        <v/>
      </c>
      <c r="U60" s="1564" t="str">
        <f t="shared" si="7"/>
        <v/>
      </c>
      <c r="W60" s="1564" t="str">
        <f t="shared" si="8"/>
        <v/>
      </c>
      <c r="Y60" s="1564" t="str">
        <f t="shared" si="9"/>
        <v/>
      </c>
      <c r="AA60" s="1564" t="str">
        <f t="shared" si="10"/>
        <v/>
      </c>
      <c r="AC60" s="1564" t="str">
        <f t="shared" si="11"/>
        <v/>
      </c>
      <c r="AE60" s="1564" t="str">
        <f t="shared" si="12"/>
        <v/>
      </c>
      <c r="AG60" s="1564" t="str">
        <f t="shared" si="13"/>
        <v/>
      </c>
      <c r="AI60" s="1564" t="str">
        <f t="shared" si="14"/>
        <v/>
      </c>
      <c r="AK60" s="1564" t="str">
        <f t="shared" si="15"/>
        <v/>
      </c>
      <c r="AM60" s="1564" t="str">
        <f t="shared" si="16"/>
        <v/>
      </c>
      <c r="AO60" s="1564" t="str">
        <f t="shared" si="17"/>
        <v/>
      </c>
      <c r="AQ60" s="1564" t="str">
        <f t="shared" si="18"/>
        <v/>
      </c>
    </row>
    <row r="61" spans="5:43">
      <c r="E61" s="1564" t="str">
        <f t="shared" ref="E61:G76" si="35">IF(OR($B61=0,D61=0),"",D61/$B61)</f>
        <v/>
      </c>
      <c r="G61" s="1564" t="str">
        <f t="shared" si="35"/>
        <v/>
      </c>
      <c r="I61" s="1564" t="str">
        <f t="shared" si="1"/>
        <v/>
      </c>
      <c r="K61" s="1564" t="str">
        <f t="shared" si="2"/>
        <v/>
      </c>
      <c r="M61" s="1564" t="str">
        <f t="shared" si="3"/>
        <v/>
      </c>
      <c r="O61" s="1564" t="str">
        <f t="shared" si="4"/>
        <v/>
      </c>
      <c r="Q61" s="1564" t="str">
        <f t="shared" si="5"/>
        <v/>
      </c>
      <c r="S61" s="1564" t="str">
        <f t="shared" si="6"/>
        <v/>
      </c>
      <c r="U61" s="1564" t="str">
        <f t="shared" si="7"/>
        <v/>
      </c>
      <c r="W61" s="1564" t="str">
        <f t="shared" si="8"/>
        <v/>
      </c>
      <c r="Y61" s="1564" t="str">
        <f t="shared" si="9"/>
        <v/>
      </c>
      <c r="AA61" s="1564" t="str">
        <f t="shared" si="10"/>
        <v/>
      </c>
      <c r="AC61" s="1564" t="str">
        <f t="shared" si="11"/>
        <v/>
      </c>
      <c r="AE61" s="1564" t="str">
        <f t="shared" si="12"/>
        <v/>
      </c>
      <c r="AG61" s="1564" t="str">
        <f t="shared" si="13"/>
        <v/>
      </c>
      <c r="AI61" s="1564" t="str">
        <f t="shared" si="14"/>
        <v/>
      </c>
      <c r="AK61" s="1564" t="str">
        <f t="shared" si="15"/>
        <v/>
      </c>
      <c r="AM61" s="1564" t="str">
        <f t="shared" si="16"/>
        <v/>
      </c>
      <c r="AO61" s="1564" t="str">
        <f t="shared" si="17"/>
        <v/>
      </c>
      <c r="AQ61" s="1564" t="str">
        <f t="shared" si="18"/>
        <v/>
      </c>
    </row>
    <row r="62" spans="5:43">
      <c r="E62" s="1564" t="str">
        <f t="shared" si="35"/>
        <v/>
      </c>
      <c r="G62" s="1564" t="str">
        <f t="shared" si="35"/>
        <v/>
      </c>
      <c r="I62" s="1564" t="str">
        <f t="shared" si="1"/>
        <v/>
      </c>
      <c r="K62" s="1564" t="str">
        <f t="shared" si="2"/>
        <v/>
      </c>
      <c r="M62" s="1564" t="str">
        <f t="shared" si="3"/>
        <v/>
      </c>
      <c r="O62" s="1564" t="str">
        <f t="shared" si="4"/>
        <v/>
      </c>
      <c r="Q62" s="1564" t="str">
        <f t="shared" si="5"/>
        <v/>
      </c>
      <c r="S62" s="1564" t="str">
        <f t="shared" si="6"/>
        <v/>
      </c>
      <c r="U62" s="1564" t="str">
        <f t="shared" si="7"/>
        <v/>
      </c>
      <c r="W62" s="1564" t="str">
        <f t="shared" si="8"/>
        <v/>
      </c>
      <c r="Y62" s="1564" t="str">
        <f t="shared" si="9"/>
        <v/>
      </c>
      <c r="AA62" s="1564" t="str">
        <f t="shared" si="10"/>
        <v/>
      </c>
      <c r="AC62" s="1564" t="str">
        <f t="shared" si="11"/>
        <v/>
      </c>
      <c r="AE62" s="1564" t="str">
        <f t="shared" si="12"/>
        <v/>
      </c>
      <c r="AG62" s="1564" t="str">
        <f t="shared" si="13"/>
        <v/>
      </c>
      <c r="AI62" s="1564" t="str">
        <f t="shared" si="14"/>
        <v/>
      </c>
      <c r="AK62" s="1564" t="str">
        <f t="shared" si="15"/>
        <v/>
      </c>
      <c r="AM62" s="1564" t="str">
        <f t="shared" si="16"/>
        <v/>
      </c>
      <c r="AO62" s="1564" t="str">
        <f t="shared" si="17"/>
        <v/>
      </c>
      <c r="AQ62" s="1564" t="str">
        <f t="shared" si="18"/>
        <v/>
      </c>
    </row>
    <row r="63" spans="5:43">
      <c r="E63" s="1564" t="str">
        <f t="shared" si="35"/>
        <v/>
      </c>
      <c r="G63" s="1564" t="str">
        <f t="shared" si="35"/>
        <v/>
      </c>
      <c r="I63" s="1564" t="str">
        <f t="shared" si="1"/>
        <v/>
      </c>
      <c r="K63" s="1564" t="str">
        <f t="shared" si="2"/>
        <v/>
      </c>
      <c r="M63" s="1564" t="str">
        <f t="shared" si="3"/>
        <v/>
      </c>
      <c r="O63" s="1564" t="str">
        <f t="shared" si="4"/>
        <v/>
      </c>
      <c r="Q63" s="1564" t="str">
        <f t="shared" si="5"/>
        <v/>
      </c>
      <c r="S63" s="1564" t="str">
        <f t="shared" si="6"/>
        <v/>
      </c>
      <c r="U63" s="1564" t="str">
        <f t="shared" si="7"/>
        <v/>
      </c>
      <c r="W63" s="1564" t="str">
        <f t="shared" si="8"/>
        <v/>
      </c>
      <c r="Y63" s="1564" t="str">
        <f t="shared" si="9"/>
        <v/>
      </c>
      <c r="AA63" s="1564" t="str">
        <f t="shared" si="10"/>
        <v/>
      </c>
      <c r="AC63" s="1564" t="str">
        <f t="shared" si="11"/>
        <v/>
      </c>
      <c r="AE63" s="1564" t="str">
        <f t="shared" si="12"/>
        <v/>
      </c>
      <c r="AG63" s="1564" t="str">
        <f t="shared" si="13"/>
        <v/>
      </c>
      <c r="AI63" s="1564" t="str">
        <f t="shared" si="14"/>
        <v/>
      </c>
      <c r="AK63" s="1564" t="str">
        <f t="shared" si="15"/>
        <v/>
      </c>
      <c r="AM63" s="1564" t="str">
        <f t="shared" si="16"/>
        <v/>
      </c>
      <c r="AO63" s="1564" t="str">
        <f t="shared" si="17"/>
        <v/>
      </c>
      <c r="AQ63" s="1564" t="str">
        <f t="shared" si="18"/>
        <v/>
      </c>
    </row>
    <row r="64" spans="5:43">
      <c r="E64" s="1564" t="str">
        <f t="shared" si="35"/>
        <v/>
      </c>
      <c r="G64" s="1564" t="str">
        <f t="shared" si="35"/>
        <v/>
      </c>
      <c r="I64" s="1564" t="str">
        <f t="shared" si="1"/>
        <v/>
      </c>
      <c r="K64" s="1564" t="str">
        <f t="shared" si="2"/>
        <v/>
      </c>
      <c r="M64" s="1564" t="str">
        <f t="shared" si="3"/>
        <v/>
      </c>
      <c r="O64" s="1564" t="str">
        <f t="shared" si="4"/>
        <v/>
      </c>
      <c r="Q64" s="1564" t="str">
        <f t="shared" si="5"/>
        <v/>
      </c>
      <c r="S64" s="1564" t="str">
        <f t="shared" si="6"/>
        <v/>
      </c>
      <c r="U64" s="1564" t="str">
        <f t="shared" si="7"/>
        <v/>
      </c>
      <c r="W64" s="1564" t="str">
        <f t="shared" si="8"/>
        <v/>
      </c>
      <c r="Y64" s="1564" t="str">
        <f t="shared" si="9"/>
        <v/>
      </c>
      <c r="AA64" s="1564" t="str">
        <f t="shared" si="10"/>
        <v/>
      </c>
      <c r="AC64" s="1564" t="str">
        <f t="shared" si="11"/>
        <v/>
      </c>
      <c r="AE64" s="1564" t="str">
        <f t="shared" si="12"/>
        <v/>
      </c>
      <c r="AG64" s="1564" t="str">
        <f t="shared" si="13"/>
        <v/>
      </c>
      <c r="AI64" s="1564" t="str">
        <f t="shared" si="14"/>
        <v/>
      </c>
      <c r="AK64" s="1564" t="str">
        <f t="shared" si="15"/>
        <v/>
      </c>
      <c r="AM64" s="1564" t="str">
        <f t="shared" si="16"/>
        <v/>
      </c>
      <c r="AO64" s="1564" t="str">
        <f t="shared" si="17"/>
        <v/>
      </c>
      <c r="AQ64" s="1564" t="str">
        <f t="shared" si="18"/>
        <v/>
      </c>
    </row>
    <row r="65" spans="5:43">
      <c r="E65" s="1564" t="str">
        <f t="shared" si="35"/>
        <v/>
      </c>
      <c r="G65" s="1564" t="str">
        <f t="shared" si="35"/>
        <v/>
      </c>
      <c r="I65" s="1564" t="str">
        <f t="shared" si="1"/>
        <v/>
      </c>
      <c r="K65" s="1564" t="str">
        <f t="shared" si="2"/>
        <v/>
      </c>
      <c r="M65" s="1564" t="str">
        <f t="shared" si="3"/>
        <v/>
      </c>
      <c r="O65" s="1564" t="str">
        <f t="shared" si="4"/>
        <v/>
      </c>
      <c r="Q65" s="1564" t="str">
        <f t="shared" si="5"/>
        <v/>
      </c>
      <c r="S65" s="1564" t="str">
        <f t="shared" si="6"/>
        <v/>
      </c>
      <c r="U65" s="1564" t="str">
        <f t="shared" si="7"/>
        <v/>
      </c>
      <c r="W65" s="1564" t="str">
        <f t="shared" si="8"/>
        <v/>
      </c>
      <c r="Y65" s="1564" t="str">
        <f t="shared" si="9"/>
        <v/>
      </c>
      <c r="AA65" s="1564" t="str">
        <f t="shared" si="10"/>
        <v/>
      </c>
      <c r="AC65" s="1564" t="str">
        <f t="shared" si="11"/>
        <v/>
      </c>
      <c r="AE65" s="1564" t="str">
        <f t="shared" si="12"/>
        <v/>
      </c>
      <c r="AG65" s="1564" t="str">
        <f t="shared" si="13"/>
        <v/>
      </c>
      <c r="AI65" s="1564" t="str">
        <f t="shared" si="14"/>
        <v/>
      </c>
      <c r="AK65" s="1564" t="str">
        <f t="shared" si="15"/>
        <v/>
      </c>
      <c r="AM65" s="1564" t="str">
        <f t="shared" si="16"/>
        <v/>
      </c>
      <c r="AO65" s="1564" t="str">
        <f t="shared" si="17"/>
        <v/>
      </c>
      <c r="AQ65" s="1564" t="str">
        <f t="shared" si="18"/>
        <v/>
      </c>
    </row>
    <row r="66" spans="5:43">
      <c r="E66" s="1564" t="str">
        <f t="shared" si="35"/>
        <v/>
      </c>
      <c r="G66" s="1564" t="str">
        <f t="shared" si="35"/>
        <v/>
      </c>
      <c r="I66" s="1564" t="str">
        <f t="shared" si="1"/>
        <v/>
      </c>
      <c r="K66" s="1564" t="str">
        <f t="shared" si="2"/>
        <v/>
      </c>
      <c r="M66" s="1564" t="str">
        <f t="shared" si="3"/>
        <v/>
      </c>
      <c r="O66" s="1564" t="str">
        <f t="shared" si="4"/>
        <v/>
      </c>
      <c r="Q66" s="1564" t="str">
        <f t="shared" si="5"/>
        <v/>
      </c>
      <c r="S66" s="1564" t="str">
        <f t="shared" si="6"/>
        <v/>
      </c>
      <c r="U66" s="1564" t="str">
        <f t="shared" si="7"/>
        <v/>
      </c>
      <c r="W66" s="1564" t="str">
        <f t="shared" si="8"/>
        <v/>
      </c>
      <c r="Y66" s="1564" t="str">
        <f t="shared" si="9"/>
        <v/>
      </c>
      <c r="AA66" s="1564" t="str">
        <f t="shared" si="10"/>
        <v/>
      </c>
      <c r="AC66" s="1564" t="str">
        <f t="shared" si="11"/>
        <v/>
      </c>
      <c r="AE66" s="1564" t="str">
        <f t="shared" si="12"/>
        <v/>
      </c>
      <c r="AG66" s="1564" t="str">
        <f t="shared" si="13"/>
        <v/>
      </c>
      <c r="AI66" s="1564" t="str">
        <f t="shared" si="14"/>
        <v/>
      </c>
      <c r="AK66" s="1564" t="str">
        <f t="shared" si="15"/>
        <v/>
      </c>
      <c r="AM66" s="1564" t="str">
        <f t="shared" si="16"/>
        <v/>
      </c>
      <c r="AO66" s="1564" t="str">
        <f t="shared" si="17"/>
        <v/>
      </c>
      <c r="AQ66" s="1564" t="str">
        <f t="shared" si="18"/>
        <v/>
      </c>
    </row>
    <row r="67" spans="5:43">
      <c r="E67" s="1564" t="str">
        <f t="shared" si="35"/>
        <v/>
      </c>
      <c r="G67" s="1564" t="str">
        <f t="shared" si="35"/>
        <v/>
      </c>
      <c r="I67" s="1564" t="str">
        <f t="shared" si="1"/>
        <v/>
      </c>
      <c r="K67" s="1564" t="str">
        <f t="shared" si="2"/>
        <v/>
      </c>
      <c r="M67" s="1564" t="str">
        <f t="shared" si="3"/>
        <v/>
      </c>
      <c r="O67" s="1564" t="str">
        <f t="shared" si="4"/>
        <v/>
      </c>
      <c r="Q67" s="1564" t="str">
        <f t="shared" si="5"/>
        <v/>
      </c>
      <c r="S67" s="1564" t="str">
        <f t="shared" si="6"/>
        <v/>
      </c>
      <c r="U67" s="1564" t="str">
        <f t="shared" si="7"/>
        <v/>
      </c>
      <c r="W67" s="1564" t="str">
        <f t="shared" si="8"/>
        <v/>
      </c>
      <c r="Y67" s="1564" t="str">
        <f t="shared" si="9"/>
        <v/>
      </c>
      <c r="AA67" s="1564" t="str">
        <f t="shared" si="10"/>
        <v/>
      </c>
      <c r="AC67" s="1564" t="str">
        <f t="shared" si="11"/>
        <v/>
      </c>
      <c r="AE67" s="1564" t="str">
        <f t="shared" si="12"/>
        <v/>
      </c>
      <c r="AG67" s="1564" t="str">
        <f t="shared" si="13"/>
        <v/>
      </c>
      <c r="AI67" s="1564" t="str">
        <f t="shared" si="14"/>
        <v/>
      </c>
      <c r="AK67" s="1564" t="str">
        <f t="shared" si="15"/>
        <v/>
      </c>
      <c r="AM67" s="1564" t="str">
        <f t="shared" si="16"/>
        <v/>
      </c>
      <c r="AO67" s="1564" t="str">
        <f t="shared" si="17"/>
        <v/>
      </c>
      <c r="AQ67" s="1564" t="str">
        <f t="shared" si="18"/>
        <v/>
      </c>
    </row>
    <row r="68" spans="5:43">
      <c r="E68" s="1564" t="str">
        <f t="shared" si="35"/>
        <v/>
      </c>
      <c r="G68" s="1564" t="str">
        <f t="shared" si="35"/>
        <v/>
      </c>
      <c r="I68" s="1564" t="str">
        <f t="shared" si="1"/>
        <v/>
      </c>
      <c r="K68" s="1564" t="str">
        <f t="shared" si="2"/>
        <v/>
      </c>
      <c r="M68" s="1564" t="str">
        <f t="shared" si="3"/>
        <v/>
      </c>
      <c r="O68" s="1564" t="str">
        <f t="shared" si="4"/>
        <v/>
      </c>
      <c r="Q68" s="1564" t="str">
        <f t="shared" si="5"/>
        <v/>
      </c>
      <c r="S68" s="1564" t="str">
        <f t="shared" si="6"/>
        <v/>
      </c>
      <c r="U68" s="1564" t="str">
        <f t="shared" si="7"/>
        <v/>
      </c>
      <c r="W68" s="1564" t="str">
        <f t="shared" si="8"/>
        <v/>
      </c>
      <c r="Y68" s="1564" t="str">
        <f t="shared" si="9"/>
        <v/>
      </c>
      <c r="AA68" s="1564" t="str">
        <f t="shared" si="10"/>
        <v/>
      </c>
      <c r="AC68" s="1564" t="str">
        <f t="shared" si="11"/>
        <v/>
      </c>
      <c r="AE68" s="1564" t="str">
        <f t="shared" si="12"/>
        <v/>
      </c>
      <c r="AG68" s="1564" t="str">
        <f t="shared" si="13"/>
        <v/>
      </c>
      <c r="AI68" s="1564" t="str">
        <f t="shared" si="14"/>
        <v/>
      </c>
      <c r="AK68" s="1564" t="str">
        <f t="shared" si="15"/>
        <v/>
      </c>
      <c r="AM68" s="1564" t="str">
        <f t="shared" si="16"/>
        <v/>
      </c>
      <c r="AO68" s="1564" t="str">
        <f t="shared" si="17"/>
        <v/>
      </c>
      <c r="AQ68" s="1564" t="str">
        <f t="shared" si="18"/>
        <v/>
      </c>
    </row>
    <row r="69" spans="5:43">
      <c r="E69" s="1564" t="str">
        <f t="shared" si="35"/>
        <v/>
      </c>
      <c r="G69" s="1564" t="str">
        <f t="shared" si="35"/>
        <v/>
      </c>
      <c r="I69" s="1564" t="str">
        <f t="shared" si="1"/>
        <v/>
      </c>
      <c r="K69" s="1564" t="str">
        <f t="shared" si="2"/>
        <v/>
      </c>
      <c r="M69" s="1564" t="str">
        <f t="shared" si="3"/>
        <v/>
      </c>
      <c r="O69" s="1564" t="str">
        <f t="shared" si="4"/>
        <v/>
      </c>
      <c r="Q69" s="1564" t="str">
        <f t="shared" si="5"/>
        <v/>
      </c>
      <c r="S69" s="1564" t="str">
        <f t="shared" si="6"/>
        <v/>
      </c>
      <c r="U69" s="1564" t="str">
        <f t="shared" si="7"/>
        <v/>
      </c>
      <c r="W69" s="1564" t="str">
        <f t="shared" si="8"/>
        <v/>
      </c>
      <c r="Y69" s="1564" t="str">
        <f t="shared" si="9"/>
        <v/>
      </c>
      <c r="AA69" s="1564" t="str">
        <f t="shared" si="10"/>
        <v/>
      </c>
      <c r="AC69" s="1564" t="str">
        <f t="shared" si="11"/>
        <v/>
      </c>
      <c r="AE69" s="1564" t="str">
        <f t="shared" si="12"/>
        <v/>
      </c>
      <c r="AG69" s="1564" t="str">
        <f t="shared" si="13"/>
        <v/>
      </c>
      <c r="AI69" s="1564" t="str">
        <f t="shared" si="14"/>
        <v/>
      </c>
      <c r="AK69" s="1564" t="str">
        <f t="shared" si="15"/>
        <v/>
      </c>
      <c r="AM69" s="1564" t="str">
        <f t="shared" si="16"/>
        <v/>
      </c>
      <c r="AO69" s="1564" t="str">
        <f t="shared" si="17"/>
        <v/>
      </c>
      <c r="AQ69" s="1564" t="str">
        <f t="shared" si="18"/>
        <v/>
      </c>
    </row>
    <row r="70" spans="5:43">
      <c r="E70" s="1564" t="str">
        <f t="shared" si="35"/>
        <v/>
      </c>
      <c r="G70" s="1564" t="str">
        <f t="shared" si="35"/>
        <v/>
      </c>
      <c r="I70" s="1564" t="str">
        <f t="shared" si="1"/>
        <v/>
      </c>
      <c r="K70" s="1564" t="str">
        <f t="shared" si="2"/>
        <v/>
      </c>
      <c r="M70" s="1564" t="str">
        <f t="shared" si="3"/>
        <v/>
      </c>
      <c r="O70" s="1564" t="str">
        <f t="shared" si="4"/>
        <v/>
      </c>
      <c r="Q70" s="1564" t="str">
        <f t="shared" si="5"/>
        <v/>
      </c>
      <c r="S70" s="1564" t="str">
        <f t="shared" si="6"/>
        <v/>
      </c>
      <c r="U70" s="1564" t="str">
        <f t="shared" si="7"/>
        <v/>
      </c>
      <c r="W70" s="1564" t="str">
        <f t="shared" si="8"/>
        <v/>
      </c>
      <c r="Y70" s="1564" t="str">
        <f t="shared" si="9"/>
        <v/>
      </c>
      <c r="AA70" s="1564" t="str">
        <f t="shared" si="10"/>
        <v/>
      </c>
      <c r="AC70" s="1564" t="str">
        <f t="shared" si="11"/>
        <v/>
      </c>
      <c r="AE70" s="1564" t="str">
        <f t="shared" si="12"/>
        <v/>
      </c>
      <c r="AG70" s="1564" t="str">
        <f t="shared" si="13"/>
        <v/>
      </c>
      <c r="AI70" s="1564" t="str">
        <f t="shared" si="14"/>
        <v/>
      </c>
      <c r="AK70" s="1564" t="str">
        <f t="shared" si="15"/>
        <v/>
      </c>
      <c r="AM70" s="1564" t="str">
        <f t="shared" si="16"/>
        <v/>
      </c>
      <c r="AO70" s="1564" t="str">
        <f t="shared" si="17"/>
        <v/>
      </c>
      <c r="AQ70" s="1564" t="str">
        <f t="shared" si="18"/>
        <v/>
      </c>
    </row>
    <row r="71" spans="5:43">
      <c r="E71" s="1564" t="str">
        <f t="shared" si="35"/>
        <v/>
      </c>
      <c r="G71" s="1564" t="str">
        <f t="shared" si="35"/>
        <v/>
      </c>
      <c r="I71" s="1564" t="str">
        <f t="shared" si="1"/>
        <v/>
      </c>
      <c r="K71" s="1564" t="str">
        <f t="shared" si="2"/>
        <v/>
      </c>
      <c r="M71" s="1564" t="str">
        <f t="shared" si="3"/>
        <v/>
      </c>
      <c r="O71" s="1564" t="str">
        <f t="shared" si="4"/>
        <v/>
      </c>
      <c r="Q71" s="1564" t="str">
        <f t="shared" si="5"/>
        <v/>
      </c>
      <c r="S71" s="1564" t="str">
        <f t="shared" si="6"/>
        <v/>
      </c>
      <c r="U71" s="1564" t="str">
        <f t="shared" si="7"/>
        <v/>
      </c>
      <c r="W71" s="1564" t="str">
        <f t="shared" si="8"/>
        <v/>
      </c>
      <c r="Y71" s="1564" t="str">
        <f t="shared" si="9"/>
        <v/>
      </c>
      <c r="AA71" s="1564" t="str">
        <f t="shared" si="10"/>
        <v/>
      </c>
      <c r="AC71" s="1564" t="str">
        <f t="shared" si="11"/>
        <v/>
      </c>
      <c r="AE71" s="1564" t="str">
        <f t="shared" si="12"/>
        <v/>
      </c>
      <c r="AG71" s="1564" t="str">
        <f t="shared" si="13"/>
        <v/>
      </c>
      <c r="AI71" s="1564" t="str">
        <f t="shared" si="14"/>
        <v/>
      </c>
      <c r="AK71" s="1564" t="str">
        <f t="shared" si="15"/>
        <v/>
      </c>
      <c r="AM71" s="1564" t="str">
        <f t="shared" si="16"/>
        <v/>
      </c>
      <c r="AO71" s="1564" t="str">
        <f t="shared" si="17"/>
        <v/>
      </c>
      <c r="AQ71" s="1564" t="str">
        <f t="shared" si="18"/>
        <v/>
      </c>
    </row>
    <row r="72" spans="5:43">
      <c r="E72" s="1564" t="str">
        <f t="shared" si="35"/>
        <v/>
      </c>
      <c r="G72" s="1564" t="str">
        <f t="shared" si="35"/>
        <v/>
      </c>
      <c r="I72" s="1564" t="str">
        <f t="shared" si="1"/>
        <v/>
      </c>
      <c r="K72" s="1564" t="str">
        <f t="shared" si="2"/>
        <v/>
      </c>
      <c r="M72" s="1564" t="str">
        <f t="shared" si="3"/>
        <v/>
      </c>
      <c r="O72" s="1564" t="str">
        <f t="shared" si="4"/>
        <v/>
      </c>
      <c r="Q72" s="1564" t="str">
        <f t="shared" si="5"/>
        <v/>
      </c>
      <c r="S72" s="1564" t="str">
        <f t="shared" si="6"/>
        <v/>
      </c>
      <c r="U72" s="1564" t="str">
        <f t="shared" si="7"/>
        <v/>
      </c>
      <c r="W72" s="1564" t="str">
        <f t="shared" si="8"/>
        <v/>
      </c>
      <c r="Y72" s="1564" t="str">
        <f t="shared" si="9"/>
        <v/>
      </c>
      <c r="AA72" s="1564" t="str">
        <f t="shared" si="10"/>
        <v/>
      </c>
      <c r="AC72" s="1564" t="str">
        <f t="shared" si="11"/>
        <v/>
      </c>
      <c r="AE72" s="1564" t="str">
        <f t="shared" si="12"/>
        <v/>
      </c>
      <c r="AG72" s="1564" t="str">
        <f t="shared" si="13"/>
        <v/>
      </c>
      <c r="AI72" s="1564" t="str">
        <f t="shared" si="14"/>
        <v/>
      </c>
      <c r="AK72" s="1564" t="str">
        <f t="shared" si="15"/>
        <v/>
      </c>
      <c r="AM72" s="1564" t="str">
        <f t="shared" si="16"/>
        <v/>
      </c>
      <c r="AO72" s="1564" t="str">
        <f t="shared" si="17"/>
        <v/>
      </c>
      <c r="AQ72" s="1564" t="str">
        <f t="shared" si="18"/>
        <v/>
      </c>
    </row>
    <row r="73" spans="5:43">
      <c r="E73" s="1564" t="str">
        <f t="shared" si="35"/>
        <v/>
      </c>
      <c r="G73" s="1564" t="str">
        <f t="shared" si="35"/>
        <v/>
      </c>
      <c r="I73" s="1564" t="str">
        <f t="shared" si="1"/>
        <v/>
      </c>
      <c r="K73" s="1564" t="str">
        <f t="shared" si="2"/>
        <v/>
      </c>
      <c r="M73" s="1564" t="str">
        <f t="shared" si="3"/>
        <v/>
      </c>
      <c r="O73" s="1564" t="str">
        <f t="shared" si="4"/>
        <v/>
      </c>
      <c r="Q73" s="1564" t="str">
        <f t="shared" si="5"/>
        <v/>
      </c>
      <c r="S73" s="1564" t="str">
        <f t="shared" si="6"/>
        <v/>
      </c>
      <c r="U73" s="1564" t="str">
        <f t="shared" si="7"/>
        <v/>
      </c>
      <c r="W73" s="1564" t="str">
        <f t="shared" si="8"/>
        <v/>
      </c>
      <c r="Y73" s="1564" t="str">
        <f t="shared" si="9"/>
        <v/>
      </c>
      <c r="AA73" s="1564" t="str">
        <f t="shared" si="10"/>
        <v/>
      </c>
      <c r="AC73" s="1564" t="str">
        <f t="shared" si="11"/>
        <v/>
      </c>
      <c r="AE73" s="1564" t="str">
        <f t="shared" si="12"/>
        <v/>
      </c>
      <c r="AG73" s="1564" t="str">
        <f t="shared" si="13"/>
        <v/>
      </c>
      <c r="AI73" s="1564" t="str">
        <f t="shared" si="14"/>
        <v/>
      </c>
      <c r="AK73" s="1564" t="str">
        <f t="shared" si="15"/>
        <v/>
      </c>
      <c r="AM73" s="1564" t="str">
        <f t="shared" si="16"/>
        <v/>
      </c>
      <c r="AO73" s="1564" t="str">
        <f t="shared" si="17"/>
        <v/>
      </c>
      <c r="AQ73" s="1564" t="str">
        <f t="shared" si="18"/>
        <v/>
      </c>
    </row>
    <row r="74" spans="5:43">
      <c r="E74" s="1564" t="str">
        <f t="shared" si="35"/>
        <v/>
      </c>
      <c r="G74" s="1564" t="str">
        <f t="shared" si="35"/>
        <v/>
      </c>
      <c r="I74" s="1564" t="str">
        <f t="shared" si="1"/>
        <v/>
      </c>
      <c r="K74" s="1564" t="str">
        <f t="shared" si="2"/>
        <v/>
      </c>
      <c r="M74" s="1564" t="str">
        <f t="shared" si="3"/>
        <v/>
      </c>
      <c r="O74" s="1564" t="str">
        <f t="shared" si="4"/>
        <v/>
      </c>
      <c r="Q74" s="1564" t="str">
        <f t="shared" si="5"/>
        <v/>
      </c>
      <c r="S74" s="1564" t="str">
        <f t="shared" si="6"/>
        <v/>
      </c>
      <c r="U74" s="1564" t="str">
        <f t="shared" si="7"/>
        <v/>
      </c>
      <c r="W74" s="1564" t="str">
        <f t="shared" si="8"/>
        <v/>
      </c>
      <c r="Y74" s="1564" t="str">
        <f t="shared" si="9"/>
        <v/>
      </c>
      <c r="AA74" s="1564" t="str">
        <f t="shared" si="10"/>
        <v/>
      </c>
      <c r="AC74" s="1564" t="str">
        <f t="shared" si="11"/>
        <v/>
      </c>
      <c r="AE74" s="1564" t="str">
        <f t="shared" si="12"/>
        <v/>
      </c>
      <c r="AG74" s="1564" t="str">
        <f t="shared" si="13"/>
        <v/>
      </c>
      <c r="AI74" s="1564" t="str">
        <f t="shared" si="14"/>
        <v/>
      </c>
      <c r="AK74" s="1564" t="str">
        <f t="shared" si="15"/>
        <v/>
      </c>
      <c r="AM74" s="1564" t="str">
        <f t="shared" si="16"/>
        <v/>
      </c>
      <c r="AO74" s="1564" t="str">
        <f t="shared" si="17"/>
        <v/>
      </c>
      <c r="AQ74" s="1564" t="str">
        <f t="shared" si="18"/>
        <v/>
      </c>
    </row>
    <row r="75" spans="5:43">
      <c r="E75" s="1564" t="str">
        <f t="shared" si="35"/>
        <v/>
      </c>
      <c r="G75" s="1564" t="str">
        <f t="shared" si="35"/>
        <v/>
      </c>
      <c r="I75" s="1564" t="str">
        <f t="shared" si="1"/>
        <v/>
      </c>
      <c r="K75" s="1564" t="str">
        <f t="shared" si="2"/>
        <v/>
      </c>
      <c r="M75" s="1564" t="str">
        <f t="shared" si="3"/>
        <v/>
      </c>
      <c r="O75" s="1564" t="str">
        <f t="shared" si="4"/>
        <v/>
      </c>
      <c r="Q75" s="1564" t="str">
        <f t="shared" si="5"/>
        <v/>
      </c>
      <c r="S75" s="1564" t="str">
        <f t="shared" si="6"/>
        <v/>
      </c>
      <c r="U75" s="1564" t="str">
        <f t="shared" si="7"/>
        <v/>
      </c>
      <c r="W75" s="1564" t="str">
        <f t="shared" si="8"/>
        <v/>
      </c>
      <c r="Y75" s="1564" t="str">
        <f t="shared" si="9"/>
        <v/>
      </c>
      <c r="AA75" s="1564" t="str">
        <f t="shared" si="10"/>
        <v/>
      </c>
      <c r="AC75" s="1564" t="str">
        <f t="shared" si="11"/>
        <v/>
      </c>
      <c r="AE75" s="1564" t="str">
        <f t="shared" si="12"/>
        <v/>
      </c>
      <c r="AG75" s="1564" t="str">
        <f t="shared" si="13"/>
        <v/>
      </c>
      <c r="AI75" s="1564" t="str">
        <f t="shared" si="14"/>
        <v/>
      </c>
      <c r="AK75" s="1564" t="str">
        <f t="shared" si="15"/>
        <v/>
      </c>
      <c r="AM75" s="1564" t="str">
        <f t="shared" si="16"/>
        <v/>
      </c>
      <c r="AO75" s="1564" t="str">
        <f t="shared" si="17"/>
        <v/>
      </c>
      <c r="AQ75" s="1564" t="str">
        <f t="shared" si="18"/>
        <v/>
      </c>
    </row>
    <row r="76" spans="5:43">
      <c r="E76" s="1564" t="str">
        <f t="shared" si="35"/>
        <v/>
      </c>
      <c r="G76" s="1564" t="str">
        <f t="shared" si="35"/>
        <v/>
      </c>
      <c r="I76" s="1564" t="str">
        <f t="shared" si="1"/>
        <v/>
      </c>
      <c r="K76" s="1564" t="str">
        <f t="shared" si="2"/>
        <v/>
      </c>
      <c r="M76" s="1564" t="str">
        <f t="shared" si="3"/>
        <v/>
      </c>
      <c r="O76" s="1564" t="str">
        <f t="shared" si="4"/>
        <v/>
      </c>
      <c r="Q76" s="1564" t="str">
        <f t="shared" si="5"/>
        <v/>
      </c>
      <c r="S76" s="1564" t="str">
        <f t="shared" si="6"/>
        <v/>
      </c>
      <c r="U76" s="1564" t="str">
        <f t="shared" si="7"/>
        <v/>
      </c>
      <c r="W76" s="1564" t="str">
        <f t="shared" si="8"/>
        <v/>
      </c>
      <c r="Y76" s="1564" t="str">
        <f t="shared" si="9"/>
        <v/>
      </c>
      <c r="AA76" s="1564" t="str">
        <f t="shared" si="10"/>
        <v/>
      </c>
      <c r="AC76" s="1564" t="str">
        <f t="shared" si="11"/>
        <v/>
      </c>
      <c r="AE76" s="1564" t="str">
        <f t="shared" si="12"/>
        <v/>
      </c>
      <c r="AG76" s="1564" t="str">
        <f t="shared" si="13"/>
        <v/>
      </c>
      <c r="AI76" s="1564" t="str">
        <f t="shared" si="14"/>
        <v/>
      </c>
      <c r="AK76" s="1564" t="str">
        <f t="shared" si="15"/>
        <v/>
      </c>
      <c r="AM76" s="1564" t="str">
        <f t="shared" si="16"/>
        <v/>
      </c>
      <c r="AO76" s="1564" t="str">
        <f t="shared" si="17"/>
        <v/>
      </c>
      <c r="AQ76" s="1564" t="str">
        <f t="shared" si="18"/>
        <v/>
      </c>
    </row>
    <row r="77" spans="5:43">
      <c r="E77" s="1564" t="str">
        <f t="shared" ref="E77:G92" si="36">IF(OR($B77=0,D77=0),"",D77/$B77)</f>
        <v/>
      </c>
      <c r="G77" s="1564" t="str">
        <f t="shared" si="36"/>
        <v/>
      </c>
      <c r="I77" s="1564" t="str">
        <f t="shared" ref="I77:I140" si="37">IF(OR($B77=0,H77=0),"",H77/$B77)</f>
        <v/>
      </c>
      <c r="K77" s="1564" t="str">
        <f t="shared" ref="K77:K140" si="38">IF(OR($B77=0,J77=0),"",J77/$B77)</f>
        <v/>
      </c>
      <c r="M77" s="1564" t="str">
        <f t="shared" ref="M77:M140" si="39">IF(OR($B77=0,L77=0),"",L77/$B77)</f>
        <v/>
      </c>
      <c r="O77" s="1564" t="str">
        <f t="shared" ref="O77:O140" si="40">IF(OR($B77=0,N77=0),"",N77/$B77)</f>
        <v/>
      </c>
      <c r="Q77" s="1564" t="str">
        <f t="shared" ref="Q77:Q140" si="41">IF(OR($B77=0,P77=0),"",P77/$B77)</f>
        <v/>
      </c>
      <c r="S77" s="1564" t="str">
        <f t="shared" ref="S77:S140" si="42">IF(OR($B77=0,R77=0),"",R77/$B77)</f>
        <v/>
      </c>
      <c r="U77" s="1564" t="str">
        <f t="shared" ref="U77:U140" si="43">IF(OR($B77=0,T77=0),"",T77/$B77)</f>
        <v/>
      </c>
      <c r="W77" s="1564" t="str">
        <f t="shared" ref="W77:W140" si="44">IF(OR($B77=0,V77=0),"",V77/$B77)</f>
        <v/>
      </c>
      <c r="Y77" s="1564" t="str">
        <f t="shared" ref="Y77:Y140" si="45">IF(OR($B77=0,X77=0),"",X77/$B77)</f>
        <v/>
      </c>
      <c r="AA77" s="1564" t="str">
        <f t="shared" ref="AA77:AA140" si="46">IF(OR($B77=0,Z77=0),"",Z77/$B77)</f>
        <v/>
      </c>
      <c r="AC77" s="1564" t="str">
        <f t="shared" ref="AC77:AC140" si="47">IF(OR($B77=0,AB77=0),"",AB77/$B77)</f>
        <v/>
      </c>
      <c r="AE77" s="1564" t="str">
        <f t="shared" ref="AE77:AE140" si="48">IF(OR($B77=0,AD77=0),"",AD77/$B77)</f>
        <v/>
      </c>
      <c r="AG77" s="1564" t="str">
        <f t="shared" ref="AG77:AG140" si="49">IF(OR($B77=0,AF77=0),"",AF77/$B77)</f>
        <v/>
      </c>
      <c r="AI77" s="1564" t="str">
        <f t="shared" ref="AI77:AI140" si="50">IF(OR($B77=0,AH77=0),"",AH77/$B77)</f>
        <v/>
      </c>
      <c r="AK77" s="1564" t="str">
        <f t="shared" ref="AK77:AK140" si="51">IF(OR($B77=0,AJ77=0),"",AJ77/$B77)</f>
        <v/>
      </c>
      <c r="AM77" s="1564" t="str">
        <f t="shared" ref="AM77:AM140" si="52">IF(OR($B77=0,AL77=0),"",AL77/$B77)</f>
        <v/>
      </c>
      <c r="AO77" s="1564" t="str">
        <f t="shared" ref="AO77:AO140" si="53">IF(OR($B77=0,AN77=0),"",AN77/$B77)</f>
        <v/>
      </c>
      <c r="AQ77" s="1564" t="str">
        <f t="shared" ref="AQ77:AQ140" si="54">IF(OR($B77=0,AP77=0),"",AP77/$B77)</f>
        <v/>
      </c>
    </row>
    <row r="78" spans="5:43">
      <c r="E78" s="1564" t="str">
        <f t="shared" si="36"/>
        <v/>
      </c>
      <c r="G78" s="1564" t="str">
        <f t="shared" si="36"/>
        <v/>
      </c>
      <c r="I78" s="1564" t="str">
        <f t="shared" si="37"/>
        <v/>
      </c>
      <c r="K78" s="1564" t="str">
        <f t="shared" si="38"/>
        <v/>
      </c>
      <c r="M78" s="1564" t="str">
        <f t="shared" si="39"/>
        <v/>
      </c>
      <c r="O78" s="1564" t="str">
        <f t="shared" si="40"/>
        <v/>
      </c>
      <c r="Q78" s="1564" t="str">
        <f t="shared" si="41"/>
        <v/>
      </c>
      <c r="S78" s="1564" t="str">
        <f t="shared" si="42"/>
        <v/>
      </c>
      <c r="U78" s="1564" t="str">
        <f t="shared" si="43"/>
        <v/>
      </c>
      <c r="W78" s="1564" t="str">
        <f t="shared" si="44"/>
        <v/>
      </c>
      <c r="Y78" s="1564" t="str">
        <f t="shared" si="45"/>
        <v/>
      </c>
      <c r="AA78" s="1564" t="str">
        <f t="shared" si="46"/>
        <v/>
      </c>
      <c r="AC78" s="1564" t="str">
        <f t="shared" si="47"/>
        <v/>
      </c>
      <c r="AE78" s="1564" t="str">
        <f t="shared" si="48"/>
        <v/>
      </c>
      <c r="AG78" s="1564" t="str">
        <f t="shared" si="49"/>
        <v/>
      </c>
      <c r="AI78" s="1564" t="str">
        <f t="shared" si="50"/>
        <v/>
      </c>
      <c r="AK78" s="1564" t="str">
        <f t="shared" si="51"/>
        <v/>
      </c>
      <c r="AM78" s="1564" t="str">
        <f t="shared" si="52"/>
        <v/>
      </c>
      <c r="AO78" s="1564" t="str">
        <f t="shared" si="53"/>
        <v/>
      </c>
      <c r="AQ78" s="1564" t="str">
        <f t="shared" si="54"/>
        <v/>
      </c>
    </row>
    <row r="79" spans="5:43">
      <c r="E79" s="1564" t="str">
        <f t="shared" si="36"/>
        <v/>
      </c>
      <c r="G79" s="1564" t="str">
        <f t="shared" si="36"/>
        <v/>
      </c>
      <c r="I79" s="1564" t="str">
        <f t="shared" si="37"/>
        <v/>
      </c>
      <c r="K79" s="1564" t="str">
        <f t="shared" si="38"/>
        <v/>
      </c>
      <c r="M79" s="1564" t="str">
        <f t="shared" si="39"/>
        <v/>
      </c>
      <c r="O79" s="1564" t="str">
        <f t="shared" si="40"/>
        <v/>
      </c>
      <c r="Q79" s="1564" t="str">
        <f t="shared" si="41"/>
        <v/>
      </c>
      <c r="S79" s="1564" t="str">
        <f t="shared" si="42"/>
        <v/>
      </c>
      <c r="U79" s="1564" t="str">
        <f t="shared" si="43"/>
        <v/>
      </c>
      <c r="W79" s="1564" t="str">
        <f t="shared" si="44"/>
        <v/>
      </c>
      <c r="Y79" s="1564" t="str">
        <f t="shared" si="45"/>
        <v/>
      </c>
      <c r="AA79" s="1564" t="str">
        <f t="shared" si="46"/>
        <v/>
      </c>
      <c r="AC79" s="1564" t="str">
        <f t="shared" si="47"/>
        <v/>
      </c>
      <c r="AE79" s="1564" t="str">
        <f t="shared" si="48"/>
        <v/>
      </c>
      <c r="AG79" s="1564" t="str">
        <f t="shared" si="49"/>
        <v/>
      </c>
      <c r="AI79" s="1564" t="str">
        <f t="shared" si="50"/>
        <v/>
      </c>
      <c r="AK79" s="1564" t="str">
        <f t="shared" si="51"/>
        <v/>
      </c>
      <c r="AM79" s="1564" t="str">
        <f t="shared" si="52"/>
        <v/>
      </c>
      <c r="AO79" s="1564" t="str">
        <f t="shared" si="53"/>
        <v/>
      </c>
      <c r="AQ79" s="1564" t="str">
        <f t="shared" si="54"/>
        <v/>
      </c>
    </row>
    <row r="80" spans="5:43">
      <c r="E80" s="1564" t="str">
        <f t="shared" si="36"/>
        <v/>
      </c>
      <c r="G80" s="1564" t="str">
        <f t="shared" si="36"/>
        <v/>
      </c>
      <c r="I80" s="1564" t="str">
        <f t="shared" si="37"/>
        <v/>
      </c>
      <c r="K80" s="1564" t="str">
        <f t="shared" si="38"/>
        <v/>
      </c>
      <c r="M80" s="1564" t="str">
        <f t="shared" si="39"/>
        <v/>
      </c>
      <c r="O80" s="1564" t="str">
        <f t="shared" si="40"/>
        <v/>
      </c>
      <c r="Q80" s="1564" t="str">
        <f t="shared" si="41"/>
        <v/>
      </c>
      <c r="S80" s="1564" t="str">
        <f t="shared" si="42"/>
        <v/>
      </c>
      <c r="U80" s="1564" t="str">
        <f t="shared" si="43"/>
        <v/>
      </c>
      <c r="W80" s="1564" t="str">
        <f t="shared" si="44"/>
        <v/>
      </c>
      <c r="Y80" s="1564" t="str">
        <f t="shared" si="45"/>
        <v/>
      </c>
      <c r="AA80" s="1564" t="str">
        <f t="shared" si="46"/>
        <v/>
      </c>
      <c r="AC80" s="1564" t="str">
        <f t="shared" si="47"/>
        <v/>
      </c>
      <c r="AE80" s="1564" t="str">
        <f t="shared" si="48"/>
        <v/>
      </c>
      <c r="AG80" s="1564" t="str">
        <f t="shared" si="49"/>
        <v/>
      </c>
      <c r="AI80" s="1564" t="str">
        <f t="shared" si="50"/>
        <v/>
      </c>
      <c r="AK80" s="1564" t="str">
        <f t="shared" si="51"/>
        <v/>
      </c>
      <c r="AM80" s="1564" t="str">
        <f t="shared" si="52"/>
        <v/>
      </c>
      <c r="AO80" s="1564" t="str">
        <f t="shared" si="53"/>
        <v/>
      </c>
      <c r="AQ80" s="1564" t="str">
        <f t="shared" si="54"/>
        <v/>
      </c>
    </row>
    <row r="81" spans="5:43">
      <c r="E81" s="1564" t="str">
        <f t="shared" si="36"/>
        <v/>
      </c>
      <c r="G81" s="1564" t="str">
        <f t="shared" si="36"/>
        <v/>
      </c>
      <c r="I81" s="1564" t="str">
        <f t="shared" si="37"/>
        <v/>
      </c>
      <c r="K81" s="1564" t="str">
        <f t="shared" si="38"/>
        <v/>
      </c>
      <c r="M81" s="1564" t="str">
        <f t="shared" si="39"/>
        <v/>
      </c>
      <c r="O81" s="1564" t="str">
        <f t="shared" si="40"/>
        <v/>
      </c>
      <c r="Q81" s="1564" t="str">
        <f t="shared" si="41"/>
        <v/>
      </c>
      <c r="S81" s="1564" t="str">
        <f t="shared" si="42"/>
        <v/>
      </c>
      <c r="U81" s="1564" t="str">
        <f t="shared" si="43"/>
        <v/>
      </c>
      <c r="W81" s="1564" t="str">
        <f t="shared" si="44"/>
        <v/>
      </c>
      <c r="Y81" s="1564" t="str">
        <f t="shared" si="45"/>
        <v/>
      </c>
      <c r="AA81" s="1564" t="str">
        <f t="shared" si="46"/>
        <v/>
      </c>
      <c r="AC81" s="1564" t="str">
        <f t="shared" si="47"/>
        <v/>
      </c>
      <c r="AE81" s="1564" t="str">
        <f t="shared" si="48"/>
        <v/>
      </c>
      <c r="AG81" s="1564" t="str">
        <f t="shared" si="49"/>
        <v/>
      </c>
      <c r="AI81" s="1564" t="str">
        <f t="shared" si="50"/>
        <v/>
      </c>
      <c r="AK81" s="1564" t="str">
        <f t="shared" si="51"/>
        <v/>
      </c>
      <c r="AM81" s="1564" t="str">
        <f t="shared" si="52"/>
        <v/>
      </c>
      <c r="AO81" s="1564" t="str">
        <f t="shared" si="53"/>
        <v/>
      </c>
      <c r="AQ81" s="1564" t="str">
        <f t="shared" si="54"/>
        <v/>
      </c>
    </row>
    <row r="82" spans="5:43">
      <c r="E82" s="1564" t="str">
        <f t="shared" si="36"/>
        <v/>
      </c>
      <c r="G82" s="1564" t="str">
        <f t="shared" si="36"/>
        <v/>
      </c>
      <c r="I82" s="1564" t="str">
        <f t="shared" si="37"/>
        <v/>
      </c>
      <c r="K82" s="1564" t="str">
        <f t="shared" si="38"/>
        <v/>
      </c>
      <c r="M82" s="1564" t="str">
        <f t="shared" si="39"/>
        <v/>
      </c>
      <c r="O82" s="1564" t="str">
        <f t="shared" si="40"/>
        <v/>
      </c>
      <c r="Q82" s="1564" t="str">
        <f t="shared" si="41"/>
        <v/>
      </c>
      <c r="S82" s="1564" t="str">
        <f t="shared" si="42"/>
        <v/>
      </c>
      <c r="U82" s="1564" t="str">
        <f t="shared" si="43"/>
        <v/>
      </c>
      <c r="W82" s="1564" t="str">
        <f t="shared" si="44"/>
        <v/>
      </c>
      <c r="Y82" s="1564" t="str">
        <f t="shared" si="45"/>
        <v/>
      </c>
      <c r="AA82" s="1564" t="str">
        <f t="shared" si="46"/>
        <v/>
      </c>
      <c r="AC82" s="1564" t="str">
        <f t="shared" si="47"/>
        <v/>
      </c>
      <c r="AE82" s="1564" t="str">
        <f t="shared" si="48"/>
        <v/>
      </c>
      <c r="AG82" s="1564" t="str">
        <f t="shared" si="49"/>
        <v/>
      </c>
      <c r="AI82" s="1564" t="str">
        <f t="shared" si="50"/>
        <v/>
      </c>
      <c r="AK82" s="1564" t="str">
        <f t="shared" si="51"/>
        <v/>
      </c>
      <c r="AM82" s="1564" t="str">
        <f t="shared" si="52"/>
        <v/>
      </c>
      <c r="AO82" s="1564" t="str">
        <f t="shared" si="53"/>
        <v/>
      </c>
      <c r="AQ82" s="1564" t="str">
        <f t="shared" si="54"/>
        <v/>
      </c>
    </row>
    <row r="83" spans="5:43">
      <c r="E83" s="1564" t="str">
        <f t="shared" si="36"/>
        <v/>
      </c>
      <c r="G83" s="1564" t="str">
        <f t="shared" si="36"/>
        <v/>
      </c>
      <c r="I83" s="1564" t="str">
        <f t="shared" si="37"/>
        <v/>
      </c>
      <c r="K83" s="1564" t="str">
        <f t="shared" si="38"/>
        <v/>
      </c>
      <c r="M83" s="1564" t="str">
        <f t="shared" si="39"/>
        <v/>
      </c>
      <c r="O83" s="1564" t="str">
        <f t="shared" si="40"/>
        <v/>
      </c>
      <c r="Q83" s="1564" t="str">
        <f t="shared" si="41"/>
        <v/>
      </c>
      <c r="S83" s="1564" t="str">
        <f t="shared" si="42"/>
        <v/>
      </c>
      <c r="U83" s="1564" t="str">
        <f t="shared" si="43"/>
        <v/>
      </c>
      <c r="W83" s="1564" t="str">
        <f t="shared" si="44"/>
        <v/>
      </c>
      <c r="Y83" s="1564" t="str">
        <f t="shared" si="45"/>
        <v/>
      </c>
      <c r="AA83" s="1564" t="str">
        <f t="shared" si="46"/>
        <v/>
      </c>
      <c r="AC83" s="1564" t="str">
        <f t="shared" si="47"/>
        <v/>
      </c>
      <c r="AE83" s="1564" t="str">
        <f t="shared" si="48"/>
        <v/>
      </c>
      <c r="AG83" s="1564" t="str">
        <f t="shared" si="49"/>
        <v/>
      </c>
      <c r="AI83" s="1564" t="str">
        <f t="shared" si="50"/>
        <v/>
      </c>
      <c r="AK83" s="1564" t="str">
        <f t="shared" si="51"/>
        <v/>
      </c>
      <c r="AM83" s="1564" t="str">
        <f t="shared" si="52"/>
        <v/>
      </c>
      <c r="AO83" s="1564" t="str">
        <f t="shared" si="53"/>
        <v/>
      </c>
      <c r="AQ83" s="1564" t="str">
        <f t="shared" si="54"/>
        <v/>
      </c>
    </row>
    <row r="84" spans="5:43">
      <c r="E84" s="1564" t="str">
        <f t="shared" si="36"/>
        <v/>
      </c>
      <c r="G84" s="1564" t="str">
        <f t="shared" si="36"/>
        <v/>
      </c>
      <c r="I84" s="1564" t="str">
        <f t="shared" si="37"/>
        <v/>
      </c>
      <c r="K84" s="1564" t="str">
        <f t="shared" si="38"/>
        <v/>
      </c>
      <c r="M84" s="1564" t="str">
        <f t="shared" si="39"/>
        <v/>
      </c>
      <c r="O84" s="1564" t="str">
        <f t="shared" si="40"/>
        <v/>
      </c>
      <c r="Q84" s="1564" t="str">
        <f t="shared" si="41"/>
        <v/>
      </c>
      <c r="S84" s="1564" t="str">
        <f t="shared" si="42"/>
        <v/>
      </c>
      <c r="U84" s="1564" t="str">
        <f t="shared" si="43"/>
        <v/>
      </c>
      <c r="W84" s="1564" t="str">
        <f t="shared" si="44"/>
        <v/>
      </c>
      <c r="Y84" s="1564" t="str">
        <f t="shared" si="45"/>
        <v/>
      </c>
      <c r="AA84" s="1564" t="str">
        <f t="shared" si="46"/>
        <v/>
      </c>
      <c r="AC84" s="1564" t="str">
        <f t="shared" si="47"/>
        <v/>
      </c>
      <c r="AE84" s="1564" t="str">
        <f t="shared" si="48"/>
        <v/>
      </c>
      <c r="AG84" s="1564" t="str">
        <f t="shared" si="49"/>
        <v/>
      </c>
      <c r="AI84" s="1564" t="str">
        <f t="shared" si="50"/>
        <v/>
      </c>
      <c r="AK84" s="1564" t="str">
        <f t="shared" si="51"/>
        <v/>
      </c>
      <c r="AM84" s="1564" t="str">
        <f t="shared" si="52"/>
        <v/>
      </c>
      <c r="AO84" s="1564" t="str">
        <f t="shared" si="53"/>
        <v/>
      </c>
      <c r="AQ84" s="1564" t="str">
        <f t="shared" si="54"/>
        <v/>
      </c>
    </row>
    <row r="85" spans="5:43">
      <c r="E85" s="1564" t="str">
        <f t="shared" si="36"/>
        <v/>
      </c>
      <c r="G85" s="1564" t="str">
        <f t="shared" si="36"/>
        <v/>
      </c>
      <c r="I85" s="1564" t="str">
        <f t="shared" si="37"/>
        <v/>
      </c>
      <c r="K85" s="1564" t="str">
        <f t="shared" si="38"/>
        <v/>
      </c>
      <c r="M85" s="1564" t="str">
        <f t="shared" si="39"/>
        <v/>
      </c>
      <c r="O85" s="1564" t="str">
        <f t="shared" si="40"/>
        <v/>
      </c>
      <c r="Q85" s="1564" t="str">
        <f t="shared" si="41"/>
        <v/>
      </c>
      <c r="S85" s="1564" t="str">
        <f t="shared" si="42"/>
        <v/>
      </c>
      <c r="U85" s="1564" t="str">
        <f t="shared" si="43"/>
        <v/>
      </c>
      <c r="W85" s="1564" t="str">
        <f t="shared" si="44"/>
        <v/>
      </c>
      <c r="Y85" s="1564" t="str">
        <f t="shared" si="45"/>
        <v/>
      </c>
      <c r="AA85" s="1564" t="str">
        <f t="shared" si="46"/>
        <v/>
      </c>
      <c r="AC85" s="1564" t="str">
        <f t="shared" si="47"/>
        <v/>
      </c>
      <c r="AE85" s="1564" t="str">
        <f t="shared" si="48"/>
        <v/>
      </c>
      <c r="AG85" s="1564" t="str">
        <f t="shared" si="49"/>
        <v/>
      </c>
      <c r="AI85" s="1564" t="str">
        <f t="shared" si="50"/>
        <v/>
      </c>
      <c r="AK85" s="1564" t="str">
        <f t="shared" si="51"/>
        <v/>
      </c>
      <c r="AM85" s="1564" t="str">
        <f t="shared" si="52"/>
        <v/>
      </c>
      <c r="AO85" s="1564" t="str">
        <f t="shared" si="53"/>
        <v/>
      </c>
      <c r="AQ85" s="1564" t="str">
        <f t="shared" si="54"/>
        <v/>
      </c>
    </row>
    <row r="86" spans="5:43">
      <c r="E86" s="1564" t="str">
        <f t="shared" si="36"/>
        <v/>
      </c>
      <c r="G86" s="1564" t="str">
        <f t="shared" si="36"/>
        <v/>
      </c>
      <c r="I86" s="1564" t="str">
        <f t="shared" si="37"/>
        <v/>
      </c>
      <c r="K86" s="1564" t="str">
        <f t="shared" si="38"/>
        <v/>
      </c>
      <c r="M86" s="1564" t="str">
        <f t="shared" si="39"/>
        <v/>
      </c>
      <c r="O86" s="1564" t="str">
        <f t="shared" si="40"/>
        <v/>
      </c>
      <c r="Q86" s="1564" t="str">
        <f t="shared" si="41"/>
        <v/>
      </c>
      <c r="S86" s="1564" t="str">
        <f t="shared" si="42"/>
        <v/>
      </c>
      <c r="U86" s="1564" t="str">
        <f t="shared" si="43"/>
        <v/>
      </c>
      <c r="W86" s="1564" t="str">
        <f t="shared" si="44"/>
        <v/>
      </c>
      <c r="Y86" s="1564" t="str">
        <f t="shared" si="45"/>
        <v/>
      </c>
      <c r="AA86" s="1564" t="str">
        <f t="shared" si="46"/>
        <v/>
      </c>
      <c r="AC86" s="1564" t="str">
        <f t="shared" si="47"/>
        <v/>
      </c>
      <c r="AE86" s="1564" t="str">
        <f t="shared" si="48"/>
        <v/>
      </c>
      <c r="AG86" s="1564" t="str">
        <f t="shared" si="49"/>
        <v/>
      </c>
      <c r="AI86" s="1564" t="str">
        <f t="shared" si="50"/>
        <v/>
      </c>
      <c r="AK86" s="1564" t="str">
        <f t="shared" si="51"/>
        <v/>
      </c>
      <c r="AM86" s="1564" t="str">
        <f t="shared" si="52"/>
        <v/>
      </c>
      <c r="AO86" s="1564" t="str">
        <f t="shared" si="53"/>
        <v/>
      </c>
      <c r="AQ86" s="1564" t="str">
        <f t="shared" si="54"/>
        <v/>
      </c>
    </row>
    <row r="87" spans="5:43">
      <c r="E87" s="1564" t="str">
        <f t="shared" si="36"/>
        <v/>
      </c>
      <c r="G87" s="1564" t="str">
        <f t="shared" si="36"/>
        <v/>
      </c>
      <c r="I87" s="1564" t="str">
        <f t="shared" si="37"/>
        <v/>
      </c>
      <c r="K87" s="1564" t="str">
        <f t="shared" si="38"/>
        <v/>
      </c>
      <c r="M87" s="1564" t="str">
        <f t="shared" si="39"/>
        <v/>
      </c>
      <c r="O87" s="1564" t="str">
        <f t="shared" si="40"/>
        <v/>
      </c>
      <c r="Q87" s="1564" t="str">
        <f t="shared" si="41"/>
        <v/>
      </c>
      <c r="S87" s="1564" t="str">
        <f t="shared" si="42"/>
        <v/>
      </c>
      <c r="U87" s="1564" t="str">
        <f t="shared" si="43"/>
        <v/>
      </c>
      <c r="W87" s="1564" t="str">
        <f t="shared" si="44"/>
        <v/>
      </c>
      <c r="Y87" s="1564" t="str">
        <f t="shared" si="45"/>
        <v/>
      </c>
      <c r="AA87" s="1564" t="str">
        <f t="shared" si="46"/>
        <v/>
      </c>
      <c r="AC87" s="1564" t="str">
        <f t="shared" si="47"/>
        <v/>
      </c>
      <c r="AE87" s="1564" t="str">
        <f t="shared" si="48"/>
        <v/>
      </c>
      <c r="AG87" s="1564" t="str">
        <f t="shared" si="49"/>
        <v/>
      </c>
      <c r="AI87" s="1564" t="str">
        <f t="shared" si="50"/>
        <v/>
      </c>
      <c r="AK87" s="1564" t="str">
        <f t="shared" si="51"/>
        <v/>
      </c>
      <c r="AM87" s="1564" t="str">
        <f t="shared" si="52"/>
        <v/>
      </c>
      <c r="AO87" s="1564" t="str">
        <f t="shared" si="53"/>
        <v/>
      </c>
      <c r="AQ87" s="1564" t="str">
        <f t="shared" si="54"/>
        <v/>
      </c>
    </row>
    <row r="88" spans="5:43">
      <c r="E88" s="1564" t="str">
        <f t="shared" si="36"/>
        <v/>
      </c>
      <c r="G88" s="1564" t="str">
        <f t="shared" si="36"/>
        <v/>
      </c>
      <c r="I88" s="1564" t="str">
        <f t="shared" si="37"/>
        <v/>
      </c>
      <c r="K88" s="1564" t="str">
        <f t="shared" si="38"/>
        <v/>
      </c>
      <c r="M88" s="1564" t="str">
        <f t="shared" si="39"/>
        <v/>
      </c>
      <c r="O88" s="1564" t="str">
        <f t="shared" si="40"/>
        <v/>
      </c>
      <c r="Q88" s="1564" t="str">
        <f t="shared" si="41"/>
        <v/>
      </c>
      <c r="S88" s="1564" t="str">
        <f t="shared" si="42"/>
        <v/>
      </c>
      <c r="U88" s="1564" t="str">
        <f t="shared" si="43"/>
        <v/>
      </c>
      <c r="W88" s="1564" t="str">
        <f t="shared" si="44"/>
        <v/>
      </c>
      <c r="Y88" s="1564" t="str">
        <f t="shared" si="45"/>
        <v/>
      </c>
      <c r="AA88" s="1564" t="str">
        <f t="shared" si="46"/>
        <v/>
      </c>
      <c r="AC88" s="1564" t="str">
        <f t="shared" si="47"/>
        <v/>
      </c>
      <c r="AE88" s="1564" t="str">
        <f t="shared" si="48"/>
        <v/>
      </c>
      <c r="AG88" s="1564" t="str">
        <f t="shared" si="49"/>
        <v/>
      </c>
      <c r="AI88" s="1564" t="str">
        <f t="shared" si="50"/>
        <v/>
      </c>
      <c r="AK88" s="1564" t="str">
        <f t="shared" si="51"/>
        <v/>
      </c>
      <c r="AM88" s="1564" t="str">
        <f t="shared" si="52"/>
        <v/>
      </c>
      <c r="AO88" s="1564" t="str">
        <f t="shared" si="53"/>
        <v/>
      </c>
      <c r="AQ88" s="1564" t="str">
        <f t="shared" si="54"/>
        <v/>
      </c>
    </row>
    <row r="89" spans="5:43">
      <c r="E89" s="1564" t="str">
        <f t="shared" si="36"/>
        <v/>
      </c>
      <c r="G89" s="1564" t="str">
        <f t="shared" si="36"/>
        <v/>
      </c>
      <c r="I89" s="1564" t="str">
        <f t="shared" si="37"/>
        <v/>
      </c>
      <c r="K89" s="1564" t="str">
        <f t="shared" si="38"/>
        <v/>
      </c>
      <c r="M89" s="1564" t="str">
        <f t="shared" si="39"/>
        <v/>
      </c>
      <c r="O89" s="1564" t="str">
        <f t="shared" si="40"/>
        <v/>
      </c>
      <c r="Q89" s="1564" t="str">
        <f t="shared" si="41"/>
        <v/>
      </c>
      <c r="S89" s="1564" t="str">
        <f t="shared" si="42"/>
        <v/>
      </c>
      <c r="U89" s="1564" t="str">
        <f t="shared" si="43"/>
        <v/>
      </c>
      <c r="W89" s="1564" t="str">
        <f t="shared" si="44"/>
        <v/>
      </c>
      <c r="Y89" s="1564" t="str">
        <f t="shared" si="45"/>
        <v/>
      </c>
      <c r="AA89" s="1564" t="str">
        <f t="shared" si="46"/>
        <v/>
      </c>
      <c r="AC89" s="1564" t="str">
        <f t="shared" si="47"/>
        <v/>
      </c>
      <c r="AE89" s="1564" t="str">
        <f t="shared" si="48"/>
        <v/>
      </c>
      <c r="AG89" s="1564" t="str">
        <f t="shared" si="49"/>
        <v/>
      </c>
      <c r="AI89" s="1564" t="str">
        <f t="shared" si="50"/>
        <v/>
      </c>
      <c r="AK89" s="1564" t="str">
        <f t="shared" si="51"/>
        <v/>
      </c>
      <c r="AM89" s="1564" t="str">
        <f t="shared" si="52"/>
        <v/>
      </c>
      <c r="AO89" s="1564" t="str">
        <f t="shared" si="53"/>
        <v/>
      </c>
      <c r="AQ89" s="1564" t="str">
        <f t="shared" si="54"/>
        <v/>
      </c>
    </row>
    <row r="90" spans="5:43">
      <c r="E90" s="1564" t="str">
        <f t="shared" si="36"/>
        <v/>
      </c>
      <c r="G90" s="1564" t="str">
        <f t="shared" si="36"/>
        <v/>
      </c>
      <c r="I90" s="1564" t="str">
        <f t="shared" si="37"/>
        <v/>
      </c>
      <c r="K90" s="1564" t="str">
        <f t="shared" si="38"/>
        <v/>
      </c>
      <c r="M90" s="1564" t="str">
        <f t="shared" si="39"/>
        <v/>
      </c>
      <c r="O90" s="1564" t="str">
        <f t="shared" si="40"/>
        <v/>
      </c>
      <c r="Q90" s="1564" t="str">
        <f t="shared" si="41"/>
        <v/>
      </c>
      <c r="S90" s="1564" t="str">
        <f t="shared" si="42"/>
        <v/>
      </c>
      <c r="U90" s="1564" t="str">
        <f t="shared" si="43"/>
        <v/>
      </c>
      <c r="W90" s="1564" t="str">
        <f t="shared" si="44"/>
        <v/>
      </c>
      <c r="Y90" s="1564" t="str">
        <f t="shared" si="45"/>
        <v/>
      </c>
      <c r="AA90" s="1564" t="str">
        <f t="shared" si="46"/>
        <v/>
      </c>
      <c r="AC90" s="1564" t="str">
        <f t="shared" si="47"/>
        <v/>
      </c>
      <c r="AE90" s="1564" t="str">
        <f t="shared" si="48"/>
        <v/>
      </c>
      <c r="AG90" s="1564" t="str">
        <f t="shared" si="49"/>
        <v/>
      </c>
      <c r="AI90" s="1564" t="str">
        <f t="shared" si="50"/>
        <v/>
      </c>
      <c r="AK90" s="1564" t="str">
        <f t="shared" si="51"/>
        <v/>
      </c>
      <c r="AM90" s="1564" t="str">
        <f t="shared" si="52"/>
        <v/>
      </c>
      <c r="AO90" s="1564" t="str">
        <f t="shared" si="53"/>
        <v/>
      </c>
      <c r="AQ90" s="1564" t="str">
        <f t="shared" si="54"/>
        <v/>
      </c>
    </row>
    <row r="91" spans="5:43">
      <c r="E91" s="1564" t="str">
        <f t="shared" si="36"/>
        <v/>
      </c>
      <c r="G91" s="1564" t="str">
        <f t="shared" si="36"/>
        <v/>
      </c>
      <c r="I91" s="1564" t="str">
        <f t="shared" si="37"/>
        <v/>
      </c>
      <c r="K91" s="1564" t="str">
        <f t="shared" si="38"/>
        <v/>
      </c>
      <c r="M91" s="1564" t="str">
        <f t="shared" si="39"/>
        <v/>
      </c>
      <c r="O91" s="1564" t="str">
        <f t="shared" si="40"/>
        <v/>
      </c>
      <c r="Q91" s="1564" t="str">
        <f t="shared" si="41"/>
        <v/>
      </c>
      <c r="S91" s="1564" t="str">
        <f t="shared" si="42"/>
        <v/>
      </c>
      <c r="U91" s="1564" t="str">
        <f t="shared" si="43"/>
        <v/>
      </c>
      <c r="W91" s="1564" t="str">
        <f t="shared" si="44"/>
        <v/>
      </c>
      <c r="Y91" s="1564" t="str">
        <f t="shared" si="45"/>
        <v/>
      </c>
      <c r="AA91" s="1564" t="str">
        <f t="shared" si="46"/>
        <v/>
      </c>
      <c r="AC91" s="1564" t="str">
        <f t="shared" si="47"/>
        <v/>
      </c>
      <c r="AE91" s="1564" t="str">
        <f t="shared" si="48"/>
        <v/>
      </c>
      <c r="AG91" s="1564" t="str">
        <f t="shared" si="49"/>
        <v/>
      </c>
      <c r="AI91" s="1564" t="str">
        <f t="shared" si="50"/>
        <v/>
      </c>
      <c r="AK91" s="1564" t="str">
        <f t="shared" si="51"/>
        <v/>
      </c>
      <c r="AM91" s="1564" t="str">
        <f t="shared" si="52"/>
        <v/>
      </c>
      <c r="AO91" s="1564" t="str">
        <f t="shared" si="53"/>
        <v/>
      </c>
      <c r="AQ91" s="1564" t="str">
        <f t="shared" si="54"/>
        <v/>
      </c>
    </row>
    <row r="92" spans="5:43">
      <c r="E92" s="1564" t="str">
        <f t="shared" si="36"/>
        <v/>
      </c>
      <c r="G92" s="1564" t="str">
        <f t="shared" si="36"/>
        <v/>
      </c>
      <c r="I92" s="1564" t="str">
        <f t="shared" si="37"/>
        <v/>
      </c>
      <c r="K92" s="1564" t="str">
        <f t="shared" si="38"/>
        <v/>
      </c>
      <c r="M92" s="1564" t="str">
        <f t="shared" si="39"/>
        <v/>
      </c>
      <c r="O92" s="1564" t="str">
        <f t="shared" si="40"/>
        <v/>
      </c>
      <c r="Q92" s="1564" t="str">
        <f t="shared" si="41"/>
        <v/>
      </c>
      <c r="S92" s="1564" t="str">
        <f t="shared" si="42"/>
        <v/>
      </c>
      <c r="U92" s="1564" t="str">
        <f t="shared" si="43"/>
        <v/>
      </c>
      <c r="W92" s="1564" t="str">
        <f t="shared" si="44"/>
        <v/>
      </c>
      <c r="Y92" s="1564" t="str">
        <f t="shared" si="45"/>
        <v/>
      </c>
      <c r="AA92" s="1564" t="str">
        <f t="shared" si="46"/>
        <v/>
      </c>
      <c r="AC92" s="1564" t="str">
        <f t="shared" si="47"/>
        <v/>
      </c>
      <c r="AE92" s="1564" t="str">
        <f t="shared" si="48"/>
        <v/>
      </c>
      <c r="AG92" s="1564" t="str">
        <f t="shared" si="49"/>
        <v/>
      </c>
      <c r="AI92" s="1564" t="str">
        <f t="shared" si="50"/>
        <v/>
      </c>
      <c r="AK92" s="1564" t="str">
        <f t="shared" si="51"/>
        <v/>
      </c>
      <c r="AM92" s="1564" t="str">
        <f t="shared" si="52"/>
        <v/>
      </c>
      <c r="AO92" s="1564" t="str">
        <f t="shared" si="53"/>
        <v/>
      </c>
      <c r="AQ92" s="1564" t="str">
        <f t="shared" si="54"/>
        <v/>
      </c>
    </row>
    <row r="93" spans="5:43">
      <c r="E93" s="1564" t="str">
        <f t="shared" ref="E93:G108" si="55">IF(OR($B93=0,D93=0),"",D93/$B93)</f>
        <v/>
      </c>
      <c r="G93" s="1564" t="str">
        <f t="shared" si="55"/>
        <v/>
      </c>
      <c r="I93" s="1564" t="str">
        <f t="shared" si="37"/>
        <v/>
      </c>
      <c r="K93" s="1564" t="str">
        <f t="shared" si="38"/>
        <v/>
      </c>
      <c r="M93" s="1564" t="str">
        <f t="shared" si="39"/>
        <v/>
      </c>
      <c r="O93" s="1564" t="str">
        <f t="shared" si="40"/>
        <v/>
      </c>
      <c r="Q93" s="1564" t="str">
        <f t="shared" si="41"/>
        <v/>
      </c>
      <c r="S93" s="1564" t="str">
        <f t="shared" si="42"/>
        <v/>
      </c>
      <c r="U93" s="1564" t="str">
        <f t="shared" si="43"/>
        <v/>
      </c>
      <c r="W93" s="1564" t="str">
        <f t="shared" si="44"/>
        <v/>
      </c>
      <c r="Y93" s="1564" t="str">
        <f t="shared" si="45"/>
        <v/>
      </c>
      <c r="AA93" s="1564" t="str">
        <f t="shared" si="46"/>
        <v/>
      </c>
      <c r="AC93" s="1564" t="str">
        <f t="shared" si="47"/>
        <v/>
      </c>
      <c r="AE93" s="1564" t="str">
        <f t="shared" si="48"/>
        <v/>
      </c>
      <c r="AG93" s="1564" t="str">
        <f t="shared" si="49"/>
        <v/>
      </c>
      <c r="AI93" s="1564" t="str">
        <f t="shared" si="50"/>
        <v/>
      </c>
      <c r="AK93" s="1564" t="str">
        <f t="shared" si="51"/>
        <v/>
      </c>
      <c r="AM93" s="1564" t="str">
        <f t="shared" si="52"/>
        <v/>
      </c>
      <c r="AO93" s="1564" t="str">
        <f t="shared" si="53"/>
        <v/>
      </c>
      <c r="AQ93" s="1564" t="str">
        <f t="shared" si="54"/>
        <v/>
      </c>
    </row>
    <row r="94" spans="5:43">
      <c r="E94" s="1564" t="str">
        <f t="shared" si="55"/>
        <v/>
      </c>
      <c r="G94" s="1564" t="str">
        <f t="shared" si="55"/>
        <v/>
      </c>
      <c r="I94" s="1564" t="str">
        <f t="shared" si="37"/>
        <v/>
      </c>
      <c r="K94" s="1564" t="str">
        <f t="shared" si="38"/>
        <v/>
      </c>
      <c r="M94" s="1564" t="str">
        <f t="shared" si="39"/>
        <v/>
      </c>
      <c r="O94" s="1564" t="str">
        <f t="shared" si="40"/>
        <v/>
      </c>
      <c r="Q94" s="1564" t="str">
        <f t="shared" si="41"/>
        <v/>
      </c>
      <c r="S94" s="1564" t="str">
        <f t="shared" si="42"/>
        <v/>
      </c>
      <c r="U94" s="1564" t="str">
        <f t="shared" si="43"/>
        <v/>
      </c>
      <c r="W94" s="1564" t="str">
        <f t="shared" si="44"/>
        <v/>
      </c>
      <c r="Y94" s="1564" t="str">
        <f t="shared" si="45"/>
        <v/>
      </c>
      <c r="AA94" s="1564" t="str">
        <f t="shared" si="46"/>
        <v/>
      </c>
      <c r="AC94" s="1564" t="str">
        <f t="shared" si="47"/>
        <v/>
      </c>
      <c r="AE94" s="1564" t="str">
        <f t="shared" si="48"/>
        <v/>
      </c>
      <c r="AG94" s="1564" t="str">
        <f t="shared" si="49"/>
        <v/>
      </c>
      <c r="AI94" s="1564" t="str">
        <f t="shared" si="50"/>
        <v/>
      </c>
      <c r="AK94" s="1564" t="str">
        <f t="shared" si="51"/>
        <v/>
      </c>
      <c r="AM94" s="1564" t="str">
        <f t="shared" si="52"/>
        <v/>
      </c>
      <c r="AO94" s="1564" t="str">
        <f t="shared" si="53"/>
        <v/>
      </c>
      <c r="AQ94" s="1564" t="str">
        <f t="shared" si="54"/>
        <v/>
      </c>
    </row>
    <row r="95" spans="5:43">
      <c r="E95" s="1564" t="str">
        <f t="shared" si="55"/>
        <v/>
      </c>
      <c r="G95" s="1564" t="str">
        <f t="shared" si="55"/>
        <v/>
      </c>
      <c r="I95" s="1564" t="str">
        <f t="shared" si="37"/>
        <v/>
      </c>
      <c r="K95" s="1564" t="str">
        <f t="shared" si="38"/>
        <v/>
      </c>
      <c r="M95" s="1564" t="str">
        <f t="shared" si="39"/>
        <v/>
      </c>
      <c r="O95" s="1564" t="str">
        <f t="shared" si="40"/>
        <v/>
      </c>
      <c r="Q95" s="1564" t="str">
        <f t="shared" si="41"/>
        <v/>
      </c>
      <c r="S95" s="1564" t="str">
        <f t="shared" si="42"/>
        <v/>
      </c>
      <c r="U95" s="1564" t="str">
        <f t="shared" si="43"/>
        <v/>
      </c>
      <c r="W95" s="1564" t="str">
        <f t="shared" si="44"/>
        <v/>
      </c>
      <c r="Y95" s="1564" t="str">
        <f t="shared" si="45"/>
        <v/>
      </c>
      <c r="AA95" s="1564" t="str">
        <f t="shared" si="46"/>
        <v/>
      </c>
      <c r="AC95" s="1564" t="str">
        <f t="shared" si="47"/>
        <v/>
      </c>
      <c r="AE95" s="1564" t="str">
        <f t="shared" si="48"/>
        <v/>
      </c>
      <c r="AG95" s="1564" t="str">
        <f t="shared" si="49"/>
        <v/>
      </c>
      <c r="AI95" s="1564" t="str">
        <f t="shared" si="50"/>
        <v/>
      </c>
      <c r="AK95" s="1564" t="str">
        <f t="shared" si="51"/>
        <v/>
      </c>
      <c r="AM95" s="1564" t="str">
        <f t="shared" si="52"/>
        <v/>
      </c>
      <c r="AO95" s="1564" t="str">
        <f t="shared" si="53"/>
        <v/>
      </c>
      <c r="AQ95" s="1564" t="str">
        <f t="shared" si="54"/>
        <v/>
      </c>
    </row>
    <row r="96" spans="5:43">
      <c r="E96" s="1564" t="str">
        <f t="shared" si="55"/>
        <v/>
      </c>
      <c r="G96" s="1564" t="str">
        <f t="shared" si="55"/>
        <v/>
      </c>
      <c r="I96" s="1564" t="str">
        <f t="shared" si="37"/>
        <v/>
      </c>
      <c r="K96" s="1564" t="str">
        <f t="shared" si="38"/>
        <v/>
      </c>
      <c r="M96" s="1564" t="str">
        <f t="shared" si="39"/>
        <v/>
      </c>
      <c r="O96" s="1564" t="str">
        <f t="shared" si="40"/>
        <v/>
      </c>
      <c r="Q96" s="1564" t="str">
        <f t="shared" si="41"/>
        <v/>
      </c>
      <c r="S96" s="1564" t="str">
        <f t="shared" si="42"/>
        <v/>
      </c>
      <c r="U96" s="1564" t="str">
        <f t="shared" si="43"/>
        <v/>
      </c>
      <c r="W96" s="1564" t="str">
        <f t="shared" si="44"/>
        <v/>
      </c>
      <c r="Y96" s="1564" t="str">
        <f t="shared" si="45"/>
        <v/>
      </c>
      <c r="AA96" s="1564" t="str">
        <f t="shared" si="46"/>
        <v/>
      </c>
      <c r="AC96" s="1564" t="str">
        <f t="shared" si="47"/>
        <v/>
      </c>
      <c r="AE96" s="1564" t="str">
        <f t="shared" si="48"/>
        <v/>
      </c>
      <c r="AG96" s="1564" t="str">
        <f t="shared" si="49"/>
        <v/>
      </c>
      <c r="AI96" s="1564" t="str">
        <f t="shared" si="50"/>
        <v/>
      </c>
      <c r="AK96" s="1564" t="str">
        <f t="shared" si="51"/>
        <v/>
      </c>
      <c r="AM96" s="1564" t="str">
        <f t="shared" si="52"/>
        <v/>
      </c>
      <c r="AO96" s="1564" t="str">
        <f t="shared" si="53"/>
        <v/>
      </c>
      <c r="AQ96" s="1564" t="str">
        <f t="shared" si="54"/>
        <v/>
      </c>
    </row>
    <row r="97" spans="5:43">
      <c r="E97" s="1564" t="str">
        <f t="shared" si="55"/>
        <v/>
      </c>
      <c r="G97" s="1564" t="str">
        <f t="shared" si="55"/>
        <v/>
      </c>
      <c r="I97" s="1564" t="str">
        <f t="shared" si="37"/>
        <v/>
      </c>
      <c r="K97" s="1564" t="str">
        <f t="shared" si="38"/>
        <v/>
      </c>
      <c r="M97" s="1564" t="str">
        <f t="shared" si="39"/>
        <v/>
      </c>
      <c r="O97" s="1564" t="str">
        <f t="shared" si="40"/>
        <v/>
      </c>
      <c r="Q97" s="1564" t="str">
        <f t="shared" si="41"/>
        <v/>
      </c>
      <c r="S97" s="1564" t="str">
        <f t="shared" si="42"/>
        <v/>
      </c>
      <c r="U97" s="1564" t="str">
        <f t="shared" si="43"/>
        <v/>
      </c>
      <c r="W97" s="1564" t="str">
        <f t="shared" si="44"/>
        <v/>
      </c>
      <c r="Y97" s="1564" t="str">
        <f t="shared" si="45"/>
        <v/>
      </c>
      <c r="AA97" s="1564" t="str">
        <f t="shared" si="46"/>
        <v/>
      </c>
      <c r="AC97" s="1564" t="str">
        <f t="shared" si="47"/>
        <v/>
      </c>
      <c r="AE97" s="1564" t="str">
        <f t="shared" si="48"/>
        <v/>
      </c>
      <c r="AG97" s="1564" t="str">
        <f t="shared" si="49"/>
        <v/>
      </c>
      <c r="AI97" s="1564" t="str">
        <f t="shared" si="50"/>
        <v/>
      </c>
      <c r="AK97" s="1564" t="str">
        <f t="shared" si="51"/>
        <v/>
      </c>
      <c r="AM97" s="1564" t="str">
        <f t="shared" si="52"/>
        <v/>
      </c>
      <c r="AO97" s="1564" t="str">
        <f t="shared" si="53"/>
        <v/>
      </c>
      <c r="AQ97" s="1564" t="str">
        <f t="shared" si="54"/>
        <v/>
      </c>
    </row>
    <row r="98" spans="5:43">
      <c r="E98" s="1564" t="str">
        <f t="shared" si="55"/>
        <v/>
      </c>
      <c r="G98" s="1564" t="str">
        <f t="shared" si="55"/>
        <v/>
      </c>
      <c r="I98" s="1564" t="str">
        <f t="shared" si="37"/>
        <v/>
      </c>
      <c r="K98" s="1564" t="str">
        <f t="shared" si="38"/>
        <v/>
      </c>
      <c r="M98" s="1564" t="str">
        <f t="shared" si="39"/>
        <v/>
      </c>
      <c r="O98" s="1564" t="str">
        <f t="shared" si="40"/>
        <v/>
      </c>
      <c r="Q98" s="1564" t="str">
        <f t="shared" si="41"/>
        <v/>
      </c>
      <c r="S98" s="1564" t="str">
        <f t="shared" si="42"/>
        <v/>
      </c>
      <c r="U98" s="1564" t="str">
        <f t="shared" si="43"/>
        <v/>
      </c>
      <c r="W98" s="1564" t="str">
        <f t="shared" si="44"/>
        <v/>
      </c>
      <c r="Y98" s="1564" t="str">
        <f t="shared" si="45"/>
        <v/>
      </c>
      <c r="AA98" s="1564" t="str">
        <f t="shared" si="46"/>
        <v/>
      </c>
      <c r="AC98" s="1564" t="str">
        <f t="shared" si="47"/>
        <v/>
      </c>
      <c r="AE98" s="1564" t="str">
        <f t="shared" si="48"/>
        <v/>
      </c>
      <c r="AG98" s="1564" t="str">
        <f t="shared" si="49"/>
        <v/>
      </c>
      <c r="AI98" s="1564" t="str">
        <f t="shared" si="50"/>
        <v/>
      </c>
      <c r="AK98" s="1564" t="str">
        <f t="shared" si="51"/>
        <v/>
      </c>
      <c r="AM98" s="1564" t="str">
        <f t="shared" si="52"/>
        <v/>
      </c>
      <c r="AO98" s="1564" t="str">
        <f t="shared" si="53"/>
        <v/>
      </c>
      <c r="AQ98" s="1564" t="str">
        <f t="shared" si="54"/>
        <v/>
      </c>
    </row>
    <row r="99" spans="5:43">
      <c r="E99" s="1564" t="str">
        <f t="shared" si="55"/>
        <v/>
      </c>
      <c r="G99" s="1564" t="str">
        <f t="shared" si="55"/>
        <v/>
      </c>
      <c r="I99" s="1564" t="str">
        <f t="shared" si="37"/>
        <v/>
      </c>
      <c r="K99" s="1564" t="str">
        <f t="shared" si="38"/>
        <v/>
      </c>
      <c r="M99" s="1564" t="str">
        <f t="shared" si="39"/>
        <v/>
      </c>
      <c r="O99" s="1564" t="str">
        <f t="shared" si="40"/>
        <v/>
      </c>
      <c r="Q99" s="1564" t="str">
        <f t="shared" si="41"/>
        <v/>
      </c>
      <c r="S99" s="1564" t="str">
        <f t="shared" si="42"/>
        <v/>
      </c>
      <c r="U99" s="1564" t="str">
        <f t="shared" si="43"/>
        <v/>
      </c>
      <c r="W99" s="1564" t="str">
        <f t="shared" si="44"/>
        <v/>
      </c>
      <c r="Y99" s="1564" t="str">
        <f t="shared" si="45"/>
        <v/>
      </c>
      <c r="AA99" s="1564" t="str">
        <f t="shared" si="46"/>
        <v/>
      </c>
      <c r="AC99" s="1564" t="str">
        <f t="shared" si="47"/>
        <v/>
      </c>
      <c r="AE99" s="1564" t="str">
        <f t="shared" si="48"/>
        <v/>
      </c>
      <c r="AG99" s="1564" t="str">
        <f t="shared" si="49"/>
        <v/>
      </c>
      <c r="AI99" s="1564" t="str">
        <f t="shared" si="50"/>
        <v/>
      </c>
      <c r="AK99" s="1564" t="str">
        <f t="shared" si="51"/>
        <v/>
      </c>
      <c r="AM99" s="1564" t="str">
        <f t="shared" si="52"/>
        <v/>
      </c>
      <c r="AO99" s="1564" t="str">
        <f t="shared" si="53"/>
        <v/>
      </c>
      <c r="AQ99" s="1564" t="str">
        <f t="shared" si="54"/>
        <v/>
      </c>
    </row>
    <row r="100" spans="5:43">
      <c r="E100" s="1564" t="str">
        <f t="shared" si="55"/>
        <v/>
      </c>
      <c r="G100" s="1564" t="str">
        <f t="shared" si="55"/>
        <v/>
      </c>
      <c r="I100" s="1564" t="str">
        <f t="shared" si="37"/>
        <v/>
      </c>
      <c r="K100" s="1564" t="str">
        <f t="shared" si="38"/>
        <v/>
      </c>
      <c r="M100" s="1564" t="str">
        <f t="shared" si="39"/>
        <v/>
      </c>
      <c r="O100" s="1564" t="str">
        <f t="shared" si="40"/>
        <v/>
      </c>
      <c r="Q100" s="1564" t="str">
        <f t="shared" si="41"/>
        <v/>
      </c>
      <c r="S100" s="1564" t="str">
        <f t="shared" si="42"/>
        <v/>
      </c>
      <c r="U100" s="1564" t="str">
        <f t="shared" si="43"/>
        <v/>
      </c>
      <c r="W100" s="1564" t="str">
        <f t="shared" si="44"/>
        <v/>
      </c>
      <c r="Y100" s="1564" t="str">
        <f t="shared" si="45"/>
        <v/>
      </c>
      <c r="AA100" s="1564" t="str">
        <f t="shared" si="46"/>
        <v/>
      </c>
      <c r="AC100" s="1564" t="str">
        <f t="shared" si="47"/>
        <v/>
      </c>
      <c r="AE100" s="1564" t="str">
        <f t="shared" si="48"/>
        <v/>
      </c>
      <c r="AG100" s="1564" t="str">
        <f t="shared" si="49"/>
        <v/>
      </c>
      <c r="AI100" s="1564" t="str">
        <f t="shared" si="50"/>
        <v/>
      </c>
      <c r="AK100" s="1564" t="str">
        <f t="shared" si="51"/>
        <v/>
      </c>
      <c r="AM100" s="1564" t="str">
        <f t="shared" si="52"/>
        <v/>
      </c>
      <c r="AO100" s="1564" t="str">
        <f t="shared" si="53"/>
        <v/>
      </c>
      <c r="AQ100" s="1564" t="str">
        <f t="shared" si="54"/>
        <v/>
      </c>
    </row>
    <row r="101" spans="5:43">
      <c r="E101" s="1564" t="str">
        <f t="shared" si="55"/>
        <v/>
      </c>
      <c r="G101" s="1564" t="str">
        <f t="shared" si="55"/>
        <v/>
      </c>
      <c r="I101" s="1564" t="str">
        <f t="shared" si="37"/>
        <v/>
      </c>
      <c r="K101" s="1564" t="str">
        <f t="shared" si="38"/>
        <v/>
      </c>
      <c r="M101" s="1564" t="str">
        <f t="shared" si="39"/>
        <v/>
      </c>
      <c r="O101" s="1564" t="str">
        <f t="shared" si="40"/>
        <v/>
      </c>
      <c r="Q101" s="1564" t="str">
        <f t="shared" si="41"/>
        <v/>
      </c>
      <c r="S101" s="1564" t="str">
        <f t="shared" si="42"/>
        <v/>
      </c>
      <c r="U101" s="1564" t="str">
        <f t="shared" si="43"/>
        <v/>
      </c>
      <c r="W101" s="1564" t="str">
        <f t="shared" si="44"/>
        <v/>
      </c>
      <c r="Y101" s="1564" t="str">
        <f t="shared" si="45"/>
        <v/>
      </c>
      <c r="AA101" s="1564" t="str">
        <f t="shared" si="46"/>
        <v/>
      </c>
      <c r="AC101" s="1564" t="str">
        <f t="shared" si="47"/>
        <v/>
      </c>
      <c r="AE101" s="1564" t="str">
        <f t="shared" si="48"/>
        <v/>
      </c>
      <c r="AG101" s="1564" t="str">
        <f t="shared" si="49"/>
        <v/>
      </c>
      <c r="AI101" s="1564" t="str">
        <f t="shared" si="50"/>
        <v/>
      </c>
      <c r="AK101" s="1564" t="str">
        <f t="shared" si="51"/>
        <v/>
      </c>
      <c r="AM101" s="1564" t="str">
        <f t="shared" si="52"/>
        <v/>
      </c>
      <c r="AO101" s="1564" t="str">
        <f t="shared" si="53"/>
        <v/>
      </c>
      <c r="AQ101" s="1564" t="str">
        <f t="shared" si="54"/>
        <v/>
      </c>
    </row>
    <row r="102" spans="5:43">
      <c r="E102" s="1564" t="str">
        <f t="shared" si="55"/>
        <v/>
      </c>
      <c r="G102" s="1564" t="str">
        <f t="shared" si="55"/>
        <v/>
      </c>
      <c r="I102" s="1564" t="str">
        <f t="shared" si="37"/>
        <v/>
      </c>
      <c r="K102" s="1564" t="str">
        <f t="shared" si="38"/>
        <v/>
      </c>
      <c r="M102" s="1564" t="str">
        <f t="shared" si="39"/>
        <v/>
      </c>
      <c r="O102" s="1564" t="str">
        <f t="shared" si="40"/>
        <v/>
      </c>
      <c r="Q102" s="1564" t="str">
        <f t="shared" si="41"/>
        <v/>
      </c>
      <c r="S102" s="1564" t="str">
        <f t="shared" si="42"/>
        <v/>
      </c>
      <c r="U102" s="1564" t="str">
        <f t="shared" si="43"/>
        <v/>
      </c>
      <c r="W102" s="1564" t="str">
        <f t="shared" si="44"/>
        <v/>
      </c>
      <c r="Y102" s="1564" t="str">
        <f t="shared" si="45"/>
        <v/>
      </c>
      <c r="AA102" s="1564" t="str">
        <f t="shared" si="46"/>
        <v/>
      </c>
      <c r="AC102" s="1564" t="str">
        <f t="shared" si="47"/>
        <v/>
      </c>
      <c r="AE102" s="1564" t="str">
        <f t="shared" si="48"/>
        <v/>
      </c>
      <c r="AG102" s="1564" t="str">
        <f t="shared" si="49"/>
        <v/>
      </c>
      <c r="AI102" s="1564" t="str">
        <f t="shared" si="50"/>
        <v/>
      </c>
      <c r="AK102" s="1564" t="str">
        <f t="shared" si="51"/>
        <v/>
      </c>
      <c r="AM102" s="1564" t="str">
        <f t="shared" si="52"/>
        <v/>
      </c>
      <c r="AO102" s="1564" t="str">
        <f t="shared" si="53"/>
        <v/>
      </c>
      <c r="AQ102" s="1564" t="str">
        <f t="shared" si="54"/>
        <v/>
      </c>
    </row>
    <row r="103" spans="5:43">
      <c r="E103" s="1564" t="str">
        <f t="shared" si="55"/>
        <v/>
      </c>
      <c r="G103" s="1564" t="str">
        <f t="shared" si="55"/>
        <v/>
      </c>
      <c r="I103" s="1564" t="str">
        <f t="shared" si="37"/>
        <v/>
      </c>
      <c r="K103" s="1564" t="str">
        <f t="shared" si="38"/>
        <v/>
      </c>
      <c r="M103" s="1564" t="str">
        <f t="shared" si="39"/>
        <v/>
      </c>
      <c r="O103" s="1564" t="str">
        <f t="shared" si="40"/>
        <v/>
      </c>
      <c r="Q103" s="1564" t="str">
        <f t="shared" si="41"/>
        <v/>
      </c>
      <c r="S103" s="1564" t="str">
        <f t="shared" si="42"/>
        <v/>
      </c>
      <c r="U103" s="1564" t="str">
        <f t="shared" si="43"/>
        <v/>
      </c>
      <c r="W103" s="1564" t="str">
        <f t="shared" si="44"/>
        <v/>
      </c>
      <c r="Y103" s="1564" t="str">
        <f t="shared" si="45"/>
        <v/>
      </c>
      <c r="AA103" s="1564" t="str">
        <f t="shared" si="46"/>
        <v/>
      </c>
      <c r="AC103" s="1564" t="str">
        <f t="shared" si="47"/>
        <v/>
      </c>
      <c r="AE103" s="1564" t="str">
        <f t="shared" si="48"/>
        <v/>
      </c>
      <c r="AG103" s="1564" t="str">
        <f t="shared" si="49"/>
        <v/>
      </c>
      <c r="AI103" s="1564" t="str">
        <f t="shared" si="50"/>
        <v/>
      </c>
      <c r="AK103" s="1564" t="str">
        <f t="shared" si="51"/>
        <v/>
      </c>
      <c r="AM103" s="1564" t="str">
        <f t="shared" si="52"/>
        <v/>
      </c>
      <c r="AO103" s="1564" t="str">
        <f t="shared" si="53"/>
        <v/>
      </c>
      <c r="AQ103" s="1564" t="str">
        <f t="shared" si="54"/>
        <v/>
      </c>
    </row>
    <row r="104" spans="5:43">
      <c r="E104" s="1564" t="str">
        <f t="shared" si="55"/>
        <v/>
      </c>
      <c r="G104" s="1564" t="str">
        <f t="shared" si="55"/>
        <v/>
      </c>
      <c r="I104" s="1564" t="str">
        <f t="shared" si="37"/>
        <v/>
      </c>
      <c r="K104" s="1564" t="str">
        <f t="shared" si="38"/>
        <v/>
      </c>
      <c r="M104" s="1564" t="str">
        <f t="shared" si="39"/>
        <v/>
      </c>
      <c r="O104" s="1564" t="str">
        <f t="shared" si="40"/>
        <v/>
      </c>
      <c r="Q104" s="1564" t="str">
        <f t="shared" si="41"/>
        <v/>
      </c>
      <c r="S104" s="1564" t="str">
        <f t="shared" si="42"/>
        <v/>
      </c>
      <c r="U104" s="1564" t="str">
        <f t="shared" si="43"/>
        <v/>
      </c>
      <c r="W104" s="1564" t="str">
        <f t="shared" si="44"/>
        <v/>
      </c>
      <c r="Y104" s="1564" t="str">
        <f t="shared" si="45"/>
        <v/>
      </c>
      <c r="AA104" s="1564" t="str">
        <f t="shared" si="46"/>
        <v/>
      </c>
      <c r="AC104" s="1564" t="str">
        <f t="shared" si="47"/>
        <v/>
      </c>
      <c r="AE104" s="1564" t="str">
        <f t="shared" si="48"/>
        <v/>
      </c>
      <c r="AG104" s="1564" t="str">
        <f t="shared" si="49"/>
        <v/>
      </c>
      <c r="AI104" s="1564" t="str">
        <f t="shared" si="50"/>
        <v/>
      </c>
      <c r="AK104" s="1564" t="str">
        <f t="shared" si="51"/>
        <v/>
      </c>
      <c r="AM104" s="1564" t="str">
        <f t="shared" si="52"/>
        <v/>
      </c>
      <c r="AO104" s="1564" t="str">
        <f t="shared" si="53"/>
        <v/>
      </c>
      <c r="AQ104" s="1564" t="str">
        <f t="shared" si="54"/>
        <v/>
      </c>
    </row>
    <row r="105" spans="5:43">
      <c r="E105" s="1564" t="str">
        <f t="shared" si="55"/>
        <v/>
      </c>
      <c r="G105" s="1564" t="str">
        <f t="shared" si="55"/>
        <v/>
      </c>
      <c r="I105" s="1564" t="str">
        <f t="shared" si="37"/>
        <v/>
      </c>
      <c r="K105" s="1564" t="str">
        <f t="shared" si="38"/>
        <v/>
      </c>
      <c r="M105" s="1564" t="str">
        <f t="shared" si="39"/>
        <v/>
      </c>
      <c r="O105" s="1564" t="str">
        <f t="shared" si="40"/>
        <v/>
      </c>
      <c r="Q105" s="1564" t="str">
        <f t="shared" si="41"/>
        <v/>
      </c>
      <c r="S105" s="1564" t="str">
        <f t="shared" si="42"/>
        <v/>
      </c>
      <c r="U105" s="1564" t="str">
        <f t="shared" si="43"/>
        <v/>
      </c>
      <c r="W105" s="1564" t="str">
        <f t="shared" si="44"/>
        <v/>
      </c>
      <c r="Y105" s="1564" t="str">
        <f t="shared" si="45"/>
        <v/>
      </c>
      <c r="AA105" s="1564" t="str">
        <f t="shared" si="46"/>
        <v/>
      </c>
      <c r="AC105" s="1564" t="str">
        <f t="shared" si="47"/>
        <v/>
      </c>
      <c r="AE105" s="1564" t="str">
        <f t="shared" si="48"/>
        <v/>
      </c>
      <c r="AG105" s="1564" t="str">
        <f t="shared" si="49"/>
        <v/>
      </c>
      <c r="AI105" s="1564" t="str">
        <f t="shared" si="50"/>
        <v/>
      </c>
      <c r="AK105" s="1564" t="str">
        <f t="shared" si="51"/>
        <v/>
      </c>
      <c r="AM105" s="1564" t="str">
        <f t="shared" si="52"/>
        <v/>
      </c>
      <c r="AO105" s="1564" t="str">
        <f t="shared" si="53"/>
        <v/>
      </c>
      <c r="AQ105" s="1564" t="str">
        <f t="shared" si="54"/>
        <v/>
      </c>
    </row>
    <row r="106" spans="5:43">
      <c r="E106" s="1564" t="str">
        <f t="shared" si="55"/>
        <v/>
      </c>
      <c r="G106" s="1564" t="str">
        <f t="shared" si="55"/>
        <v/>
      </c>
      <c r="I106" s="1564" t="str">
        <f t="shared" si="37"/>
        <v/>
      </c>
      <c r="K106" s="1564" t="str">
        <f t="shared" si="38"/>
        <v/>
      </c>
      <c r="M106" s="1564" t="str">
        <f t="shared" si="39"/>
        <v/>
      </c>
      <c r="O106" s="1564" t="str">
        <f t="shared" si="40"/>
        <v/>
      </c>
      <c r="Q106" s="1564" t="str">
        <f t="shared" si="41"/>
        <v/>
      </c>
      <c r="S106" s="1564" t="str">
        <f t="shared" si="42"/>
        <v/>
      </c>
      <c r="U106" s="1564" t="str">
        <f t="shared" si="43"/>
        <v/>
      </c>
      <c r="W106" s="1564" t="str">
        <f t="shared" si="44"/>
        <v/>
      </c>
      <c r="Y106" s="1564" t="str">
        <f t="shared" si="45"/>
        <v/>
      </c>
      <c r="AA106" s="1564" t="str">
        <f t="shared" si="46"/>
        <v/>
      </c>
      <c r="AC106" s="1564" t="str">
        <f t="shared" si="47"/>
        <v/>
      </c>
      <c r="AE106" s="1564" t="str">
        <f t="shared" si="48"/>
        <v/>
      </c>
      <c r="AG106" s="1564" t="str">
        <f t="shared" si="49"/>
        <v/>
      </c>
      <c r="AI106" s="1564" t="str">
        <f t="shared" si="50"/>
        <v/>
      </c>
      <c r="AK106" s="1564" t="str">
        <f t="shared" si="51"/>
        <v/>
      </c>
      <c r="AM106" s="1564" t="str">
        <f t="shared" si="52"/>
        <v/>
      </c>
      <c r="AO106" s="1564" t="str">
        <f t="shared" si="53"/>
        <v/>
      </c>
      <c r="AQ106" s="1564" t="str">
        <f t="shared" si="54"/>
        <v/>
      </c>
    </row>
    <row r="107" spans="5:43">
      <c r="E107" s="1564" t="str">
        <f t="shared" si="55"/>
        <v/>
      </c>
      <c r="G107" s="1564" t="str">
        <f t="shared" si="55"/>
        <v/>
      </c>
      <c r="I107" s="1564" t="str">
        <f t="shared" si="37"/>
        <v/>
      </c>
      <c r="K107" s="1564" t="str">
        <f t="shared" si="38"/>
        <v/>
      </c>
      <c r="M107" s="1564" t="str">
        <f t="shared" si="39"/>
        <v/>
      </c>
      <c r="O107" s="1564" t="str">
        <f t="shared" si="40"/>
        <v/>
      </c>
      <c r="Q107" s="1564" t="str">
        <f t="shared" si="41"/>
        <v/>
      </c>
      <c r="S107" s="1564" t="str">
        <f t="shared" si="42"/>
        <v/>
      </c>
      <c r="U107" s="1564" t="str">
        <f t="shared" si="43"/>
        <v/>
      </c>
      <c r="W107" s="1564" t="str">
        <f t="shared" si="44"/>
        <v/>
      </c>
      <c r="Y107" s="1564" t="str">
        <f t="shared" si="45"/>
        <v/>
      </c>
      <c r="AA107" s="1564" t="str">
        <f t="shared" si="46"/>
        <v/>
      </c>
      <c r="AC107" s="1564" t="str">
        <f t="shared" si="47"/>
        <v/>
      </c>
      <c r="AE107" s="1564" t="str">
        <f t="shared" si="48"/>
        <v/>
      </c>
      <c r="AG107" s="1564" t="str">
        <f t="shared" si="49"/>
        <v/>
      </c>
      <c r="AI107" s="1564" t="str">
        <f t="shared" si="50"/>
        <v/>
      </c>
      <c r="AK107" s="1564" t="str">
        <f t="shared" si="51"/>
        <v/>
      </c>
      <c r="AM107" s="1564" t="str">
        <f t="shared" si="52"/>
        <v/>
      </c>
      <c r="AO107" s="1564" t="str">
        <f t="shared" si="53"/>
        <v/>
      </c>
      <c r="AQ107" s="1564" t="str">
        <f t="shared" si="54"/>
        <v/>
      </c>
    </row>
    <row r="108" spans="5:43">
      <c r="E108" s="1564" t="str">
        <f t="shared" si="55"/>
        <v/>
      </c>
      <c r="G108" s="1564" t="str">
        <f t="shared" si="55"/>
        <v/>
      </c>
      <c r="I108" s="1564" t="str">
        <f t="shared" si="37"/>
        <v/>
      </c>
      <c r="K108" s="1564" t="str">
        <f t="shared" si="38"/>
        <v/>
      </c>
      <c r="M108" s="1564" t="str">
        <f t="shared" si="39"/>
        <v/>
      </c>
      <c r="O108" s="1564" t="str">
        <f t="shared" si="40"/>
        <v/>
      </c>
      <c r="Q108" s="1564" t="str">
        <f t="shared" si="41"/>
        <v/>
      </c>
      <c r="S108" s="1564" t="str">
        <f t="shared" si="42"/>
        <v/>
      </c>
      <c r="U108" s="1564" t="str">
        <f t="shared" si="43"/>
        <v/>
      </c>
      <c r="W108" s="1564" t="str">
        <f t="shared" si="44"/>
        <v/>
      </c>
      <c r="Y108" s="1564" t="str">
        <f t="shared" si="45"/>
        <v/>
      </c>
      <c r="AA108" s="1564" t="str">
        <f t="shared" si="46"/>
        <v/>
      </c>
      <c r="AC108" s="1564" t="str">
        <f t="shared" si="47"/>
        <v/>
      </c>
      <c r="AE108" s="1564" t="str">
        <f t="shared" si="48"/>
        <v/>
      </c>
      <c r="AG108" s="1564" t="str">
        <f t="shared" si="49"/>
        <v/>
      </c>
      <c r="AI108" s="1564" t="str">
        <f t="shared" si="50"/>
        <v/>
      </c>
      <c r="AK108" s="1564" t="str">
        <f t="shared" si="51"/>
        <v/>
      </c>
      <c r="AM108" s="1564" t="str">
        <f t="shared" si="52"/>
        <v/>
      </c>
      <c r="AO108" s="1564" t="str">
        <f t="shared" si="53"/>
        <v/>
      </c>
      <c r="AQ108" s="1564" t="str">
        <f t="shared" si="54"/>
        <v/>
      </c>
    </row>
    <row r="109" spans="5:43">
      <c r="E109" s="1564" t="str">
        <f t="shared" ref="E109:G124" si="56">IF(OR($B109=0,D109=0),"",D109/$B109)</f>
        <v/>
      </c>
      <c r="G109" s="1564" t="str">
        <f t="shared" si="56"/>
        <v/>
      </c>
      <c r="I109" s="1564" t="str">
        <f t="shared" si="37"/>
        <v/>
      </c>
      <c r="K109" s="1564" t="str">
        <f t="shared" si="38"/>
        <v/>
      </c>
      <c r="M109" s="1564" t="str">
        <f t="shared" si="39"/>
        <v/>
      </c>
      <c r="O109" s="1564" t="str">
        <f t="shared" si="40"/>
        <v/>
      </c>
      <c r="Q109" s="1564" t="str">
        <f t="shared" si="41"/>
        <v/>
      </c>
      <c r="S109" s="1564" t="str">
        <f t="shared" si="42"/>
        <v/>
      </c>
      <c r="U109" s="1564" t="str">
        <f t="shared" si="43"/>
        <v/>
      </c>
      <c r="W109" s="1564" t="str">
        <f t="shared" si="44"/>
        <v/>
      </c>
      <c r="Y109" s="1564" t="str">
        <f t="shared" si="45"/>
        <v/>
      </c>
      <c r="AA109" s="1564" t="str">
        <f t="shared" si="46"/>
        <v/>
      </c>
      <c r="AC109" s="1564" t="str">
        <f t="shared" si="47"/>
        <v/>
      </c>
      <c r="AE109" s="1564" t="str">
        <f t="shared" si="48"/>
        <v/>
      </c>
      <c r="AG109" s="1564" t="str">
        <f t="shared" si="49"/>
        <v/>
      </c>
      <c r="AI109" s="1564" t="str">
        <f t="shared" si="50"/>
        <v/>
      </c>
      <c r="AK109" s="1564" t="str">
        <f t="shared" si="51"/>
        <v/>
      </c>
      <c r="AM109" s="1564" t="str">
        <f t="shared" si="52"/>
        <v/>
      </c>
      <c r="AO109" s="1564" t="str">
        <f t="shared" si="53"/>
        <v/>
      </c>
      <c r="AQ109" s="1564" t="str">
        <f t="shared" si="54"/>
        <v/>
      </c>
    </row>
    <row r="110" spans="5:43">
      <c r="E110" s="1564" t="str">
        <f t="shared" si="56"/>
        <v/>
      </c>
      <c r="G110" s="1564" t="str">
        <f t="shared" si="56"/>
        <v/>
      </c>
      <c r="I110" s="1564" t="str">
        <f t="shared" si="37"/>
        <v/>
      </c>
      <c r="K110" s="1564" t="str">
        <f t="shared" si="38"/>
        <v/>
      </c>
      <c r="M110" s="1564" t="str">
        <f t="shared" si="39"/>
        <v/>
      </c>
      <c r="O110" s="1564" t="str">
        <f t="shared" si="40"/>
        <v/>
      </c>
      <c r="Q110" s="1564" t="str">
        <f t="shared" si="41"/>
        <v/>
      </c>
      <c r="S110" s="1564" t="str">
        <f t="shared" si="42"/>
        <v/>
      </c>
      <c r="U110" s="1564" t="str">
        <f t="shared" si="43"/>
        <v/>
      </c>
      <c r="W110" s="1564" t="str">
        <f t="shared" si="44"/>
        <v/>
      </c>
      <c r="Y110" s="1564" t="str">
        <f t="shared" si="45"/>
        <v/>
      </c>
      <c r="AA110" s="1564" t="str">
        <f t="shared" si="46"/>
        <v/>
      </c>
      <c r="AC110" s="1564" t="str">
        <f t="shared" si="47"/>
        <v/>
      </c>
      <c r="AE110" s="1564" t="str">
        <f t="shared" si="48"/>
        <v/>
      </c>
      <c r="AG110" s="1564" t="str">
        <f t="shared" si="49"/>
        <v/>
      </c>
      <c r="AI110" s="1564" t="str">
        <f t="shared" si="50"/>
        <v/>
      </c>
      <c r="AK110" s="1564" t="str">
        <f t="shared" si="51"/>
        <v/>
      </c>
      <c r="AM110" s="1564" t="str">
        <f t="shared" si="52"/>
        <v/>
      </c>
      <c r="AO110" s="1564" t="str">
        <f t="shared" si="53"/>
        <v/>
      </c>
      <c r="AQ110" s="1564" t="str">
        <f t="shared" si="54"/>
        <v/>
      </c>
    </row>
    <row r="111" spans="5:43">
      <c r="E111" s="1564" t="str">
        <f t="shared" si="56"/>
        <v/>
      </c>
      <c r="G111" s="1564" t="str">
        <f t="shared" si="56"/>
        <v/>
      </c>
      <c r="I111" s="1564" t="str">
        <f t="shared" si="37"/>
        <v/>
      </c>
      <c r="K111" s="1564" t="str">
        <f t="shared" si="38"/>
        <v/>
      </c>
      <c r="M111" s="1564" t="str">
        <f t="shared" si="39"/>
        <v/>
      </c>
      <c r="O111" s="1564" t="str">
        <f t="shared" si="40"/>
        <v/>
      </c>
      <c r="Q111" s="1564" t="str">
        <f t="shared" si="41"/>
        <v/>
      </c>
      <c r="S111" s="1564" t="str">
        <f t="shared" si="42"/>
        <v/>
      </c>
      <c r="U111" s="1564" t="str">
        <f t="shared" si="43"/>
        <v/>
      </c>
      <c r="W111" s="1564" t="str">
        <f t="shared" si="44"/>
        <v/>
      </c>
      <c r="Y111" s="1564" t="str">
        <f t="shared" si="45"/>
        <v/>
      </c>
      <c r="AA111" s="1564" t="str">
        <f t="shared" si="46"/>
        <v/>
      </c>
      <c r="AC111" s="1564" t="str">
        <f t="shared" si="47"/>
        <v/>
      </c>
      <c r="AE111" s="1564" t="str">
        <f t="shared" si="48"/>
        <v/>
      </c>
      <c r="AG111" s="1564" t="str">
        <f t="shared" si="49"/>
        <v/>
      </c>
      <c r="AI111" s="1564" t="str">
        <f t="shared" si="50"/>
        <v/>
      </c>
      <c r="AK111" s="1564" t="str">
        <f t="shared" si="51"/>
        <v/>
      </c>
      <c r="AM111" s="1564" t="str">
        <f t="shared" si="52"/>
        <v/>
      </c>
      <c r="AO111" s="1564" t="str">
        <f t="shared" si="53"/>
        <v/>
      </c>
      <c r="AQ111" s="1564" t="str">
        <f t="shared" si="54"/>
        <v/>
      </c>
    </row>
    <row r="112" spans="5:43">
      <c r="E112" s="1564" t="str">
        <f t="shared" si="56"/>
        <v/>
      </c>
      <c r="G112" s="1564" t="str">
        <f t="shared" si="56"/>
        <v/>
      </c>
      <c r="I112" s="1564" t="str">
        <f t="shared" si="37"/>
        <v/>
      </c>
      <c r="K112" s="1564" t="str">
        <f t="shared" si="38"/>
        <v/>
      </c>
      <c r="M112" s="1564" t="str">
        <f t="shared" si="39"/>
        <v/>
      </c>
      <c r="O112" s="1564" t="str">
        <f t="shared" si="40"/>
        <v/>
      </c>
      <c r="Q112" s="1564" t="str">
        <f t="shared" si="41"/>
        <v/>
      </c>
      <c r="S112" s="1564" t="str">
        <f t="shared" si="42"/>
        <v/>
      </c>
      <c r="U112" s="1564" t="str">
        <f t="shared" si="43"/>
        <v/>
      </c>
      <c r="W112" s="1564" t="str">
        <f t="shared" si="44"/>
        <v/>
      </c>
      <c r="Y112" s="1564" t="str">
        <f t="shared" si="45"/>
        <v/>
      </c>
      <c r="AA112" s="1564" t="str">
        <f t="shared" si="46"/>
        <v/>
      </c>
      <c r="AC112" s="1564" t="str">
        <f t="shared" si="47"/>
        <v/>
      </c>
      <c r="AE112" s="1564" t="str">
        <f t="shared" si="48"/>
        <v/>
      </c>
      <c r="AG112" s="1564" t="str">
        <f t="shared" si="49"/>
        <v/>
      </c>
      <c r="AI112" s="1564" t="str">
        <f t="shared" si="50"/>
        <v/>
      </c>
      <c r="AK112" s="1564" t="str">
        <f t="shared" si="51"/>
        <v/>
      </c>
      <c r="AM112" s="1564" t="str">
        <f t="shared" si="52"/>
        <v/>
      </c>
      <c r="AO112" s="1564" t="str">
        <f t="shared" si="53"/>
        <v/>
      </c>
      <c r="AQ112" s="1564" t="str">
        <f t="shared" si="54"/>
        <v/>
      </c>
    </row>
    <row r="113" spans="5:43">
      <c r="E113" s="1564" t="str">
        <f t="shared" si="56"/>
        <v/>
      </c>
      <c r="G113" s="1564" t="str">
        <f t="shared" si="56"/>
        <v/>
      </c>
      <c r="I113" s="1564" t="str">
        <f t="shared" si="37"/>
        <v/>
      </c>
      <c r="K113" s="1564" t="str">
        <f t="shared" si="38"/>
        <v/>
      </c>
      <c r="M113" s="1564" t="str">
        <f t="shared" si="39"/>
        <v/>
      </c>
      <c r="O113" s="1564" t="str">
        <f t="shared" si="40"/>
        <v/>
      </c>
      <c r="Q113" s="1564" t="str">
        <f t="shared" si="41"/>
        <v/>
      </c>
      <c r="S113" s="1564" t="str">
        <f t="shared" si="42"/>
        <v/>
      </c>
      <c r="U113" s="1564" t="str">
        <f t="shared" si="43"/>
        <v/>
      </c>
      <c r="W113" s="1564" t="str">
        <f t="shared" si="44"/>
        <v/>
      </c>
      <c r="Y113" s="1564" t="str">
        <f t="shared" si="45"/>
        <v/>
      </c>
      <c r="AA113" s="1564" t="str">
        <f t="shared" si="46"/>
        <v/>
      </c>
      <c r="AC113" s="1564" t="str">
        <f t="shared" si="47"/>
        <v/>
      </c>
      <c r="AE113" s="1564" t="str">
        <f t="shared" si="48"/>
        <v/>
      </c>
      <c r="AG113" s="1564" t="str">
        <f t="shared" si="49"/>
        <v/>
      </c>
      <c r="AI113" s="1564" t="str">
        <f t="shared" si="50"/>
        <v/>
      </c>
      <c r="AK113" s="1564" t="str">
        <f t="shared" si="51"/>
        <v/>
      </c>
      <c r="AM113" s="1564" t="str">
        <f t="shared" si="52"/>
        <v/>
      </c>
      <c r="AO113" s="1564" t="str">
        <f t="shared" si="53"/>
        <v/>
      </c>
      <c r="AQ113" s="1564" t="str">
        <f t="shared" si="54"/>
        <v/>
      </c>
    </row>
    <row r="114" spans="5:43">
      <c r="E114" s="1564" t="str">
        <f t="shared" si="56"/>
        <v/>
      </c>
      <c r="G114" s="1564" t="str">
        <f t="shared" si="56"/>
        <v/>
      </c>
      <c r="I114" s="1564" t="str">
        <f t="shared" si="37"/>
        <v/>
      </c>
      <c r="K114" s="1564" t="str">
        <f t="shared" si="38"/>
        <v/>
      </c>
      <c r="M114" s="1564" t="str">
        <f t="shared" si="39"/>
        <v/>
      </c>
      <c r="O114" s="1564" t="str">
        <f t="shared" si="40"/>
        <v/>
      </c>
      <c r="Q114" s="1564" t="str">
        <f t="shared" si="41"/>
        <v/>
      </c>
      <c r="S114" s="1564" t="str">
        <f t="shared" si="42"/>
        <v/>
      </c>
      <c r="U114" s="1564" t="str">
        <f t="shared" si="43"/>
        <v/>
      </c>
      <c r="W114" s="1564" t="str">
        <f t="shared" si="44"/>
        <v/>
      </c>
      <c r="Y114" s="1564" t="str">
        <f t="shared" si="45"/>
        <v/>
      </c>
      <c r="AA114" s="1564" t="str">
        <f t="shared" si="46"/>
        <v/>
      </c>
      <c r="AC114" s="1564" t="str">
        <f t="shared" si="47"/>
        <v/>
      </c>
      <c r="AE114" s="1564" t="str">
        <f t="shared" si="48"/>
        <v/>
      </c>
      <c r="AG114" s="1564" t="str">
        <f t="shared" si="49"/>
        <v/>
      </c>
      <c r="AI114" s="1564" t="str">
        <f t="shared" si="50"/>
        <v/>
      </c>
      <c r="AK114" s="1564" t="str">
        <f t="shared" si="51"/>
        <v/>
      </c>
      <c r="AM114" s="1564" t="str">
        <f t="shared" si="52"/>
        <v/>
      </c>
      <c r="AO114" s="1564" t="str">
        <f t="shared" si="53"/>
        <v/>
      </c>
      <c r="AQ114" s="1564" t="str">
        <f t="shared" si="54"/>
        <v/>
      </c>
    </row>
    <row r="115" spans="5:43">
      <c r="E115" s="1564" t="str">
        <f t="shared" si="56"/>
        <v/>
      </c>
      <c r="G115" s="1564" t="str">
        <f t="shared" si="56"/>
        <v/>
      </c>
      <c r="I115" s="1564" t="str">
        <f t="shared" si="37"/>
        <v/>
      </c>
      <c r="K115" s="1564" t="str">
        <f t="shared" si="38"/>
        <v/>
      </c>
      <c r="M115" s="1564" t="str">
        <f t="shared" si="39"/>
        <v/>
      </c>
      <c r="O115" s="1564" t="str">
        <f t="shared" si="40"/>
        <v/>
      </c>
      <c r="Q115" s="1564" t="str">
        <f t="shared" si="41"/>
        <v/>
      </c>
      <c r="S115" s="1564" t="str">
        <f t="shared" si="42"/>
        <v/>
      </c>
      <c r="U115" s="1564" t="str">
        <f t="shared" si="43"/>
        <v/>
      </c>
      <c r="W115" s="1564" t="str">
        <f t="shared" si="44"/>
        <v/>
      </c>
      <c r="Y115" s="1564" t="str">
        <f t="shared" si="45"/>
        <v/>
      </c>
      <c r="AA115" s="1564" t="str">
        <f t="shared" si="46"/>
        <v/>
      </c>
      <c r="AC115" s="1564" t="str">
        <f t="shared" si="47"/>
        <v/>
      </c>
      <c r="AE115" s="1564" t="str">
        <f t="shared" si="48"/>
        <v/>
      </c>
      <c r="AG115" s="1564" t="str">
        <f t="shared" si="49"/>
        <v/>
      </c>
      <c r="AI115" s="1564" t="str">
        <f t="shared" si="50"/>
        <v/>
      </c>
      <c r="AK115" s="1564" t="str">
        <f t="shared" si="51"/>
        <v/>
      </c>
      <c r="AM115" s="1564" t="str">
        <f t="shared" si="52"/>
        <v/>
      </c>
      <c r="AO115" s="1564" t="str">
        <f t="shared" si="53"/>
        <v/>
      </c>
      <c r="AQ115" s="1564" t="str">
        <f t="shared" si="54"/>
        <v/>
      </c>
    </row>
    <row r="116" spans="5:43">
      <c r="E116" s="1564" t="str">
        <f t="shared" si="56"/>
        <v/>
      </c>
      <c r="G116" s="1564" t="str">
        <f t="shared" si="56"/>
        <v/>
      </c>
      <c r="I116" s="1564" t="str">
        <f t="shared" si="37"/>
        <v/>
      </c>
      <c r="K116" s="1564" t="str">
        <f t="shared" si="38"/>
        <v/>
      </c>
      <c r="M116" s="1564" t="str">
        <f t="shared" si="39"/>
        <v/>
      </c>
      <c r="O116" s="1564" t="str">
        <f t="shared" si="40"/>
        <v/>
      </c>
      <c r="Q116" s="1564" t="str">
        <f t="shared" si="41"/>
        <v/>
      </c>
      <c r="S116" s="1564" t="str">
        <f t="shared" si="42"/>
        <v/>
      </c>
      <c r="U116" s="1564" t="str">
        <f t="shared" si="43"/>
        <v/>
      </c>
      <c r="W116" s="1564" t="str">
        <f t="shared" si="44"/>
        <v/>
      </c>
      <c r="Y116" s="1564" t="str">
        <f t="shared" si="45"/>
        <v/>
      </c>
      <c r="AA116" s="1564" t="str">
        <f t="shared" si="46"/>
        <v/>
      </c>
      <c r="AC116" s="1564" t="str">
        <f t="shared" si="47"/>
        <v/>
      </c>
      <c r="AE116" s="1564" t="str">
        <f t="shared" si="48"/>
        <v/>
      </c>
      <c r="AG116" s="1564" t="str">
        <f t="shared" si="49"/>
        <v/>
      </c>
      <c r="AI116" s="1564" t="str">
        <f t="shared" si="50"/>
        <v/>
      </c>
      <c r="AK116" s="1564" t="str">
        <f t="shared" si="51"/>
        <v/>
      </c>
      <c r="AM116" s="1564" t="str">
        <f t="shared" si="52"/>
        <v/>
      </c>
      <c r="AO116" s="1564" t="str">
        <f t="shared" si="53"/>
        <v/>
      </c>
      <c r="AQ116" s="1564" t="str">
        <f t="shared" si="54"/>
        <v/>
      </c>
    </row>
    <row r="117" spans="5:43">
      <c r="E117" s="1564" t="str">
        <f t="shared" si="56"/>
        <v/>
      </c>
      <c r="G117" s="1564" t="str">
        <f t="shared" si="56"/>
        <v/>
      </c>
      <c r="I117" s="1564" t="str">
        <f t="shared" si="37"/>
        <v/>
      </c>
      <c r="K117" s="1564" t="str">
        <f t="shared" si="38"/>
        <v/>
      </c>
      <c r="M117" s="1564" t="str">
        <f t="shared" si="39"/>
        <v/>
      </c>
      <c r="O117" s="1564" t="str">
        <f t="shared" si="40"/>
        <v/>
      </c>
      <c r="Q117" s="1564" t="str">
        <f t="shared" si="41"/>
        <v/>
      </c>
      <c r="S117" s="1564" t="str">
        <f t="shared" si="42"/>
        <v/>
      </c>
      <c r="U117" s="1564" t="str">
        <f t="shared" si="43"/>
        <v/>
      </c>
      <c r="W117" s="1564" t="str">
        <f t="shared" si="44"/>
        <v/>
      </c>
      <c r="Y117" s="1564" t="str">
        <f t="shared" si="45"/>
        <v/>
      </c>
      <c r="AA117" s="1564" t="str">
        <f t="shared" si="46"/>
        <v/>
      </c>
      <c r="AC117" s="1564" t="str">
        <f t="shared" si="47"/>
        <v/>
      </c>
      <c r="AE117" s="1564" t="str">
        <f t="shared" si="48"/>
        <v/>
      </c>
      <c r="AG117" s="1564" t="str">
        <f t="shared" si="49"/>
        <v/>
      </c>
      <c r="AI117" s="1564" t="str">
        <f t="shared" si="50"/>
        <v/>
      </c>
      <c r="AK117" s="1564" t="str">
        <f t="shared" si="51"/>
        <v/>
      </c>
      <c r="AM117" s="1564" t="str">
        <f t="shared" si="52"/>
        <v/>
      </c>
      <c r="AO117" s="1564" t="str">
        <f t="shared" si="53"/>
        <v/>
      </c>
      <c r="AQ117" s="1564" t="str">
        <f t="shared" si="54"/>
        <v/>
      </c>
    </row>
    <row r="118" spans="5:43">
      <c r="E118" s="1564" t="str">
        <f t="shared" si="56"/>
        <v/>
      </c>
      <c r="G118" s="1564" t="str">
        <f t="shared" si="56"/>
        <v/>
      </c>
      <c r="I118" s="1564" t="str">
        <f t="shared" si="37"/>
        <v/>
      </c>
      <c r="K118" s="1564" t="str">
        <f t="shared" si="38"/>
        <v/>
      </c>
      <c r="M118" s="1564" t="str">
        <f t="shared" si="39"/>
        <v/>
      </c>
      <c r="O118" s="1564" t="str">
        <f t="shared" si="40"/>
        <v/>
      </c>
      <c r="Q118" s="1564" t="str">
        <f t="shared" si="41"/>
        <v/>
      </c>
      <c r="S118" s="1564" t="str">
        <f t="shared" si="42"/>
        <v/>
      </c>
      <c r="U118" s="1564" t="str">
        <f t="shared" si="43"/>
        <v/>
      </c>
      <c r="W118" s="1564" t="str">
        <f t="shared" si="44"/>
        <v/>
      </c>
      <c r="Y118" s="1564" t="str">
        <f t="shared" si="45"/>
        <v/>
      </c>
      <c r="AA118" s="1564" t="str">
        <f t="shared" si="46"/>
        <v/>
      </c>
      <c r="AC118" s="1564" t="str">
        <f t="shared" si="47"/>
        <v/>
      </c>
      <c r="AE118" s="1564" t="str">
        <f t="shared" si="48"/>
        <v/>
      </c>
      <c r="AG118" s="1564" t="str">
        <f t="shared" si="49"/>
        <v/>
      </c>
      <c r="AI118" s="1564" t="str">
        <f t="shared" si="50"/>
        <v/>
      </c>
      <c r="AK118" s="1564" t="str">
        <f t="shared" si="51"/>
        <v/>
      </c>
      <c r="AM118" s="1564" t="str">
        <f t="shared" si="52"/>
        <v/>
      </c>
      <c r="AO118" s="1564" t="str">
        <f t="shared" si="53"/>
        <v/>
      </c>
      <c r="AQ118" s="1564" t="str">
        <f t="shared" si="54"/>
        <v/>
      </c>
    </row>
    <row r="119" spans="5:43">
      <c r="E119" s="1564" t="str">
        <f t="shared" si="56"/>
        <v/>
      </c>
      <c r="G119" s="1564" t="str">
        <f t="shared" si="56"/>
        <v/>
      </c>
      <c r="I119" s="1564" t="str">
        <f t="shared" si="37"/>
        <v/>
      </c>
      <c r="K119" s="1564" t="str">
        <f t="shared" si="38"/>
        <v/>
      </c>
      <c r="M119" s="1564" t="str">
        <f t="shared" si="39"/>
        <v/>
      </c>
      <c r="O119" s="1564" t="str">
        <f t="shared" si="40"/>
        <v/>
      </c>
      <c r="Q119" s="1564" t="str">
        <f t="shared" si="41"/>
        <v/>
      </c>
      <c r="S119" s="1564" t="str">
        <f t="shared" si="42"/>
        <v/>
      </c>
      <c r="U119" s="1564" t="str">
        <f t="shared" si="43"/>
        <v/>
      </c>
      <c r="W119" s="1564" t="str">
        <f t="shared" si="44"/>
        <v/>
      </c>
      <c r="Y119" s="1564" t="str">
        <f t="shared" si="45"/>
        <v/>
      </c>
      <c r="AA119" s="1564" t="str">
        <f t="shared" si="46"/>
        <v/>
      </c>
      <c r="AC119" s="1564" t="str">
        <f t="shared" si="47"/>
        <v/>
      </c>
      <c r="AE119" s="1564" t="str">
        <f t="shared" si="48"/>
        <v/>
      </c>
      <c r="AG119" s="1564" t="str">
        <f t="shared" si="49"/>
        <v/>
      </c>
      <c r="AI119" s="1564" t="str">
        <f t="shared" si="50"/>
        <v/>
      </c>
      <c r="AK119" s="1564" t="str">
        <f t="shared" si="51"/>
        <v/>
      </c>
      <c r="AM119" s="1564" t="str">
        <f t="shared" si="52"/>
        <v/>
      </c>
      <c r="AO119" s="1564" t="str">
        <f t="shared" si="53"/>
        <v/>
      </c>
      <c r="AQ119" s="1564" t="str">
        <f t="shared" si="54"/>
        <v/>
      </c>
    </row>
    <row r="120" spans="5:43">
      <c r="E120" s="1564" t="str">
        <f t="shared" si="56"/>
        <v/>
      </c>
      <c r="G120" s="1564" t="str">
        <f t="shared" si="56"/>
        <v/>
      </c>
      <c r="I120" s="1564" t="str">
        <f t="shared" si="37"/>
        <v/>
      </c>
      <c r="K120" s="1564" t="str">
        <f t="shared" si="38"/>
        <v/>
      </c>
      <c r="M120" s="1564" t="str">
        <f t="shared" si="39"/>
        <v/>
      </c>
      <c r="O120" s="1564" t="str">
        <f t="shared" si="40"/>
        <v/>
      </c>
      <c r="Q120" s="1564" t="str">
        <f t="shared" si="41"/>
        <v/>
      </c>
      <c r="S120" s="1564" t="str">
        <f t="shared" si="42"/>
        <v/>
      </c>
      <c r="U120" s="1564" t="str">
        <f t="shared" si="43"/>
        <v/>
      </c>
      <c r="W120" s="1564" t="str">
        <f t="shared" si="44"/>
        <v/>
      </c>
      <c r="Y120" s="1564" t="str">
        <f t="shared" si="45"/>
        <v/>
      </c>
      <c r="AA120" s="1564" t="str">
        <f t="shared" si="46"/>
        <v/>
      </c>
      <c r="AC120" s="1564" t="str">
        <f t="shared" si="47"/>
        <v/>
      </c>
      <c r="AE120" s="1564" t="str">
        <f t="shared" si="48"/>
        <v/>
      </c>
      <c r="AG120" s="1564" t="str">
        <f t="shared" si="49"/>
        <v/>
      </c>
      <c r="AI120" s="1564" t="str">
        <f t="shared" si="50"/>
        <v/>
      </c>
      <c r="AK120" s="1564" t="str">
        <f t="shared" si="51"/>
        <v/>
      </c>
      <c r="AM120" s="1564" t="str">
        <f t="shared" si="52"/>
        <v/>
      </c>
      <c r="AO120" s="1564" t="str">
        <f t="shared" si="53"/>
        <v/>
      </c>
      <c r="AQ120" s="1564" t="str">
        <f t="shared" si="54"/>
        <v/>
      </c>
    </row>
    <row r="121" spans="5:43">
      <c r="E121" s="1564" t="str">
        <f t="shared" si="56"/>
        <v/>
      </c>
      <c r="G121" s="1564" t="str">
        <f t="shared" si="56"/>
        <v/>
      </c>
      <c r="I121" s="1564" t="str">
        <f t="shared" si="37"/>
        <v/>
      </c>
      <c r="K121" s="1564" t="str">
        <f t="shared" si="38"/>
        <v/>
      </c>
      <c r="M121" s="1564" t="str">
        <f t="shared" si="39"/>
        <v/>
      </c>
      <c r="O121" s="1564" t="str">
        <f t="shared" si="40"/>
        <v/>
      </c>
      <c r="Q121" s="1564" t="str">
        <f t="shared" si="41"/>
        <v/>
      </c>
      <c r="S121" s="1564" t="str">
        <f t="shared" si="42"/>
        <v/>
      </c>
      <c r="U121" s="1564" t="str">
        <f t="shared" si="43"/>
        <v/>
      </c>
      <c r="W121" s="1564" t="str">
        <f t="shared" si="44"/>
        <v/>
      </c>
      <c r="Y121" s="1564" t="str">
        <f t="shared" si="45"/>
        <v/>
      </c>
      <c r="AA121" s="1564" t="str">
        <f t="shared" si="46"/>
        <v/>
      </c>
      <c r="AC121" s="1564" t="str">
        <f t="shared" si="47"/>
        <v/>
      </c>
      <c r="AE121" s="1564" t="str">
        <f t="shared" si="48"/>
        <v/>
      </c>
      <c r="AG121" s="1564" t="str">
        <f t="shared" si="49"/>
        <v/>
      </c>
      <c r="AI121" s="1564" t="str">
        <f t="shared" si="50"/>
        <v/>
      </c>
      <c r="AK121" s="1564" t="str">
        <f t="shared" si="51"/>
        <v/>
      </c>
      <c r="AM121" s="1564" t="str">
        <f t="shared" si="52"/>
        <v/>
      </c>
      <c r="AO121" s="1564" t="str">
        <f t="shared" si="53"/>
        <v/>
      </c>
      <c r="AQ121" s="1564" t="str">
        <f t="shared" si="54"/>
        <v/>
      </c>
    </row>
    <row r="122" spans="5:43">
      <c r="E122" s="1564" t="str">
        <f t="shared" si="56"/>
        <v/>
      </c>
      <c r="G122" s="1564" t="str">
        <f t="shared" si="56"/>
        <v/>
      </c>
      <c r="I122" s="1564" t="str">
        <f t="shared" si="37"/>
        <v/>
      </c>
      <c r="K122" s="1564" t="str">
        <f t="shared" si="38"/>
        <v/>
      </c>
      <c r="M122" s="1564" t="str">
        <f t="shared" si="39"/>
        <v/>
      </c>
      <c r="O122" s="1564" t="str">
        <f t="shared" si="40"/>
        <v/>
      </c>
      <c r="Q122" s="1564" t="str">
        <f t="shared" si="41"/>
        <v/>
      </c>
      <c r="S122" s="1564" t="str">
        <f t="shared" si="42"/>
        <v/>
      </c>
      <c r="U122" s="1564" t="str">
        <f t="shared" si="43"/>
        <v/>
      </c>
      <c r="W122" s="1564" t="str">
        <f t="shared" si="44"/>
        <v/>
      </c>
      <c r="Y122" s="1564" t="str">
        <f t="shared" si="45"/>
        <v/>
      </c>
      <c r="AA122" s="1564" t="str">
        <f t="shared" si="46"/>
        <v/>
      </c>
      <c r="AC122" s="1564" t="str">
        <f t="shared" si="47"/>
        <v/>
      </c>
      <c r="AE122" s="1564" t="str">
        <f t="shared" si="48"/>
        <v/>
      </c>
      <c r="AG122" s="1564" t="str">
        <f t="shared" si="49"/>
        <v/>
      </c>
      <c r="AI122" s="1564" t="str">
        <f t="shared" si="50"/>
        <v/>
      </c>
      <c r="AK122" s="1564" t="str">
        <f t="shared" si="51"/>
        <v/>
      </c>
      <c r="AM122" s="1564" t="str">
        <f t="shared" si="52"/>
        <v/>
      </c>
      <c r="AO122" s="1564" t="str">
        <f t="shared" si="53"/>
        <v/>
      </c>
      <c r="AQ122" s="1564" t="str">
        <f t="shared" si="54"/>
        <v/>
      </c>
    </row>
    <row r="123" spans="5:43">
      <c r="E123" s="1564" t="str">
        <f t="shared" si="56"/>
        <v/>
      </c>
      <c r="G123" s="1564" t="str">
        <f t="shared" si="56"/>
        <v/>
      </c>
      <c r="I123" s="1564" t="str">
        <f t="shared" si="37"/>
        <v/>
      </c>
      <c r="K123" s="1564" t="str">
        <f t="shared" si="38"/>
        <v/>
      </c>
      <c r="M123" s="1564" t="str">
        <f t="shared" si="39"/>
        <v/>
      </c>
      <c r="O123" s="1564" t="str">
        <f t="shared" si="40"/>
        <v/>
      </c>
      <c r="Q123" s="1564" t="str">
        <f t="shared" si="41"/>
        <v/>
      </c>
      <c r="S123" s="1564" t="str">
        <f t="shared" si="42"/>
        <v/>
      </c>
      <c r="U123" s="1564" t="str">
        <f t="shared" si="43"/>
        <v/>
      </c>
      <c r="W123" s="1564" t="str">
        <f t="shared" si="44"/>
        <v/>
      </c>
      <c r="Y123" s="1564" t="str">
        <f t="shared" si="45"/>
        <v/>
      </c>
      <c r="AA123" s="1564" t="str">
        <f t="shared" si="46"/>
        <v/>
      </c>
      <c r="AC123" s="1564" t="str">
        <f t="shared" si="47"/>
        <v/>
      </c>
      <c r="AE123" s="1564" t="str">
        <f t="shared" si="48"/>
        <v/>
      </c>
      <c r="AG123" s="1564" t="str">
        <f t="shared" si="49"/>
        <v/>
      </c>
      <c r="AI123" s="1564" t="str">
        <f t="shared" si="50"/>
        <v/>
      </c>
      <c r="AK123" s="1564" t="str">
        <f t="shared" si="51"/>
        <v/>
      </c>
      <c r="AM123" s="1564" t="str">
        <f t="shared" si="52"/>
        <v/>
      </c>
      <c r="AO123" s="1564" t="str">
        <f t="shared" si="53"/>
        <v/>
      </c>
      <c r="AQ123" s="1564" t="str">
        <f t="shared" si="54"/>
        <v/>
      </c>
    </row>
    <row r="124" spans="5:43">
      <c r="E124" s="1564" t="str">
        <f t="shared" si="56"/>
        <v/>
      </c>
      <c r="G124" s="1564" t="str">
        <f t="shared" si="56"/>
        <v/>
      </c>
      <c r="I124" s="1564" t="str">
        <f t="shared" si="37"/>
        <v/>
      </c>
      <c r="K124" s="1564" t="str">
        <f t="shared" si="38"/>
        <v/>
      </c>
      <c r="M124" s="1564" t="str">
        <f t="shared" si="39"/>
        <v/>
      </c>
      <c r="O124" s="1564" t="str">
        <f t="shared" si="40"/>
        <v/>
      </c>
      <c r="Q124" s="1564" t="str">
        <f t="shared" si="41"/>
        <v/>
      </c>
      <c r="S124" s="1564" t="str">
        <f t="shared" si="42"/>
        <v/>
      </c>
      <c r="U124" s="1564" t="str">
        <f t="shared" si="43"/>
        <v/>
      </c>
      <c r="W124" s="1564" t="str">
        <f t="shared" si="44"/>
        <v/>
      </c>
      <c r="Y124" s="1564" t="str">
        <f t="shared" si="45"/>
        <v/>
      </c>
      <c r="AA124" s="1564" t="str">
        <f t="shared" si="46"/>
        <v/>
      </c>
      <c r="AC124" s="1564" t="str">
        <f t="shared" si="47"/>
        <v/>
      </c>
      <c r="AE124" s="1564" t="str">
        <f t="shared" si="48"/>
        <v/>
      </c>
      <c r="AG124" s="1564" t="str">
        <f t="shared" si="49"/>
        <v/>
      </c>
      <c r="AI124" s="1564" t="str">
        <f t="shared" si="50"/>
        <v/>
      </c>
      <c r="AK124" s="1564" t="str">
        <f t="shared" si="51"/>
        <v/>
      </c>
      <c r="AM124" s="1564" t="str">
        <f t="shared" si="52"/>
        <v/>
      </c>
      <c r="AO124" s="1564" t="str">
        <f t="shared" si="53"/>
        <v/>
      </c>
      <c r="AQ124" s="1564" t="str">
        <f t="shared" si="54"/>
        <v/>
      </c>
    </row>
    <row r="125" spans="5:43">
      <c r="E125" s="1564" t="str">
        <f t="shared" ref="E125:G140" si="57">IF(OR($B125=0,D125=0),"",D125/$B125)</f>
        <v/>
      </c>
      <c r="G125" s="1564" t="str">
        <f t="shared" si="57"/>
        <v/>
      </c>
      <c r="I125" s="1564" t="str">
        <f t="shared" si="37"/>
        <v/>
      </c>
      <c r="K125" s="1564" t="str">
        <f t="shared" si="38"/>
        <v/>
      </c>
      <c r="M125" s="1564" t="str">
        <f t="shared" si="39"/>
        <v/>
      </c>
      <c r="O125" s="1564" t="str">
        <f t="shared" si="40"/>
        <v/>
      </c>
      <c r="Q125" s="1564" t="str">
        <f t="shared" si="41"/>
        <v/>
      </c>
      <c r="S125" s="1564" t="str">
        <f t="shared" si="42"/>
        <v/>
      </c>
      <c r="U125" s="1564" t="str">
        <f t="shared" si="43"/>
        <v/>
      </c>
      <c r="W125" s="1564" t="str">
        <f t="shared" si="44"/>
        <v/>
      </c>
      <c r="Y125" s="1564" t="str">
        <f t="shared" si="45"/>
        <v/>
      </c>
      <c r="AA125" s="1564" t="str">
        <f t="shared" si="46"/>
        <v/>
      </c>
      <c r="AC125" s="1564" t="str">
        <f t="shared" si="47"/>
        <v/>
      </c>
      <c r="AE125" s="1564" t="str">
        <f t="shared" si="48"/>
        <v/>
      </c>
      <c r="AG125" s="1564" t="str">
        <f t="shared" si="49"/>
        <v/>
      </c>
      <c r="AI125" s="1564" t="str">
        <f t="shared" si="50"/>
        <v/>
      </c>
      <c r="AK125" s="1564" t="str">
        <f t="shared" si="51"/>
        <v/>
      </c>
      <c r="AM125" s="1564" t="str">
        <f t="shared" si="52"/>
        <v/>
      </c>
      <c r="AO125" s="1564" t="str">
        <f t="shared" si="53"/>
        <v/>
      </c>
      <c r="AQ125" s="1564" t="str">
        <f t="shared" si="54"/>
        <v/>
      </c>
    </row>
    <row r="126" spans="5:43">
      <c r="E126" s="1564" t="str">
        <f t="shared" si="57"/>
        <v/>
      </c>
      <c r="G126" s="1564" t="str">
        <f t="shared" si="57"/>
        <v/>
      </c>
      <c r="I126" s="1564" t="str">
        <f t="shared" si="37"/>
        <v/>
      </c>
      <c r="K126" s="1564" t="str">
        <f t="shared" si="38"/>
        <v/>
      </c>
      <c r="M126" s="1564" t="str">
        <f t="shared" si="39"/>
        <v/>
      </c>
      <c r="O126" s="1564" t="str">
        <f t="shared" si="40"/>
        <v/>
      </c>
      <c r="Q126" s="1564" t="str">
        <f t="shared" si="41"/>
        <v/>
      </c>
      <c r="S126" s="1564" t="str">
        <f t="shared" si="42"/>
        <v/>
      </c>
      <c r="U126" s="1564" t="str">
        <f t="shared" si="43"/>
        <v/>
      </c>
      <c r="W126" s="1564" t="str">
        <f t="shared" si="44"/>
        <v/>
      </c>
      <c r="Y126" s="1564" t="str">
        <f t="shared" si="45"/>
        <v/>
      </c>
      <c r="AA126" s="1564" t="str">
        <f t="shared" si="46"/>
        <v/>
      </c>
      <c r="AC126" s="1564" t="str">
        <f t="shared" si="47"/>
        <v/>
      </c>
      <c r="AE126" s="1564" t="str">
        <f t="shared" si="48"/>
        <v/>
      </c>
      <c r="AG126" s="1564" t="str">
        <f t="shared" si="49"/>
        <v/>
      </c>
      <c r="AI126" s="1564" t="str">
        <f t="shared" si="50"/>
        <v/>
      </c>
      <c r="AK126" s="1564" t="str">
        <f t="shared" si="51"/>
        <v/>
      </c>
      <c r="AM126" s="1564" t="str">
        <f t="shared" si="52"/>
        <v/>
      </c>
      <c r="AO126" s="1564" t="str">
        <f t="shared" si="53"/>
        <v/>
      </c>
      <c r="AQ126" s="1564" t="str">
        <f t="shared" si="54"/>
        <v/>
      </c>
    </row>
    <row r="127" spans="5:43">
      <c r="E127" s="1564" t="str">
        <f t="shared" si="57"/>
        <v/>
      </c>
      <c r="G127" s="1564" t="str">
        <f t="shared" si="57"/>
        <v/>
      </c>
      <c r="I127" s="1564" t="str">
        <f t="shared" si="37"/>
        <v/>
      </c>
      <c r="K127" s="1564" t="str">
        <f t="shared" si="38"/>
        <v/>
      </c>
      <c r="M127" s="1564" t="str">
        <f t="shared" si="39"/>
        <v/>
      </c>
      <c r="O127" s="1564" t="str">
        <f t="shared" si="40"/>
        <v/>
      </c>
      <c r="Q127" s="1564" t="str">
        <f t="shared" si="41"/>
        <v/>
      </c>
      <c r="S127" s="1564" t="str">
        <f t="shared" si="42"/>
        <v/>
      </c>
      <c r="U127" s="1564" t="str">
        <f t="shared" si="43"/>
        <v/>
      </c>
      <c r="W127" s="1564" t="str">
        <f t="shared" si="44"/>
        <v/>
      </c>
      <c r="Y127" s="1564" t="str">
        <f t="shared" si="45"/>
        <v/>
      </c>
      <c r="AA127" s="1564" t="str">
        <f t="shared" si="46"/>
        <v/>
      </c>
      <c r="AC127" s="1564" t="str">
        <f t="shared" si="47"/>
        <v/>
      </c>
      <c r="AE127" s="1564" t="str">
        <f t="shared" si="48"/>
        <v/>
      </c>
      <c r="AG127" s="1564" t="str">
        <f t="shared" si="49"/>
        <v/>
      </c>
      <c r="AI127" s="1564" t="str">
        <f t="shared" si="50"/>
        <v/>
      </c>
      <c r="AK127" s="1564" t="str">
        <f t="shared" si="51"/>
        <v/>
      </c>
      <c r="AM127" s="1564" t="str">
        <f t="shared" si="52"/>
        <v/>
      </c>
      <c r="AO127" s="1564" t="str">
        <f t="shared" si="53"/>
        <v/>
      </c>
      <c r="AQ127" s="1564" t="str">
        <f t="shared" si="54"/>
        <v/>
      </c>
    </row>
    <row r="128" spans="5:43">
      <c r="E128" s="1564" t="str">
        <f t="shared" si="57"/>
        <v/>
      </c>
      <c r="G128" s="1564" t="str">
        <f t="shared" si="57"/>
        <v/>
      </c>
      <c r="I128" s="1564" t="str">
        <f t="shared" si="37"/>
        <v/>
      </c>
      <c r="K128" s="1564" t="str">
        <f t="shared" si="38"/>
        <v/>
      </c>
      <c r="M128" s="1564" t="str">
        <f t="shared" si="39"/>
        <v/>
      </c>
      <c r="O128" s="1564" t="str">
        <f t="shared" si="40"/>
        <v/>
      </c>
      <c r="Q128" s="1564" t="str">
        <f t="shared" si="41"/>
        <v/>
      </c>
      <c r="S128" s="1564" t="str">
        <f t="shared" si="42"/>
        <v/>
      </c>
      <c r="U128" s="1564" t="str">
        <f t="shared" si="43"/>
        <v/>
      </c>
      <c r="W128" s="1564" t="str">
        <f t="shared" si="44"/>
        <v/>
      </c>
      <c r="Y128" s="1564" t="str">
        <f t="shared" si="45"/>
        <v/>
      </c>
      <c r="AA128" s="1564" t="str">
        <f t="shared" si="46"/>
        <v/>
      </c>
      <c r="AC128" s="1564" t="str">
        <f t="shared" si="47"/>
        <v/>
      </c>
      <c r="AE128" s="1564" t="str">
        <f t="shared" si="48"/>
        <v/>
      </c>
      <c r="AG128" s="1564" t="str">
        <f t="shared" si="49"/>
        <v/>
      </c>
      <c r="AI128" s="1564" t="str">
        <f t="shared" si="50"/>
        <v/>
      </c>
      <c r="AK128" s="1564" t="str">
        <f t="shared" si="51"/>
        <v/>
      </c>
      <c r="AM128" s="1564" t="str">
        <f t="shared" si="52"/>
        <v/>
      </c>
      <c r="AO128" s="1564" t="str">
        <f t="shared" si="53"/>
        <v/>
      </c>
      <c r="AQ128" s="1564" t="str">
        <f t="shared" si="54"/>
        <v/>
      </c>
    </row>
    <row r="129" spans="5:43">
      <c r="E129" s="1564" t="str">
        <f t="shared" si="57"/>
        <v/>
      </c>
      <c r="G129" s="1564" t="str">
        <f t="shared" si="57"/>
        <v/>
      </c>
      <c r="I129" s="1564" t="str">
        <f t="shared" si="37"/>
        <v/>
      </c>
      <c r="K129" s="1564" t="str">
        <f t="shared" si="38"/>
        <v/>
      </c>
      <c r="M129" s="1564" t="str">
        <f t="shared" si="39"/>
        <v/>
      </c>
      <c r="O129" s="1564" t="str">
        <f t="shared" si="40"/>
        <v/>
      </c>
      <c r="Q129" s="1564" t="str">
        <f t="shared" si="41"/>
        <v/>
      </c>
      <c r="S129" s="1564" t="str">
        <f t="shared" si="42"/>
        <v/>
      </c>
      <c r="U129" s="1564" t="str">
        <f t="shared" si="43"/>
        <v/>
      </c>
      <c r="W129" s="1564" t="str">
        <f t="shared" si="44"/>
        <v/>
      </c>
      <c r="Y129" s="1564" t="str">
        <f t="shared" si="45"/>
        <v/>
      </c>
      <c r="AA129" s="1564" t="str">
        <f t="shared" si="46"/>
        <v/>
      </c>
      <c r="AC129" s="1564" t="str">
        <f t="shared" si="47"/>
        <v/>
      </c>
      <c r="AE129" s="1564" t="str">
        <f t="shared" si="48"/>
        <v/>
      </c>
      <c r="AG129" s="1564" t="str">
        <f t="shared" si="49"/>
        <v/>
      </c>
      <c r="AI129" s="1564" t="str">
        <f t="shared" si="50"/>
        <v/>
      </c>
      <c r="AK129" s="1564" t="str">
        <f t="shared" si="51"/>
        <v/>
      </c>
      <c r="AM129" s="1564" t="str">
        <f t="shared" si="52"/>
        <v/>
      </c>
      <c r="AO129" s="1564" t="str">
        <f t="shared" si="53"/>
        <v/>
      </c>
      <c r="AQ129" s="1564" t="str">
        <f t="shared" si="54"/>
        <v/>
      </c>
    </row>
    <row r="130" spans="5:43">
      <c r="E130" s="1564" t="str">
        <f t="shared" si="57"/>
        <v/>
      </c>
      <c r="G130" s="1564" t="str">
        <f t="shared" si="57"/>
        <v/>
      </c>
      <c r="I130" s="1564" t="str">
        <f t="shared" si="37"/>
        <v/>
      </c>
      <c r="K130" s="1564" t="str">
        <f t="shared" si="38"/>
        <v/>
      </c>
      <c r="M130" s="1564" t="str">
        <f t="shared" si="39"/>
        <v/>
      </c>
      <c r="O130" s="1564" t="str">
        <f t="shared" si="40"/>
        <v/>
      </c>
      <c r="Q130" s="1564" t="str">
        <f t="shared" si="41"/>
        <v/>
      </c>
      <c r="S130" s="1564" t="str">
        <f t="shared" si="42"/>
        <v/>
      </c>
      <c r="U130" s="1564" t="str">
        <f t="shared" si="43"/>
        <v/>
      </c>
      <c r="W130" s="1564" t="str">
        <f t="shared" si="44"/>
        <v/>
      </c>
      <c r="Y130" s="1564" t="str">
        <f t="shared" si="45"/>
        <v/>
      </c>
      <c r="AA130" s="1564" t="str">
        <f t="shared" si="46"/>
        <v/>
      </c>
      <c r="AC130" s="1564" t="str">
        <f t="shared" si="47"/>
        <v/>
      </c>
      <c r="AE130" s="1564" t="str">
        <f t="shared" si="48"/>
        <v/>
      </c>
      <c r="AG130" s="1564" t="str">
        <f t="shared" si="49"/>
        <v/>
      </c>
      <c r="AI130" s="1564" t="str">
        <f t="shared" si="50"/>
        <v/>
      </c>
      <c r="AK130" s="1564" t="str">
        <f t="shared" si="51"/>
        <v/>
      </c>
      <c r="AM130" s="1564" t="str">
        <f t="shared" si="52"/>
        <v/>
      </c>
      <c r="AO130" s="1564" t="str">
        <f t="shared" si="53"/>
        <v/>
      </c>
      <c r="AQ130" s="1564" t="str">
        <f t="shared" si="54"/>
        <v/>
      </c>
    </row>
    <row r="131" spans="5:43">
      <c r="E131" s="1564" t="str">
        <f t="shared" si="57"/>
        <v/>
      </c>
      <c r="G131" s="1564" t="str">
        <f t="shared" si="57"/>
        <v/>
      </c>
      <c r="I131" s="1564" t="str">
        <f t="shared" si="37"/>
        <v/>
      </c>
      <c r="K131" s="1564" t="str">
        <f t="shared" si="38"/>
        <v/>
      </c>
      <c r="M131" s="1564" t="str">
        <f t="shared" si="39"/>
        <v/>
      </c>
      <c r="O131" s="1564" t="str">
        <f t="shared" si="40"/>
        <v/>
      </c>
      <c r="Q131" s="1564" t="str">
        <f t="shared" si="41"/>
        <v/>
      </c>
      <c r="S131" s="1564" t="str">
        <f t="shared" si="42"/>
        <v/>
      </c>
      <c r="U131" s="1564" t="str">
        <f t="shared" si="43"/>
        <v/>
      </c>
      <c r="W131" s="1564" t="str">
        <f t="shared" si="44"/>
        <v/>
      </c>
      <c r="Y131" s="1564" t="str">
        <f t="shared" si="45"/>
        <v/>
      </c>
      <c r="AA131" s="1564" t="str">
        <f t="shared" si="46"/>
        <v/>
      </c>
      <c r="AC131" s="1564" t="str">
        <f t="shared" si="47"/>
        <v/>
      </c>
      <c r="AE131" s="1564" t="str">
        <f t="shared" si="48"/>
        <v/>
      </c>
      <c r="AG131" s="1564" t="str">
        <f t="shared" si="49"/>
        <v/>
      </c>
      <c r="AI131" s="1564" t="str">
        <f t="shared" si="50"/>
        <v/>
      </c>
      <c r="AK131" s="1564" t="str">
        <f t="shared" si="51"/>
        <v/>
      </c>
      <c r="AM131" s="1564" t="str">
        <f t="shared" si="52"/>
        <v/>
      </c>
      <c r="AO131" s="1564" t="str">
        <f t="shared" si="53"/>
        <v/>
      </c>
      <c r="AQ131" s="1564" t="str">
        <f t="shared" si="54"/>
        <v/>
      </c>
    </row>
    <row r="132" spans="5:43">
      <c r="E132" s="1564" t="str">
        <f t="shared" si="57"/>
        <v/>
      </c>
      <c r="G132" s="1564" t="str">
        <f t="shared" si="57"/>
        <v/>
      </c>
      <c r="I132" s="1564" t="str">
        <f t="shared" si="37"/>
        <v/>
      </c>
      <c r="K132" s="1564" t="str">
        <f t="shared" si="38"/>
        <v/>
      </c>
      <c r="M132" s="1564" t="str">
        <f t="shared" si="39"/>
        <v/>
      </c>
      <c r="O132" s="1564" t="str">
        <f t="shared" si="40"/>
        <v/>
      </c>
      <c r="Q132" s="1564" t="str">
        <f t="shared" si="41"/>
        <v/>
      </c>
      <c r="S132" s="1564" t="str">
        <f t="shared" si="42"/>
        <v/>
      </c>
      <c r="U132" s="1564" t="str">
        <f t="shared" si="43"/>
        <v/>
      </c>
      <c r="W132" s="1564" t="str">
        <f t="shared" si="44"/>
        <v/>
      </c>
      <c r="Y132" s="1564" t="str">
        <f t="shared" si="45"/>
        <v/>
      </c>
      <c r="AA132" s="1564" t="str">
        <f t="shared" si="46"/>
        <v/>
      </c>
      <c r="AC132" s="1564" t="str">
        <f t="shared" si="47"/>
        <v/>
      </c>
      <c r="AE132" s="1564" t="str">
        <f t="shared" si="48"/>
        <v/>
      </c>
      <c r="AG132" s="1564" t="str">
        <f t="shared" si="49"/>
        <v/>
      </c>
      <c r="AI132" s="1564" t="str">
        <f t="shared" si="50"/>
        <v/>
      </c>
      <c r="AK132" s="1564" t="str">
        <f t="shared" si="51"/>
        <v/>
      </c>
      <c r="AM132" s="1564" t="str">
        <f t="shared" si="52"/>
        <v/>
      </c>
      <c r="AO132" s="1564" t="str">
        <f t="shared" si="53"/>
        <v/>
      </c>
      <c r="AQ132" s="1564" t="str">
        <f t="shared" si="54"/>
        <v/>
      </c>
    </row>
    <row r="133" spans="5:43">
      <c r="E133" s="1564" t="str">
        <f t="shared" si="57"/>
        <v/>
      </c>
      <c r="G133" s="1564" t="str">
        <f t="shared" si="57"/>
        <v/>
      </c>
      <c r="I133" s="1564" t="str">
        <f t="shared" si="37"/>
        <v/>
      </c>
      <c r="K133" s="1564" t="str">
        <f t="shared" si="38"/>
        <v/>
      </c>
      <c r="M133" s="1564" t="str">
        <f t="shared" si="39"/>
        <v/>
      </c>
      <c r="O133" s="1564" t="str">
        <f t="shared" si="40"/>
        <v/>
      </c>
      <c r="Q133" s="1564" t="str">
        <f t="shared" si="41"/>
        <v/>
      </c>
      <c r="S133" s="1564" t="str">
        <f t="shared" si="42"/>
        <v/>
      </c>
      <c r="U133" s="1564" t="str">
        <f t="shared" si="43"/>
        <v/>
      </c>
      <c r="W133" s="1564" t="str">
        <f t="shared" si="44"/>
        <v/>
      </c>
      <c r="Y133" s="1564" t="str">
        <f t="shared" si="45"/>
        <v/>
      </c>
      <c r="AA133" s="1564" t="str">
        <f t="shared" si="46"/>
        <v/>
      </c>
      <c r="AC133" s="1564" t="str">
        <f t="shared" si="47"/>
        <v/>
      </c>
      <c r="AE133" s="1564" t="str">
        <f t="shared" si="48"/>
        <v/>
      </c>
      <c r="AG133" s="1564" t="str">
        <f t="shared" si="49"/>
        <v/>
      </c>
      <c r="AI133" s="1564" t="str">
        <f t="shared" si="50"/>
        <v/>
      </c>
      <c r="AK133" s="1564" t="str">
        <f t="shared" si="51"/>
        <v/>
      </c>
      <c r="AM133" s="1564" t="str">
        <f t="shared" si="52"/>
        <v/>
      </c>
      <c r="AO133" s="1564" t="str">
        <f t="shared" si="53"/>
        <v/>
      </c>
      <c r="AQ133" s="1564" t="str">
        <f t="shared" si="54"/>
        <v/>
      </c>
    </row>
    <row r="134" spans="5:43">
      <c r="E134" s="1564" t="str">
        <f t="shared" si="57"/>
        <v/>
      </c>
      <c r="G134" s="1564" t="str">
        <f t="shared" si="57"/>
        <v/>
      </c>
      <c r="I134" s="1564" t="str">
        <f t="shared" si="37"/>
        <v/>
      </c>
      <c r="K134" s="1564" t="str">
        <f t="shared" si="38"/>
        <v/>
      </c>
      <c r="M134" s="1564" t="str">
        <f t="shared" si="39"/>
        <v/>
      </c>
      <c r="O134" s="1564" t="str">
        <f t="shared" si="40"/>
        <v/>
      </c>
      <c r="Q134" s="1564" t="str">
        <f t="shared" si="41"/>
        <v/>
      </c>
      <c r="S134" s="1564" t="str">
        <f t="shared" si="42"/>
        <v/>
      </c>
      <c r="U134" s="1564" t="str">
        <f t="shared" si="43"/>
        <v/>
      </c>
      <c r="W134" s="1564" t="str">
        <f t="shared" si="44"/>
        <v/>
      </c>
      <c r="Y134" s="1564" t="str">
        <f t="shared" si="45"/>
        <v/>
      </c>
      <c r="AA134" s="1564" t="str">
        <f t="shared" si="46"/>
        <v/>
      </c>
      <c r="AC134" s="1564" t="str">
        <f t="shared" si="47"/>
        <v/>
      </c>
      <c r="AE134" s="1564" t="str">
        <f t="shared" si="48"/>
        <v/>
      </c>
      <c r="AG134" s="1564" t="str">
        <f t="shared" si="49"/>
        <v/>
      </c>
      <c r="AI134" s="1564" t="str">
        <f t="shared" si="50"/>
        <v/>
      </c>
      <c r="AK134" s="1564" t="str">
        <f t="shared" si="51"/>
        <v/>
      </c>
      <c r="AM134" s="1564" t="str">
        <f t="shared" si="52"/>
        <v/>
      </c>
      <c r="AO134" s="1564" t="str">
        <f t="shared" si="53"/>
        <v/>
      </c>
      <c r="AQ134" s="1564" t="str">
        <f t="shared" si="54"/>
        <v/>
      </c>
    </row>
    <row r="135" spans="5:43">
      <c r="E135" s="1564" t="str">
        <f t="shared" si="57"/>
        <v/>
      </c>
      <c r="G135" s="1564" t="str">
        <f t="shared" si="57"/>
        <v/>
      </c>
      <c r="I135" s="1564" t="str">
        <f t="shared" si="37"/>
        <v/>
      </c>
      <c r="K135" s="1564" t="str">
        <f t="shared" si="38"/>
        <v/>
      </c>
      <c r="M135" s="1564" t="str">
        <f t="shared" si="39"/>
        <v/>
      </c>
      <c r="O135" s="1564" t="str">
        <f t="shared" si="40"/>
        <v/>
      </c>
      <c r="Q135" s="1564" t="str">
        <f t="shared" si="41"/>
        <v/>
      </c>
      <c r="S135" s="1564" t="str">
        <f t="shared" si="42"/>
        <v/>
      </c>
      <c r="U135" s="1564" t="str">
        <f t="shared" si="43"/>
        <v/>
      </c>
      <c r="W135" s="1564" t="str">
        <f t="shared" si="44"/>
        <v/>
      </c>
      <c r="Y135" s="1564" t="str">
        <f t="shared" si="45"/>
        <v/>
      </c>
      <c r="AA135" s="1564" t="str">
        <f t="shared" si="46"/>
        <v/>
      </c>
      <c r="AC135" s="1564" t="str">
        <f t="shared" si="47"/>
        <v/>
      </c>
      <c r="AE135" s="1564" t="str">
        <f t="shared" si="48"/>
        <v/>
      </c>
      <c r="AG135" s="1564" t="str">
        <f t="shared" si="49"/>
        <v/>
      </c>
      <c r="AI135" s="1564" t="str">
        <f t="shared" si="50"/>
        <v/>
      </c>
      <c r="AK135" s="1564" t="str">
        <f t="shared" si="51"/>
        <v/>
      </c>
      <c r="AM135" s="1564" t="str">
        <f t="shared" si="52"/>
        <v/>
      </c>
      <c r="AO135" s="1564" t="str">
        <f t="shared" si="53"/>
        <v/>
      </c>
      <c r="AQ135" s="1564" t="str">
        <f t="shared" si="54"/>
        <v/>
      </c>
    </row>
    <row r="136" spans="5:43">
      <c r="E136" s="1564" t="str">
        <f t="shared" si="57"/>
        <v/>
      </c>
      <c r="G136" s="1564" t="str">
        <f t="shared" si="57"/>
        <v/>
      </c>
      <c r="I136" s="1564" t="str">
        <f t="shared" si="37"/>
        <v/>
      </c>
      <c r="K136" s="1564" t="str">
        <f t="shared" si="38"/>
        <v/>
      </c>
      <c r="M136" s="1564" t="str">
        <f t="shared" si="39"/>
        <v/>
      </c>
      <c r="O136" s="1564" t="str">
        <f t="shared" si="40"/>
        <v/>
      </c>
      <c r="Q136" s="1564" t="str">
        <f t="shared" si="41"/>
        <v/>
      </c>
      <c r="S136" s="1564" t="str">
        <f t="shared" si="42"/>
        <v/>
      </c>
      <c r="U136" s="1564" t="str">
        <f t="shared" si="43"/>
        <v/>
      </c>
      <c r="W136" s="1564" t="str">
        <f t="shared" si="44"/>
        <v/>
      </c>
      <c r="Y136" s="1564" t="str">
        <f t="shared" si="45"/>
        <v/>
      </c>
      <c r="AA136" s="1564" t="str">
        <f t="shared" si="46"/>
        <v/>
      </c>
      <c r="AC136" s="1564" t="str">
        <f t="shared" si="47"/>
        <v/>
      </c>
      <c r="AE136" s="1564" t="str">
        <f t="shared" si="48"/>
        <v/>
      </c>
      <c r="AG136" s="1564" t="str">
        <f t="shared" si="49"/>
        <v/>
      </c>
      <c r="AI136" s="1564" t="str">
        <f t="shared" si="50"/>
        <v/>
      </c>
      <c r="AK136" s="1564" t="str">
        <f t="shared" si="51"/>
        <v/>
      </c>
      <c r="AM136" s="1564" t="str">
        <f t="shared" si="52"/>
        <v/>
      </c>
      <c r="AO136" s="1564" t="str">
        <f t="shared" si="53"/>
        <v/>
      </c>
      <c r="AQ136" s="1564" t="str">
        <f t="shared" si="54"/>
        <v/>
      </c>
    </row>
    <row r="137" spans="5:43">
      <c r="E137" s="1564" t="str">
        <f t="shared" si="57"/>
        <v/>
      </c>
      <c r="G137" s="1564" t="str">
        <f t="shared" si="57"/>
        <v/>
      </c>
      <c r="I137" s="1564" t="str">
        <f t="shared" si="37"/>
        <v/>
      </c>
      <c r="K137" s="1564" t="str">
        <f t="shared" si="38"/>
        <v/>
      </c>
      <c r="M137" s="1564" t="str">
        <f t="shared" si="39"/>
        <v/>
      </c>
      <c r="O137" s="1564" t="str">
        <f t="shared" si="40"/>
        <v/>
      </c>
      <c r="Q137" s="1564" t="str">
        <f t="shared" si="41"/>
        <v/>
      </c>
      <c r="S137" s="1564" t="str">
        <f t="shared" si="42"/>
        <v/>
      </c>
      <c r="U137" s="1564" t="str">
        <f t="shared" si="43"/>
        <v/>
      </c>
      <c r="W137" s="1564" t="str">
        <f t="shared" si="44"/>
        <v/>
      </c>
      <c r="Y137" s="1564" t="str">
        <f t="shared" si="45"/>
        <v/>
      </c>
      <c r="AA137" s="1564" t="str">
        <f t="shared" si="46"/>
        <v/>
      </c>
      <c r="AC137" s="1564" t="str">
        <f t="shared" si="47"/>
        <v/>
      </c>
      <c r="AE137" s="1564" t="str">
        <f t="shared" si="48"/>
        <v/>
      </c>
      <c r="AG137" s="1564" t="str">
        <f t="shared" si="49"/>
        <v/>
      </c>
      <c r="AI137" s="1564" t="str">
        <f t="shared" si="50"/>
        <v/>
      </c>
      <c r="AK137" s="1564" t="str">
        <f t="shared" si="51"/>
        <v/>
      </c>
      <c r="AM137" s="1564" t="str">
        <f t="shared" si="52"/>
        <v/>
      </c>
      <c r="AO137" s="1564" t="str">
        <f t="shared" si="53"/>
        <v/>
      </c>
      <c r="AQ137" s="1564" t="str">
        <f t="shared" si="54"/>
        <v/>
      </c>
    </row>
    <row r="138" spans="5:43">
      <c r="E138" s="1564" t="str">
        <f t="shared" si="57"/>
        <v/>
      </c>
      <c r="G138" s="1564" t="str">
        <f t="shared" si="57"/>
        <v/>
      </c>
      <c r="I138" s="1564" t="str">
        <f t="shared" si="37"/>
        <v/>
      </c>
      <c r="K138" s="1564" t="str">
        <f t="shared" si="38"/>
        <v/>
      </c>
      <c r="M138" s="1564" t="str">
        <f t="shared" si="39"/>
        <v/>
      </c>
      <c r="O138" s="1564" t="str">
        <f t="shared" si="40"/>
        <v/>
      </c>
      <c r="Q138" s="1564" t="str">
        <f t="shared" si="41"/>
        <v/>
      </c>
      <c r="S138" s="1564" t="str">
        <f t="shared" si="42"/>
        <v/>
      </c>
      <c r="U138" s="1564" t="str">
        <f t="shared" si="43"/>
        <v/>
      </c>
      <c r="W138" s="1564" t="str">
        <f t="shared" si="44"/>
        <v/>
      </c>
      <c r="Y138" s="1564" t="str">
        <f t="shared" si="45"/>
        <v/>
      </c>
      <c r="AA138" s="1564" t="str">
        <f t="shared" si="46"/>
        <v/>
      </c>
      <c r="AC138" s="1564" t="str">
        <f t="shared" si="47"/>
        <v/>
      </c>
      <c r="AE138" s="1564" t="str">
        <f t="shared" si="48"/>
        <v/>
      </c>
      <c r="AG138" s="1564" t="str">
        <f t="shared" si="49"/>
        <v/>
      </c>
      <c r="AI138" s="1564" t="str">
        <f t="shared" si="50"/>
        <v/>
      </c>
      <c r="AK138" s="1564" t="str">
        <f t="shared" si="51"/>
        <v/>
      </c>
      <c r="AM138" s="1564" t="str">
        <f t="shared" si="52"/>
        <v/>
      </c>
      <c r="AO138" s="1564" t="str">
        <f t="shared" si="53"/>
        <v/>
      </c>
      <c r="AQ138" s="1564" t="str">
        <f t="shared" si="54"/>
        <v/>
      </c>
    </row>
    <row r="139" spans="5:43">
      <c r="E139" s="1564" t="str">
        <f t="shared" si="57"/>
        <v/>
      </c>
      <c r="G139" s="1564" t="str">
        <f t="shared" si="57"/>
        <v/>
      </c>
      <c r="I139" s="1564" t="str">
        <f t="shared" si="37"/>
        <v/>
      </c>
      <c r="K139" s="1564" t="str">
        <f t="shared" si="38"/>
        <v/>
      </c>
      <c r="M139" s="1564" t="str">
        <f t="shared" si="39"/>
        <v/>
      </c>
      <c r="O139" s="1564" t="str">
        <f t="shared" si="40"/>
        <v/>
      </c>
      <c r="Q139" s="1564" t="str">
        <f t="shared" si="41"/>
        <v/>
      </c>
      <c r="S139" s="1564" t="str">
        <f t="shared" si="42"/>
        <v/>
      </c>
      <c r="U139" s="1564" t="str">
        <f t="shared" si="43"/>
        <v/>
      </c>
      <c r="W139" s="1564" t="str">
        <f t="shared" si="44"/>
        <v/>
      </c>
      <c r="Y139" s="1564" t="str">
        <f t="shared" si="45"/>
        <v/>
      </c>
      <c r="AA139" s="1564" t="str">
        <f t="shared" si="46"/>
        <v/>
      </c>
      <c r="AC139" s="1564" t="str">
        <f t="shared" si="47"/>
        <v/>
      </c>
      <c r="AE139" s="1564" t="str">
        <f t="shared" si="48"/>
        <v/>
      </c>
      <c r="AG139" s="1564" t="str">
        <f t="shared" si="49"/>
        <v/>
      </c>
      <c r="AI139" s="1564" t="str">
        <f t="shared" si="50"/>
        <v/>
      </c>
      <c r="AK139" s="1564" t="str">
        <f t="shared" si="51"/>
        <v/>
      </c>
      <c r="AM139" s="1564" t="str">
        <f t="shared" si="52"/>
        <v/>
      </c>
      <c r="AO139" s="1564" t="str">
        <f t="shared" si="53"/>
        <v/>
      </c>
      <c r="AQ139" s="1564" t="str">
        <f t="shared" si="54"/>
        <v/>
      </c>
    </row>
    <row r="140" spans="5:43">
      <c r="E140" s="1564" t="str">
        <f t="shared" si="57"/>
        <v/>
      </c>
      <c r="G140" s="1564" t="str">
        <f t="shared" si="57"/>
        <v/>
      </c>
      <c r="I140" s="1564" t="str">
        <f t="shared" si="37"/>
        <v/>
      </c>
      <c r="K140" s="1564" t="str">
        <f t="shared" si="38"/>
        <v/>
      </c>
      <c r="M140" s="1564" t="str">
        <f t="shared" si="39"/>
        <v/>
      </c>
      <c r="O140" s="1564" t="str">
        <f t="shared" si="40"/>
        <v/>
      </c>
      <c r="Q140" s="1564" t="str">
        <f t="shared" si="41"/>
        <v/>
      </c>
      <c r="S140" s="1564" t="str">
        <f t="shared" si="42"/>
        <v/>
      </c>
      <c r="U140" s="1564" t="str">
        <f t="shared" si="43"/>
        <v/>
      </c>
      <c r="W140" s="1564" t="str">
        <f t="shared" si="44"/>
        <v/>
      </c>
      <c r="Y140" s="1564" t="str">
        <f t="shared" si="45"/>
        <v/>
      </c>
      <c r="AA140" s="1564" t="str">
        <f t="shared" si="46"/>
        <v/>
      </c>
      <c r="AC140" s="1564" t="str">
        <f t="shared" si="47"/>
        <v/>
      </c>
      <c r="AE140" s="1564" t="str">
        <f t="shared" si="48"/>
        <v/>
      </c>
      <c r="AG140" s="1564" t="str">
        <f t="shared" si="49"/>
        <v/>
      </c>
      <c r="AI140" s="1564" t="str">
        <f t="shared" si="50"/>
        <v/>
      </c>
      <c r="AK140" s="1564" t="str">
        <f t="shared" si="51"/>
        <v/>
      </c>
      <c r="AM140" s="1564" t="str">
        <f t="shared" si="52"/>
        <v/>
      </c>
      <c r="AO140" s="1564" t="str">
        <f t="shared" si="53"/>
        <v/>
      </c>
      <c r="AQ140" s="1564" t="str">
        <f t="shared" si="54"/>
        <v/>
      </c>
    </row>
    <row r="141" spans="5:43">
      <c r="E141" s="1564" t="str">
        <f t="shared" ref="E141:G156" si="58">IF(OR($B141=0,D141=0),"",D141/$B141)</f>
        <v/>
      </c>
      <c r="G141" s="1564" t="str">
        <f t="shared" si="58"/>
        <v/>
      </c>
      <c r="I141" s="1564" t="str">
        <f t="shared" ref="I141:I204" si="59">IF(OR($B141=0,H141=0),"",H141/$B141)</f>
        <v/>
      </c>
      <c r="K141" s="1564" t="str">
        <f t="shared" ref="K141:K204" si="60">IF(OR($B141=0,J141=0),"",J141/$B141)</f>
        <v/>
      </c>
      <c r="M141" s="1564" t="str">
        <f t="shared" ref="M141:M204" si="61">IF(OR($B141=0,L141=0),"",L141/$B141)</f>
        <v/>
      </c>
      <c r="O141" s="1564" t="str">
        <f t="shared" ref="O141:O204" si="62">IF(OR($B141=0,N141=0),"",N141/$B141)</f>
        <v/>
      </c>
      <c r="Q141" s="1564" t="str">
        <f t="shared" ref="Q141:Q204" si="63">IF(OR($B141=0,P141=0),"",P141/$B141)</f>
        <v/>
      </c>
      <c r="S141" s="1564" t="str">
        <f t="shared" ref="S141:S204" si="64">IF(OR($B141=0,R141=0),"",R141/$B141)</f>
        <v/>
      </c>
      <c r="U141" s="1564" t="str">
        <f t="shared" ref="U141:U204" si="65">IF(OR($B141=0,T141=0),"",T141/$B141)</f>
        <v/>
      </c>
      <c r="W141" s="1564" t="str">
        <f t="shared" ref="W141:W204" si="66">IF(OR($B141=0,V141=0),"",V141/$B141)</f>
        <v/>
      </c>
      <c r="Y141" s="1564" t="str">
        <f t="shared" ref="Y141:Y204" si="67">IF(OR($B141=0,X141=0),"",X141/$B141)</f>
        <v/>
      </c>
      <c r="AA141" s="1564" t="str">
        <f t="shared" ref="AA141:AA204" si="68">IF(OR($B141=0,Z141=0),"",Z141/$B141)</f>
        <v/>
      </c>
      <c r="AC141" s="1564" t="str">
        <f t="shared" ref="AC141:AC204" si="69">IF(OR($B141=0,AB141=0),"",AB141/$B141)</f>
        <v/>
      </c>
      <c r="AE141" s="1564" t="str">
        <f t="shared" ref="AE141:AE204" si="70">IF(OR($B141=0,AD141=0),"",AD141/$B141)</f>
        <v/>
      </c>
      <c r="AG141" s="1564" t="str">
        <f t="shared" ref="AG141:AG204" si="71">IF(OR($B141=0,AF141=0),"",AF141/$B141)</f>
        <v/>
      </c>
      <c r="AI141" s="1564" t="str">
        <f t="shared" ref="AI141:AI204" si="72">IF(OR($B141=0,AH141=0),"",AH141/$B141)</f>
        <v/>
      </c>
      <c r="AK141" s="1564" t="str">
        <f t="shared" ref="AK141:AK204" si="73">IF(OR($B141=0,AJ141=0),"",AJ141/$B141)</f>
        <v/>
      </c>
      <c r="AM141" s="1564" t="str">
        <f t="shared" ref="AM141:AM204" si="74">IF(OR($B141=0,AL141=0),"",AL141/$B141)</f>
        <v/>
      </c>
      <c r="AO141" s="1564" t="str">
        <f t="shared" ref="AO141:AO204" si="75">IF(OR($B141=0,AN141=0),"",AN141/$B141)</f>
        <v/>
      </c>
      <c r="AQ141" s="1564" t="str">
        <f t="shared" ref="AQ141:AQ204" si="76">IF(OR($B141=0,AP141=0),"",AP141/$B141)</f>
        <v/>
      </c>
    </row>
    <row r="142" spans="5:43">
      <c r="E142" s="1564" t="str">
        <f t="shared" si="58"/>
        <v/>
      </c>
      <c r="G142" s="1564" t="str">
        <f t="shared" si="58"/>
        <v/>
      </c>
      <c r="I142" s="1564" t="str">
        <f t="shared" si="59"/>
        <v/>
      </c>
      <c r="K142" s="1564" t="str">
        <f t="shared" si="60"/>
        <v/>
      </c>
      <c r="M142" s="1564" t="str">
        <f t="shared" si="61"/>
        <v/>
      </c>
      <c r="O142" s="1564" t="str">
        <f t="shared" si="62"/>
        <v/>
      </c>
      <c r="Q142" s="1564" t="str">
        <f t="shared" si="63"/>
        <v/>
      </c>
      <c r="S142" s="1564" t="str">
        <f t="shared" si="64"/>
        <v/>
      </c>
      <c r="U142" s="1564" t="str">
        <f t="shared" si="65"/>
        <v/>
      </c>
      <c r="W142" s="1564" t="str">
        <f t="shared" si="66"/>
        <v/>
      </c>
      <c r="Y142" s="1564" t="str">
        <f t="shared" si="67"/>
        <v/>
      </c>
      <c r="AA142" s="1564" t="str">
        <f t="shared" si="68"/>
        <v/>
      </c>
      <c r="AC142" s="1564" t="str">
        <f t="shared" si="69"/>
        <v/>
      </c>
      <c r="AE142" s="1564" t="str">
        <f t="shared" si="70"/>
        <v/>
      </c>
      <c r="AG142" s="1564" t="str">
        <f t="shared" si="71"/>
        <v/>
      </c>
      <c r="AI142" s="1564" t="str">
        <f t="shared" si="72"/>
        <v/>
      </c>
      <c r="AK142" s="1564" t="str">
        <f t="shared" si="73"/>
        <v/>
      </c>
      <c r="AM142" s="1564" t="str">
        <f t="shared" si="74"/>
        <v/>
      </c>
      <c r="AO142" s="1564" t="str">
        <f t="shared" si="75"/>
        <v/>
      </c>
      <c r="AQ142" s="1564" t="str">
        <f t="shared" si="76"/>
        <v/>
      </c>
    </row>
    <row r="143" spans="5:43">
      <c r="E143" s="1564" t="str">
        <f t="shared" si="58"/>
        <v/>
      </c>
      <c r="G143" s="1564" t="str">
        <f t="shared" si="58"/>
        <v/>
      </c>
      <c r="I143" s="1564" t="str">
        <f t="shared" si="59"/>
        <v/>
      </c>
      <c r="K143" s="1564" t="str">
        <f t="shared" si="60"/>
        <v/>
      </c>
      <c r="M143" s="1564" t="str">
        <f t="shared" si="61"/>
        <v/>
      </c>
      <c r="O143" s="1564" t="str">
        <f t="shared" si="62"/>
        <v/>
      </c>
      <c r="Q143" s="1564" t="str">
        <f t="shared" si="63"/>
        <v/>
      </c>
      <c r="S143" s="1564" t="str">
        <f t="shared" si="64"/>
        <v/>
      </c>
      <c r="U143" s="1564" t="str">
        <f t="shared" si="65"/>
        <v/>
      </c>
      <c r="W143" s="1564" t="str">
        <f t="shared" si="66"/>
        <v/>
      </c>
      <c r="Y143" s="1564" t="str">
        <f t="shared" si="67"/>
        <v/>
      </c>
      <c r="AA143" s="1564" t="str">
        <f t="shared" si="68"/>
        <v/>
      </c>
      <c r="AC143" s="1564" t="str">
        <f t="shared" si="69"/>
        <v/>
      </c>
      <c r="AE143" s="1564" t="str">
        <f t="shared" si="70"/>
        <v/>
      </c>
      <c r="AG143" s="1564" t="str">
        <f t="shared" si="71"/>
        <v/>
      </c>
      <c r="AI143" s="1564" t="str">
        <f t="shared" si="72"/>
        <v/>
      </c>
      <c r="AK143" s="1564" t="str">
        <f t="shared" si="73"/>
        <v/>
      </c>
      <c r="AM143" s="1564" t="str">
        <f t="shared" si="74"/>
        <v/>
      </c>
      <c r="AO143" s="1564" t="str">
        <f t="shared" si="75"/>
        <v/>
      </c>
      <c r="AQ143" s="1564" t="str">
        <f t="shared" si="76"/>
        <v/>
      </c>
    </row>
    <row r="144" spans="5:43">
      <c r="E144" s="1564" t="str">
        <f t="shared" si="58"/>
        <v/>
      </c>
      <c r="G144" s="1564" t="str">
        <f t="shared" si="58"/>
        <v/>
      </c>
      <c r="I144" s="1564" t="str">
        <f t="shared" si="59"/>
        <v/>
      </c>
      <c r="K144" s="1564" t="str">
        <f t="shared" si="60"/>
        <v/>
      </c>
      <c r="M144" s="1564" t="str">
        <f t="shared" si="61"/>
        <v/>
      </c>
      <c r="O144" s="1564" t="str">
        <f t="shared" si="62"/>
        <v/>
      </c>
      <c r="Q144" s="1564" t="str">
        <f t="shared" si="63"/>
        <v/>
      </c>
      <c r="S144" s="1564" t="str">
        <f t="shared" si="64"/>
        <v/>
      </c>
      <c r="U144" s="1564" t="str">
        <f t="shared" si="65"/>
        <v/>
      </c>
      <c r="W144" s="1564" t="str">
        <f t="shared" si="66"/>
        <v/>
      </c>
      <c r="Y144" s="1564" t="str">
        <f t="shared" si="67"/>
        <v/>
      </c>
      <c r="AA144" s="1564" t="str">
        <f t="shared" si="68"/>
        <v/>
      </c>
      <c r="AC144" s="1564" t="str">
        <f t="shared" si="69"/>
        <v/>
      </c>
      <c r="AE144" s="1564" t="str">
        <f t="shared" si="70"/>
        <v/>
      </c>
      <c r="AG144" s="1564" t="str">
        <f t="shared" si="71"/>
        <v/>
      </c>
      <c r="AI144" s="1564" t="str">
        <f t="shared" si="72"/>
        <v/>
      </c>
      <c r="AK144" s="1564" t="str">
        <f t="shared" si="73"/>
        <v/>
      </c>
      <c r="AM144" s="1564" t="str">
        <f t="shared" si="74"/>
        <v/>
      </c>
      <c r="AO144" s="1564" t="str">
        <f t="shared" si="75"/>
        <v/>
      </c>
      <c r="AQ144" s="1564" t="str">
        <f t="shared" si="76"/>
        <v/>
      </c>
    </row>
    <row r="145" spans="5:43">
      <c r="E145" s="1564" t="str">
        <f t="shared" si="58"/>
        <v/>
      </c>
      <c r="G145" s="1564" t="str">
        <f t="shared" si="58"/>
        <v/>
      </c>
      <c r="I145" s="1564" t="str">
        <f t="shared" si="59"/>
        <v/>
      </c>
      <c r="K145" s="1564" t="str">
        <f t="shared" si="60"/>
        <v/>
      </c>
      <c r="M145" s="1564" t="str">
        <f t="shared" si="61"/>
        <v/>
      </c>
      <c r="O145" s="1564" t="str">
        <f t="shared" si="62"/>
        <v/>
      </c>
      <c r="Q145" s="1564" t="str">
        <f t="shared" si="63"/>
        <v/>
      </c>
      <c r="S145" s="1564" t="str">
        <f t="shared" si="64"/>
        <v/>
      </c>
      <c r="U145" s="1564" t="str">
        <f t="shared" si="65"/>
        <v/>
      </c>
      <c r="W145" s="1564" t="str">
        <f t="shared" si="66"/>
        <v/>
      </c>
      <c r="Y145" s="1564" t="str">
        <f t="shared" si="67"/>
        <v/>
      </c>
      <c r="AA145" s="1564" t="str">
        <f t="shared" si="68"/>
        <v/>
      </c>
      <c r="AC145" s="1564" t="str">
        <f t="shared" si="69"/>
        <v/>
      </c>
      <c r="AE145" s="1564" t="str">
        <f t="shared" si="70"/>
        <v/>
      </c>
      <c r="AG145" s="1564" t="str">
        <f t="shared" si="71"/>
        <v/>
      </c>
      <c r="AI145" s="1564" t="str">
        <f t="shared" si="72"/>
        <v/>
      </c>
      <c r="AK145" s="1564" t="str">
        <f t="shared" si="73"/>
        <v/>
      </c>
      <c r="AM145" s="1564" t="str">
        <f t="shared" si="74"/>
        <v/>
      </c>
      <c r="AO145" s="1564" t="str">
        <f t="shared" si="75"/>
        <v/>
      </c>
      <c r="AQ145" s="1564" t="str">
        <f t="shared" si="76"/>
        <v/>
      </c>
    </row>
    <row r="146" spans="5:43">
      <c r="E146" s="1564" t="str">
        <f t="shared" si="58"/>
        <v/>
      </c>
      <c r="G146" s="1564" t="str">
        <f t="shared" si="58"/>
        <v/>
      </c>
      <c r="I146" s="1564" t="str">
        <f t="shared" si="59"/>
        <v/>
      </c>
      <c r="K146" s="1564" t="str">
        <f t="shared" si="60"/>
        <v/>
      </c>
      <c r="M146" s="1564" t="str">
        <f t="shared" si="61"/>
        <v/>
      </c>
      <c r="O146" s="1564" t="str">
        <f t="shared" si="62"/>
        <v/>
      </c>
      <c r="Q146" s="1564" t="str">
        <f t="shared" si="63"/>
        <v/>
      </c>
      <c r="S146" s="1564" t="str">
        <f t="shared" si="64"/>
        <v/>
      </c>
      <c r="U146" s="1564" t="str">
        <f t="shared" si="65"/>
        <v/>
      </c>
      <c r="W146" s="1564" t="str">
        <f t="shared" si="66"/>
        <v/>
      </c>
      <c r="Y146" s="1564" t="str">
        <f t="shared" si="67"/>
        <v/>
      </c>
      <c r="AA146" s="1564" t="str">
        <f t="shared" si="68"/>
        <v/>
      </c>
      <c r="AC146" s="1564" t="str">
        <f t="shared" si="69"/>
        <v/>
      </c>
      <c r="AE146" s="1564" t="str">
        <f t="shared" si="70"/>
        <v/>
      </c>
      <c r="AG146" s="1564" t="str">
        <f t="shared" si="71"/>
        <v/>
      </c>
      <c r="AI146" s="1564" t="str">
        <f t="shared" si="72"/>
        <v/>
      </c>
      <c r="AK146" s="1564" t="str">
        <f t="shared" si="73"/>
        <v/>
      </c>
      <c r="AM146" s="1564" t="str">
        <f t="shared" si="74"/>
        <v/>
      </c>
      <c r="AO146" s="1564" t="str">
        <f t="shared" si="75"/>
        <v/>
      </c>
      <c r="AQ146" s="1564" t="str">
        <f t="shared" si="76"/>
        <v/>
      </c>
    </row>
    <row r="147" spans="5:43">
      <c r="E147" s="1564" t="str">
        <f t="shared" si="58"/>
        <v/>
      </c>
      <c r="G147" s="1564" t="str">
        <f t="shared" si="58"/>
        <v/>
      </c>
      <c r="I147" s="1564" t="str">
        <f t="shared" si="59"/>
        <v/>
      </c>
      <c r="K147" s="1564" t="str">
        <f t="shared" si="60"/>
        <v/>
      </c>
      <c r="M147" s="1564" t="str">
        <f t="shared" si="61"/>
        <v/>
      </c>
      <c r="O147" s="1564" t="str">
        <f t="shared" si="62"/>
        <v/>
      </c>
      <c r="Q147" s="1564" t="str">
        <f t="shared" si="63"/>
        <v/>
      </c>
      <c r="S147" s="1564" t="str">
        <f t="shared" si="64"/>
        <v/>
      </c>
      <c r="U147" s="1564" t="str">
        <f t="shared" si="65"/>
        <v/>
      </c>
      <c r="W147" s="1564" t="str">
        <f t="shared" si="66"/>
        <v/>
      </c>
      <c r="Y147" s="1564" t="str">
        <f t="shared" si="67"/>
        <v/>
      </c>
      <c r="AA147" s="1564" t="str">
        <f t="shared" si="68"/>
        <v/>
      </c>
      <c r="AC147" s="1564" t="str">
        <f t="shared" si="69"/>
        <v/>
      </c>
      <c r="AE147" s="1564" t="str">
        <f t="shared" si="70"/>
        <v/>
      </c>
      <c r="AG147" s="1564" t="str">
        <f t="shared" si="71"/>
        <v/>
      </c>
      <c r="AI147" s="1564" t="str">
        <f t="shared" si="72"/>
        <v/>
      </c>
      <c r="AK147" s="1564" t="str">
        <f t="shared" si="73"/>
        <v/>
      </c>
      <c r="AM147" s="1564" t="str">
        <f t="shared" si="74"/>
        <v/>
      </c>
      <c r="AO147" s="1564" t="str">
        <f t="shared" si="75"/>
        <v/>
      </c>
      <c r="AQ147" s="1564" t="str">
        <f t="shared" si="76"/>
        <v/>
      </c>
    </row>
    <row r="148" spans="5:43">
      <c r="E148" s="1564" t="str">
        <f t="shared" si="58"/>
        <v/>
      </c>
      <c r="G148" s="1564" t="str">
        <f t="shared" si="58"/>
        <v/>
      </c>
      <c r="I148" s="1564" t="str">
        <f t="shared" si="59"/>
        <v/>
      </c>
      <c r="K148" s="1564" t="str">
        <f t="shared" si="60"/>
        <v/>
      </c>
      <c r="M148" s="1564" t="str">
        <f t="shared" si="61"/>
        <v/>
      </c>
      <c r="O148" s="1564" t="str">
        <f t="shared" si="62"/>
        <v/>
      </c>
      <c r="Q148" s="1564" t="str">
        <f t="shared" si="63"/>
        <v/>
      </c>
      <c r="S148" s="1564" t="str">
        <f t="shared" si="64"/>
        <v/>
      </c>
      <c r="U148" s="1564" t="str">
        <f t="shared" si="65"/>
        <v/>
      </c>
      <c r="W148" s="1564" t="str">
        <f t="shared" si="66"/>
        <v/>
      </c>
      <c r="Y148" s="1564" t="str">
        <f t="shared" si="67"/>
        <v/>
      </c>
      <c r="AA148" s="1564" t="str">
        <f t="shared" si="68"/>
        <v/>
      </c>
      <c r="AC148" s="1564" t="str">
        <f t="shared" si="69"/>
        <v/>
      </c>
      <c r="AE148" s="1564" t="str">
        <f t="shared" si="70"/>
        <v/>
      </c>
      <c r="AG148" s="1564" t="str">
        <f t="shared" si="71"/>
        <v/>
      </c>
      <c r="AI148" s="1564" t="str">
        <f t="shared" si="72"/>
        <v/>
      </c>
      <c r="AK148" s="1564" t="str">
        <f t="shared" si="73"/>
        <v/>
      </c>
      <c r="AM148" s="1564" t="str">
        <f t="shared" si="74"/>
        <v/>
      </c>
      <c r="AO148" s="1564" t="str">
        <f t="shared" si="75"/>
        <v/>
      </c>
      <c r="AQ148" s="1564" t="str">
        <f t="shared" si="76"/>
        <v/>
      </c>
    </row>
    <row r="149" spans="5:43">
      <c r="E149" s="1564" t="str">
        <f t="shared" si="58"/>
        <v/>
      </c>
      <c r="G149" s="1564" t="str">
        <f t="shared" si="58"/>
        <v/>
      </c>
      <c r="I149" s="1564" t="str">
        <f t="shared" si="59"/>
        <v/>
      </c>
      <c r="K149" s="1564" t="str">
        <f t="shared" si="60"/>
        <v/>
      </c>
      <c r="M149" s="1564" t="str">
        <f t="shared" si="61"/>
        <v/>
      </c>
      <c r="O149" s="1564" t="str">
        <f t="shared" si="62"/>
        <v/>
      </c>
      <c r="Q149" s="1564" t="str">
        <f t="shared" si="63"/>
        <v/>
      </c>
      <c r="S149" s="1564" t="str">
        <f t="shared" si="64"/>
        <v/>
      </c>
      <c r="U149" s="1564" t="str">
        <f t="shared" si="65"/>
        <v/>
      </c>
      <c r="W149" s="1564" t="str">
        <f t="shared" si="66"/>
        <v/>
      </c>
      <c r="Y149" s="1564" t="str">
        <f t="shared" si="67"/>
        <v/>
      </c>
      <c r="AA149" s="1564" t="str">
        <f t="shared" si="68"/>
        <v/>
      </c>
      <c r="AC149" s="1564" t="str">
        <f t="shared" si="69"/>
        <v/>
      </c>
      <c r="AE149" s="1564" t="str">
        <f t="shared" si="70"/>
        <v/>
      </c>
      <c r="AG149" s="1564" t="str">
        <f t="shared" si="71"/>
        <v/>
      </c>
      <c r="AI149" s="1564" t="str">
        <f t="shared" si="72"/>
        <v/>
      </c>
      <c r="AK149" s="1564" t="str">
        <f t="shared" si="73"/>
        <v/>
      </c>
      <c r="AM149" s="1564" t="str">
        <f t="shared" si="74"/>
        <v/>
      </c>
      <c r="AO149" s="1564" t="str">
        <f t="shared" si="75"/>
        <v/>
      </c>
      <c r="AQ149" s="1564" t="str">
        <f t="shared" si="76"/>
        <v/>
      </c>
    </row>
    <row r="150" spans="5:43">
      <c r="E150" s="1564" t="str">
        <f t="shared" si="58"/>
        <v/>
      </c>
      <c r="G150" s="1564" t="str">
        <f t="shared" si="58"/>
        <v/>
      </c>
      <c r="I150" s="1564" t="str">
        <f t="shared" si="59"/>
        <v/>
      </c>
      <c r="K150" s="1564" t="str">
        <f t="shared" si="60"/>
        <v/>
      </c>
      <c r="M150" s="1564" t="str">
        <f t="shared" si="61"/>
        <v/>
      </c>
      <c r="O150" s="1564" t="str">
        <f t="shared" si="62"/>
        <v/>
      </c>
      <c r="Q150" s="1564" t="str">
        <f t="shared" si="63"/>
        <v/>
      </c>
      <c r="S150" s="1564" t="str">
        <f t="shared" si="64"/>
        <v/>
      </c>
      <c r="U150" s="1564" t="str">
        <f t="shared" si="65"/>
        <v/>
      </c>
      <c r="W150" s="1564" t="str">
        <f t="shared" si="66"/>
        <v/>
      </c>
      <c r="Y150" s="1564" t="str">
        <f t="shared" si="67"/>
        <v/>
      </c>
      <c r="AA150" s="1564" t="str">
        <f t="shared" si="68"/>
        <v/>
      </c>
      <c r="AC150" s="1564" t="str">
        <f t="shared" si="69"/>
        <v/>
      </c>
      <c r="AE150" s="1564" t="str">
        <f t="shared" si="70"/>
        <v/>
      </c>
      <c r="AG150" s="1564" t="str">
        <f t="shared" si="71"/>
        <v/>
      </c>
      <c r="AI150" s="1564" t="str">
        <f t="shared" si="72"/>
        <v/>
      </c>
      <c r="AK150" s="1564" t="str">
        <f t="shared" si="73"/>
        <v/>
      </c>
      <c r="AM150" s="1564" t="str">
        <f t="shared" si="74"/>
        <v/>
      </c>
      <c r="AO150" s="1564" t="str">
        <f t="shared" si="75"/>
        <v/>
      </c>
      <c r="AQ150" s="1564" t="str">
        <f t="shared" si="76"/>
        <v/>
      </c>
    </row>
    <row r="151" spans="5:43">
      <c r="E151" s="1564" t="str">
        <f t="shared" si="58"/>
        <v/>
      </c>
      <c r="G151" s="1564" t="str">
        <f t="shared" si="58"/>
        <v/>
      </c>
      <c r="I151" s="1564" t="str">
        <f t="shared" si="59"/>
        <v/>
      </c>
      <c r="K151" s="1564" t="str">
        <f t="shared" si="60"/>
        <v/>
      </c>
      <c r="M151" s="1564" t="str">
        <f t="shared" si="61"/>
        <v/>
      </c>
      <c r="O151" s="1564" t="str">
        <f t="shared" si="62"/>
        <v/>
      </c>
      <c r="Q151" s="1564" t="str">
        <f t="shared" si="63"/>
        <v/>
      </c>
      <c r="S151" s="1564" t="str">
        <f t="shared" si="64"/>
        <v/>
      </c>
      <c r="U151" s="1564" t="str">
        <f t="shared" si="65"/>
        <v/>
      </c>
      <c r="W151" s="1564" t="str">
        <f t="shared" si="66"/>
        <v/>
      </c>
      <c r="Y151" s="1564" t="str">
        <f t="shared" si="67"/>
        <v/>
      </c>
      <c r="AA151" s="1564" t="str">
        <f t="shared" si="68"/>
        <v/>
      </c>
      <c r="AC151" s="1564" t="str">
        <f t="shared" si="69"/>
        <v/>
      </c>
      <c r="AE151" s="1564" t="str">
        <f t="shared" si="70"/>
        <v/>
      </c>
      <c r="AG151" s="1564" t="str">
        <f t="shared" si="71"/>
        <v/>
      </c>
      <c r="AI151" s="1564" t="str">
        <f t="shared" si="72"/>
        <v/>
      </c>
      <c r="AK151" s="1564" t="str">
        <f t="shared" si="73"/>
        <v/>
      </c>
      <c r="AM151" s="1564" t="str">
        <f t="shared" si="74"/>
        <v/>
      </c>
      <c r="AO151" s="1564" t="str">
        <f t="shared" si="75"/>
        <v/>
      </c>
      <c r="AQ151" s="1564" t="str">
        <f t="shared" si="76"/>
        <v/>
      </c>
    </row>
    <row r="152" spans="5:43">
      <c r="E152" s="1564" t="str">
        <f t="shared" si="58"/>
        <v/>
      </c>
      <c r="G152" s="1564" t="str">
        <f t="shared" si="58"/>
        <v/>
      </c>
      <c r="I152" s="1564" t="str">
        <f t="shared" si="59"/>
        <v/>
      </c>
      <c r="K152" s="1564" t="str">
        <f t="shared" si="60"/>
        <v/>
      </c>
      <c r="M152" s="1564" t="str">
        <f t="shared" si="61"/>
        <v/>
      </c>
      <c r="O152" s="1564" t="str">
        <f t="shared" si="62"/>
        <v/>
      </c>
      <c r="Q152" s="1564" t="str">
        <f t="shared" si="63"/>
        <v/>
      </c>
      <c r="S152" s="1564" t="str">
        <f t="shared" si="64"/>
        <v/>
      </c>
      <c r="U152" s="1564" t="str">
        <f t="shared" si="65"/>
        <v/>
      </c>
      <c r="W152" s="1564" t="str">
        <f t="shared" si="66"/>
        <v/>
      </c>
      <c r="Y152" s="1564" t="str">
        <f t="shared" si="67"/>
        <v/>
      </c>
      <c r="AA152" s="1564" t="str">
        <f t="shared" si="68"/>
        <v/>
      </c>
      <c r="AC152" s="1564" t="str">
        <f t="shared" si="69"/>
        <v/>
      </c>
      <c r="AE152" s="1564" t="str">
        <f t="shared" si="70"/>
        <v/>
      </c>
      <c r="AG152" s="1564" t="str">
        <f t="shared" si="71"/>
        <v/>
      </c>
      <c r="AI152" s="1564" t="str">
        <f t="shared" si="72"/>
        <v/>
      </c>
      <c r="AK152" s="1564" t="str">
        <f t="shared" si="73"/>
        <v/>
      </c>
      <c r="AM152" s="1564" t="str">
        <f t="shared" si="74"/>
        <v/>
      </c>
      <c r="AO152" s="1564" t="str">
        <f t="shared" si="75"/>
        <v/>
      </c>
      <c r="AQ152" s="1564" t="str">
        <f t="shared" si="76"/>
        <v/>
      </c>
    </row>
    <row r="153" spans="5:43">
      <c r="E153" s="1564" t="str">
        <f t="shared" si="58"/>
        <v/>
      </c>
      <c r="G153" s="1564" t="str">
        <f t="shared" si="58"/>
        <v/>
      </c>
      <c r="I153" s="1564" t="str">
        <f t="shared" si="59"/>
        <v/>
      </c>
      <c r="K153" s="1564" t="str">
        <f t="shared" si="60"/>
        <v/>
      </c>
      <c r="M153" s="1564" t="str">
        <f t="shared" si="61"/>
        <v/>
      </c>
      <c r="O153" s="1564" t="str">
        <f t="shared" si="62"/>
        <v/>
      </c>
      <c r="Q153" s="1564" t="str">
        <f t="shared" si="63"/>
        <v/>
      </c>
      <c r="S153" s="1564" t="str">
        <f t="shared" si="64"/>
        <v/>
      </c>
      <c r="U153" s="1564" t="str">
        <f t="shared" si="65"/>
        <v/>
      </c>
      <c r="W153" s="1564" t="str">
        <f t="shared" si="66"/>
        <v/>
      </c>
      <c r="Y153" s="1564" t="str">
        <f t="shared" si="67"/>
        <v/>
      </c>
      <c r="AA153" s="1564" t="str">
        <f t="shared" si="68"/>
        <v/>
      </c>
      <c r="AC153" s="1564" t="str">
        <f t="shared" si="69"/>
        <v/>
      </c>
      <c r="AE153" s="1564" t="str">
        <f t="shared" si="70"/>
        <v/>
      </c>
      <c r="AG153" s="1564" t="str">
        <f t="shared" si="71"/>
        <v/>
      </c>
      <c r="AI153" s="1564" t="str">
        <f t="shared" si="72"/>
        <v/>
      </c>
      <c r="AK153" s="1564" t="str">
        <f t="shared" si="73"/>
        <v/>
      </c>
      <c r="AM153" s="1564" t="str">
        <f t="shared" si="74"/>
        <v/>
      </c>
      <c r="AO153" s="1564" t="str">
        <f t="shared" si="75"/>
        <v/>
      </c>
      <c r="AQ153" s="1564" t="str">
        <f t="shared" si="76"/>
        <v/>
      </c>
    </row>
    <row r="154" spans="5:43">
      <c r="E154" s="1564" t="str">
        <f t="shared" si="58"/>
        <v/>
      </c>
      <c r="G154" s="1564" t="str">
        <f t="shared" si="58"/>
        <v/>
      </c>
      <c r="I154" s="1564" t="str">
        <f t="shared" si="59"/>
        <v/>
      </c>
      <c r="K154" s="1564" t="str">
        <f t="shared" si="60"/>
        <v/>
      </c>
      <c r="M154" s="1564" t="str">
        <f t="shared" si="61"/>
        <v/>
      </c>
      <c r="O154" s="1564" t="str">
        <f t="shared" si="62"/>
        <v/>
      </c>
      <c r="Q154" s="1564" t="str">
        <f t="shared" si="63"/>
        <v/>
      </c>
      <c r="S154" s="1564" t="str">
        <f t="shared" si="64"/>
        <v/>
      </c>
      <c r="U154" s="1564" t="str">
        <f t="shared" si="65"/>
        <v/>
      </c>
      <c r="W154" s="1564" t="str">
        <f t="shared" si="66"/>
        <v/>
      </c>
      <c r="Y154" s="1564" t="str">
        <f t="shared" si="67"/>
        <v/>
      </c>
      <c r="AA154" s="1564" t="str">
        <f t="shared" si="68"/>
        <v/>
      </c>
      <c r="AC154" s="1564" t="str">
        <f t="shared" si="69"/>
        <v/>
      </c>
      <c r="AE154" s="1564" t="str">
        <f t="shared" si="70"/>
        <v/>
      </c>
      <c r="AG154" s="1564" t="str">
        <f t="shared" si="71"/>
        <v/>
      </c>
      <c r="AI154" s="1564" t="str">
        <f t="shared" si="72"/>
        <v/>
      </c>
      <c r="AK154" s="1564" t="str">
        <f t="shared" si="73"/>
        <v/>
      </c>
      <c r="AM154" s="1564" t="str">
        <f t="shared" si="74"/>
        <v/>
      </c>
      <c r="AO154" s="1564" t="str">
        <f t="shared" si="75"/>
        <v/>
      </c>
      <c r="AQ154" s="1564" t="str">
        <f t="shared" si="76"/>
        <v/>
      </c>
    </row>
    <row r="155" spans="5:43">
      <c r="E155" s="1564" t="str">
        <f t="shared" si="58"/>
        <v/>
      </c>
      <c r="G155" s="1564" t="str">
        <f t="shared" si="58"/>
        <v/>
      </c>
      <c r="I155" s="1564" t="str">
        <f t="shared" si="59"/>
        <v/>
      </c>
      <c r="K155" s="1564" t="str">
        <f t="shared" si="60"/>
        <v/>
      </c>
      <c r="M155" s="1564" t="str">
        <f t="shared" si="61"/>
        <v/>
      </c>
      <c r="O155" s="1564" t="str">
        <f t="shared" si="62"/>
        <v/>
      </c>
      <c r="Q155" s="1564" t="str">
        <f t="shared" si="63"/>
        <v/>
      </c>
      <c r="S155" s="1564" t="str">
        <f t="shared" si="64"/>
        <v/>
      </c>
      <c r="U155" s="1564" t="str">
        <f t="shared" si="65"/>
        <v/>
      </c>
      <c r="W155" s="1564" t="str">
        <f t="shared" si="66"/>
        <v/>
      </c>
      <c r="Y155" s="1564" t="str">
        <f t="shared" si="67"/>
        <v/>
      </c>
      <c r="AA155" s="1564" t="str">
        <f t="shared" si="68"/>
        <v/>
      </c>
      <c r="AC155" s="1564" t="str">
        <f t="shared" si="69"/>
        <v/>
      </c>
      <c r="AE155" s="1564" t="str">
        <f t="shared" si="70"/>
        <v/>
      </c>
      <c r="AG155" s="1564" t="str">
        <f t="shared" si="71"/>
        <v/>
      </c>
      <c r="AI155" s="1564" t="str">
        <f t="shared" si="72"/>
        <v/>
      </c>
      <c r="AK155" s="1564" t="str">
        <f t="shared" si="73"/>
        <v/>
      </c>
      <c r="AM155" s="1564" t="str">
        <f t="shared" si="74"/>
        <v/>
      </c>
      <c r="AO155" s="1564" t="str">
        <f t="shared" si="75"/>
        <v/>
      </c>
      <c r="AQ155" s="1564" t="str">
        <f t="shared" si="76"/>
        <v/>
      </c>
    </row>
    <row r="156" spans="5:43">
      <c r="E156" s="1564" t="str">
        <f t="shared" si="58"/>
        <v/>
      </c>
      <c r="G156" s="1564" t="str">
        <f t="shared" si="58"/>
        <v/>
      </c>
      <c r="I156" s="1564" t="str">
        <f t="shared" si="59"/>
        <v/>
      </c>
      <c r="K156" s="1564" t="str">
        <f t="shared" si="60"/>
        <v/>
      </c>
      <c r="M156" s="1564" t="str">
        <f t="shared" si="61"/>
        <v/>
      </c>
      <c r="O156" s="1564" t="str">
        <f t="shared" si="62"/>
        <v/>
      </c>
      <c r="Q156" s="1564" t="str">
        <f t="shared" si="63"/>
        <v/>
      </c>
      <c r="S156" s="1564" t="str">
        <f t="shared" si="64"/>
        <v/>
      </c>
      <c r="U156" s="1564" t="str">
        <f t="shared" si="65"/>
        <v/>
      </c>
      <c r="W156" s="1564" t="str">
        <f t="shared" si="66"/>
        <v/>
      </c>
      <c r="Y156" s="1564" t="str">
        <f t="shared" si="67"/>
        <v/>
      </c>
      <c r="AA156" s="1564" t="str">
        <f t="shared" si="68"/>
        <v/>
      </c>
      <c r="AC156" s="1564" t="str">
        <f t="shared" si="69"/>
        <v/>
      </c>
      <c r="AE156" s="1564" t="str">
        <f t="shared" si="70"/>
        <v/>
      </c>
      <c r="AG156" s="1564" t="str">
        <f t="shared" si="71"/>
        <v/>
      </c>
      <c r="AI156" s="1564" t="str">
        <f t="shared" si="72"/>
        <v/>
      </c>
      <c r="AK156" s="1564" t="str">
        <f t="shared" si="73"/>
        <v/>
      </c>
      <c r="AM156" s="1564" t="str">
        <f t="shared" si="74"/>
        <v/>
      </c>
      <c r="AO156" s="1564" t="str">
        <f t="shared" si="75"/>
        <v/>
      </c>
      <c r="AQ156" s="1564" t="str">
        <f t="shared" si="76"/>
        <v/>
      </c>
    </row>
    <row r="157" spans="5:43">
      <c r="E157" s="1564" t="str">
        <f t="shared" ref="E157:G172" si="77">IF(OR($B157=0,D157=0),"",D157/$B157)</f>
        <v/>
      </c>
      <c r="G157" s="1564" t="str">
        <f t="shared" si="77"/>
        <v/>
      </c>
      <c r="I157" s="1564" t="str">
        <f t="shared" si="59"/>
        <v/>
      </c>
      <c r="K157" s="1564" t="str">
        <f t="shared" si="60"/>
        <v/>
      </c>
      <c r="M157" s="1564" t="str">
        <f t="shared" si="61"/>
        <v/>
      </c>
      <c r="O157" s="1564" t="str">
        <f t="shared" si="62"/>
        <v/>
      </c>
      <c r="Q157" s="1564" t="str">
        <f t="shared" si="63"/>
        <v/>
      </c>
      <c r="S157" s="1564" t="str">
        <f t="shared" si="64"/>
        <v/>
      </c>
      <c r="U157" s="1564" t="str">
        <f t="shared" si="65"/>
        <v/>
      </c>
      <c r="W157" s="1564" t="str">
        <f t="shared" si="66"/>
        <v/>
      </c>
      <c r="Y157" s="1564" t="str">
        <f t="shared" si="67"/>
        <v/>
      </c>
      <c r="AA157" s="1564" t="str">
        <f t="shared" si="68"/>
        <v/>
      </c>
      <c r="AC157" s="1564" t="str">
        <f t="shared" si="69"/>
        <v/>
      </c>
      <c r="AE157" s="1564" t="str">
        <f t="shared" si="70"/>
        <v/>
      </c>
      <c r="AG157" s="1564" t="str">
        <f t="shared" si="71"/>
        <v/>
      </c>
      <c r="AI157" s="1564" t="str">
        <f t="shared" si="72"/>
        <v/>
      </c>
      <c r="AK157" s="1564" t="str">
        <f t="shared" si="73"/>
        <v/>
      </c>
      <c r="AM157" s="1564" t="str">
        <f t="shared" si="74"/>
        <v/>
      </c>
      <c r="AO157" s="1564" t="str">
        <f t="shared" si="75"/>
        <v/>
      </c>
      <c r="AQ157" s="1564" t="str">
        <f t="shared" si="76"/>
        <v/>
      </c>
    </row>
    <row r="158" spans="5:43">
      <c r="E158" s="1564" t="str">
        <f t="shared" si="77"/>
        <v/>
      </c>
      <c r="G158" s="1564" t="str">
        <f t="shared" si="77"/>
        <v/>
      </c>
      <c r="I158" s="1564" t="str">
        <f t="shared" si="59"/>
        <v/>
      </c>
      <c r="K158" s="1564" t="str">
        <f t="shared" si="60"/>
        <v/>
      </c>
      <c r="M158" s="1564" t="str">
        <f t="shared" si="61"/>
        <v/>
      </c>
      <c r="O158" s="1564" t="str">
        <f t="shared" si="62"/>
        <v/>
      </c>
      <c r="Q158" s="1564" t="str">
        <f t="shared" si="63"/>
        <v/>
      </c>
      <c r="S158" s="1564" t="str">
        <f t="shared" si="64"/>
        <v/>
      </c>
      <c r="U158" s="1564" t="str">
        <f t="shared" si="65"/>
        <v/>
      </c>
      <c r="W158" s="1564" t="str">
        <f t="shared" si="66"/>
        <v/>
      </c>
      <c r="Y158" s="1564" t="str">
        <f t="shared" si="67"/>
        <v/>
      </c>
      <c r="AA158" s="1564" t="str">
        <f t="shared" si="68"/>
        <v/>
      </c>
      <c r="AC158" s="1564" t="str">
        <f t="shared" si="69"/>
        <v/>
      </c>
      <c r="AE158" s="1564" t="str">
        <f t="shared" si="70"/>
        <v/>
      </c>
      <c r="AG158" s="1564" t="str">
        <f t="shared" si="71"/>
        <v/>
      </c>
      <c r="AI158" s="1564" t="str">
        <f t="shared" si="72"/>
        <v/>
      </c>
      <c r="AK158" s="1564" t="str">
        <f t="shared" si="73"/>
        <v/>
      </c>
      <c r="AM158" s="1564" t="str">
        <f t="shared" si="74"/>
        <v/>
      </c>
      <c r="AO158" s="1564" t="str">
        <f t="shared" si="75"/>
        <v/>
      </c>
      <c r="AQ158" s="1564" t="str">
        <f t="shared" si="76"/>
        <v/>
      </c>
    </row>
    <row r="159" spans="5:43">
      <c r="E159" s="1564" t="str">
        <f t="shared" si="77"/>
        <v/>
      </c>
      <c r="G159" s="1564" t="str">
        <f t="shared" si="77"/>
        <v/>
      </c>
      <c r="I159" s="1564" t="str">
        <f t="shared" si="59"/>
        <v/>
      </c>
      <c r="K159" s="1564" t="str">
        <f t="shared" si="60"/>
        <v/>
      </c>
      <c r="M159" s="1564" t="str">
        <f t="shared" si="61"/>
        <v/>
      </c>
      <c r="O159" s="1564" t="str">
        <f t="shared" si="62"/>
        <v/>
      </c>
      <c r="Q159" s="1564" t="str">
        <f t="shared" si="63"/>
        <v/>
      </c>
      <c r="S159" s="1564" t="str">
        <f t="shared" si="64"/>
        <v/>
      </c>
      <c r="U159" s="1564" t="str">
        <f t="shared" si="65"/>
        <v/>
      </c>
      <c r="W159" s="1564" t="str">
        <f t="shared" si="66"/>
        <v/>
      </c>
      <c r="Y159" s="1564" t="str">
        <f t="shared" si="67"/>
        <v/>
      </c>
      <c r="AA159" s="1564" t="str">
        <f t="shared" si="68"/>
        <v/>
      </c>
      <c r="AC159" s="1564" t="str">
        <f t="shared" si="69"/>
        <v/>
      </c>
      <c r="AE159" s="1564" t="str">
        <f t="shared" si="70"/>
        <v/>
      </c>
      <c r="AG159" s="1564" t="str">
        <f t="shared" si="71"/>
        <v/>
      </c>
      <c r="AI159" s="1564" t="str">
        <f t="shared" si="72"/>
        <v/>
      </c>
      <c r="AK159" s="1564" t="str">
        <f t="shared" si="73"/>
        <v/>
      </c>
      <c r="AM159" s="1564" t="str">
        <f t="shared" si="74"/>
        <v/>
      </c>
      <c r="AO159" s="1564" t="str">
        <f t="shared" si="75"/>
        <v/>
      </c>
      <c r="AQ159" s="1564" t="str">
        <f t="shared" si="76"/>
        <v/>
      </c>
    </row>
    <row r="160" spans="5:43">
      <c r="E160" s="1564" t="str">
        <f t="shared" si="77"/>
        <v/>
      </c>
      <c r="G160" s="1564" t="str">
        <f t="shared" si="77"/>
        <v/>
      </c>
      <c r="I160" s="1564" t="str">
        <f t="shared" si="59"/>
        <v/>
      </c>
      <c r="K160" s="1564" t="str">
        <f t="shared" si="60"/>
        <v/>
      </c>
      <c r="M160" s="1564" t="str">
        <f t="shared" si="61"/>
        <v/>
      </c>
      <c r="O160" s="1564" t="str">
        <f t="shared" si="62"/>
        <v/>
      </c>
      <c r="Q160" s="1564" t="str">
        <f t="shared" si="63"/>
        <v/>
      </c>
      <c r="S160" s="1564" t="str">
        <f t="shared" si="64"/>
        <v/>
      </c>
      <c r="U160" s="1564" t="str">
        <f t="shared" si="65"/>
        <v/>
      </c>
      <c r="W160" s="1564" t="str">
        <f t="shared" si="66"/>
        <v/>
      </c>
      <c r="Y160" s="1564" t="str">
        <f t="shared" si="67"/>
        <v/>
      </c>
      <c r="AA160" s="1564" t="str">
        <f t="shared" si="68"/>
        <v/>
      </c>
      <c r="AC160" s="1564" t="str">
        <f t="shared" si="69"/>
        <v/>
      </c>
      <c r="AE160" s="1564" t="str">
        <f t="shared" si="70"/>
        <v/>
      </c>
      <c r="AG160" s="1564" t="str">
        <f t="shared" si="71"/>
        <v/>
      </c>
      <c r="AI160" s="1564" t="str">
        <f t="shared" si="72"/>
        <v/>
      </c>
      <c r="AK160" s="1564" t="str">
        <f t="shared" si="73"/>
        <v/>
      </c>
      <c r="AM160" s="1564" t="str">
        <f t="shared" si="74"/>
        <v/>
      </c>
      <c r="AO160" s="1564" t="str">
        <f t="shared" si="75"/>
        <v/>
      </c>
      <c r="AQ160" s="1564" t="str">
        <f t="shared" si="76"/>
        <v/>
      </c>
    </row>
    <row r="161" spans="5:43">
      <c r="E161" s="1564" t="str">
        <f t="shared" si="77"/>
        <v/>
      </c>
      <c r="G161" s="1564" t="str">
        <f t="shared" si="77"/>
        <v/>
      </c>
      <c r="I161" s="1564" t="str">
        <f t="shared" si="59"/>
        <v/>
      </c>
      <c r="K161" s="1564" t="str">
        <f t="shared" si="60"/>
        <v/>
      </c>
      <c r="M161" s="1564" t="str">
        <f t="shared" si="61"/>
        <v/>
      </c>
      <c r="O161" s="1564" t="str">
        <f t="shared" si="62"/>
        <v/>
      </c>
      <c r="Q161" s="1564" t="str">
        <f t="shared" si="63"/>
        <v/>
      </c>
      <c r="S161" s="1564" t="str">
        <f t="shared" si="64"/>
        <v/>
      </c>
      <c r="U161" s="1564" t="str">
        <f t="shared" si="65"/>
        <v/>
      </c>
      <c r="W161" s="1564" t="str">
        <f t="shared" si="66"/>
        <v/>
      </c>
      <c r="Y161" s="1564" t="str">
        <f t="shared" si="67"/>
        <v/>
      </c>
      <c r="AA161" s="1564" t="str">
        <f t="shared" si="68"/>
        <v/>
      </c>
      <c r="AC161" s="1564" t="str">
        <f t="shared" si="69"/>
        <v/>
      </c>
      <c r="AE161" s="1564" t="str">
        <f t="shared" si="70"/>
        <v/>
      </c>
      <c r="AG161" s="1564" t="str">
        <f t="shared" si="71"/>
        <v/>
      </c>
      <c r="AI161" s="1564" t="str">
        <f t="shared" si="72"/>
        <v/>
      </c>
      <c r="AK161" s="1564" t="str">
        <f t="shared" si="73"/>
        <v/>
      </c>
      <c r="AM161" s="1564" t="str">
        <f t="shared" si="74"/>
        <v/>
      </c>
      <c r="AO161" s="1564" t="str">
        <f t="shared" si="75"/>
        <v/>
      </c>
      <c r="AQ161" s="1564" t="str">
        <f t="shared" si="76"/>
        <v/>
      </c>
    </row>
    <row r="162" spans="5:43">
      <c r="E162" s="1564" t="str">
        <f t="shared" si="77"/>
        <v/>
      </c>
      <c r="G162" s="1564" t="str">
        <f t="shared" si="77"/>
        <v/>
      </c>
      <c r="I162" s="1564" t="str">
        <f t="shared" si="59"/>
        <v/>
      </c>
      <c r="K162" s="1564" t="str">
        <f t="shared" si="60"/>
        <v/>
      </c>
      <c r="M162" s="1564" t="str">
        <f t="shared" si="61"/>
        <v/>
      </c>
      <c r="O162" s="1564" t="str">
        <f t="shared" si="62"/>
        <v/>
      </c>
      <c r="Q162" s="1564" t="str">
        <f t="shared" si="63"/>
        <v/>
      </c>
      <c r="S162" s="1564" t="str">
        <f t="shared" si="64"/>
        <v/>
      </c>
      <c r="U162" s="1564" t="str">
        <f t="shared" si="65"/>
        <v/>
      </c>
      <c r="W162" s="1564" t="str">
        <f t="shared" si="66"/>
        <v/>
      </c>
      <c r="Y162" s="1564" t="str">
        <f t="shared" si="67"/>
        <v/>
      </c>
      <c r="AA162" s="1564" t="str">
        <f t="shared" si="68"/>
        <v/>
      </c>
      <c r="AC162" s="1564" t="str">
        <f t="shared" si="69"/>
        <v/>
      </c>
      <c r="AE162" s="1564" t="str">
        <f t="shared" si="70"/>
        <v/>
      </c>
      <c r="AG162" s="1564" t="str">
        <f t="shared" si="71"/>
        <v/>
      </c>
      <c r="AI162" s="1564" t="str">
        <f t="shared" si="72"/>
        <v/>
      </c>
      <c r="AK162" s="1564" t="str">
        <f t="shared" si="73"/>
        <v/>
      </c>
      <c r="AM162" s="1564" t="str">
        <f t="shared" si="74"/>
        <v/>
      </c>
      <c r="AO162" s="1564" t="str">
        <f t="shared" si="75"/>
        <v/>
      </c>
      <c r="AQ162" s="1564" t="str">
        <f t="shared" si="76"/>
        <v/>
      </c>
    </row>
    <row r="163" spans="5:43">
      <c r="E163" s="1564" t="str">
        <f t="shared" si="77"/>
        <v/>
      </c>
      <c r="G163" s="1564" t="str">
        <f t="shared" si="77"/>
        <v/>
      </c>
      <c r="I163" s="1564" t="str">
        <f t="shared" si="59"/>
        <v/>
      </c>
      <c r="K163" s="1564" t="str">
        <f t="shared" si="60"/>
        <v/>
      </c>
      <c r="M163" s="1564" t="str">
        <f t="shared" si="61"/>
        <v/>
      </c>
      <c r="O163" s="1564" t="str">
        <f t="shared" si="62"/>
        <v/>
      </c>
      <c r="Q163" s="1564" t="str">
        <f t="shared" si="63"/>
        <v/>
      </c>
      <c r="S163" s="1564" t="str">
        <f t="shared" si="64"/>
        <v/>
      </c>
      <c r="U163" s="1564" t="str">
        <f t="shared" si="65"/>
        <v/>
      </c>
      <c r="W163" s="1564" t="str">
        <f t="shared" si="66"/>
        <v/>
      </c>
      <c r="Y163" s="1564" t="str">
        <f t="shared" si="67"/>
        <v/>
      </c>
      <c r="AA163" s="1564" t="str">
        <f t="shared" si="68"/>
        <v/>
      </c>
      <c r="AC163" s="1564" t="str">
        <f t="shared" si="69"/>
        <v/>
      </c>
      <c r="AE163" s="1564" t="str">
        <f t="shared" si="70"/>
        <v/>
      </c>
      <c r="AG163" s="1564" t="str">
        <f t="shared" si="71"/>
        <v/>
      </c>
      <c r="AI163" s="1564" t="str">
        <f t="shared" si="72"/>
        <v/>
      </c>
      <c r="AK163" s="1564" t="str">
        <f t="shared" si="73"/>
        <v/>
      </c>
      <c r="AM163" s="1564" t="str">
        <f t="shared" si="74"/>
        <v/>
      </c>
      <c r="AO163" s="1564" t="str">
        <f t="shared" si="75"/>
        <v/>
      </c>
      <c r="AQ163" s="1564" t="str">
        <f t="shared" si="76"/>
        <v/>
      </c>
    </row>
    <row r="164" spans="5:43">
      <c r="E164" s="1564" t="str">
        <f t="shared" si="77"/>
        <v/>
      </c>
      <c r="G164" s="1564" t="str">
        <f t="shared" si="77"/>
        <v/>
      </c>
      <c r="I164" s="1564" t="str">
        <f t="shared" si="59"/>
        <v/>
      </c>
      <c r="K164" s="1564" t="str">
        <f t="shared" si="60"/>
        <v/>
      </c>
      <c r="M164" s="1564" t="str">
        <f t="shared" si="61"/>
        <v/>
      </c>
      <c r="O164" s="1564" t="str">
        <f t="shared" si="62"/>
        <v/>
      </c>
      <c r="Q164" s="1564" t="str">
        <f t="shared" si="63"/>
        <v/>
      </c>
      <c r="S164" s="1564" t="str">
        <f t="shared" si="64"/>
        <v/>
      </c>
      <c r="U164" s="1564" t="str">
        <f t="shared" si="65"/>
        <v/>
      </c>
      <c r="W164" s="1564" t="str">
        <f t="shared" si="66"/>
        <v/>
      </c>
      <c r="Y164" s="1564" t="str">
        <f t="shared" si="67"/>
        <v/>
      </c>
      <c r="AA164" s="1564" t="str">
        <f t="shared" si="68"/>
        <v/>
      </c>
      <c r="AC164" s="1564" t="str">
        <f t="shared" si="69"/>
        <v/>
      </c>
      <c r="AE164" s="1564" t="str">
        <f t="shared" si="70"/>
        <v/>
      </c>
      <c r="AG164" s="1564" t="str">
        <f t="shared" si="71"/>
        <v/>
      </c>
      <c r="AI164" s="1564" t="str">
        <f t="shared" si="72"/>
        <v/>
      </c>
      <c r="AK164" s="1564" t="str">
        <f t="shared" si="73"/>
        <v/>
      </c>
      <c r="AM164" s="1564" t="str">
        <f t="shared" si="74"/>
        <v/>
      </c>
      <c r="AO164" s="1564" t="str">
        <f t="shared" si="75"/>
        <v/>
      </c>
      <c r="AQ164" s="1564" t="str">
        <f t="shared" si="76"/>
        <v/>
      </c>
    </row>
    <row r="165" spans="5:43">
      <c r="E165" s="1564" t="str">
        <f t="shared" si="77"/>
        <v/>
      </c>
      <c r="G165" s="1564" t="str">
        <f t="shared" si="77"/>
        <v/>
      </c>
      <c r="I165" s="1564" t="str">
        <f t="shared" si="59"/>
        <v/>
      </c>
      <c r="K165" s="1564" t="str">
        <f t="shared" si="60"/>
        <v/>
      </c>
      <c r="M165" s="1564" t="str">
        <f t="shared" si="61"/>
        <v/>
      </c>
      <c r="O165" s="1564" t="str">
        <f t="shared" si="62"/>
        <v/>
      </c>
      <c r="Q165" s="1564" t="str">
        <f t="shared" si="63"/>
        <v/>
      </c>
      <c r="S165" s="1564" t="str">
        <f t="shared" si="64"/>
        <v/>
      </c>
      <c r="U165" s="1564" t="str">
        <f t="shared" si="65"/>
        <v/>
      </c>
      <c r="W165" s="1564" t="str">
        <f t="shared" si="66"/>
        <v/>
      </c>
      <c r="Y165" s="1564" t="str">
        <f t="shared" si="67"/>
        <v/>
      </c>
      <c r="AA165" s="1564" t="str">
        <f t="shared" si="68"/>
        <v/>
      </c>
      <c r="AC165" s="1564" t="str">
        <f t="shared" si="69"/>
        <v/>
      </c>
      <c r="AE165" s="1564" t="str">
        <f t="shared" si="70"/>
        <v/>
      </c>
      <c r="AG165" s="1564" t="str">
        <f t="shared" si="71"/>
        <v/>
      </c>
      <c r="AI165" s="1564" t="str">
        <f t="shared" si="72"/>
        <v/>
      </c>
      <c r="AK165" s="1564" t="str">
        <f t="shared" si="73"/>
        <v/>
      </c>
      <c r="AM165" s="1564" t="str">
        <f t="shared" si="74"/>
        <v/>
      </c>
      <c r="AO165" s="1564" t="str">
        <f t="shared" si="75"/>
        <v/>
      </c>
      <c r="AQ165" s="1564" t="str">
        <f t="shared" si="76"/>
        <v/>
      </c>
    </row>
    <row r="166" spans="5:43">
      <c r="E166" s="1564" t="str">
        <f t="shared" si="77"/>
        <v/>
      </c>
      <c r="G166" s="1564" t="str">
        <f t="shared" si="77"/>
        <v/>
      </c>
      <c r="I166" s="1564" t="str">
        <f t="shared" si="59"/>
        <v/>
      </c>
      <c r="K166" s="1564" t="str">
        <f t="shared" si="60"/>
        <v/>
      </c>
      <c r="M166" s="1564" t="str">
        <f t="shared" si="61"/>
        <v/>
      </c>
      <c r="O166" s="1564" t="str">
        <f t="shared" si="62"/>
        <v/>
      </c>
      <c r="Q166" s="1564" t="str">
        <f t="shared" si="63"/>
        <v/>
      </c>
      <c r="S166" s="1564" t="str">
        <f t="shared" si="64"/>
        <v/>
      </c>
      <c r="U166" s="1564" t="str">
        <f t="shared" si="65"/>
        <v/>
      </c>
      <c r="W166" s="1564" t="str">
        <f t="shared" si="66"/>
        <v/>
      </c>
      <c r="Y166" s="1564" t="str">
        <f t="shared" si="67"/>
        <v/>
      </c>
      <c r="AA166" s="1564" t="str">
        <f t="shared" si="68"/>
        <v/>
      </c>
      <c r="AC166" s="1564" t="str">
        <f t="shared" si="69"/>
        <v/>
      </c>
      <c r="AE166" s="1564" t="str">
        <f t="shared" si="70"/>
        <v/>
      </c>
      <c r="AG166" s="1564" t="str">
        <f t="shared" si="71"/>
        <v/>
      </c>
      <c r="AI166" s="1564" t="str">
        <f t="shared" si="72"/>
        <v/>
      </c>
      <c r="AK166" s="1564" t="str">
        <f t="shared" si="73"/>
        <v/>
      </c>
      <c r="AM166" s="1564" t="str">
        <f t="shared" si="74"/>
        <v/>
      </c>
      <c r="AO166" s="1564" t="str">
        <f t="shared" si="75"/>
        <v/>
      </c>
      <c r="AQ166" s="1564" t="str">
        <f t="shared" si="76"/>
        <v/>
      </c>
    </row>
    <row r="167" spans="5:43">
      <c r="E167" s="1564" t="str">
        <f t="shared" si="77"/>
        <v/>
      </c>
      <c r="G167" s="1564" t="str">
        <f t="shared" si="77"/>
        <v/>
      </c>
      <c r="I167" s="1564" t="str">
        <f t="shared" si="59"/>
        <v/>
      </c>
      <c r="K167" s="1564" t="str">
        <f t="shared" si="60"/>
        <v/>
      </c>
      <c r="M167" s="1564" t="str">
        <f t="shared" si="61"/>
        <v/>
      </c>
      <c r="O167" s="1564" t="str">
        <f t="shared" si="62"/>
        <v/>
      </c>
      <c r="Q167" s="1564" t="str">
        <f t="shared" si="63"/>
        <v/>
      </c>
      <c r="S167" s="1564" t="str">
        <f t="shared" si="64"/>
        <v/>
      </c>
      <c r="U167" s="1564" t="str">
        <f t="shared" si="65"/>
        <v/>
      </c>
      <c r="W167" s="1564" t="str">
        <f t="shared" si="66"/>
        <v/>
      </c>
      <c r="Y167" s="1564" t="str">
        <f t="shared" si="67"/>
        <v/>
      </c>
      <c r="AA167" s="1564" t="str">
        <f t="shared" si="68"/>
        <v/>
      </c>
      <c r="AC167" s="1564" t="str">
        <f t="shared" si="69"/>
        <v/>
      </c>
      <c r="AE167" s="1564" t="str">
        <f t="shared" si="70"/>
        <v/>
      </c>
      <c r="AG167" s="1564" t="str">
        <f t="shared" si="71"/>
        <v/>
      </c>
      <c r="AI167" s="1564" t="str">
        <f t="shared" si="72"/>
        <v/>
      </c>
      <c r="AK167" s="1564" t="str">
        <f t="shared" si="73"/>
        <v/>
      </c>
      <c r="AM167" s="1564" t="str">
        <f t="shared" si="74"/>
        <v/>
      </c>
      <c r="AO167" s="1564" t="str">
        <f t="shared" si="75"/>
        <v/>
      </c>
      <c r="AQ167" s="1564" t="str">
        <f t="shared" si="76"/>
        <v/>
      </c>
    </row>
    <row r="168" spans="5:43">
      <c r="E168" s="1564" t="str">
        <f t="shared" si="77"/>
        <v/>
      </c>
      <c r="G168" s="1564" t="str">
        <f t="shared" si="77"/>
        <v/>
      </c>
      <c r="I168" s="1564" t="str">
        <f t="shared" si="59"/>
        <v/>
      </c>
      <c r="K168" s="1564" t="str">
        <f t="shared" si="60"/>
        <v/>
      </c>
      <c r="M168" s="1564" t="str">
        <f t="shared" si="61"/>
        <v/>
      </c>
      <c r="O168" s="1564" t="str">
        <f t="shared" si="62"/>
        <v/>
      </c>
      <c r="Q168" s="1564" t="str">
        <f t="shared" si="63"/>
        <v/>
      </c>
      <c r="S168" s="1564" t="str">
        <f t="shared" si="64"/>
        <v/>
      </c>
      <c r="U168" s="1564" t="str">
        <f t="shared" si="65"/>
        <v/>
      </c>
      <c r="W168" s="1564" t="str">
        <f t="shared" si="66"/>
        <v/>
      </c>
      <c r="Y168" s="1564" t="str">
        <f t="shared" si="67"/>
        <v/>
      </c>
      <c r="AA168" s="1564" t="str">
        <f t="shared" si="68"/>
        <v/>
      </c>
      <c r="AC168" s="1564" t="str">
        <f t="shared" si="69"/>
        <v/>
      </c>
      <c r="AE168" s="1564" t="str">
        <f t="shared" si="70"/>
        <v/>
      </c>
      <c r="AG168" s="1564" t="str">
        <f t="shared" si="71"/>
        <v/>
      </c>
      <c r="AI168" s="1564" t="str">
        <f t="shared" si="72"/>
        <v/>
      </c>
      <c r="AK168" s="1564" t="str">
        <f t="shared" si="73"/>
        <v/>
      </c>
      <c r="AM168" s="1564" t="str">
        <f t="shared" si="74"/>
        <v/>
      </c>
      <c r="AO168" s="1564" t="str">
        <f t="shared" si="75"/>
        <v/>
      </c>
      <c r="AQ168" s="1564" t="str">
        <f t="shared" si="76"/>
        <v/>
      </c>
    </row>
    <row r="169" spans="5:43">
      <c r="E169" s="1564" t="str">
        <f t="shared" si="77"/>
        <v/>
      </c>
      <c r="G169" s="1564" t="str">
        <f t="shared" si="77"/>
        <v/>
      </c>
      <c r="I169" s="1564" t="str">
        <f t="shared" si="59"/>
        <v/>
      </c>
      <c r="K169" s="1564" t="str">
        <f t="shared" si="60"/>
        <v/>
      </c>
      <c r="M169" s="1564" t="str">
        <f t="shared" si="61"/>
        <v/>
      </c>
      <c r="O169" s="1564" t="str">
        <f t="shared" si="62"/>
        <v/>
      </c>
      <c r="Q169" s="1564" t="str">
        <f t="shared" si="63"/>
        <v/>
      </c>
      <c r="S169" s="1564" t="str">
        <f t="shared" si="64"/>
        <v/>
      </c>
      <c r="U169" s="1564" t="str">
        <f t="shared" si="65"/>
        <v/>
      </c>
      <c r="W169" s="1564" t="str">
        <f t="shared" si="66"/>
        <v/>
      </c>
      <c r="Y169" s="1564" t="str">
        <f t="shared" si="67"/>
        <v/>
      </c>
      <c r="AA169" s="1564" t="str">
        <f t="shared" si="68"/>
        <v/>
      </c>
      <c r="AC169" s="1564" t="str">
        <f t="shared" si="69"/>
        <v/>
      </c>
      <c r="AE169" s="1564" t="str">
        <f t="shared" si="70"/>
        <v/>
      </c>
      <c r="AG169" s="1564" t="str">
        <f t="shared" si="71"/>
        <v/>
      </c>
      <c r="AI169" s="1564" t="str">
        <f t="shared" si="72"/>
        <v/>
      </c>
      <c r="AK169" s="1564" t="str">
        <f t="shared" si="73"/>
        <v/>
      </c>
      <c r="AM169" s="1564" t="str">
        <f t="shared" si="74"/>
        <v/>
      </c>
      <c r="AO169" s="1564" t="str">
        <f t="shared" si="75"/>
        <v/>
      </c>
      <c r="AQ169" s="1564" t="str">
        <f t="shared" si="76"/>
        <v/>
      </c>
    </row>
    <row r="170" spans="5:43">
      <c r="E170" s="1564" t="str">
        <f t="shared" si="77"/>
        <v/>
      </c>
      <c r="G170" s="1564" t="str">
        <f t="shared" si="77"/>
        <v/>
      </c>
      <c r="I170" s="1564" t="str">
        <f t="shared" si="59"/>
        <v/>
      </c>
      <c r="K170" s="1564" t="str">
        <f t="shared" si="60"/>
        <v/>
      </c>
      <c r="M170" s="1564" t="str">
        <f t="shared" si="61"/>
        <v/>
      </c>
      <c r="O170" s="1564" t="str">
        <f t="shared" si="62"/>
        <v/>
      </c>
      <c r="Q170" s="1564" t="str">
        <f t="shared" si="63"/>
        <v/>
      </c>
      <c r="S170" s="1564" t="str">
        <f t="shared" si="64"/>
        <v/>
      </c>
      <c r="U170" s="1564" t="str">
        <f t="shared" si="65"/>
        <v/>
      </c>
      <c r="W170" s="1564" t="str">
        <f t="shared" si="66"/>
        <v/>
      </c>
      <c r="Y170" s="1564" t="str">
        <f t="shared" si="67"/>
        <v/>
      </c>
      <c r="AA170" s="1564" t="str">
        <f t="shared" si="68"/>
        <v/>
      </c>
      <c r="AC170" s="1564" t="str">
        <f t="shared" si="69"/>
        <v/>
      </c>
      <c r="AE170" s="1564" t="str">
        <f t="shared" si="70"/>
        <v/>
      </c>
      <c r="AG170" s="1564" t="str">
        <f t="shared" si="71"/>
        <v/>
      </c>
      <c r="AI170" s="1564" t="str">
        <f t="shared" si="72"/>
        <v/>
      </c>
      <c r="AK170" s="1564" t="str">
        <f t="shared" si="73"/>
        <v/>
      </c>
      <c r="AM170" s="1564" t="str">
        <f t="shared" si="74"/>
        <v/>
      </c>
      <c r="AO170" s="1564" t="str">
        <f t="shared" si="75"/>
        <v/>
      </c>
      <c r="AQ170" s="1564" t="str">
        <f t="shared" si="76"/>
        <v/>
      </c>
    </row>
    <row r="171" spans="5:43">
      <c r="E171" s="1564" t="str">
        <f t="shared" si="77"/>
        <v/>
      </c>
      <c r="G171" s="1564" t="str">
        <f t="shared" si="77"/>
        <v/>
      </c>
      <c r="I171" s="1564" t="str">
        <f t="shared" si="59"/>
        <v/>
      </c>
      <c r="K171" s="1564" t="str">
        <f t="shared" si="60"/>
        <v/>
      </c>
      <c r="M171" s="1564" t="str">
        <f t="shared" si="61"/>
        <v/>
      </c>
      <c r="O171" s="1564" t="str">
        <f t="shared" si="62"/>
        <v/>
      </c>
      <c r="Q171" s="1564" t="str">
        <f t="shared" si="63"/>
        <v/>
      </c>
      <c r="S171" s="1564" t="str">
        <f t="shared" si="64"/>
        <v/>
      </c>
      <c r="U171" s="1564" t="str">
        <f t="shared" si="65"/>
        <v/>
      </c>
      <c r="W171" s="1564" t="str">
        <f t="shared" si="66"/>
        <v/>
      </c>
      <c r="Y171" s="1564" t="str">
        <f t="shared" si="67"/>
        <v/>
      </c>
      <c r="AA171" s="1564" t="str">
        <f t="shared" si="68"/>
        <v/>
      </c>
      <c r="AC171" s="1564" t="str">
        <f t="shared" si="69"/>
        <v/>
      </c>
      <c r="AE171" s="1564" t="str">
        <f t="shared" si="70"/>
        <v/>
      </c>
      <c r="AG171" s="1564" t="str">
        <f t="shared" si="71"/>
        <v/>
      </c>
      <c r="AI171" s="1564" t="str">
        <f t="shared" si="72"/>
        <v/>
      </c>
      <c r="AK171" s="1564" t="str">
        <f t="shared" si="73"/>
        <v/>
      </c>
      <c r="AM171" s="1564" t="str">
        <f t="shared" si="74"/>
        <v/>
      </c>
      <c r="AO171" s="1564" t="str">
        <f t="shared" si="75"/>
        <v/>
      </c>
      <c r="AQ171" s="1564" t="str">
        <f t="shared" si="76"/>
        <v/>
      </c>
    </row>
    <row r="172" spans="5:43">
      <c r="E172" s="1564" t="str">
        <f t="shared" si="77"/>
        <v/>
      </c>
      <c r="G172" s="1564" t="str">
        <f t="shared" si="77"/>
        <v/>
      </c>
      <c r="I172" s="1564" t="str">
        <f t="shared" si="59"/>
        <v/>
      </c>
      <c r="K172" s="1564" t="str">
        <f t="shared" si="60"/>
        <v/>
      </c>
      <c r="M172" s="1564" t="str">
        <f t="shared" si="61"/>
        <v/>
      </c>
      <c r="O172" s="1564" t="str">
        <f t="shared" si="62"/>
        <v/>
      </c>
      <c r="Q172" s="1564" t="str">
        <f t="shared" si="63"/>
        <v/>
      </c>
      <c r="S172" s="1564" t="str">
        <f t="shared" si="64"/>
        <v/>
      </c>
      <c r="U172" s="1564" t="str">
        <f t="shared" si="65"/>
        <v/>
      </c>
      <c r="W172" s="1564" t="str">
        <f t="shared" si="66"/>
        <v/>
      </c>
      <c r="Y172" s="1564" t="str">
        <f t="shared" si="67"/>
        <v/>
      </c>
      <c r="AA172" s="1564" t="str">
        <f t="shared" si="68"/>
        <v/>
      </c>
      <c r="AC172" s="1564" t="str">
        <f t="shared" si="69"/>
        <v/>
      </c>
      <c r="AE172" s="1564" t="str">
        <f t="shared" si="70"/>
        <v/>
      </c>
      <c r="AG172" s="1564" t="str">
        <f t="shared" si="71"/>
        <v/>
      </c>
      <c r="AI172" s="1564" t="str">
        <f t="shared" si="72"/>
        <v/>
      </c>
      <c r="AK172" s="1564" t="str">
        <f t="shared" si="73"/>
        <v/>
      </c>
      <c r="AM172" s="1564" t="str">
        <f t="shared" si="74"/>
        <v/>
      </c>
      <c r="AO172" s="1564" t="str">
        <f t="shared" si="75"/>
        <v/>
      </c>
      <c r="AQ172" s="1564" t="str">
        <f t="shared" si="76"/>
        <v/>
      </c>
    </row>
    <row r="173" spans="5:43">
      <c r="E173" s="1564" t="str">
        <f t="shared" ref="E173:G188" si="78">IF(OR($B173=0,D173=0),"",D173/$B173)</f>
        <v/>
      </c>
      <c r="G173" s="1564" t="str">
        <f t="shared" si="78"/>
        <v/>
      </c>
      <c r="I173" s="1564" t="str">
        <f t="shared" si="59"/>
        <v/>
      </c>
      <c r="K173" s="1564" t="str">
        <f t="shared" si="60"/>
        <v/>
      </c>
      <c r="M173" s="1564" t="str">
        <f t="shared" si="61"/>
        <v/>
      </c>
      <c r="O173" s="1564" t="str">
        <f t="shared" si="62"/>
        <v/>
      </c>
      <c r="Q173" s="1564" t="str">
        <f t="shared" si="63"/>
        <v/>
      </c>
      <c r="S173" s="1564" t="str">
        <f t="shared" si="64"/>
        <v/>
      </c>
      <c r="U173" s="1564" t="str">
        <f t="shared" si="65"/>
        <v/>
      </c>
      <c r="W173" s="1564" t="str">
        <f t="shared" si="66"/>
        <v/>
      </c>
      <c r="Y173" s="1564" t="str">
        <f t="shared" si="67"/>
        <v/>
      </c>
      <c r="AA173" s="1564" t="str">
        <f t="shared" si="68"/>
        <v/>
      </c>
      <c r="AC173" s="1564" t="str">
        <f t="shared" si="69"/>
        <v/>
      </c>
      <c r="AE173" s="1564" t="str">
        <f t="shared" si="70"/>
        <v/>
      </c>
      <c r="AG173" s="1564" t="str">
        <f t="shared" si="71"/>
        <v/>
      </c>
      <c r="AI173" s="1564" t="str">
        <f t="shared" si="72"/>
        <v/>
      </c>
      <c r="AK173" s="1564" t="str">
        <f t="shared" si="73"/>
        <v/>
      </c>
      <c r="AM173" s="1564" t="str">
        <f t="shared" si="74"/>
        <v/>
      </c>
      <c r="AO173" s="1564" t="str">
        <f t="shared" si="75"/>
        <v/>
      </c>
      <c r="AQ173" s="1564" t="str">
        <f t="shared" si="76"/>
        <v/>
      </c>
    </row>
    <row r="174" spans="5:43">
      <c r="E174" s="1564" t="str">
        <f t="shared" si="78"/>
        <v/>
      </c>
      <c r="G174" s="1564" t="str">
        <f t="shared" si="78"/>
        <v/>
      </c>
      <c r="I174" s="1564" t="str">
        <f t="shared" si="59"/>
        <v/>
      </c>
      <c r="K174" s="1564" t="str">
        <f t="shared" si="60"/>
        <v/>
      </c>
      <c r="M174" s="1564" t="str">
        <f t="shared" si="61"/>
        <v/>
      </c>
      <c r="O174" s="1564" t="str">
        <f t="shared" si="62"/>
        <v/>
      </c>
      <c r="Q174" s="1564" t="str">
        <f t="shared" si="63"/>
        <v/>
      </c>
      <c r="S174" s="1564" t="str">
        <f t="shared" si="64"/>
        <v/>
      </c>
      <c r="U174" s="1564" t="str">
        <f t="shared" si="65"/>
        <v/>
      </c>
      <c r="W174" s="1564" t="str">
        <f t="shared" si="66"/>
        <v/>
      </c>
      <c r="Y174" s="1564" t="str">
        <f t="shared" si="67"/>
        <v/>
      </c>
      <c r="AA174" s="1564" t="str">
        <f t="shared" si="68"/>
        <v/>
      </c>
      <c r="AC174" s="1564" t="str">
        <f t="shared" si="69"/>
        <v/>
      </c>
      <c r="AE174" s="1564" t="str">
        <f t="shared" si="70"/>
        <v/>
      </c>
      <c r="AG174" s="1564" t="str">
        <f t="shared" si="71"/>
        <v/>
      </c>
      <c r="AI174" s="1564" t="str">
        <f t="shared" si="72"/>
        <v/>
      </c>
      <c r="AK174" s="1564" t="str">
        <f t="shared" si="73"/>
        <v/>
      </c>
      <c r="AM174" s="1564" t="str">
        <f t="shared" si="74"/>
        <v/>
      </c>
      <c r="AO174" s="1564" t="str">
        <f t="shared" si="75"/>
        <v/>
      </c>
      <c r="AQ174" s="1564" t="str">
        <f t="shared" si="76"/>
        <v/>
      </c>
    </row>
    <row r="175" spans="5:43">
      <c r="E175" s="1564" t="str">
        <f t="shared" si="78"/>
        <v/>
      </c>
      <c r="G175" s="1564" t="str">
        <f t="shared" si="78"/>
        <v/>
      </c>
      <c r="I175" s="1564" t="str">
        <f t="shared" si="59"/>
        <v/>
      </c>
      <c r="K175" s="1564" t="str">
        <f t="shared" si="60"/>
        <v/>
      </c>
      <c r="M175" s="1564" t="str">
        <f t="shared" si="61"/>
        <v/>
      </c>
      <c r="O175" s="1564" t="str">
        <f t="shared" si="62"/>
        <v/>
      </c>
      <c r="Q175" s="1564" t="str">
        <f t="shared" si="63"/>
        <v/>
      </c>
      <c r="S175" s="1564" t="str">
        <f t="shared" si="64"/>
        <v/>
      </c>
      <c r="U175" s="1564" t="str">
        <f t="shared" si="65"/>
        <v/>
      </c>
      <c r="W175" s="1564" t="str">
        <f t="shared" si="66"/>
        <v/>
      </c>
      <c r="Y175" s="1564" t="str">
        <f t="shared" si="67"/>
        <v/>
      </c>
      <c r="AA175" s="1564" t="str">
        <f t="shared" si="68"/>
        <v/>
      </c>
      <c r="AC175" s="1564" t="str">
        <f t="shared" si="69"/>
        <v/>
      </c>
      <c r="AE175" s="1564" t="str">
        <f t="shared" si="70"/>
        <v/>
      </c>
      <c r="AG175" s="1564" t="str">
        <f t="shared" si="71"/>
        <v/>
      </c>
      <c r="AI175" s="1564" t="str">
        <f t="shared" si="72"/>
        <v/>
      </c>
      <c r="AK175" s="1564" t="str">
        <f t="shared" si="73"/>
        <v/>
      </c>
      <c r="AM175" s="1564" t="str">
        <f t="shared" si="74"/>
        <v/>
      </c>
      <c r="AO175" s="1564" t="str">
        <f t="shared" si="75"/>
        <v/>
      </c>
      <c r="AQ175" s="1564" t="str">
        <f t="shared" si="76"/>
        <v/>
      </c>
    </row>
    <row r="176" spans="5:43">
      <c r="E176" s="1564" t="str">
        <f t="shared" si="78"/>
        <v/>
      </c>
      <c r="G176" s="1564" t="str">
        <f t="shared" si="78"/>
        <v/>
      </c>
      <c r="I176" s="1564" t="str">
        <f t="shared" si="59"/>
        <v/>
      </c>
      <c r="K176" s="1564" t="str">
        <f t="shared" si="60"/>
        <v/>
      </c>
      <c r="M176" s="1564" t="str">
        <f t="shared" si="61"/>
        <v/>
      </c>
      <c r="O176" s="1564" t="str">
        <f t="shared" si="62"/>
        <v/>
      </c>
      <c r="Q176" s="1564" t="str">
        <f t="shared" si="63"/>
        <v/>
      </c>
      <c r="S176" s="1564" t="str">
        <f t="shared" si="64"/>
        <v/>
      </c>
      <c r="U176" s="1564" t="str">
        <f t="shared" si="65"/>
        <v/>
      </c>
      <c r="W176" s="1564" t="str">
        <f t="shared" si="66"/>
        <v/>
      </c>
      <c r="Y176" s="1564" t="str">
        <f t="shared" si="67"/>
        <v/>
      </c>
      <c r="AA176" s="1564" t="str">
        <f t="shared" si="68"/>
        <v/>
      </c>
      <c r="AC176" s="1564" t="str">
        <f t="shared" si="69"/>
        <v/>
      </c>
      <c r="AE176" s="1564" t="str">
        <f t="shared" si="70"/>
        <v/>
      </c>
      <c r="AG176" s="1564" t="str">
        <f t="shared" si="71"/>
        <v/>
      </c>
      <c r="AI176" s="1564" t="str">
        <f t="shared" si="72"/>
        <v/>
      </c>
      <c r="AK176" s="1564" t="str">
        <f t="shared" si="73"/>
        <v/>
      </c>
      <c r="AM176" s="1564" t="str">
        <f t="shared" si="74"/>
        <v/>
      </c>
      <c r="AO176" s="1564" t="str">
        <f t="shared" si="75"/>
        <v/>
      </c>
      <c r="AQ176" s="1564" t="str">
        <f t="shared" si="76"/>
        <v/>
      </c>
    </row>
    <row r="177" spans="5:43">
      <c r="E177" s="1564" t="str">
        <f t="shared" si="78"/>
        <v/>
      </c>
      <c r="G177" s="1564" t="str">
        <f t="shared" si="78"/>
        <v/>
      </c>
      <c r="I177" s="1564" t="str">
        <f t="shared" si="59"/>
        <v/>
      </c>
      <c r="K177" s="1564" t="str">
        <f t="shared" si="60"/>
        <v/>
      </c>
      <c r="M177" s="1564" t="str">
        <f t="shared" si="61"/>
        <v/>
      </c>
      <c r="O177" s="1564" t="str">
        <f t="shared" si="62"/>
        <v/>
      </c>
      <c r="Q177" s="1564" t="str">
        <f t="shared" si="63"/>
        <v/>
      </c>
      <c r="S177" s="1564" t="str">
        <f t="shared" si="64"/>
        <v/>
      </c>
      <c r="U177" s="1564" t="str">
        <f t="shared" si="65"/>
        <v/>
      </c>
      <c r="W177" s="1564" t="str">
        <f t="shared" si="66"/>
        <v/>
      </c>
      <c r="Y177" s="1564" t="str">
        <f t="shared" si="67"/>
        <v/>
      </c>
      <c r="AA177" s="1564" t="str">
        <f t="shared" si="68"/>
        <v/>
      </c>
      <c r="AC177" s="1564" t="str">
        <f t="shared" si="69"/>
        <v/>
      </c>
      <c r="AE177" s="1564" t="str">
        <f t="shared" si="70"/>
        <v/>
      </c>
      <c r="AG177" s="1564" t="str">
        <f t="shared" si="71"/>
        <v/>
      </c>
      <c r="AI177" s="1564" t="str">
        <f t="shared" si="72"/>
        <v/>
      </c>
      <c r="AK177" s="1564" t="str">
        <f t="shared" si="73"/>
        <v/>
      </c>
      <c r="AM177" s="1564" t="str">
        <f t="shared" si="74"/>
        <v/>
      </c>
      <c r="AO177" s="1564" t="str">
        <f t="shared" si="75"/>
        <v/>
      </c>
      <c r="AQ177" s="1564" t="str">
        <f t="shared" si="76"/>
        <v/>
      </c>
    </row>
    <row r="178" spans="5:43">
      <c r="E178" s="1564" t="str">
        <f t="shared" si="78"/>
        <v/>
      </c>
      <c r="G178" s="1564" t="str">
        <f t="shared" si="78"/>
        <v/>
      </c>
      <c r="I178" s="1564" t="str">
        <f t="shared" si="59"/>
        <v/>
      </c>
      <c r="K178" s="1564" t="str">
        <f t="shared" si="60"/>
        <v/>
      </c>
      <c r="M178" s="1564" t="str">
        <f t="shared" si="61"/>
        <v/>
      </c>
      <c r="O178" s="1564" t="str">
        <f t="shared" si="62"/>
        <v/>
      </c>
      <c r="Q178" s="1564" t="str">
        <f t="shared" si="63"/>
        <v/>
      </c>
      <c r="S178" s="1564" t="str">
        <f t="shared" si="64"/>
        <v/>
      </c>
      <c r="U178" s="1564" t="str">
        <f t="shared" si="65"/>
        <v/>
      </c>
      <c r="W178" s="1564" t="str">
        <f t="shared" si="66"/>
        <v/>
      </c>
      <c r="Y178" s="1564" t="str">
        <f t="shared" si="67"/>
        <v/>
      </c>
      <c r="AA178" s="1564" t="str">
        <f t="shared" si="68"/>
        <v/>
      </c>
      <c r="AC178" s="1564" t="str">
        <f t="shared" si="69"/>
        <v/>
      </c>
      <c r="AE178" s="1564" t="str">
        <f t="shared" si="70"/>
        <v/>
      </c>
      <c r="AG178" s="1564" t="str">
        <f t="shared" si="71"/>
        <v/>
      </c>
      <c r="AI178" s="1564" t="str">
        <f t="shared" si="72"/>
        <v/>
      </c>
      <c r="AK178" s="1564" t="str">
        <f t="shared" si="73"/>
        <v/>
      </c>
      <c r="AM178" s="1564" t="str">
        <f t="shared" si="74"/>
        <v/>
      </c>
      <c r="AO178" s="1564" t="str">
        <f t="shared" si="75"/>
        <v/>
      </c>
      <c r="AQ178" s="1564" t="str">
        <f t="shared" si="76"/>
        <v/>
      </c>
    </row>
    <row r="179" spans="5:43">
      <c r="E179" s="1564" t="str">
        <f t="shared" si="78"/>
        <v/>
      </c>
      <c r="G179" s="1564" t="str">
        <f t="shared" si="78"/>
        <v/>
      </c>
      <c r="I179" s="1564" t="str">
        <f t="shared" si="59"/>
        <v/>
      </c>
      <c r="K179" s="1564" t="str">
        <f t="shared" si="60"/>
        <v/>
      </c>
      <c r="M179" s="1564" t="str">
        <f t="shared" si="61"/>
        <v/>
      </c>
      <c r="O179" s="1564" t="str">
        <f t="shared" si="62"/>
        <v/>
      </c>
      <c r="Q179" s="1564" t="str">
        <f t="shared" si="63"/>
        <v/>
      </c>
      <c r="S179" s="1564" t="str">
        <f t="shared" si="64"/>
        <v/>
      </c>
      <c r="U179" s="1564" t="str">
        <f t="shared" si="65"/>
        <v/>
      </c>
      <c r="W179" s="1564" t="str">
        <f t="shared" si="66"/>
        <v/>
      </c>
      <c r="Y179" s="1564" t="str">
        <f t="shared" si="67"/>
        <v/>
      </c>
      <c r="AA179" s="1564" t="str">
        <f t="shared" si="68"/>
        <v/>
      </c>
      <c r="AC179" s="1564" t="str">
        <f t="shared" si="69"/>
        <v/>
      </c>
      <c r="AE179" s="1564" t="str">
        <f t="shared" si="70"/>
        <v/>
      </c>
      <c r="AG179" s="1564" t="str">
        <f t="shared" si="71"/>
        <v/>
      </c>
      <c r="AI179" s="1564" t="str">
        <f t="shared" si="72"/>
        <v/>
      </c>
      <c r="AK179" s="1564" t="str">
        <f t="shared" si="73"/>
        <v/>
      </c>
      <c r="AM179" s="1564" t="str">
        <f t="shared" si="74"/>
        <v/>
      </c>
      <c r="AO179" s="1564" t="str">
        <f t="shared" si="75"/>
        <v/>
      </c>
      <c r="AQ179" s="1564" t="str">
        <f t="shared" si="76"/>
        <v/>
      </c>
    </row>
    <row r="180" spans="5:43">
      <c r="E180" s="1564" t="str">
        <f t="shared" si="78"/>
        <v/>
      </c>
      <c r="G180" s="1564" t="str">
        <f t="shared" si="78"/>
        <v/>
      </c>
      <c r="I180" s="1564" t="str">
        <f t="shared" si="59"/>
        <v/>
      </c>
      <c r="K180" s="1564" t="str">
        <f t="shared" si="60"/>
        <v/>
      </c>
      <c r="M180" s="1564" t="str">
        <f t="shared" si="61"/>
        <v/>
      </c>
      <c r="O180" s="1564" t="str">
        <f t="shared" si="62"/>
        <v/>
      </c>
      <c r="Q180" s="1564" t="str">
        <f t="shared" si="63"/>
        <v/>
      </c>
      <c r="S180" s="1564" t="str">
        <f t="shared" si="64"/>
        <v/>
      </c>
      <c r="U180" s="1564" t="str">
        <f t="shared" si="65"/>
        <v/>
      </c>
      <c r="W180" s="1564" t="str">
        <f t="shared" si="66"/>
        <v/>
      </c>
      <c r="Y180" s="1564" t="str">
        <f t="shared" si="67"/>
        <v/>
      </c>
      <c r="AA180" s="1564" t="str">
        <f t="shared" si="68"/>
        <v/>
      </c>
      <c r="AC180" s="1564" t="str">
        <f t="shared" si="69"/>
        <v/>
      </c>
      <c r="AE180" s="1564" t="str">
        <f t="shared" si="70"/>
        <v/>
      </c>
      <c r="AG180" s="1564" t="str">
        <f t="shared" si="71"/>
        <v/>
      </c>
      <c r="AI180" s="1564" t="str">
        <f t="shared" si="72"/>
        <v/>
      </c>
      <c r="AK180" s="1564" t="str">
        <f t="shared" si="73"/>
        <v/>
      </c>
      <c r="AM180" s="1564" t="str">
        <f t="shared" si="74"/>
        <v/>
      </c>
      <c r="AO180" s="1564" t="str">
        <f t="shared" si="75"/>
        <v/>
      </c>
      <c r="AQ180" s="1564" t="str">
        <f t="shared" si="76"/>
        <v/>
      </c>
    </row>
    <row r="181" spans="5:43">
      <c r="E181" s="1564" t="str">
        <f t="shared" si="78"/>
        <v/>
      </c>
      <c r="G181" s="1564" t="str">
        <f t="shared" si="78"/>
        <v/>
      </c>
      <c r="I181" s="1564" t="str">
        <f t="shared" si="59"/>
        <v/>
      </c>
      <c r="K181" s="1564" t="str">
        <f t="shared" si="60"/>
        <v/>
      </c>
      <c r="M181" s="1564" t="str">
        <f t="shared" si="61"/>
        <v/>
      </c>
      <c r="O181" s="1564" t="str">
        <f t="shared" si="62"/>
        <v/>
      </c>
      <c r="Q181" s="1564" t="str">
        <f t="shared" si="63"/>
        <v/>
      </c>
      <c r="S181" s="1564" t="str">
        <f t="shared" si="64"/>
        <v/>
      </c>
      <c r="U181" s="1564" t="str">
        <f t="shared" si="65"/>
        <v/>
      </c>
      <c r="W181" s="1564" t="str">
        <f t="shared" si="66"/>
        <v/>
      </c>
      <c r="Y181" s="1564" t="str">
        <f t="shared" si="67"/>
        <v/>
      </c>
      <c r="AA181" s="1564" t="str">
        <f t="shared" si="68"/>
        <v/>
      </c>
      <c r="AC181" s="1564" t="str">
        <f t="shared" si="69"/>
        <v/>
      </c>
      <c r="AE181" s="1564" t="str">
        <f t="shared" si="70"/>
        <v/>
      </c>
      <c r="AG181" s="1564" t="str">
        <f t="shared" si="71"/>
        <v/>
      </c>
      <c r="AI181" s="1564" t="str">
        <f t="shared" si="72"/>
        <v/>
      </c>
      <c r="AK181" s="1564" t="str">
        <f t="shared" si="73"/>
        <v/>
      </c>
      <c r="AM181" s="1564" t="str">
        <f t="shared" si="74"/>
        <v/>
      </c>
      <c r="AO181" s="1564" t="str">
        <f t="shared" si="75"/>
        <v/>
      </c>
      <c r="AQ181" s="1564" t="str">
        <f t="shared" si="76"/>
        <v/>
      </c>
    </row>
    <row r="182" spans="5:43">
      <c r="E182" s="1564" t="str">
        <f t="shared" si="78"/>
        <v/>
      </c>
      <c r="G182" s="1564" t="str">
        <f t="shared" si="78"/>
        <v/>
      </c>
      <c r="I182" s="1564" t="str">
        <f t="shared" si="59"/>
        <v/>
      </c>
      <c r="K182" s="1564" t="str">
        <f t="shared" si="60"/>
        <v/>
      </c>
      <c r="M182" s="1564" t="str">
        <f t="shared" si="61"/>
        <v/>
      </c>
      <c r="O182" s="1564" t="str">
        <f t="shared" si="62"/>
        <v/>
      </c>
      <c r="Q182" s="1564" t="str">
        <f t="shared" si="63"/>
        <v/>
      </c>
      <c r="S182" s="1564" t="str">
        <f t="shared" si="64"/>
        <v/>
      </c>
      <c r="U182" s="1564" t="str">
        <f t="shared" si="65"/>
        <v/>
      </c>
      <c r="W182" s="1564" t="str">
        <f t="shared" si="66"/>
        <v/>
      </c>
      <c r="Y182" s="1564" t="str">
        <f t="shared" si="67"/>
        <v/>
      </c>
      <c r="AA182" s="1564" t="str">
        <f t="shared" si="68"/>
        <v/>
      </c>
      <c r="AC182" s="1564" t="str">
        <f t="shared" si="69"/>
        <v/>
      </c>
      <c r="AE182" s="1564" t="str">
        <f t="shared" si="70"/>
        <v/>
      </c>
      <c r="AG182" s="1564" t="str">
        <f t="shared" si="71"/>
        <v/>
      </c>
      <c r="AI182" s="1564" t="str">
        <f t="shared" si="72"/>
        <v/>
      </c>
      <c r="AK182" s="1564" t="str">
        <f t="shared" si="73"/>
        <v/>
      </c>
      <c r="AM182" s="1564" t="str">
        <f t="shared" si="74"/>
        <v/>
      </c>
      <c r="AO182" s="1564" t="str">
        <f t="shared" si="75"/>
        <v/>
      </c>
      <c r="AQ182" s="1564" t="str">
        <f t="shared" si="76"/>
        <v/>
      </c>
    </row>
    <row r="183" spans="5:43">
      <c r="E183" s="1564" t="str">
        <f t="shared" si="78"/>
        <v/>
      </c>
      <c r="G183" s="1564" t="str">
        <f t="shared" si="78"/>
        <v/>
      </c>
      <c r="I183" s="1564" t="str">
        <f t="shared" si="59"/>
        <v/>
      </c>
      <c r="K183" s="1564" t="str">
        <f t="shared" si="60"/>
        <v/>
      </c>
      <c r="M183" s="1564" t="str">
        <f t="shared" si="61"/>
        <v/>
      </c>
      <c r="O183" s="1564" t="str">
        <f t="shared" si="62"/>
        <v/>
      </c>
      <c r="Q183" s="1564" t="str">
        <f t="shared" si="63"/>
        <v/>
      </c>
      <c r="S183" s="1564" t="str">
        <f t="shared" si="64"/>
        <v/>
      </c>
      <c r="U183" s="1564" t="str">
        <f t="shared" si="65"/>
        <v/>
      </c>
      <c r="W183" s="1564" t="str">
        <f t="shared" si="66"/>
        <v/>
      </c>
      <c r="Y183" s="1564" t="str">
        <f t="shared" si="67"/>
        <v/>
      </c>
      <c r="AA183" s="1564" t="str">
        <f t="shared" si="68"/>
        <v/>
      </c>
      <c r="AC183" s="1564" t="str">
        <f t="shared" si="69"/>
        <v/>
      </c>
      <c r="AE183" s="1564" t="str">
        <f t="shared" si="70"/>
        <v/>
      </c>
      <c r="AG183" s="1564" t="str">
        <f t="shared" si="71"/>
        <v/>
      </c>
      <c r="AI183" s="1564" t="str">
        <f t="shared" si="72"/>
        <v/>
      </c>
      <c r="AK183" s="1564" t="str">
        <f t="shared" si="73"/>
        <v/>
      </c>
      <c r="AM183" s="1564" t="str">
        <f t="shared" si="74"/>
        <v/>
      </c>
      <c r="AO183" s="1564" t="str">
        <f t="shared" si="75"/>
        <v/>
      </c>
      <c r="AQ183" s="1564" t="str">
        <f t="shared" si="76"/>
        <v/>
      </c>
    </row>
    <row r="184" spans="5:43">
      <c r="E184" s="1564" t="str">
        <f t="shared" si="78"/>
        <v/>
      </c>
      <c r="G184" s="1564" t="str">
        <f t="shared" si="78"/>
        <v/>
      </c>
      <c r="I184" s="1564" t="str">
        <f t="shared" si="59"/>
        <v/>
      </c>
      <c r="K184" s="1564" t="str">
        <f t="shared" si="60"/>
        <v/>
      </c>
      <c r="M184" s="1564" t="str">
        <f t="shared" si="61"/>
        <v/>
      </c>
      <c r="O184" s="1564" t="str">
        <f t="shared" si="62"/>
        <v/>
      </c>
      <c r="Q184" s="1564" t="str">
        <f t="shared" si="63"/>
        <v/>
      </c>
      <c r="S184" s="1564" t="str">
        <f t="shared" si="64"/>
        <v/>
      </c>
      <c r="U184" s="1564" t="str">
        <f t="shared" si="65"/>
        <v/>
      </c>
      <c r="W184" s="1564" t="str">
        <f t="shared" si="66"/>
        <v/>
      </c>
      <c r="Y184" s="1564" t="str">
        <f t="shared" si="67"/>
        <v/>
      </c>
      <c r="AA184" s="1564" t="str">
        <f t="shared" si="68"/>
        <v/>
      </c>
      <c r="AC184" s="1564" t="str">
        <f t="shared" si="69"/>
        <v/>
      </c>
      <c r="AE184" s="1564" t="str">
        <f t="shared" si="70"/>
        <v/>
      </c>
      <c r="AG184" s="1564" t="str">
        <f t="shared" si="71"/>
        <v/>
      </c>
      <c r="AI184" s="1564" t="str">
        <f t="shared" si="72"/>
        <v/>
      </c>
      <c r="AK184" s="1564" t="str">
        <f t="shared" si="73"/>
        <v/>
      </c>
      <c r="AM184" s="1564" t="str">
        <f t="shared" si="74"/>
        <v/>
      </c>
      <c r="AO184" s="1564" t="str">
        <f t="shared" si="75"/>
        <v/>
      </c>
      <c r="AQ184" s="1564" t="str">
        <f t="shared" si="76"/>
        <v/>
      </c>
    </row>
    <row r="185" spans="5:43">
      <c r="E185" s="1564" t="str">
        <f t="shared" si="78"/>
        <v/>
      </c>
      <c r="G185" s="1564" t="str">
        <f t="shared" si="78"/>
        <v/>
      </c>
      <c r="I185" s="1564" t="str">
        <f t="shared" si="59"/>
        <v/>
      </c>
      <c r="K185" s="1564" t="str">
        <f t="shared" si="60"/>
        <v/>
      </c>
      <c r="M185" s="1564" t="str">
        <f t="shared" si="61"/>
        <v/>
      </c>
      <c r="O185" s="1564" t="str">
        <f t="shared" si="62"/>
        <v/>
      </c>
      <c r="Q185" s="1564" t="str">
        <f t="shared" si="63"/>
        <v/>
      </c>
      <c r="S185" s="1564" t="str">
        <f t="shared" si="64"/>
        <v/>
      </c>
      <c r="U185" s="1564" t="str">
        <f t="shared" si="65"/>
        <v/>
      </c>
      <c r="W185" s="1564" t="str">
        <f t="shared" si="66"/>
        <v/>
      </c>
      <c r="Y185" s="1564" t="str">
        <f t="shared" si="67"/>
        <v/>
      </c>
      <c r="AA185" s="1564" t="str">
        <f t="shared" si="68"/>
        <v/>
      </c>
      <c r="AC185" s="1564" t="str">
        <f t="shared" si="69"/>
        <v/>
      </c>
      <c r="AE185" s="1564" t="str">
        <f t="shared" si="70"/>
        <v/>
      </c>
      <c r="AG185" s="1564" t="str">
        <f t="shared" si="71"/>
        <v/>
      </c>
      <c r="AI185" s="1564" t="str">
        <f t="shared" si="72"/>
        <v/>
      </c>
      <c r="AK185" s="1564" t="str">
        <f t="shared" si="73"/>
        <v/>
      </c>
      <c r="AM185" s="1564" t="str">
        <f t="shared" si="74"/>
        <v/>
      </c>
      <c r="AO185" s="1564" t="str">
        <f t="shared" si="75"/>
        <v/>
      </c>
      <c r="AQ185" s="1564" t="str">
        <f t="shared" si="76"/>
        <v/>
      </c>
    </row>
    <row r="186" spans="5:43">
      <c r="E186" s="1564" t="str">
        <f t="shared" si="78"/>
        <v/>
      </c>
      <c r="G186" s="1564" t="str">
        <f t="shared" si="78"/>
        <v/>
      </c>
      <c r="I186" s="1564" t="str">
        <f t="shared" si="59"/>
        <v/>
      </c>
      <c r="K186" s="1564" t="str">
        <f t="shared" si="60"/>
        <v/>
      </c>
      <c r="M186" s="1564" t="str">
        <f t="shared" si="61"/>
        <v/>
      </c>
      <c r="O186" s="1564" t="str">
        <f t="shared" si="62"/>
        <v/>
      </c>
      <c r="Q186" s="1564" t="str">
        <f t="shared" si="63"/>
        <v/>
      </c>
      <c r="S186" s="1564" t="str">
        <f t="shared" si="64"/>
        <v/>
      </c>
      <c r="U186" s="1564" t="str">
        <f t="shared" si="65"/>
        <v/>
      </c>
      <c r="W186" s="1564" t="str">
        <f t="shared" si="66"/>
        <v/>
      </c>
      <c r="Y186" s="1564" t="str">
        <f t="shared" si="67"/>
        <v/>
      </c>
      <c r="AA186" s="1564" t="str">
        <f t="shared" si="68"/>
        <v/>
      </c>
      <c r="AC186" s="1564" t="str">
        <f t="shared" si="69"/>
        <v/>
      </c>
      <c r="AE186" s="1564" t="str">
        <f t="shared" si="70"/>
        <v/>
      </c>
      <c r="AG186" s="1564" t="str">
        <f t="shared" si="71"/>
        <v/>
      </c>
      <c r="AI186" s="1564" t="str">
        <f t="shared" si="72"/>
        <v/>
      </c>
      <c r="AK186" s="1564" t="str">
        <f t="shared" si="73"/>
        <v/>
      </c>
      <c r="AM186" s="1564" t="str">
        <f t="shared" si="74"/>
        <v/>
      </c>
      <c r="AO186" s="1564" t="str">
        <f t="shared" si="75"/>
        <v/>
      </c>
      <c r="AQ186" s="1564" t="str">
        <f t="shared" si="76"/>
        <v/>
      </c>
    </row>
    <row r="187" spans="5:43">
      <c r="E187" s="1564" t="str">
        <f t="shared" si="78"/>
        <v/>
      </c>
      <c r="G187" s="1564" t="str">
        <f t="shared" si="78"/>
        <v/>
      </c>
      <c r="I187" s="1564" t="str">
        <f t="shared" si="59"/>
        <v/>
      </c>
      <c r="K187" s="1564" t="str">
        <f t="shared" si="60"/>
        <v/>
      </c>
      <c r="M187" s="1564" t="str">
        <f t="shared" si="61"/>
        <v/>
      </c>
      <c r="O187" s="1564" t="str">
        <f t="shared" si="62"/>
        <v/>
      </c>
      <c r="Q187" s="1564" t="str">
        <f t="shared" si="63"/>
        <v/>
      </c>
      <c r="S187" s="1564" t="str">
        <f t="shared" si="64"/>
        <v/>
      </c>
      <c r="U187" s="1564" t="str">
        <f t="shared" si="65"/>
        <v/>
      </c>
      <c r="W187" s="1564" t="str">
        <f t="shared" si="66"/>
        <v/>
      </c>
      <c r="Y187" s="1564" t="str">
        <f t="shared" si="67"/>
        <v/>
      </c>
      <c r="AA187" s="1564" t="str">
        <f t="shared" si="68"/>
        <v/>
      </c>
      <c r="AC187" s="1564" t="str">
        <f t="shared" si="69"/>
        <v/>
      </c>
      <c r="AE187" s="1564" t="str">
        <f t="shared" si="70"/>
        <v/>
      </c>
      <c r="AG187" s="1564" t="str">
        <f t="shared" si="71"/>
        <v/>
      </c>
      <c r="AI187" s="1564" t="str">
        <f t="shared" si="72"/>
        <v/>
      </c>
      <c r="AK187" s="1564" t="str">
        <f t="shared" si="73"/>
        <v/>
      </c>
      <c r="AM187" s="1564" t="str">
        <f t="shared" si="74"/>
        <v/>
      </c>
      <c r="AO187" s="1564" t="str">
        <f t="shared" si="75"/>
        <v/>
      </c>
      <c r="AQ187" s="1564" t="str">
        <f t="shared" si="76"/>
        <v/>
      </c>
    </row>
    <row r="188" spans="5:43">
      <c r="E188" s="1564" t="str">
        <f t="shared" si="78"/>
        <v/>
      </c>
      <c r="G188" s="1564" t="str">
        <f t="shared" si="78"/>
        <v/>
      </c>
      <c r="I188" s="1564" t="str">
        <f t="shared" si="59"/>
        <v/>
      </c>
      <c r="K188" s="1564" t="str">
        <f t="shared" si="60"/>
        <v/>
      </c>
      <c r="M188" s="1564" t="str">
        <f t="shared" si="61"/>
        <v/>
      </c>
      <c r="O188" s="1564" t="str">
        <f t="shared" si="62"/>
        <v/>
      </c>
      <c r="Q188" s="1564" t="str">
        <f t="shared" si="63"/>
        <v/>
      </c>
      <c r="S188" s="1564" t="str">
        <f t="shared" si="64"/>
        <v/>
      </c>
      <c r="U188" s="1564" t="str">
        <f t="shared" si="65"/>
        <v/>
      </c>
      <c r="W188" s="1564" t="str">
        <f t="shared" si="66"/>
        <v/>
      </c>
      <c r="Y188" s="1564" t="str">
        <f t="shared" si="67"/>
        <v/>
      </c>
      <c r="AA188" s="1564" t="str">
        <f t="shared" si="68"/>
        <v/>
      </c>
      <c r="AC188" s="1564" t="str">
        <f t="shared" si="69"/>
        <v/>
      </c>
      <c r="AE188" s="1564" t="str">
        <f t="shared" si="70"/>
        <v/>
      </c>
      <c r="AG188" s="1564" t="str">
        <f t="shared" si="71"/>
        <v/>
      </c>
      <c r="AI188" s="1564" t="str">
        <f t="shared" si="72"/>
        <v/>
      </c>
      <c r="AK188" s="1564" t="str">
        <f t="shared" si="73"/>
        <v/>
      </c>
      <c r="AM188" s="1564" t="str">
        <f t="shared" si="74"/>
        <v/>
      </c>
      <c r="AO188" s="1564" t="str">
        <f t="shared" si="75"/>
        <v/>
      </c>
      <c r="AQ188" s="1564" t="str">
        <f t="shared" si="76"/>
        <v/>
      </c>
    </row>
    <row r="189" spans="5:43">
      <c r="E189" s="1564" t="str">
        <f t="shared" ref="E189:G204" si="79">IF(OR($B189=0,D189=0),"",D189/$B189)</f>
        <v/>
      </c>
      <c r="G189" s="1564" t="str">
        <f t="shared" si="79"/>
        <v/>
      </c>
      <c r="I189" s="1564" t="str">
        <f t="shared" si="59"/>
        <v/>
      </c>
      <c r="K189" s="1564" t="str">
        <f t="shared" si="60"/>
        <v/>
      </c>
      <c r="M189" s="1564" t="str">
        <f t="shared" si="61"/>
        <v/>
      </c>
      <c r="O189" s="1564" t="str">
        <f t="shared" si="62"/>
        <v/>
      </c>
      <c r="Q189" s="1564" t="str">
        <f t="shared" si="63"/>
        <v/>
      </c>
      <c r="S189" s="1564" t="str">
        <f t="shared" si="64"/>
        <v/>
      </c>
      <c r="U189" s="1564" t="str">
        <f t="shared" si="65"/>
        <v/>
      </c>
      <c r="W189" s="1564" t="str">
        <f t="shared" si="66"/>
        <v/>
      </c>
      <c r="Y189" s="1564" t="str">
        <f t="shared" si="67"/>
        <v/>
      </c>
      <c r="AA189" s="1564" t="str">
        <f t="shared" si="68"/>
        <v/>
      </c>
      <c r="AC189" s="1564" t="str">
        <f t="shared" si="69"/>
        <v/>
      </c>
      <c r="AE189" s="1564" t="str">
        <f t="shared" si="70"/>
        <v/>
      </c>
      <c r="AG189" s="1564" t="str">
        <f t="shared" si="71"/>
        <v/>
      </c>
      <c r="AI189" s="1564" t="str">
        <f t="shared" si="72"/>
        <v/>
      </c>
      <c r="AK189" s="1564" t="str">
        <f t="shared" si="73"/>
        <v/>
      </c>
      <c r="AM189" s="1564" t="str">
        <f t="shared" si="74"/>
        <v/>
      </c>
      <c r="AO189" s="1564" t="str">
        <f t="shared" si="75"/>
        <v/>
      </c>
      <c r="AQ189" s="1564" t="str">
        <f t="shared" si="76"/>
        <v/>
      </c>
    </row>
    <row r="190" spans="5:43">
      <c r="E190" s="1564" t="str">
        <f t="shared" si="79"/>
        <v/>
      </c>
      <c r="G190" s="1564" t="str">
        <f t="shared" si="79"/>
        <v/>
      </c>
      <c r="I190" s="1564" t="str">
        <f t="shared" si="59"/>
        <v/>
      </c>
      <c r="K190" s="1564" t="str">
        <f t="shared" si="60"/>
        <v/>
      </c>
      <c r="M190" s="1564" t="str">
        <f t="shared" si="61"/>
        <v/>
      </c>
      <c r="O190" s="1564" t="str">
        <f t="shared" si="62"/>
        <v/>
      </c>
      <c r="Q190" s="1564" t="str">
        <f t="shared" si="63"/>
        <v/>
      </c>
      <c r="S190" s="1564" t="str">
        <f t="shared" si="64"/>
        <v/>
      </c>
      <c r="U190" s="1564" t="str">
        <f t="shared" si="65"/>
        <v/>
      </c>
      <c r="W190" s="1564" t="str">
        <f t="shared" si="66"/>
        <v/>
      </c>
      <c r="Y190" s="1564" t="str">
        <f t="shared" si="67"/>
        <v/>
      </c>
      <c r="AA190" s="1564" t="str">
        <f t="shared" si="68"/>
        <v/>
      </c>
      <c r="AC190" s="1564" t="str">
        <f t="shared" si="69"/>
        <v/>
      </c>
      <c r="AE190" s="1564" t="str">
        <f t="shared" si="70"/>
        <v/>
      </c>
      <c r="AG190" s="1564" t="str">
        <f t="shared" si="71"/>
        <v/>
      </c>
      <c r="AI190" s="1564" t="str">
        <f t="shared" si="72"/>
        <v/>
      </c>
      <c r="AK190" s="1564" t="str">
        <f t="shared" si="73"/>
        <v/>
      </c>
      <c r="AM190" s="1564" t="str">
        <f t="shared" si="74"/>
        <v/>
      </c>
      <c r="AO190" s="1564" t="str">
        <f t="shared" si="75"/>
        <v/>
      </c>
      <c r="AQ190" s="1564" t="str">
        <f t="shared" si="76"/>
        <v/>
      </c>
    </row>
    <row r="191" spans="5:43">
      <c r="E191" s="1564" t="str">
        <f t="shared" si="79"/>
        <v/>
      </c>
      <c r="G191" s="1564" t="str">
        <f t="shared" si="79"/>
        <v/>
      </c>
      <c r="I191" s="1564" t="str">
        <f t="shared" si="59"/>
        <v/>
      </c>
      <c r="K191" s="1564" t="str">
        <f t="shared" si="60"/>
        <v/>
      </c>
      <c r="M191" s="1564" t="str">
        <f t="shared" si="61"/>
        <v/>
      </c>
      <c r="O191" s="1564" t="str">
        <f t="shared" si="62"/>
        <v/>
      </c>
      <c r="Q191" s="1564" t="str">
        <f t="shared" si="63"/>
        <v/>
      </c>
      <c r="S191" s="1564" t="str">
        <f t="shared" si="64"/>
        <v/>
      </c>
      <c r="U191" s="1564" t="str">
        <f t="shared" si="65"/>
        <v/>
      </c>
      <c r="W191" s="1564" t="str">
        <f t="shared" si="66"/>
        <v/>
      </c>
      <c r="Y191" s="1564" t="str">
        <f t="shared" si="67"/>
        <v/>
      </c>
      <c r="AA191" s="1564" t="str">
        <f t="shared" si="68"/>
        <v/>
      </c>
      <c r="AC191" s="1564" t="str">
        <f t="shared" si="69"/>
        <v/>
      </c>
      <c r="AE191" s="1564" t="str">
        <f t="shared" si="70"/>
        <v/>
      </c>
      <c r="AG191" s="1564" t="str">
        <f t="shared" si="71"/>
        <v/>
      </c>
      <c r="AI191" s="1564" t="str">
        <f t="shared" si="72"/>
        <v/>
      </c>
      <c r="AK191" s="1564" t="str">
        <f t="shared" si="73"/>
        <v/>
      </c>
      <c r="AM191" s="1564" t="str">
        <f t="shared" si="74"/>
        <v/>
      </c>
      <c r="AO191" s="1564" t="str">
        <f t="shared" si="75"/>
        <v/>
      </c>
      <c r="AQ191" s="1564" t="str">
        <f t="shared" si="76"/>
        <v/>
      </c>
    </row>
    <row r="192" spans="5:43">
      <c r="E192" s="1564" t="str">
        <f t="shared" si="79"/>
        <v/>
      </c>
      <c r="G192" s="1564" t="str">
        <f t="shared" si="79"/>
        <v/>
      </c>
      <c r="I192" s="1564" t="str">
        <f t="shared" si="59"/>
        <v/>
      </c>
      <c r="K192" s="1564" t="str">
        <f t="shared" si="60"/>
        <v/>
      </c>
      <c r="M192" s="1564" t="str">
        <f t="shared" si="61"/>
        <v/>
      </c>
      <c r="O192" s="1564" t="str">
        <f t="shared" si="62"/>
        <v/>
      </c>
      <c r="Q192" s="1564" t="str">
        <f t="shared" si="63"/>
        <v/>
      </c>
      <c r="S192" s="1564" t="str">
        <f t="shared" si="64"/>
        <v/>
      </c>
      <c r="U192" s="1564" t="str">
        <f t="shared" si="65"/>
        <v/>
      </c>
      <c r="W192" s="1564" t="str">
        <f t="shared" si="66"/>
        <v/>
      </c>
      <c r="Y192" s="1564" t="str">
        <f t="shared" si="67"/>
        <v/>
      </c>
      <c r="AA192" s="1564" t="str">
        <f t="shared" si="68"/>
        <v/>
      </c>
      <c r="AC192" s="1564" t="str">
        <f t="shared" si="69"/>
        <v/>
      </c>
      <c r="AE192" s="1564" t="str">
        <f t="shared" si="70"/>
        <v/>
      </c>
      <c r="AG192" s="1564" t="str">
        <f t="shared" si="71"/>
        <v/>
      </c>
      <c r="AI192" s="1564" t="str">
        <f t="shared" si="72"/>
        <v/>
      </c>
      <c r="AK192" s="1564" t="str">
        <f t="shared" si="73"/>
        <v/>
      </c>
      <c r="AM192" s="1564" t="str">
        <f t="shared" si="74"/>
        <v/>
      </c>
      <c r="AO192" s="1564" t="str">
        <f t="shared" si="75"/>
        <v/>
      </c>
      <c r="AQ192" s="1564" t="str">
        <f t="shared" si="76"/>
        <v/>
      </c>
    </row>
    <row r="193" spans="5:43">
      <c r="E193" s="1564" t="str">
        <f t="shared" si="79"/>
        <v/>
      </c>
      <c r="G193" s="1564" t="str">
        <f t="shared" si="79"/>
        <v/>
      </c>
      <c r="I193" s="1564" t="str">
        <f t="shared" si="59"/>
        <v/>
      </c>
      <c r="K193" s="1564" t="str">
        <f t="shared" si="60"/>
        <v/>
      </c>
      <c r="M193" s="1564" t="str">
        <f t="shared" si="61"/>
        <v/>
      </c>
      <c r="O193" s="1564" t="str">
        <f t="shared" si="62"/>
        <v/>
      </c>
      <c r="Q193" s="1564" t="str">
        <f t="shared" si="63"/>
        <v/>
      </c>
      <c r="S193" s="1564" t="str">
        <f t="shared" si="64"/>
        <v/>
      </c>
      <c r="U193" s="1564" t="str">
        <f t="shared" si="65"/>
        <v/>
      </c>
      <c r="W193" s="1564" t="str">
        <f t="shared" si="66"/>
        <v/>
      </c>
      <c r="Y193" s="1564" t="str">
        <f t="shared" si="67"/>
        <v/>
      </c>
      <c r="AA193" s="1564" t="str">
        <f t="shared" si="68"/>
        <v/>
      </c>
      <c r="AC193" s="1564" t="str">
        <f t="shared" si="69"/>
        <v/>
      </c>
      <c r="AE193" s="1564" t="str">
        <f t="shared" si="70"/>
        <v/>
      </c>
      <c r="AG193" s="1564" t="str">
        <f t="shared" si="71"/>
        <v/>
      </c>
      <c r="AI193" s="1564" t="str">
        <f t="shared" si="72"/>
        <v/>
      </c>
      <c r="AK193" s="1564" t="str">
        <f t="shared" si="73"/>
        <v/>
      </c>
      <c r="AM193" s="1564" t="str">
        <f t="shared" si="74"/>
        <v/>
      </c>
      <c r="AO193" s="1564" t="str">
        <f t="shared" si="75"/>
        <v/>
      </c>
      <c r="AQ193" s="1564" t="str">
        <f t="shared" si="76"/>
        <v/>
      </c>
    </row>
    <row r="194" spans="5:43">
      <c r="E194" s="1564" t="str">
        <f t="shared" si="79"/>
        <v/>
      </c>
      <c r="G194" s="1564" t="str">
        <f t="shared" si="79"/>
        <v/>
      </c>
      <c r="I194" s="1564" t="str">
        <f t="shared" si="59"/>
        <v/>
      </c>
      <c r="K194" s="1564" t="str">
        <f t="shared" si="60"/>
        <v/>
      </c>
      <c r="M194" s="1564" t="str">
        <f t="shared" si="61"/>
        <v/>
      </c>
      <c r="O194" s="1564" t="str">
        <f t="shared" si="62"/>
        <v/>
      </c>
      <c r="Q194" s="1564" t="str">
        <f t="shared" si="63"/>
        <v/>
      </c>
      <c r="S194" s="1564" t="str">
        <f t="shared" si="64"/>
        <v/>
      </c>
      <c r="U194" s="1564" t="str">
        <f t="shared" si="65"/>
        <v/>
      </c>
      <c r="W194" s="1564" t="str">
        <f t="shared" si="66"/>
        <v/>
      </c>
      <c r="Y194" s="1564" t="str">
        <f t="shared" si="67"/>
        <v/>
      </c>
      <c r="AA194" s="1564" t="str">
        <f t="shared" si="68"/>
        <v/>
      </c>
      <c r="AC194" s="1564" t="str">
        <f t="shared" si="69"/>
        <v/>
      </c>
      <c r="AE194" s="1564" t="str">
        <f t="shared" si="70"/>
        <v/>
      </c>
      <c r="AG194" s="1564" t="str">
        <f t="shared" si="71"/>
        <v/>
      </c>
      <c r="AI194" s="1564" t="str">
        <f t="shared" si="72"/>
        <v/>
      </c>
      <c r="AK194" s="1564" t="str">
        <f t="shared" si="73"/>
        <v/>
      </c>
      <c r="AM194" s="1564" t="str">
        <f t="shared" si="74"/>
        <v/>
      </c>
      <c r="AO194" s="1564" t="str">
        <f t="shared" si="75"/>
        <v/>
      </c>
      <c r="AQ194" s="1564" t="str">
        <f t="shared" si="76"/>
        <v/>
      </c>
    </row>
    <row r="195" spans="5:43">
      <c r="E195" s="1564" t="str">
        <f t="shared" si="79"/>
        <v/>
      </c>
      <c r="G195" s="1564" t="str">
        <f t="shared" si="79"/>
        <v/>
      </c>
      <c r="I195" s="1564" t="str">
        <f t="shared" si="59"/>
        <v/>
      </c>
      <c r="K195" s="1564" t="str">
        <f t="shared" si="60"/>
        <v/>
      </c>
      <c r="M195" s="1564" t="str">
        <f t="shared" si="61"/>
        <v/>
      </c>
      <c r="O195" s="1564" t="str">
        <f t="shared" si="62"/>
        <v/>
      </c>
      <c r="Q195" s="1564" t="str">
        <f t="shared" si="63"/>
        <v/>
      </c>
      <c r="S195" s="1564" t="str">
        <f t="shared" si="64"/>
        <v/>
      </c>
      <c r="U195" s="1564" t="str">
        <f t="shared" si="65"/>
        <v/>
      </c>
      <c r="W195" s="1564" t="str">
        <f t="shared" si="66"/>
        <v/>
      </c>
      <c r="Y195" s="1564" t="str">
        <f t="shared" si="67"/>
        <v/>
      </c>
      <c r="AA195" s="1564" t="str">
        <f t="shared" si="68"/>
        <v/>
      </c>
      <c r="AC195" s="1564" t="str">
        <f t="shared" si="69"/>
        <v/>
      </c>
      <c r="AE195" s="1564" t="str">
        <f t="shared" si="70"/>
        <v/>
      </c>
      <c r="AG195" s="1564" t="str">
        <f t="shared" si="71"/>
        <v/>
      </c>
      <c r="AI195" s="1564" t="str">
        <f t="shared" si="72"/>
        <v/>
      </c>
      <c r="AK195" s="1564" t="str">
        <f t="shared" si="73"/>
        <v/>
      </c>
      <c r="AM195" s="1564" t="str">
        <f t="shared" si="74"/>
        <v/>
      </c>
      <c r="AO195" s="1564" t="str">
        <f t="shared" si="75"/>
        <v/>
      </c>
      <c r="AQ195" s="1564" t="str">
        <f t="shared" si="76"/>
        <v/>
      </c>
    </row>
    <row r="196" spans="5:43">
      <c r="E196" s="1564" t="str">
        <f t="shared" si="79"/>
        <v/>
      </c>
      <c r="G196" s="1564" t="str">
        <f t="shared" si="79"/>
        <v/>
      </c>
      <c r="I196" s="1564" t="str">
        <f t="shared" si="59"/>
        <v/>
      </c>
      <c r="K196" s="1564" t="str">
        <f t="shared" si="60"/>
        <v/>
      </c>
      <c r="M196" s="1564" t="str">
        <f t="shared" si="61"/>
        <v/>
      </c>
      <c r="O196" s="1564" t="str">
        <f t="shared" si="62"/>
        <v/>
      </c>
      <c r="Q196" s="1564" t="str">
        <f t="shared" si="63"/>
        <v/>
      </c>
      <c r="S196" s="1564" t="str">
        <f t="shared" si="64"/>
        <v/>
      </c>
      <c r="U196" s="1564" t="str">
        <f t="shared" si="65"/>
        <v/>
      </c>
      <c r="W196" s="1564" t="str">
        <f t="shared" si="66"/>
        <v/>
      </c>
      <c r="Y196" s="1564" t="str">
        <f t="shared" si="67"/>
        <v/>
      </c>
      <c r="AA196" s="1564" t="str">
        <f t="shared" si="68"/>
        <v/>
      </c>
      <c r="AC196" s="1564" t="str">
        <f t="shared" si="69"/>
        <v/>
      </c>
      <c r="AE196" s="1564" t="str">
        <f t="shared" si="70"/>
        <v/>
      </c>
      <c r="AG196" s="1564" t="str">
        <f t="shared" si="71"/>
        <v/>
      </c>
      <c r="AI196" s="1564" t="str">
        <f t="shared" si="72"/>
        <v/>
      </c>
      <c r="AK196" s="1564" t="str">
        <f t="shared" si="73"/>
        <v/>
      </c>
      <c r="AM196" s="1564" t="str">
        <f t="shared" si="74"/>
        <v/>
      </c>
      <c r="AO196" s="1564" t="str">
        <f t="shared" si="75"/>
        <v/>
      </c>
      <c r="AQ196" s="1564" t="str">
        <f t="shared" si="76"/>
        <v/>
      </c>
    </row>
    <row r="197" spans="5:43">
      <c r="E197" s="1564" t="str">
        <f t="shared" si="79"/>
        <v/>
      </c>
      <c r="G197" s="1564" t="str">
        <f t="shared" si="79"/>
        <v/>
      </c>
      <c r="I197" s="1564" t="str">
        <f t="shared" si="59"/>
        <v/>
      </c>
      <c r="K197" s="1564" t="str">
        <f t="shared" si="60"/>
        <v/>
      </c>
      <c r="M197" s="1564" t="str">
        <f t="shared" si="61"/>
        <v/>
      </c>
      <c r="O197" s="1564" t="str">
        <f t="shared" si="62"/>
        <v/>
      </c>
      <c r="Q197" s="1564" t="str">
        <f t="shared" si="63"/>
        <v/>
      </c>
      <c r="S197" s="1564" t="str">
        <f t="shared" si="64"/>
        <v/>
      </c>
      <c r="U197" s="1564" t="str">
        <f t="shared" si="65"/>
        <v/>
      </c>
      <c r="W197" s="1564" t="str">
        <f t="shared" si="66"/>
        <v/>
      </c>
      <c r="Y197" s="1564" t="str">
        <f t="shared" si="67"/>
        <v/>
      </c>
      <c r="AA197" s="1564" t="str">
        <f t="shared" si="68"/>
        <v/>
      </c>
      <c r="AC197" s="1564" t="str">
        <f t="shared" si="69"/>
        <v/>
      </c>
      <c r="AE197" s="1564" t="str">
        <f t="shared" si="70"/>
        <v/>
      </c>
      <c r="AG197" s="1564" t="str">
        <f t="shared" si="71"/>
        <v/>
      </c>
      <c r="AI197" s="1564" t="str">
        <f t="shared" si="72"/>
        <v/>
      </c>
      <c r="AK197" s="1564" t="str">
        <f t="shared" si="73"/>
        <v/>
      </c>
      <c r="AM197" s="1564" t="str">
        <f t="shared" si="74"/>
        <v/>
      </c>
      <c r="AO197" s="1564" t="str">
        <f t="shared" si="75"/>
        <v/>
      </c>
      <c r="AQ197" s="1564" t="str">
        <f t="shared" si="76"/>
        <v/>
      </c>
    </row>
    <row r="198" spans="5:43">
      <c r="E198" s="1564" t="str">
        <f t="shared" si="79"/>
        <v/>
      </c>
      <c r="G198" s="1564" t="str">
        <f t="shared" si="79"/>
        <v/>
      </c>
      <c r="I198" s="1564" t="str">
        <f t="shared" si="59"/>
        <v/>
      </c>
      <c r="K198" s="1564" t="str">
        <f t="shared" si="60"/>
        <v/>
      </c>
      <c r="M198" s="1564" t="str">
        <f t="shared" si="61"/>
        <v/>
      </c>
      <c r="O198" s="1564" t="str">
        <f t="shared" si="62"/>
        <v/>
      </c>
      <c r="Q198" s="1564" t="str">
        <f t="shared" si="63"/>
        <v/>
      </c>
      <c r="S198" s="1564" t="str">
        <f t="shared" si="64"/>
        <v/>
      </c>
      <c r="U198" s="1564" t="str">
        <f t="shared" si="65"/>
        <v/>
      </c>
      <c r="W198" s="1564" t="str">
        <f t="shared" si="66"/>
        <v/>
      </c>
      <c r="Y198" s="1564" t="str">
        <f t="shared" si="67"/>
        <v/>
      </c>
      <c r="AA198" s="1564" t="str">
        <f t="shared" si="68"/>
        <v/>
      </c>
      <c r="AC198" s="1564" t="str">
        <f t="shared" si="69"/>
        <v/>
      </c>
      <c r="AE198" s="1564" t="str">
        <f t="shared" si="70"/>
        <v/>
      </c>
      <c r="AG198" s="1564" t="str">
        <f t="shared" si="71"/>
        <v/>
      </c>
      <c r="AI198" s="1564" t="str">
        <f t="shared" si="72"/>
        <v/>
      </c>
      <c r="AK198" s="1564" t="str">
        <f t="shared" si="73"/>
        <v/>
      </c>
      <c r="AM198" s="1564" t="str">
        <f t="shared" si="74"/>
        <v/>
      </c>
      <c r="AO198" s="1564" t="str">
        <f t="shared" si="75"/>
        <v/>
      </c>
      <c r="AQ198" s="1564" t="str">
        <f t="shared" si="76"/>
        <v/>
      </c>
    </row>
    <row r="199" spans="5:43">
      <c r="E199" s="1564" t="str">
        <f t="shared" si="79"/>
        <v/>
      </c>
      <c r="G199" s="1564" t="str">
        <f t="shared" si="79"/>
        <v/>
      </c>
      <c r="I199" s="1564" t="str">
        <f t="shared" si="59"/>
        <v/>
      </c>
      <c r="K199" s="1564" t="str">
        <f t="shared" si="60"/>
        <v/>
      </c>
      <c r="M199" s="1564" t="str">
        <f t="shared" si="61"/>
        <v/>
      </c>
      <c r="O199" s="1564" t="str">
        <f t="shared" si="62"/>
        <v/>
      </c>
      <c r="Q199" s="1564" t="str">
        <f t="shared" si="63"/>
        <v/>
      </c>
      <c r="S199" s="1564" t="str">
        <f t="shared" si="64"/>
        <v/>
      </c>
      <c r="U199" s="1564" t="str">
        <f t="shared" si="65"/>
        <v/>
      </c>
      <c r="W199" s="1564" t="str">
        <f t="shared" si="66"/>
        <v/>
      </c>
      <c r="Y199" s="1564" t="str">
        <f t="shared" si="67"/>
        <v/>
      </c>
      <c r="AA199" s="1564" t="str">
        <f t="shared" si="68"/>
        <v/>
      </c>
      <c r="AC199" s="1564" t="str">
        <f t="shared" si="69"/>
        <v/>
      </c>
      <c r="AE199" s="1564" t="str">
        <f t="shared" si="70"/>
        <v/>
      </c>
      <c r="AG199" s="1564" t="str">
        <f t="shared" si="71"/>
        <v/>
      </c>
      <c r="AI199" s="1564" t="str">
        <f t="shared" si="72"/>
        <v/>
      </c>
      <c r="AK199" s="1564" t="str">
        <f t="shared" si="73"/>
        <v/>
      </c>
      <c r="AM199" s="1564" t="str">
        <f t="shared" si="74"/>
        <v/>
      </c>
      <c r="AO199" s="1564" t="str">
        <f t="shared" si="75"/>
        <v/>
      </c>
      <c r="AQ199" s="1564" t="str">
        <f t="shared" si="76"/>
        <v/>
      </c>
    </row>
    <row r="200" spans="5:43">
      <c r="E200" s="1564" t="str">
        <f t="shared" si="79"/>
        <v/>
      </c>
      <c r="G200" s="1564" t="str">
        <f t="shared" si="79"/>
        <v/>
      </c>
      <c r="I200" s="1564" t="str">
        <f t="shared" si="59"/>
        <v/>
      </c>
      <c r="K200" s="1564" t="str">
        <f t="shared" si="60"/>
        <v/>
      </c>
      <c r="M200" s="1564" t="str">
        <f t="shared" si="61"/>
        <v/>
      </c>
      <c r="O200" s="1564" t="str">
        <f t="shared" si="62"/>
        <v/>
      </c>
      <c r="Q200" s="1564" t="str">
        <f t="shared" si="63"/>
        <v/>
      </c>
      <c r="S200" s="1564" t="str">
        <f t="shared" si="64"/>
        <v/>
      </c>
      <c r="U200" s="1564" t="str">
        <f t="shared" si="65"/>
        <v/>
      </c>
      <c r="W200" s="1564" t="str">
        <f t="shared" si="66"/>
        <v/>
      </c>
      <c r="Y200" s="1564" t="str">
        <f t="shared" si="67"/>
        <v/>
      </c>
      <c r="AA200" s="1564" t="str">
        <f t="shared" si="68"/>
        <v/>
      </c>
      <c r="AC200" s="1564" t="str">
        <f t="shared" si="69"/>
        <v/>
      </c>
      <c r="AE200" s="1564" t="str">
        <f t="shared" si="70"/>
        <v/>
      </c>
      <c r="AG200" s="1564" t="str">
        <f t="shared" si="71"/>
        <v/>
      </c>
      <c r="AI200" s="1564" t="str">
        <f t="shared" si="72"/>
        <v/>
      </c>
      <c r="AK200" s="1564" t="str">
        <f t="shared" si="73"/>
        <v/>
      </c>
      <c r="AM200" s="1564" t="str">
        <f t="shared" si="74"/>
        <v/>
      </c>
      <c r="AO200" s="1564" t="str">
        <f t="shared" si="75"/>
        <v/>
      </c>
      <c r="AQ200" s="1564" t="str">
        <f t="shared" si="76"/>
        <v/>
      </c>
    </row>
    <row r="201" spans="5:43">
      <c r="E201" s="1564" t="str">
        <f t="shared" si="79"/>
        <v/>
      </c>
      <c r="G201" s="1564" t="str">
        <f t="shared" si="79"/>
        <v/>
      </c>
      <c r="I201" s="1564" t="str">
        <f t="shared" si="59"/>
        <v/>
      </c>
      <c r="K201" s="1564" t="str">
        <f t="shared" si="60"/>
        <v/>
      </c>
      <c r="M201" s="1564" t="str">
        <f t="shared" si="61"/>
        <v/>
      </c>
      <c r="O201" s="1564" t="str">
        <f t="shared" si="62"/>
        <v/>
      </c>
      <c r="Q201" s="1564" t="str">
        <f t="shared" si="63"/>
        <v/>
      </c>
      <c r="S201" s="1564" t="str">
        <f t="shared" si="64"/>
        <v/>
      </c>
      <c r="U201" s="1564" t="str">
        <f t="shared" si="65"/>
        <v/>
      </c>
      <c r="W201" s="1564" t="str">
        <f t="shared" si="66"/>
        <v/>
      </c>
      <c r="Y201" s="1564" t="str">
        <f t="shared" si="67"/>
        <v/>
      </c>
      <c r="AA201" s="1564" t="str">
        <f t="shared" si="68"/>
        <v/>
      </c>
      <c r="AC201" s="1564" t="str">
        <f t="shared" si="69"/>
        <v/>
      </c>
      <c r="AE201" s="1564" t="str">
        <f t="shared" si="70"/>
        <v/>
      </c>
      <c r="AG201" s="1564" t="str">
        <f t="shared" si="71"/>
        <v/>
      </c>
      <c r="AI201" s="1564" t="str">
        <f t="shared" si="72"/>
        <v/>
      </c>
      <c r="AK201" s="1564" t="str">
        <f t="shared" si="73"/>
        <v/>
      </c>
      <c r="AM201" s="1564" t="str">
        <f t="shared" si="74"/>
        <v/>
      </c>
      <c r="AO201" s="1564" t="str">
        <f t="shared" si="75"/>
        <v/>
      </c>
      <c r="AQ201" s="1564" t="str">
        <f t="shared" si="76"/>
        <v/>
      </c>
    </row>
    <row r="202" spans="5:43">
      <c r="E202" s="1564" t="str">
        <f t="shared" si="79"/>
        <v/>
      </c>
      <c r="G202" s="1564" t="str">
        <f t="shared" si="79"/>
        <v/>
      </c>
      <c r="I202" s="1564" t="str">
        <f t="shared" si="59"/>
        <v/>
      </c>
      <c r="K202" s="1564" t="str">
        <f t="shared" si="60"/>
        <v/>
      </c>
      <c r="M202" s="1564" t="str">
        <f t="shared" si="61"/>
        <v/>
      </c>
      <c r="O202" s="1564" t="str">
        <f t="shared" si="62"/>
        <v/>
      </c>
      <c r="Q202" s="1564" t="str">
        <f t="shared" si="63"/>
        <v/>
      </c>
      <c r="S202" s="1564" t="str">
        <f t="shared" si="64"/>
        <v/>
      </c>
      <c r="U202" s="1564" t="str">
        <f t="shared" si="65"/>
        <v/>
      </c>
      <c r="W202" s="1564" t="str">
        <f t="shared" si="66"/>
        <v/>
      </c>
      <c r="Y202" s="1564" t="str">
        <f t="shared" si="67"/>
        <v/>
      </c>
      <c r="AA202" s="1564" t="str">
        <f t="shared" si="68"/>
        <v/>
      </c>
      <c r="AC202" s="1564" t="str">
        <f t="shared" si="69"/>
        <v/>
      </c>
      <c r="AE202" s="1564" t="str">
        <f t="shared" si="70"/>
        <v/>
      </c>
      <c r="AG202" s="1564" t="str">
        <f t="shared" si="71"/>
        <v/>
      </c>
      <c r="AI202" s="1564" t="str">
        <f t="shared" si="72"/>
        <v/>
      </c>
      <c r="AK202" s="1564" t="str">
        <f t="shared" si="73"/>
        <v/>
      </c>
      <c r="AM202" s="1564" t="str">
        <f t="shared" si="74"/>
        <v/>
      </c>
      <c r="AO202" s="1564" t="str">
        <f t="shared" si="75"/>
        <v/>
      </c>
      <c r="AQ202" s="1564" t="str">
        <f t="shared" si="76"/>
        <v/>
      </c>
    </row>
    <row r="203" spans="5:43">
      <c r="E203" s="1564" t="str">
        <f t="shared" si="79"/>
        <v/>
      </c>
      <c r="G203" s="1564" t="str">
        <f t="shared" si="79"/>
        <v/>
      </c>
      <c r="I203" s="1564" t="str">
        <f t="shared" si="59"/>
        <v/>
      </c>
      <c r="K203" s="1564" t="str">
        <f t="shared" si="60"/>
        <v/>
      </c>
      <c r="M203" s="1564" t="str">
        <f t="shared" si="61"/>
        <v/>
      </c>
      <c r="O203" s="1564" t="str">
        <f t="shared" si="62"/>
        <v/>
      </c>
      <c r="Q203" s="1564" t="str">
        <f t="shared" si="63"/>
        <v/>
      </c>
      <c r="S203" s="1564" t="str">
        <f t="shared" si="64"/>
        <v/>
      </c>
      <c r="U203" s="1564" t="str">
        <f t="shared" si="65"/>
        <v/>
      </c>
      <c r="W203" s="1564" t="str">
        <f t="shared" si="66"/>
        <v/>
      </c>
      <c r="Y203" s="1564" t="str">
        <f t="shared" si="67"/>
        <v/>
      </c>
      <c r="AA203" s="1564" t="str">
        <f t="shared" si="68"/>
        <v/>
      </c>
      <c r="AC203" s="1564" t="str">
        <f t="shared" si="69"/>
        <v/>
      </c>
      <c r="AE203" s="1564" t="str">
        <f t="shared" si="70"/>
        <v/>
      </c>
      <c r="AG203" s="1564" t="str">
        <f t="shared" si="71"/>
        <v/>
      </c>
      <c r="AI203" s="1564" t="str">
        <f t="shared" si="72"/>
        <v/>
      </c>
      <c r="AK203" s="1564" t="str">
        <f t="shared" si="73"/>
        <v/>
      </c>
      <c r="AM203" s="1564" t="str">
        <f t="shared" si="74"/>
        <v/>
      </c>
      <c r="AO203" s="1564" t="str">
        <f t="shared" si="75"/>
        <v/>
      </c>
      <c r="AQ203" s="1564" t="str">
        <f t="shared" si="76"/>
        <v/>
      </c>
    </row>
    <row r="204" spans="5:43">
      <c r="E204" s="1564" t="str">
        <f t="shared" si="79"/>
        <v/>
      </c>
      <c r="G204" s="1564" t="str">
        <f t="shared" si="79"/>
        <v/>
      </c>
      <c r="I204" s="1564" t="str">
        <f t="shared" si="59"/>
        <v/>
      </c>
      <c r="K204" s="1564" t="str">
        <f t="shared" si="60"/>
        <v/>
      </c>
      <c r="M204" s="1564" t="str">
        <f t="shared" si="61"/>
        <v/>
      </c>
      <c r="O204" s="1564" t="str">
        <f t="shared" si="62"/>
        <v/>
      </c>
      <c r="Q204" s="1564" t="str">
        <f t="shared" si="63"/>
        <v/>
      </c>
      <c r="S204" s="1564" t="str">
        <f t="shared" si="64"/>
        <v/>
      </c>
      <c r="U204" s="1564" t="str">
        <f t="shared" si="65"/>
        <v/>
      </c>
      <c r="W204" s="1564" t="str">
        <f t="shared" si="66"/>
        <v/>
      </c>
      <c r="Y204" s="1564" t="str">
        <f t="shared" si="67"/>
        <v/>
      </c>
      <c r="AA204" s="1564" t="str">
        <f t="shared" si="68"/>
        <v/>
      </c>
      <c r="AC204" s="1564" t="str">
        <f t="shared" si="69"/>
        <v/>
      </c>
      <c r="AE204" s="1564" t="str">
        <f t="shared" si="70"/>
        <v/>
      </c>
      <c r="AG204" s="1564" t="str">
        <f t="shared" si="71"/>
        <v/>
      </c>
      <c r="AI204" s="1564" t="str">
        <f t="shared" si="72"/>
        <v/>
      </c>
      <c r="AK204" s="1564" t="str">
        <f t="shared" si="73"/>
        <v/>
      </c>
      <c r="AM204" s="1564" t="str">
        <f t="shared" si="74"/>
        <v/>
      </c>
      <c r="AO204" s="1564" t="str">
        <f t="shared" si="75"/>
        <v/>
      </c>
      <c r="AQ204" s="1564" t="str">
        <f t="shared" si="76"/>
        <v/>
      </c>
    </row>
    <row r="205" spans="5:43">
      <c r="E205" s="1564" t="str">
        <f t="shared" ref="E205:G220" si="80">IF(OR($B205=0,D205=0),"",D205/$B205)</f>
        <v/>
      </c>
      <c r="G205" s="1564" t="str">
        <f t="shared" si="80"/>
        <v/>
      </c>
      <c r="I205" s="1564" t="str">
        <f t="shared" ref="I205:I268" si="81">IF(OR($B205=0,H205=0),"",H205/$B205)</f>
        <v/>
      </c>
      <c r="K205" s="1564" t="str">
        <f t="shared" ref="K205:K268" si="82">IF(OR($B205=0,J205=0),"",J205/$B205)</f>
        <v/>
      </c>
      <c r="M205" s="1564" t="str">
        <f t="shared" ref="M205:M268" si="83">IF(OR($B205=0,L205=0),"",L205/$B205)</f>
        <v/>
      </c>
      <c r="O205" s="1564" t="str">
        <f t="shared" ref="O205:O268" si="84">IF(OR($B205=0,N205=0),"",N205/$B205)</f>
        <v/>
      </c>
      <c r="Q205" s="1564" t="str">
        <f t="shared" ref="Q205:Q268" si="85">IF(OR($B205=0,P205=0),"",P205/$B205)</f>
        <v/>
      </c>
      <c r="S205" s="1564" t="str">
        <f t="shared" ref="S205:S268" si="86">IF(OR($B205=0,R205=0),"",R205/$B205)</f>
        <v/>
      </c>
      <c r="U205" s="1564" t="str">
        <f t="shared" ref="U205:U268" si="87">IF(OR($B205=0,T205=0),"",T205/$B205)</f>
        <v/>
      </c>
      <c r="W205" s="1564" t="str">
        <f t="shared" ref="W205:W268" si="88">IF(OR($B205=0,V205=0),"",V205/$B205)</f>
        <v/>
      </c>
      <c r="Y205" s="1564" t="str">
        <f t="shared" ref="Y205:Y268" si="89">IF(OR($B205=0,X205=0),"",X205/$B205)</f>
        <v/>
      </c>
      <c r="AA205" s="1564" t="str">
        <f t="shared" ref="AA205:AA268" si="90">IF(OR($B205=0,Z205=0),"",Z205/$B205)</f>
        <v/>
      </c>
      <c r="AC205" s="1564" t="str">
        <f t="shared" ref="AC205:AC268" si="91">IF(OR($B205=0,AB205=0),"",AB205/$B205)</f>
        <v/>
      </c>
      <c r="AE205" s="1564" t="str">
        <f t="shared" ref="AE205:AE268" si="92">IF(OR($B205=0,AD205=0),"",AD205/$B205)</f>
        <v/>
      </c>
      <c r="AG205" s="1564" t="str">
        <f t="shared" ref="AG205:AG268" si="93">IF(OR($B205=0,AF205=0),"",AF205/$B205)</f>
        <v/>
      </c>
      <c r="AI205" s="1564" t="str">
        <f t="shared" ref="AI205:AI268" si="94">IF(OR($B205=0,AH205=0),"",AH205/$B205)</f>
        <v/>
      </c>
      <c r="AK205" s="1564" t="str">
        <f t="shared" ref="AK205:AK268" si="95">IF(OR($B205=0,AJ205=0),"",AJ205/$B205)</f>
        <v/>
      </c>
      <c r="AM205" s="1564" t="str">
        <f t="shared" ref="AM205:AM268" si="96">IF(OR($B205=0,AL205=0),"",AL205/$B205)</f>
        <v/>
      </c>
      <c r="AO205" s="1564" t="str">
        <f t="shared" ref="AO205:AO268" si="97">IF(OR($B205=0,AN205=0),"",AN205/$B205)</f>
        <v/>
      </c>
      <c r="AQ205" s="1564" t="str">
        <f t="shared" ref="AQ205:AQ268" si="98">IF(OR($B205=0,AP205=0),"",AP205/$B205)</f>
        <v/>
      </c>
    </row>
    <row r="206" spans="5:43">
      <c r="E206" s="1564" t="str">
        <f t="shared" si="80"/>
        <v/>
      </c>
      <c r="G206" s="1564" t="str">
        <f t="shared" si="80"/>
        <v/>
      </c>
      <c r="I206" s="1564" t="str">
        <f t="shared" si="81"/>
        <v/>
      </c>
      <c r="K206" s="1564" t="str">
        <f t="shared" si="82"/>
        <v/>
      </c>
      <c r="M206" s="1564" t="str">
        <f t="shared" si="83"/>
        <v/>
      </c>
      <c r="O206" s="1564" t="str">
        <f t="shared" si="84"/>
        <v/>
      </c>
      <c r="Q206" s="1564" t="str">
        <f t="shared" si="85"/>
        <v/>
      </c>
      <c r="S206" s="1564" t="str">
        <f t="shared" si="86"/>
        <v/>
      </c>
      <c r="U206" s="1564" t="str">
        <f t="shared" si="87"/>
        <v/>
      </c>
      <c r="W206" s="1564" t="str">
        <f t="shared" si="88"/>
        <v/>
      </c>
      <c r="Y206" s="1564" t="str">
        <f t="shared" si="89"/>
        <v/>
      </c>
      <c r="AA206" s="1564" t="str">
        <f t="shared" si="90"/>
        <v/>
      </c>
      <c r="AC206" s="1564" t="str">
        <f t="shared" si="91"/>
        <v/>
      </c>
      <c r="AE206" s="1564" t="str">
        <f t="shared" si="92"/>
        <v/>
      </c>
      <c r="AG206" s="1564" t="str">
        <f t="shared" si="93"/>
        <v/>
      </c>
      <c r="AI206" s="1564" t="str">
        <f t="shared" si="94"/>
        <v/>
      </c>
      <c r="AK206" s="1564" t="str">
        <f t="shared" si="95"/>
        <v/>
      </c>
      <c r="AM206" s="1564" t="str">
        <f t="shared" si="96"/>
        <v/>
      </c>
      <c r="AO206" s="1564" t="str">
        <f t="shared" si="97"/>
        <v/>
      </c>
      <c r="AQ206" s="1564" t="str">
        <f t="shared" si="98"/>
        <v/>
      </c>
    </row>
    <row r="207" spans="5:43">
      <c r="E207" s="1564" t="str">
        <f t="shared" si="80"/>
        <v/>
      </c>
      <c r="G207" s="1564" t="str">
        <f t="shared" si="80"/>
        <v/>
      </c>
      <c r="I207" s="1564" t="str">
        <f t="shared" si="81"/>
        <v/>
      </c>
      <c r="K207" s="1564" t="str">
        <f t="shared" si="82"/>
        <v/>
      </c>
      <c r="M207" s="1564" t="str">
        <f t="shared" si="83"/>
        <v/>
      </c>
      <c r="O207" s="1564" t="str">
        <f t="shared" si="84"/>
        <v/>
      </c>
      <c r="Q207" s="1564" t="str">
        <f t="shared" si="85"/>
        <v/>
      </c>
      <c r="S207" s="1564" t="str">
        <f t="shared" si="86"/>
        <v/>
      </c>
      <c r="U207" s="1564" t="str">
        <f t="shared" si="87"/>
        <v/>
      </c>
      <c r="W207" s="1564" t="str">
        <f t="shared" si="88"/>
        <v/>
      </c>
      <c r="Y207" s="1564" t="str">
        <f t="shared" si="89"/>
        <v/>
      </c>
      <c r="AA207" s="1564" t="str">
        <f t="shared" si="90"/>
        <v/>
      </c>
      <c r="AC207" s="1564" t="str">
        <f t="shared" si="91"/>
        <v/>
      </c>
      <c r="AE207" s="1564" t="str">
        <f t="shared" si="92"/>
        <v/>
      </c>
      <c r="AG207" s="1564" t="str">
        <f t="shared" si="93"/>
        <v/>
      </c>
      <c r="AI207" s="1564" t="str">
        <f t="shared" si="94"/>
        <v/>
      </c>
      <c r="AK207" s="1564" t="str">
        <f t="shared" si="95"/>
        <v/>
      </c>
      <c r="AM207" s="1564" t="str">
        <f t="shared" si="96"/>
        <v/>
      </c>
      <c r="AO207" s="1564" t="str">
        <f t="shared" si="97"/>
        <v/>
      </c>
      <c r="AQ207" s="1564" t="str">
        <f t="shared" si="98"/>
        <v/>
      </c>
    </row>
    <row r="208" spans="5:43">
      <c r="E208" s="1564" t="str">
        <f t="shared" si="80"/>
        <v/>
      </c>
      <c r="G208" s="1564" t="str">
        <f t="shared" si="80"/>
        <v/>
      </c>
      <c r="I208" s="1564" t="str">
        <f t="shared" si="81"/>
        <v/>
      </c>
      <c r="K208" s="1564" t="str">
        <f t="shared" si="82"/>
        <v/>
      </c>
      <c r="M208" s="1564" t="str">
        <f t="shared" si="83"/>
        <v/>
      </c>
      <c r="O208" s="1564" t="str">
        <f t="shared" si="84"/>
        <v/>
      </c>
      <c r="Q208" s="1564" t="str">
        <f t="shared" si="85"/>
        <v/>
      </c>
      <c r="S208" s="1564" t="str">
        <f t="shared" si="86"/>
        <v/>
      </c>
      <c r="U208" s="1564" t="str">
        <f t="shared" si="87"/>
        <v/>
      </c>
      <c r="W208" s="1564" t="str">
        <f t="shared" si="88"/>
        <v/>
      </c>
      <c r="Y208" s="1564" t="str">
        <f t="shared" si="89"/>
        <v/>
      </c>
      <c r="AA208" s="1564" t="str">
        <f t="shared" si="90"/>
        <v/>
      </c>
      <c r="AC208" s="1564" t="str">
        <f t="shared" si="91"/>
        <v/>
      </c>
      <c r="AE208" s="1564" t="str">
        <f t="shared" si="92"/>
        <v/>
      </c>
      <c r="AG208" s="1564" t="str">
        <f t="shared" si="93"/>
        <v/>
      </c>
      <c r="AI208" s="1564" t="str">
        <f t="shared" si="94"/>
        <v/>
      </c>
      <c r="AK208" s="1564" t="str">
        <f t="shared" si="95"/>
        <v/>
      </c>
      <c r="AM208" s="1564" t="str">
        <f t="shared" si="96"/>
        <v/>
      </c>
      <c r="AO208" s="1564" t="str">
        <f t="shared" si="97"/>
        <v/>
      </c>
      <c r="AQ208" s="1564" t="str">
        <f t="shared" si="98"/>
        <v/>
      </c>
    </row>
    <row r="209" spans="5:43">
      <c r="E209" s="1564" t="str">
        <f t="shared" si="80"/>
        <v/>
      </c>
      <c r="G209" s="1564" t="str">
        <f t="shared" si="80"/>
        <v/>
      </c>
      <c r="I209" s="1564" t="str">
        <f t="shared" si="81"/>
        <v/>
      </c>
      <c r="K209" s="1564" t="str">
        <f t="shared" si="82"/>
        <v/>
      </c>
      <c r="M209" s="1564" t="str">
        <f t="shared" si="83"/>
        <v/>
      </c>
      <c r="O209" s="1564" t="str">
        <f t="shared" si="84"/>
        <v/>
      </c>
      <c r="Q209" s="1564" t="str">
        <f t="shared" si="85"/>
        <v/>
      </c>
      <c r="S209" s="1564" t="str">
        <f t="shared" si="86"/>
        <v/>
      </c>
      <c r="U209" s="1564" t="str">
        <f t="shared" si="87"/>
        <v/>
      </c>
      <c r="W209" s="1564" t="str">
        <f t="shared" si="88"/>
        <v/>
      </c>
      <c r="Y209" s="1564" t="str">
        <f t="shared" si="89"/>
        <v/>
      </c>
      <c r="AA209" s="1564" t="str">
        <f t="shared" si="90"/>
        <v/>
      </c>
      <c r="AC209" s="1564" t="str">
        <f t="shared" si="91"/>
        <v/>
      </c>
      <c r="AE209" s="1564" t="str">
        <f t="shared" si="92"/>
        <v/>
      </c>
      <c r="AG209" s="1564" t="str">
        <f t="shared" si="93"/>
        <v/>
      </c>
      <c r="AI209" s="1564" t="str">
        <f t="shared" si="94"/>
        <v/>
      </c>
      <c r="AK209" s="1564" t="str">
        <f t="shared" si="95"/>
        <v/>
      </c>
      <c r="AM209" s="1564" t="str">
        <f t="shared" si="96"/>
        <v/>
      </c>
      <c r="AO209" s="1564" t="str">
        <f t="shared" si="97"/>
        <v/>
      </c>
      <c r="AQ209" s="1564" t="str">
        <f t="shared" si="98"/>
        <v/>
      </c>
    </row>
    <row r="210" spans="5:43">
      <c r="E210" s="1564" t="str">
        <f t="shared" si="80"/>
        <v/>
      </c>
      <c r="G210" s="1564" t="str">
        <f t="shared" si="80"/>
        <v/>
      </c>
      <c r="I210" s="1564" t="str">
        <f t="shared" si="81"/>
        <v/>
      </c>
      <c r="K210" s="1564" t="str">
        <f t="shared" si="82"/>
        <v/>
      </c>
      <c r="M210" s="1564" t="str">
        <f t="shared" si="83"/>
        <v/>
      </c>
      <c r="O210" s="1564" t="str">
        <f t="shared" si="84"/>
        <v/>
      </c>
      <c r="Q210" s="1564" t="str">
        <f t="shared" si="85"/>
        <v/>
      </c>
      <c r="S210" s="1564" t="str">
        <f t="shared" si="86"/>
        <v/>
      </c>
      <c r="U210" s="1564" t="str">
        <f t="shared" si="87"/>
        <v/>
      </c>
      <c r="W210" s="1564" t="str">
        <f t="shared" si="88"/>
        <v/>
      </c>
      <c r="Y210" s="1564" t="str">
        <f t="shared" si="89"/>
        <v/>
      </c>
      <c r="AA210" s="1564" t="str">
        <f t="shared" si="90"/>
        <v/>
      </c>
      <c r="AC210" s="1564" t="str">
        <f t="shared" si="91"/>
        <v/>
      </c>
      <c r="AE210" s="1564" t="str">
        <f t="shared" si="92"/>
        <v/>
      </c>
      <c r="AG210" s="1564" t="str">
        <f t="shared" si="93"/>
        <v/>
      </c>
      <c r="AI210" s="1564" t="str">
        <f t="shared" si="94"/>
        <v/>
      </c>
      <c r="AK210" s="1564" t="str">
        <f t="shared" si="95"/>
        <v/>
      </c>
      <c r="AM210" s="1564" t="str">
        <f t="shared" si="96"/>
        <v/>
      </c>
      <c r="AO210" s="1564" t="str">
        <f t="shared" si="97"/>
        <v/>
      </c>
      <c r="AQ210" s="1564" t="str">
        <f t="shared" si="98"/>
        <v/>
      </c>
    </row>
    <row r="211" spans="5:43">
      <c r="E211" s="1564" t="str">
        <f t="shared" si="80"/>
        <v/>
      </c>
      <c r="G211" s="1564" t="str">
        <f t="shared" si="80"/>
        <v/>
      </c>
      <c r="I211" s="1564" t="str">
        <f t="shared" si="81"/>
        <v/>
      </c>
      <c r="K211" s="1564" t="str">
        <f t="shared" si="82"/>
        <v/>
      </c>
      <c r="M211" s="1564" t="str">
        <f t="shared" si="83"/>
        <v/>
      </c>
      <c r="O211" s="1564" t="str">
        <f t="shared" si="84"/>
        <v/>
      </c>
      <c r="Q211" s="1564" t="str">
        <f t="shared" si="85"/>
        <v/>
      </c>
      <c r="S211" s="1564" t="str">
        <f t="shared" si="86"/>
        <v/>
      </c>
      <c r="U211" s="1564" t="str">
        <f t="shared" si="87"/>
        <v/>
      </c>
      <c r="W211" s="1564" t="str">
        <f t="shared" si="88"/>
        <v/>
      </c>
      <c r="Y211" s="1564" t="str">
        <f t="shared" si="89"/>
        <v/>
      </c>
      <c r="AA211" s="1564" t="str">
        <f t="shared" si="90"/>
        <v/>
      </c>
      <c r="AC211" s="1564" t="str">
        <f t="shared" si="91"/>
        <v/>
      </c>
      <c r="AE211" s="1564" t="str">
        <f t="shared" si="92"/>
        <v/>
      </c>
      <c r="AG211" s="1564" t="str">
        <f t="shared" si="93"/>
        <v/>
      </c>
      <c r="AI211" s="1564" t="str">
        <f t="shared" si="94"/>
        <v/>
      </c>
      <c r="AK211" s="1564" t="str">
        <f t="shared" si="95"/>
        <v/>
      </c>
      <c r="AM211" s="1564" t="str">
        <f t="shared" si="96"/>
        <v/>
      </c>
      <c r="AO211" s="1564" t="str">
        <f t="shared" si="97"/>
        <v/>
      </c>
      <c r="AQ211" s="1564" t="str">
        <f t="shared" si="98"/>
        <v/>
      </c>
    </row>
    <row r="212" spans="5:43">
      <c r="E212" s="1564" t="str">
        <f t="shared" si="80"/>
        <v/>
      </c>
      <c r="G212" s="1564" t="str">
        <f t="shared" si="80"/>
        <v/>
      </c>
      <c r="I212" s="1564" t="str">
        <f t="shared" si="81"/>
        <v/>
      </c>
      <c r="K212" s="1564" t="str">
        <f t="shared" si="82"/>
        <v/>
      </c>
      <c r="M212" s="1564" t="str">
        <f t="shared" si="83"/>
        <v/>
      </c>
      <c r="O212" s="1564" t="str">
        <f t="shared" si="84"/>
        <v/>
      </c>
      <c r="Q212" s="1564" t="str">
        <f t="shared" si="85"/>
        <v/>
      </c>
      <c r="S212" s="1564" t="str">
        <f t="shared" si="86"/>
        <v/>
      </c>
      <c r="U212" s="1564" t="str">
        <f t="shared" si="87"/>
        <v/>
      </c>
      <c r="W212" s="1564" t="str">
        <f t="shared" si="88"/>
        <v/>
      </c>
      <c r="Y212" s="1564" t="str">
        <f t="shared" si="89"/>
        <v/>
      </c>
      <c r="AA212" s="1564" t="str">
        <f t="shared" si="90"/>
        <v/>
      </c>
      <c r="AC212" s="1564" t="str">
        <f t="shared" si="91"/>
        <v/>
      </c>
      <c r="AE212" s="1564" t="str">
        <f t="shared" si="92"/>
        <v/>
      </c>
      <c r="AG212" s="1564" t="str">
        <f t="shared" si="93"/>
        <v/>
      </c>
      <c r="AI212" s="1564" t="str">
        <f t="shared" si="94"/>
        <v/>
      </c>
      <c r="AK212" s="1564" t="str">
        <f t="shared" si="95"/>
        <v/>
      </c>
      <c r="AM212" s="1564" t="str">
        <f t="shared" si="96"/>
        <v/>
      </c>
      <c r="AO212" s="1564" t="str">
        <f t="shared" si="97"/>
        <v/>
      </c>
      <c r="AQ212" s="1564" t="str">
        <f t="shared" si="98"/>
        <v/>
      </c>
    </row>
    <row r="213" spans="5:43">
      <c r="E213" s="1564" t="str">
        <f t="shared" si="80"/>
        <v/>
      </c>
      <c r="G213" s="1564" t="str">
        <f t="shared" si="80"/>
        <v/>
      </c>
      <c r="I213" s="1564" t="str">
        <f t="shared" si="81"/>
        <v/>
      </c>
      <c r="K213" s="1564" t="str">
        <f t="shared" si="82"/>
        <v/>
      </c>
      <c r="M213" s="1564" t="str">
        <f t="shared" si="83"/>
        <v/>
      </c>
      <c r="O213" s="1564" t="str">
        <f t="shared" si="84"/>
        <v/>
      </c>
      <c r="Q213" s="1564" t="str">
        <f t="shared" si="85"/>
        <v/>
      </c>
      <c r="S213" s="1564" t="str">
        <f t="shared" si="86"/>
        <v/>
      </c>
      <c r="U213" s="1564" t="str">
        <f t="shared" si="87"/>
        <v/>
      </c>
      <c r="W213" s="1564" t="str">
        <f t="shared" si="88"/>
        <v/>
      </c>
      <c r="Y213" s="1564" t="str">
        <f t="shared" si="89"/>
        <v/>
      </c>
      <c r="AA213" s="1564" t="str">
        <f t="shared" si="90"/>
        <v/>
      </c>
      <c r="AC213" s="1564" t="str">
        <f t="shared" si="91"/>
        <v/>
      </c>
      <c r="AE213" s="1564" t="str">
        <f t="shared" si="92"/>
        <v/>
      </c>
      <c r="AG213" s="1564" t="str">
        <f t="shared" si="93"/>
        <v/>
      </c>
      <c r="AI213" s="1564" t="str">
        <f t="shared" si="94"/>
        <v/>
      </c>
      <c r="AK213" s="1564" t="str">
        <f t="shared" si="95"/>
        <v/>
      </c>
      <c r="AM213" s="1564" t="str">
        <f t="shared" si="96"/>
        <v/>
      </c>
      <c r="AO213" s="1564" t="str">
        <f t="shared" si="97"/>
        <v/>
      </c>
      <c r="AQ213" s="1564" t="str">
        <f t="shared" si="98"/>
        <v/>
      </c>
    </row>
    <row r="214" spans="5:43">
      <c r="E214" s="1564" t="str">
        <f t="shared" si="80"/>
        <v/>
      </c>
      <c r="G214" s="1564" t="str">
        <f t="shared" si="80"/>
        <v/>
      </c>
      <c r="I214" s="1564" t="str">
        <f t="shared" si="81"/>
        <v/>
      </c>
      <c r="K214" s="1564" t="str">
        <f t="shared" si="82"/>
        <v/>
      </c>
      <c r="M214" s="1564" t="str">
        <f t="shared" si="83"/>
        <v/>
      </c>
      <c r="O214" s="1564" t="str">
        <f t="shared" si="84"/>
        <v/>
      </c>
      <c r="Q214" s="1564" t="str">
        <f t="shared" si="85"/>
        <v/>
      </c>
      <c r="S214" s="1564" t="str">
        <f t="shared" si="86"/>
        <v/>
      </c>
      <c r="U214" s="1564" t="str">
        <f t="shared" si="87"/>
        <v/>
      </c>
      <c r="W214" s="1564" t="str">
        <f t="shared" si="88"/>
        <v/>
      </c>
      <c r="Y214" s="1564" t="str">
        <f t="shared" si="89"/>
        <v/>
      </c>
      <c r="AA214" s="1564" t="str">
        <f t="shared" si="90"/>
        <v/>
      </c>
      <c r="AC214" s="1564" t="str">
        <f t="shared" si="91"/>
        <v/>
      </c>
      <c r="AE214" s="1564" t="str">
        <f t="shared" si="92"/>
        <v/>
      </c>
      <c r="AG214" s="1564" t="str">
        <f t="shared" si="93"/>
        <v/>
      </c>
      <c r="AI214" s="1564" t="str">
        <f t="shared" si="94"/>
        <v/>
      </c>
      <c r="AK214" s="1564" t="str">
        <f t="shared" si="95"/>
        <v/>
      </c>
      <c r="AM214" s="1564" t="str">
        <f t="shared" si="96"/>
        <v/>
      </c>
      <c r="AO214" s="1564" t="str">
        <f t="shared" si="97"/>
        <v/>
      </c>
      <c r="AQ214" s="1564" t="str">
        <f t="shared" si="98"/>
        <v/>
      </c>
    </row>
    <row r="215" spans="5:43">
      <c r="E215" s="1564" t="str">
        <f t="shared" si="80"/>
        <v/>
      </c>
      <c r="G215" s="1564" t="str">
        <f t="shared" si="80"/>
        <v/>
      </c>
      <c r="I215" s="1564" t="str">
        <f t="shared" si="81"/>
        <v/>
      </c>
      <c r="K215" s="1564" t="str">
        <f t="shared" si="82"/>
        <v/>
      </c>
      <c r="M215" s="1564" t="str">
        <f t="shared" si="83"/>
        <v/>
      </c>
      <c r="O215" s="1564" t="str">
        <f t="shared" si="84"/>
        <v/>
      </c>
      <c r="Q215" s="1564" t="str">
        <f t="shared" si="85"/>
        <v/>
      </c>
      <c r="S215" s="1564" t="str">
        <f t="shared" si="86"/>
        <v/>
      </c>
      <c r="U215" s="1564" t="str">
        <f t="shared" si="87"/>
        <v/>
      </c>
      <c r="W215" s="1564" t="str">
        <f t="shared" si="88"/>
        <v/>
      </c>
      <c r="Y215" s="1564" t="str">
        <f t="shared" si="89"/>
        <v/>
      </c>
      <c r="AA215" s="1564" t="str">
        <f t="shared" si="90"/>
        <v/>
      </c>
      <c r="AC215" s="1564" t="str">
        <f t="shared" si="91"/>
        <v/>
      </c>
      <c r="AE215" s="1564" t="str">
        <f t="shared" si="92"/>
        <v/>
      </c>
      <c r="AG215" s="1564" t="str">
        <f t="shared" si="93"/>
        <v/>
      </c>
      <c r="AI215" s="1564" t="str">
        <f t="shared" si="94"/>
        <v/>
      </c>
      <c r="AK215" s="1564" t="str">
        <f t="shared" si="95"/>
        <v/>
      </c>
      <c r="AM215" s="1564" t="str">
        <f t="shared" si="96"/>
        <v/>
      </c>
      <c r="AO215" s="1564" t="str">
        <f t="shared" si="97"/>
        <v/>
      </c>
      <c r="AQ215" s="1564" t="str">
        <f t="shared" si="98"/>
        <v/>
      </c>
    </row>
    <row r="216" spans="5:43">
      <c r="E216" s="1564" t="str">
        <f t="shared" si="80"/>
        <v/>
      </c>
      <c r="G216" s="1564" t="str">
        <f t="shared" si="80"/>
        <v/>
      </c>
      <c r="I216" s="1564" t="str">
        <f t="shared" si="81"/>
        <v/>
      </c>
      <c r="K216" s="1564" t="str">
        <f t="shared" si="82"/>
        <v/>
      </c>
      <c r="M216" s="1564" t="str">
        <f t="shared" si="83"/>
        <v/>
      </c>
      <c r="O216" s="1564" t="str">
        <f t="shared" si="84"/>
        <v/>
      </c>
      <c r="Q216" s="1564" t="str">
        <f t="shared" si="85"/>
        <v/>
      </c>
      <c r="S216" s="1564" t="str">
        <f t="shared" si="86"/>
        <v/>
      </c>
      <c r="U216" s="1564" t="str">
        <f t="shared" si="87"/>
        <v/>
      </c>
      <c r="W216" s="1564" t="str">
        <f t="shared" si="88"/>
        <v/>
      </c>
      <c r="Y216" s="1564" t="str">
        <f t="shared" si="89"/>
        <v/>
      </c>
      <c r="AA216" s="1564" t="str">
        <f t="shared" si="90"/>
        <v/>
      </c>
      <c r="AC216" s="1564" t="str">
        <f t="shared" si="91"/>
        <v/>
      </c>
      <c r="AE216" s="1564" t="str">
        <f t="shared" si="92"/>
        <v/>
      </c>
      <c r="AG216" s="1564" t="str">
        <f t="shared" si="93"/>
        <v/>
      </c>
      <c r="AI216" s="1564" t="str">
        <f t="shared" si="94"/>
        <v/>
      </c>
      <c r="AK216" s="1564" t="str">
        <f t="shared" si="95"/>
        <v/>
      </c>
      <c r="AM216" s="1564" t="str">
        <f t="shared" si="96"/>
        <v/>
      </c>
      <c r="AO216" s="1564" t="str">
        <f t="shared" si="97"/>
        <v/>
      </c>
      <c r="AQ216" s="1564" t="str">
        <f t="shared" si="98"/>
        <v/>
      </c>
    </row>
    <row r="217" spans="5:43">
      <c r="E217" s="1564" t="str">
        <f t="shared" si="80"/>
        <v/>
      </c>
      <c r="G217" s="1564" t="str">
        <f t="shared" si="80"/>
        <v/>
      </c>
      <c r="I217" s="1564" t="str">
        <f t="shared" si="81"/>
        <v/>
      </c>
      <c r="K217" s="1564" t="str">
        <f t="shared" si="82"/>
        <v/>
      </c>
      <c r="M217" s="1564" t="str">
        <f t="shared" si="83"/>
        <v/>
      </c>
      <c r="O217" s="1564" t="str">
        <f t="shared" si="84"/>
        <v/>
      </c>
      <c r="Q217" s="1564" t="str">
        <f t="shared" si="85"/>
        <v/>
      </c>
      <c r="S217" s="1564" t="str">
        <f t="shared" si="86"/>
        <v/>
      </c>
      <c r="U217" s="1564" t="str">
        <f t="shared" si="87"/>
        <v/>
      </c>
      <c r="W217" s="1564" t="str">
        <f t="shared" si="88"/>
        <v/>
      </c>
      <c r="Y217" s="1564" t="str">
        <f t="shared" si="89"/>
        <v/>
      </c>
      <c r="AA217" s="1564" t="str">
        <f t="shared" si="90"/>
        <v/>
      </c>
      <c r="AC217" s="1564" t="str">
        <f t="shared" si="91"/>
        <v/>
      </c>
      <c r="AE217" s="1564" t="str">
        <f t="shared" si="92"/>
        <v/>
      </c>
      <c r="AG217" s="1564" t="str">
        <f t="shared" si="93"/>
        <v/>
      </c>
      <c r="AI217" s="1564" t="str">
        <f t="shared" si="94"/>
        <v/>
      </c>
      <c r="AK217" s="1564" t="str">
        <f t="shared" si="95"/>
        <v/>
      </c>
      <c r="AM217" s="1564" t="str">
        <f t="shared" si="96"/>
        <v/>
      </c>
      <c r="AO217" s="1564" t="str">
        <f t="shared" si="97"/>
        <v/>
      </c>
      <c r="AQ217" s="1564" t="str">
        <f t="shared" si="98"/>
        <v/>
      </c>
    </row>
    <row r="218" spans="5:43">
      <c r="E218" s="1564" t="str">
        <f t="shared" si="80"/>
        <v/>
      </c>
      <c r="G218" s="1564" t="str">
        <f t="shared" si="80"/>
        <v/>
      </c>
      <c r="I218" s="1564" t="str">
        <f t="shared" si="81"/>
        <v/>
      </c>
      <c r="K218" s="1564" t="str">
        <f t="shared" si="82"/>
        <v/>
      </c>
      <c r="M218" s="1564" t="str">
        <f t="shared" si="83"/>
        <v/>
      </c>
      <c r="O218" s="1564" t="str">
        <f t="shared" si="84"/>
        <v/>
      </c>
      <c r="Q218" s="1564" t="str">
        <f t="shared" si="85"/>
        <v/>
      </c>
      <c r="S218" s="1564" t="str">
        <f t="shared" si="86"/>
        <v/>
      </c>
      <c r="U218" s="1564" t="str">
        <f t="shared" si="87"/>
        <v/>
      </c>
      <c r="W218" s="1564" t="str">
        <f t="shared" si="88"/>
        <v/>
      </c>
      <c r="Y218" s="1564" t="str">
        <f t="shared" si="89"/>
        <v/>
      </c>
      <c r="AA218" s="1564" t="str">
        <f t="shared" si="90"/>
        <v/>
      </c>
      <c r="AC218" s="1564" t="str">
        <f t="shared" si="91"/>
        <v/>
      </c>
      <c r="AE218" s="1564" t="str">
        <f t="shared" si="92"/>
        <v/>
      </c>
      <c r="AG218" s="1564" t="str">
        <f t="shared" si="93"/>
        <v/>
      </c>
      <c r="AI218" s="1564" t="str">
        <f t="shared" si="94"/>
        <v/>
      </c>
      <c r="AK218" s="1564" t="str">
        <f t="shared" si="95"/>
        <v/>
      </c>
      <c r="AM218" s="1564" t="str">
        <f t="shared" si="96"/>
        <v/>
      </c>
      <c r="AO218" s="1564" t="str">
        <f t="shared" si="97"/>
        <v/>
      </c>
      <c r="AQ218" s="1564" t="str">
        <f t="shared" si="98"/>
        <v/>
      </c>
    </row>
    <row r="219" spans="5:43">
      <c r="E219" s="1564" t="str">
        <f t="shared" si="80"/>
        <v/>
      </c>
      <c r="G219" s="1564" t="str">
        <f t="shared" si="80"/>
        <v/>
      </c>
      <c r="I219" s="1564" t="str">
        <f t="shared" si="81"/>
        <v/>
      </c>
      <c r="K219" s="1564" t="str">
        <f t="shared" si="82"/>
        <v/>
      </c>
      <c r="M219" s="1564" t="str">
        <f t="shared" si="83"/>
        <v/>
      </c>
      <c r="O219" s="1564" t="str">
        <f t="shared" si="84"/>
        <v/>
      </c>
      <c r="Q219" s="1564" t="str">
        <f t="shared" si="85"/>
        <v/>
      </c>
      <c r="S219" s="1564" t="str">
        <f t="shared" si="86"/>
        <v/>
      </c>
      <c r="U219" s="1564" t="str">
        <f t="shared" si="87"/>
        <v/>
      </c>
      <c r="W219" s="1564" t="str">
        <f t="shared" si="88"/>
        <v/>
      </c>
      <c r="Y219" s="1564" t="str">
        <f t="shared" si="89"/>
        <v/>
      </c>
      <c r="AA219" s="1564" t="str">
        <f t="shared" si="90"/>
        <v/>
      </c>
      <c r="AC219" s="1564" t="str">
        <f t="shared" si="91"/>
        <v/>
      </c>
      <c r="AE219" s="1564" t="str">
        <f t="shared" si="92"/>
        <v/>
      </c>
      <c r="AG219" s="1564" t="str">
        <f t="shared" si="93"/>
        <v/>
      </c>
      <c r="AI219" s="1564" t="str">
        <f t="shared" si="94"/>
        <v/>
      </c>
      <c r="AK219" s="1564" t="str">
        <f t="shared" si="95"/>
        <v/>
      </c>
      <c r="AM219" s="1564" t="str">
        <f t="shared" si="96"/>
        <v/>
      </c>
      <c r="AO219" s="1564" t="str">
        <f t="shared" si="97"/>
        <v/>
      </c>
      <c r="AQ219" s="1564" t="str">
        <f t="shared" si="98"/>
        <v/>
      </c>
    </row>
    <row r="220" spans="5:43">
      <c r="E220" s="1564" t="str">
        <f t="shared" si="80"/>
        <v/>
      </c>
      <c r="G220" s="1564" t="str">
        <f t="shared" si="80"/>
        <v/>
      </c>
      <c r="I220" s="1564" t="str">
        <f t="shared" si="81"/>
        <v/>
      </c>
      <c r="K220" s="1564" t="str">
        <f t="shared" si="82"/>
        <v/>
      </c>
      <c r="M220" s="1564" t="str">
        <f t="shared" si="83"/>
        <v/>
      </c>
      <c r="O220" s="1564" t="str">
        <f t="shared" si="84"/>
        <v/>
      </c>
      <c r="Q220" s="1564" t="str">
        <f t="shared" si="85"/>
        <v/>
      </c>
      <c r="S220" s="1564" t="str">
        <f t="shared" si="86"/>
        <v/>
      </c>
      <c r="U220" s="1564" t="str">
        <f t="shared" si="87"/>
        <v/>
      </c>
      <c r="W220" s="1564" t="str">
        <f t="shared" si="88"/>
        <v/>
      </c>
      <c r="Y220" s="1564" t="str">
        <f t="shared" si="89"/>
        <v/>
      </c>
      <c r="AA220" s="1564" t="str">
        <f t="shared" si="90"/>
        <v/>
      </c>
      <c r="AC220" s="1564" t="str">
        <f t="shared" si="91"/>
        <v/>
      </c>
      <c r="AE220" s="1564" t="str">
        <f t="shared" si="92"/>
        <v/>
      </c>
      <c r="AG220" s="1564" t="str">
        <f t="shared" si="93"/>
        <v/>
      </c>
      <c r="AI220" s="1564" t="str">
        <f t="shared" si="94"/>
        <v/>
      </c>
      <c r="AK220" s="1564" t="str">
        <f t="shared" si="95"/>
        <v/>
      </c>
      <c r="AM220" s="1564" t="str">
        <f t="shared" si="96"/>
        <v/>
      </c>
      <c r="AO220" s="1564" t="str">
        <f t="shared" si="97"/>
        <v/>
      </c>
      <c r="AQ220" s="1564" t="str">
        <f t="shared" si="98"/>
        <v/>
      </c>
    </row>
    <row r="221" spans="5:43">
      <c r="E221" s="1564" t="str">
        <f t="shared" ref="E221:G236" si="99">IF(OR($B221=0,D221=0),"",D221/$B221)</f>
        <v/>
      </c>
      <c r="G221" s="1564" t="str">
        <f t="shared" si="99"/>
        <v/>
      </c>
      <c r="I221" s="1564" t="str">
        <f t="shared" si="81"/>
        <v/>
      </c>
      <c r="K221" s="1564" t="str">
        <f t="shared" si="82"/>
        <v/>
      </c>
      <c r="M221" s="1564" t="str">
        <f t="shared" si="83"/>
        <v/>
      </c>
      <c r="O221" s="1564" t="str">
        <f t="shared" si="84"/>
        <v/>
      </c>
      <c r="Q221" s="1564" t="str">
        <f t="shared" si="85"/>
        <v/>
      </c>
      <c r="S221" s="1564" t="str">
        <f t="shared" si="86"/>
        <v/>
      </c>
      <c r="U221" s="1564" t="str">
        <f t="shared" si="87"/>
        <v/>
      </c>
      <c r="W221" s="1564" t="str">
        <f t="shared" si="88"/>
        <v/>
      </c>
      <c r="Y221" s="1564" t="str">
        <f t="shared" si="89"/>
        <v/>
      </c>
      <c r="AA221" s="1564" t="str">
        <f t="shared" si="90"/>
        <v/>
      </c>
      <c r="AC221" s="1564" t="str">
        <f t="shared" si="91"/>
        <v/>
      </c>
      <c r="AE221" s="1564" t="str">
        <f t="shared" si="92"/>
        <v/>
      </c>
      <c r="AG221" s="1564" t="str">
        <f t="shared" si="93"/>
        <v/>
      </c>
      <c r="AI221" s="1564" t="str">
        <f t="shared" si="94"/>
        <v/>
      </c>
      <c r="AK221" s="1564" t="str">
        <f t="shared" si="95"/>
        <v/>
      </c>
      <c r="AM221" s="1564" t="str">
        <f t="shared" si="96"/>
        <v/>
      </c>
      <c r="AO221" s="1564" t="str">
        <f t="shared" si="97"/>
        <v/>
      </c>
      <c r="AQ221" s="1564" t="str">
        <f t="shared" si="98"/>
        <v/>
      </c>
    </row>
    <row r="222" spans="5:43">
      <c r="E222" s="1564" t="str">
        <f t="shared" si="99"/>
        <v/>
      </c>
      <c r="G222" s="1564" t="str">
        <f t="shared" si="99"/>
        <v/>
      </c>
      <c r="I222" s="1564" t="str">
        <f t="shared" si="81"/>
        <v/>
      </c>
      <c r="K222" s="1564" t="str">
        <f t="shared" si="82"/>
        <v/>
      </c>
      <c r="M222" s="1564" t="str">
        <f t="shared" si="83"/>
        <v/>
      </c>
      <c r="O222" s="1564" t="str">
        <f t="shared" si="84"/>
        <v/>
      </c>
      <c r="Q222" s="1564" t="str">
        <f t="shared" si="85"/>
        <v/>
      </c>
      <c r="S222" s="1564" t="str">
        <f t="shared" si="86"/>
        <v/>
      </c>
      <c r="U222" s="1564" t="str">
        <f t="shared" si="87"/>
        <v/>
      </c>
      <c r="W222" s="1564" t="str">
        <f t="shared" si="88"/>
        <v/>
      </c>
      <c r="Y222" s="1564" t="str">
        <f t="shared" si="89"/>
        <v/>
      </c>
      <c r="AA222" s="1564" t="str">
        <f t="shared" si="90"/>
        <v/>
      </c>
      <c r="AC222" s="1564" t="str">
        <f t="shared" si="91"/>
        <v/>
      </c>
      <c r="AE222" s="1564" t="str">
        <f t="shared" si="92"/>
        <v/>
      </c>
      <c r="AG222" s="1564" t="str">
        <f t="shared" si="93"/>
        <v/>
      </c>
      <c r="AI222" s="1564" t="str">
        <f t="shared" si="94"/>
        <v/>
      </c>
      <c r="AK222" s="1564" t="str">
        <f t="shared" si="95"/>
        <v/>
      </c>
      <c r="AM222" s="1564" t="str">
        <f t="shared" si="96"/>
        <v/>
      </c>
      <c r="AO222" s="1564" t="str">
        <f t="shared" si="97"/>
        <v/>
      </c>
      <c r="AQ222" s="1564" t="str">
        <f t="shared" si="98"/>
        <v/>
      </c>
    </row>
    <row r="223" spans="5:43">
      <c r="E223" s="1564" t="str">
        <f t="shared" si="99"/>
        <v/>
      </c>
      <c r="G223" s="1564" t="str">
        <f t="shared" si="99"/>
        <v/>
      </c>
      <c r="I223" s="1564" t="str">
        <f t="shared" si="81"/>
        <v/>
      </c>
      <c r="K223" s="1564" t="str">
        <f t="shared" si="82"/>
        <v/>
      </c>
      <c r="M223" s="1564" t="str">
        <f t="shared" si="83"/>
        <v/>
      </c>
      <c r="O223" s="1564" t="str">
        <f t="shared" si="84"/>
        <v/>
      </c>
      <c r="Q223" s="1564" t="str">
        <f t="shared" si="85"/>
        <v/>
      </c>
      <c r="S223" s="1564" t="str">
        <f t="shared" si="86"/>
        <v/>
      </c>
      <c r="U223" s="1564" t="str">
        <f t="shared" si="87"/>
        <v/>
      </c>
      <c r="W223" s="1564" t="str">
        <f t="shared" si="88"/>
        <v/>
      </c>
      <c r="Y223" s="1564" t="str">
        <f t="shared" si="89"/>
        <v/>
      </c>
      <c r="AA223" s="1564" t="str">
        <f t="shared" si="90"/>
        <v/>
      </c>
      <c r="AC223" s="1564" t="str">
        <f t="shared" si="91"/>
        <v/>
      </c>
      <c r="AE223" s="1564" t="str">
        <f t="shared" si="92"/>
        <v/>
      </c>
      <c r="AG223" s="1564" t="str">
        <f t="shared" si="93"/>
        <v/>
      </c>
      <c r="AI223" s="1564" t="str">
        <f t="shared" si="94"/>
        <v/>
      </c>
      <c r="AK223" s="1564" t="str">
        <f t="shared" si="95"/>
        <v/>
      </c>
      <c r="AM223" s="1564" t="str">
        <f t="shared" si="96"/>
        <v/>
      </c>
      <c r="AO223" s="1564" t="str">
        <f t="shared" si="97"/>
        <v/>
      </c>
      <c r="AQ223" s="1564" t="str">
        <f t="shared" si="98"/>
        <v/>
      </c>
    </row>
    <row r="224" spans="5:43">
      <c r="E224" s="1564" t="str">
        <f t="shared" si="99"/>
        <v/>
      </c>
      <c r="G224" s="1564" t="str">
        <f t="shared" si="99"/>
        <v/>
      </c>
      <c r="I224" s="1564" t="str">
        <f t="shared" si="81"/>
        <v/>
      </c>
      <c r="K224" s="1564" t="str">
        <f t="shared" si="82"/>
        <v/>
      </c>
      <c r="M224" s="1564" t="str">
        <f t="shared" si="83"/>
        <v/>
      </c>
      <c r="O224" s="1564" t="str">
        <f t="shared" si="84"/>
        <v/>
      </c>
      <c r="Q224" s="1564" t="str">
        <f t="shared" si="85"/>
        <v/>
      </c>
      <c r="S224" s="1564" t="str">
        <f t="shared" si="86"/>
        <v/>
      </c>
      <c r="U224" s="1564" t="str">
        <f t="shared" si="87"/>
        <v/>
      </c>
      <c r="W224" s="1564" t="str">
        <f t="shared" si="88"/>
        <v/>
      </c>
      <c r="Y224" s="1564" t="str">
        <f t="shared" si="89"/>
        <v/>
      </c>
      <c r="AA224" s="1564" t="str">
        <f t="shared" si="90"/>
        <v/>
      </c>
      <c r="AC224" s="1564" t="str">
        <f t="shared" si="91"/>
        <v/>
      </c>
      <c r="AE224" s="1564" t="str">
        <f t="shared" si="92"/>
        <v/>
      </c>
      <c r="AG224" s="1564" t="str">
        <f t="shared" si="93"/>
        <v/>
      </c>
      <c r="AI224" s="1564" t="str">
        <f t="shared" si="94"/>
        <v/>
      </c>
      <c r="AK224" s="1564" t="str">
        <f t="shared" si="95"/>
        <v/>
      </c>
      <c r="AM224" s="1564" t="str">
        <f t="shared" si="96"/>
        <v/>
      </c>
      <c r="AO224" s="1564" t="str">
        <f t="shared" si="97"/>
        <v/>
      </c>
      <c r="AQ224" s="1564" t="str">
        <f t="shared" si="98"/>
        <v/>
      </c>
    </row>
    <row r="225" spans="5:43">
      <c r="E225" s="1564" t="str">
        <f t="shared" si="99"/>
        <v/>
      </c>
      <c r="G225" s="1564" t="str">
        <f t="shared" si="99"/>
        <v/>
      </c>
      <c r="I225" s="1564" t="str">
        <f t="shared" si="81"/>
        <v/>
      </c>
      <c r="K225" s="1564" t="str">
        <f t="shared" si="82"/>
        <v/>
      </c>
      <c r="M225" s="1564" t="str">
        <f t="shared" si="83"/>
        <v/>
      </c>
      <c r="O225" s="1564" t="str">
        <f t="shared" si="84"/>
        <v/>
      </c>
      <c r="Q225" s="1564" t="str">
        <f t="shared" si="85"/>
        <v/>
      </c>
      <c r="S225" s="1564" t="str">
        <f t="shared" si="86"/>
        <v/>
      </c>
      <c r="U225" s="1564" t="str">
        <f t="shared" si="87"/>
        <v/>
      </c>
      <c r="W225" s="1564" t="str">
        <f t="shared" si="88"/>
        <v/>
      </c>
      <c r="Y225" s="1564" t="str">
        <f t="shared" si="89"/>
        <v/>
      </c>
      <c r="AA225" s="1564" t="str">
        <f t="shared" si="90"/>
        <v/>
      </c>
      <c r="AC225" s="1564" t="str">
        <f t="shared" si="91"/>
        <v/>
      </c>
      <c r="AE225" s="1564" t="str">
        <f t="shared" si="92"/>
        <v/>
      </c>
      <c r="AG225" s="1564" t="str">
        <f t="shared" si="93"/>
        <v/>
      </c>
      <c r="AI225" s="1564" t="str">
        <f t="shared" si="94"/>
        <v/>
      </c>
      <c r="AK225" s="1564" t="str">
        <f t="shared" si="95"/>
        <v/>
      </c>
      <c r="AM225" s="1564" t="str">
        <f t="shared" si="96"/>
        <v/>
      </c>
      <c r="AO225" s="1564" t="str">
        <f t="shared" si="97"/>
        <v/>
      </c>
      <c r="AQ225" s="1564" t="str">
        <f t="shared" si="98"/>
        <v/>
      </c>
    </row>
    <row r="226" spans="5:43">
      <c r="E226" s="1564" t="str">
        <f t="shared" si="99"/>
        <v/>
      </c>
      <c r="G226" s="1564" t="str">
        <f t="shared" si="99"/>
        <v/>
      </c>
      <c r="I226" s="1564" t="str">
        <f t="shared" si="81"/>
        <v/>
      </c>
      <c r="K226" s="1564" t="str">
        <f t="shared" si="82"/>
        <v/>
      </c>
      <c r="M226" s="1564" t="str">
        <f t="shared" si="83"/>
        <v/>
      </c>
      <c r="O226" s="1564" t="str">
        <f t="shared" si="84"/>
        <v/>
      </c>
      <c r="Q226" s="1564" t="str">
        <f t="shared" si="85"/>
        <v/>
      </c>
      <c r="S226" s="1564" t="str">
        <f t="shared" si="86"/>
        <v/>
      </c>
      <c r="U226" s="1564" t="str">
        <f t="shared" si="87"/>
        <v/>
      </c>
      <c r="W226" s="1564" t="str">
        <f t="shared" si="88"/>
        <v/>
      </c>
      <c r="Y226" s="1564" t="str">
        <f t="shared" si="89"/>
        <v/>
      </c>
      <c r="AA226" s="1564" t="str">
        <f t="shared" si="90"/>
        <v/>
      </c>
      <c r="AC226" s="1564" t="str">
        <f t="shared" si="91"/>
        <v/>
      </c>
      <c r="AE226" s="1564" t="str">
        <f t="shared" si="92"/>
        <v/>
      </c>
      <c r="AG226" s="1564" t="str">
        <f t="shared" si="93"/>
        <v/>
      </c>
      <c r="AI226" s="1564" t="str">
        <f t="shared" si="94"/>
        <v/>
      </c>
      <c r="AK226" s="1564" t="str">
        <f t="shared" si="95"/>
        <v/>
      </c>
      <c r="AM226" s="1564" t="str">
        <f t="shared" si="96"/>
        <v/>
      </c>
      <c r="AO226" s="1564" t="str">
        <f t="shared" si="97"/>
        <v/>
      </c>
      <c r="AQ226" s="1564" t="str">
        <f t="shared" si="98"/>
        <v/>
      </c>
    </row>
    <row r="227" spans="5:43">
      <c r="E227" s="1564" t="str">
        <f t="shared" si="99"/>
        <v/>
      </c>
      <c r="G227" s="1564" t="str">
        <f t="shared" si="99"/>
        <v/>
      </c>
      <c r="I227" s="1564" t="str">
        <f t="shared" si="81"/>
        <v/>
      </c>
      <c r="K227" s="1564" t="str">
        <f t="shared" si="82"/>
        <v/>
      </c>
      <c r="M227" s="1564" t="str">
        <f t="shared" si="83"/>
        <v/>
      </c>
      <c r="O227" s="1564" t="str">
        <f t="shared" si="84"/>
        <v/>
      </c>
      <c r="Q227" s="1564" t="str">
        <f t="shared" si="85"/>
        <v/>
      </c>
      <c r="S227" s="1564" t="str">
        <f t="shared" si="86"/>
        <v/>
      </c>
      <c r="U227" s="1564" t="str">
        <f t="shared" si="87"/>
        <v/>
      </c>
      <c r="W227" s="1564" t="str">
        <f t="shared" si="88"/>
        <v/>
      </c>
      <c r="Y227" s="1564" t="str">
        <f t="shared" si="89"/>
        <v/>
      </c>
      <c r="AA227" s="1564" t="str">
        <f t="shared" si="90"/>
        <v/>
      </c>
      <c r="AC227" s="1564" t="str">
        <f t="shared" si="91"/>
        <v/>
      </c>
      <c r="AE227" s="1564" t="str">
        <f t="shared" si="92"/>
        <v/>
      </c>
      <c r="AG227" s="1564" t="str">
        <f t="shared" si="93"/>
        <v/>
      </c>
      <c r="AI227" s="1564" t="str">
        <f t="shared" si="94"/>
        <v/>
      </c>
      <c r="AK227" s="1564" t="str">
        <f t="shared" si="95"/>
        <v/>
      </c>
      <c r="AM227" s="1564" t="str">
        <f t="shared" si="96"/>
        <v/>
      </c>
      <c r="AO227" s="1564" t="str">
        <f t="shared" si="97"/>
        <v/>
      </c>
      <c r="AQ227" s="1564" t="str">
        <f t="shared" si="98"/>
        <v/>
      </c>
    </row>
    <row r="228" spans="5:43">
      <c r="E228" s="1564" t="str">
        <f t="shared" si="99"/>
        <v/>
      </c>
      <c r="G228" s="1564" t="str">
        <f t="shared" si="99"/>
        <v/>
      </c>
      <c r="I228" s="1564" t="str">
        <f t="shared" si="81"/>
        <v/>
      </c>
      <c r="K228" s="1564" t="str">
        <f t="shared" si="82"/>
        <v/>
      </c>
      <c r="M228" s="1564" t="str">
        <f t="shared" si="83"/>
        <v/>
      </c>
      <c r="O228" s="1564" t="str">
        <f t="shared" si="84"/>
        <v/>
      </c>
      <c r="Q228" s="1564" t="str">
        <f t="shared" si="85"/>
        <v/>
      </c>
      <c r="S228" s="1564" t="str">
        <f t="shared" si="86"/>
        <v/>
      </c>
      <c r="U228" s="1564" t="str">
        <f t="shared" si="87"/>
        <v/>
      </c>
      <c r="W228" s="1564" t="str">
        <f t="shared" si="88"/>
        <v/>
      </c>
      <c r="Y228" s="1564" t="str">
        <f t="shared" si="89"/>
        <v/>
      </c>
      <c r="AA228" s="1564" t="str">
        <f t="shared" si="90"/>
        <v/>
      </c>
      <c r="AC228" s="1564" t="str">
        <f t="shared" si="91"/>
        <v/>
      </c>
      <c r="AE228" s="1564" t="str">
        <f t="shared" si="92"/>
        <v/>
      </c>
      <c r="AG228" s="1564" t="str">
        <f t="shared" si="93"/>
        <v/>
      </c>
      <c r="AI228" s="1564" t="str">
        <f t="shared" si="94"/>
        <v/>
      </c>
      <c r="AK228" s="1564" t="str">
        <f t="shared" si="95"/>
        <v/>
      </c>
      <c r="AM228" s="1564" t="str">
        <f t="shared" si="96"/>
        <v/>
      </c>
      <c r="AO228" s="1564" t="str">
        <f t="shared" si="97"/>
        <v/>
      </c>
      <c r="AQ228" s="1564" t="str">
        <f t="shared" si="98"/>
        <v/>
      </c>
    </row>
    <row r="229" spans="5:43">
      <c r="E229" s="1564" t="str">
        <f t="shared" si="99"/>
        <v/>
      </c>
      <c r="G229" s="1564" t="str">
        <f t="shared" si="99"/>
        <v/>
      </c>
      <c r="I229" s="1564" t="str">
        <f t="shared" si="81"/>
        <v/>
      </c>
      <c r="K229" s="1564" t="str">
        <f t="shared" si="82"/>
        <v/>
      </c>
      <c r="M229" s="1564" t="str">
        <f t="shared" si="83"/>
        <v/>
      </c>
      <c r="O229" s="1564" t="str">
        <f t="shared" si="84"/>
        <v/>
      </c>
      <c r="Q229" s="1564" t="str">
        <f t="shared" si="85"/>
        <v/>
      </c>
      <c r="S229" s="1564" t="str">
        <f t="shared" si="86"/>
        <v/>
      </c>
      <c r="U229" s="1564" t="str">
        <f t="shared" si="87"/>
        <v/>
      </c>
      <c r="W229" s="1564" t="str">
        <f t="shared" si="88"/>
        <v/>
      </c>
      <c r="Y229" s="1564" t="str">
        <f t="shared" si="89"/>
        <v/>
      </c>
      <c r="AA229" s="1564" t="str">
        <f t="shared" si="90"/>
        <v/>
      </c>
      <c r="AC229" s="1564" t="str">
        <f t="shared" si="91"/>
        <v/>
      </c>
      <c r="AE229" s="1564" t="str">
        <f t="shared" si="92"/>
        <v/>
      </c>
      <c r="AG229" s="1564" t="str">
        <f t="shared" si="93"/>
        <v/>
      </c>
      <c r="AI229" s="1564" t="str">
        <f t="shared" si="94"/>
        <v/>
      </c>
      <c r="AK229" s="1564" t="str">
        <f t="shared" si="95"/>
        <v/>
      </c>
      <c r="AM229" s="1564" t="str">
        <f t="shared" si="96"/>
        <v/>
      </c>
      <c r="AO229" s="1564" t="str">
        <f t="shared" si="97"/>
        <v/>
      </c>
      <c r="AQ229" s="1564" t="str">
        <f t="shared" si="98"/>
        <v/>
      </c>
    </row>
    <row r="230" spans="5:43">
      <c r="E230" s="1564" t="str">
        <f t="shared" si="99"/>
        <v/>
      </c>
      <c r="G230" s="1564" t="str">
        <f t="shared" si="99"/>
        <v/>
      </c>
      <c r="I230" s="1564" t="str">
        <f t="shared" si="81"/>
        <v/>
      </c>
      <c r="K230" s="1564" t="str">
        <f t="shared" si="82"/>
        <v/>
      </c>
      <c r="M230" s="1564" t="str">
        <f t="shared" si="83"/>
        <v/>
      </c>
      <c r="O230" s="1564" t="str">
        <f t="shared" si="84"/>
        <v/>
      </c>
      <c r="Q230" s="1564" t="str">
        <f t="shared" si="85"/>
        <v/>
      </c>
      <c r="S230" s="1564" t="str">
        <f t="shared" si="86"/>
        <v/>
      </c>
      <c r="U230" s="1564" t="str">
        <f t="shared" si="87"/>
        <v/>
      </c>
      <c r="W230" s="1564" t="str">
        <f t="shared" si="88"/>
        <v/>
      </c>
      <c r="Y230" s="1564" t="str">
        <f t="shared" si="89"/>
        <v/>
      </c>
      <c r="AA230" s="1564" t="str">
        <f t="shared" si="90"/>
        <v/>
      </c>
      <c r="AC230" s="1564" t="str">
        <f t="shared" si="91"/>
        <v/>
      </c>
      <c r="AE230" s="1564" t="str">
        <f t="shared" si="92"/>
        <v/>
      </c>
      <c r="AG230" s="1564" t="str">
        <f t="shared" si="93"/>
        <v/>
      </c>
      <c r="AI230" s="1564" t="str">
        <f t="shared" si="94"/>
        <v/>
      </c>
      <c r="AK230" s="1564" t="str">
        <f t="shared" si="95"/>
        <v/>
      </c>
      <c r="AM230" s="1564" t="str">
        <f t="shared" si="96"/>
        <v/>
      </c>
      <c r="AO230" s="1564" t="str">
        <f t="shared" si="97"/>
        <v/>
      </c>
      <c r="AQ230" s="1564" t="str">
        <f t="shared" si="98"/>
        <v/>
      </c>
    </row>
    <row r="231" spans="5:43">
      <c r="E231" s="1564" t="str">
        <f t="shared" si="99"/>
        <v/>
      </c>
      <c r="G231" s="1564" t="str">
        <f t="shared" si="99"/>
        <v/>
      </c>
      <c r="I231" s="1564" t="str">
        <f t="shared" si="81"/>
        <v/>
      </c>
      <c r="K231" s="1564" t="str">
        <f t="shared" si="82"/>
        <v/>
      </c>
      <c r="M231" s="1564" t="str">
        <f t="shared" si="83"/>
        <v/>
      </c>
      <c r="O231" s="1564" t="str">
        <f t="shared" si="84"/>
        <v/>
      </c>
      <c r="Q231" s="1564" t="str">
        <f t="shared" si="85"/>
        <v/>
      </c>
      <c r="S231" s="1564" t="str">
        <f t="shared" si="86"/>
        <v/>
      </c>
      <c r="U231" s="1564" t="str">
        <f t="shared" si="87"/>
        <v/>
      </c>
      <c r="W231" s="1564" t="str">
        <f t="shared" si="88"/>
        <v/>
      </c>
      <c r="Y231" s="1564" t="str">
        <f t="shared" si="89"/>
        <v/>
      </c>
      <c r="AA231" s="1564" t="str">
        <f t="shared" si="90"/>
        <v/>
      </c>
      <c r="AC231" s="1564" t="str">
        <f t="shared" si="91"/>
        <v/>
      </c>
      <c r="AE231" s="1564" t="str">
        <f t="shared" si="92"/>
        <v/>
      </c>
      <c r="AG231" s="1564" t="str">
        <f t="shared" si="93"/>
        <v/>
      </c>
      <c r="AI231" s="1564" t="str">
        <f t="shared" si="94"/>
        <v/>
      </c>
      <c r="AK231" s="1564" t="str">
        <f t="shared" si="95"/>
        <v/>
      </c>
      <c r="AM231" s="1564" t="str">
        <f t="shared" si="96"/>
        <v/>
      </c>
      <c r="AO231" s="1564" t="str">
        <f t="shared" si="97"/>
        <v/>
      </c>
      <c r="AQ231" s="1564" t="str">
        <f t="shared" si="98"/>
        <v/>
      </c>
    </row>
    <row r="232" spans="5:43">
      <c r="E232" s="1564" t="str">
        <f t="shared" si="99"/>
        <v/>
      </c>
      <c r="G232" s="1564" t="str">
        <f t="shared" si="99"/>
        <v/>
      </c>
      <c r="I232" s="1564" t="str">
        <f t="shared" si="81"/>
        <v/>
      </c>
      <c r="K232" s="1564" t="str">
        <f t="shared" si="82"/>
        <v/>
      </c>
      <c r="M232" s="1564" t="str">
        <f t="shared" si="83"/>
        <v/>
      </c>
      <c r="O232" s="1564" t="str">
        <f t="shared" si="84"/>
        <v/>
      </c>
      <c r="Q232" s="1564" t="str">
        <f t="shared" si="85"/>
        <v/>
      </c>
      <c r="S232" s="1564" t="str">
        <f t="shared" si="86"/>
        <v/>
      </c>
      <c r="U232" s="1564" t="str">
        <f t="shared" si="87"/>
        <v/>
      </c>
      <c r="W232" s="1564" t="str">
        <f t="shared" si="88"/>
        <v/>
      </c>
      <c r="Y232" s="1564" t="str">
        <f t="shared" si="89"/>
        <v/>
      </c>
      <c r="AA232" s="1564" t="str">
        <f t="shared" si="90"/>
        <v/>
      </c>
      <c r="AC232" s="1564" t="str">
        <f t="shared" si="91"/>
        <v/>
      </c>
      <c r="AE232" s="1564" t="str">
        <f t="shared" si="92"/>
        <v/>
      </c>
      <c r="AG232" s="1564" t="str">
        <f t="shared" si="93"/>
        <v/>
      </c>
      <c r="AI232" s="1564" t="str">
        <f t="shared" si="94"/>
        <v/>
      </c>
      <c r="AK232" s="1564" t="str">
        <f t="shared" si="95"/>
        <v/>
      </c>
      <c r="AM232" s="1564" t="str">
        <f t="shared" si="96"/>
        <v/>
      </c>
      <c r="AO232" s="1564" t="str">
        <f t="shared" si="97"/>
        <v/>
      </c>
      <c r="AQ232" s="1564" t="str">
        <f t="shared" si="98"/>
        <v/>
      </c>
    </row>
    <row r="233" spans="5:43">
      <c r="E233" s="1564" t="str">
        <f t="shared" si="99"/>
        <v/>
      </c>
      <c r="G233" s="1564" t="str">
        <f t="shared" si="99"/>
        <v/>
      </c>
      <c r="I233" s="1564" t="str">
        <f t="shared" si="81"/>
        <v/>
      </c>
      <c r="K233" s="1564" t="str">
        <f t="shared" si="82"/>
        <v/>
      </c>
      <c r="M233" s="1564" t="str">
        <f t="shared" si="83"/>
        <v/>
      </c>
      <c r="O233" s="1564" t="str">
        <f t="shared" si="84"/>
        <v/>
      </c>
      <c r="Q233" s="1564" t="str">
        <f t="shared" si="85"/>
        <v/>
      </c>
      <c r="S233" s="1564" t="str">
        <f t="shared" si="86"/>
        <v/>
      </c>
      <c r="U233" s="1564" t="str">
        <f t="shared" si="87"/>
        <v/>
      </c>
      <c r="W233" s="1564" t="str">
        <f t="shared" si="88"/>
        <v/>
      </c>
      <c r="Y233" s="1564" t="str">
        <f t="shared" si="89"/>
        <v/>
      </c>
      <c r="AA233" s="1564" t="str">
        <f t="shared" si="90"/>
        <v/>
      </c>
      <c r="AC233" s="1564" t="str">
        <f t="shared" si="91"/>
        <v/>
      </c>
      <c r="AE233" s="1564" t="str">
        <f t="shared" si="92"/>
        <v/>
      </c>
      <c r="AG233" s="1564" t="str">
        <f t="shared" si="93"/>
        <v/>
      </c>
      <c r="AI233" s="1564" t="str">
        <f t="shared" si="94"/>
        <v/>
      </c>
      <c r="AK233" s="1564" t="str">
        <f t="shared" si="95"/>
        <v/>
      </c>
      <c r="AM233" s="1564" t="str">
        <f t="shared" si="96"/>
        <v/>
      </c>
      <c r="AO233" s="1564" t="str">
        <f t="shared" si="97"/>
        <v/>
      </c>
      <c r="AQ233" s="1564" t="str">
        <f t="shared" si="98"/>
        <v/>
      </c>
    </row>
    <row r="234" spans="5:43">
      <c r="E234" s="1564" t="str">
        <f t="shared" si="99"/>
        <v/>
      </c>
      <c r="G234" s="1564" t="str">
        <f t="shared" si="99"/>
        <v/>
      </c>
      <c r="I234" s="1564" t="str">
        <f t="shared" si="81"/>
        <v/>
      </c>
      <c r="K234" s="1564" t="str">
        <f t="shared" si="82"/>
        <v/>
      </c>
      <c r="M234" s="1564" t="str">
        <f t="shared" si="83"/>
        <v/>
      </c>
      <c r="O234" s="1564" t="str">
        <f t="shared" si="84"/>
        <v/>
      </c>
      <c r="Q234" s="1564" t="str">
        <f t="shared" si="85"/>
        <v/>
      </c>
      <c r="S234" s="1564" t="str">
        <f t="shared" si="86"/>
        <v/>
      </c>
      <c r="U234" s="1564" t="str">
        <f t="shared" si="87"/>
        <v/>
      </c>
      <c r="W234" s="1564" t="str">
        <f t="shared" si="88"/>
        <v/>
      </c>
      <c r="Y234" s="1564" t="str">
        <f t="shared" si="89"/>
        <v/>
      </c>
      <c r="AA234" s="1564" t="str">
        <f t="shared" si="90"/>
        <v/>
      </c>
      <c r="AC234" s="1564" t="str">
        <f t="shared" si="91"/>
        <v/>
      </c>
      <c r="AE234" s="1564" t="str">
        <f t="shared" si="92"/>
        <v/>
      </c>
      <c r="AG234" s="1564" t="str">
        <f t="shared" si="93"/>
        <v/>
      </c>
      <c r="AI234" s="1564" t="str">
        <f t="shared" si="94"/>
        <v/>
      </c>
      <c r="AK234" s="1564" t="str">
        <f t="shared" si="95"/>
        <v/>
      </c>
      <c r="AM234" s="1564" t="str">
        <f t="shared" si="96"/>
        <v/>
      </c>
      <c r="AO234" s="1564" t="str">
        <f t="shared" si="97"/>
        <v/>
      </c>
      <c r="AQ234" s="1564" t="str">
        <f t="shared" si="98"/>
        <v/>
      </c>
    </row>
    <row r="235" spans="5:43">
      <c r="E235" s="1564" t="str">
        <f t="shared" si="99"/>
        <v/>
      </c>
      <c r="G235" s="1564" t="str">
        <f t="shared" si="99"/>
        <v/>
      </c>
      <c r="I235" s="1564" t="str">
        <f t="shared" si="81"/>
        <v/>
      </c>
      <c r="K235" s="1564" t="str">
        <f t="shared" si="82"/>
        <v/>
      </c>
      <c r="M235" s="1564" t="str">
        <f t="shared" si="83"/>
        <v/>
      </c>
      <c r="O235" s="1564" t="str">
        <f t="shared" si="84"/>
        <v/>
      </c>
      <c r="Q235" s="1564" t="str">
        <f t="shared" si="85"/>
        <v/>
      </c>
      <c r="S235" s="1564" t="str">
        <f t="shared" si="86"/>
        <v/>
      </c>
      <c r="U235" s="1564" t="str">
        <f t="shared" si="87"/>
        <v/>
      </c>
      <c r="W235" s="1564" t="str">
        <f t="shared" si="88"/>
        <v/>
      </c>
      <c r="Y235" s="1564" t="str">
        <f t="shared" si="89"/>
        <v/>
      </c>
      <c r="AA235" s="1564" t="str">
        <f t="shared" si="90"/>
        <v/>
      </c>
      <c r="AC235" s="1564" t="str">
        <f t="shared" si="91"/>
        <v/>
      </c>
      <c r="AE235" s="1564" t="str">
        <f t="shared" si="92"/>
        <v/>
      </c>
      <c r="AG235" s="1564" t="str">
        <f t="shared" si="93"/>
        <v/>
      </c>
      <c r="AI235" s="1564" t="str">
        <f t="shared" si="94"/>
        <v/>
      </c>
      <c r="AK235" s="1564" t="str">
        <f t="shared" si="95"/>
        <v/>
      </c>
      <c r="AM235" s="1564" t="str">
        <f t="shared" si="96"/>
        <v/>
      </c>
      <c r="AO235" s="1564" t="str">
        <f t="shared" si="97"/>
        <v/>
      </c>
      <c r="AQ235" s="1564" t="str">
        <f t="shared" si="98"/>
        <v/>
      </c>
    </row>
    <row r="236" spans="5:43">
      <c r="E236" s="1564" t="str">
        <f t="shared" si="99"/>
        <v/>
      </c>
      <c r="G236" s="1564" t="str">
        <f t="shared" si="99"/>
        <v/>
      </c>
      <c r="I236" s="1564" t="str">
        <f t="shared" si="81"/>
        <v/>
      </c>
      <c r="K236" s="1564" t="str">
        <f t="shared" si="82"/>
        <v/>
      </c>
      <c r="M236" s="1564" t="str">
        <f t="shared" si="83"/>
        <v/>
      </c>
      <c r="O236" s="1564" t="str">
        <f t="shared" si="84"/>
        <v/>
      </c>
      <c r="Q236" s="1564" t="str">
        <f t="shared" si="85"/>
        <v/>
      </c>
      <c r="S236" s="1564" t="str">
        <f t="shared" si="86"/>
        <v/>
      </c>
      <c r="U236" s="1564" t="str">
        <f t="shared" si="87"/>
        <v/>
      </c>
      <c r="W236" s="1564" t="str">
        <f t="shared" si="88"/>
        <v/>
      </c>
      <c r="Y236" s="1564" t="str">
        <f t="shared" si="89"/>
        <v/>
      </c>
      <c r="AA236" s="1564" t="str">
        <f t="shared" si="90"/>
        <v/>
      </c>
      <c r="AC236" s="1564" t="str">
        <f t="shared" si="91"/>
        <v/>
      </c>
      <c r="AE236" s="1564" t="str">
        <f t="shared" si="92"/>
        <v/>
      </c>
      <c r="AG236" s="1564" t="str">
        <f t="shared" si="93"/>
        <v/>
      </c>
      <c r="AI236" s="1564" t="str">
        <f t="shared" si="94"/>
        <v/>
      </c>
      <c r="AK236" s="1564" t="str">
        <f t="shared" si="95"/>
        <v/>
      </c>
      <c r="AM236" s="1564" t="str">
        <f t="shared" si="96"/>
        <v/>
      </c>
      <c r="AO236" s="1564" t="str">
        <f t="shared" si="97"/>
        <v/>
      </c>
      <c r="AQ236" s="1564" t="str">
        <f t="shared" si="98"/>
        <v/>
      </c>
    </row>
    <row r="237" spans="5:43">
      <c r="E237" s="1564" t="str">
        <f t="shared" ref="E237:G252" si="100">IF(OR($B237=0,D237=0),"",D237/$B237)</f>
        <v/>
      </c>
      <c r="G237" s="1564" t="str">
        <f t="shared" si="100"/>
        <v/>
      </c>
      <c r="I237" s="1564" t="str">
        <f t="shared" si="81"/>
        <v/>
      </c>
      <c r="K237" s="1564" t="str">
        <f t="shared" si="82"/>
        <v/>
      </c>
      <c r="M237" s="1564" t="str">
        <f t="shared" si="83"/>
        <v/>
      </c>
      <c r="O237" s="1564" t="str">
        <f t="shared" si="84"/>
        <v/>
      </c>
      <c r="Q237" s="1564" t="str">
        <f t="shared" si="85"/>
        <v/>
      </c>
      <c r="S237" s="1564" t="str">
        <f t="shared" si="86"/>
        <v/>
      </c>
      <c r="U237" s="1564" t="str">
        <f t="shared" si="87"/>
        <v/>
      </c>
      <c r="W237" s="1564" t="str">
        <f t="shared" si="88"/>
        <v/>
      </c>
      <c r="Y237" s="1564" t="str">
        <f t="shared" si="89"/>
        <v/>
      </c>
      <c r="AA237" s="1564" t="str">
        <f t="shared" si="90"/>
        <v/>
      </c>
      <c r="AC237" s="1564" t="str">
        <f t="shared" si="91"/>
        <v/>
      </c>
      <c r="AE237" s="1564" t="str">
        <f t="shared" si="92"/>
        <v/>
      </c>
      <c r="AG237" s="1564" t="str">
        <f t="shared" si="93"/>
        <v/>
      </c>
      <c r="AI237" s="1564" t="str">
        <f t="shared" si="94"/>
        <v/>
      </c>
      <c r="AK237" s="1564" t="str">
        <f t="shared" si="95"/>
        <v/>
      </c>
      <c r="AM237" s="1564" t="str">
        <f t="shared" si="96"/>
        <v/>
      </c>
      <c r="AO237" s="1564" t="str">
        <f t="shared" si="97"/>
        <v/>
      </c>
      <c r="AQ237" s="1564" t="str">
        <f t="shared" si="98"/>
        <v/>
      </c>
    </row>
    <row r="238" spans="5:43">
      <c r="E238" s="1564" t="str">
        <f t="shared" si="100"/>
        <v/>
      </c>
      <c r="G238" s="1564" t="str">
        <f t="shared" si="100"/>
        <v/>
      </c>
      <c r="I238" s="1564" t="str">
        <f t="shared" si="81"/>
        <v/>
      </c>
      <c r="K238" s="1564" t="str">
        <f t="shared" si="82"/>
        <v/>
      </c>
      <c r="M238" s="1564" t="str">
        <f t="shared" si="83"/>
        <v/>
      </c>
      <c r="O238" s="1564" t="str">
        <f t="shared" si="84"/>
        <v/>
      </c>
      <c r="Q238" s="1564" t="str">
        <f t="shared" si="85"/>
        <v/>
      </c>
      <c r="S238" s="1564" t="str">
        <f t="shared" si="86"/>
        <v/>
      </c>
      <c r="U238" s="1564" t="str">
        <f t="shared" si="87"/>
        <v/>
      </c>
      <c r="W238" s="1564" t="str">
        <f t="shared" si="88"/>
        <v/>
      </c>
      <c r="Y238" s="1564" t="str">
        <f t="shared" si="89"/>
        <v/>
      </c>
      <c r="AA238" s="1564" t="str">
        <f t="shared" si="90"/>
        <v/>
      </c>
      <c r="AC238" s="1564" t="str">
        <f t="shared" si="91"/>
        <v/>
      </c>
      <c r="AE238" s="1564" t="str">
        <f t="shared" si="92"/>
        <v/>
      </c>
      <c r="AG238" s="1564" t="str">
        <f t="shared" si="93"/>
        <v/>
      </c>
      <c r="AI238" s="1564" t="str">
        <f t="shared" si="94"/>
        <v/>
      </c>
      <c r="AK238" s="1564" t="str">
        <f t="shared" si="95"/>
        <v/>
      </c>
      <c r="AM238" s="1564" t="str">
        <f t="shared" si="96"/>
        <v/>
      </c>
      <c r="AO238" s="1564" t="str">
        <f t="shared" si="97"/>
        <v/>
      </c>
      <c r="AQ238" s="1564" t="str">
        <f t="shared" si="98"/>
        <v/>
      </c>
    </row>
    <row r="239" spans="5:43">
      <c r="E239" s="1564" t="str">
        <f t="shared" si="100"/>
        <v/>
      </c>
      <c r="G239" s="1564" t="str">
        <f t="shared" si="100"/>
        <v/>
      </c>
      <c r="I239" s="1564" t="str">
        <f t="shared" si="81"/>
        <v/>
      </c>
      <c r="K239" s="1564" t="str">
        <f t="shared" si="82"/>
        <v/>
      </c>
      <c r="M239" s="1564" t="str">
        <f t="shared" si="83"/>
        <v/>
      </c>
      <c r="O239" s="1564" t="str">
        <f t="shared" si="84"/>
        <v/>
      </c>
      <c r="Q239" s="1564" t="str">
        <f t="shared" si="85"/>
        <v/>
      </c>
      <c r="S239" s="1564" t="str">
        <f t="shared" si="86"/>
        <v/>
      </c>
      <c r="U239" s="1564" t="str">
        <f t="shared" si="87"/>
        <v/>
      </c>
      <c r="W239" s="1564" t="str">
        <f t="shared" si="88"/>
        <v/>
      </c>
      <c r="Y239" s="1564" t="str">
        <f t="shared" si="89"/>
        <v/>
      </c>
      <c r="AA239" s="1564" t="str">
        <f t="shared" si="90"/>
        <v/>
      </c>
      <c r="AC239" s="1564" t="str">
        <f t="shared" si="91"/>
        <v/>
      </c>
      <c r="AE239" s="1564" t="str">
        <f t="shared" si="92"/>
        <v/>
      </c>
      <c r="AG239" s="1564" t="str">
        <f t="shared" si="93"/>
        <v/>
      </c>
      <c r="AI239" s="1564" t="str">
        <f t="shared" si="94"/>
        <v/>
      </c>
      <c r="AK239" s="1564" t="str">
        <f t="shared" si="95"/>
        <v/>
      </c>
      <c r="AM239" s="1564" t="str">
        <f t="shared" si="96"/>
        <v/>
      </c>
      <c r="AO239" s="1564" t="str">
        <f t="shared" si="97"/>
        <v/>
      </c>
      <c r="AQ239" s="1564" t="str">
        <f t="shared" si="98"/>
        <v/>
      </c>
    </row>
    <row r="240" spans="5:43">
      <c r="E240" s="1564" t="str">
        <f t="shared" si="100"/>
        <v/>
      </c>
      <c r="G240" s="1564" t="str">
        <f t="shared" si="100"/>
        <v/>
      </c>
      <c r="I240" s="1564" t="str">
        <f t="shared" si="81"/>
        <v/>
      </c>
      <c r="K240" s="1564" t="str">
        <f t="shared" si="82"/>
        <v/>
      </c>
      <c r="M240" s="1564" t="str">
        <f t="shared" si="83"/>
        <v/>
      </c>
      <c r="O240" s="1564" t="str">
        <f t="shared" si="84"/>
        <v/>
      </c>
      <c r="Q240" s="1564" t="str">
        <f t="shared" si="85"/>
        <v/>
      </c>
      <c r="S240" s="1564" t="str">
        <f t="shared" si="86"/>
        <v/>
      </c>
      <c r="U240" s="1564" t="str">
        <f t="shared" si="87"/>
        <v/>
      </c>
      <c r="W240" s="1564" t="str">
        <f t="shared" si="88"/>
        <v/>
      </c>
      <c r="Y240" s="1564" t="str">
        <f t="shared" si="89"/>
        <v/>
      </c>
      <c r="AA240" s="1564" t="str">
        <f t="shared" si="90"/>
        <v/>
      </c>
      <c r="AC240" s="1564" t="str">
        <f t="shared" si="91"/>
        <v/>
      </c>
      <c r="AE240" s="1564" t="str">
        <f t="shared" si="92"/>
        <v/>
      </c>
      <c r="AG240" s="1564" t="str">
        <f t="shared" si="93"/>
        <v/>
      </c>
      <c r="AI240" s="1564" t="str">
        <f t="shared" si="94"/>
        <v/>
      </c>
      <c r="AK240" s="1564" t="str">
        <f t="shared" si="95"/>
        <v/>
      </c>
      <c r="AM240" s="1564" t="str">
        <f t="shared" si="96"/>
        <v/>
      </c>
      <c r="AO240" s="1564" t="str">
        <f t="shared" si="97"/>
        <v/>
      </c>
      <c r="AQ240" s="1564" t="str">
        <f t="shared" si="98"/>
        <v/>
      </c>
    </row>
    <row r="241" spans="5:43">
      <c r="E241" s="1564" t="str">
        <f t="shared" si="100"/>
        <v/>
      </c>
      <c r="G241" s="1564" t="str">
        <f t="shared" si="100"/>
        <v/>
      </c>
      <c r="I241" s="1564" t="str">
        <f t="shared" si="81"/>
        <v/>
      </c>
      <c r="K241" s="1564" t="str">
        <f t="shared" si="82"/>
        <v/>
      </c>
      <c r="M241" s="1564" t="str">
        <f t="shared" si="83"/>
        <v/>
      </c>
      <c r="O241" s="1564" t="str">
        <f t="shared" si="84"/>
        <v/>
      </c>
      <c r="Q241" s="1564" t="str">
        <f t="shared" si="85"/>
        <v/>
      </c>
      <c r="S241" s="1564" t="str">
        <f t="shared" si="86"/>
        <v/>
      </c>
      <c r="U241" s="1564" t="str">
        <f t="shared" si="87"/>
        <v/>
      </c>
      <c r="W241" s="1564" t="str">
        <f t="shared" si="88"/>
        <v/>
      </c>
      <c r="Y241" s="1564" t="str">
        <f t="shared" si="89"/>
        <v/>
      </c>
      <c r="AA241" s="1564" t="str">
        <f t="shared" si="90"/>
        <v/>
      </c>
      <c r="AC241" s="1564" t="str">
        <f t="shared" si="91"/>
        <v/>
      </c>
      <c r="AE241" s="1564" t="str">
        <f t="shared" si="92"/>
        <v/>
      </c>
      <c r="AG241" s="1564" t="str">
        <f t="shared" si="93"/>
        <v/>
      </c>
      <c r="AI241" s="1564" t="str">
        <f t="shared" si="94"/>
        <v/>
      </c>
      <c r="AK241" s="1564" t="str">
        <f t="shared" si="95"/>
        <v/>
      </c>
      <c r="AM241" s="1564" t="str">
        <f t="shared" si="96"/>
        <v/>
      </c>
      <c r="AO241" s="1564" t="str">
        <f t="shared" si="97"/>
        <v/>
      </c>
      <c r="AQ241" s="1564" t="str">
        <f t="shared" si="98"/>
        <v/>
      </c>
    </row>
    <row r="242" spans="5:43">
      <c r="E242" s="1564" t="str">
        <f t="shared" si="100"/>
        <v/>
      </c>
      <c r="G242" s="1564" t="str">
        <f t="shared" si="100"/>
        <v/>
      </c>
      <c r="I242" s="1564" t="str">
        <f t="shared" si="81"/>
        <v/>
      </c>
      <c r="K242" s="1564" t="str">
        <f t="shared" si="82"/>
        <v/>
      </c>
      <c r="M242" s="1564" t="str">
        <f t="shared" si="83"/>
        <v/>
      </c>
      <c r="O242" s="1564" t="str">
        <f t="shared" si="84"/>
        <v/>
      </c>
      <c r="Q242" s="1564" t="str">
        <f t="shared" si="85"/>
        <v/>
      </c>
      <c r="S242" s="1564" t="str">
        <f t="shared" si="86"/>
        <v/>
      </c>
      <c r="U242" s="1564" t="str">
        <f t="shared" si="87"/>
        <v/>
      </c>
      <c r="W242" s="1564" t="str">
        <f t="shared" si="88"/>
        <v/>
      </c>
      <c r="Y242" s="1564" t="str">
        <f t="shared" si="89"/>
        <v/>
      </c>
      <c r="AA242" s="1564" t="str">
        <f t="shared" si="90"/>
        <v/>
      </c>
      <c r="AC242" s="1564" t="str">
        <f t="shared" si="91"/>
        <v/>
      </c>
      <c r="AE242" s="1564" t="str">
        <f t="shared" si="92"/>
        <v/>
      </c>
      <c r="AG242" s="1564" t="str">
        <f t="shared" si="93"/>
        <v/>
      </c>
      <c r="AI242" s="1564" t="str">
        <f t="shared" si="94"/>
        <v/>
      </c>
      <c r="AK242" s="1564" t="str">
        <f t="shared" si="95"/>
        <v/>
      </c>
      <c r="AM242" s="1564" t="str">
        <f t="shared" si="96"/>
        <v/>
      </c>
      <c r="AO242" s="1564" t="str">
        <f t="shared" si="97"/>
        <v/>
      </c>
      <c r="AQ242" s="1564" t="str">
        <f t="shared" si="98"/>
        <v/>
      </c>
    </row>
    <row r="243" spans="5:43">
      <c r="E243" s="1564" t="str">
        <f t="shared" si="100"/>
        <v/>
      </c>
      <c r="G243" s="1564" t="str">
        <f t="shared" si="100"/>
        <v/>
      </c>
      <c r="I243" s="1564" t="str">
        <f t="shared" si="81"/>
        <v/>
      </c>
      <c r="K243" s="1564" t="str">
        <f t="shared" si="82"/>
        <v/>
      </c>
      <c r="M243" s="1564" t="str">
        <f t="shared" si="83"/>
        <v/>
      </c>
      <c r="O243" s="1564" t="str">
        <f t="shared" si="84"/>
        <v/>
      </c>
      <c r="Q243" s="1564" t="str">
        <f t="shared" si="85"/>
        <v/>
      </c>
      <c r="S243" s="1564" t="str">
        <f t="shared" si="86"/>
        <v/>
      </c>
      <c r="U243" s="1564" t="str">
        <f t="shared" si="87"/>
        <v/>
      </c>
      <c r="W243" s="1564" t="str">
        <f t="shared" si="88"/>
        <v/>
      </c>
      <c r="Y243" s="1564" t="str">
        <f t="shared" si="89"/>
        <v/>
      </c>
      <c r="AA243" s="1564" t="str">
        <f t="shared" si="90"/>
        <v/>
      </c>
      <c r="AC243" s="1564" t="str">
        <f t="shared" si="91"/>
        <v/>
      </c>
      <c r="AE243" s="1564" t="str">
        <f t="shared" si="92"/>
        <v/>
      </c>
      <c r="AG243" s="1564" t="str">
        <f t="shared" si="93"/>
        <v/>
      </c>
      <c r="AI243" s="1564" t="str">
        <f t="shared" si="94"/>
        <v/>
      </c>
      <c r="AK243" s="1564" t="str">
        <f t="shared" si="95"/>
        <v/>
      </c>
      <c r="AM243" s="1564" t="str">
        <f t="shared" si="96"/>
        <v/>
      </c>
      <c r="AO243" s="1564" t="str">
        <f t="shared" si="97"/>
        <v/>
      </c>
      <c r="AQ243" s="1564" t="str">
        <f t="shared" si="98"/>
        <v/>
      </c>
    </row>
    <row r="244" spans="5:43">
      <c r="E244" s="1564" t="str">
        <f t="shared" si="100"/>
        <v/>
      </c>
      <c r="G244" s="1564" t="str">
        <f t="shared" si="100"/>
        <v/>
      </c>
      <c r="I244" s="1564" t="str">
        <f t="shared" si="81"/>
        <v/>
      </c>
      <c r="K244" s="1564" t="str">
        <f t="shared" si="82"/>
        <v/>
      </c>
      <c r="M244" s="1564" t="str">
        <f t="shared" si="83"/>
        <v/>
      </c>
      <c r="O244" s="1564" t="str">
        <f t="shared" si="84"/>
        <v/>
      </c>
      <c r="Q244" s="1564" t="str">
        <f t="shared" si="85"/>
        <v/>
      </c>
      <c r="S244" s="1564" t="str">
        <f t="shared" si="86"/>
        <v/>
      </c>
      <c r="U244" s="1564" t="str">
        <f t="shared" si="87"/>
        <v/>
      </c>
      <c r="W244" s="1564" t="str">
        <f t="shared" si="88"/>
        <v/>
      </c>
      <c r="Y244" s="1564" t="str">
        <f t="shared" si="89"/>
        <v/>
      </c>
      <c r="AA244" s="1564" t="str">
        <f t="shared" si="90"/>
        <v/>
      </c>
      <c r="AC244" s="1564" t="str">
        <f t="shared" si="91"/>
        <v/>
      </c>
      <c r="AE244" s="1564" t="str">
        <f t="shared" si="92"/>
        <v/>
      </c>
      <c r="AG244" s="1564" t="str">
        <f t="shared" si="93"/>
        <v/>
      </c>
      <c r="AI244" s="1564" t="str">
        <f t="shared" si="94"/>
        <v/>
      </c>
      <c r="AK244" s="1564" t="str">
        <f t="shared" si="95"/>
        <v/>
      </c>
      <c r="AM244" s="1564" t="str">
        <f t="shared" si="96"/>
        <v/>
      </c>
      <c r="AO244" s="1564" t="str">
        <f t="shared" si="97"/>
        <v/>
      </c>
      <c r="AQ244" s="1564" t="str">
        <f t="shared" si="98"/>
        <v/>
      </c>
    </row>
    <row r="245" spans="5:43">
      <c r="E245" s="1564" t="str">
        <f t="shared" si="100"/>
        <v/>
      </c>
      <c r="G245" s="1564" t="str">
        <f t="shared" si="100"/>
        <v/>
      </c>
      <c r="I245" s="1564" t="str">
        <f t="shared" si="81"/>
        <v/>
      </c>
      <c r="K245" s="1564" t="str">
        <f t="shared" si="82"/>
        <v/>
      </c>
      <c r="M245" s="1564" t="str">
        <f t="shared" si="83"/>
        <v/>
      </c>
      <c r="O245" s="1564" t="str">
        <f t="shared" si="84"/>
        <v/>
      </c>
      <c r="Q245" s="1564" t="str">
        <f t="shared" si="85"/>
        <v/>
      </c>
      <c r="S245" s="1564" t="str">
        <f t="shared" si="86"/>
        <v/>
      </c>
      <c r="U245" s="1564" t="str">
        <f t="shared" si="87"/>
        <v/>
      </c>
      <c r="W245" s="1564" t="str">
        <f t="shared" si="88"/>
        <v/>
      </c>
      <c r="Y245" s="1564" t="str">
        <f t="shared" si="89"/>
        <v/>
      </c>
      <c r="AA245" s="1564" t="str">
        <f t="shared" si="90"/>
        <v/>
      </c>
      <c r="AC245" s="1564" t="str">
        <f t="shared" si="91"/>
        <v/>
      </c>
      <c r="AE245" s="1564" t="str">
        <f t="shared" si="92"/>
        <v/>
      </c>
      <c r="AG245" s="1564" t="str">
        <f t="shared" si="93"/>
        <v/>
      </c>
      <c r="AI245" s="1564" t="str">
        <f t="shared" si="94"/>
        <v/>
      </c>
      <c r="AK245" s="1564" t="str">
        <f t="shared" si="95"/>
        <v/>
      </c>
      <c r="AM245" s="1564" t="str">
        <f t="shared" si="96"/>
        <v/>
      </c>
      <c r="AO245" s="1564" t="str">
        <f t="shared" si="97"/>
        <v/>
      </c>
      <c r="AQ245" s="1564" t="str">
        <f t="shared" si="98"/>
        <v/>
      </c>
    </row>
    <row r="246" spans="5:43">
      <c r="E246" s="1564" t="str">
        <f t="shared" si="100"/>
        <v/>
      </c>
      <c r="G246" s="1564" t="str">
        <f t="shared" si="100"/>
        <v/>
      </c>
      <c r="I246" s="1564" t="str">
        <f t="shared" si="81"/>
        <v/>
      </c>
      <c r="K246" s="1564" t="str">
        <f t="shared" si="82"/>
        <v/>
      </c>
      <c r="M246" s="1564" t="str">
        <f t="shared" si="83"/>
        <v/>
      </c>
      <c r="O246" s="1564" t="str">
        <f t="shared" si="84"/>
        <v/>
      </c>
      <c r="Q246" s="1564" t="str">
        <f t="shared" si="85"/>
        <v/>
      </c>
      <c r="S246" s="1564" t="str">
        <f t="shared" si="86"/>
        <v/>
      </c>
      <c r="U246" s="1564" t="str">
        <f t="shared" si="87"/>
        <v/>
      </c>
      <c r="W246" s="1564" t="str">
        <f t="shared" si="88"/>
        <v/>
      </c>
      <c r="Y246" s="1564" t="str">
        <f t="shared" si="89"/>
        <v/>
      </c>
      <c r="AA246" s="1564" t="str">
        <f t="shared" si="90"/>
        <v/>
      </c>
      <c r="AC246" s="1564" t="str">
        <f t="shared" si="91"/>
        <v/>
      </c>
      <c r="AE246" s="1564" t="str">
        <f t="shared" si="92"/>
        <v/>
      </c>
      <c r="AG246" s="1564" t="str">
        <f t="shared" si="93"/>
        <v/>
      </c>
      <c r="AI246" s="1564" t="str">
        <f t="shared" si="94"/>
        <v/>
      </c>
      <c r="AK246" s="1564" t="str">
        <f t="shared" si="95"/>
        <v/>
      </c>
      <c r="AM246" s="1564" t="str">
        <f t="shared" si="96"/>
        <v/>
      </c>
      <c r="AO246" s="1564" t="str">
        <f t="shared" si="97"/>
        <v/>
      </c>
      <c r="AQ246" s="1564" t="str">
        <f t="shared" si="98"/>
        <v/>
      </c>
    </row>
    <row r="247" spans="5:43">
      <c r="E247" s="1564" t="str">
        <f t="shared" si="100"/>
        <v/>
      </c>
      <c r="G247" s="1564" t="str">
        <f t="shared" si="100"/>
        <v/>
      </c>
      <c r="I247" s="1564" t="str">
        <f t="shared" si="81"/>
        <v/>
      </c>
      <c r="K247" s="1564" t="str">
        <f t="shared" si="82"/>
        <v/>
      </c>
      <c r="M247" s="1564" t="str">
        <f t="shared" si="83"/>
        <v/>
      </c>
      <c r="O247" s="1564" t="str">
        <f t="shared" si="84"/>
        <v/>
      </c>
      <c r="Q247" s="1564" t="str">
        <f t="shared" si="85"/>
        <v/>
      </c>
      <c r="S247" s="1564" t="str">
        <f t="shared" si="86"/>
        <v/>
      </c>
      <c r="U247" s="1564" t="str">
        <f t="shared" si="87"/>
        <v/>
      </c>
      <c r="W247" s="1564" t="str">
        <f t="shared" si="88"/>
        <v/>
      </c>
      <c r="Y247" s="1564" t="str">
        <f t="shared" si="89"/>
        <v/>
      </c>
      <c r="AA247" s="1564" t="str">
        <f t="shared" si="90"/>
        <v/>
      </c>
      <c r="AC247" s="1564" t="str">
        <f t="shared" si="91"/>
        <v/>
      </c>
      <c r="AE247" s="1564" t="str">
        <f t="shared" si="92"/>
        <v/>
      </c>
      <c r="AG247" s="1564" t="str">
        <f t="shared" si="93"/>
        <v/>
      </c>
      <c r="AI247" s="1564" t="str">
        <f t="shared" si="94"/>
        <v/>
      </c>
      <c r="AK247" s="1564" t="str">
        <f t="shared" si="95"/>
        <v/>
      </c>
      <c r="AM247" s="1564" t="str">
        <f t="shared" si="96"/>
        <v/>
      </c>
      <c r="AO247" s="1564" t="str">
        <f t="shared" si="97"/>
        <v/>
      </c>
      <c r="AQ247" s="1564" t="str">
        <f t="shared" si="98"/>
        <v/>
      </c>
    </row>
    <row r="248" spans="5:43">
      <c r="E248" s="1564" t="str">
        <f t="shared" si="100"/>
        <v/>
      </c>
      <c r="G248" s="1564" t="str">
        <f t="shared" si="100"/>
        <v/>
      </c>
      <c r="I248" s="1564" t="str">
        <f t="shared" si="81"/>
        <v/>
      </c>
      <c r="K248" s="1564" t="str">
        <f t="shared" si="82"/>
        <v/>
      </c>
      <c r="M248" s="1564" t="str">
        <f t="shared" si="83"/>
        <v/>
      </c>
      <c r="O248" s="1564" t="str">
        <f t="shared" si="84"/>
        <v/>
      </c>
      <c r="Q248" s="1564" t="str">
        <f t="shared" si="85"/>
        <v/>
      </c>
      <c r="S248" s="1564" t="str">
        <f t="shared" si="86"/>
        <v/>
      </c>
      <c r="U248" s="1564" t="str">
        <f t="shared" si="87"/>
        <v/>
      </c>
      <c r="W248" s="1564" t="str">
        <f t="shared" si="88"/>
        <v/>
      </c>
      <c r="Y248" s="1564" t="str">
        <f t="shared" si="89"/>
        <v/>
      </c>
      <c r="AA248" s="1564" t="str">
        <f t="shared" si="90"/>
        <v/>
      </c>
      <c r="AC248" s="1564" t="str">
        <f t="shared" si="91"/>
        <v/>
      </c>
      <c r="AE248" s="1564" t="str">
        <f t="shared" si="92"/>
        <v/>
      </c>
      <c r="AG248" s="1564" t="str">
        <f t="shared" si="93"/>
        <v/>
      </c>
      <c r="AI248" s="1564" t="str">
        <f t="shared" si="94"/>
        <v/>
      </c>
      <c r="AK248" s="1564" t="str">
        <f t="shared" si="95"/>
        <v/>
      </c>
      <c r="AM248" s="1564" t="str">
        <f t="shared" si="96"/>
        <v/>
      </c>
      <c r="AO248" s="1564" t="str">
        <f t="shared" si="97"/>
        <v/>
      </c>
      <c r="AQ248" s="1564" t="str">
        <f t="shared" si="98"/>
        <v/>
      </c>
    </row>
    <row r="249" spans="5:43">
      <c r="E249" s="1564" t="str">
        <f t="shared" si="100"/>
        <v/>
      </c>
      <c r="G249" s="1564" t="str">
        <f t="shared" si="100"/>
        <v/>
      </c>
      <c r="I249" s="1564" t="str">
        <f t="shared" si="81"/>
        <v/>
      </c>
      <c r="K249" s="1564" t="str">
        <f t="shared" si="82"/>
        <v/>
      </c>
      <c r="M249" s="1564" t="str">
        <f t="shared" si="83"/>
        <v/>
      </c>
      <c r="O249" s="1564" t="str">
        <f t="shared" si="84"/>
        <v/>
      </c>
      <c r="Q249" s="1564" t="str">
        <f t="shared" si="85"/>
        <v/>
      </c>
      <c r="S249" s="1564" t="str">
        <f t="shared" si="86"/>
        <v/>
      </c>
      <c r="U249" s="1564" t="str">
        <f t="shared" si="87"/>
        <v/>
      </c>
      <c r="W249" s="1564" t="str">
        <f t="shared" si="88"/>
        <v/>
      </c>
      <c r="Y249" s="1564" t="str">
        <f t="shared" si="89"/>
        <v/>
      </c>
      <c r="AA249" s="1564" t="str">
        <f t="shared" si="90"/>
        <v/>
      </c>
      <c r="AC249" s="1564" t="str">
        <f t="shared" si="91"/>
        <v/>
      </c>
      <c r="AE249" s="1564" t="str">
        <f t="shared" si="92"/>
        <v/>
      </c>
      <c r="AG249" s="1564" t="str">
        <f t="shared" si="93"/>
        <v/>
      </c>
      <c r="AI249" s="1564" t="str">
        <f t="shared" si="94"/>
        <v/>
      </c>
      <c r="AK249" s="1564" t="str">
        <f t="shared" si="95"/>
        <v/>
      </c>
      <c r="AM249" s="1564" t="str">
        <f t="shared" si="96"/>
        <v/>
      </c>
      <c r="AO249" s="1564" t="str">
        <f t="shared" si="97"/>
        <v/>
      </c>
      <c r="AQ249" s="1564" t="str">
        <f t="shared" si="98"/>
        <v/>
      </c>
    </row>
    <row r="250" spans="5:43">
      <c r="E250" s="1564" t="str">
        <f t="shared" si="100"/>
        <v/>
      </c>
      <c r="G250" s="1564" t="str">
        <f t="shared" si="100"/>
        <v/>
      </c>
      <c r="I250" s="1564" t="str">
        <f t="shared" si="81"/>
        <v/>
      </c>
      <c r="K250" s="1564" t="str">
        <f t="shared" si="82"/>
        <v/>
      </c>
      <c r="M250" s="1564" t="str">
        <f t="shared" si="83"/>
        <v/>
      </c>
      <c r="O250" s="1564" t="str">
        <f t="shared" si="84"/>
        <v/>
      </c>
      <c r="Q250" s="1564" t="str">
        <f t="shared" si="85"/>
        <v/>
      </c>
      <c r="S250" s="1564" t="str">
        <f t="shared" si="86"/>
        <v/>
      </c>
      <c r="U250" s="1564" t="str">
        <f t="shared" si="87"/>
        <v/>
      </c>
      <c r="W250" s="1564" t="str">
        <f t="shared" si="88"/>
        <v/>
      </c>
      <c r="Y250" s="1564" t="str">
        <f t="shared" si="89"/>
        <v/>
      </c>
      <c r="AA250" s="1564" t="str">
        <f t="shared" si="90"/>
        <v/>
      </c>
      <c r="AC250" s="1564" t="str">
        <f t="shared" si="91"/>
        <v/>
      </c>
      <c r="AE250" s="1564" t="str">
        <f t="shared" si="92"/>
        <v/>
      </c>
      <c r="AG250" s="1564" t="str">
        <f t="shared" si="93"/>
        <v/>
      </c>
      <c r="AI250" s="1564" t="str">
        <f t="shared" si="94"/>
        <v/>
      </c>
      <c r="AK250" s="1564" t="str">
        <f t="shared" si="95"/>
        <v/>
      </c>
      <c r="AM250" s="1564" t="str">
        <f t="shared" si="96"/>
        <v/>
      </c>
      <c r="AO250" s="1564" t="str">
        <f t="shared" si="97"/>
        <v/>
      </c>
      <c r="AQ250" s="1564" t="str">
        <f t="shared" si="98"/>
        <v/>
      </c>
    </row>
    <row r="251" spans="5:43">
      <c r="E251" s="1564" t="str">
        <f t="shared" si="100"/>
        <v/>
      </c>
      <c r="G251" s="1564" t="str">
        <f t="shared" si="100"/>
        <v/>
      </c>
      <c r="I251" s="1564" t="str">
        <f t="shared" si="81"/>
        <v/>
      </c>
      <c r="K251" s="1564" t="str">
        <f t="shared" si="82"/>
        <v/>
      </c>
      <c r="M251" s="1564" t="str">
        <f t="shared" si="83"/>
        <v/>
      </c>
      <c r="O251" s="1564" t="str">
        <f t="shared" si="84"/>
        <v/>
      </c>
      <c r="Q251" s="1564" t="str">
        <f t="shared" si="85"/>
        <v/>
      </c>
      <c r="S251" s="1564" t="str">
        <f t="shared" si="86"/>
        <v/>
      </c>
      <c r="U251" s="1564" t="str">
        <f t="shared" si="87"/>
        <v/>
      </c>
      <c r="W251" s="1564" t="str">
        <f t="shared" si="88"/>
        <v/>
      </c>
      <c r="Y251" s="1564" t="str">
        <f t="shared" si="89"/>
        <v/>
      </c>
      <c r="AA251" s="1564" t="str">
        <f t="shared" si="90"/>
        <v/>
      </c>
      <c r="AC251" s="1564" t="str">
        <f t="shared" si="91"/>
        <v/>
      </c>
      <c r="AE251" s="1564" t="str">
        <f t="shared" si="92"/>
        <v/>
      </c>
      <c r="AG251" s="1564" t="str">
        <f t="shared" si="93"/>
        <v/>
      </c>
      <c r="AI251" s="1564" t="str">
        <f t="shared" si="94"/>
        <v/>
      </c>
      <c r="AK251" s="1564" t="str">
        <f t="shared" si="95"/>
        <v/>
      </c>
      <c r="AM251" s="1564" t="str">
        <f t="shared" si="96"/>
        <v/>
      </c>
      <c r="AO251" s="1564" t="str">
        <f t="shared" si="97"/>
        <v/>
      </c>
      <c r="AQ251" s="1564" t="str">
        <f t="shared" si="98"/>
        <v/>
      </c>
    </row>
    <row r="252" spans="5:43">
      <c r="E252" s="1564" t="str">
        <f t="shared" si="100"/>
        <v/>
      </c>
      <c r="G252" s="1564" t="str">
        <f t="shared" si="100"/>
        <v/>
      </c>
      <c r="I252" s="1564" t="str">
        <f t="shared" si="81"/>
        <v/>
      </c>
      <c r="K252" s="1564" t="str">
        <f t="shared" si="82"/>
        <v/>
      </c>
      <c r="M252" s="1564" t="str">
        <f t="shared" si="83"/>
        <v/>
      </c>
      <c r="O252" s="1564" t="str">
        <f t="shared" si="84"/>
        <v/>
      </c>
      <c r="Q252" s="1564" t="str">
        <f t="shared" si="85"/>
        <v/>
      </c>
      <c r="S252" s="1564" t="str">
        <f t="shared" si="86"/>
        <v/>
      </c>
      <c r="U252" s="1564" t="str">
        <f t="shared" si="87"/>
        <v/>
      </c>
      <c r="W252" s="1564" t="str">
        <f t="shared" si="88"/>
        <v/>
      </c>
      <c r="Y252" s="1564" t="str">
        <f t="shared" si="89"/>
        <v/>
      </c>
      <c r="AA252" s="1564" t="str">
        <f t="shared" si="90"/>
        <v/>
      </c>
      <c r="AC252" s="1564" t="str">
        <f t="shared" si="91"/>
        <v/>
      </c>
      <c r="AE252" s="1564" t="str">
        <f t="shared" si="92"/>
        <v/>
      </c>
      <c r="AG252" s="1564" t="str">
        <f t="shared" si="93"/>
        <v/>
      </c>
      <c r="AI252" s="1564" t="str">
        <f t="shared" si="94"/>
        <v/>
      </c>
      <c r="AK252" s="1564" t="str">
        <f t="shared" si="95"/>
        <v/>
      </c>
      <c r="AM252" s="1564" t="str">
        <f t="shared" si="96"/>
        <v/>
      </c>
      <c r="AO252" s="1564" t="str">
        <f t="shared" si="97"/>
        <v/>
      </c>
      <c r="AQ252" s="1564" t="str">
        <f t="shared" si="98"/>
        <v/>
      </c>
    </row>
    <row r="253" spans="5:43">
      <c r="E253" s="1564" t="str">
        <f t="shared" ref="E253:G268" si="101">IF(OR($B253=0,D253=0),"",D253/$B253)</f>
        <v/>
      </c>
      <c r="G253" s="1564" t="str">
        <f t="shared" si="101"/>
        <v/>
      </c>
      <c r="I253" s="1564" t="str">
        <f t="shared" si="81"/>
        <v/>
      </c>
      <c r="K253" s="1564" t="str">
        <f t="shared" si="82"/>
        <v/>
      </c>
      <c r="M253" s="1564" t="str">
        <f t="shared" si="83"/>
        <v/>
      </c>
      <c r="O253" s="1564" t="str">
        <f t="shared" si="84"/>
        <v/>
      </c>
      <c r="Q253" s="1564" t="str">
        <f t="shared" si="85"/>
        <v/>
      </c>
      <c r="S253" s="1564" t="str">
        <f t="shared" si="86"/>
        <v/>
      </c>
      <c r="U253" s="1564" t="str">
        <f t="shared" si="87"/>
        <v/>
      </c>
      <c r="W253" s="1564" t="str">
        <f t="shared" si="88"/>
        <v/>
      </c>
      <c r="Y253" s="1564" t="str">
        <f t="shared" si="89"/>
        <v/>
      </c>
      <c r="AA253" s="1564" t="str">
        <f t="shared" si="90"/>
        <v/>
      </c>
      <c r="AC253" s="1564" t="str">
        <f t="shared" si="91"/>
        <v/>
      </c>
      <c r="AE253" s="1564" t="str">
        <f t="shared" si="92"/>
        <v/>
      </c>
      <c r="AG253" s="1564" t="str">
        <f t="shared" si="93"/>
        <v/>
      </c>
      <c r="AI253" s="1564" t="str">
        <f t="shared" si="94"/>
        <v/>
      </c>
      <c r="AK253" s="1564" t="str">
        <f t="shared" si="95"/>
        <v/>
      </c>
      <c r="AM253" s="1564" t="str">
        <f t="shared" si="96"/>
        <v/>
      </c>
      <c r="AO253" s="1564" t="str">
        <f t="shared" si="97"/>
        <v/>
      </c>
      <c r="AQ253" s="1564" t="str">
        <f t="shared" si="98"/>
        <v/>
      </c>
    </row>
    <row r="254" spans="5:43">
      <c r="E254" s="1564" t="str">
        <f t="shared" si="101"/>
        <v/>
      </c>
      <c r="G254" s="1564" t="str">
        <f t="shared" si="101"/>
        <v/>
      </c>
      <c r="I254" s="1564" t="str">
        <f t="shared" si="81"/>
        <v/>
      </c>
      <c r="K254" s="1564" t="str">
        <f t="shared" si="82"/>
        <v/>
      </c>
      <c r="M254" s="1564" t="str">
        <f t="shared" si="83"/>
        <v/>
      </c>
      <c r="O254" s="1564" t="str">
        <f t="shared" si="84"/>
        <v/>
      </c>
      <c r="Q254" s="1564" t="str">
        <f t="shared" si="85"/>
        <v/>
      </c>
      <c r="S254" s="1564" t="str">
        <f t="shared" si="86"/>
        <v/>
      </c>
      <c r="U254" s="1564" t="str">
        <f t="shared" si="87"/>
        <v/>
      </c>
      <c r="W254" s="1564" t="str">
        <f t="shared" si="88"/>
        <v/>
      </c>
      <c r="Y254" s="1564" t="str">
        <f t="shared" si="89"/>
        <v/>
      </c>
      <c r="AA254" s="1564" t="str">
        <f t="shared" si="90"/>
        <v/>
      </c>
      <c r="AC254" s="1564" t="str">
        <f t="shared" si="91"/>
        <v/>
      </c>
      <c r="AE254" s="1564" t="str">
        <f t="shared" si="92"/>
        <v/>
      </c>
      <c r="AG254" s="1564" t="str">
        <f t="shared" si="93"/>
        <v/>
      </c>
      <c r="AI254" s="1564" t="str">
        <f t="shared" si="94"/>
        <v/>
      </c>
      <c r="AK254" s="1564" t="str">
        <f t="shared" si="95"/>
        <v/>
      </c>
      <c r="AM254" s="1564" t="str">
        <f t="shared" si="96"/>
        <v/>
      </c>
      <c r="AO254" s="1564" t="str">
        <f t="shared" si="97"/>
        <v/>
      </c>
      <c r="AQ254" s="1564" t="str">
        <f t="shared" si="98"/>
        <v/>
      </c>
    </row>
    <row r="255" spans="5:43">
      <c r="E255" s="1564" t="str">
        <f t="shared" si="101"/>
        <v/>
      </c>
      <c r="G255" s="1564" t="str">
        <f t="shared" si="101"/>
        <v/>
      </c>
      <c r="I255" s="1564" t="str">
        <f t="shared" si="81"/>
        <v/>
      </c>
      <c r="K255" s="1564" t="str">
        <f t="shared" si="82"/>
        <v/>
      </c>
      <c r="M255" s="1564" t="str">
        <f t="shared" si="83"/>
        <v/>
      </c>
      <c r="O255" s="1564" t="str">
        <f t="shared" si="84"/>
        <v/>
      </c>
      <c r="Q255" s="1564" t="str">
        <f t="shared" si="85"/>
        <v/>
      </c>
      <c r="S255" s="1564" t="str">
        <f t="shared" si="86"/>
        <v/>
      </c>
      <c r="U255" s="1564" t="str">
        <f t="shared" si="87"/>
        <v/>
      </c>
      <c r="W255" s="1564" t="str">
        <f t="shared" si="88"/>
        <v/>
      </c>
      <c r="Y255" s="1564" t="str">
        <f t="shared" si="89"/>
        <v/>
      </c>
      <c r="AA255" s="1564" t="str">
        <f t="shared" si="90"/>
        <v/>
      </c>
      <c r="AC255" s="1564" t="str">
        <f t="shared" si="91"/>
        <v/>
      </c>
      <c r="AE255" s="1564" t="str">
        <f t="shared" si="92"/>
        <v/>
      </c>
      <c r="AG255" s="1564" t="str">
        <f t="shared" si="93"/>
        <v/>
      </c>
      <c r="AI255" s="1564" t="str">
        <f t="shared" si="94"/>
        <v/>
      </c>
      <c r="AK255" s="1564" t="str">
        <f t="shared" si="95"/>
        <v/>
      </c>
      <c r="AM255" s="1564" t="str">
        <f t="shared" si="96"/>
        <v/>
      </c>
      <c r="AO255" s="1564" t="str">
        <f t="shared" si="97"/>
        <v/>
      </c>
      <c r="AQ255" s="1564" t="str">
        <f t="shared" si="98"/>
        <v/>
      </c>
    </row>
    <row r="256" spans="5:43">
      <c r="E256" s="1564" t="str">
        <f t="shared" si="101"/>
        <v/>
      </c>
      <c r="G256" s="1564" t="str">
        <f t="shared" si="101"/>
        <v/>
      </c>
      <c r="I256" s="1564" t="str">
        <f t="shared" si="81"/>
        <v/>
      </c>
      <c r="K256" s="1564" t="str">
        <f t="shared" si="82"/>
        <v/>
      </c>
      <c r="M256" s="1564" t="str">
        <f t="shared" si="83"/>
        <v/>
      </c>
      <c r="O256" s="1564" t="str">
        <f t="shared" si="84"/>
        <v/>
      </c>
      <c r="Q256" s="1564" t="str">
        <f t="shared" si="85"/>
        <v/>
      </c>
      <c r="S256" s="1564" t="str">
        <f t="shared" si="86"/>
        <v/>
      </c>
      <c r="U256" s="1564" t="str">
        <f t="shared" si="87"/>
        <v/>
      </c>
      <c r="W256" s="1564" t="str">
        <f t="shared" si="88"/>
        <v/>
      </c>
      <c r="Y256" s="1564" t="str">
        <f t="shared" si="89"/>
        <v/>
      </c>
      <c r="AA256" s="1564" t="str">
        <f t="shared" si="90"/>
        <v/>
      </c>
      <c r="AC256" s="1564" t="str">
        <f t="shared" si="91"/>
        <v/>
      </c>
      <c r="AE256" s="1564" t="str">
        <f t="shared" si="92"/>
        <v/>
      </c>
      <c r="AG256" s="1564" t="str">
        <f t="shared" si="93"/>
        <v/>
      </c>
      <c r="AI256" s="1564" t="str">
        <f t="shared" si="94"/>
        <v/>
      </c>
      <c r="AK256" s="1564" t="str">
        <f t="shared" si="95"/>
        <v/>
      </c>
      <c r="AM256" s="1564" t="str">
        <f t="shared" si="96"/>
        <v/>
      </c>
      <c r="AO256" s="1564" t="str">
        <f t="shared" si="97"/>
        <v/>
      </c>
      <c r="AQ256" s="1564" t="str">
        <f t="shared" si="98"/>
        <v/>
      </c>
    </row>
    <row r="257" spans="5:43">
      <c r="E257" s="1564" t="str">
        <f t="shared" si="101"/>
        <v/>
      </c>
      <c r="G257" s="1564" t="str">
        <f t="shared" si="101"/>
        <v/>
      </c>
      <c r="I257" s="1564" t="str">
        <f t="shared" si="81"/>
        <v/>
      </c>
      <c r="K257" s="1564" t="str">
        <f t="shared" si="82"/>
        <v/>
      </c>
      <c r="M257" s="1564" t="str">
        <f t="shared" si="83"/>
        <v/>
      </c>
      <c r="O257" s="1564" t="str">
        <f t="shared" si="84"/>
        <v/>
      </c>
      <c r="Q257" s="1564" t="str">
        <f t="shared" si="85"/>
        <v/>
      </c>
      <c r="S257" s="1564" t="str">
        <f t="shared" si="86"/>
        <v/>
      </c>
      <c r="U257" s="1564" t="str">
        <f t="shared" si="87"/>
        <v/>
      </c>
      <c r="W257" s="1564" t="str">
        <f t="shared" si="88"/>
        <v/>
      </c>
      <c r="Y257" s="1564" t="str">
        <f t="shared" si="89"/>
        <v/>
      </c>
      <c r="AA257" s="1564" t="str">
        <f t="shared" si="90"/>
        <v/>
      </c>
      <c r="AC257" s="1564" t="str">
        <f t="shared" si="91"/>
        <v/>
      </c>
      <c r="AE257" s="1564" t="str">
        <f t="shared" si="92"/>
        <v/>
      </c>
      <c r="AG257" s="1564" t="str">
        <f t="shared" si="93"/>
        <v/>
      </c>
      <c r="AI257" s="1564" t="str">
        <f t="shared" si="94"/>
        <v/>
      </c>
      <c r="AK257" s="1564" t="str">
        <f t="shared" si="95"/>
        <v/>
      </c>
      <c r="AM257" s="1564" t="str">
        <f t="shared" si="96"/>
        <v/>
      </c>
      <c r="AO257" s="1564" t="str">
        <f t="shared" si="97"/>
        <v/>
      </c>
      <c r="AQ257" s="1564" t="str">
        <f t="shared" si="98"/>
        <v/>
      </c>
    </row>
    <row r="258" spans="5:43">
      <c r="E258" s="1564" t="str">
        <f t="shared" si="101"/>
        <v/>
      </c>
      <c r="G258" s="1564" t="str">
        <f t="shared" si="101"/>
        <v/>
      </c>
      <c r="I258" s="1564" t="str">
        <f t="shared" si="81"/>
        <v/>
      </c>
      <c r="K258" s="1564" t="str">
        <f t="shared" si="82"/>
        <v/>
      </c>
      <c r="M258" s="1564" t="str">
        <f t="shared" si="83"/>
        <v/>
      </c>
      <c r="O258" s="1564" t="str">
        <f t="shared" si="84"/>
        <v/>
      </c>
      <c r="Q258" s="1564" t="str">
        <f t="shared" si="85"/>
        <v/>
      </c>
      <c r="S258" s="1564" t="str">
        <f t="shared" si="86"/>
        <v/>
      </c>
      <c r="U258" s="1564" t="str">
        <f t="shared" si="87"/>
        <v/>
      </c>
      <c r="W258" s="1564" t="str">
        <f t="shared" si="88"/>
        <v/>
      </c>
      <c r="Y258" s="1564" t="str">
        <f t="shared" si="89"/>
        <v/>
      </c>
      <c r="AA258" s="1564" t="str">
        <f t="shared" si="90"/>
        <v/>
      </c>
      <c r="AC258" s="1564" t="str">
        <f t="shared" si="91"/>
        <v/>
      </c>
      <c r="AE258" s="1564" t="str">
        <f t="shared" si="92"/>
        <v/>
      </c>
      <c r="AG258" s="1564" t="str">
        <f t="shared" si="93"/>
        <v/>
      </c>
      <c r="AI258" s="1564" t="str">
        <f t="shared" si="94"/>
        <v/>
      </c>
      <c r="AK258" s="1564" t="str">
        <f t="shared" si="95"/>
        <v/>
      </c>
      <c r="AM258" s="1564" t="str">
        <f t="shared" si="96"/>
        <v/>
      </c>
      <c r="AO258" s="1564" t="str">
        <f t="shared" si="97"/>
        <v/>
      </c>
      <c r="AQ258" s="1564" t="str">
        <f t="shared" si="98"/>
        <v/>
      </c>
    </row>
    <row r="259" spans="5:43">
      <c r="E259" s="1564" t="str">
        <f t="shared" si="101"/>
        <v/>
      </c>
      <c r="G259" s="1564" t="str">
        <f t="shared" si="101"/>
        <v/>
      </c>
      <c r="I259" s="1564" t="str">
        <f t="shared" si="81"/>
        <v/>
      </c>
      <c r="K259" s="1564" t="str">
        <f t="shared" si="82"/>
        <v/>
      </c>
      <c r="M259" s="1564" t="str">
        <f t="shared" si="83"/>
        <v/>
      </c>
      <c r="O259" s="1564" t="str">
        <f t="shared" si="84"/>
        <v/>
      </c>
      <c r="Q259" s="1564" t="str">
        <f t="shared" si="85"/>
        <v/>
      </c>
      <c r="S259" s="1564" t="str">
        <f t="shared" si="86"/>
        <v/>
      </c>
      <c r="U259" s="1564" t="str">
        <f t="shared" si="87"/>
        <v/>
      </c>
      <c r="W259" s="1564" t="str">
        <f t="shared" si="88"/>
        <v/>
      </c>
      <c r="Y259" s="1564" t="str">
        <f t="shared" si="89"/>
        <v/>
      </c>
      <c r="AA259" s="1564" t="str">
        <f t="shared" si="90"/>
        <v/>
      </c>
      <c r="AC259" s="1564" t="str">
        <f t="shared" si="91"/>
        <v/>
      </c>
      <c r="AE259" s="1564" t="str">
        <f t="shared" si="92"/>
        <v/>
      </c>
      <c r="AG259" s="1564" t="str">
        <f t="shared" si="93"/>
        <v/>
      </c>
      <c r="AI259" s="1564" t="str">
        <f t="shared" si="94"/>
        <v/>
      </c>
      <c r="AK259" s="1564" t="str">
        <f t="shared" si="95"/>
        <v/>
      </c>
      <c r="AM259" s="1564" t="str">
        <f t="shared" si="96"/>
        <v/>
      </c>
      <c r="AO259" s="1564" t="str">
        <f t="shared" si="97"/>
        <v/>
      </c>
      <c r="AQ259" s="1564" t="str">
        <f t="shared" si="98"/>
        <v/>
      </c>
    </row>
    <row r="260" spans="5:43">
      <c r="E260" s="1564" t="str">
        <f t="shared" si="101"/>
        <v/>
      </c>
      <c r="G260" s="1564" t="str">
        <f t="shared" si="101"/>
        <v/>
      </c>
      <c r="I260" s="1564" t="str">
        <f t="shared" si="81"/>
        <v/>
      </c>
      <c r="K260" s="1564" t="str">
        <f t="shared" si="82"/>
        <v/>
      </c>
      <c r="M260" s="1564" t="str">
        <f t="shared" si="83"/>
        <v/>
      </c>
      <c r="O260" s="1564" t="str">
        <f t="shared" si="84"/>
        <v/>
      </c>
      <c r="Q260" s="1564" t="str">
        <f t="shared" si="85"/>
        <v/>
      </c>
      <c r="S260" s="1564" t="str">
        <f t="shared" si="86"/>
        <v/>
      </c>
      <c r="U260" s="1564" t="str">
        <f t="shared" si="87"/>
        <v/>
      </c>
      <c r="W260" s="1564" t="str">
        <f t="shared" si="88"/>
        <v/>
      </c>
      <c r="Y260" s="1564" t="str">
        <f t="shared" si="89"/>
        <v/>
      </c>
      <c r="AA260" s="1564" t="str">
        <f t="shared" si="90"/>
        <v/>
      </c>
      <c r="AC260" s="1564" t="str">
        <f t="shared" si="91"/>
        <v/>
      </c>
      <c r="AE260" s="1564" t="str">
        <f t="shared" si="92"/>
        <v/>
      </c>
      <c r="AG260" s="1564" t="str">
        <f t="shared" si="93"/>
        <v/>
      </c>
      <c r="AI260" s="1564" t="str">
        <f t="shared" si="94"/>
        <v/>
      </c>
      <c r="AK260" s="1564" t="str">
        <f t="shared" si="95"/>
        <v/>
      </c>
      <c r="AM260" s="1564" t="str">
        <f t="shared" si="96"/>
        <v/>
      </c>
      <c r="AO260" s="1564" t="str">
        <f t="shared" si="97"/>
        <v/>
      </c>
      <c r="AQ260" s="1564" t="str">
        <f t="shared" si="98"/>
        <v/>
      </c>
    </row>
    <row r="261" spans="5:43">
      <c r="E261" s="1564" t="str">
        <f t="shared" si="101"/>
        <v/>
      </c>
      <c r="G261" s="1564" t="str">
        <f t="shared" si="101"/>
        <v/>
      </c>
      <c r="I261" s="1564" t="str">
        <f t="shared" si="81"/>
        <v/>
      </c>
      <c r="K261" s="1564" t="str">
        <f t="shared" si="82"/>
        <v/>
      </c>
      <c r="M261" s="1564" t="str">
        <f t="shared" si="83"/>
        <v/>
      </c>
      <c r="O261" s="1564" t="str">
        <f t="shared" si="84"/>
        <v/>
      </c>
      <c r="Q261" s="1564" t="str">
        <f t="shared" si="85"/>
        <v/>
      </c>
      <c r="S261" s="1564" t="str">
        <f t="shared" si="86"/>
        <v/>
      </c>
      <c r="U261" s="1564" t="str">
        <f t="shared" si="87"/>
        <v/>
      </c>
      <c r="W261" s="1564" t="str">
        <f t="shared" si="88"/>
        <v/>
      </c>
      <c r="Y261" s="1564" t="str">
        <f t="shared" si="89"/>
        <v/>
      </c>
      <c r="AA261" s="1564" t="str">
        <f t="shared" si="90"/>
        <v/>
      </c>
      <c r="AC261" s="1564" t="str">
        <f t="shared" si="91"/>
        <v/>
      </c>
      <c r="AE261" s="1564" t="str">
        <f t="shared" si="92"/>
        <v/>
      </c>
      <c r="AG261" s="1564" t="str">
        <f t="shared" si="93"/>
        <v/>
      </c>
      <c r="AI261" s="1564" t="str">
        <f t="shared" si="94"/>
        <v/>
      </c>
      <c r="AK261" s="1564" t="str">
        <f t="shared" si="95"/>
        <v/>
      </c>
      <c r="AM261" s="1564" t="str">
        <f t="shared" si="96"/>
        <v/>
      </c>
      <c r="AO261" s="1564" t="str">
        <f t="shared" si="97"/>
        <v/>
      </c>
      <c r="AQ261" s="1564" t="str">
        <f t="shared" si="98"/>
        <v/>
      </c>
    </row>
    <row r="262" spans="5:43">
      <c r="E262" s="1564" t="str">
        <f t="shared" si="101"/>
        <v/>
      </c>
      <c r="G262" s="1564" t="str">
        <f t="shared" si="101"/>
        <v/>
      </c>
      <c r="I262" s="1564" t="str">
        <f t="shared" si="81"/>
        <v/>
      </c>
      <c r="K262" s="1564" t="str">
        <f t="shared" si="82"/>
        <v/>
      </c>
      <c r="M262" s="1564" t="str">
        <f t="shared" si="83"/>
        <v/>
      </c>
      <c r="O262" s="1564" t="str">
        <f t="shared" si="84"/>
        <v/>
      </c>
      <c r="Q262" s="1564" t="str">
        <f t="shared" si="85"/>
        <v/>
      </c>
      <c r="S262" s="1564" t="str">
        <f t="shared" si="86"/>
        <v/>
      </c>
      <c r="U262" s="1564" t="str">
        <f t="shared" si="87"/>
        <v/>
      </c>
      <c r="W262" s="1564" t="str">
        <f t="shared" si="88"/>
        <v/>
      </c>
      <c r="Y262" s="1564" t="str">
        <f t="shared" si="89"/>
        <v/>
      </c>
      <c r="AA262" s="1564" t="str">
        <f t="shared" si="90"/>
        <v/>
      </c>
      <c r="AC262" s="1564" t="str">
        <f t="shared" si="91"/>
        <v/>
      </c>
      <c r="AE262" s="1564" t="str">
        <f t="shared" si="92"/>
        <v/>
      </c>
      <c r="AG262" s="1564" t="str">
        <f t="shared" si="93"/>
        <v/>
      </c>
      <c r="AI262" s="1564" t="str">
        <f t="shared" si="94"/>
        <v/>
      </c>
      <c r="AK262" s="1564" t="str">
        <f t="shared" si="95"/>
        <v/>
      </c>
      <c r="AM262" s="1564" t="str">
        <f t="shared" si="96"/>
        <v/>
      </c>
      <c r="AO262" s="1564" t="str">
        <f t="shared" si="97"/>
        <v/>
      </c>
      <c r="AQ262" s="1564" t="str">
        <f t="shared" si="98"/>
        <v/>
      </c>
    </row>
    <row r="263" spans="5:43">
      <c r="E263" s="1564" t="str">
        <f t="shared" si="101"/>
        <v/>
      </c>
      <c r="G263" s="1564" t="str">
        <f t="shared" si="101"/>
        <v/>
      </c>
      <c r="I263" s="1564" t="str">
        <f t="shared" si="81"/>
        <v/>
      </c>
      <c r="K263" s="1564" t="str">
        <f t="shared" si="82"/>
        <v/>
      </c>
      <c r="M263" s="1564" t="str">
        <f t="shared" si="83"/>
        <v/>
      </c>
      <c r="O263" s="1564" t="str">
        <f t="shared" si="84"/>
        <v/>
      </c>
      <c r="Q263" s="1564" t="str">
        <f t="shared" si="85"/>
        <v/>
      </c>
      <c r="S263" s="1564" t="str">
        <f t="shared" si="86"/>
        <v/>
      </c>
      <c r="U263" s="1564" t="str">
        <f t="shared" si="87"/>
        <v/>
      </c>
      <c r="W263" s="1564" t="str">
        <f t="shared" si="88"/>
        <v/>
      </c>
      <c r="Y263" s="1564" t="str">
        <f t="shared" si="89"/>
        <v/>
      </c>
      <c r="AA263" s="1564" t="str">
        <f t="shared" si="90"/>
        <v/>
      </c>
      <c r="AC263" s="1564" t="str">
        <f t="shared" si="91"/>
        <v/>
      </c>
      <c r="AE263" s="1564" t="str">
        <f t="shared" si="92"/>
        <v/>
      </c>
      <c r="AG263" s="1564" t="str">
        <f t="shared" si="93"/>
        <v/>
      </c>
      <c r="AI263" s="1564" t="str">
        <f t="shared" si="94"/>
        <v/>
      </c>
      <c r="AK263" s="1564" t="str">
        <f t="shared" si="95"/>
        <v/>
      </c>
      <c r="AM263" s="1564" t="str">
        <f t="shared" si="96"/>
        <v/>
      </c>
      <c r="AO263" s="1564" t="str">
        <f t="shared" si="97"/>
        <v/>
      </c>
      <c r="AQ263" s="1564" t="str">
        <f t="shared" si="98"/>
        <v/>
      </c>
    </row>
    <row r="264" spans="5:43">
      <c r="E264" s="1564" t="str">
        <f t="shared" si="101"/>
        <v/>
      </c>
      <c r="G264" s="1564" t="str">
        <f t="shared" si="101"/>
        <v/>
      </c>
      <c r="I264" s="1564" t="str">
        <f t="shared" si="81"/>
        <v/>
      </c>
      <c r="K264" s="1564" t="str">
        <f t="shared" si="82"/>
        <v/>
      </c>
      <c r="M264" s="1564" t="str">
        <f t="shared" si="83"/>
        <v/>
      </c>
      <c r="O264" s="1564" t="str">
        <f t="shared" si="84"/>
        <v/>
      </c>
      <c r="Q264" s="1564" t="str">
        <f t="shared" si="85"/>
        <v/>
      </c>
      <c r="S264" s="1564" t="str">
        <f t="shared" si="86"/>
        <v/>
      </c>
      <c r="U264" s="1564" t="str">
        <f t="shared" si="87"/>
        <v/>
      </c>
      <c r="W264" s="1564" t="str">
        <f t="shared" si="88"/>
        <v/>
      </c>
      <c r="Y264" s="1564" t="str">
        <f t="shared" si="89"/>
        <v/>
      </c>
      <c r="AA264" s="1564" t="str">
        <f t="shared" si="90"/>
        <v/>
      </c>
      <c r="AC264" s="1564" t="str">
        <f t="shared" si="91"/>
        <v/>
      </c>
      <c r="AE264" s="1564" t="str">
        <f t="shared" si="92"/>
        <v/>
      </c>
      <c r="AG264" s="1564" t="str">
        <f t="shared" si="93"/>
        <v/>
      </c>
      <c r="AI264" s="1564" t="str">
        <f t="shared" si="94"/>
        <v/>
      </c>
      <c r="AK264" s="1564" t="str">
        <f t="shared" si="95"/>
        <v/>
      </c>
      <c r="AM264" s="1564" t="str">
        <f t="shared" si="96"/>
        <v/>
      </c>
      <c r="AO264" s="1564" t="str">
        <f t="shared" si="97"/>
        <v/>
      </c>
      <c r="AQ264" s="1564" t="str">
        <f t="shared" si="98"/>
        <v/>
      </c>
    </row>
    <row r="265" spans="5:43">
      <c r="E265" s="1564" t="str">
        <f t="shared" si="101"/>
        <v/>
      </c>
      <c r="G265" s="1564" t="str">
        <f t="shared" si="101"/>
        <v/>
      </c>
      <c r="I265" s="1564" t="str">
        <f t="shared" si="81"/>
        <v/>
      </c>
      <c r="K265" s="1564" t="str">
        <f t="shared" si="82"/>
        <v/>
      </c>
      <c r="M265" s="1564" t="str">
        <f t="shared" si="83"/>
        <v/>
      </c>
      <c r="O265" s="1564" t="str">
        <f t="shared" si="84"/>
        <v/>
      </c>
      <c r="Q265" s="1564" t="str">
        <f t="shared" si="85"/>
        <v/>
      </c>
      <c r="S265" s="1564" t="str">
        <f t="shared" si="86"/>
        <v/>
      </c>
      <c r="U265" s="1564" t="str">
        <f t="shared" si="87"/>
        <v/>
      </c>
      <c r="W265" s="1564" t="str">
        <f t="shared" si="88"/>
        <v/>
      </c>
      <c r="Y265" s="1564" t="str">
        <f t="shared" si="89"/>
        <v/>
      </c>
      <c r="AA265" s="1564" t="str">
        <f t="shared" si="90"/>
        <v/>
      </c>
      <c r="AC265" s="1564" t="str">
        <f t="shared" si="91"/>
        <v/>
      </c>
      <c r="AE265" s="1564" t="str">
        <f t="shared" si="92"/>
        <v/>
      </c>
      <c r="AG265" s="1564" t="str">
        <f t="shared" si="93"/>
        <v/>
      </c>
      <c r="AI265" s="1564" t="str">
        <f t="shared" si="94"/>
        <v/>
      </c>
      <c r="AK265" s="1564" t="str">
        <f t="shared" si="95"/>
        <v/>
      </c>
      <c r="AM265" s="1564" t="str">
        <f t="shared" si="96"/>
        <v/>
      </c>
      <c r="AO265" s="1564" t="str">
        <f t="shared" si="97"/>
        <v/>
      </c>
      <c r="AQ265" s="1564" t="str">
        <f t="shared" si="98"/>
        <v/>
      </c>
    </row>
    <row r="266" spans="5:43">
      <c r="E266" s="1564" t="str">
        <f t="shared" si="101"/>
        <v/>
      </c>
      <c r="G266" s="1564" t="str">
        <f t="shared" si="101"/>
        <v/>
      </c>
      <c r="I266" s="1564" t="str">
        <f t="shared" si="81"/>
        <v/>
      </c>
      <c r="K266" s="1564" t="str">
        <f t="shared" si="82"/>
        <v/>
      </c>
      <c r="M266" s="1564" t="str">
        <f t="shared" si="83"/>
        <v/>
      </c>
      <c r="O266" s="1564" t="str">
        <f t="shared" si="84"/>
        <v/>
      </c>
      <c r="Q266" s="1564" t="str">
        <f t="shared" si="85"/>
        <v/>
      </c>
      <c r="S266" s="1564" t="str">
        <f t="shared" si="86"/>
        <v/>
      </c>
      <c r="U266" s="1564" t="str">
        <f t="shared" si="87"/>
        <v/>
      </c>
      <c r="W266" s="1564" t="str">
        <f t="shared" si="88"/>
        <v/>
      </c>
      <c r="Y266" s="1564" t="str">
        <f t="shared" si="89"/>
        <v/>
      </c>
      <c r="AA266" s="1564" t="str">
        <f t="shared" si="90"/>
        <v/>
      </c>
      <c r="AC266" s="1564" t="str">
        <f t="shared" si="91"/>
        <v/>
      </c>
      <c r="AE266" s="1564" t="str">
        <f t="shared" si="92"/>
        <v/>
      </c>
      <c r="AG266" s="1564" t="str">
        <f t="shared" si="93"/>
        <v/>
      </c>
      <c r="AI266" s="1564" t="str">
        <f t="shared" si="94"/>
        <v/>
      </c>
      <c r="AK266" s="1564" t="str">
        <f t="shared" si="95"/>
        <v/>
      </c>
      <c r="AM266" s="1564" t="str">
        <f t="shared" si="96"/>
        <v/>
      </c>
      <c r="AO266" s="1564" t="str">
        <f t="shared" si="97"/>
        <v/>
      </c>
      <c r="AQ266" s="1564" t="str">
        <f t="shared" si="98"/>
        <v/>
      </c>
    </row>
    <row r="267" spans="5:43">
      <c r="E267" s="1564" t="str">
        <f t="shared" si="101"/>
        <v/>
      </c>
      <c r="G267" s="1564" t="str">
        <f t="shared" si="101"/>
        <v/>
      </c>
      <c r="I267" s="1564" t="str">
        <f t="shared" si="81"/>
        <v/>
      </c>
      <c r="K267" s="1564" t="str">
        <f t="shared" si="82"/>
        <v/>
      </c>
      <c r="M267" s="1564" t="str">
        <f t="shared" si="83"/>
        <v/>
      </c>
      <c r="O267" s="1564" t="str">
        <f t="shared" si="84"/>
        <v/>
      </c>
      <c r="Q267" s="1564" t="str">
        <f t="shared" si="85"/>
        <v/>
      </c>
      <c r="S267" s="1564" t="str">
        <f t="shared" si="86"/>
        <v/>
      </c>
      <c r="U267" s="1564" t="str">
        <f t="shared" si="87"/>
        <v/>
      </c>
      <c r="W267" s="1564" t="str">
        <f t="shared" si="88"/>
        <v/>
      </c>
      <c r="Y267" s="1564" t="str">
        <f t="shared" si="89"/>
        <v/>
      </c>
      <c r="AA267" s="1564" t="str">
        <f t="shared" si="90"/>
        <v/>
      </c>
      <c r="AC267" s="1564" t="str">
        <f t="shared" si="91"/>
        <v/>
      </c>
      <c r="AE267" s="1564" t="str">
        <f t="shared" si="92"/>
        <v/>
      </c>
      <c r="AG267" s="1564" t="str">
        <f t="shared" si="93"/>
        <v/>
      </c>
      <c r="AI267" s="1564" t="str">
        <f t="shared" si="94"/>
        <v/>
      </c>
      <c r="AK267" s="1564" t="str">
        <f t="shared" si="95"/>
        <v/>
      </c>
      <c r="AM267" s="1564" t="str">
        <f t="shared" si="96"/>
        <v/>
      </c>
      <c r="AO267" s="1564" t="str">
        <f t="shared" si="97"/>
        <v/>
      </c>
      <c r="AQ267" s="1564" t="str">
        <f t="shared" si="98"/>
        <v/>
      </c>
    </row>
    <row r="268" spans="5:43">
      <c r="E268" s="1564" t="str">
        <f t="shared" si="101"/>
        <v/>
      </c>
      <c r="G268" s="1564" t="str">
        <f t="shared" si="101"/>
        <v/>
      </c>
      <c r="I268" s="1564" t="str">
        <f t="shared" si="81"/>
        <v/>
      </c>
      <c r="K268" s="1564" t="str">
        <f t="shared" si="82"/>
        <v/>
      </c>
      <c r="M268" s="1564" t="str">
        <f t="shared" si="83"/>
        <v/>
      </c>
      <c r="O268" s="1564" t="str">
        <f t="shared" si="84"/>
        <v/>
      </c>
      <c r="Q268" s="1564" t="str">
        <f t="shared" si="85"/>
        <v/>
      </c>
      <c r="S268" s="1564" t="str">
        <f t="shared" si="86"/>
        <v/>
      </c>
      <c r="U268" s="1564" t="str">
        <f t="shared" si="87"/>
        <v/>
      </c>
      <c r="W268" s="1564" t="str">
        <f t="shared" si="88"/>
        <v/>
      </c>
      <c r="Y268" s="1564" t="str">
        <f t="shared" si="89"/>
        <v/>
      </c>
      <c r="AA268" s="1564" t="str">
        <f t="shared" si="90"/>
        <v/>
      </c>
      <c r="AC268" s="1564" t="str">
        <f t="shared" si="91"/>
        <v/>
      </c>
      <c r="AE268" s="1564" t="str">
        <f t="shared" si="92"/>
        <v/>
      </c>
      <c r="AG268" s="1564" t="str">
        <f t="shared" si="93"/>
        <v/>
      </c>
      <c r="AI268" s="1564" t="str">
        <f t="shared" si="94"/>
        <v/>
      </c>
      <c r="AK268" s="1564" t="str">
        <f t="shared" si="95"/>
        <v/>
      </c>
      <c r="AM268" s="1564" t="str">
        <f t="shared" si="96"/>
        <v/>
      </c>
      <c r="AO268" s="1564" t="str">
        <f t="shared" si="97"/>
        <v/>
      </c>
      <c r="AQ268" s="1564" t="str">
        <f t="shared" si="98"/>
        <v/>
      </c>
    </row>
    <row r="269" spans="5:43">
      <c r="E269" s="1564" t="str">
        <f t="shared" ref="E269:G284" si="102">IF(OR($B269=0,D269=0),"",D269/$B269)</f>
        <v/>
      </c>
      <c r="G269" s="1564" t="str">
        <f t="shared" si="102"/>
        <v/>
      </c>
      <c r="I269" s="1564" t="str">
        <f t="shared" ref="I269:I300" si="103">IF(OR($B269=0,H269=0),"",H269/$B269)</f>
        <v/>
      </c>
      <c r="K269" s="1564" t="str">
        <f t="shared" ref="K269:K300" si="104">IF(OR($B269=0,J269=0),"",J269/$B269)</f>
        <v/>
      </c>
      <c r="M269" s="1564" t="str">
        <f t="shared" ref="M269:M300" si="105">IF(OR($B269=0,L269=0),"",L269/$B269)</f>
        <v/>
      </c>
      <c r="O269" s="1564" t="str">
        <f t="shared" ref="O269:O300" si="106">IF(OR($B269=0,N269=0),"",N269/$B269)</f>
        <v/>
      </c>
      <c r="Q269" s="1564" t="str">
        <f t="shared" ref="Q269:Q300" si="107">IF(OR($B269=0,P269=0),"",P269/$B269)</f>
        <v/>
      </c>
      <c r="S269" s="1564" t="str">
        <f t="shared" ref="S269:S300" si="108">IF(OR($B269=0,R269=0),"",R269/$B269)</f>
        <v/>
      </c>
      <c r="U269" s="1564" t="str">
        <f t="shared" ref="U269:U300" si="109">IF(OR($B269=0,T269=0),"",T269/$B269)</f>
        <v/>
      </c>
      <c r="W269" s="1564" t="str">
        <f t="shared" ref="W269:W300" si="110">IF(OR($B269=0,V269=0),"",V269/$B269)</f>
        <v/>
      </c>
      <c r="Y269" s="1564" t="str">
        <f t="shared" ref="Y269:Y300" si="111">IF(OR($B269=0,X269=0),"",X269/$B269)</f>
        <v/>
      </c>
      <c r="AA269" s="1564" t="str">
        <f t="shared" ref="AA269:AA300" si="112">IF(OR($B269=0,Z269=0),"",Z269/$B269)</f>
        <v/>
      </c>
      <c r="AC269" s="1564" t="str">
        <f t="shared" ref="AC269:AC300" si="113">IF(OR($B269=0,AB269=0),"",AB269/$B269)</f>
        <v/>
      </c>
      <c r="AE269" s="1564" t="str">
        <f t="shared" ref="AE269:AE300" si="114">IF(OR($B269=0,AD269=0),"",AD269/$B269)</f>
        <v/>
      </c>
      <c r="AG269" s="1564" t="str">
        <f t="shared" ref="AG269:AG300" si="115">IF(OR($B269=0,AF269=0),"",AF269/$B269)</f>
        <v/>
      </c>
      <c r="AI269" s="1564" t="str">
        <f t="shared" ref="AI269:AI300" si="116">IF(OR($B269=0,AH269=0),"",AH269/$B269)</f>
        <v/>
      </c>
      <c r="AK269" s="1564" t="str">
        <f t="shared" ref="AK269:AK300" si="117">IF(OR($B269=0,AJ269=0),"",AJ269/$B269)</f>
        <v/>
      </c>
      <c r="AM269" s="1564" t="str">
        <f t="shared" ref="AM269:AM300" si="118">IF(OR($B269=0,AL269=0),"",AL269/$B269)</f>
        <v/>
      </c>
      <c r="AO269" s="1564" t="str">
        <f t="shared" ref="AO269:AO300" si="119">IF(OR($B269=0,AN269=0),"",AN269/$B269)</f>
        <v/>
      </c>
      <c r="AQ269" s="1564" t="str">
        <f t="shared" ref="AQ269:AQ300" si="120">IF(OR($B269=0,AP269=0),"",AP269/$B269)</f>
        <v/>
      </c>
    </row>
    <row r="270" spans="5:43">
      <c r="E270" s="1564" t="str">
        <f t="shared" si="102"/>
        <v/>
      </c>
      <c r="G270" s="1564" t="str">
        <f t="shared" si="102"/>
        <v/>
      </c>
      <c r="I270" s="1564" t="str">
        <f t="shared" si="103"/>
        <v/>
      </c>
      <c r="K270" s="1564" t="str">
        <f t="shared" si="104"/>
        <v/>
      </c>
      <c r="M270" s="1564" t="str">
        <f t="shared" si="105"/>
        <v/>
      </c>
      <c r="O270" s="1564" t="str">
        <f t="shared" si="106"/>
        <v/>
      </c>
      <c r="Q270" s="1564" t="str">
        <f t="shared" si="107"/>
        <v/>
      </c>
      <c r="S270" s="1564" t="str">
        <f t="shared" si="108"/>
        <v/>
      </c>
      <c r="U270" s="1564" t="str">
        <f t="shared" si="109"/>
        <v/>
      </c>
      <c r="W270" s="1564" t="str">
        <f t="shared" si="110"/>
        <v/>
      </c>
      <c r="Y270" s="1564" t="str">
        <f t="shared" si="111"/>
        <v/>
      </c>
      <c r="AA270" s="1564" t="str">
        <f t="shared" si="112"/>
        <v/>
      </c>
      <c r="AC270" s="1564" t="str">
        <f t="shared" si="113"/>
        <v/>
      </c>
      <c r="AE270" s="1564" t="str">
        <f t="shared" si="114"/>
        <v/>
      </c>
      <c r="AG270" s="1564" t="str">
        <f t="shared" si="115"/>
        <v/>
      </c>
      <c r="AI270" s="1564" t="str">
        <f t="shared" si="116"/>
        <v/>
      </c>
      <c r="AK270" s="1564" t="str">
        <f t="shared" si="117"/>
        <v/>
      </c>
      <c r="AM270" s="1564" t="str">
        <f t="shared" si="118"/>
        <v/>
      </c>
      <c r="AO270" s="1564" t="str">
        <f t="shared" si="119"/>
        <v/>
      </c>
      <c r="AQ270" s="1564" t="str">
        <f t="shared" si="120"/>
        <v/>
      </c>
    </row>
    <row r="271" spans="5:43">
      <c r="E271" s="1564" t="str">
        <f t="shared" si="102"/>
        <v/>
      </c>
      <c r="G271" s="1564" t="str">
        <f t="shared" si="102"/>
        <v/>
      </c>
      <c r="I271" s="1564" t="str">
        <f t="shared" si="103"/>
        <v/>
      </c>
      <c r="K271" s="1564" t="str">
        <f t="shared" si="104"/>
        <v/>
      </c>
      <c r="M271" s="1564" t="str">
        <f t="shared" si="105"/>
        <v/>
      </c>
      <c r="O271" s="1564" t="str">
        <f t="shared" si="106"/>
        <v/>
      </c>
      <c r="Q271" s="1564" t="str">
        <f t="shared" si="107"/>
        <v/>
      </c>
      <c r="S271" s="1564" t="str">
        <f t="shared" si="108"/>
        <v/>
      </c>
      <c r="U271" s="1564" t="str">
        <f t="shared" si="109"/>
        <v/>
      </c>
      <c r="W271" s="1564" t="str">
        <f t="shared" si="110"/>
        <v/>
      </c>
      <c r="Y271" s="1564" t="str">
        <f t="shared" si="111"/>
        <v/>
      </c>
      <c r="AA271" s="1564" t="str">
        <f t="shared" si="112"/>
        <v/>
      </c>
      <c r="AC271" s="1564" t="str">
        <f t="shared" si="113"/>
        <v/>
      </c>
      <c r="AE271" s="1564" t="str">
        <f t="shared" si="114"/>
        <v/>
      </c>
      <c r="AG271" s="1564" t="str">
        <f t="shared" si="115"/>
        <v/>
      </c>
      <c r="AI271" s="1564" t="str">
        <f t="shared" si="116"/>
        <v/>
      </c>
      <c r="AK271" s="1564" t="str">
        <f t="shared" si="117"/>
        <v/>
      </c>
      <c r="AM271" s="1564" t="str">
        <f t="shared" si="118"/>
        <v/>
      </c>
      <c r="AO271" s="1564" t="str">
        <f t="shared" si="119"/>
        <v/>
      </c>
      <c r="AQ271" s="1564" t="str">
        <f t="shared" si="120"/>
        <v/>
      </c>
    </row>
    <row r="272" spans="5:43">
      <c r="E272" s="1564" t="str">
        <f t="shared" si="102"/>
        <v/>
      </c>
      <c r="G272" s="1564" t="str">
        <f t="shared" si="102"/>
        <v/>
      </c>
      <c r="I272" s="1564" t="str">
        <f t="shared" si="103"/>
        <v/>
      </c>
      <c r="K272" s="1564" t="str">
        <f t="shared" si="104"/>
        <v/>
      </c>
      <c r="M272" s="1564" t="str">
        <f t="shared" si="105"/>
        <v/>
      </c>
      <c r="O272" s="1564" t="str">
        <f t="shared" si="106"/>
        <v/>
      </c>
      <c r="Q272" s="1564" t="str">
        <f t="shared" si="107"/>
        <v/>
      </c>
      <c r="S272" s="1564" t="str">
        <f t="shared" si="108"/>
        <v/>
      </c>
      <c r="U272" s="1564" t="str">
        <f t="shared" si="109"/>
        <v/>
      </c>
      <c r="W272" s="1564" t="str">
        <f t="shared" si="110"/>
        <v/>
      </c>
      <c r="Y272" s="1564" t="str">
        <f t="shared" si="111"/>
        <v/>
      </c>
      <c r="AA272" s="1564" t="str">
        <f t="shared" si="112"/>
        <v/>
      </c>
      <c r="AC272" s="1564" t="str">
        <f t="shared" si="113"/>
        <v/>
      </c>
      <c r="AE272" s="1564" t="str">
        <f t="shared" si="114"/>
        <v/>
      </c>
      <c r="AG272" s="1564" t="str">
        <f t="shared" si="115"/>
        <v/>
      </c>
      <c r="AI272" s="1564" t="str">
        <f t="shared" si="116"/>
        <v/>
      </c>
      <c r="AK272" s="1564" t="str">
        <f t="shared" si="117"/>
        <v/>
      </c>
      <c r="AM272" s="1564" t="str">
        <f t="shared" si="118"/>
        <v/>
      </c>
      <c r="AO272" s="1564" t="str">
        <f t="shared" si="119"/>
        <v/>
      </c>
      <c r="AQ272" s="1564" t="str">
        <f t="shared" si="120"/>
        <v/>
      </c>
    </row>
    <row r="273" spans="5:43">
      <c r="E273" s="1564" t="str">
        <f t="shared" si="102"/>
        <v/>
      </c>
      <c r="G273" s="1564" t="str">
        <f t="shared" si="102"/>
        <v/>
      </c>
      <c r="I273" s="1564" t="str">
        <f t="shared" si="103"/>
        <v/>
      </c>
      <c r="K273" s="1564" t="str">
        <f t="shared" si="104"/>
        <v/>
      </c>
      <c r="M273" s="1564" t="str">
        <f t="shared" si="105"/>
        <v/>
      </c>
      <c r="O273" s="1564" t="str">
        <f t="shared" si="106"/>
        <v/>
      </c>
      <c r="Q273" s="1564" t="str">
        <f t="shared" si="107"/>
        <v/>
      </c>
      <c r="S273" s="1564" t="str">
        <f t="shared" si="108"/>
        <v/>
      </c>
      <c r="U273" s="1564" t="str">
        <f t="shared" si="109"/>
        <v/>
      </c>
      <c r="W273" s="1564" t="str">
        <f t="shared" si="110"/>
        <v/>
      </c>
      <c r="Y273" s="1564" t="str">
        <f t="shared" si="111"/>
        <v/>
      </c>
      <c r="AA273" s="1564" t="str">
        <f t="shared" si="112"/>
        <v/>
      </c>
      <c r="AC273" s="1564" t="str">
        <f t="shared" si="113"/>
        <v/>
      </c>
      <c r="AE273" s="1564" t="str">
        <f t="shared" si="114"/>
        <v/>
      </c>
      <c r="AG273" s="1564" t="str">
        <f t="shared" si="115"/>
        <v/>
      </c>
      <c r="AI273" s="1564" t="str">
        <f t="shared" si="116"/>
        <v/>
      </c>
      <c r="AK273" s="1564" t="str">
        <f t="shared" si="117"/>
        <v/>
      </c>
      <c r="AM273" s="1564" t="str">
        <f t="shared" si="118"/>
        <v/>
      </c>
      <c r="AO273" s="1564" t="str">
        <f t="shared" si="119"/>
        <v/>
      </c>
      <c r="AQ273" s="1564" t="str">
        <f t="shared" si="120"/>
        <v/>
      </c>
    </row>
    <row r="274" spans="5:43">
      <c r="E274" s="1564" t="str">
        <f t="shared" si="102"/>
        <v/>
      </c>
      <c r="G274" s="1564" t="str">
        <f t="shared" si="102"/>
        <v/>
      </c>
      <c r="I274" s="1564" t="str">
        <f t="shared" si="103"/>
        <v/>
      </c>
      <c r="K274" s="1564" t="str">
        <f t="shared" si="104"/>
        <v/>
      </c>
      <c r="M274" s="1564" t="str">
        <f t="shared" si="105"/>
        <v/>
      </c>
      <c r="O274" s="1564" t="str">
        <f t="shared" si="106"/>
        <v/>
      </c>
      <c r="Q274" s="1564" t="str">
        <f t="shared" si="107"/>
        <v/>
      </c>
      <c r="S274" s="1564" t="str">
        <f t="shared" si="108"/>
        <v/>
      </c>
      <c r="U274" s="1564" t="str">
        <f t="shared" si="109"/>
        <v/>
      </c>
      <c r="W274" s="1564" t="str">
        <f t="shared" si="110"/>
        <v/>
      </c>
      <c r="Y274" s="1564" t="str">
        <f t="shared" si="111"/>
        <v/>
      </c>
      <c r="AA274" s="1564" t="str">
        <f t="shared" si="112"/>
        <v/>
      </c>
      <c r="AC274" s="1564" t="str">
        <f t="shared" si="113"/>
        <v/>
      </c>
      <c r="AE274" s="1564" t="str">
        <f t="shared" si="114"/>
        <v/>
      </c>
      <c r="AG274" s="1564" t="str">
        <f t="shared" si="115"/>
        <v/>
      </c>
      <c r="AI274" s="1564" t="str">
        <f t="shared" si="116"/>
        <v/>
      </c>
      <c r="AK274" s="1564" t="str">
        <f t="shared" si="117"/>
        <v/>
      </c>
      <c r="AM274" s="1564" t="str">
        <f t="shared" si="118"/>
        <v/>
      </c>
      <c r="AO274" s="1564" t="str">
        <f t="shared" si="119"/>
        <v/>
      </c>
      <c r="AQ274" s="1564" t="str">
        <f t="shared" si="120"/>
        <v/>
      </c>
    </row>
    <row r="275" spans="5:43">
      <c r="E275" s="1564" t="str">
        <f t="shared" si="102"/>
        <v/>
      </c>
      <c r="G275" s="1564" t="str">
        <f t="shared" si="102"/>
        <v/>
      </c>
      <c r="I275" s="1564" t="str">
        <f t="shared" si="103"/>
        <v/>
      </c>
      <c r="K275" s="1564" t="str">
        <f t="shared" si="104"/>
        <v/>
      </c>
      <c r="M275" s="1564" t="str">
        <f t="shared" si="105"/>
        <v/>
      </c>
      <c r="O275" s="1564" t="str">
        <f t="shared" si="106"/>
        <v/>
      </c>
      <c r="Q275" s="1564" t="str">
        <f t="shared" si="107"/>
        <v/>
      </c>
      <c r="S275" s="1564" t="str">
        <f t="shared" si="108"/>
        <v/>
      </c>
      <c r="U275" s="1564" t="str">
        <f t="shared" si="109"/>
        <v/>
      </c>
      <c r="W275" s="1564" t="str">
        <f t="shared" si="110"/>
        <v/>
      </c>
      <c r="Y275" s="1564" t="str">
        <f t="shared" si="111"/>
        <v/>
      </c>
      <c r="AA275" s="1564" t="str">
        <f t="shared" si="112"/>
        <v/>
      </c>
      <c r="AC275" s="1564" t="str">
        <f t="shared" si="113"/>
        <v/>
      </c>
      <c r="AE275" s="1564" t="str">
        <f t="shared" si="114"/>
        <v/>
      </c>
      <c r="AG275" s="1564" t="str">
        <f t="shared" si="115"/>
        <v/>
      </c>
      <c r="AI275" s="1564" t="str">
        <f t="shared" si="116"/>
        <v/>
      </c>
      <c r="AK275" s="1564" t="str">
        <f t="shared" si="117"/>
        <v/>
      </c>
      <c r="AM275" s="1564" t="str">
        <f t="shared" si="118"/>
        <v/>
      </c>
      <c r="AO275" s="1564" t="str">
        <f t="shared" si="119"/>
        <v/>
      </c>
      <c r="AQ275" s="1564" t="str">
        <f t="shared" si="120"/>
        <v/>
      </c>
    </row>
    <row r="276" spans="5:43">
      <c r="E276" s="1564" t="str">
        <f t="shared" si="102"/>
        <v/>
      </c>
      <c r="G276" s="1564" t="str">
        <f t="shared" si="102"/>
        <v/>
      </c>
      <c r="I276" s="1564" t="str">
        <f t="shared" si="103"/>
        <v/>
      </c>
      <c r="K276" s="1564" t="str">
        <f t="shared" si="104"/>
        <v/>
      </c>
      <c r="M276" s="1564" t="str">
        <f t="shared" si="105"/>
        <v/>
      </c>
      <c r="O276" s="1564" t="str">
        <f t="shared" si="106"/>
        <v/>
      </c>
      <c r="Q276" s="1564" t="str">
        <f t="shared" si="107"/>
        <v/>
      </c>
      <c r="S276" s="1564" t="str">
        <f t="shared" si="108"/>
        <v/>
      </c>
      <c r="U276" s="1564" t="str">
        <f t="shared" si="109"/>
        <v/>
      </c>
      <c r="W276" s="1564" t="str">
        <f t="shared" si="110"/>
        <v/>
      </c>
      <c r="Y276" s="1564" t="str">
        <f t="shared" si="111"/>
        <v/>
      </c>
      <c r="AA276" s="1564" t="str">
        <f t="shared" si="112"/>
        <v/>
      </c>
      <c r="AC276" s="1564" t="str">
        <f t="shared" si="113"/>
        <v/>
      </c>
      <c r="AE276" s="1564" t="str">
        <f t="shared" si="114"/>
        <v/>
      </c>
      <c r="AG276" s="1564" t="str">
        <f t="shared" si="115"/>
        <v/>
      </c>
      <c r="AI276" s="1564" t="str">
        <f t="shared" si="116"/>
        <v/>
      </c>
      <c r="AK276" s="1564" t="str">
        <f t="shared" si="117"/>
        <v/>
      </c>
      <c r="AM276" s="1564" t="str">
        <f t="shared" si="118"/>
        <v/>
      </c>
      <c r="AO276" s="1564" t="str">
        <f t="shared" si="119"/>
        <v/>
      </c>
      <c r="AQ276" s="1564" t="str">
        <f t="shared" si="120"/>
        <v/>
      </c>
    </row>
    <row r="277" spans="5:43">
      <c r="E277" s="1564" t="str">
        <f t="shared" si="102"/>
        <v/>
      </c>
      <c r="G277" s="1564" t="str">
        <f t="shared" si="102"/>
        <v/>
      </c>
      <c r="I277" s="1564" t="str">
        <f t="shared" si="103"/>
        <v/>
      </c>
      <c r="K277" s="1564" t="str">
        <f t="shared" si="104"/>
        <v/>
      </c>
      <c r="M277" s="1564" t="str">
        <f t="shared" si="105"/>
        <v/>
      </c>
      <c r="O277" s="1564" t="str">
        <f t="shared" si="106"/>
        <v/>
      </c>
      <c r="Q277" s="1564" t="str">
        <f t="shared" si="107"/>
        <v/>
      </c>
      <c r="S277" s="1564" t="str">
        <f t="shared" si="108"/>
        <v/>
      </c>
      <c r="U277" s="1564" t="str">
        <f t="shared" si="109"/>
        <v/>
      </c>
      <c r="W277" s="1564" t="str">
        <f t="shared" si="110"/>
        <v/>
      </c>
      <c r="Y277" s="1564" t="str">
        <f t="shared" si="111"/>
        <v/>
      </c>
      <c r="AA277" s="1564" t="str">
        <f t="shared" si="112"/>
        <v/>
      </c>
      <c r="AC277" s="1564" t="str">
        <f t="shared" si="113"/>
        <v/>
      </c>
      <c r="AE277" s="1564" t="str">
        <f t="shared" si="114"/>
        <v/>
      </c>
      <c r="AG277" s="1564" t="str">
        <f t="shared" si="115"/>
        <v/>
      </c>
      <c r="AI277" s="1564" t="str">
        <f t="shared" si="116"/>
        <v/>
      </c>
      <c r="AK277" s="1564" t="str">
        <f t="shared" si="117"/>
        <v/>
      </c>
      <c r="AM277" s="1564" t="str">
        <f t="shared" si="118"/>
        <v/>
      </c>
      <c r="AO277" s="1564" t="str">
        <f t="shared" si="119"/>
        <v/>
      </c>
      <c r="AQ277" s="1564" t="str">
        <f t="shared" si="120"/>
        <v/>
      </c>
    </row>
    <row r="278" spans="5:43">
      <c r="E278" s="1564" t="str">
        <f t="shared" si="102"/>
        <v/>
      </c>
      <c r="G278" s="1564" t="str">
        <f t="shared" si="102"/>
        <v/>
      </c>
      <c r="I278" s="1564" t="str">
        <f t="shared" si="103"/>
        <v/>
      </c>
      <c r="K278" s="1564" t="str">
        <f t="shared" si="104"/>
        <v/>
      </c>
      <c r="M278" s="1564" t="str">
        <f t="shared" si="105"/>
        <v/>
      </c>
      <c r="O278" s="1564" t="str">
        <f t="shared" si="106"/>
        <v/>
      </c>
      <c r="Q278" s="1564" t="str">
        <f t="shared" si="107"/>
        <v/>
      </c>
      <c r="S278" s="1564" t="str">
        <f t="shared" si="108"/>
        <v/>
      </c>
      <c r="U278" s="1564" t="str">
        <f t="shared" si="109"/>
        <v/>
      </c>
      <c r="W278" s="1564" t="str">
        <f t="shared" si="110"/>
        <v/>
      </c>
      <c r="Y278" s="1564" t="str">
        <f t="shared" si="111"/>
        <v/>
      </c>
      <c r="AA278" s="1564" t="str">
        <f t="shared" si="112"/>
        <v/>
      </c>
      <c r="AC278" s="1564" t="str">
        <f t="shared" si="113"/>
        <v/>
      </c>
      <c r="AE278" s="1564" t="str">
        <f t="shared" si="114"/>
        <v/>
      </c>
      <c r="AG278" s="1564" t="str">
        <f t="shared" si="115"/>
        <v/>
      </c>
      <c r="AI278" s="1564" t="str">
        <f t="shared" si="116"/>
        <v/>
      </c>
      <c r="AK278" s="1564" t="str">
        <f t="shared" si="117"/>
        <v/>
      </c>
      <c r="AM278" s="1564" t="str">
        <f t="shared" si="118"/>
        <v/>
      </c>
      <c r="AO278" s="1564" t="str">
        <f t="shared" si="119"/>
        <v/>
      </c>
      <c r="AQ278" s="1564" t="str">
        <f t="shared" si="120"/>
        <v/>
      </c>
    </row>
    <row r="279" spans="5:43">
      <c r="E279" s="1564" t="str">
        <f t="shared" si="102"/>
        <v/>
      </c>
      <c r="G279" s="1564" t="str">
        <f t="shared" si="102"/>
        <v/>
      </c>
      <c r="I279" s="1564" t="str">
        <f t="shared" si="103"/>
        <v/>
      </c>
      <c r="K279" s="1564" t="str">
        <f t="shared" si="104"/>
        <v/>
      </c>
      <c r="M279" s="1564" t="str">
        <f t="shared" si="105"/>
        <v/>
      </c>
      <c r="O279" s="1564" t="str">
        <f t="shared" si="106"/>
        <v/>
      </c>
      <c r="Q279" s="1564" t="str">
        <f t="shared" si="107"/>
        <v/>
      </c>
      <c r="S279" s="1564" t="str">
        <f t="shared" si="108"/>
        <v/>
      </c>
      <c r="U279" s="1564" t="str">
        <f t="shared" si="109"/>
        <v/>
      </c>
      <c r="W279" s="1564" t="str">
        <f t="shared" si="110"/>
        <v/>
      </c>
      <c r="Y279" s="1564" t="str">
        <f t="shared" si="111"/>
        <v/>
      </c>
      <c r="AA279" s="1564" t="str">
        <f t="shared" si="112"/>
        <v/>
      </c>
      <c r="AC279" s="1564" t="str">
        <f t="shared" si="113"/>
        <v/>
      </c>
      <c r="AE279" s="1564" t="str">
        <f t="shared" si="114"/>
        <v/>
      </c>
      <c r="AG279" s="1564" t="str">
        <f t="shared" si="115"/>
        <v/>
      </c>
      <c r="AI279" s="1564" t="str">
        <f t="shared" si="116"/>
        <v/>
      </c>
      <c r="AK279" s="1564" t="str">
        <f t="shared" si="117"/>
        <v/>
      </c>
      <c r="AM279" s="1564" t="str">
        <f t="shared" si="118"/>
        <v/>
      </c>
      <c r="AO279" s="1564" t="str">
        <f t="shared" si="119"/>
        <v/>
      </c>
      <c r="AQ279" s="1564" t="str">
        <f t="shared" si="120"/>
        <v/>
      </c>
    </row>
    <row r="280" spans="5:43">
      <c r="E280" s="1564" t="str">
        <f t="shared" si="102"/>
        <v/>
      </c>
      <c r="G280" s="1564" t="str">
        <f t="shared" si="102"/>
        <v/>
      </c>
      <c r="I280" s="1564" t="str">
        <f t="shared" si="103"/>
        <v/>
      </c>
      <c r="K280" s="1564" t="str">
        <f t="shared" si="104"/>
        <v/>
      </c>
      <c r="M280" s="1564" t="str">
        <f t="shared" si="105"/>
        <v/>
      </c>
      <c r="O280" s="1564" t="str">
        <f t="shared" si="106"/>
        <v/>
      </c>
      <c r="Q280" s="1564" t="str">
        <f t="shared" si="107"/>
        <v/>
      </c>
      <c r="S280" s="1564" t="str">
        <f t="shared" si="108"/>
        <v/>
      </c>
      <c r="U280" s="1564" t="str">
        <f t="shared" si="109"/>
        <v/>
      </c>
      <c r="W280" s="1564" t="str">
        <f t="shared" si="110"/>
        <v/>
      </c>
      <c r="Y280" s="1564" t="str">
        <f t="shared" si="111"/>
        <v/>
      </c>
      <c r="AA280" s="1564" t="str">
        <f t="shared" si="112"/>
        <v/>
      </c>
      <c r="AC280" s="1564" t="str">
        <f t="shared" si="113"/>
        <v/>
      </c>
      <c r="AE280" s="1564" t="str">
        <f t="shared" si="114"/>
        <v/>
      </c>
      <c r="AG280" s="1564" t="str">
        <f t="shared" si="115"/>
        <v/>
      </c>
      <c r="AI280" s="1564" t="str">
        <f t="shared" si="116"/>
        <v/>
      </c>
      <c r="AK280" s="1564" t="str">
        <f t="shared" si="117"/>
        <v/>
      </c>
      <c r="AM280" s="1564" t="str">
        <f t="shared" si="118"/>
        <v/>
      </c>
      <c r="AO280" s="1564" t="str">
        <f t="shared" si="119"/>
        <v/>
      </c>
      <c r="AQ280" s="1564" t="str">
        <f t="shared" si="120"/>
        <v/>
      </c>
    </row>
    <row r="281" spans="5:43">
      <c r="E281" s="1564" t="str">
        <f t="shared" si="102"/>
        <v/>
      </c>
      <c r="G281" s="1564" t="str">
        <f t="shared" si="102"/>
        <v/>
      </c>
      <c r="I281" s="1564" t="str">
        <f t="shared" si="103"/>
        <v/>
      </c>
      <c r="K281" s="1564" t="str">
        <f t="shared" si="104"/>
        <v/>
      </c>
      <c r="M281" s="1564" t="str">
        <f t="shared" si="105"/>
        <v/>
      </c>
      <c r="O281" s="1564" t="str">
        <f t="shared" si="106"/>
        <v/>
      </c>
      <c r="Q281" s="1564" t="str">
        <f t="shared" si="107"/>
        <v/>
      </c>
      <c r="S281" s="1564" t="str">
        <f t="shared" si="108"/>
        <v/>
      </c>
      <c r="U281" s="1564" t="str">
        <f t="shared" si="109"/>
        <v/>
      </c>
      <c r="W281" s="1564" t="str">
        <f t="shared" si="110"/>
        <v/>
      </c>
      <c r="Y281" s="1564" t="str">
        <f t="shared" si="111"/>
        <v/>
      </c>
      <c r="AA281" s="1564" t="str">
        <f t="shared" si="112"/>
        <v/>
      </c>
      <c r="AC281" s="1564" t="str">
        <f t="shared" si="113"/>
        <v/>
      </c>
      <c r="AE281" s="1564" t="str">
        <f t="shared" si="114"/>
        <v/>
      </c>
      <c r="AG281" s="1564" t="str">
        <f t="shared" si="115"/>
        <v/>
      </c>
      <c r="AI281" s="1564" t="str">
        <f t="shared" si="116"/>
        <v/>
      </c>
      <c r="AK281" s="1564" t="str">
        <f t="shared" si="117"/>
        <v/>
      </c>
      <c r="AM281" s="1564" t="str">
        <f t="shared" si="118"/>
        <v/>
      </c>
      <c r="AO281" s="1564" t="str">
        <f t="shared" si="119"/>
        <v/>
      </c>
      <c r="AQ281" s="1564" t="str">
        <f t="shared" si="120"/>
        <v/>
      </c>
    </row>
    <row r="282" spans="5:43">
      <c r="E282" s="1564" t="str">
        <f t="shared" si="102"/>
        <v/>
      </c>
      <c r="G282" s="1564" t="str">
        <f t="shared" si="102"/>
        <v/>
      </c>
      <c r="I282" s="1564" t="str">
        <f t="shared" si="103"/>
        <v/>
      </c>
      <c r="K282" s="1564" t="str">
        <f t="shared" si="104"/>
        <v/>
      </c>
      <c r="M282" s="1564" t="str">
        <f t="shared" si="105"/>
        <v/>
      </c>
      <c r="O282" s="1564" t="str">
        <f t="shared" si="106"/>
        <v/>
      </c>
      <c r="Q282" s="1564" t="str">
        <f t="shared" si="107"/>
        <v/>
      </c>
      <c r="S282" s="1564" t="str">
        <f t="shared" si="108"/>
        <v/>
      </c>
      <c r="U282" s="1564" t="str">
        <f t="shared" si="109"/>
        <v/>
      </c>
      <c r="W282" s="1564" t="str">
        <f t="shared" si="110"/>
        <v/>
      </c>
      <c r="Y282" s="1564" t="str">
        <f t="shared" si="111"/>
        <v/>
      </c>
      <c r="AA282" s="1564" t="str">
        <f t="shared" si="112"/>
        <v/>
      </c>
      <c r="AC282" s="1564" t="str">
        <f t="shared" si="113"/>
        <v/>
      </c>
      <c r="AE282" s="1564" t="str">
        <f t="shared" si="114"/>
        <v/>
      </c>
      <c r="AG282" s="1564" t="str">
        <f t="shared" si="115"/>
        <v/>
      </c>
      <c r="AI282" s="1564" t="str">
        <f t="shared" si="116"/>
        <v/>
      </c>
      <c r="AK282" s="1564" t="str">
        <f t="shared" si="117"/>
        <v/>
      </c>
      <c r="AM282" s="1564" t="str">
        <f t="shared" si="118"/>
        <v/>
      </c>
      <c r="AO282" s="1564" t="str">
        <f t="shared" si="119"/>
        <v/>
      </c>
      <c r="AQ282" s="1564" t="str">
        <f t="shared" si="120"/>
        <v/>
      </c>
    </row>
    <row r="283" spans="5:43">
      <c r="E283" s="1564" t="str">
        <f t="shared" si="102"/>
        <v/>
      </c>
      <c r="G283" s="1564" t="str">
        <f t="shared" si="102"/>
        <v/>
      </c>
      <c r="I283" s="1564" t="str">
        <f t="shared" si="103"/>
        <v/>
      </c>
      <c r="K283" s="1564" t="str">
        <f t="shared" si="104"/>
        <v/>
      </c>
      <c r="M283" s="1564" t="str">
        <f t="shared" si="105"/>
        <v/>
      </c>
      <c r="O283" s="1564" t="str">
        <f t="shared" si="106"/>
        <v/>
      </c>
      <c r="Q283" s="1564" t="str">
        <f t="shared" si="107"/>
        <v/>
      </c>
      <c r="S283" s="1564" t="str">
        <f t="shared" si="108"/>
        <v/>
      </c>
      <c r="U283" s="1564" t="str">
        <f t="shared" si="109"/>
        <v/>
      </c>
      <c r="W283" s="1564" t="str">
        <f t="shared" si="110"/>
        <v/>
      </c>
      <c r="Y283" s="1564" t="str">
        <f t="shared" si="111"/>
        <v/>
      </c>
      <c r="AA283" s="1564" t="str">
        <f t="shared" si="112"/>
        <v/>
      </c>
      <c r="AC283" s="1564" t="str">
        <f t="shared" si="113"/>
        <v/>
      </c>
      <c r="AE283" s="1564" t="str">
        <f t="shared" si="114"/>
        <v/>
      </c>
      <c r="AG283" s="1564" t="str">
        <f t="shared" si="115"/>
        <v/>
      </c>
      <c r="AI283" s="1564" t="str">
        <f t="shared" si="116"/>
        <v/>
      </c>
      <c r="AK283" s="1564" t="str">
        <f t="shared" si="117"/>
        <v/>
      </c>
      <c r="AM283" s="1564" t="str">
        <f t="shared" si="118"/>
        <v/>
      </c>
      <c r="AO283" s="1564" t="str">
        <f t="shared" si="119"/>
        <v/>
      </c>
      <c r="AQ283" s="1564" t="str">
        <f t="shared" si="120"/>
        <v/>
      </c>
    </row>
    <row r="284" spans="5:43">
      <c r="E284" s="1564" t="str">
        <f t="shared" si="102"/>
        <v/>
      </c>
      <c r="G284" s="1564" t="str">
        <f t="shared" si="102"/>
        <v/>
      </c>
      <c r="I284" s="1564" t="str">
        <f t="shared" si="103"/>
        <v/>
      </c>
      <c r="K284" s="1564" t="str">
        <f t="shared" si="104"/>
        <v/>
      </c>
      <c r="M284" s="1564" t="str">
        <f t="shared" si="105"/>
        <v/>
      </c>
      <c r="O284" s="1564" t="str">
        <f t="shared" si="106"/>
        <v/>
      </c>
      <c r="Q284" s="1564" t="str">
        <f t="shared" si="107"/>
        <v/>
      </c>
      <c r="S284" s="1564" t="str">
        <f t="shared" si="108"/>
        <v/>
      </c>
      <c r="U284" s="1564" t="str">
        <f t="shared" si="109"/>
        <v/>
      </c>
      <c r="W284" s="1564" t="str">
        <f t="shared" si="110"/>
        <v/>
      </c>
      <c r="Y284" s="1564" t="str">
        <f t="shared" si="111"/>
        <v/>
      </c>
      <c r="AA284" s="1564" t="str">
        <f t="shared" si="112"/>
        <v/>
      </c>
      <c r="AC284" s="1564" t="str">
        <f t="shared" si="113"/>
        <v/>
      </c>
      <c r="AE284" s="1564" t="str">
        <f t="shared" si="114"/>
        <v/>
      </c>
      <c r="AG284" s="1564" t="str">
        <f t="shared" si="115"/>
        <v/>
      </c>
      <c r="AI284" s="1564" t="str">
        <f t="shared" si="116"/>
        <v/>
      </c>
      <c r="AK284" s="1564" t="str">
        <f t="shared" si="117"/>
        <v/>
      </c>
      <c r="AM284" s="1564" t="str">
        <f t="shared" si="118"/>
        <v/>
      </c>
      <c r="AO284" s="1564" t="str">
        <f t="shared" si="119"/>
        <v/>
      </c>
      <c r="AQ284" s="1564" t="str">
        <f t="shared" si="120"/>
        <v/>
      </c>
    </row>
    <row r="285" spans="5:43">
      <c r="E285" s="1564" t="str">
        <f t="shared" ref="E285:G300" si="121">IF(OR($B285=0,D285=0),"",D285/$B285)</f>
        <v/>
      </c>
      <c r="G285" s="1564" t="str">
        <f t="shared" si="121"/>
        <v/>
      </c>
      <c r="I285" s="1564" t="str">
        <f t="shared" si="103"/>
        <v/>
      </c>
      <c r="K285" s="1564" t="str">
        <f t="shared" si="104"/>
        <v/>
      </c>
      <c r="M285" s="1564" t="str">
        <f t="shared" si="105"/>
        <v/>
      </c>
      <c r="O285" s="1564" t="str">
        <f t="shared" si="106"/>
        <v/>
      </c>
      <c r="Q285" s="1564" t="str">
        <f t="shared" si="107"/>
        <v/>
      </c>
      <c r="S285" s="1564" t="str">
        <f t="shared" si="108"/>
        <v/>
      </c>
      <c r="U285" s="1564" t="str">
        <f t="shared" si="109"/>
        <v/>
      </c>
      <c r="W285" s="1564" t="str">
        <f t="shared" si="110"/>
        <v/>
      </c>
      <c r="Y285" s="1564" t="str">
        <f t="shared" si="111"/>
        <v/>
      </c>
      <c r="AA285" s="1564" t="str">
        <f t="shared" si="112"/>
        <v/>
      </c>
      <c r="AC285" s="1564" t="str">
        <f t="shared" si="113"/>
        <v/>
      </c>
      <c r="AE285" s="1564" t="str">
        <f t="shared" si="114"/>
        <v/>
      </c>
      <c r="AG285" s="1564" t="str">
        <f t="shared" si="115"/>
        <v/>
      </c>
      <c r="AI285" s="1564" t="str">
        <f t="shared" si="116"/>
        <v/>
      </c>
      <c r="AK285" s="1564" t="str">
        <f t="shared" si="117"/>
        <v/>
      </c>
      <c r="AM285" s="1564" t="str">
        <f t="shared" si="118"/>
        <v/>
      </c>
      <c r="AO285" s="1564" t="str">
        <f t="shared" si="119"/>
        <v/>
      </c>
      <c r="AQ285" s="1564" t="str">
        <f t="shared" si="120"/>
        <v/>
      </c>
    </row>
    <row r="286" spans="5:43">
      <c r="E286" s="1564" t="str">
        <f t="shared" si="121"/>
        <v/>
      </c>
      <c r="G286" s="1564" t="str">
        <f t="shared" si="121"/>
        <v/>
      </c>
      <c r="I286" s="1564" t="str">
        <f t="shared" si="103"/>
        <v/>
      </c>
      <c r="K286" s="1564" t="str">
        <f t="shared" si="104"/>
        <v/>
      </c>
      <c r="M286" s="1564" t="str">
        <f t="shared" si="105"/>
        <v/>
      </c>
      <c r="O286" s="1564" t="str">
        <f t="shared" si="106"/>
        <v/>
      </c>
      <c r="Q286" s="1564" t="str">
        <f t="shared" si="107"/>
        <v/>
      </c>
      <c r="S286" s="1564" t="str">
        <f t="shared" si="108"/>
        <v/>
      </c>
      <c r="U286" s="1564" t="str">
        <f t="shared" si="109"/>
        <v/>
      </c>
      <c r="W286" s="1564" t="str">
        <f t="shared" si="110"/>
        <v/>
      </c>
      <c r="Y286" s="1564" t="str">
        <f t="shared" si="111"/>
        <v/>
      </c>
      <c r="AA286" s="1564" t="str">
        <f t="shared" si="112"/>
        <v/>
      </c>
      <c r="AC286" s="1564" t="str">
        <f t="shared" si="113"/>
        <v/>
      </c>
      <c r="AE286" s="1564" t="str">
        <f t="shared" si="114"/>
        <v/>
      </c>
      <c r="AG286" s="1564" t="str">
        <f t="shared" si="115"/>
        <v/>
      </c>
      <c r="AI286" s="1564" t="str">
        <f t="shared" si="116"/>
        <v/>
      </c>
      <c r="AK286" s="1564" t="str">
        <f t="shared" si="117"/>
        <v/>
      </c>
      <c r="AM286" s="1564" t="str">
        <f t="shared" si="118"/>
        <v/>
      </c>
      <c r="AO286" s="1564" t="str">
        <f t="shared" si="119"/>
        <v/>
      </c>
      <c r="AQ286" s="1564" t="str">
        <f t="shared" si="120"/>
        <v/>
      </c>
    </row>
    <row r="287" spans="5:43">
      <c r="E287" s="1564" t="str">
        <f t="shared" si="121"/>
        <v/>
      </c>
      <c r="G287" s="1564" t="str">
        <f t="shared" si="121"/>
        <v/>
      </c>
      <c r="I287" s="1564" t="str">
        <f t="shared" si="103"/>
        <v/>
      </c>
      <c r="K287" s="1564" t="str">
        <f t="shared" si="104"/>
        <v/>
      </c>
      <c r="M287" s="1564" t="str">
        <f t="shared" si="105"/>
        <v/>
      </c>
      <c r="O287" s="1564" t="str">
        <f t="shared" si="106"/>
        <v/>
      </c>
      <c r="Q287" s="1564" t="str">
        <f t="shared" si="107"/>
        <v/>
      </c>
      <c r="S287" s="1564" t="str">
        <f t="shared" si="108"/>
        <v/>
      </c>
      <c r="U287" s="1564" t="str">
        <f t="shared" si="109"/>
        <v/>
      </c>
      <c r="W287" s="1564" t="str">
        <f t="shared" si="110"/>
        <v/>
      </c>
      <c r="Y287" s="1564" t="str">
        <f t="shared" si="111"/>
        <v/>
      </c>
      <c r="AA287" s="1564" t="str">
        <f t="shared" si="112"/>
        <v/>
      </c>
      <c r="AC287" s="1564" t="str">
        <f t="shared" si="113"/>
        <v/>
      </c>
      <c r="AE287" s="1564" t="str">
        <f t="shared" si="114"/>
        <v/>
      </c>
      <c r="AG287" s="1564" t="str">
        <f t="shared" si="115"/>
        <v/>
      </c>
      <c r="AI287" s="1564" t="str">
        <f t="shared" si="116"/>
        <v/>
      </c>
      <c r="AK287" s="1564" t="str">
        <f t="shared" si="117"/>
        <v/>
      </c>
      <c r="AM287" s="1564" t="str">
        <f t="shared" si="118"/>
        <v/>
      </c>
      <c r="AO287" s="1564" t="str">
        <f t="shared" si="119"/>
        <v/>
      </c>
      <c r="AQ287" s="1564" t="str">
        <f t="shared" si="120"/>
        <v/>
      </c>
    </row>
    <row r="288" spans="5:43">
      <c r="E288" s="1564" t="str">
        <f t="shared" si="121"/>
        <v/>
      </c>
      <c r="G288" s="1564" t="str">
        <f t="shared" si="121"/>
        <v/>
      </c>
      <c r="I288" s="1564" t="str">
        <f t="shared" si="103"/>
        <v/>
      </c>
      <c r="K288" s="1564" t="str">
        <f t="shared" si="104"/>
        <v/>
      </c>
      <c r="M288" s="1564" t="str">
        <f t="shared" si="105"/>
        <v/>
      </c>
      <c r="O288" s="1564" t="str">
        <f t="shared" si="106"/>
        <v/>
      </c>
      <c r="Q288" s="1564" t="str">
        <f t="shared" si="107"/>
        <v/>
      </c>
      <c r="S288" s="1564" t="str">
        <f t="shared" si="108"/>
        <v/>
      </c>
      <c r="U288" s="1564" t="str">
        <f t="shared" si="109"/>
        <v/>
      </c>
      <c r="W288" s="1564" t="str">
        <f t="shared" si="110"/>
        <v/>
      </c>
      <c r="Y288" s="1564" t="str">
        <f t="shared" si="111"/>
        <v/>
      </c>
      <c r="AA288" s="1564" t="str">
        <f t="shared" si="112"/>
        <v/>
      </c>
      <c r="AC288" s="1564" t="str">
        <f t="shared" si="113"/>
        <v/>
      </c>
      <c r="AE288" s="1564" t="str">
        <f t="shared" si="114"/>
        <v/>
      </c>
      <c r="AG288" s="1564" t="str">
        <f t="shared" si="115"/>
        <v/>
      </c>
      <c r="AI288" s="1564" t="str">
        <f t="shared" si="116"/>
        <v/>
      </c>
      <c r="AK288" s="1564" t="str">
        <f t="shared" si="117"/>
        <v/>
      </c>
      <c r="AM288" s="1564" t="str">
        <f t="shared" si="118"/>
        <v/>
      </c>
      <c r="AO288" s="1564" t="str">
        <f t="shared" si="119"/>
        <v/>
      </c>
      <c r="AQ288" s="1564" t="str">
        <f t="shared" si="120"/>
        <v/>
      </c>
    </row>
    <row r="289" spans="5:43">
      <c r="E289" s="1564" t="str">
        <f t="shared" si="121"/>
        <v/>
      </c>
      <c r="G289" s="1564" t="str">
        <f t="shared" si="121"/>
        <v/>
      </c>
      <c r="I289" s="1564" t="str">
        <f t="shared" si="103"/>
        <v/>
      </c>
      <c r="K289" s="1564" t="str">
        <f t="shared" si="104"/>
        <v/>
      </c>
      <c r="M289" s="1564" t="str">
        <f t="shared" si="105"/>
        <v/>
      </c>
      <c r="O289" s="1564" t="str">
        <f t="shared" si="106"/>
        <v/>
      </c>
      <c r="Q289" s="1564" t="str">
        <f t="shared" si="107"/>
        <v/>
      </c>
      <c r="S289" s="1564" t="str">
        <f t="shared" si="108"/>
        <v/>
      </c>
      <c r="U289" s="1564" t="str">
        <f t="shared" si="109"/>
        <v/>
      </c>
      <c r="W289" s="1564" t="str">
        <f t="shared" si="110"/>
        <v/>
      </c>
      <c r="Y289" s="1564" t="str">
        <f t="shared" si="111"/>
        <v/>
      </c>
      <c r="AA289" s="1564" t="str">
        <f t="shared" si="112"/>
        <v/>
      </c>
      <c r="AC289" s="1564" t="str">
        <f t="shared" si="113"/>
        <v/>
      </c>
      <c r="AE289" s="1564" t="str">
        <f t="shared" si="114"/>
        <v/>
      </c>
      <c r="AG289" s="1564" t="str">
        <f t="shared" si="115"/>
        <v/>
      </c>
      <c r="AI289" s="1564" t="str">
        <f t="shared" si="116"/>
        <v/>
      </c>
      <c r="AK289" s="1564" t="str">
        <f t="shared" si="117"/>
        <v/>
      </c>
      <c r="AM289" s="1564" t="str">
        <f t="shared" si="118"/>
        <v/>
      </c>
      <c r="AO289" s="1564" t="str">
        <f t="shared" si="119"/>
        <v/>
      </c>
      <c r="AQ289" s="1564" t="str">
        <f t="shared" si="120"/>
        <v/>
      </c>
    </row>
    <row r="290" spans="5:43">
      <c r="E290" s="1564" t="str">
        <f t="shared" si="121"/>
        <v/>
      </c>
      <c r="G290" s="1564" t="str">
        <f t="shared" si="121"/>
        <v/>
      </c>
      <c r="I290" s="1564" t="str">
        <f t="shared" si="103"/>
        <v/>
      </c>
      <c r="K290" s="1564" t="str">
        <f t="shared" si="104"/>
        <v/>
      </c>
      <c r="M290" s="1564" t="str">
        <f t="shared" si="105"/>
        <v/>
      </c>
      <c r="O290" s="1564" t="str">
        <f t="shared" si="106"/>
        <v/>
      </c>
      <c r="Q290" s="1564" t="str">
        <f t="shared" si="107"/>
        <v/>
      </c>
      <c r="S290" s="1564" t="str">
        <f t="shared" si="108"/>
        <v/>
      </c>
      <c r="U290" s="1564" t="str">
        <f t="shared" si="109"/>
        <v/>
      </c>
      <c r="W290" s="1564" t="str">
        <f t="shared" si="110"/>
        <v/>
      </c>
      <c r="Y290" s="1564" t="str">
        <f t="shared" si="111"/>
        <v/>
      </c>
      <c r="AA290" s="1564" t="str">
        <f t="shared" si="112"/>
        <v/>
      </c>
      <c r="AC290" s="1564" t="str">
        <f t="shared" si="113"/>
        <v/>
      </c>
      <c r="AE290" s="1564" t="str">
        <f t="shared" si="114"/>
        <v/>
      </c>
      <c r="AG290" s="1564" t="str">
        <f t="shared" si="115"/>
        <v/>
      </c>
      <c r="AI290" s="1564" t="str">
        <f t="shared" si="116"/>
        <v/>
      </c>
      <c r="AK290" s="1564" t="str">
        <f t="shared" si="117"/>
        <v/>
      </c>
      <c r="AM290" s="1564" t="str">
        <f t="shared" si="118"/>
        <v/>
      </c>
      <c r="AO290" s="1564" t="str">
        <f t="shared" si="119"/>
        <v/>
      </c>
      <c r="AQ290" s="1564" t="str">
        <f t="shared" si="120"/>
        <v/>
      </c>
    </row>
    <row r="291" spans="5:43">
      <c r="E291" s="1564" t="str">
        <f t="shared" si="121"/>
        <v/>
      </c>
      <c r="G291" s="1564" t="str">
        <f t="shared" si="121"/>
        <v/>
      </c>
      <c r="I291" s="1564" t="str">
        <f t="shared" si="103"/>
        <v/>
      </c>
      <c r="K291" s="1564" t="str">
        <f t="shared" si="104"/>
        <v/>
      </c>
      <c r="M291" s="1564" t="str">
        <f t="shared" si="105"/>
        <v/>
      </c>
      <c r="O291" s="1564" t="str">
        <f t="shared" si="106"/>
        <v/>
      </c>
      <c r="Q291" s="1564" t="str">
        <f t="shared" si="107"/>
        <v/>
      </c>
      <c r="S291" s="1564" t="str">
        <f t="shared" si="108"/>
        <v/>
      </c>
      <c r="U291" s="1564" t="str">
        <f t="shared" si="109"/>
        <v/>
      </c>
      <c r="W291" s="1564" t="str">
        <f t="shared" si="110"/>
        <v/>
      </c>
      <c r="Y291" s="1564" t="str">
        <f t="shared" si="111"/>
        <v/>
      </c>
      <c r="AA291" s="1564" t="str">
        <f t="shared" si="112"/>
        <v/>
      </c>
      <c r="AC291" s="1564" t="str">
        <f t="shared" si="113"/>
        <v/>
      </c>
      <c r="AE291" s="1564" t="str">
        <f t="shared" si="114"/>
        <v/>
      </c>
      <c r="AG291" s="1564" t="str">
        <f t="shared" si="115"/>
        <v/>
      </c>
      <c r="AI291" s="1564" t="str">
        <f t="shared" si="116"/>
        <v/>
      </c>
      <c r="AK291" s="1564" t="str">
        <f t="shared" si="117"/>
        <v/>
      </c>
      <c r="AM291" s="1564" t="str">
        <f t="shared" si="118"/>
        <v/>
      </c>
      <c r="AO291" s="1564" t="str">
        <f t="shared" si="119"/>
        <v/>
      </c>
      <c r="AQ291" s="1564" t="str">
        <f t="shared" si="120"/>
        <v/>
      </c>
    </row>
    <row r="292" spans="5:43">
      <c r="E292" s="1564" t="str">
        <f t="shared" si="121"/>
        <v/>
      </c>
      <c r="G292" s="1564" t="str">
        <f t="shared" si="121"/>
        <v/>
      </c>
      <c r="I292" s="1564" t="str">
        <f t="shared" si="103"/>
        <v/>
      </c>
      <c r="K292" s="1564" t="str">
        <f t="shared" si="104"/>
        <v/>
      </c>
      <c r="M292" s="1564" t="str">
        <f t="shared" si="105"/>
        <v/>
      </c>
      <c r="O292" s="1564" t="str">
        <f t="shared" si="106"/>
        <v/>
      </c>
      <c r="Q292" s="1564" t="str">
        <f t="shared" si="107"/>
        <v/>
      </c>
      <c r="S292" s="1564" t="str">
        <f t="shared" si="108"/>
        <v/>
      </c>
      <c r="U292" s="1564" t="str">
        <f t="shared" si="109"/>
        <v/>
      </c>
      <c r="W292" s="1564" t="str">
        <f t="shared" si="110"/>
        <v/>
      </c>
      <c r="Y292" s="1564" t="str">
        <f t="shared" si="111"/>
        <v/>
      </c>
      <c r="AA292" s="1564" t="str">
        <f t="shared" si="112"/>
        <v/>
      </c>
      <c r="AC292" s="1564" t="str">
        <f t="shared" si="113"/>
        <v/>
      </c>
      <c r="AE292" s="1564" t="str">
        <f t="shared" si="114"/>
        <v/>
      </c>
      <c r="AG292" s="1564" t="str">
        <f t="shared" si="115"/>
        <v/>
      </c>
      <c r="AI292" s="1564" t="str">
        <f t="shared" si="116"/>
        <v/>
      </c>
      <c r="AK292" s="1564" t="str">
        <f t="shared" si="117"/>
        <v/>
      </c>
      <c r="AM292" s="1564" t="str">
        <f t="shared" si="118"/>
        <v/>
      </c>
      <c r="AO292" s="1564" t="str">
        <f t="shared" si="119"/>
        <v/>
      </c>
      <c r="AQ292" s="1564" t="str">
        <f t="shared" si="120"/>
        <v/>
      </c>
    </row>
    <row r="293" spans="5:43">
      <c r="E293" s="1564" t="str">
        <f t="shared" si="121"/>
        <v/>
      </c>
      <c r="G293" s="1564" t="str">
        <f t="shared" si="121"/>
        <v/>
      </c>
      <c r="I293" s="1564" t="str">
        <f t="shared" si="103"/>
        <v/>
      </c>
      <c r="K293" s="1564" t="str">
        <f t="shared" si="104"/>
        <v/>
      </c>
      <c r="M293" s="1564" t="str">
        <f t="shared" si="105"/>
        <v/>
      </c>
      <c r="O293" s="1564" t="str">
        <f t="shared" si="106"/>
        <v/>
      </c>
      <c r="Q293" s="1564" t="str">
        <f t="shared" si="107"/>
        <v/>
      </c>
      <c r="S293" s="1564" t="str">
        <f t="shared" si="108"/>
        <v/>
      </c>
      <c r="U293" s="1564" t="str">
        <f t="shared" si="109"/>
        <v/>
      </c>
      <c r="W293" s="1564" t="str">
        <f t="shared" si="110"/>
        <v/>
      </c>
      <c r="Y293" s="1564" t="str">
        <f t="shared" si="111"/>
        <v/>
      </c>
      <c r="AA293" s="1564" t="str">
        <f t="shared" si="112"/>
        <v/>
      </c>
      <c r="AC293" s="1564" t="str">
        <f t="shared" si="113"/>
        <v/>
      </c>
      <c r="AE293" s="1564" t="str">
        <f t="shared" si="114"/>
        <v/>
      </c>
      <c r="AG293" s="1564" t="str">
        <f t="shared" si="115"/>
        <v/>
      </c>
      <c r="AI293" s="1564" t="str">
        <f t="shared" si="116"/>
        <v/>
      </c>
      <c r="AK293" s="1564" t="str">
        <f t="shared" si="117"/>
        <v/>
      </c>
      <c r="AM293" s="1564" t="str">
        <f t="shared" si="118"/>
        <v/>
      </c>
      <c r="AO293" s="1564" t="str">
        <f t="shared" si="119"/>
        <v/>
      </c>
      <c r="AQ293" s="1564" t="str">
        <f t="shared" si="120"/>
        <v/>
      </c>
    </row>
    <row r="294" spans="5:43">
      <c r="E294" s="1564" t="str">
        <f t="shared" si="121"/>
        <v/>
      </c>
      <c r="G294" s="1564" t="str">
        <f t="shared" si="121"/>
        <v/>
      </c>
      <c r="I294" s="1564" t="str">
        <f t="shared" si="103"/>
        <v/>
      </c>
      <c r="K294" s="1564" t="str">
        <f t="shared" si="104"/>
        <v/>
      </c>
      <c r="M294" s="1564" t="str">
        <f t="shared" si="105"/>
        <v/>
      </c>
      <c r="O294" s="1564" t="str">
        <f t="shared" si="106"/>
        <v/>
      </c>
      <c r="Q294" s="1564" t="str">
        <f t="shared" si="107"/>
        <v/>
      </c>
      <c r="S294" s="1564" t="str">
        <f t="shared" si="108"/>
        <v/>
      </c>
      <c r="U294" s="1564" t="str">
        <f t="shared" si="109"/>
        <v/>
      </c>
      <c r="W294" s="1564" t="str">
        <f t="shared" si="110"/>
        <v/>
      </c>
      <c r="Y294" s="1564" t="str">
        <f t="shared" si="111"/>
        <v/>
      </c>
      <c r="AA294" s="1564" t="str">
        <f t="shared" si="112"/>
        <v/>
      </c>
      <c r="AC294" s="1564" t="str">
        <f t="shared" si="113"/>
        <v/>
      </c>
      <c r="AE294" s="1564" t="str">
        <f t="shared" si="114"/>
        <v/>
      </c>
      <c r="AG294" s="1564" t="str">
        <f t="shared" si="115"/>
        <v/>
      </c>
      <c r="AI294" s="1564" t="str">
        <f t="shared" si="116"/>
        <v/>
      </c>
      <c r="AK294" s="1564" t="str">
        <f t="shared" si="117"/>
        <v/>
      </c>
      <c r="AM294" s="1564" t="str">
        <f t="shared" si="118"/>
        <v/>
      </c>
      <c r="AO294" s="1564" t="str">
        <f t="shared" si="119"/>
        <v/>
      </c>
      <c r="AQ294" s="1564" t="str">
        <f t="shared" si="120"/>
        <v/>
      </c>
    </row>
    <row r="295" spans="5:43">
      <c r="E295" s="1564" t="str">
        <f t="shared" si="121"/>
        <v/>
      </c>
      <c r="G295" s="1564" t="str">
        <f t="shared" si="121"/>
        <v/>
      </c>
      <c r="I295" s="1564" t="str">
        <f t="shared" si="103"/>
        <v/>
      </c>
      <c r="K295" s="1564" t="str">
        <f t="shared" si="104"/>
        <v/>
      </c>
      <c r="M295" s="1564" t="str">
        <f t="shared" si="105"/>
        <v/>
      </c>
      <c r="O295" s="1564" t="str">
        <f t="shared" si="106"/>
        <v/>
      </c>
      <c r="Q295" s="1564" t="str">
        <f t="shared" si="107"/>
        <v/>
      </c>
      <c r="S295" s="1564" t="str">
        <f t="shared" si="108"/>
        <v/>
      </c>
      <c r="U295" s="1564" t="str">
        <f t="shared" si="109"/>
        <v/>
      </c>
      <c r="W295" s="1564" t="str">
        <f t="shared" si="110"/>
        <v/>
      </c>
      <c r="Y295" s="1564" t="str">
        <f t="shared" si="111"/>
        <v/>
      </c>
      <c r="AA295" s="1564" t="str">
        <f t="shared" si="112"/>
        <v/>
      </c>
      <c r="AC295" s="1564" t="str">
        <f t="shared" si="113"/>
        <v/>
      </c>
      <c r="AE295" s="1564" t="str">
        <f t="shared" si="114"/>
        <v/>
      </c>
      <c r="AG295" s="1564" t="str">
        <f t="shared" si="115"/>
        <v/>
      </c>
      <c r="AI295" s="1564" t="str">
        <f t="shared" si="116"/>
        <v/>
      </c>
      <c r="AK295" s="1564" t="str">
        <f t="shared" si="117"/>
        <v/>
      </c>
      <c r="AM295" s="1564" t="str">
        <f t="shared" si="118"/>
        <v/>
      </c>
      <c r="AO295" s="1564" t="str">
        <f t="shared" si="119"/>
        <v/>
      </c>
      <c r="AQ295" s="1564" t="str">
        <f t="shared" si="120"/>
        <v/>
      </c>
    </row>
    <row r="296" spans="5:43">
      <c r="E296" s="1564" t="str">
        <f t="shared" si="121"/>
        <v/>
      </c>
      <c r="G296" s="1564" t="str">
        <f t="shared" si="121"/>
        <v/>
      </c>
      <c r="I296" s="1564" t="str">
        <f t="shared" si="103"/>
        <v/>
      </c>
      <c r="K296" s="1564" t="str">
        <f t="shared" si="104"/>
        <v/>
      </c>
      <c r="M296" s="1564" t="str">
        <f t="shared" si="105"/>
        <v/>
      </c>
      <c r="O296" s="1564" t="str">
        <f t="shared" si="106"/>
        <v/>
      </c>
      <c r="Q296" s="1564" t="str">
        <f t="shared" si="107"/>
        <v/>
      </c>
      <c r="S296" s="1564" t="str">
        <f t="shared" si="108"/>
        <v/>
      </c>
      <c r="U296" s="1564" t="str">
        <f t="shared" si="109"/>
        <v/>
      </c>
      <c r="W296" s="1564" t="str">
        <f t="shared" si="110"/>
        <v/>
      </c>
      <c r="Y296" s="1564" t="str">
        <f t="shared" si="111"/>
        <v/>
      </c>
      <c r="AA296" s="1564" t="str">
        <f t="shared" si="112"/>
        <v/>
      </c>
      <c r="AC296" s="1564" t="str">
        <f t="shared" si="113"/>
        <v/>
      </c>
      <c r="AE296" s="1564" t="str">
        <f t="shared" si="114"/>
        <v/>
      </c>
      <c r="AG296" s="1564" t="str">
        <f t="shared" si="115"/>
        <v/>
      </c>
      <c r="AI296" s="1564" t="str">
        <f t="shared" si="116"/>
        <v/>
      </c>
      <c r="AK296" s="1564" t="str">
        <f t="shared" si="117"/>
        <v/>
      </c>
      <c r="AM296" s="1564" t="str">
        <f t="shared" si="118"/>
        <v/>
      </c>
      <c r="AO296" s="1564" t="str">
        <f t="shared" si="119"/>
        <v/>
      </c>
      <c r="AQ296" s="1564" t="str">
        <f t="shared" si="120"/>
        <v/>
      </c>
    </row>
    <row r="297" spans="5:43">
      <c r="E297" s="1564" t="str">
        <f t="shared" si="121"/>
        <v/>
      </c>
      <c r="G297" s="1564" t="str">
        <f t="shared" si="121"/>
        <v/>
      </c>
      <c r="I297" s="1564" t="str">
        <f t="shared" si="103"/>
        <v/>
      </c>
      <c r="K297" s="1564" t="str">
        <f t="shared" si="104"/>
        <v/>
      </c>
      <c r="M297" s="1564" t="str">
        <f t="shared" si="105"/>
        <v/>
      </c>
      <c r="O297" s="1564" t="str">
        <f t="shared" si="106"/>
        <v/>
      </c>
      <c r="Q297" s="1564" t="str">
        <f t="shared" si="107"/>
        <v/>
      </c>
      <c r="S297" s="1564" t="str">
        <f t="shared" si="108"/>
        <v/>
      </c>
      <c r="U297" s="1564" t="str">
        <f t="shared" si="109"/>
        <v/>
      </c>
      <c r="W297" s="1564" t="str">
        <f t="shared" si="110"/>
        <v/>
      </c>
      <c r="Y297" s="1564" t="str">
        <f t="shared" si="111"/>
        <v/>
      </c>
      <c r="AA297" s="1564" t="str">
        <f t="shared" si="112"/>
        <v/>
      </c>
      <c r="AC297" s="1564" t="str">
        <f t="shared" si="113"/>
        <v/>
      </c>
      <c r="AE297" s="1564" t="str">
        <f t="shared" si="114"/>
        <v/>
      </c>
      <c r="AG297" s="1564" t="str">
        <f t="shared" si="115"/>
        <v/>
      </c>
      <c r="AI297" s="1564" t="str">
        <f t="shared" si="116"/>
        <v/>
      </c>
      <c r="AK297" s="1564" t="str">
        <f t="shared" si="117"/>
        <v/>
      </c>
      <c r="AM297" s="1564" t="str">
        <f t="shared" si="118"/>
        <v/>
      </c>
      <c r="AO297" s="1564" t="str">
        <f t="shared" si="119"/>
        <v/>
      </c>
      <c r="AQ297" s="1564" t="str">
        <f t="shared" si="120"/>
        <v/>
      </c>
    </row>
    <row r="298" spans="5:43">
      <c r="E298" s="1564" t="str">
        <f t="shared" si="121"/>
        <v/>
      </c>
      <c r="G298" s="1564" t="str">
        <f t="shared" si="121"/>
        <v/>
      </c>
      <c r="I298" s="1564" t="str">
        <f t="shared" si="103"/>
        <v/>
      </c>
      <c r="K298" s="1564" t="str">
        <f t="shared" si="104"/>
        <v/>
      </c>
      <c r="M298" s="1564" t="str">
        <f t="shared" si="105"/>
        <v/>
      </c>
      <c r="O298" s="1564" t="str">
        <f t="shared" si="106"/>
        <v/>
      </c>
      <c r="Q298" s="1564" t="str">
        <f t="shared" si="107"/>
        <v/>
      </c>
      <c r="S298" s="1564" t="str">
        <f t="shared" si="108"/>
        <v/>
      </c>
      <c r="U298" s="1564" t="str">
        <f t="shared" si="109"/>
        <v/>
      </c>
      <c r="W298" s="1564" t="str">
        <f t="shared" si="110"/>
        <v/>
      </c>
      <c r="Y298" s="1564" t="str">
        <f t="shared" si="111"/>
        <v/>
      </c>
      <c r="AA298" s="1564" t="str">
        <f t="shared" si="112"/>
        <v/>
      </c>
      <c r="AC298" s="1564" t="str">
        <f t="shared" si="113"/>
        <v/>
      </c>
      <c r="AE298" s="1564" t="str">
        <f t="shared" si="114"/>
        <v/>
      </c>
      <c r="AG298" s="1564" t="str">
        <f t="shared" si="115"/>
        <v/>
      </c>
      <c r="AI298" s="1564" t="str">
        <f t="shared" si="116"/>
        <v/>
      </c>
      <c r="AK298" s="1564" t="str">
        <f t="shared" si="117"/>
        <v/>
      </c>
      <c r="AM298" s="1564" t="str">
        <f t="shared" si="118"/>
        <v/>
      </c>
      <c r="AO298" s="1564" t="str">
        <f t="shared" si="119"/>
        <v/>
      </c>
      <c r="AQ298" s="1564" t="str">
        <f t="shared" si="120"/>
        <v/>
      </c>
    </row>
    <row r="299" spans="5:43">
      <c r="E299" s="1564" t="str">
        <f t="shared" si="121"/>
        <v/>
      </c>
      <c r="G299" s="1564" t="str">
        <f t="shared" si="121"/>
        <v/>
      </c>
      <c r="I299" s="1564" t="str">
        <f t="shared" si="103"/>
        <v/>
      </c>
      <c r="K299" s="1564" t="str">
        <f t="shared" si="104"/>
        <v/>
      </c>
      <c r="M299" s="1564" t="str">
        <f t="shared" si="105"/>
        <v/>
      </c>
      <c r="O299" s="1564" t="str">
        <f t="shared" si="106"/>
        <v/>
      </c>
      <c r="Q299" s="1564" t="str">
        <f t="shared" si="107"/>
        <v/>
      </c>
      <c r="S299" s="1564" t="str">
        <f t="shared" si="108"/>
        <v/>
      </c>
      <c r="U299" s="1564" t="str">
        <f t="shared" si="109"/>
        <v/>
      </c>
      <c r="W299" s="1564" t="str">
        <f t="shared" si="110"/>
        <v/>
      </c>
      <c r="Y299" s="1564" t="str">
        <f t="shared" si="111"/>
        <v/>
      </c>
      <c r="AA299" s="1564" t="str">
        <f t="shared" si="112"/>
        <v/>
      </c>
      <c r="AC299" s="1564" t="str">
        <f t="shared" si="113"/>
        <v/>
      </c>
      <c r="AE299" s="1564" t="str">
        <f t="shared" si="114"/>
        <v/>
      </c>
      <c r="AG299" s="1564" t="str">
        <f t="shared" si="115"/>
        <v/>
      </c>
      <c r="AI299" s="1564" t="str">
        <f t="shared" si="116"/>
        <v/>
      </c>
      <c r="AK299" s="1564" t="str">
        <f t="shared" si="117"/>
        <v/>
      </c>
      <c r="AM299" s="1564" t="str">
        <f t="shared" si="118"/>
        <v/>
      </c>
      <c r="AO299" s="1564" t="str">
        <f t="shared" si="119"/>
        <v/>
      </c>
      <c r="AQ299" s="1564" t="str">
        <f t="shared" si="120"/>
        <v/>
      </c>
    </row>
    <row r="300" spans="5:43">
      <c r="E300" s="1564" t="str">
        <f t="shared" si="121"/>
        <v/>
      </c>
      <c r="G300" s="1564" t="str">
        <f t="shared" si="121"/>
        <v/>
      </c>
      <c r="I300" s="1564" t="str">
        <f t="shared" si="103"/>
        <v/>
      </c>
      <c r="K300" s="1564" t="str">
        <f t="shared" si="104"/>
        <v/>
      </c>
      <c r="M300" s="1564" t="str">
        <f t="shared" si="105"/>
        <v/>
      </c>
      <c r="O300" s="1564" t="str">
        <f t="shared" si="106"/>
        <v/>
      </c>
      <c r="Q300" s="1564" t="str">
        <f t="shared" si="107"/>
        <v/>
      </c>
      <c r="S300" s="1564" t="str">
        <f t="shared" si="108"/>
        <v/>
      </c>
      <c r="U300" s="1564" t="str">
        <f t="shared" si="109"/>
        <v/>
      </c>
      <c r="W300" s="1564" t="str">
        <f t="shared" si="110"/>
        <v/>
      </c>
      <c r="Y300" s="1564" t="str">
        <f t="shared" si="111"/>
        <v/>
      </c>
      <c r="AA300" s="1564" t="str">
        <f t="shared" si="112"/>
        <v/>
      </c>
      <c r="AC300" s="1564" t="str">
        <f t="shared" si="113"/>
        <v/>
      </c>
      <c r="AE300" s="1564" t="str">
        <f t="shared" si="114"/>
        <v/>
      </c>
      <c r="AG300" s="1564" t="str">
        <f t="shared" si="115"/>
        <v/>
      </c>
      <c r="AI300" s="1564" t="str">
        <f t="shared" si="116"/>
        <v/>
      </c>
      <c r="AK300" s="1564" t="str">
        <f t="shared" si="117"/>
        <v/>
      </c>
      <c r="AM300" s="1564" t="str">
        <f t="shared" si="118"/>
        <v/>
      </c>
      <c r="AO300" s="1564" t="str">
        <f t="shared" si="119"/>
        <v/>
      </c>
      <c r="AQ300" s="1564" t="str">
        <f t="shared" si="120"/>
        <v/>
      </c>
    </row>
  </sheetData>
  <mergeCells count="1">
    <mergeCell ref="A3:A6"/>
  </mergeCells>
  <conditionalFormatting sqref="E12:E300">
    <cfRule type="expression" dxfId="25" priority="2">
      <formula>AND(LEN(E12)&gt;0,OR(E12&lt;E$2,E12&gt;E$3))</formula>
    </cfRule>
  </conditionalFormatting>
  <conditionalFormatting sqref="O12:O22 Q12:Q22 S12:S22 U12:U22 W12:W22 Y12:Y22 AA12:AA22 AC12:AC22 AE12:AE22 AG12:AG22 AI12:AI22 G12:G300 I12:I300 K12:K300 M12:M300 AK12:AK300 AM12:AM300 AO12:AO300 AQ12:AQ300 O25:O300 Q25:Q300 S25:S300 U25:U300 W25:W300 Y25:Y300 AA25:AA300 AC25:AC300 AE25:AE300 AG25:AG300 AI25:AI300">
    <cfRule type="expression" dxfId="24" priority="1">
      <formula>AND(LEN(G12)&gt;0,OR(G12&lt;G$2,G12&gt;G$3))</formula>
    </cfRule>
  </conditionalFormatting>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58C40-42A1-40FC-A497-23329280D958}">
  <sheetPr>
    <tabColor rgb="FF00B0F0"/>
    <pageSetUpPr fitToPage="1"/>
  </sheetPr>
  <dimension ref="A2:U42"/>
  <sheetViews>
    <sheetView zoomScaleNormal="100" workbookViewId="0">
      <selection activeCell="I20" sqref="I20"/>
    </sheetView>
  </sheetViews>
  <sheetFormatPr defaultColWidth="9.1796875" defaultRowHeight="15.5"/>
  <cols>
    <col min="1" max="1" width="4.1796875" style="782" customWidth="1"/>
    <col min="2" max="2" width="30.54296875" style="782" customWidth="1"/>
    <col min="3" max="3" width="10.7265625" style="782" customWidth="1"/>
    <col min="4" max="4" width="39.453125" style="782" customWidth="1"/>
    <col min="5" max="5" width="3.7265625" style="782" customWidth="1"/>
    <col min="6" max="6" width="27.7265625" style="782" customWidth="1"/>
    <col min="7" max="7" width="8.26953125" style="782" customWidth="1"/>
    <col min="8" max="8" width="9.81640625" style="782" customWidth="1"/>
    <col min="9" max="9" width="14.81640625" style="782" customWidth="1"/>
    <col min="10" max="10" width="9.453125" style="782" customWidth="1"/>
    <col min="11" max="11" width="12.7265625" style="782" customWidth="1"/>
    <col min="12" max="12" width="10.7265625" style="782" customWidth="1"/>
    <col min="13" max="13" width="12.7265625" style="782" customWidth="1"/>
    <col min="14" max="14" width="6.1796875" style="782" customWidth="1"/>
    <col min="15" max="15" width="30.1796875" style="782" customWidth="1"/>
    <col min="16" max="16" width="12.7265625" style="782" customWidth="1"/>
    <col min="17" max="17" width="13.453125" style="782" customWidth="1"/>
    <col min="18" max="18" width="14.453125" style="782" customWidth="1"/>
    <col min="19" max="19" width="3.26953125" style="782" customWidth="1"/>
    <col min="20" max="20" width="30.1796875" style="782" customWidth="1"/>
    <col min="21" max="21" width="12.7265625" style="782" customWidth="1"/>
    <col min="22" max="22" width="13.453125" style="782" customWidth="1"/>
    <col min="23" max="23" width="14.453125" style="782" customWidth="1"/>
    <col min="24" max="24" width="6" style="782" customWidth="1"/>
    <col min="25" max="25" width="29.26953125" style="782" customWidth="1"/>
    <col min="26" max="26" width="12" style="782" customWidth="1"/>
    <col min="27" max="27" width="56.453125" style="782" customWidth="1"/>
    <col min="28" max="16384" width="9.1796875" style="782"/>
  </cols>
  <sheetData>
    <row r="2" spans="2:10" ht="16.149999999999999" customHeight="1" thickBot="1">
      <c r="B2" s="446" t="s">
        <v>672</v>
      </c>
      <c r="C2" s="463"/>
      <c r="D2" s="463"/>
      <c r="E2" s="463"/>
      <c r="F2" s="446"/>
      <c r="G2" s="463"/>
      <c r="H2" s="463"/>
      <c r="I2" s="463"/>
      <c r="J2" s="463"/>
    </row>
    <row r="3" spans="2:10" ht="16.149999999999999" customHeight="1" thickBot="1">
      <c r="B3" s="3207" t="s">
        <v>754</v>
      </c>
      <c r="C3" s="3208"/>
      <c r="D3" s="3209"/>
      <c r="E3" s="463"/>
      <c r="F3" s="3065" t="s">
        <v>285</v>
      </c>
      <c r="G3" s="3210"/>
      <c r="H3" s="3210"/>
      <c r="I3" s="3211"/>
      <c r="J3" s="463"/>
    </row>
    <row r="4" spans="2:10" ht="16.149999999999999" customHeight="1">
      <c r="B4" s="3212" t="s">
        <v>236</v>
      </c>
      <c r="C4" s="3213"/>
      <c r="D4" s="799" t="s">
        <v>123</v>
      </c>
      <c r="E4" s="463"/>
      <c r="F4" s="818" t="s">
        <v>286</v>
      </c>
      <c r="G4" s="2100">
        <v>33</v>
      </c>
      <c r="H4" s="2066" t="s">
        <v>238</v>
      </c>
      <c r="I4" s="2101">
        <v>12045</v>
      </c>
      <c r="J4" s="463"/>
    </row>
    <row r="5" spans="2:10" ht="16.149999999999999" customHeight="1">
      <c r="B5" s="800" t="s">
        <v>287</v>
      </c>
      <c r="C5" s="801">
        <f>'CSS 4931'!C5</f>
        <v>80829.631999999998</v>
      </c>
      <c r="D5" s="802" t="str">
        <f>'CSS 4931'!D5</f>
        <v>BLS Benchmark</v>
      </c>
      <c r="E5" s="784"/>
      <c r="F5" s="2102"/>
      <c r="G5" s="3225" t="s">
        <v>6</v>
      </c>
      <c r="H5" s="3146"/>
      <c r="I5" s="2065" t="s">
        <v>7</v>
      </c>
      <c r="J5" s="463"/>
    </row>
    <row r="6" spans="2:10" ht="16.149999999999999" customHeight="1">
      <c r="B6" s="777" t="s">
        <v>295</v>
      </c>
      <c r="C6" s="801">
        <f>'CSS 4931'!C8</f>
        <v>88738.208000000013</v>
      </c>
      <c r="D6" s="668" t="str">
        <f>'CSS 4931'!D8</f>
        <v>25%NP 50%RN MH Rec.</v>
      </c>
      <c r="E6" s="784"/>
      <c r="F6" s="479" t="s">
        <v>287</v>
      </c>
      <c r="G6" s="3217"/>
      <c r="H6" s="3132"/>
      <c r="I6" s="1708">
        <f>'TSS - 3434'!I6</f>
        <v>80829.631999999998</v>
      </c>
      <c r="J6" s="463"/>
    </row>
    <row r="7" spans="2:10" ht="16.149999999999999" customHeight="1">
      <c r="B7" s="777" t="s">
        <v>245</v>
      </c>
      <c r="C7" s="801">
        <f>'M2021 BLS  53%ile'!D28</f>
        <v>89712.895999999993</v>
      </c>
      <c r="D7" s="668" t="str">
        <f>'CSS 4931'!D10</f>
        <v>BLS Benchmark</v>
      </c>
      <c r="E7" s="784"/>
      <c r="F7" s="479" t="s">
        <v>841</v>
      </c>
      <c r="G7" s="3217"/>
      <c r="H7" s="3132"/>
      <c r="I7" s="1708">
        <f>SUM('TSS - 3434'!I7:I8)</f>
        <v>213519.57120000001</v>
      </c>
      <c r="J7" s="463"/>
    </row>
    <row r="8" spans="2:10" ht="16.149999999999999" customHeight="1">
      <c r="B8" s="777" t="s">
        <v>282</v>
      </c>
      <c r="C8" s="801">
        <f>'M2021 BLS  53%ile'!D12</f>
        <v>50728.703999999998</v>
      </c>
      <c r="D8" s="668" t="s">
        <v>120</v>
      </c>
      <c r="E8" s="784"/>
      <c r="F8" s="3216" t="s">
        <v>842</v>
      </c>
      <c r="G8" s="3132"/>
      <c r="H8" s="1705"/>
      <c r="I8" s="1708">
        <f>SUM('TSS - 3434'!I9:I13)</f>
        <v>1401690.37696</v>
      </c>
      <c r="J8" s="463"/>
    </row>
    <row r="9" spans="2:10" ht="16.149999999999999" customHeight="1">
      <c r="B9" s="803" t="s">
        <v>288</v>
      </c>
      <c r="C9" s="801">
        <f>'M2021 BLS  53%ile'!D6</f>
        <v>39521.664000000004</v>
      </c>
      <c r="D9" s="668" t="str">
        <f>'CSS 4931'!D11</f>
        <v>BLS Benchmark</v>
      </c>
      <c r="E9" s="784"/>
      <c r="F9" s="2083" t="s">
        <v>12</v>
      </c>
      <c r="G9" s="3143">
        <f>'TSS - 3434'!H14</f>
        <v>33.616923076923079</v>
      </c>
      <c r="H9" s="3144"/>
      <c r="I9" s="2084">
        <f>SUM(I6:I8)</f>
        <v>1696039.5801599999</v>
      </c>
      <c r="J9" s="463"/>
    </row>
    <row r="10" spans="2:10" ht="16.149999999999999" customHeight="1">
      <c r="B10" s="804" t="s">
        <v>290</v>
      </c>
      <c r="C10" s="801">
        <v>42324</v>
      </c>
      <c r="D10" s="668" t="str">
        <f>'CSS 4931'!D12</f>
        <v>BLS Benchmark</v>
      </c>
      <c r="E10" s="784"/>
      <c r="F10" s="480" t="s">
        <v>13</v>
      </c>
      <c r="G10" s="3218">
        <f>C21</f>
        <v>0.25390000000000001</v>
      </c>
      <c r="H10" s="3219"/>
      <c r="I10" s="1708">
        <f>G10*I9</f>
        <v>430624.44940262398</v>
      </c>
      <c r="J10" s="463"/>
    </row>
    <row r="11" spans="2:10" ht="16.149999999999999" customHeight="1">
      <c r="B11" s="804" t="s">
        <v>247</v>
      </c>
      <c r="C11" s="801">
        <f>'M2021 BLS  53%ile'!D36</f>
        <v>39521.664000000004</v>
      </c>
      <c r="D11" s="668" t="s">
        <v>120</v>
      </c>
      <c r="E11" s="463"/>
      <c r="F11" s="480" t="s">
        <v>843</v>
      </c>
      <c r="G11" s="3218">
        <f>C25</f>
        <v>2.7811565914169036E-2</v>
      </c>
      <c r="H11" s="3219"/>
      <c r="I11" s="1708">
        <f>(I9+I10)*G11</f>
        <v>59145.856835473234</v>
      </c>
      <c r="J11" s="463"/>
    </row>
    <row r="12" spans="2:10" ht="16.149999999999999" customHeight="1" thickBot="1">
      <c r="B12" s="3214" t="s">
        <v>248</v>
      </c>
      <c r="C12" s="3215"/>
      <c r="D12" s="805"/>
      <c r="E12" s="463"/>
      <c r="F12" s="2085" t="s">
        <v>250</v>
      </c>
      <c r="G12" s="3226"/>
      <c r="H12" s="3197"/>
      <c r="I12" s="2086">
        <f>I9+I10+I11</f>
        <v>2185809.886398097</v>
      </c>
      <c r="J12" s="463"/>
    </row>
    <row r="13" spans="2:10" ht="16.149999999999999" customHeight="1" thickTop="1">
      <c r="B13" s="800" t="s">
        <v>287</v>
      </c>
      <c r="C13" s="806">
        <v>1</v>
      </c>
      <c r="D13" s="668" t="s">
        <v>271</v>
      </c>
      <c r="E13" s="463"/>
      <c r="F13" s="2095"/>
      <c r="G13" s="3192" t="s">
        <v>251</v>
      </c>
      <c r="H13" s="3199"/>
      <c r="I13" s="1683"/>
      <c r="J13" s="463"/>
    </row>
    <row r="14" spans="2:10" ht="16.149999999999999" customHeight="1" thickBot="1">
      <c r="B14" s="800" t="s">
        <v>245</v>
      </c>
      <c r="C14" s="806">
        <v>1.4</v>
      </c>
      <c r="D14" s="668" t="s">
        <v>271</v>
      </c>
      <c r="E14" s="463"/>
      <c r="F14" s="2089" t="s">
        <v>759</v>
      </c>
      <c r="G14" s="3227">
        <f>C22</f>
        <v>26.063294292237444</v>
      </c>
      <c r="H14" s="3228"/>
      <c r="I14" s="2094">
        <f>G14*I4</f>
        <v>313932.37975000002</v>
      </c>
      <c r="J14" s="463"/>
    </row>
    <row r="15" spans="2:10" ht="32.25" customHeight="1" thickTop="1">
      <c r="B15" s="777" t="s">
        <v>243</v>
      </c>
      <c r="C15" s="806">
        <v>0.8</v>
      </c>
      <c r="D15" s="668" t="s">
        <v>271</v>
      </c>
      <c r="E15" s="463"/>
      <c r="F15" s="2104" t="s">
        <v>844</v>
      </c>
      <c r="G15" s="3229"/>
      <c r="H15" s="3230"/>
      <c r="I15" s="2105">
        <f>I12+I14</f>
        <v>2499742.2661480969</v>
      </c>
      <c r="J15" s="463"/>
    </row>
    <row r="16" spans="2:10" ht="16.149999999999999" customHeight="1">
      <c r="B16" s="803" t="s">
        <v>827</v>
      </c>
      <c r="C16" s="806">
        <v>5.0999999999999996</v>
      </c>
      <c r="D16" s="668" t="s">
        <v>271</v>
      </c>
      <c r="E16" s="463"/>
      <c r="F16" s="489" t="s">
        <v>257</v>
      </c>
      <c r="G16" s="3220">
        <f>C23</f>
        <v>0.12</v>
      </c>
      <c r="H16" s="3221"/>
      <c r="I16" s="2103">
        <f>(I15-I11)*G16</f>
        <v>292871.56911751482</v>
      </c>
      <c r="J16" s="463"/>
    </row>
    <row r="17" spans="1:21" ht="16.149999999999999" customHeight="1" thickBot="1">
      <c r="B17" s="803" t="s">
        <v>291</v>
      </c>
      <c r="C17" s="806">
        <v>15.3</v>
      </c>
      <c r="D17" s="668" t="s">
        <v>271</v>
      </c>
      <c r="E17" s="463"/>
      <c r="F17" s="2089" t="s">
        <v>843</v>
      </c>
      <c r="G17" s="3231">
        <f>C25</f>
        <v>2.7811565914169036E-2</v>
      </c>
      <c r="H17" s="3197"/>
      <c r="I17" s="1579">
        <f>I14*G17</f>
        <v>8730.9510720090693</v>
      </c>
      <c r="J17" s="463"/>
    </row>
    <row r="18" spans="1:21" ht="16.149999999999999" customHeight="1" thickTop="1">
      <c r="B18" s="807" t="s">
        <v>247</v>
      </c>
      <c r="C18" s="808">
        <v>4</v>
      </c>
      <c r="D18" s="668" t="s">
        <v>271</v>
      </c>
      <c r="E18" s="463"/>
      <c r="F18" s="2096" t="s">
        <v>18</v>
      </c>
      <c r="G18" s="3220"/>
      <c r="H18" s="3221"/>
      <c r="I18" s="436">
        <f>I15+I16+I17</f>
        <v>2801344.786337621</v>
      </c>
      <c r="J18" s="463"/>
    </row>
    <row r="19" spans="1:21" ht="16.149999999999999" customHeight="1" thickBot="1">
      <c r="B19" s="809" t="s">
        <v>290</v>
      </c>
      <c r="C19" s="808">
        <f>SUM(C16+C17)*'M2021 BLS  53%ile'!S44</f>
        <v>3.2169230769230768</v>
      </c>
      <c r="D19" s="661" t="s">
        <v>856</v>
      </c>
      <c r="E19" s="463"/>
      <c r="F19" s="2097" t="s">
        <v>265</v>
      </c>
      <c r="G19" s="3222"/>
      <c r="H19" s="3223"/>
      <c r="I19" s="2098">
        <f>I18/I4</f>
        <v>232.57324917705446</v>
      </c>
      <c r="J19" s="463"/>
    </row>
    <row r="20" spans="1:21" ht="16.149999999999999" customHeight="1" thickBot="1">
      <c r="B20" s="3214" t="s">
        <v>261</v>
      </c>
      <c r="C20" s="3215"/>
      <c r="D20" s="805"/>
      <c r="E20" s="787"/>
      <c r="F20" s="1573" t="s">
        <v>20</v>
      </c>
      <c r="G20" s="3224">
        <f>C24</f>
        <v>0.95</v>
      </c>
      <c r="H20" s="3204"/>
      <c r="I20" s="2099">
        <f>I19/G20</f>
        <v>244.81394650216259</v>
      </c>
      <c r="J20" s="463"/>
    </row>
    <row r="21" spans="1:21" ht="16.149999999999999" customHeight="1">
      <c r="B21" s="810" t="s">
        <v>263</v>
      </c>
      <c r="C21" s="811">
        <f>'M2021 BLS  53%ile'!D38</f>
        <v>0.25390000000000001</v>
      </c>
      <c r="D21" s="661" t="str">
        <f>D23</f>
        <v>C.257 Benchmark</v>
      </c>
      <c r="E21" s="787"/>
      <c r="F21" s="786"/>
      <c r="G21" s="789"/>
      <c r="H21" s="459" t="s">
        <v>682</v>
      </c>
      <c r="I21" s="1527">
        <v>185.21</v>
      </c>
      <c r="J21" s="463"/>
    </row>
    <row r="22" spans="1:21" ht="16.149999999999999" customHeight="1">
      <c r="B22" s="676" t="s">
        <v>292</v>
      </c>
      <c r="C22" s="812">
        <f>'FY21 UFR BTL TSS'!D24+'FY21 UFR BTL TSS'!D25+'FY21 UFR BTL TSS'!N24+'FY21 UFR BTL TSS'!P24+'FY21 UFR BTL TSS'!T24+'FY21 UFR BTL TSS'!V24+'FY21 UFR BTL TSS'!X24+'FY21 UFR BTL TSS'!Z24+'FY21 UFR BTL TSS'!AJ24</f>
        <v>26.063294292237444</v>
      </c>
      <c r="D22" s="668" t="s">
        <v>750</v>
      </c>
      <c r="E22" s="463"/>
      <c r="H22" s="1526" t="s">
        <v>683</v>
      </c>
      <c r="I22" s="1528">
        <f>(I20-I21)/I21</f>
        <v>0.32181818747455637</v>
      </c>
      <c r="J22" s="463"/>
    </row>
    <row r="23" spans="1:21" ht="16.149999999999999" customHeight="1">
      <c r="B23" s="813" t="s">
        <v>257</v>
      </c>
      <c r="C23" s="814">
        <f>'M2021 BLS  53%ile'!D41</f>
        <v>0.12</v>
      </c>
      <c r="D23" s="661" t="s">
        <v>122</v>
      </c>
      <c r="E23" s="463"/>
      <c r="I23" s="794"/>
      <c r="J23" s="463"/>
    </row>
    <row r="24" spans="1:21" ht="16.149999999999999" customHeight="1">
      <c r="B24" s="810" t="s">
        <v>20</v>
      </c>
      <c r="C24" s="815">
        <v>0.95</v>
      </c>
      <c r="D24" s="802" t="s">
        <v>271</v>
      </c>
      <c r="E24" s="463"/>
      <c r="J24" s="463"/>
    </row>
    <row r="25" spans="1:21" ht="16.149999999999999" customHeight="1" thickBot="1">
      <c r="B25" s="678" t="s">
        <v>809</v>
      </c>
      <c r="C25" s="816">
        <f>'FALL CAF 2022'!CI24</f>
        <v>2.7811565914169036E-2</v>
      </c>
      <c r="D25" s="817" t="str">
        <f>'CSS 4931'!D30</f>
        <v>FY26 &amp; FY27</v>
      </c>
      <c r="E25" s="463"/>
      <c r="J25" s="463"/>
    </row>
    <row r="26" spans="1:21" ht="16.149999999999999" customHeight="1">
      <c r="B26" s="463"/>
      <c r="C26" s="463"/>
      <c r="D26" s="463"/>
      <c r="E26" s="463"/>
      <c r="J26" s="463"/>
    </row>
    <row r="27" spans="1:21" ht="16.149999999999999" customHeight="1">
      <c r="A27" s="790"/>
      <c r="B27" s="788"/>
      <c r="C27" s="463"/>
      <c r="D27" s="463"/>
      <c r="E27" s="792"/>
      <c r="J27" s="463"/>
    </row>
    <row r="28" spans="1:21" ht="16.149999999999999" customHeight="1">
      <c r="A28" s="791"/>
      <c r="B28" s="791"/>
      <c r="C28" s="791"/>
      <c r="D28" s="791"/>
      <c r="E28" s="791"/>
    </row>
    <row r="29" spans="1:21" ht="16.149999999999999" customHeight="1">
      <c r="A29" s="795"/>
      <c r="B29" s="793"/>
      <c r="C29" s="793"/>
      <c r="D29" s="793"/>
      <c r="E29" s="795"/>
      <c r="U29" s="788"/>
    </row>
    <row r="30" spans="1:21" ht="16.149999999999999" customHeight="1">
      <c r="A30" s="791"/>
      <c r="B30" s="793"/>
      <c r="C30" s="793"/>
      <c r="D30" s="793"/>
      <c r="E30" s="791"/>
      <c r="F30" s="2011"/>
      <c r="H30" s="2012"/>
    </row>
    <row r="31" spans="1:21" ht="16.149999999999999" customHeight="1">
      <c r="A31" s="793"/>
      <c r="B31" s="796"/>
      <c r="C31" s="796"/>
      <c r="D31" s="796"/>
      <c r="E31" s="793"/>
      <c r="F31" s="2011"/>
      <c r="H31" s="2012"/>
    </row>
    <row r="32" spans="1:21" ht="16.149999999999999" customHeight="1">
      <c r="A32" s="793"/>
      <c r="B32" s="797"/>
      <c r="C32" s="797"/>
      <c r="D32" s="797"/>
      <c r="E32" s="793"/>
      <c r="H32" s="2013"/>
      <c r="I32" s="2012"/>
    </row>
    <row r="33" spans="1:5">
      <c r="A33" s="796"/>
      <c r="B33" s="797"/>
      <c r="C33" s="797"/>
      <c r="D33" s="797"/>
      <c r="E33" s="796"/>
    </row>
    <row r="34" spans="1:5">
      <c r="A34" s="797"/>
      <c r="B34" s="797"/>
      <c r="C34" s="797"/>
      <c r="D34" s="797"/>
      <c r="E34" s="797"/>
    </row>
    <row r="35" spans="1:5">
      <c r="A35" s="797"/>
      <c r="B35" s="791"/>
      <c r="C35" s="798"/>
      <c r="D35" s="2010"/>
      <c r="E35" s="797"/>
    </row>
    <row r="36" spans="1:5" ht="15.75" customHeight="1">
      <c r="A36" s="797"/>
      <c r="B36" s="791"/>
      <c r="C36" s="791"/>
      <c r="D36" s="791"/>
      <c r="E36" s="797"/>
    </row>
    <row r="37" spans="1:5">
      <c r="A37" s="791"/>
      <c r="B37" s="791"/>
      <c r="C37" s="791"/>
      <c r="D37" s="791"/>
      <c r="E37" s="791"/>
    </row>
    <row r="38" spans="1:5">
      <c r="A38" s="791"/>
      <c r="B38" s="791"/>
      <c r="C38" s="791"/>
      <c r="D38" s="791"/>
      <c r="E38" s="791"/>
    </row>
    <row r="39" spans="1:5">
      <c r="A39" s="791"/>
      <c r="B39" s="791"/>
      <c r="C39" s="791"/>
      <c r="D39" s="791"/>
      <c r="E39" s="791"/>
    </row>
    <row r="40" spans="1:5">
      <c r="A40" s="791"/>
      <c r="B40" s="791"/>
      <c r="C40" s="791"/>
      <c r="D40" s="791"/>
      <c r="E40" s="791"/>
    </row>
    <row r="41" spans="1:5">
      <c r="A41" s="791"/>
      <c r="E41" s="791"/>
    </row>
    <row r="42" spans="1:5">
      <c r="A42" s="791"/>
      <c r="E42" s="791"/>
    </row>
  </sheetData>
  <mergeCells count="21">
    <mergeCell ref="G14:H14"/>
    <mergeCell ref="G11:H11"/>
    <mergeCell ref="G16:H16"/>
    <mergeCell ref="G15:H15"/>
    <mergeCell ref="G17:H17"/>
    <mergeCell ref="B3:D3"/>
    <mergeCell ref="F3:I3"/>
    <mergeCell ref="B4:C4"/>
    <mergeCell ref="B12:C12"/>
    <mergeCell ref="B20:C20"/>
    <mergeCell ref="F8:G8"/>
    <mergeCell ref="G9:H9"/>
    <mergeCell ref="G6:H6"/>
    <mergeCell ref="G7:H7"/>
    <mergeCell ref="G10:H10"/>
    <mergeCell ref="G18:H18"/>
    <mergeCell ref="G19:H19"/>
    <mergeCell ref="G20:H20"/>
    <mergeCell ref="G13:H13"/>
    <mergeCell ref="G5:H5"/>
    <mergeCell ref="G12:H12"/>
  </mergeCells>
  <pageMargins left="0.2" right="0.2" top="0.25" bottom="0.25" header="0.3" footer="0.3"/>
  <pageSetup scale="74" orientation="landscape" r:id="rId1"/>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U42"/>
  <sheetViews>
    <sheetView zoomScaleNormal="100" workbookViewId="0">
      <selection activeCell="I25" sqref="I25"/>
    </sheetView>
  </sheetViews>
  <sheetFormatPr defaultColWidth="9.1796875" defaultRowHeight="15.5"/>
  <cols>
    <col min="1" max="1" width="4.1796875" style="782" customWidth="1"/>
    <col min="2" max="2" width="30.54296875" style="782" customWidth="1"/>
    <col min="3" max="3" width="10.7265625" style="782" customWidth="1"/>
    <col min="4" max="4" width="39.453125" style="782" customWidth="1"/>
    <col min="5" max="5" width="3.7265625" style="782" customWidth="1"/>
    <col min="6" max="6" width="27.7265625" style="782" customWidth="1"/>
    <col min="7" max="7" width="10.54296875" style="782" customWidth="1"/>
    <col min="8" max="8" width="13.1796875" style="782" bestFit="1" customWidth="1"/>
    <col min="9" max="9" width="14.81640625" style="782" customWidth="1"/>
    <col min="10" max="10" width="17.26953125" style="782" customWidth="1"/>
    <col min="11" max="11" width="12.7265625" style="782" customWidth="1"/>
    <col min="12" max="12" width="10.7265625" style="782" customWidth="1"/>
    <col min="13" max="13" width="12.7265625" style="782" customWidth="1"/>
    <col min="14" max="14" width="6.1796875" style="782" customWidth="1"/>
    <col min="15" max="15" width="30.1796875" style="782" customWidth="1"/>
    <col min="16" max="16" width="12.7265625" style="782" customWidth="1"/>
    <col min="17" max="17" width="13.453125" style="782" customWidth="1"/>
    <col min="18" max="18" width="14.453125" style="782" customWidth="1"/>
    <col min="19" max="19" width="3.26953125" style="782" customWidth="1"/>
    <col min="20" max="20" width="30.1796875" style="782" customWidth="1"/>
    <col min="21" max="21" width="12.7265625" style="782" customWidth="1"/>
    <col min="22" max="22" width="13.453125" style="782" customWidth="1"/>
    <col min="23" max="23" width="14.453125" style="782" customWidth="1"/>
    <col min="24" max="24" width="6" style="782" customWidth="1"/>
    <col min="25" max="25" width="29.26953125" style="782" customWidth="1"/>
    <col min="26" max="26" width="12" style="782" customWidth="1"/>
    <col min="27" max="27" width="56.453125" style="782" customWidth="1"/>
    <col min="28" max="16384" width="9.1796875" style="782"/>
  </cols>
  <sheetData>
    <row r="2" spans="2:10" ht="16.149999999999999" customHeight="1" thickBot="1">
      <c r="B2" s="2733" t="s">
        <v>1105</v>
      </c>
      <c r="C2" s="463"/>
      <c r="D2" s="463"/>
      <c r="E2" s="463"/>
      <c r="F2" s="446"/>
      <c r="G2" s="463"/>
      <c r="H2" s="463"/>
      <c r="I2" s="463"/>
      <c r="J2" s="463"/>
    </row>
    <row r="3" spans="2:10" ht="16.149999999999999" customHeight="1" thickBot="1">
      <c r="B3" s="3207" t="s">
        <v>754</v>
      </c>
      <c r="C3" s="3208"/>
      <c r="D3" s="3209"/>
      <c r="E3" s="463"/>
      <c r="F3" s="3065" t="s">
        <v>285</v>
      </c>
      <c r="G3" s="3066"/>
      <c r="H3" s="3066"/>
      <c r="I3" s="3067"/>
      <c r="J3" s="463"/>
    </row>
    <row r="4" spans="2:10" ht="16.149999999999999" customHeight="1">
      <c r="B4" s="3212" t="s">
        <v>236</v>
      </c>
      <c r="C4" s="3213"/>
      <c r="D4" s="799" t="s">
        <v>123</v>
      </c>
      <c r="E4" s="463"/>
      <c r="F4" s="818" t="s">
        <v>286</v>
      </c>
      <c r="G4" s="68">
        <v>32</v>
      </c>
      <c r="H4" s="819" t="s">
        <v>238</v>
      </c>
      <c r="I4" s="69">
        <f>G4*365</f>
        <v>11680</v>
      </c>
      <c r="J4" s="463"/>
    </row>
    <row r="5" spans="2:10" ht="16.149999999999999" customHeight="1">
      <c r="B5" s="800" t="s">
        <v>287</v>
      </c>
      <c r="C5" s="2916">
        <f>'CSS 4931'!C5</f>
        <v>80829.631999999998</v>
      </c>
      <c r="D5" s="802" t="str">
        <f>'CSS 4931'!D5</f>
        <v>BLS Benchmark</v>
      </c>
      <c r="E5" s="784"/>
      <c r="F5" s="820"/>
      <c r="G5" s="70" t="s">
        <v>240</v>
      </c>
      <c r="H5" s="71" t="s">
        <v>6</v>
      </c>
      <c r="I5" s="72" t="s">
        <v>7</v>
      </c>
      <c r="J5" s="463"/>
    </row>
    <row r="6" spans="2:10" ht="16.149999999999999" customHeight="1">
      <c r="B6" s="777" t="s">
        <v>295</v>
      </c>
      <c r="C6" s="2916">
        <f>'CSS 4931'!C8</f>
        <v>88738.208000000013</v>
      </c>
      <c r="D6" s="668" t="str">
        <f>'CSS 4931'!D8</f>
        <v>25%NP 50%RN MH Rec.</v>
      </c>
      <c r="E6" s="784"/>
      <c r="F6" s="479" t="s">
        <v>287</v>
      </c>
      <c r="G6" s="1102">
        <f t="shared" ref="G6:G8" si="0">C5</f>
        <v>80829.631999999998</v>
      </c>
      <c r="H6" s="1705">
        <f>C13</f>
        <v>1</v>
      </c>
      <c r="I6" s="1708">
        <f>G6*H6</f>
        <v>80829.631999999998</v>
      </c>
      <c r="J6" s="463"/>
    </row>
    <row r="7" spans="2:10" ht="16.149999999999999" customHeight="1">
      <c r="B7" s="777" t="s">
        <v>245</v>
      </c>
      <c r="C7" s="2916">
        <f>'M2023 BLS SALARY CHART (53rd)'!C28</f>
        <v>101806.432</v>
      </c>
      <c r="D7" s="668" t="str">
        <f>'CSS 4931'!D10</f>
        <v>BLS Benchmark</v>
      </c>
      <c r="E7" s="784"/>
      <c r="F7" s="479" t="s">
        <v>295</v>
      </c>
      <c r="G7" s="1102">
        <f t="shared" si="0"/>
        <v>88738.208000000013</v>
      </c>
      <c r="H7" s="1705">
        <f>C16</f>
        <v>0.8</v>
      </c>
      <c r="I7" s="1708">
        <f>G7*H7</f>
        <v>70990.566400000011</v>
      </c>
      <c r="J7" s="463"/>
    </row>
    <row r="8" spans="2:10" ht="16.149999999999999" customHeight="1">
      <c r="B8" s="777" t="s">
        <v>282</v>
      </c>
      <c r="C8" s="2916">
        <f>'M2023 BLS SALARY CHART (53rd)'!C8</f>
        <v>56217.241600000001</v>
      </c>
      <c r="D8" s="668" t="s">
        <v>120</v>
      </c>
      <c r="E8" s="784"/>
      <c r="F8" s="479" t="s">
        <v>289</v>
      </c>
      <c r="G8" s="1102">
        <f t="shared" si="0"/>
        <v>101806.432</v>
      </c>
      <c r="H8" s="1705">
        <f>C14</f>
        <v>1.4</v>
      </c>
      <c r="I8" s="1708">
        <f>G8*H8</f>
        <v>142529.0048</v>
      </c>
      <c r="J8" s="463"/>
    </row>
    <row r="9" spans="2:10" ht="16.149999999999999" customHeight="1">
      <c r="B9" s="803" t="s">
        <v>288</v>
      </c>
      <c r="C9" s="2916">
        <f>'M2023 BLS SALARY CHART (53rd)'!C6</f>
        <v>43247.567999999999</v>
      </c>
      <c r="D9" s="668" t="str">
        <f>'CSS 4931'!D11</f>
        <v>BLS Benchmark</v>
      </c>
      <c r="E9" s="784"/>
      <c r="F9" s="479" t="str">
        <f t="shared" ref="F9:G9" si="1">B8</f>
        <v>Direct Care III</v>
      </c>
      <c r="G9" s="1102">
        <f t="shared" si="1"/>
        <v>56217.241600000001</v>
      </c>
      <c r="H9" s="1705">
        <f>C17</f>
        <v>5.0999999999999996</v>
      </c>
      <c r="I9" s="1708">
        <f>H9*G9</f>
        <v>286707.93215999997</v>
      </c>
      <c r="J9" s="463"/>
    </row>
    <row r="10" spans="2:10" ht="16.149999999999999" customHeight="1">
      <c r="B10" s="804" t="s">
        <v>290</v>
      </c>
      <c r="C10" s="2916">
        <f>'M2023 BLS SALARY CHART (53rd)'!C6</f>
        <v>43247.567999999999</v>
      </c>
      <c r="D10" s="668" t="str">
        <f>'CSS 4931'!D12</f>
        <v>BLS Benchmark</v>
      </c>
      <c r="E10" s="784"/>
      <c r="F10" s="2922" t="str">
        <f>B15</f>
        <v>Medical  Specialist</v>
      </c>
      <c r="G10" s="2923">
        <f>'M2021 BLS  53%ile'!D8</f>
        <v>50421.529600000002</v>
      </c>
      <c r="H10" s="2924">
        <f>C15</f>
        <v>2.8</v>
      </c>
      <c r="I10" s="1708">
        <f>G10*H10</f>
        <v>141180.28287999998</v>
      </c>
      <c r="J10" s="463"/>
    </row>
    <row r="11" spans="2:10" ht="16.149999999999999" customHeight="1">
      <c r="B11" s="804" t="s">
        <v>247</v>
      </c>
      <c r="C11" s="2916">
        <f>'M2023 BLS SALARY CHART (53rd)'!C6</f>
        <v>43247.567999999999</v>
      </c>
      <c r="D11" s="668" t="s">
        <v>120</v>
      </c>
      <c r="E11" s="463"/>
      <c r="F11" s="1709" t="str">
        <f>B9</f>
        <v>Direct Care</v>
      </c>
      <c r="G11" s="1102">
        <f>C9</f>
        <v>43247.567999999999</v>
      </c>
      <c r="H11" s="1705">
        <f>C18</f>
        <v>15.3</v>
      </c>
      <c r="I11" s="1708">
        <f t="shared" ref="I11:I13" si="2">G11*H11</f>
        <v>661687.79040000006</v>
      </c>
      <c r="J11" s="463"/>
    </row>
    <row r="12" spans="2:10" ht="16.149999999999999" customHeight="1">
      <c r="B12" s="3214" t="s">
        <v>248</v>
      </c>
      <c r="C12" s="3215"/>
      <c r="D12" s="805"/>
      <c r="E12" s="463"/>
      <c r="F12" s="1710" t="str">
        <f>B10</f>
        <v>Relief</v>
      </c>
      <c r="G12" s="1102">
        <f>C10</f>
        <v>43247.567999999999</v>
      </c>
      <c r="H12" s="1705">
        <f>C20</f>
        <v>3.2169230769230768</v>
      </c>
      <c r="I12" s="1708">
        <f>G12*H12</f>
        <v>139124.09951999999</v>
      </c>
      <c r="J12" s="463"/>
    </row>
    <row r="13" spans="2:10" ht="16.149999999999999" customHeight="1" thickBot="1">
      <c r="B13" s="800" t="s">
        <v>287</v>
      </c>
      <c r="C13" s="806">
        <v>1</v>
      </c>
      <c r="D13" s="668" t="s">
        <v>271</v>
      </c>
      <c r="E13" s="463"/>
      <c r="F13" s="1711" t="s">
        <v>247</v>
      </c>
      <c r="G13" s="1706">
        <f>C11</f>
        <v>43247.567999999999</v>
      </c>
      <c r="H13" s="1707">
        <f>C19</f>
        <v>4</v>
      </c>
      <c r="I13" s="1712">
        <f t="shared" si="2"/>
        <v>172990.272</v>
      </c>
      <c r="J13" s="463"/>
    </row>
    <row r="14" spans="2:10" ht="16.149999999999999" customHeight="1">
      <c r="B14" s="800" t="s">
        <v>245</v>
      </c>
      <c r="C14" s="806">
        <v>1.4</v>
      </c>
      <c r="D14" s="668" t="s">
        <v>271</v>
      </c>
      <c r="E14" s="463"/>
      <c r="F14" s="682" t="s">
        <v>12</v>
      </c>
      <c r="G14" s="683"/>
      <c r="H14" s="684">
        <f>SUM(H6:H13)</f>
        <v>33.616923076923079</v>
      </c>
      <c r="I14" s="685">
        <f>SUM(I6:I13)</f>
        <v>1696039.5801599999</v>
      </c>
      <c r="J14" s="463"/>
    </row>
    <row r="15" spans="2:10" ht="16.149999999999999" customHeight="1" thickBot="1">
      <c r="B15" s="800" t="s">
        <v>862</v>
      </c>
      <c r="C15" s="806">
        <v>2.8</v>
      </c>
      <c r="D15" s="668" t="s">
        <v>271</v>
      </c>
      <c r="E15" s="463"/>
      <c r="F15" s="1640" t="s">
        <v>13</v>
      </c>
      <c r="G15" s="1641">
        <f>C22</f>
        <v>0.24970000000000001</v>
      </c>
      <c r="H15" s="1642"/>
      <c r="I15" s="1643">
        <f>G15*I14</f>
        <v>423501.083165952</v>
      </c>
      <c r="J15" s="463"/>
    </row>
    <row r="16" spans="2:10" ht="16.149999999999999" customHeight="1" thickTop="1" thickBot="1">
      <c r="B16" s="777" t="s">
        <v>243</v>
      </c>
      <c r="C16" s="806">
        <v>0.8</v>
      </c>
      <c r="D16" s="668" t="s">
        <v>271</v>
      </c>
      <c r="E16" s="463"/>
      <c r="F16" s="687" t="s">
        <v>250</v>
      </c>
      <c r="G16" s="58"/>
      <c r="H16" s="58"/>
      <c r="I16" s="688">
        <f>I14+I15</f>
        <v>2119540.6633259519</v>
      </c>
      <c r="J16" s="463"/>
    </row>
    <row r="17" spans="1:21" ht="16.149999999999999" customHeight="1" thickTop="1">
      <c r="B17" s="803" t="s">
        <v>827</v>
      </c>
      <c r="C17" s="806">
        <v>5.0999999999999996</v>
      </c>
      <c r="D17" s="668" t="s">
        <v>271</v>
      </c>
      <c r="E17" s="463"/>
      <c r="F17" s="822"/>
      <c r="G17" s="1681"/>
      <c r="H17" s="1682" t="s">
        <v>251</v>
      </c>
      <c r="I17" s="1683"/>
      <c r="J17" s="463"/>
    </row>
    <row r="18" spans="1:21" ht="16.149999999999999" customHeight="1" thickBot="1">
      <c r="B18" s="803" t="s">
        <v>291</v>
      </c>
      <c r="C18" s="806">
        <v>15.3</v>
      </c>
      <c r="D18" s="668" t="s">
        <v>271</v>
      </c>
      <c r="E18" s="463"/>
      <c r="F18" s="2795" t="s">
        <v>759</v>
      </c>
      <c r="G18" s="2796"/>
      <c r="H18" s="2797">
        <f>C23</f>
        <v>26.784468</v>
      </c>
      <c r="I18" s="2798">
        <f>H18*I4</f>
        <v>312842.58624000003</v>
      </c>
      <c r="J18" s="463"/>
    </row>
    <row r="19" spans="1:21" ht="16.149999999999999" customHeight="1">
      <c r="B19" s="807" t="s">
        <v>247</v>
      </c>
      <c r="C19" s="808">
        <v>4</v>
      </c>
      <c r="D19" s="668" t="s">
        <v>271</v>
      </c>
      <c r="E19" s="463"/>
      <c r="F19" s="689" t="s">
        <v>255</v>
      </c>
      <c r="G19" s="1650"/>
      <c r="H19" s="823"/>
      <c r="I19" s="1651">
        <f>SUM(I16:I18)</f>
        <v>2432383.249565952</v>
      </c>
      <c r="J19" s="463"/>
    </row>
    <row r="20" spans="1:21" ht="16.149999999999999" customHeight="1">
      <c r="B20" s="809" t="s">
        <v>290</v>
      </c>
      <c r="C20" s="808">
        <f>SUM(C17+C18)*'M2021 BLS  53%ile'!S44</f>
        <v>3.2169230769230768</v>
      </c>
      <c r="D20" s="661" t="s">
        <v>293</v>
      </c>
      <c r="E20" s="787"/>
      <c r="F20" s="1655" t="s">
        <v>257</v>
      </c>
      <c r="G20" s="1656">
        <f>C24</f>
        <v>0.12</v>
      </c>
      <c r="H20" s="1657"/>
      <c r="I20" s="1670">
        <f>G20*I19</f>
        <v>291885.9899479142</v>
      </c>
      <c r="J20" s="463"/>
    </row>
    <row r="21" spans="1:21" ht="16.149999999999999" customHeight="1" thickBot="1">
      <c r="B21" s="3214" t="s">
        <v>261</v>
      </c>
      <c r="C21" s="3215"/>
      <c r="D21" s="805"/>
      <c r="E21" s="787"/>
      <c r="F21" s="1671" t="s">
        <v>262</v>
      </c>
      <c r="G21" s="1672"/>
      <c r="H21" s="1652"/>
      <c r="I21" s="1614">
        <f>I19+I20</f>
        <v>2724269.2395138661</v>
      </c>
      <c r="J21" s="463"/>
    </row>
    <row r="22" spans="1:21" ht="16.149999999999999" customHeight="1" thickTop="1">
      <c r="B22" s="810" t="s">
        <v>263</v>
      </c>
      <c r="C22" s="2917">
        <f>'M2023 BLS SALARY CHART (53rd)'!C40</f>
        <v>0.24970000000000001</v>
      </c>
      <c r="D22" s="661" t="str">
        <f>D24</f>
        <v>C.257 Benchmark</v>
      </c>
      <c r="E22" s="463"/>
      <c r="F22" s="1644" t="str">
        <f>B26</f>
        <v>CAF Rate</v>
      </c>
      <c r="G22" s="1653">
        <f>C26</f>
        <v>3.2549514448865162E-2</v>
      </c>
      <c r="H22" s="824"/>
      <c r="I22" s="1654">
        <f>I19*G22</f>
        <v>79172.893726924551</v>
      </c>
      <c r="J22" s="463"/>
    </row>
    <row r="23" spans="1:21" ht="16.149999999999999" customHeight="1">
      <c r="B23" s="676" t="s">
        <v>292</v>
      </c>
      <c r="C23" s="2918">
        <f>26.06*(1+2.78%)</f>
        <v>26.784468</v>
      </c>
      <c r="D23" s="668" t="s">
        <v>1101</v>
      </c>
      <c r="E23" s="463"/>
      <c r="F23" s="1659" t="s">
        <v>18</v>
      </c>
      <c r="G23" s="1656"/>
      <c r="H23" s="1657"/>
      <c r="I23" s="1658">
        <f>I22+I21</f>
        <v>2803442.1332407906</v>
      </c>
      <c r="J23" s="463"/>
    </row>
    <row r="24" spans="1:21" ht="16.149999999999999" customHeight="1" thickBot="1">
      <c r="B24" s="813" t="s">
        <v>257</v>
      </c>
      <c r="C24" s="2919">
        <f>'M2021 BLS  53%ile'!D41</f>
        <v>0.12</v>
      </c>
      <c r="D24" s="661" t="s">
        <v>122</v>
      </c>
      <c r="E24" s="463"/>
      <c r="F24" s="1660" t="s">
        <v>265</v>
      </c>
      <c r="G24" s="74"/>
      <c r="H24" s="825"/>
      <c r="I24" s="66">
        <f>I23/I4</f>
        <v>240.02073058568413</v>
      </c>
      <c r="J24" s="463"/>
    </row>
    <row r="25" spans="1:21" ht="16.149999999999999" customHeight="1" thickBot="1">
      <c r="B25" s="810" t="s">
        <v>20</v>
      </c>
      <c r="C25" s="2920">
        <v>0.95</v>
      </c>
      <c r="D25" s="802" t="s">
        <v>271</v>
      </c>
      <c r="E25" s="463"/>
      <c r="F25" s="1611" t="s">
        <v>20</v>
      </c>
      <c r="G25" s="826">
        <f>C25</f>
        <v>0.95</v>
      </c>
      <c r="H25" s="827"/>
      <c r="I25" s="75">
        <f>I24/G25</f>
        <v>252.65340061650963</v>
      </c>
      <c r="J25" s="463"/>
    </row>
    <row r="26" spans="1:21" ht="16.149999999999999" customHeight="1" thickBot="1">
      <c r="B26" s="678" t="s">
        <v>809</v>
      </c>
      <c r="C26" s="2921">
        <f>'FALL 24 CAF'!CP38</f>
        <v>3.2549514448865162E-2</v>
      </c>
      <c r="D26" s="817" t="str">
        <f>'CSS 4931'!D30</f>
        <v>FY26 &amp; FY27</v>
      </c>
      <c r="E26" s="463"/>
      <c r="F26" s="786"/>
      <c r="G26" s="789"/>
      <c r="H26" s="459" t="s">
        <v>682</v>
      </c>
      <c r="I26" s="1527">
        <v>228.58</v>
      </c>
      <c r="J26" s="463"/>
    </row>
    <row r="27" spans="1:21" ht="16.149999999999999" customHeight="1">
      <c r="A27" s="790"/>
      <c r="B27" s="463"/>
      <c r="C27" s="463"/>
      <c r="D27" s="463"/>
      <c r="E27" s="792"/>
      <c r="H27" s="1526" t="s">
        <v>683</v>
      </c>
      <c r="I27" s="1528">
        <f>(I25-I26)/I26</f>
        <v>0.1053171783030432</v>
      </c>
      <c r="J27" s="463"/>
    </row>
    <row r="28" spans="1:21" ht="16.149999999999999" customHeight="1">
      <c r="A28" s="791"/>
      <c r="B28" s="788"/>
      <c r="C28" s="463"/>
      <c r="D28" s="463"/>
      <c r="E28" s="791"/>
      <c r="I28" s="794"/>
    </row>
    <row r="29" spans="1:21" ht="16.149999999999999" customHeight="1">
      <c r="A29" s="795"/>
      <c r="B29" s="791"/>
      <c r="C29" s="791"/>
      <c r="D29" s="791"/>
      <c r="E29" s="795"/>
      <c r="U29" s="788"/>
    </row>
    <row r="30" spans="1:21" ht="16.149999999999999" customHeight="1">
      <c r="A30" s="791"/>
      <c r="B30" s="793"/>
      <c r="C30" s="793"/>
      <c r="D30" s="793"/>
      <c r="E30" s="791"/>
    </row>
    <row r="31" spans="1:21" ht="16.149999999999999" customHeight="1">
      <c r="A31" s="793"/>
      <c r="B31" s="793"/>
      <c r="C31" s="793"/>
      <c r="D31" s="793"/>
      <c r="E31" s="793"/>
    </row>
    <row r="32" spans="1:21" ht="16.149999999999999" customHeight="1">
      <c r="A32" s="793"/>
      <c r="B32" s="796"/>
      <c r="C32" s="796"/>
      <c r="D32" s="796"/>
      <c r="E32" s="793"/>
    </row>
    <row r="33" spans="1:9">
      <c r="A33" s="796"/>
      <c r="B33" s="797"/>
      <c r="C33" s="797"/>
      <c r="D33" s="797"/>
      <c r="E33" s="796"/>
    </row>
    <row r="34" spans="1:9">
      <c r="A34" s="797"/>
      <c r="B34" s="797"/>
      <c r="C34" s="797"/>
      <c r="D34" s="797"/>
      <c r="E34" s="797"/>
    </row>
    <row r="35" spans="1:9">
      <c r="A35" s="797"/>
      <c r="B35" s="797"/>
      <c r="C35" s="797"/>
      <c r="D35" s="797"/>
      <c r="E35" s="797"/>
      <c r="F35" s="2011"/>
      <c r="H35" s="2012"/>
    </row>
    <row r="36" spans="1:9" ht="15.75" customHeight="1">
      <c r="A36" s="797"/>
      <c r="B36" s="791"/>
      <c r="C36" s="798"/>
      <c r="D36" s="2010"/>
      <c r="E36" s="797"/>
      <c r="F36" s="2011"/>
      <c r="H36" s="2012"/>
    </row>
    <row r="37" spans="1:9">
      <c r="A37" s="791"/>
      <c r="B37" s="791"/>
      <c r="C37" s="791"/>
      <c r="D37" s="791"/>
      <c r="E37" s="791"/>
      <c r="H37" s="2013"/>
      <c r="I37" s="2012"/>
    </row>
    <row r="38" spans="1:9">
      <c r="A38" s="791"/>
      <c r="B38" s="791"/>
      <c r="C38" s="791"/>
      <c r="D38" s="791"/>
      <c r="E38" s="791"/>
    </row>
    <row r="39" spans="1:9">
      <c r="A39" s="791"/>
      <c r="B39" s="791"/>
      <c r="C39" s="791"/>
      <c r="D39" s="791"/>
      <c r="E39" s="791"/>
    </row>
    <row r="40" spans="1:9">
      <c r="A40" s="791"/>
      <c r="B40" s="791"/>
      <c r="C40" s="791"/>
      <c r="D40" s="791"/>
      <c r="E40" s="791"/>
    </row>
    <row r="41" spans="1:9">
      <c r="A41" s="791"/>
      <c r="B41" s="791"/>
      <c r="C41" s="791"/>
      <c r="D41" s="791"/>
      <c r="E41" s="791"/>
    </row>
    <row r="42" spans="1:9">
      <c r="A42" s="791"/>
      <c r="E42" s="791"/>
    </row>
  </sheetData>
  <mergeCells count="5">
    <mergeCell ref="B3:D3"/>
    <mergeCell ref="F3:I3"/>
    <mergeCell ref="B4:C4"/>
    <mergeCell ref="B12:C12"/>
    <mergeCell ref="B21:C21"/>
  </mergeCells>
  <pageMargins left="0.2" right="0.2" top="0.25" bottom="0.25" header="0.3" footer="0.3"/>
  <pageSetup scale="74" orientation="landscape"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0AB0C-CC5D-44F9-B952-208EFAE216C7}">
  <dimension ref="A1:AUU300"/>
  <sheetViews>
    <sheetView topLeftCell="O1" workbookViewId="0">
      <selection activeCell="V28" sqref="V28"/>
    </sheetView>
  </sheetViews>
  <sheetFormatPr defaultRowHeight="14.5"/>
  <cols>
    <col min="1" max="1" width="40.7265625" customWidth="1"/>
    <col min="2" max="2" width="18.7265625" customWidth="1"/>
    <col min="4" max="5" width="18.7265625" customWidth="1"/>
    <col min="6" max="13" width="18.7265625" hidden="1" customWidth="1"/>
    <col min="14" max="17" width="18.7265625" customWidth="1"/>
    <col min="18" max="19" width="18.7265625" hidden="1" customWidth="1"/>
    <col min="20" max="27" width="18.7265625" customWidth="1"/>
    <col min="28" max="35" width="18.7265625" hidden="1" customWidth="1"/>
    <col min="36" max="43" width="18.7265625" customWidth="1"/>
    <col min="884" max="923" width="9.1796875" style="1"/>
    <col min="1124" max="1243" width="9.1796875" style="2"/>
  </cols>
  <sheetData>
    <row r="1" spans="1:43">
      <c r="A1" s="1555">
        <v>10</v>
      </c>
      <c r="C1" s="1556" t="s">
        <v>396</v>
      </c>
      <c r="E1" s="1557">
        <f ca="1">IF(COUNT(E12:E300)=0,"-",AVERAGE(E12:OFFSET(E12,$A$1-1,0)))</f>
        <v>9974.4579638865489</v>
      </c>
      <c r="G1" s="1557">
        <f ca="1">IF(COUNT(G12:G300)=0,"-",AVERAGE(G12:OFFSET(G12,$A$1-1,0)))</f>
        <v>1993.505861938658</v>
      </c>
      <c r="I1" s="1557">
        <f ca="1">IF(COUNT(I12:I300)=0,"-",AVERAGE(I12:OFFSET(I12,$A$1-1,0)))</f>
        <v>9656.0760931289042</v>
      </c>
      <c r="K1" s="1557">
        <f ca="1">IF(COUNT(K12:K300)=0,"-",AVERAGE(K12:OFFSET(K12,$A$1-1,0)))</f>
        <v>600.33898305084745</v>
      </c>
      <c r="M1" s="1557" t="e">
        <f ca="1">IF(COUNT(M12:M300)=0,"-",AVERAGE(M12:OFFSET(M12,$A$1-1,0)))</f>
        <v>#DIV/0!</v>
      </c>
      <c r="O1" s="1557">
        <f ca="1">IF(COUNT(O12:O300)=0,"-",AVERAGE(O12:OFFSET(O12,$A$1-1,0)))</f>
        <v>33.427654879822001</v>
      </c>
      <c r="Q1" s="1557">
        <f ca="1">IF(COUNT(Q12:Q300)=0,"-",AVERAGE(Q12:OFFSET(Q12,$A$1-1,0)))</f>
        <v>186.45984729235118</v>
      </c>
      <c r="S1" s="1557">
        <f ca="1">IF(COUNT(S12:S300)=0,"-",AVERAGE(S12:OFFSET(S12,$A$1-1,0)))</f>
        <v>4359.3399669106775</v>
      </c>
      <c r="U1" s="1557">
        <f ca="1">IF(COUNT(U12:U300)=0,"-",AVERAGE(U12:OFFSET(U12,$A$1-1,0)))</f>
        <v>308.84388718038838</v>
      </c>
      <c r="W1" s="1557">
        <f ca="1">IF(COUNT(W12:W300)=0,"-",AVERAGE(W12:OFFSET(W12,$A$1-1,0)))</f>
        <v>717.23076837888152</v>
      </c>
      <c r="Y1" s="1557">
        <f ca="1">IF(COUNT(Y12:Y300)=0,"-",AVERAGE(Y12:OFFSET(Y12,$A$1-1,0)))</f>
        <v>441.36787035855559</v>
      </c>
      <c r="AA1" s="1557">
        <f ca="1">IF(COUNT(AA12:AA300)=0,"-",AVERAGE(AA12:OFFSET(AA12,$A$1-1,0)))</f>
        <v>488.24069242507801</v>
      </c>
      <c r="AC1" s="1557">
        <f ca="1">IF(COUNT(AC12:AC300)=0,"-",AVERAGE(AC12:OFFSET(AC12,$A$1-1,0)))</f>
        <v>316.85331985782773</v>
      </c>
      <c r="AE1" s="1557">
        <f ca="1">IF(COUNT(AE12:AE300)=0,"-",AVERAGE(AE12:OFFSET(AE12,$A$1-1,0)))</f>
        <v>2800.2859170925612</v>
      </c>
      <c r="AG1" s="1557" t="e">
        <f ca="1">IF(COUNT(AG12:AG300)=0,"-",AVERAGE(AG12:OFFSET(AG12,$A$1-1,0)))</f>
        <v>#DIV/0!</v>
      </c>
      <c r="AI1" s="1557" t="e">
        <f ca="1">IF(COUNT(AI12:AI300)=0,"-",AVERAGE(AI12:OFFSET(AI12,$A$1-1,0)))</f>
        <v>#DIV/0!</v>
      </c>
      <c r="AK1" s="1557">
        <f ca="1">IF(COUNT(AK12:AK300)=0,"-",AVERAGE(AK12:OFFSET(AK12,$A$1-1,0)))</f>
        <v>1228.2793683407815</v>
      </c>
      <c r="AM1" s="1557" t="str">
        <f ca="1">IF(COUNT(AM12:AM300)=0,"-",AVERAGE(AM12:OFFSET(AM12,$A$1-1,0)))</f>
        <v>-</v>
      </c>
      <c r="AO1" s="1557">
        <f ca="1">IF(COUNT(AO12:AO300)=0,"-",AVERAGE(AO12:OFFSET(AO12,$A$1-1,0)))</f>
        <v>38.859553486719939</v>
      </c>
      <c r="AQ1" s="1557">
        <f ca="1">IF(COUNT(AQ12:AQ300)=0,"-",AVERAGE(AQ12:OFFSET(AQ12,$A$1-1,0)))</f>
        <v>8536.9807245122101</v>
      </c>
    </row>
    <row r="2" spans="1:43">
      <c r="C2" s="1556" t="s">
        <v>397</v>
      </c>
      <c r="E2" s="1557">
        <f ca="1">IF(COUNT(E12:E300)=0,"-",E1-(2*_xlfn.STDEV.P(E12:OFFSET(E12,$A$1-1,0))))</f>
        <v>-4170.4385979990875</v>
      </c>
      <c r="G2" s="1557">
        <f ca="1">IF(COUNT(G12:G300)=0,"-",G1-(2*_xlfn.STDEV.P(G12:OFFSET(G12,$A$1-1,0))))</f>
        <v>-1568.5016897603621</v>
      </c>
      <c r="I2" s="1557">
        <f ca="1">IF(COUNT(I12:I300)=0,"-",I1-(2*_xlfn.STDEV.P(I12:OFFSET(I12,$A$1-1,0))))</f>
        <v>9656.0760931289042</v>
      </c>
      <c r="K2" s="1557">
        <f ca="1">IF(COUNT(K12:K300)=0,"-",K1-(2*_xlfn.STDEV.P(K12:OFFSET(K12,$A$1-1,0))))</f>
        <v>600.33898305084745</v>
      </c>
      <c r="M2" s="1557" t="e">
        <f ca="1">IF(COUNT(M12:M300)=0,"-",M1-(2*_xlfn.STDEV.P(M12:OFFSET(M12,$A$1-1,0))))</f>
        <v>#DIV/0!</v>
      </c>
      <c r="O2" s="1557">
        <f ca="1">IF(COUNT(O12:O300)=0,"-",O1-(2*_xlfn.STDEV.P(O12:OFFSET(O12,$A$1-1,0))))</f>
        <v>-80.512077602547876</v>
      </c>
      <c r="Q2" s="1557">
        <f ca="1">IF(COUNT(Q12:Q300)=0,"-",Q1-(2*_xlfn.STDEV.P(Q12:OFFSET(Q12,$A$1-1,0))))</f>
        <v>-166.15638967922587</v>
      </c>
      <c r="S2" s="1557">
        <f ca="1">IF(COUNT(S12:S300)=0,"-",S1-(2*_xlfn.STDEV.P(S12:OFFSET(S12,$A$1-1,0))))</f>
        <v>491.50979734773955</v>
      </c>
      <c r="U2" s="1557">
        <f ca="1">IF(COUNT(U12:U300)=0,"-",U1-(2*_xlfn.STDEV.P(U12:OFFSET(U12,$A$1-1,0))))</f>
        <v>-542.73194098667568</v>
      </c>
      <c r="W2" s="1557">
        <f ca="1">IF(COUNT(W12:W300)=0,"-",W1-(2*_xlfn.STDEV.P(W12:OFFSET(W12,$A$1-1,0))))</f>
        <v>50.446808463604611</v>
      </c>
      <c r="Y2" s="1557">
        <f ca="1">IF(COUNT(Y12:Y300)=0,"-",Y1-(2*_xlfn.STDEV.P(Y12:OFFSET(Y12,$A$1-1,0))))</f>
        <v>441.36787035855559</v>
      </c>
      <c r="AA2" s="1557">
        <f ca="1">IF(COUNT(AA12:AA300)=0,"-",AA1-(2*_xlfn.STDEV.P(AA12:OFFSET(AA12,$A$1-1,0))))</f>
        <v>-95.197694355529165</v>
      </c>
      <c r="AC2" s="1557">
        <f ca="1">IF(COUNT(AC12:AC300)=0,"-",AC1-(2*_xlfn.STDEV.P(AC12:OFFSET(AC12,$A$1-1,0))))</f>
        <v>-660.46823111599315</v>
      </c>
      <c r="AE2" s="1557">
        <f ca="1">IF(COUNT(AE12:AE300)=0,"-",AE1-(2*_xlfn.STDEV.P(AE12:OFFSET(AE12,$A$1-1,0))))</f>
        <v>2800.2859170925612</v>
      </c>
      <c r="AG2" s="1557" t="e">
        <f ca="1">IF(COUNT(AG12:AG300)=0,"-",AG1-(2*_xlfn.STDEV.P(AG12:OFFSET(AG12,$A$1-1,0))))</f>
        <v>#DIV/0!</v>
      </c>
      <c r="AI2" s="1557" t="e">
        <f ca="1">IF(COUNT(AI12:AI300)=0,"-",AI1-(2*_xlfn.STDEV.P(AI12:OFFSET(AI12,$A$1-1,0))))</f>
        <v>#DIV/0!</v>
      </c>
      <c r="AK2" s="1557">
        <f ca="1">IF(COUNT(AK12:AK300)=0,"-",AK1-(2*_xlfn.STDEV.P(AK12:OFFSET(AK12,$A$1-1,0))))</f>
        <v>-386.31621518968586</v>
      </c>
      <c r="AM2" s="1557" t="str">
        <f ca="1">IF(COUNT(AM12:AM300)=0,"-",AM1-(2*_xlfn.STDEV.P(AM12:OFFSET(AM12,$A$1-1,0))))</f>
        <v>-</v>
      </c>
      <c r="AO2" s="1557">
        <f ca="1">IF(COUNT(AO12:AO300)=0,"-",AO1-(2*_xlfn.STDEV.P(AO12:OFFSET(AO12,$A$1-1,0))))</f>
        <v>-3.2994297419948637</v>
      </c>
      <c r="AQ2" s="1557">
        <f ca="1">IF(COUNT(AQ12:AQ300)=0,"-",AQ1-(2*_xlfn.STDEV.P(AQ12:OFFSET(AQ12,$A$1-1,0))))</f>
        <v>-795.36246556027072</v>
      </c>
    </row>
    <row r="3" spans="1:43">
      <c r="A3" s="3176" t="s">
        <v>74</v>
      </c>
      <c r="C3" s="1556" t="s">
        <v>398</v>
      </c>
      <c r="E3" s="1557">
        <f ca="1">IF(COUNT(E12:E300)=0,"-",E1+(2*_xlfn.STDEV.P(E12:OFFSET(E12,$A$1-1,0))))</f>
        <v>24119.354525772185</v>
      </c>
      <c r="G3" s="1557">
        <f ca="1">IF(COUNT(G12:G300)=0,"-",G1+(2*_xlfn.STDEV.P(G12:OFFSET(G12,$A$1-1,0))))</f>
        <v>5555.5134136376782</v>
      </c>
      <c r="I3" s="1557">
        <f ca="1">IF(COUNT(I12:I300)=0,"-",I1+(2*_xlfn.STDEV.P(I12:OFFSET(I12,$A$1-1,0))))</f>
        <v>9656.0760931289042</v>
      </c>
      <c r="K3" s="1557">
        <f ca="1">IF(COUNT(K12:K300)=0,"-",K1+(2*_xlfn.STDEV.P(K12:OFFSET(K12,$A$1-1,0))))</f>
        <v>600.33898305084745</v>
      </c>
      <c r="M3" s="1557" t="e">
        <f ca="1">IF(COUNT(M12:M300)=0,"-",M1+(2*_xlfn.STDEV.P(M12:OFFSET(M12,$A$1-1,0))))</f>
        <v>#DIV/0!</v>
      </c>
      <c r="O3" s="1557">
        <f ca="1">IF(COUNT(O12:O300)=0,"-",O1+(2*_xlfn.STDEV.P(O12:OFFSET(O12,$A$1-1,0))))</f>
        <v>147.36738736219189</v>
      </c>
      <c r="Q3" s="1557">
        <f ca="1">IF(COUNT(Q12:Q300)=0,"-",Q1+(2*_xlfn.STDEV.P(Q12:OFFSET(Q12,$A$1-1,0))))</f>
        <v>539.07608426392824</v>
      </c>
      <c r="S3" s="1557">
        <f ca="1">IF(COUNT(S12:S300)=0,"-",S1+(2*_xlfn.STDEV.P(S12:OFFSET(S12,$A$1-1,0))))</f>
        <v>8227.1701364736145</v>
      </c>
      <c r="U3" s="1557">
        <f ca="1">IF(COUNT(U12:U300)=0,"-",U1+(2*_xlfn.STDEV.P(U12:OFFSET(U12,$A$1-1,0))))</f>
        <v>1160.4197153474524</v>
      </c>
      <c r="W3" s="1557">
        <f ca="1">IF(COUNT(W12:W300)=0,"-",W1+(2*_xlfn.STDEV.P(W12:OFFSET(W12,$A$1-1,0))))</f>
        <v>1384.0147282941584</v>
      </c>
      <c r="Y3" s="1557">
        <f ca="1">IF(COUNT(Y12:Y300)=0,"-",Y1+(2*_xlfn.STDEV.P(Y12:OFFSET(Y12,$A$1-1,0))))</f>
        <v>441.36787035855559</v>
      </c>
      <c r="AA3" s="1557">
        <f ca="1">IF(COUNT(AA12:AA300)=0,"-",AA1+(2*_xlfn.STDEV.P(AA12:OFFSET(AA12,$A$1-1,0))))</f>
        <v>1071.6790792056852</v>
      </c>
      <c r="AC3" s="1557">
        <f ca="1">IF(COUNT(AC12:AC300)=0,"-",AC1+(2*_xlfn.STDEV.P(AC12:OFFSET(AC12,$A$1-1,0))))</f>
        <v>1294.1748708316486</v>
      </c>
      <c r="AE3" s="1557">
        <f ca="1">IF(COUNT(AE12:AE300)=0,"-",AE1+(2*_xlfn.STDEV.P(AE12:OFFSET(AE12,$A$1-1,0))))</f>
        <v>2800.2859170925612</v>
      </c>
      <c r="AG3" s="1557" t="e">
        <f ca="1">IF(COUNT(AG12:AG300)=0,"-",AG1+(2*_xlfn.STDEV.P(AG12:OFFSET(AG12,$A$1-1,0))))</f>
        <v>#DIV/0!</v>
      </c>
      <c r="AI3" s="1557" t="e">
        <f ca="1">IF(COUNT(AI12:AI300)=0,"-",AI1+(2*_xlfn.STDEV.P(AI12:OFFSET(AI12,$A$1-1,0))))</f>
        <v>#DIV/0!</v>
      </c>
      <c r="AK3" s="1557">
        <f ca="1">IF(COUNT(AK12:AK300)=0,"-",AK1+(2*_xlfn.STDEV.P(AK12:OFFSET(AK12,$A$1-1,0))))</f>
        <v>2842.8749518712489</v>
      </c>
      <c r="AM3" s="1557" t="str">
        <f ca="1">IF(COUNT(AM12:AM300)=0,"-",AM1+(2*_xlfn.STDEV.P(AM12:OFFSET(AM12,$A$1-1,0))))</f>
        <v>-</v>
      </c>
      <c r="AO3" s="1557">
        <f ca="1">IF(COUNT(AO12:AO300)=0,"-",AO1+(2*_xlfn.STDEV.P(AO12:OFFSET(AO12,$A$1-1,0))))</f>
        <v>81.018536715434749</v>
      </c>
      <c r="AQ3" s="1557">
        <f ca="1">IF(COUNT(AQ12:AQ300)=0,"-",AQ1+(2*_xlfn.STDEV.P(AQ12:OFFSET(AQ12,$A$1-1,0))))</f>
        <v>17869.323914584689</v>
      </c>
    </row>
    <row r="4" spans="1:43">
      <c r="A4" s="3176"/>
      <c r="C4" s="1556" t="s">
        <v>399</v>
      </c>
      <c r="E4" s="1558">
        <f ca="1">IF(COUNT(E12:E300)=0,"-",AVERAGEIFS(E12:E300, E12:E300, "&gt;="&amp;E2,E12:E300,"&lt;="&amp;E3))</f>
        <v>9974.4579638865489</v>
      </c>
      <c r="G4" s="1558">
        <f ca="1">IF(COUNT(G12:G300)=0,"-",AVERAGEIFS(G12:G300, G12:G300, "&gt;="&amp;G2,G12:G300,"&lt;="&amp;G3))</f>
        <v>1495.1407749121095</v>
      </c>
      <c r="I4" s="1558">
        <f ca="1">IF(COUNT(I12:I300)=0,"-",AVERAGEIFS(I12:I300, I12:I300, "&gt;="&amp;I2,I12:I300,"&lt;="&amp;I3))</f>
        <v>9656.0760931289042</v>
      </c>
      <c r="K4" s="1558">
        <f ca="1">IF(COUNT(K12:K300)=0,"-",AVERAGEIFS(K12:K300, K12:K300, "&gt;="&amp;K2,K12:K300,"&lt;="&amp;K3))</f>
        <v>600.33898305084745</v>
      </c>
      <c r="M4" s="1558" t="e">
        <f ca="1">IF(COUNT(M12:M300)=0,"-",AVERAGEIFS(M12:M300, M12:M300, "&gt;="&amp;M2,M12:M300,"&lt;="&amp;M3))</f>
        <v>#DIV/0!</v>
      </c>
      <c r="O4" s="1558">
        <f ca="1">IF(COUNT(O12:O300)=0,"-",AVERAGEIFS(O12:O300, O12:O300, "&gt;="&amp;O2,O12:O300,"&lt;="&amp;O3))</f>
        <v>13.938893196753394</v>
      </c>
      <c r="Q4" s="1558">
        <f ca="1">IF(COUNT(Q12:Q300)=0,"-",AVERAGEIFS(Q12:Q300, Q12:Q300, "&gt;="&amp;Q2,Q12:Q300,"&lt;="&amp;Q3))</f>
        <v>146.96465813593014</v>
      </c>
      <c r="S4" s="1558">
        <f ca="1">IF(COUNT(S12:S300)=0,"-",AVERAGEIFS(S12:S300, S12:S300, "&gt;="&amp;S2,S12:S300,"&lt;="&amp;S3))</f>
        <v>4359.3399669106775</v>
      </c>
      <c r="U4" s="1558">
        <f ca="1">IF(COUNT(U12:U300)=0,"-",AVERAGEIFS(U12:U300, U12:U300, "&gt;="&amp;U2,U12:U300,"&lt;="&amp;U3))</f>
        <v>308.84388718038838</v>
      </c>
      <c r="W4" s="1558">
        <f ca="1">IF(COUNT(W12:W300)=0,"-",AVERAGEIFS(W12:W300, W12:W300, "&gt;="&amp;W2,W12:W300,"&lt;="&amp;W3))</f>
        <v>793.86067965141046</v>
      </c>
      <c r="Y4" s="1558">
        <f ca="1">IF(COUNT(Y12:Y300)=0,"-",AVERAGEIFS(Y12:Y300, Y12:Y300, "&gt;="&amp;Y2,Y12:Y300,"&lt;="&amp;Y3))</f>
        <v>441.36787035855559</v>
      </c>
      <c r="AA4" s="1558">
        <f ca="1">IF(COUNT(AA12:AA300)=0,"-",AVERAGEIFS(AA12:AA300, AA12:AA300, "&gt;="&amp;AA2,AA12:AA300,"&lt;="&amp;AA3))</f>
        <v>488.24069242507801</v>
      </c>
      <c r="AC4" s="1558">
        <f ca="1">IF(COUNT(AC12:AC300)=0,"-",AVERAGEIFS(AC12:AC300, AC12:AC300, "&gt;="&amp;AC2,AC12:AC300,"&lt;="&amp;AC3))</f>
        <v>422.4727007202282</v>
      </c>
      <c r="AE4" s="1558">
        <f ca="1">IF(COUNT(AE12:AE300)=0,"-",AVERAGEIFS(AE12:AE300, AE12:AE300, "&gt;="&amp;AE2,AE12:AE300,"&lt;="&amp;AE3))</f>
        <v>2800.2859170925612</v>
      </c>
      <c r="AG4" s="1558" t="e">
        <f ca="1">IF(COUNT(AG12:AG300)=0,"-",AVERAGEIFS(AG12:AG300, AG12:AG300, "&gt;="&amp;AG2,AG12:AG300,"&lt;="&amp;AG3))</f>
        <v>#DIV/0!</v>
      </c>
      <c r="AI4" s="1558" t="e">
        <f ca="1">IF(COUNT(AI12:AI300)=0,"-",AVERAGEIFS(AI12:AI300, AI12:AI300, "&gt;="&amp;AI2,AI12:AI300,"&lt;="&amp;AI3))</f>
        <v>#DIV/0!</v>
      </c>
      <c r="AK4" s="1558">
        <f ca="1">IF(COUNT(AK12:AK300)=0,"-",AVERAGEIFS(AK12:AK300, AK12:AK300, "&gt;="&amp;AK2,AK12:AK300,"&lt;="&amp;AK3))</f>
        <v>1228.2793683407815</v>
      </c>
      <c r="AM4" s="1558" t="str">
        <f>IF(COUNT(AM12:AM300)=0,"-",AVERAGEIFS(AM12:AM300, AM12:AM300, "&gt;="&amp;AM2,AM12:AM300,"&lt;="&amp;AM3))</f>
        <v>-</v>
      </c>
      <c r="AO4" s="1558">
        <f ca="1">IF(COUNT(AO12:AO300)=0,"-",AVERAGEIFS(AO12:AO300, AO12:AO300, "&gt;="&amp;AO2,AO12:AO300,"&lt;="&amp;AO3))</f>
        <v>38.859553486719939</v>
      </c>
      <c r="AQ4" s="1558">
        <f ca="1">IF(COUNT(AQ12:AQ300)=0,"-",AVERAGEIFS(AQ12:AQ300, AQ12:AQ300, "&gt;="&amp;AQ2,AQ12:AQ300,"&lt;="&amp;AQ3))</f>
        <v>7444.0464104145376</v>
      </c>
    </row>
    <row r="5" spans="1:43">
      <c r="A5" s="3176"/>
      <c r="C5" s="1556" t="s">
        <v>400</v>
      </c>
      <c r="E5" s="1559">
        <f ca="1">IF(COUNT(E12:E300)=0,"-",SUMIFS(D12:D300,E12:E300,"&gt;="&amp;E2,E12:E300,"&lt;="&amp;E3)/SUMIFS($B12:$B300,E12:E300,"&gt;="&amp;E2,E12:E300,"&lt;="&amp;E3))</f>
        <v>9481.4896994836363</v>
      </c>
      <c r="G5" s="1559">
        <f ca="1">IF(COUNT(G12:G300)=0,"-",SUMIFS(F12:F300,G12:G300,"&gt;="&amp;G2,G12:G300,"&lt;="&amp;G3)/SUMIFS($B12:$B300,G12:G300,"&gt;="&amp;G2,G12:G300,"&lt;="&amp;G3))</f>
        <v>1598.7574940769382</v>
      </c>
      <c r="I5" s="1559">
        <f ca="1">IF(COUNT(I12:I300)=0,"-",SUMIFS(H12:H300,I12:I300,"&gt;="&amp;I2,I12:I300,"&lt;="&amp;I3)/SUMIFS($B12:$B300,I12:I300,"&gt;="&amp;I2,I12:I300,"&lt;="&amp;I3))</f>
        <v>19312.152186257808</v>
      </c>
      <c r="K5" s="1559">
        <f ca="1">IF(COUNT(K12:K300)=0,"-",SUMIFS(J12:J300,K12:K300,"&gt;="&amp;K2,K12:K300,"&lt;="&amp;K3)/SUMIFS($B12:$B300,K12:K300,"&gt;="&amp;K2,K12:K300,"&lt;="&amp;K3))</f>
        <v>1200.6779661016949</v>
      </c>
      <c r="M5" s="1559" t="e">
        <f ca="1">IF(COUNT(M12:M300)=0,"-",SUMIFS(L12:L300,M12:M300,"&gt;="&amp;M2,M12:M300,"&lt;="&amp;M3)/SUMIFS($B12:$B300,M12:M300,"&gt;="&amp;M2,M12:M300,"&lt;="&amp;M3))</f>
        <v>#DIV/0!</v>
      </c>
      <c r="O5" s="1559">
        <f ca="1">IF(COUNT(O12:O300)=0,"-",SUMIFS(N12:N300,O12:O300,"&gt;="&amp;O2,O12:O300,"&lt;="&amp;O3)/SUMIFS($B12:$B300,O12:O300,"&gt;="&amp;O2,O12:O300,"&lt;="&amp;O3))</f>
        <v>8.5411613777079118</v>
      </c>
      <c r="Q5" s="1559">
        <f ca="1">IF(COUNT(Q12:Q300)=0,"-",SUMIFS(P12:P300,Q12:Q300,"&gt;="&amp;Q2,Q12:Q300,"&lt;="&amp;Q3)/SUMIFS($B12:$B300,Q12:Q300,"&gt;="&amp;Q2,Q12:Q300,"&lt;="&amp;Q3))</f>
        <v>104.96136486629734</v>
      </c>
      <c r="S5" s="1559">
        <f ca="1">IF(COUNT(S12:S300)=0,"-",SUMIFS(R12:R300,S12:S300,"&gt;="&amp;S2,S12:S300,"&lt;="&amp;S3)/SUMIFS($B12:$B300,S12:S300,"&gt;="&amp;S2,S12:S300,"&lt;="&amp;S3))</f>
        <v>4976.1827372085627</v>
      </c>
      <c r="U5" s="1559">
        <f ca="1">IF(COUNT(U12:U300)=0,"-",SUMIFS(T12:T300,U12:U300,"&gt;="&amp;U2,U12:U300,"&lt;="&amp;U3)/SUMIFS($B12:$B300,U12:U300,"&gt;="&amp;U2,U12:U300,"&lt;="&amp;U3))</f>
        <v>318.61742686815472</v>
      </c>
      <c r="W5" s="1559">
        <f ca="1">IF(COUNT(W12:W300)=0,"-",SUMIFS(V12:V300,W12:W300,"&gt;="&amp;W2,W12:W300,"&lt;="&amp;W3)/SUMIFS($B12:$B300,W12:W300,"&gt;="&amp;W2,W12:W300,"&lt;="&amp;W3))</f>
        <v>742.8764066257163</v>
      </c>
      <c r="Y5" s="1559">
        <f ca="1">IF(COUNT(Y12:Y300)=0,"-",SUMIFS(X12:X300,Y12:Y300,"&gt;="&amp;Y2,Y12:Y300,"&lt;="&amp;Y3)/SUMIFS($B12:$B300,Y12:Y300,"&gt;="&amp;Y2,Y12:Y300,"&lt;="&amp;Y3))</f>
        <v>441.36787035855559</v>
      </c>
      <c r="AA5" s="1559">
        <f ca="1">IF(COUNT(AA12:AA300)=0,"-",SUMIFS(Z12:Z300,AA12:AA300,"&gt;="&amp;AA2,AA12:AA300,"&lt;="&amp;AA3)/SUMIFS($B12:$B300,AA12:AA300,"&gt;="&amp;AA2,AA12:AA300,"&lt;="&amp;AA3))</f>
        <v>459.15062553869456</v>
      </c>
      <c r="AC5" s="1559">
        <f ca="1">IF(COUNT(AC12:AC300)=0,"-",SUMIFS(AB12:AB300,AC12:AC300,"&gt;="&amp;AC2,AC12:AC300,"&lt;="&amp;AC3)/SUMIFS($B12:$B300,AC12:AC300,"&gt;="&amp;AC2,AC12:AC300,"&lt;="&amp;AC3))</f>
        <v>182.22851757766645</v>
      </c>
      <c r="AE5" s="1559">
        <f ca="1">IF(COUNT(AE12:AE300)=0,"-",SUMIFS(AD12:AD300,AE12:AE300,"&gt;="&amp;AE2,AE12:AE300,"&lt;="&amp;AE3)/SUMIFS($B12:$B300,AE12:AE300,"&gt;="&amp;AE2,AE12:AE300,"&lt;="&amp;AE3))</f>
        <v>5600.5718341851225</v>
      </c>
      <c r="AG5" s="1559" t="e">
        <f ca="1">IF(COUNT(AG12:AG300)=0,"-",SUMIFS(AF12:AF300,AG12:AG300,"&gt;="&amp;AG2,AG12:AG300,"&lt;="&amp;AG3)/SUMIFS($B12:$B300,AG12:AG300,"&gt;="&amp;AG2,AG12:AG300,"&lt;="&amp;AG3))</f>
        <v>#DIV/0!</v>
      </c>
      <c r="AI5" s="1559" t="e">
        <f ca="1">IF(COUNT(AI12:AI300)=0,"-",SUMIFS(AH12:AH300,AI12:AI300,"&gt;="&amp;AI2,AI12:AI300,"&lt;="&amp;AI3)/SUMIFS($B12:$B300,AI12:AI300,"&gt;="&amp;AI2,AI12:AI300,"&lt;="&amp;AI3))</f>
        <v>#DIV/0!</v>
      </c>
      <c r="AK5" s="1559">
        <f ca="1">IF(COUNT(AK12:AK300)=0,"-",SUMIFS(AJ12:AJ300,AK12:AK300,"&gt;="&amp;AK2,AK12:AK300,"&lt;="&amp;AK3)/SUMIFS($B12:$B300,AK12:AK300,"&gt;="&amp;AK2,AK12:AK300,"&lt;="&amp;AK3))</f>
        <v>1043.0406033846846</v>
      </c>
      <c r="AM5" s="1559" t="str">
        <f>IF(COUNT(AM12:AM300)=0,"-",SUMIFS(AL12:AL300,AM12:AM300,"&gt;="&amp;AM2,AM12:AM300,"&lt;="&amp;AM3)/SUMIFS($B12:$B300,AM12:AM300,"&gt;="&amp;AM2,AM12:AM300,"&lt;="&amp;AM3))</f>
        <v>-</v>
      </c>
      <c r="AO5" s="1559">
        <f ca="1">IF(COUNT(AO12:AO300)=0,"-",SUMIFS(AN12:AN300,AO12:AO300,"&gt;="&amp;AO2,AO12:AO300,"&lt;="&amp;AO3)/SUMIFS($B12:$B300,AO12:AO300,"&gt;="&amp;AO2,AO12:AO300,"&lt;="&amp;AO3))</f>
        <v>35.177890244982436</v>
      </c>
      <c r="AQ5" s="1559">
        <f ca="1">IF(COUNT(AQ12:AQ300)=0,"-",SUMIFS(AP12:AP300,AQ12:AQ300,"&gt;="&amp;AQ2,AQ12:AQ300,"&lt;="&amp;AQ3)/SUMIFS($B12:$B300,AQ12:AQ300,"&gt;="&amp;AQ2,AQ12:AQ300,"&lt;="&amp;AQ3))</f>
        <v>8189.5981772445311</v>
      </c>
    </row>
    <row r="6" spans="1:43">
      <c r="A6" s="3176"/>
      <c r="C6" s="1556" t="s">
        <v>401</v>
      </c>
      <c r="E6" s="1560">
        <f ca="1">IF(COUNT(E12:E300)=0,"-",SUMIFS(E12:E300, E12:E300, "&gt;="&amp;E2,E12:E300,"&lt;="&amp;E3)/($A$1-COUNTIF(E12:E300,"&lt;"&amp;E$2)-COUNTIF(E12:E300,"&gt;"&amp;E$3)))</f>
        <v>9974.4579638865489</v>
      </c>
      <c r="G6" s="1560">
        <f ca="1">IF(COUNT(G12:G300)=0,"-",SUMIFS(G12:G300, G12:G300, "&gt;="&amp;G2,G12:G300,"&lt;="&amp;G3)/($A$1-COUNTIF(G12:G300,"&lt;"&amp;G$2)-COUNTIF(G12:G300,"&gt;"&amp;G$3)))</f>
        <v>664.50701107204861</v>
      </c>
      <c r="I6" s="1560">
        <f ca="1">IF(COUNT(I12:I300)=0,"-",SUMIFS(I12:I300, I12:I300, "&gt;="&amp;I2,I12:I300,"&lt;="&amp;I3)/($A$1-COUNTIF(I12:I300,"&lt;"&amp;I$2)-COUNTIF(I12:I300,"&gt;"&amp;I$3)))</f>
        <v>2145.7946873619785</v>
      </c>
      <c r="K6" s="1560">
        <f ca="1">IF(COUNT(K12:K300)=0,"-",SUMIFS(K12:K300, K12:K300, "&gt;="&amp;K2,K12:K300,"&lt;="&amp;K3)/($A$1-COUNTIF(K12:K300,"&lt;"&amp;K$2)-COUNTIF(K12:K300,"&gt;"&amp;K$3)))</f>
        <v>133.40866290018832</v>
      </c>
      <c r="M6" s="1560">
        <f ca="1">IF(COUNT(M12:M300)=0,"-",SUMIFS(M12:M300, M12:M300, "&gt;="&amp;M2,M12:M300,"&lt;="&amp;M3)/($A$1-COUNTIF(M12:M300,"&lt;"&amp;M$2)-COUNTIF(M12:M300,"&gt;"&amp;M$3)))</f>
        <v>0</v>
      </c>
      <c r="O6" s="1560">
        <f ca="1">IF(COUNT(O12:O300)=0,"-",SUMIFS(O12:O300, O12:O300, "&gt;="&amp;O2,O12:O300,"&lt;="&amp;O3)/($A$1-COUNTIF(O12:O300,"&lt;"&amp;O$2)-COUNTIF(O12:O300,"&gt;"&amp;O$3)))</f>
        <v>12.390127286003016</v>
      </c>
      <c r="Q6" s="1560">
        <f ca="1">IF(COUNT(Q12:Q300)=0,"-",SUMIFS(Q12:Q300, Q12:Q300, "&gt;="&amp;Q2,Q12:Q300,"&lt;="&amp;Q3)/($A$1-COUNTIF(Q12:Q300,"&lt;"&amp;Q$2)-COUNTIF(Q12:Q300,"&gt;"&amp;Q$3)))</f>
        <v>146.96465813593014</v>
      </c>
      <c r="S6" s="1560">
        <f ca="1">IF(COUNT(S12:S300)=0,"-",SUMIFS(S12:S300, S12:S300, "&gt;="&amp;S2,S12:S300,"&lt;="&amp;S3)/($A$1-COUNTIF(S12:S300,"&lt;"&amp;S$2)-COUNTIF(S12:S300,"&gt;"&amp;S$3)))</f>
        <v>4904.2574627745125</v>
      </c>
      <c r="U6" s="1560">
        <f ca="1">IF(COUNT(U12:U300)=0,"-",SUMIFS(U12:U300, U12:U300, "&gt;="&amp;U2,U12:U300,"&lt;="&amp;U3)/($A$1-COUNTIF(U12:U300,"&lt;"&amp;U$2)-COUNTIF(U12:U300,"&gt;"&amp;U$3)))</f>
        <v>154.42194359019419</v>
      </c>
      <c r="W6" s="1560">
        <f ca="1">IF(COUNT(W12:W300)=0,"-",SUMIFS(W12:W300, W12:W300, "&gt;="&amp;W2,W12:W300,"&lt;="&amp;W3)/($A$1-COUNTIF(W12:W300,"&lt;"&amp;W$2)-COUNTIF(W12:W300,"&gt;"&amp;W$3)))</f>
        <v>793.86067965141046</v>
      </c>
      <c r="Y6" s="1560">
        <f ca="1">IF(COUNT(Y12:Y300)=0,"-",SUMIFS(Y12:Y300, Y12:Y300, "&gt;="&amp;Y2,Y12:Y300,"&lt;="&amp;Y3)/($A$1-COUNTIF(Y12:Y300,"&lt;"&amp;Y$2)-COUNTIF(Y12:Y300,"&gt;"&amp;Y$3)))</f>
        <v>44.136787035855562</v>
      </c>
      <c r="AA6" s="1560">
        <f ca="1">IF(COUNT(AA12:AA300)=0,"-",SUMIFS(AA12:AA300, AA12:AA300, "&gt;="&amp;AA2,AA12:AA300,"&lt;="&amp;AA3)/($A$1-COUNTIF(AA12:AA300,"&lt;"&amp;AA$2)-COUNTIF(AA12:AA300,"&gt;"&amp;AA$3)))</f>
        <v>195.29627697003122</v>
      </c>
      <c r="AC6" s="1560">
        <f ca="1">IF(COUNT(AC12:AC300)=0,"-",SUMIFS(AC12:AC300, AC12:AC300, "&gt;="&amp;AC2,AC12:AC300,"&lt;="&amp;AC3)/($A$1-COUNTIF(AC12:AC300,"&lt;"&amp;AC$2)-COUNTIF(AC12:AC300,"&gt;"&amp;AC$3)))</f>
        <v>253.48362043213692</v>
      </c>
      <c r="AE6" s="1560">
        <f ca="1">IF(COUNT(AE12:AE300)=0,"-",SUMIFS(AE12:AE300, AE12:AE300, "&gt;="&amp;AE2,AE12:AE300,"&lt;="&amp;AE3)/($A$1-COUNTIF(AE12:AE300,"&lt;"&amp;AE$2)-COUNTIF(AE12:AE300,"&gt;"&amp;AE$3)))</f>
        <v>622.28575935390245</v>
      </c>
      <c r="AG6" s="1560">
        <f ca="1">IF(COUNT(AG12:AG300)=0,"-",SUMIFS(AG12:AG300, AG12:AG300, "&gt;="&amp;AG2,AG12:AG300,"&lt;="&amp;AG3)/($A$1-COUNTIF(AG12:AG300,"&lt;"&amp;AG$2)-COUNTIF(AG12:AG300,"&gt;"&amp;AG$3)))</f>
        <v>0</v>
      </c>
      <c r="AI6" s="1560">
        <f ca="1">IF(COUNT(AI12:AI300)=0,"-",SUMIFS(AI12:AI300, AI12:AI300, "&gt;="&amp;AI2,AI12:AI300,"&lt;="&amp;AI3)/($A$1-COUNTIF(AI12:AI300,"&lt;"&amp;AI$2)-COUNTIF(AI12:AI300,"&gt;"&amp;AI$3)))</f>
        <v>0</v>
      </c>
      <c r="AK6" s="1560">
        <f ca="1">IF(COUNT(AK12:AK300)=0,"-",SUMIFS(AK12:AK300, AK12:AK300, "&gt;="&amp;AK2,AK12:AK300,"&lt;="&amp;AK3)/($A$1-COUNTIF(AK12:AK300,"&lt;"&amp;AK$2)-COUNTIF(AK12:AK300,"&gt;"&amp;AK$3)))</f>
        <v>1228.2793683407815</v>
      </c>
      <c r="AM6" s="1560" t="str">
        <f>IF(COUNT(AM12:AM300)=0,"-",SUMIFS(AM12:AM300, AM12:AM300, "&gt;="&amp;AM2,AM12:AM300,"&lt;="&amp;AM3)/($A$1-COUNTIF(AM12:AM300,"&lt;"&amp;AM$2)-COUNTIF(AM12:AM300,"&gt;"&amp;AM$3)))</f>
        <v>-</v>
      </c>
      <c r="AO6" s="1560">
        <f ca="1">IF(COUNT(AO12:AO300)=0,"-",SUMIFS(AO12:AO300, AO12:AO300, "&gt;="&amp;AO2,AO12:AO300,"&lt;="&amp;AO3)/($A$1-COUNTIF(AO12:AO300,"&lt;"&amp;AO$2)-COUNTIF(AO12:AO300,"&gt;"&amp;AO$3)))</f>
        <v>27.201687440703957</v>
      </c>
      <c r="AQ6" s="1560">
        <f ca="1">IF(COUNT(AQ12:AQ300)=0,"-",SUMIFS(AQ12:AQ300, AQ12:AQ300, "&gt;="&amp;AQ2,AQ12:AQ300,"&lt;="&amp;AQ3)/($A$1-COUNTIF(AQ12:AQ300,"&lt;"&amp;AQ$2)-COUNTIF(AQ12:AQ300,"&gt;"&amp;AQ$3)))</f>
        <v>7444.0464104145376</v>
      </c>
    </row>
    <row r="9" spans="1:43">
      <c r="D9" t="s">
        <v>75</v>
      </c>
      <c r="E9" s="1561"/>
      <c r="F9" t="s">
        <v>76</v>
      </c>
      <c r="G9" s="1561"/>
      <c r="H9" t="s">
        <v>77</v>
      </c>
      <c r="I9" s="1561"/>
      <c r="J9" t="s">
        <v>78</v>
      </c>
      <c r="K9" s="1561"/>
      <c r="L9" t="s">
        <v>79</v>
      </c>
      <c r="M9" s="1561"/>
      <c r="N9" t="s">
        <v>80</v>
      </c>
      <c r="O9" s="1561"/>
      <c r="P9" t="s">
        <v>81</v>
      </c>
      <c r="Q9" s="1561"/>
      <c r="R9" t="s">
        <v>82</v>
      </c>
      <c r="S9" s="1561"/>
      <c r="T9" t="s">
        <v>83</v>
      </c>
      <c r="U9" s="1561"/>
      <c r="V9" t="s">
        <v>84</v>
      </c>
      <c r="W9" s="1561"/>
      <c r="X9" t="s">
        <v>85</v>
      </c>
      <c r="Y9" s="1561"/>
      <c r="Z9" t="s">
        <v>86</v>
      </c>
      <c r="AA9" s="1561"/>
      <c r="AB9" t="s">
        <v>87</v>
      </c>
      <c r="AC9" s="1561"/>
      <c r="AD9" t="s">
        <v>88</v>
      </c>
      <c r="AE9" s="1561"/>
      <c r="AF9" t="s">
        <v>89</v>
      </c>
      <c r="AG9" s="1561"/>
      <c r="AH9" t="s">
        <v>90</v>
      </c>
      <c r="AI9" s="1561"/>
      <c r="AJ9" t="s">
        <v>91</v>
      </c>
      <c r="AK9" s="1561"/>
      <c r="AL9" t="s">
        <v>92</v>
      </c>
      <c r="AM9" s="1561"/>
      <c r="AN9" t="s">
        <v>93</v>
      </c>
      <c r="AO9" s="1561"/>
      <c r="AP9" t="s">
        <v>94</v>
      </c>
      <c r="AQ9" s="1561"/>
    </row>
    <row r="10" spans="1:43" ht="58">
      <c r="A10" s="1562"/>
      <c r="B10" s="1562"/>
      <c r="D10" s="1562" t="s">
        <v>95</v>
      </c>
      <c r="E10" s="1563" t="str">
        <f>D10&amp;"
per FTE"</f>
        <v>Total Occupancy
per FTE</v>
      </c>
      <c r="F10" s="1562" t="s">
        <v>96</v>
      </c>
      <c r="G10" s="1563" t="str">
        <f>F10&amp;"
per FTE"</f>
        <v>Direct Care Consultant 201
per FTE</v>
      </c>
      <c r="H10" s="1562" t="s">
        <v>97</v>
      </c>
      <c r="I10" s="1563" t="str">
        <f>H10&amp;"
per FTE"</f>
        <v>Temporary Help 202
per FTE</v>
      </c>
      <c r="J10" s="1562" t="s">
        <v>98</v>
      </c>
      <c r="K10" s="1563" t="str">
        <f>J10&amp;"
per FTE"</f>
        <v>Clients and Caregivers Reimb./Stipends 203
per FTE</v>
      </c>
      <c r="L10" s="1562" t="s">
        <v>99</v>
      </c>
      <c r="M10" s="1563" t="str">
        <f>L10&amp;"
per FTE"</f>
        <v>Subcontracted Direct Care 206
per FTE</v>
      </c>
      <c r="N10" s="1562" t="s">
        <v>100</v>
      </c>
      <c r="O10" s="1563" t="str">
        <f>N10&amp;"
per FTE"</f>
        <v>Staff Training 204
per FTE</v>
      </c>
      <c r="P10" s="1562" t="s">
        <v>101</v>
      </c>
      <c r="Q10" s="1563" t="str">
        <f>P10&amp;"
per FTE"</f>
        <v>Staff Mileage / Travel 205
per FTE</v>
      </c>
      <c r="R10" s="1562" t="s">
        <v>102</v>
      </c>
      <c r="S10" s="1563" t="str">
        <f>R10&amp;"
per FTE"</f>
        <v>Meals 207
per FTE</v>
      </c>
      <c r="T10" s="1562" t="s">
        <v>103</v>
      </c>
      <c r="U10" s="1563" t="str">
        <f>T10&amp;"
per FTE"</f>
        <v>Client Transportation 208
per FTE</v>
      </c>
      <c r="V10" s="1562" t="s">
        <v>104</v>
      </c>
      <c r="W10" s="1563" t="str">
        <f>V10&amp;"
per FTE"</f>
        <v>Vehicle Expenses 208
per FTE</v>
      </c>
      <c r="X10" s="1562" t="s">
        <v>105</v>
      </c>
      <c r="Y10" s="1563" t="str">
        <f>X10&amp;"
per FTE"</f>
        <v>Vehicle Depreciation 208
per FTE</v>
      </c>
      <c r="Z10" s="1562" t="s">
        <v>106</v>
      </c>
      <c r="AA10" s="1563" t="str">
        <f>Z10&amp;"
per FTE"</f>
        <v>Incidental Medical /Medicine/Pharmacy 209
per FTE</v>
      </c>
      <c r="AB10" s="1562" t="s">
        <v>107</v>
      </c>
      <c r="AC10" s="1563" t="str">
        <f>AB10&amp;"
per FTE"</f>
        <v>Client Personal Allowances 211
per FTE</v>
      </c>
      <c r="AD10" s="1562" t="s">
        <v>108</v>
      </c>
      <c r="AE10" s="1563" t="str">
        <f>AD10&amp;"
per FTE"</f>
        <v>Provision Material Goods/Svs./Benefits 212
per FTE</v>
      </c>
      <c r="AF10" s="1562" t="s">
        <v>109</v>
      </c>
      <c r="AG10" s="1563" t="str">
        <f>AF10&amp;"
per FTE"</f>
        <v>Direct Client Wages 214
per FTE</v>
      </c>
      <c r="AH10" s="1562" t="s">
        <v>110</v>
      </c>
      <c r="AI10" s="1563" t="str">
        <f>AH10&amp;"
per FTE"</f>
        <v>Other Commercial Prod. &amp; Svs. 214
per FTE</v>
      </c>
      <c r="AJ10" s="1562" t="s">
        <v>111</v>
      </c>
      <c r="AK10" s="1563" t="str">
        <f>AJ10&amp;"
per FTE"</f>
        <v>Program Supplies &amp; Materials 215
per FTE</v>
      </c>
      <c r="AL10" s="1562" t="s">
        <v>112</v>
      </c>
      <c r="AM10" s="1563" t="str">
        <f>AL10&amp;"
per FTE"</f>
        <v>Non Charitable Expenses
per FTE</v>
      </c>
      <c r="AN10" s="1562" t="s">
        <v>113</v>
      </c>
      <c r="AO10" s="1563" t="str">
        <f>AN10&amp;"
per FTE"</f>
        <v>Other Expense
per FTE</v>
      </c>
      <c r="AP10" s="1562" t="s">
        <v>114</v>
      </c>
      <c r="AQ10" s="1563" t="str">
        <f>AP10&amp;"
per FTE"</f>
        <v>Total Other Program Expense
per FTE</v>
      </c>
    </row>
    <row r="11" spans="1:43">
      <c r="A11" t="s">
        <v>115</v>
      </c>
      <c r="B11" t="s">
        <v>116</v>
      </c>
      <c r="D11" t="s">
        <v>117</v>
      </c>
      <c r="E11" s="1561"/>
      <c r="F11" t="s">
        <v>117</v>
      </c>
      <c r="G11" s="1561"/>
      <c r="H11" t="s">
        <v>117</v>
      </c>
      <c r="I11" s="1561"/>
      <c r="J11" t="s">
        <v>117</v>
      </c>
      <c r="K11" s="1561"/>
      <c r="L11" t="s">
        <v>117</v>
      </c>
      <c r="M11" s="1561"/>
      <c r="N11" t="s">
        <v>117</v>
      </c>
      <c r="O11" s="1561"/>
      <c r="P11" t="s">
        <v>117</v>
      </c>
      <c r="Q11" s="1561"/>
      <c r="R11" t="s">
        <v>117</v>
      </c>
      <c r="S11" s="1561"/>
      <c r="T11" t="s">
        <v>117</v>
      </c>
      <c r="U11" s="1561"/>
      <c r="V11" t="s">
        <v>117</v>
      </c>
      <c r="W11" s="1561"/>
      <c r="X11" t="s">
        <v>117</v>
      </c>
      <c r="Y11" s="1561"/>
      <c r="Z11" t="s">
        <v>117</v>
      </c>
      <c r="AA11" s="1561"/>
      <c r="AB11" t="s">
        <v>117</v>
      </c>
      <c r="AC11" s="1561"/>
      <c r="AD11" t="s">
        <v>117</v>
      </c>
      <c r="AE11" s="1561"/>
      <c r="AF11" t="s">
        <v>117</v>
      </c>
      <c r="AG11" s="1561"/>
      <c r="AH11" t="s">
        <v>117</v>
      </c>
      <c r="AI11" s="1561"/>
      <c r="AJ11" t="s">
        <v>117</v>
      </c>
      <c r="AK11" s="1561"/>
      <c r="AL11" t="s">
        <v>117</v>
      </c>
      <c r="AM11" s="1561"/>
      <c r="AN11" t="s">
        <v>117</v>
      </c>
      <c r="AO11" s="1561"/>
      <c r="AP11" t="s">
        <v>117</v>
      </c>
      <c r="AQ11" s="1561"/>
    </row>
    <row r="12" spans="1:43">
      <c r="A12" t="s">
        <v>118</v>
      </c>
      <c r="B12">
        <v>30.89</v>
      </c>
      <c r="D12">
        <v>308324</v>
      </c>
      <c r="E12" s="1564">
        <f>IF(OR($B12=0,D12=0),"",D12/$B12)</f>
        <v>9981.3531887342178</v>
      </c>
      <c r="F12">
        <v>5447</v>
      </c>
      <c r="G12" s="1564">
        <f>IF(OR($B12=0,F12=0),"",F12/$B12)</f>
        <v>176.33538361929428</v>
      </c>
      <c r="I12" s="1564" t="str">
        <f>IF(OR($B12=0,H12=0),"",H12/$B12)</f>
        <v/>
      </c>
      <c r="K12" s="1564" t="str">
        <f>IF(OR($B12=0,J12=0),"",J12/$B12)</f>
        <v/>
      </c>
      <c r="M12" s="1564" t="str">
        <f>IF(OR($B12=0,L12=0),"",L12/$B12)</f>
        <v/>
      </c>
      <c r="N12">
        <v>114</v>
      </c>
      <c r="O12" s="1564">
        <f>IF(OR($B12=0,N12=0),"",N12/$B12)</f>
        <v>3.6905147296859826</v>
      </c>
      <c r="P12">
        <v>3178</v>
      </c>
      <c r="Q12" s="1564">
        <f>IF(OR($B12=0,P12=0),"",P12/$B12)</f>
        <v>102.88119132405309</v>
      </c>
      <c r="R12">
        <v>195822</v>
      </c>
      <c r="S12" s="1564">
        <f>IF(OR($B12=0,R12=0),"",R12/$B12)</f>
        <v>6339.3331175137582</v>
      </c>
      <c r="U12" s="1564" t="str">
        <f>IF(OR($B12=0,T12=0),"",T12/$B12)</f>
        <v/>
      </c>
      <c r="V12">
        <v>31800</v>
      </c>
      <c r="W12" s="1564">
        <f>IF(OR($B12=0,V12=0),"",V12/$B12)</f>
        <v>1029.4593719650372</v>
      </c>
      <c r="Y12" s="1564" t="str">
        <f>IF(OR($B12=0,X12=0),"",X12/$B12)</f>
        <v/>
      </c>
      <c r="Z12">
        <v>22293</v>
      </c>
      <c r="AA12" s="1564">
        <f>IF(OR($B12=0,Z12=0),"",Z12/$B12)</f>
        <v>721.68986727096149</v>
      </c>
      <c r="AB12">
        <v>1547</v>
      </c>
      <c r="AC12" s="1564">
        <f>IF(OR($B12=0,AB12=0),"",AB12/$B12)</f>
        <v>50.080932340563287</v>
      </c>
      <c r="AE12" s="1564" t="str">
        <f>IF(OR($B12=0,AD12=0),"",AD12/$B12)</f>
        <v/>
      </c>
      <c r="AG12" s="1564" t="str">
        <f>IF(OR($B12=0,AF12=0),"",AF12/$B12)</f>
        <v/>
      </c>
      <c r="AI12" s="1564" t="str">
        <f>IF(OR($B12=0,AH12=0),"",AH12/$B12)</f>
        <v/>
      </c>
      <c r="AJ12">
        <v>49569</v>
      </c>
      <c r="AK12" s="1564">
        <f>IF(OR($B12=0,AJ12=0),"",AJ12/$B12)</f>
        <v>1604.6940757526706</v>
      </c>
      <c r="AM12" s="1564" t="str">
        <f>IF(OR($B12=0,AL12=0),"",AL12/$B12)</f>
        <v/>
      </c>
      <c r="AN12">
        <v>1101</v>
      </c>
      <c r="AO12" s="1564">
        <f>IF(OR($B12=0,AN12=0),"",AN12/$B12)</f>
        <v>35.642602784072515</v>
      </c>
      <c r="AP12">
        <v>310871</v>
      </c>
      <c r="AQ12" s="1564">
        <f>IF(OR($B12=0,AP12=0),"",AP12/$B12)</f>
        <v>10063.807057300097</v>
      </c>
    </row>
    <row r="13" spans="1:43">
      <c r="A13" t="s">
        <v>695</v>
      </c>
      <c r="B13">
        <v>16.7</v>
      </c>
      <c r="D13">
        <v>213352</v>
      </c>
      <c r="E13" s="1564">
        <f t="shared" ref="E13:G28" si="0">IF(OR($B13=0,D13=0),"",D13/$B13)</f>
        <v>12775.56886227545</v>
      </c>
      <c r="F13">
        <v>73689</v>
      </c>
      <c r="G13" s="1564">
        <f t="shared" si="0"/>
        <v>4412.5149700598804</v>
      </c>
      <c r="I13" s="1564" t="str">
        <f t="shared" ref="I13:I76" si="1">IF(OR($B13=0,H13=0),"",H13/$B13)</f>
        <v/>
      </c>
      <c r="K13" s="1564" t="str">
        <f t="shared" ref="K13:K76" si="2">IF(OR($B13=0,J13=0),"",J13/$B13)</f>
        <v/>
      </c>
      <c r="M13" s="1564" t="str">
        <f t="shared" ref="M13:M76" si="3">IF(OR($B13=0,L13=0),"",L13/$B13)</f>
        <v/>
      </c>
      <c r="N13">
        <v>45</v>
      </c>
      <c r="O13" s="1564">
        <f t="shared" ref="O13:O76" si="4">IF(OR($B13=0,N13=0),"",N13/$B13)</f>
        <v>2.6946107784431139</v>
      </c>
      <c r="P13">
        <v>793</v>
      </c>
      <c r="Q13" s="1564">
        <f t="shared" ref="Q13:Q76" si="5">IF(OR($B13=0,P13=0),"",P13/$B13)</f>
        <v>47.485029940119766</v>
      </c>
      <c r="R13">
        <v>116175</v>
      </c>
      <c r="S13" s="1564">
        <f t="shared" ref="S13:S76" si="6">IF(OR($B13=0,R13=0),"",R13/$B13)</f>
        <v>6956.5868263473058</v>
      </c>
      <c r="T13">
        <v>7320</v>
      </c>
      <c r="U13" s="1564">
        <f t="shared" ref="U13:U76" si="7">IF(OR($B13=0,T13=0),"",T13/$B13)</f>
        <v>438.32335329341322</v>
      </c>
      <c r="V13">
        <v>7592</v>
      </c>
      <c r="W13" s="1564">
        <f t="shared" ref="W13:W76" si="8">IF(OR($B13=0,V13=0),"",V13/$B13)</f>
        <v>454.61077844311382</v>
      </c>
      <c r="Y13" s="1564" t="str">
        <f t="shared" ref="Y13:Y76" si="9">IF(OR($B13=0,X13=0),"",X13/$B13)</f>
        <v/>
      </c>
      <c r="AA13" s="1564" t="str">
        <f t="shared" ref="AA13:AA76" si="10">IF(OR($B13=0,Z13=0),"",Z13/$B13)</f>
        <v/>
      </c>
      <c r="AC13" s="1564" t="str">
        <f t="shared" ref="AC13:AC76" si="11">IF(OR($B13=0,AB13=0),"",AB13/$B13)</f>
        <v/>
      </c>
      <c r="AE13" s="1564" t="str">
        <f t="shared" ref="AE13:AE76" si="12">IF(OR($B13=0,AD13=0),"",AD13/$B13)</f>
        <v/>
      </c>
      <c r="AG13" s="1564" t="str">
        <f t="shared" ref="AG13:AG76" si="13">IF(OR($B13=0,AF13=0),"",AF13/$B13)</f>
        <v/>
      </c>
      <c r="AI13" s="1564" t="str">
        <f t="shared" ref="AI13:AI76" si="14">IF(OR($B13=0,AH13=0),"",AH13/$B13)</f>
        <v/>
      </c>
      <c r="AJ13">
        <v>34304</v>
      </c>
      <c r="AK13" s="1564">
        <f t="shared" ref="AK13:AK76" si="15">IF(OR($B13=0,AJ13=0),"",AJ13/$B13)</f>
        <v>2054.131736526946</v>
      </c>
      <c r="AM13" s="1564" t="str">
        <f t="shared" ref="AM13:AM76" si="16">IF(OR($B13=0,AL13=0),"",AL13/$B13)</f>
        <v/>
      </c>
      <c r="AN13">
        <v>1062</v>
      </c>
      <c r="AO13" s="1564">
        <f t="shared" ref="AO13:AO76" si="17">IF(OR($B13=0,AN13=0),"",AN13/$B13)</f>
        <v>63.592814371257489</v>
      </c>
      <c r="AP13">
        <v>240980</v>
      </c>
      <c r="AQ13" s="1564">
        <f t="shared" ref="AQ13:AQ76" si="18">IF(OR($B13=0,AP13=0),"",AP13/$B13)</f>
        <v>14429.94011976048</v>
      </c>
    </row>
    <row r="14" spans="1:43">
      <c r="A14" t="s">
        <v>700</v>
      </c>
      <c r="B14">
        <v>7.8369999999999997</v>
      </c>
      <c r="D14">
        <v>7610</v>
      </c>
      <c r="E14" s="1564">
        <f t="shared" si="0"/>
        <v>971.03483475819837</v>
      </c>
      <c r="G14" s="1564" t="str">
        <f t="shared" si="0"/>
        <v/>
      </c>
      <c r="I14" s="1564" t="str">
        <f t="shared" si="1"/>
        <v/>
      </c>
      <c r="K14" s="1564" t="str">
        <f t="shared" si="2"/>
        <v/>
      </c>
      <c r="M14" s="1564" t="str">
        <f t="shared" si="3"/>
        <v/>
      </c>
      <c r="N14">
        <v>150</v>
      </c>
      <c r="O14" s="1564">
        <f t="shared" si="4"/>
        <v>19.139977032027563</v>
      </c>
      <c r="P14">
        <v>4247</v>
      </c>
      <c r="Q14" s="1564">
        <f t="shared" si="5"/>
        <v>541.91654970014042</v>
      </c>
      <c r="S14" s="1564" t="str">
        <f t="shared" si="6"/>
        <v/>
      </c>
      <c r="U14" s="1564" t="str">
        <f t="shared" si="7"/>
        <v/>
      </c>
      <c r="V14">
        <v>216</v>
      </c>
      <c r="W14" s="1564">
        <f t="shared" si="8"/>
        <v>27.561566926119689</v>
      </c>
      <c r="X14">
        <v>3459</v>
      </c>
      <c r="Y14" s="1564">
        <f t="shared" si="9"/>
        <v>441.36787035855559</v>
      </c>
      <c r="AA14" s="1564" t="str">
        <f t="shared" si="10"/>
        <v/>
      </c>
      <c r="AC14" s="1564" t="str">
        <f t="shared" si="11"/>
        <v/>
      </c>
      <c r="AE14" s="1564" t="str">
        <f t="shared" si="12"/>
        <v/>
      </c>
      <c r="AG14" s="1564" t="str">
        <f t="shared" si="13"/>
        <v/>
      </c>
      <c r="AI14" s="1564" t="str">
        <f t="shared" si="14"/>
        <v/>
      </c>
      <c r="AJ14">
        <v>737</v>
      </c>
      <c r="AK14" s="1564">
        <f t="shared" si="15"/>
        <v>94.041087150695418</v>
      </c>
      <c r="AM14" s="1564" t="str">
        <f t="shared" si="16"/>
        <v/>
      </c>
      <c r="AO14" s="1564" t="str">
        <f t="shared" si="17"/>
        <v/>
      </c>
      <c r="AP14">
        <v>8809</v>
      </c>
      <c r="AQ14" s="1564">
        <f t="shared" si="18"/>
        <v>1124.0270511675387</v>
      </c>
    </row>
    <row r="15" spans="1:43">
      <c r="B15">
        <v>14.893000000000001</v>
      </c>
      <c r="D15">
        <v>27601</v>
      </c>
      <c r="E15" s="1564">
        <f t="shared" si="0"/>
        <v>1853.2867790237024</v>
      </c>
      <c r="G15" s="1564" t="str">
        <f t="shared" si="0"/>
        <v/>
      </c>
      <c r="I15" s="1564" t="str">
        <f t="shared" si="1"/>
        <v/>
      </c>
      <c r="K15" s="1564" t="str">
        <f t="shared" si="2"/>
        <v/>
      </c>
      <c r="M15" s="1564" t="str">
        <f t="shared" si="3"/>
        <v/>
      </c>
      <c r="N15">
        <v>79</v>
      </c>
      <c r="O15" s="1564">
        <f t="shared" si="4"/>
        <v>5.304505472369569</v>
      </c>
      <c r="P15">
        <v>4712</v>
      </c>
      <c r="Q15" s="1564">
        <f t="shared" si="5"/>
        <v>316.39025045323302</v>
      </c>
      <c r="R15">
        <v>56304</v>
      </c>
      <c r="S15" s="1564">
        <f t="shared" si="6"/>
        <v>3780.5680521050158</v>
      </c>
      <c r="U15" s="1564" t="str">
        <f t="shared" si="7"/>
        <v/>
      </c>
      <c r="V15">
        <v>16302</v>
      </c>
      <c r="W15" s="1564">
        <f t="shared" si="8"/>
        <v>1094.6082051970725</v>
      </c>
      <c r="Y15" s="1564" t="str">
        <f t="shared" si="9"/>
        <v/>
      </c>
      <c r="AA15" s="1564" t="str">
        <f t="shared" si="10"/>
        <v/>
      </c>
      <c r="AB15">
        <v>101</v>
      </c>
      <c r="AC15" s="1564">
        <f t="shared" si="11"/>
        <v>6.7817095279661581</v>
      </c>
      <c r="AE15" s="1564" t="str">
        <f t="shared" si="12"/>
        <v/>
      </c>
      <c r="AG15" s="1564" t="str">
        <f t="shared" si="13"/>
        <v/>
      </c>
      <c r="AI15" s="1564" t="str">
        <f t="shared" si="14"/>
        <v/>
      </c>
      <c r="AJ15">
        <v>18191</v>
      </c>
      <c r="AK15" s="1564">
        <f t="shared" si="15"/>
        <v>1221.4463170617068</v>
      </c>
      <c r="AM15" s="1564" t="str">
        <f t="shared" si="16"/>
        <v/>
      </c>
      <c r="AN15">
        <v>753</v>
      </c>
      <c r="AO15" s="1564">
        <f t="shared" si="17"/>
        <v>50.560666084737797</v>
      </c>
      <c r="AP15">
        <v>96442</v>
      </c>
      <c r="AQ15" s="1564">
        <f t="shared" si="18"/>
        <v>6475.6597059021015</v>
      </c>
    </row>
    <row r="16" spans="1:43">
      <c r="B16">
        <v>2.95</v>
      </c>
      <c r="D16">
        <v>70637</v>
      </c>
      <c r="E16" s="1564">
        <f t="shared" si="0"/>
        <v>23944.745762711864</v>
      </c>
      <c r="G16" s="1564" t="str">
        <f t="shared" si="0"/>
        <v/>
      </c>
      <c r="I16" s="1564" t="str">
        <f t="shared" si="1"/>
        <v/>
      </c>
      <c r="J16">
        <v>1771</v>
      </c>
      <c r="K16" s="1564">
        <f t="shared" si="2"/>
        <v>600.33898305084745</v>
      </c>
      <c r="M16" s="1564" t="str">
        <f t="shared" si="3"/>
        <v/>
      </c>
      <c r="N16">
        <v>100</v>
      </c>
      <c r="O16" s="1564">
        <f t="shared" si="4"/>
        <v>33.898305084745758</v>
      </c>
      <c r="P16">
        <v>1239</v>
      </c>
      <c r="Q16" s="1564">
        <f t="shared" si="5"/>
        <v>420</v>
      </c>
      <c r="R16">
        <v>1527</v>
      </c>
      <c r="S16" s="1564">
        <f t="shared" si="6"/>
        <v>517.62711864406776</v>
      </c>
      <c r="U16" s="1564" t="str">
        <f t="shared" si="7"/>
        <v/>
      </c>
      <c r="V16">
        <v>3197</v>
      </c>
      <c r="W16" s="1564">
        <f t="shared" si="8"/>
        <v>1083.7288135593219</v>
      </c>
      <c r="Y16" s="1564" t="str">
        <f t="shared" si="9"/>
        <v/>
      </c>
      <c r="AA16" s="1564" t="str">
        <f t="shared" si="10"/>
        <v/>
      </c>
      <c r="AB16">
        <v>3430</v>
      </c>
      <c r="AC16" s="1564">
        <f t="shared" si="11"/>
        <v>1162.7118644067796</v>
      </c>
      <c r="AE16" s="1564" t="str">
        <f t="shared" si="12"/>
        <v/>
      </c>
      <c r="AG16" s="1564" t="str">
        <f t="shared" si="13"/>
        <v/>
      </c>
      <c r="AI16" s="1564" t="str">
        <f t="shared" si="14"/>
        <v/>
      </c>
      <c r="AJ16">
        <v>8287</v>
      </c>
      <c r="AK16" s="1564">
        <f t="shared" si="15"/>
        <v>2809.1525423728813</v>
      </c>
      <c r="AM16" s="1564" t="str">
        <f t="shared" si="16"/>
        <v/>
      </c>
      <c r="AN16">
        <v>112</v>
      </c>
      <c r="AO16" s="1564">
        <f t="shared" si="17"/>
        <v>37.966101694915253</v>
      </c>
      <c r="AP16">
        <v>19663</v>
      </c>
      <c r="AQ16" s="1564">
        <f t="shared" si="18"/>
        <v>6665.4237288135591</v>
      </c>
    </row>
    <row r="17" spans="1:43">
      <c r="B17">
        <v>14.737</v>
      </c>
      <c r="D17">
        <v>232410</v>
      </c>
      <c r="E17" s="1564">
        <f t="shared" si="0"/>
        <v>15770.509601682839</v>
      </c>
      <c r="F17">
        <v>20509</v>
      </c>
      <c r="G17" s="1564">
        <f t="shared" si="0"/>
        <v>1391.6672321367985</v>
      </c>
      <c r="I17" s="1564" t="str">
        <f t="shared" si="1"/>
        <v/>
      </c>
      <c r="K17" s="1564" t="str">
        <f t="shared" si="2"/>
        <v/>
      </c>
      <c r="M17" s="1564" t="str">
        <f t="shared" si="3"/>
        <v/>
      </c>
      <c r="N17">
        <v>633</v>
      </c>
      <c r="O17" s="1564">
        <f t="shared" si="4"/>
        <v>42.953111216665533</v>
      </c>
      <c r="P17">
        <v>3664</v>
      </c>
      <c r="Q17" s="1564">
        <f t="shared" si="5"/>
        <v>248.62590757956164</v>
      </c>
      <c r="R17">
        <v>61348</v>
      </c>
      <c r="S17" s="1564">
        <f t="shared" si="6"/>
        <v>4162.855397977879</v>
      </c>
      <c r="T17">
        <v>18</v>
      </c>
      <c r="U17" s="1564">
        <f t="shared" si="7"/>
        <v>1.221415484834091</v>
      </c>
      <c r="V17">
        <v>15595</v>
      </c>
      <c r="W17" s="1564">
        <f t="shared" si="8"/>
        <v>1058.2208047770916</v>
      </c>
      <c r="Y17" s="1564" t="str">
        <f t="shared" si="9"/>
        <v/>
      </c>
      <c r="AA17" s="1564" t="str">
        <f t="shared" si="10"/>
        <v/>
      </c>
      <c r="AB17">
        <v>705</v>
      </c>
      <c r="AC17" s="1564">
        <f t="shared" si="11"/>
        <v>47.838773156001899</v>
      </c>
      <c r="AE17" s="1564" t="str">
        <f t="shared" si="12"/>
        <v/>
      </c>
      <c r="AG17" s="1564" t="str">
        <f t="shared" si="13"/>
        <v/>
      </c>
      <c r="AI17" s="1564" t="str">
        <f t="shared" si="14"/>
        <v/>
      </c>
      <c r="AJ17">
        <v>18912</v>
      </c>
      <c r="AK17" s="1564">
        <f t="shared" si="15"/>
        <v>1283.300536065685</v>
      </c>
      <c r="AM17" s="1564" t="str">
        <f t="shared" si="16"/>
        <v/>
      </c>
      <c r="AN17">
        <v>927</v>
      </c>
      <c r="AO17" s="1564">
        <f t="shared" si="17"/>
        <v>62.902897468955686</v>
      </c>
      <c r="AP17">
        <v>122311</v>
      </c>
      <c r="AQ17" s="1564">
        <f t="shared" si="18"/>
        <v>8299.5860758634735</v>
      </c>
    </row>
    <row r="18" spans="1:43">
      <c r="A18" t="s">
        <v>402</v>
      </c>
      <c r="B18">
        <v>26.6816</v>
      </c>
      <c r="D18">
        <v>250007</v>
      </c>
      <c r="E18" s="1564">
        <f t="shared" si="0"/>
        <v>9370.0152914367955</v>
      </c>
      <c r="G18" s="1564" t="str">
        <f t="shared" si="0"/>
        <v/>
      </c>
      <c r="I18" s="1564" t="str">
        <f t="shared" si="1"/>
        <v/>
      </c>
      <c r="K18" s="1564" t="str">
        <f t="shared" si="2"/>
        <v/>
      </c>
      <c r="M18" s="1564" t="str">
        <f t="shared" si="3"/>
        <v/>
      </c>
      <c r="O18" s="1564" t="str">
        <f t="shared" si="4"/>
        <v/>
      </c>
      <c r="P18">
        <v>219</v>
      </c>
      <c r="Q18" s="1564">
        <f t="shared" si="5"/>
        <v>8.2079035739985606</v>
      </c>
      <c r="R18">
        <v>169292</v>
      </c>
      <c r="S18" s="1564">
        <f t="shared" si="6"/>
        <v>6344.8968577596543</v>
      </c>
      <c r="T18">
        <v>29120</v>
      </c>
      <c r="U18" s="1564">
        <f t="shared" si="7"/>
        <v>1091.3888222595347</v>
      </c>
      <c r="V18">
        <v>16545</v>
      </c>
      <c r="W18" s="1564">
        <f t="shared" si="8"/>
        <v>620.09024946030229</v>
      </c>
      <c r="Y18" s="1564" t="str">
        <f t="shared" si="9"/>
        <v/>
      </c>
      <c r="Z18">
        <v>18837</v>
      </c>
      <c r="AA18" s="1564">
        <f t="shared" si="10"/>
        <v>705.99214439913646</v>
      </c>
      <c r="AC18" s="1564" t="str">
        <f t="shared" si="11"/>
        <v/>
      </c>
      <c r="AE18" s="1564" t="str">
        <f t="shared" si="12"/>
        <v/>
      </c>
      <c r="AG18" s="1564" t="str">
        <f t="shared" si="13"/>
        <v/>
      </c>
      <c r="AI18" s="1564" t="str">
        <f t="shared" si="14"/>
        <v/>
      </c>
      <c r="AJ18">
        <v>13483</v>
      </c>
      <c r="AK18" s="1564">
        <f t="shared" si="15"/>
        <v>505.32951547133604</v>
      </c>
      <c r="AM18" s="1564" t="str">
        <f t="shared" si="16"/>
        <v/>
      </c>
      <c r="AN18">
        <v>29</v>
      </c>
      <c r="AO18" s="1564">
        <f t="shared" si="17"/>
        <v>1.0868913408491245</v>
      </c>
      <c r="AP18">
        <v>247525</v>
      </c>
      <c r="AQ18" s="1564">
        <f t="shared" si="18"/>
        <v>9276.9923842648113</v>
      </c>
    </row>
    <row r="19" spans="1:43">
      <c r="B19">
        <v>22.069400000000002</v>
      </c>
      <c r="D19">
        <v>341761</v>
      </c>
      <c r="E19" s="1564">
        <f t="shared" si="0"/>
        <v>15485.740436985147</v>
      </c>
      <c r="G19" s="1564" t="str">
        <f t="shared" si="0"/>
        <v/>
      </c>
      <c r="I19" s="1564" t="str">
        <f t="shared" si="1"/>
        <v/>
      </c>
      <c r="K19" s="1564" t="str">
        <f t="shared" si="2"/>
        <v/>
      </c>
      <c r="M19" s="1564" t="str">
        <f t="shared" si="3"/>
        <v/>
      </c>
      <c r="N19">
        <v>25</v>
      </c>
      <c r="O19" s="1564">
        <f t="shared" si="4"/>
        <v>1.1327901981929729</v>
      </c>
      <c r="P19">
        <v>709</v>
      </c>
      <c r="Q19" s="1564">
        <f t="shared" si="5"/>
        <v>32.125930020752712</v>
      </c>
      <c r="R19">
        <v>69901</v>
      </c>
      <c r="S19" s="1564">
        <f t="shared" si="6"/>
        <v>3167.3267057554804</v>
      </c>
      <c r="T19">
        <v>260</v>
      </c>
      <c r="U19" s="1564">
        <f t="shared" si="7"/>
        <v>11.78101806120692</v>
      </c>
      <c r="V19">
        <v>15903</v>
      </c>
      <c r="W19" s="1564">
        <f t="shared" si="8"/>
        <v>720.59050087451396</v>
      </c>
      <c r="Y19" s="1564" t="str">
        <f t="shared" si="9"/>
        <v/>
      </c>
      <c r="Z19">
        <v>11566</v>
      </c>
      <c r="AA19" s="1564">
        <f t="shared" si="10"/>
        <v>524.07405729199706</v>
      </c>
      <c r="AC19" s="1564" t="str">
        <f t="shared" si="11"/>
        <v/>
      </c>
      <c r="AE19" s="1564" t="str">
        <f t="shared" si="12"/>
        <v/>
      </c>
      <c r="AG19" s="1564" t="str">
        <f t="shared" si="13"/>
        <v/>
      </c>
      <c r="AI19" s="1564" t="str">
        <f t="shared" si="14"/>
        <v/>
      </c>
      <c r="AJ19">
        <v>15869</v>
      </c>
      <c r="AK19" s="1564">
        <f t="shared" si="15"/>
        <v>719.04990620497153</v>
      </c>
      <c r="AM19" s="1564" t="str">
        <f t="shared" si="16"/>
        <v/>
      </c>
      <c r="AO19" s="1564" t="str">
        <f t="shared" si="17"/>
        <v/>
      </c>
      <c r="AP19">
        <v>114233</v>
      </c>
      <c r="AQ19" s="1564">
        <f t="shared" si="18"/>
        <v>5176.0809084071152</v>
      </c>
    </row>
    <row r="20" spans="1:43">
      <c r="A20" t="s">
        <v>711</v>
      </c>
      <c r="B20">
        <v>35.22</v>
      </c>
      <c r="D20">
        <v>310244.13</v>
      </c>
      <c r="E20" s="1564">
        <f t="shared" si="0"/>
        <v>8808.7487223168664</v>
      </c>
      <c r="G20" s="1564" t="str">
        <f t="shared" si="0"/>
        <v/>
      </c>
      <c r="H20">
        <v>340087</v>
      </c>
      <c r="I20" s="1564">
        <f t="shared" si="1"/>
        <v>9656.0760931289042</v>
      </c>
      <c r="K20" s="1564" t="str">
        <f t="shared" si="2"/>
        <v/>
      </c>
      <c r="M20" s="1564" t="str">
        <f t="shared" si="3"/>
        <v/>
      </c>
      <c r="N20">
        <v>95</v>
      </c>
      <c r="O20" s="1564">
        <f t="shared" si="4"/>
        <v>2.6973310618966497</v>
      </c>
      <c r="P20">
        <v>3641.38</v>
      </c>
      <c r="Q20" s="1564">
        <f t="shared" si="5"/>
        <v>103.38955139125497</v>
      </c>
      <c r="R20">
        <v>177320.97</v>
      </c>
      <c r="S20" s="1564">
        <f t="shared" si="6"/>
        <v>5034.6669505962527</v>
      </c>
      <c r="T20">
        <v>53</v>
      </c>
      <c r="U20" s="1564">
        <f t="shared" si="7"/>
        <v>1.5048268029528677</v>
      </c>
      <c r="V20">
        <v>17259.91</v>
      </c>
      <c r="W20" s="1564">
        <f t="shared" si="8"/>
        <v>490.05990914253266</v>
      </c>
      <c r="Y20" s="1564" t="str">
        <f t="shared" si="9"/>
        <v/>
      </c>
      <c r="Z20">
        <v>42.5</v>
      </c>
      <c r="AA20" s="1564">
        <f t="shared" si="10"/>
        <v>1.2067007382169221</v>
      </c>
      <c r="AC20" s="1564" t="str">
        <f t="shared" si="11"/>
        <v/>
      </c>
      <c r="AD20">
        <v>98626.07</v>
      </c>
      <c r="AE20" s="1564">
        <f t="shared" si="12"/>
        <v>2800.2859170925612</v>
      </c>
      <c r="AG20" s="1564" t="str">
        <f t="shared" si="13"/>
        <v/>
      </c>
      <c r="AI20" s="1564" t="str">
        <f t="shared" si="14"/>
        <v/>
      </c>
      <c r="AJ20">
        <v>9984.9500000000007</v>
      </c>
      <c r="AK20" s="1564">
        <f t="shared" si="15"/>
        <v>283.50227143668371</v>
      </c>
      <c r="AM20" s="1564" t="str">
        <f t="shared" si="16"/>
        <v/>
      </c>
      <c r="AO20" s="1564" t="str">
        <f t="shared" si="17"/>
        <v/>
      </c>
      <c r="AP20">
        <v>647110.78</v>
      </c>
      <c r="AQ20" s="1564">
        <f t="shared" si="18"/>
        <v>18373.389551391258</v>
      </c>
    </row>
    <row r="21" spans="1:43">
      <c r="A21" t="s">
        <v>718</v>
      </c>
      <c r="B21">
        <v>15.1</v>
      </c>
      <c r="D21">
        <v>11832</v>
      </c>
      <c r="E21" s="1564">
        <f t="shared" si="0"/>
        <v>783.57615894039736</v>
      </c>
      <c r="G21" s="1564" t="str">
        <f t="shared" si="0"/>
        <v/>
      </c>
      <c r="I21" s="1564" t="str">
        <f t="shared" si="1"/>
        <v/>
      </c>
      <c r="K21" s="1564" t="str">
        <f t="shared" si="2"/>
        <v/>
      </c>
      <c r="M21" s="1564" t="str">
        <f t="shared" si="3"/>
        <v/>
      </c>
      <c r="N21">
        <v>2859</v>
      </c>
      <c r="O21" s="1564">
        <f t="shared" si="4"/>
        <v>189.33774834437085</v>
      </c>
      <c r="P21">
        <v>658</v>
      </c>
      <c r="Q21" s="1564">
        <f t="shared" si="5"/>
        <v>43.576158940397349</v>
      </c>
      <c r="R21">
        <v>44246</v>
      </c>
      <c r="S21" s="1564">
        <f t="shared" si="6"/>
        <v>2930.1986754966888</v>
      </c>
      <c r="U21" s="1564" t="str">
        <f t="shared" si="7"/>
        <v/>
      </c>
      <c r="V21">
        <v>8960</v>
      </c>
      <c r="W21" s="1564">
        <f t="shared" si="8"/>
        <v>593.37748344370857</v>
      </c>
      <c r="Y21" s="1564" t="str">
        <f t="shared" si="9"/>
        <v/>
      </c>
      <c r="AA21" s="1564" t="str">
        <f t="shared" si="10"/>
        <v/>
      </c>
      <c r="AC21" s="1564" t="str">
        <f t="shared" si="11"/>
        <v/>
      </c>
      <c r="AE21" s="1564" t="str">
        <f t="shared" si="12"/>
        <v/>
      </c>
      <c r="AG21" s="1564" t="str">
        <f t="shared" si="13"/>
        <v/>
      </c>
      <c r="AI21" s="1564" t="str">
        <f t="shared" si="14"/>
        <v/>
      </c>
      <c r="AJ21">
        <v>25793</v>
      </c>
      <c r="AK21" s="1564">
        <f t="shared" si="15"/>
        <v>1708.1456953642385</v>
      </c>
      <c r="AM21" s="1564" t="str">
        <f t="shared" si="16"/>
        <v/>
      </c>
      <c r="AN21">
        <v>306</v>
      </c>
      <c r="AO21" s="1564">
        <f t="shared" si="17"/>
        <v>20.264900662251655</v>
      </c>
      <c r="AP21">
        <v>82822</v>
      </c>
      <c r="AQ21" s="1564">
        <f t="shared" si="18"/>
        <v>5484.9006622516554</v>
      </c>
    </row>
    <row r="22" spans="1:43">
      <c r="E22" s="1590" t="str">
        <f t="shared" si="0"/>
        <v/>
      </c>
      <c r="G22" s="1564" t="str">
        <f t="shared" si="0"/>
        <v/>
      </c>
      <c r="I22" s="1564" t="str">
        <f t="shared" si="1"/>
        <v/>
      </c>
      <c r="K22" s="1564" t="str">
        <f t="shared" si="2"/>
        <v/>
      </c>
      <c r="M22" s="1564" t="str">
        <f t="shared" si="3"/>
        <v/>
      </c>
      <c r="O22" s="1590" t="str">
        <f t="shared" si="4"/>
        <v/>
      </c>
      <c r="Q22" s="1590" t="str">
        <f t="shared" si="5"/>
        <v/>
      </c>
      <c r="S22" s="1564" t="str">
        <f t="shared" si="6"/>
        <v/>
      </c>
      <c r="U22" s="1590" t="str">
        <f t="shared" si="7"/>
        <v/>
      </c>
      <c r="W22" s="1590" t="str">
        <f t="shared" si="8"/>
        <v/>
      </c>
      <c r="Y22" s="1590" t="str">
        <f t="shared" si="9"/>
        <v/>
      </c>
      <c r="AA22" s="1564" t="str">
        <f t="shared" si="10"/>
        <v/>
      </c>
      <c r="AC22" s="1564" t="str">
        <f t="shared" si="11"/>
        <v/>
      </c>
      <c r="AE22" s="1564" t="str">
        <f t="shared" si="12"/>
        <v/>
      </c>
      <c r="AG22" s="1564" t="str">
        <f t="shared" si="13"/>
        <v/>
      </c>
      <c r="AI22" s="1564" t="str">
        <f t="shared" si="14"/>
        <v/>
      </c>
      <c r="AK22" s="1564" t="str">
        <f t="shared" si="15"/>
        <v/>
      </c>
      <c r="AM22" s="1564" t="str">
        <f t="shared" si="16"/>
        <v/>
      </c>
      <c r="AO22" s="1564" t="str">
        <f t="shared" si="17"/>
        <v/>
      </c>
      <c r="AQ22" s="1564" t="str">
        <f t="shared" si="18"/>
        <v/>
      </c>
    </row>
    <row r="23" spans="1:43">
      <c r="D23">
        <f>SUM(D12:D21)</f>
        <v>1773778.13</v>
      </c>
      <c r="E23" s="1591"/>
      <c r="F23">
        <f t="shared" ref="F23:AJ23" si="19">SUM(F12:F21)</f>
        <v>99645</v>
      </c>
      <c r="G23">
        <f t="shared" si="19"/>
        <v>5980.5175858159737</v>
      </c>
      <c r="H23">
        <f t="shared" si="19"/>
        <v>340087</v>
      </c>
      <c r="I23">
        <f t="shared" si="19"/>
        <v>9656.0760931289042</v>
      </c>
      <c r="J23">
        <f t="shared" si="19"/>
        <v>1771</v>
      </c>
      <c r="K23">
        <f t="shared" si="19"/>
        <v>600.33898305084745</v>
      </c>
      <c r="L23">
        <f t="shared" si="19"/>
        <v>0</v>
      </c>
      <c r="M23">
        <f t="shared" si="19"/>
        <v>0</v>
      </c>
      <c r="N23">
        <f t="shared" si="19"/>
        <v>4100</v>
      </c>
      <c r="O23" s="1591"/>
      <c r="P23">
        <f t="shared" si="19"/>
        <v>23060.38</v>
      </c>
      <c r="Q23" s="1591"/>
      <c r="R23">
        <f t="shared" si="19"/>
        <v>891935.97</v>
      </c>
      <c r="S23">
        <f t="shared" si="19"/>
        <v>39234.0597021961</v>
      </c>
      <c r="T23">
        <f t="shared" si="19"/>
        <v>36771</v>
      </c>
      <c r="U23" s="1591"/>
      <c r="V23">
        <f t="shared" si="19"/>
        <v>133369.91</v>
      </c>
      <c r="W23" s="1591"/>
      <c r="X23">
        <f t="shared" si="19"/>
        <v>3459</v>
      </c>
      <c r="Y23" s="1591"/>
      <c r="Z23">
        <f t="shared" si="19"/>
        <v>52738.5</v>
      </c>
      <c r="AA23" s="1591"/>
      <c r="AB23">
        <f t="shared" si="19"/>
        <v>5783</v>
      </c>
      <c r="AC23">
        <f t="shared" si="19"/>
        <v>1267.4132794313109</v>
      </c>
      <c r="AD23">
        <f t="shared" si="19"/>
        <v>98626.07</v>
      </c>
      <c r="AE23">
        <f t="shared" si="19"/>
        <v>2800.2859170925612</v>
      </c>
      <c r="AF23">
        <f t="shared" si="19"/>
        <v>0</v>
      </c>
      <c r="AG23">
        <f t="shared" si="19"/>
        <v>0</v>
      </c>
      <c r="AH23">
        <f t="shared" si="19"/>
        <v>0</v>
      </c>
      <c r="AI23">
        <f t="shared" si="19"/>
        <v>0</v>
      </c>
      <c r="AJ23">
        <f t="shared" si="19"/>
        <v>195129.95</v>
      </c>
      <c r="AK23" s="1564" t="str">
        <f t="shared" si="15"/>
        <v/>
      </c>
      <c r="AM23" s="1564" t="str">
        <f t="shared" si="16"/>
        <v/>
      </c>
      <c r="AO23" s="1564" t="str">
        <f t="shared" si="17"/>
        <v/>
      </c>
      <c r="AQ23" s="1564" t="str">
        <f t="shared" si="18"/>
        <v/>
      </c>
    </row>
    <row r="24" spans="1:43">
      <c r="D24" s="1584">
        <f>D23/12/30/365</f>
        <v>13.499072526636223</v>
      </c>
      <c r="E24" s="1592"/>
      <c r="F24" s="1584">
        <f t="shared" ref="F24:V24" si="20">F23/12/30/365</f>
        <v>0.75833333333333341</v>
      </c>
      <c r="G24" s="1584">
        <f t="shared" si="20"/>
        <v>4.5513832464352921E-2</v>
      </c>
      <c r="H24" s="1584">
        <f t="shared" si="20"/>
        <v>2.5881811263318109</v>
      </c>
      <c r="I24" s="1584">
        <f t="shared" si="20"/>
        <v>7.3486119430204749E-2</v>
      </c>
      <c r="J24" s="1584">
        <f t="shared" si="20"/>
        <v>1.3477929984779301E-2</v>
      </c>
      <c r="K24" s="1584">
        <f t="shared" si="20"/>
        <v>4.5687898253489153E-3</v>
      </c>
      <c r="L24" s="1584">
        <f t="shared" si="20"/>
        <v>0</v>
      </c>
      <c r="M24" s="1584">
        <f t="shared" si="20"/>
        <v>0</v>
      </c>
      <c r="N24" s="1584">
        <f t="shared" si="20"/>
        <v>3.1202435312024355E-2</v>
      </c>
      <c r="O24" s="1592"/>
      <c r="P24" s="1584">
        <f t="shared" si="20"/>
        <v>0.17549756468797564</v>
      </c>
      <c r="Q24" s="1592"/>
      <c r="R24" s="1584">
        <f t="shared" si="20"/>
        <v>6.7879449771689497</v>
      </c>
      <c r="S24" s="1584">
        <f t="shared" si="20"/>
        <v>0.29858492924045738</v>
      </c>
      <c r="T24" s="1584">
        <f t="shared" si="20"/>
        <v>0.27984018264840183</v>
      </c>
      <c r="U24" s="1592"/>
      <c r="V24" s="1584">
        <f t="shared" si="20"/>
        <v>1.0149917047184172</v>
      </c>
      <c r="W24" s="1592"/>
      <c r="X24" s="1584">
        <f t="shared" ref="X24" si="21">X23/12/30/365</f>
        <v>2.6324200913242005E-2</v>
      </c>
      <c r="Y24" s="1592"/>
      <c r="Z24" s="1584">
        <f t="shared" ref="Z24" si="22">Z23/12/30/365</f>
        <v>0.40135844748858446</v>
      </c>
      <c r="AA24" s="1592"/>
      <c r="AB24" s="1584">
        <f t="shared" ref="AB24" si="23">AB23/12/30/365</f>
        <v>4.4010654490106549E-2</v>
      </c>
      <c r="AC24" s="1584">
        <f t="shared" ref="AC24" si="24">AC23/12/30/365</f>
        <v>9.6454587475746645E-3</v>
      </c>
      <c r="AD24" s="1584">
        <f t="shared" ref="AD24" si="25">AD23/12/30/365</f>
        <v>0.7505789193302892</v>
      </c>
      <c r="AE24" s="1584">
        <f t="shared" ref="AE24" si="26">AE23/12/30/365</f>
        <v>2.1311156142256937E-2</v>
      </c>
      <c r="AF24" s="1584">
        <f t="shared" ref="AF24" si="27">AF23/12/30/365</f>
        <v>0</v>
      </c>
      <c r="AG24" s="1584">
        <f t="shared" ref="AG24" si="28">AG23/12/30/365</f>
        <v>0</v>
      </c>
      <c r="AH24" s="1584">
        <f t="shared" ref="AH24" si="29">AH23/12/30/365</f>
        <v>0</v>
      </c>
      <c r="AI24" s="1584">
        <f t="shared" ref="AI24" si="30">AI23/12/30/365</f>
        <v>0</v>
      </c>
      <c r="AJ24" s="1584">
        <f t="shared" ref="AJ24" si="31">AJ23/12/30/365</f>
        <v>1.4850072298325725</v>
      </c>
      <c r="AK24" s="1564" t="str">
        <f t="shared" si="15"/>
        <v/>
      </c>
      <c r="AM24" s="1564" t="str">
        <f t="shared" si="16"/>
        <v/>
      </c>
      <c r="AO24" s="1564" t="str">
        <f t="shared" si="17"/>
        <v/>
      </c>
      <c r="AQ24" s="1564" t="str">
        <f t="shared" si="18"/>
        <v/>
      </c>
    </row>
    <row r="25" spans="1:43">
      <c r="C25" t="s">
        <v>757</v>
      </c>
      <c r="D25" s="1584">
        <v>9.15</v>
      </c>
      <c r="E25" s="1564" t="str">
        <f t="shared" si="0"/>
        <v/>
      </c>
      <c r="G25" s="1564" t="str">
        <f t="shared" si="0"/>
        <v/>
      </c>
      <c r="I25" s="1564" t="str">
        <f t="shared" si="1"/>
        <v/>
      </c>
      <c r="K25" s="1564" t="str">
        <f t="shared" si="2"/>
        <v/>
      </c>
      <c r="M25" s="1564" t="str">
        <f t="shared" si="3"/>
        <v/>
      </c>
      <c r="O25" s="1564" t="str">
        <f t="shared" si="4"/>
        <v/>
      </c>
      <c r="Q25" s="1564" t="str">
        <f t="shared" si="5"/>
        <v/>
      </c>
      <c r="S25" s="1564" t="str">
        <f t="shared" si="6"/>
        <v/>
      </c>
      <c r="U25" s="1564" t="str">
        <f t="shared" si="7"/>
        <v/>
      </c>
      <c r="W25" s="1564" t="str">
        <f t="shared" si="8"/>
        <v/>
      </c>
      <c r="Y25" s="1564" t="str">
        <f t="shared" si="9"/>
        <v/>
      </c>
      <c r="AA25" s="1564" t="str">
        <f t="shared" si="10"/>
        <v/>
      </c>
      <c r="AC25" s="1564" t="str">
        <f t="shared" si="11"/>
        <v/>
      </c>
      <c r="AE25" s="1564" t="str">
        <f t="shared" si="12"/>
        <v/>
      </c>
      <c r="AG25" s="1564" t="str">
        <f t="shared" si="13"/>
        <v/>
      </c>
      <c r="AI25" s="1564" t="str">
        <f t="shared" si="14"/>
        <v/>
      </c>
      <c r="AK25" s="1564" t="str">
        <f t="shared" si="15"/>
        <v/>
      </c>
      <c r="AM25" s="1564" t="str">
        <f t="shared" si="16"/>
        <v/>
      </c>
      <c r="AO25" s="1564" t="str">
        <f t="shared" si="17"/>
        <v/>
      </c>
      <c r="AQ25" s="1564" t="str">
        <f t="shared" si="18"/>
        <v/>
      </c>
    </row>
    <row r="26" spans="1:43">
      <c r="E26" s="1564" t="str">
        <f t="shared" si="0"/>
        <v/>
      </c>
      <c r="G26" s="1564" t="str">
        <f t="shared" si="0"/>
        <v/>
      </c>
      <c r="I26" s="1564" t="str">
        <f t="shared" si="1"/>
        <v/>
      </c>
      <c r="K26" s="1564" t="str">
        <f t="shared" si="2"/>
        <v/>
      </c>
      <c r="M26" s="1564" t="str">
        <f t="shared" si="3"/>
        <v/>
      </c>
      <c r="O26" s="1564" t="str">
        <f t="shared" si="4"/>
        <v/>
      </c>
      <c r="Q26" s="1564" t="str">
        <f t="shared" si="5"/>
        <v/>
      </c>
      <c r="S26" s="1564" t="str">
        <f t="shared" si="6"/>
        <v/>
      </c>
      <c r="U26" s="1564" t="str">
        <f t="shared" si="7"/>
        <v/>
      </c>
      <c r="W26" s="1564" t="str">
        <f t="shared" si="8"/>
        <v/>
      </c>
      <c r="Y26" s="1564" t="str">
        <f t="shared" si="9"/>
        <v/>
      </c>
      <c r="AA26" s="1564" t="str">
        <f t="shared" si="10"/>
        <v/>
      </c>
      <c r="AC26" s="1564" t="str">
        <f t="shared" si="11"/>
        <v/>
      </c>
      <c r="AE26" s="1564" t="str">
        <f t="shared" si="12"/>
        <v/>
      </c>
      <c r="AG26" s="1564" t="str">
        <f t="shared" si="13"/>
        <v/>
      </c>
      <c r="AI26" s="1564" t="str">
        <f t="shared" si="14"/>
        <v/>
      </c>
      <c r="AK26" s="1564" t="str">
        <f t="shared" si="15"/>
        <v/>
      </c>
      <c r="AM26" s="1564" t="str">
        <f t="shared" si="16"/>
        <v/>
      </c>
      <c r="AO26" s="1564" t="str">
        <f t="shared" si="17"/>
        <v/>
      </c>
      <c r="AQ26" s="1564" t="str">
        <f t="shared" si="18"/>
        <v/>
      </c>
    </row>
    <row r="27" spans="1:43">
      <c r="E27" s="1564" t="str">
        <f t="shared" si="0"/>
        <v/>
      </c>
      <c r="G27" s="1564" t="str">
        <f t="shared" si="0"/>
        <v/>
      </c>
      <c r="I27" s="1564" t="str">
        <f t="shared" si="1"/>
        <v/>
      </c>
      <c r="K27" s="1564" t="str">
        <f t="shared" si="2"/>
        <v/>
      </c>
      <c r="M27" s="1564" t="str">
        <f t="shared" si="3"/>
        <v/>
      </c>
      <c r="O27" s="1564" t="str">
        <f t="shared" si="4"/>
        <v/>
      </c>
      <c r="Q27" s="1564" t="str">
        <f t="shared" si="5"/>
        <v/>
      </c>
      <c r="S27" s="1564" t="str">
        <f t="shared" si="6"/>
        <v/>
      </c>
      <c r="U27" s="1564" t="str">
        <f t="shared" si="7"/>
        <v/>
      </c>
      <c r="W27" s="1564" t="str">
        <f t="shared" si="8"/>
        <v/>
      </c>
      <c r="Y27" s="1564" t="str">
        <f t="shared" si="9"/>
        <v/>
      </c>
      <c r="AA27" s="1564" t="str">
        <f t="shared" si="10"/>
        <v/>
      </c>
      <c r="AC27" s="1564" t="str">
        <f t="shared" si="11"/>
        <v/>
      </c>
      <c r="AE27" s="1564" t="str">
        <f t="shared" si="12"/>
        <v/>
      </c>
      <c r="AG27" s="1564" t="str">
        <f t="shared" si="13"/>
        <v/>
      </c>
      <c r="AI27" s="1564" t="str">
        <f t="shared" si="14"/>
        <v/>
      </c>
      <c r="AK27" s="1564" t="str">
        <f t="shared" si="15"/>
        <v/>
      </c>
      <c r="AM27" s="1564" t="str">
        <f t="shared" si="16"/>
        <v/>
      </c>
      <c r="AO27" s="1564" t="str">
        <f t="shared" si="17"/>
        <v/>
      </c>
      <c r="AQ27" s="1564" t="str">
        <f t="shared" si="18"/>
        <v/>
      </c>
    </row>
    <row r="28" spans="1:43">
      <c r="E28" s="1564" t="str">
        <f t="shared" si="0"/>
        <v/>
      </c>
      <c r="G28" s="1564" t="str">
        <f t="shared" si="0"/>
        <v/>
      </c>
      <c r="I28" s="1564" t="str">
        <f t="shared" si="1"/>
        <v/>
      </c>
      <c r="K28" s="1564" t="str">
        <f t="shared" si="2"/>
        <v/>
      </c>
      <c r="M28" s="1564" t="str">
        <f t="shared" si="3"/>
        <v/>
      </c>
      <c r="O28" s="1564" t="str">
        <f t="shared" si="4"/>
        <v/>
      </c>
      <c r="Q28" s="1564" t="str">
        <f t="shared" si="5"/>
        <v/>
      </c>
      <c r="S28" s="1564" t="str">
        <f t="shared" si="6"/>
        <v/>
      </c>
      <c r="U28" s="1564" t="str">
        <f t="shared" si="7"/>
        <v/>
      </c>
      <c r="W28" s="1564" t="str">
        <f t="shared" si="8"/>
        <v/>
      </c>
      <c r="Y28" s="1564" t="str">
        <f t="shared" si="9"/>
        <v/>
      </c>
      <c r="AA28" s="1564" t="str">
        <f t="shared" si="10"/>
        <v/>
      </c>
      <c r="AC28" s="1564" t="str">
        <f t="shared" si="11"/>
        <v/>
      </c>
      <c r="AE28" s="1564" t="str">
        <f t="shared" si="12"/>
        <v/>
      </c>
      <c r="AG28" s="1564" t="str">
        <f t="shared" si="13"/>
        <v/>
      </c>
      <c r="AI28" s="1564" t="str">
        <f t="shared" si="14"/>
        <v/>
      </c>
      <c r="AK28" s="1564" t="str">
        <f t="shared" si="15"/>
        <v/>
      </c>
      <c r="AM28" s="1564" t="str">
        <f t="shared" si="16"/>
        <v/>
      </c>
      <c r="AO28" s="1564" t="str">
        <f t="shared" si="17"/>
        <v/>
      </c>
      <c r="AQ28" s="1564" t="str">
        <f t="shared" si="18"/>
        <v/>
      </c>
    </row>
    <row r="29" spans="1:43">
      <c r="E29" s="1564" t="str">
        <f t="shared" ref="E29:G44" si="32">IF(OR($B29=0,D29=0),"",D29/$B29)</f>
        <v/>
      </c>
      <c r="G29" s="1564" t="str">
        <f t="shared" si="32"/>
        <v/>
      </c>
      <c r="I29" s="1564" t="str">
        <f t="shared" si="1"/>
        <v/>
      </c>
      <c r="K29" s="1564" t="str">
        <f t="shared" si="2"/>
        <v/>
      </c>
      <c r="M29" s="1564" t="str">
        <f t="shared" si="3"/>
        <v/>
      </c>
      <c r="O29" s="1564" t="str">
        <f t="shared" si="4"/>
        <v/>
      </c>
      <c r="Q29" s="1564" t="str">
        <f t="shared" si="5"/>
        <v/>
      </c>
      <c r="S29" s="1564" t="str">
        <f t="shared" si="6"/>
        <v/>
      </c>
      <c r="U29" s="1564" t="str">
        <f t="shared" si="7"/>
        <v/>
      </c>
      <c r="W29" s="1564" t="str">
        <f t="shared" si="8"/>
        <v/>
      </c>
      <c r="Y29" s="1564" t="str">
        <f t="shared" si="9"/>
        <v/>
      </c>
      <c r="AA29" s="1564" t="str">
        <f t="shared" si="10"/>
        <v/>
      </c>
      <c r="AC29" s="1564" t="str">
        <f t="shared" si="11"/>
        <v/>
      </c>
      <c r="AE29" s="1564" t="str">
        <f t="shared" si="12"/>
        <v/>
      </c>
      <c r="AG29" s="1564" t="str">
        <f t="shared" si="13"/>
        <v/>
      </c>
      <c r="AI29" s="1564" t="str">
        <f t="shared" si="14"/>
        <v/>
      </c>
      <c r="AK29" s="1564" t="str">
        <f t="shared" si="15"/>
        <v/>
      </c>
      <c r="AM29" s="1564" t="str">
        <f t="shared" si="16"/>
        <v/>
      </c>
      <c r="AO29" s="1564" t="str">
        <f t="shared" si="17"/>
        <v/>
      </c>
      <c r="AQ29" s="1564" t="str">
        <f t="shared" si="18"/>
        <v/>
      </c>
    </row>
    <row r="30" spans="1:43">
      <c r="E30" s="1564" t="str">
        <f t="shared" si="32"/>
        <v/>
      </c>
      <c r="G30" s="1564" t="str">
        <f t="shared" si="32"/>
        <v/>
      </c>
      <c r="I30" s="1564" t="str">
        <f t="shared" si="1"/>
        <v/>
      </c>
      <c r="K30" s="1564" t="str">
        <f t="shared" si="2"/>
        <v/>
      </c>
      <c r="M30" s="1564" t="str">
        <f t="shared" si="3"/>
        <v/>
      </c>
      <c r="O30" s="1564" t="str">
        <f t="shared" si="4"/>
        <v/>
      </c>
      <c r="Q30" s="1564" t="str">
        <f t="shared" si="5"/>
        <v/>
      </c>
      <c r="S30" s="1564" t="str">
        <f t="shared" si="6"/>
        <v/>
      </c>
      <c r="U30" s="1564" t="str">
        <f t="shared" si="7"/>
        <v/>
      </c>
      <c r="W30" s="1564" t="str">
        <f t="shared" si="8"/>
        <v/>
      </c>
      <c r="Y30" s="1564" t="str">
        <f t="shared" si="9"/>
        <v/>
      </c>
      <c r="AA30" s="1564" t="str">
        <f t="shared" si="10"/>
        <v/>
      </c>
      <c r="AC30" s="1564" t="str">
        <f t="shared" si="11"/>
        <v/>
      </c>
      <c r="AE30" s="1564" t="str">
        <f t="shared" si="12"/>
        <v/>
      </c>
      <c r="AG30" s="1564" t="str">
        <f t="shared" si="13"/>
        <v/>
      </c>
      <c r="AI30" s="1564" t="str">
        <f t="shared" si="14"/>
        <v/>
      </c>
      <c r="AK30" s="1564" t="str">
        <f t="shared" si="15"/>
        <v/>
      </c>
      <c r="AM30" s="1564" t="str">
        <f t="shared" si="16"/>
        <v/>
      </c>
      <c r="AO30" s="1564" t="str">
        <f t="shared" si="17"/>
        <v/>
      </c>
      <c r="AQ30" s="1564" t="str">
        <f t="shared" si="18"/>
        <v/>
      </c>
    </row>
    <row r="31" spans="1:43">
      <c r="E31" s="1564" t="str">
        <f t="shared" si="32"/>
        <v/>
      </c>
      <c r="G31" s="1564" t="str">
        <f t="shared" si="32"/>
        <v/>
      </c>
      <c r="I31" s="1564" t="str">
        <f t="shared" si="1"/>
        <v/>
      </c>
      <c r="K31" s="1564" t="str">
        <f t="shared" si="2"/>
        <v/>
      </c>
      <c r="M31" s="1564" t="str">
        <f t="shared" si="3"/>
        <v/>
      </c>
      <c r="O31" s="1564" t="str">
        <f t="shared" si="4"/>
        <v/>
      </c>
      <c r="Q31" s="1564" t="str">
        <f t="shared" si="5"/>
        <v/>
      </c>
      <c r="S31" s="1564" t="str">
        <f t="shared" si="6"/>
        <v/>
      </c>
      <c r="U31" s="1564" t="str">
        <f t="shared" si="7"/>
        <v/>
      </c>
      <c r="W31" s="1564" t="str">
        <f t="shared" si="8"/>
        <v/>
      </c>
      <c r="Y31" s="1564" t="str">
        <f t="shared" si="9"/>
        <v/>
      </c>
      <c r="AA31" s="1564" t="str">
        <f t="shared" si="10"/>
        <v/>
      </c>
      <c r="AC31" s="1564" t="str">
        <f t="shared" si="11"/>
        <v/>
      </c>
      <c r="AE31" s="1564" t="str">
        <f t="shared" si="12"/>
        <v/>
      </c>
      <c r="AG31" s="1564" t="str">
        <f t="shared" si="13"/>
        <v/>
      </c>
      <c r="AI31" s="1564" t="str">
        <f t="shared" si="14"/>
        <v/>
      </c>
      <c r="AK31" s="1564" t="str">
        <f t="shared" si="15"/>
        <v/>
      </c>
      <c r="AM31" s="1564" t="str">
        <f t="shared" si="16"/>
        <v/>
      </c>
      <c r="AO31" s="1564" t="str">
        <f t="shared" si="17"/>
        <v/>
      </c>
      <c r="AQ31" s="1564" t="str">
        <f t="shared" si="18"/>
        <v/>
      </c>
    </row>
    <row r="32" spans="1:43">
      <c r="E32" s="1564" t="str">
        <f t="shared" si="32"/>
        <v/>
      </c>
      <c r="G32" s="1564" t="str">
        <f t="shared" si="32"/>
        <v/>
      </c>
      <c r="I32" s="1564" t="str">
        <f t="shared" si="1"/>
        <v/>
      </c>
      <c r="K32" s="1564" t="str">
        <f t="shared" si="2"/>
        <v/>
      </c>
      <c r="M32" s="1564" t="str">
        <f t="shared" si="3"/>
        <v/>
      </c>
      <c r="O32" s="1564" t="str">
        <f t="shared" si="4"/>
        <v/>
      </c>
      <c r="Q32" s="1564" t="str">
        <f t="shared" si="5"/>
        <v/>
      </c>
      <c r="S32" s="1564" t="str">
        <f t="shared" si="6"/>
        <v/>
      </c>
      <c r="U32" s="1564" t="str">
        <f t="shared" si="7"/>
        <v/>
      </c>
      <c r="W32" s="1564" t="str">
        <f t="shared" si="8"/>
        <v/>
      </c>
      <c r="Y32" s="1564" t="str">
        <f t="shared" si="9"/>
        <v/>
      </c>
      <c r="AA32" s="1564" t="str">
        <f t="shared" si="10"/>
        <v/>
      </c>
      <c r="AC32" s="1564" t="str">
        <f t="shared" si="11"/>
        <v/>
      </c>
      <c r="AE32" s="1564" t="str">
        <f t="shared" si="12"/>
        <v/>
      </c>
      <c r="AG32" s="1564" t="str">
        <f t="shared" si="13"/>
        <v/>
      </c>
      <c r="AI32" s="1564" t="str">
        <f t="shared" si="14"/>
        <v/>
      </c>
      <c r="AK32" s="1564" t="str">
        <f t="shared" si="15"/>
        <v/>
      </c>
      <c r="AM32" s="1564" t="str">
        <f t="shared" si="16"/>
        <v/>
      </c>
      <c r="AO32" s="1564" t="str">
        <f t="shared" si="17"/>
        <v/>
      </c>
      <c r="AQ32" s="1564" t="str">
        <f t="shared" si="18"/>
        <v/>
      </c>
    </row>
    <row r="33" spans="5:43">
      <c r="E33" s="1564" t="str">
        <f t="shared" si="32"/>
        <v/>
      </c>
      <c r="G33" s="1564" t="str">
        <f t="shared" si="32"/>
        <v/>
      </c>
      <c r="I33" s="1564" t="str">
        <f t="shared" si="1"/>
        <v/>
      </c>
      <c r="K33" s="1564" t="str">
        <f t="shared" si="2"/>
        <v/>
      </c>
      <c r="M33" s="1564" t="str">
        <f t="shared" si="3"/>
        <v/>
      </c>
      <c r="O33" s="1564" t="str">
        <f t="shared" si="4"/>
        <v/>
      </c>
      <c r="Q33" s="1564" t="str">
        <f t="shared" si="5"/>
        <v/>
      </c>
      <c r="S33" s="1564" t="str">
        <f t="shared" si="6"/>
        <v/>
      </c>
      <c r="U33" s="1564" t="str">
        <f t="shared" si="7"/>
        <v/>
      </c>
      <c r="W33" s="1564" t="str">
        <f t="shared" si="8"/>
        <v/>
      </c>
      <c r="Y33" s="1564" t="str">
        <f t="shared" si="9"/>
        <v/>
      </c>
      <c r="AA33" s="1564" t="str">
        <f t="shared" si="10"/>
        <v/>
      </c>
      <c r="AC33" s="1564" t="str">
        <f t="shared" si="11"/>
        <v/>
      </c>
      <c r="AE33" s="1564" t="str">
        <f t="shared" si="12"/>
        <v/>
      </c>
      <c r="AG33" s="1564" t="str">
        <f t="shared" si="13"/>
        <v/>
      </c>
      <c r="AI33" s="1564" t="str">
        <f t="shared" si="14"/>
        <v/>
      </c>
      <c r="AK33" s="1564" t="str">
        <f t="shared" si="15"/>
        <v/>
      </c>
      <c r="AM33" s="1564" t="str">
        <f t="shared" si="16"/>
        <v/>
      </c>
      <c r="AO33" s="1564" t="str">
        <f t="shared" si="17"/>
        <v/>
      </c>
      <c r="AQ33" s="1564" t="str">
        <f t="shared" si="18"/>
        <v/>
      </c>
    </row>
    <row r="34" spans="5:43">
      <c r="E34" s="1564" t="str">
        <f t="shared" si="32"/>
        <v/>
      </c>
      <c r="G34" s="1564" t="str">
        <f t="shared" si="32"/>
        <v/>
      </c>
      <c r="I34" s="1564" t="str">
        <f t="shared" si="1"/>
        <v/>
      </c>
      <c r="K34" s="1564" t="str">
        <f t="shared" si="2"/>
        <v/>
      </c>
      <c r="M34" s="1564" t="str">
        <f t="shared" si="3"/>
        <v/>
      </c>
      <c r="O34" s="1564" t="str">
        <f t="shared" si="4"/>
        <v/>
      </c>
      <c r="Q34" s="1564" t="str">
        <f t="shared" si="5"/>
        <v/>
      </c>
      <c r="S34" s="1564" t="str">
        <f t="shared" si="6"/>
        <v/>
      </c>
      <c r="U34" s="1564" t="str">
        <f t="shared" si="7"/>
        <v/>
      </c>
      <c r="W34" s="1564" t="str">
        <f t="shared" si="8"/>
        <v/>
      </c>
      <c r="Y34" s="1564" t="str">
        <f t="shared" si="9"/>
        <v/>
      </c>
      <c r="AA34" s="1564" t="str">
        <f t="shared" si="10"/>
        <v/>
      </c>
      <c r="AC34" s="1564" t="str">
        <f t="shared" si="11"/>
        <v/>
      </c>
      <c r="AE34" s="1564" t="str">
        <f t="shared" si="12"/>
        <v/>
      </c>
      <c r="AG34" s="1564" t="str">
        <f t="shared" si="13"/>
        <v/>
      </c>
      <c r="AI34" s="1564" t="str">
        <f t="shared" si="14"/>
        <v/>
      </c>
      <c r="AK34" s="1564" t="str">
        <f t="shared" si="15"/>
        <v/>
      </c>
      <c r="AM34" s="1564" t="str">
        <f t="shared" si="16"/>
        <v/>
      </c>
      <c r="AO34" s="1564" t="str">
        <f t="shared" si="17"/>
        <v/>
      </c>
      <c r="AQ34" s="1564" t="str">
        <f t="shared" si="18"/>
        <v/>
      </c>
    </row>
    <row r="35" spans="5:43">
      <c r="E35" s="1564" t="str">
        <f t="shared" si="32"/>
        <v/>
      </c>
      <c r="G35" s="1564" t="str">
        <f t="shared" si="32"/>
        <v/>
      </c>
      <c r="I35" s="1564" t="str">
        <f t="shared" si="1"/>
        <v/>
      </c>
      <c r="K35" s="1564" t="str">
        <f t="shared" si="2"/>
        <v/>
      </c>
      <c r="M35" s="1564" t="str">
        <f t="shared" si="3"/>
        <v/>
      </c>
      <c r="O35" s="1564" t="str">
        <f t="shared" si="4"/>
        <v/>
      </c>
      <c r="Q35" s="1564" t="str">
        <f t="shared" si="5"/>
        <v/>
      </c>
      <c r="S35" s="1564" t="str">
        <f t="shared" si="6"/>
        <v/>
      </c>
      <c r="U35" s="1564" t="str">
        <f t="shared" si="7"/>
        <v/>
      </c>
      <c r="W35" s="1564" t="str">
        <f t="shared" si="8"/>
        <v/>
      </c>
      <c r="Y35" s="1564" t="str">
        <f t="shared" si="9"/>
        <v/>
      </c>
      <c r="AA35" s="1564" t="str">
        <f t="shared" si="10"/>
        <v/>
      </c>
      <c r="AC35" s="1564" t="str">
        <f t="shared" si="11"/>
        <v/>
      </c>
      <c r="AE35" s="1564" t="str">
        <f t="shared" si="12"/>
        <v/>
      </c>
      <c r="AG35" s="1564" t="str">
        <f t="shared" si="13"/>
        <v/>
      </c>
      <c r="AI35" s="1564" t="str">
        <f t="shared" si="14"/>
        <v/>
      </c>
      <c r="AK35" s="1564" t="str">
        <f t="shared" si="15"/>
        <v/>
      </c>
      <c r="AM35" s="1564" t="str">
        <f t="shared" si="16"/>
        <v/>
      </c>
      <c r="AO35" s="1564" t="str">
        <f t="shared" si="17"/>
        <v/>
      </c>
      <c r="AQ35" s="1564" t="str">
        <f t="shared" si="18"/>
        <v/>
      </c>
    </row>
    <row r="36" spans="5:43">
      <c r="E36" s="1564" t="str">
        <f t="shared" si="32"/>
        <v/>
      </c>
      <c r="G36" s="1564" t="str">
        <f t="shared" si="32"/>
        <v/>
      </c>
      <c r="I36" s="1564" t="str">
        <f t="shared" si="1"/>
        <v/>
      </c>
      <c r="K36" s="1564" t="str">
        <f t="shared" si="2"/>
        <v/>
      </c>
      <c r="M36" s="1564" t="str">
        <f t="shared" si="3"/>
        <v/>
      </c>
      <c r="O36" s="1564" t="str">
        <f t="shared" si="4"/>
        <v/>
      </c>
      <c r="Q36" s="1564" t="str">
        <f t="shared" si="5"/>
        <v/>
      </c>
      <c r="S36" s="1564" t="str">
        <f t="shared" si="6"/>
        <v/>
      </c>
      <c r="U36" s="1564" t="str">
        <f t="shared" si="7"/>
        <v/>
      </c>
      <c r="W36" s="1564" t="str">
        <f t="shared" si="8"/>
        <v/>
      </c>
      <c r="Y36" s="1564" t="str">
        <f t="shared" si="9"/>
        <v/>
      </c>
      <c r="AA36" s="1564" t="str">
        <f t="shared" si="10"/>
        <v/>
      </c>
      <c r="AC36" s="1564" t="str">
        <f t="shared" si="11"/>
        <v/>
      </c>
      <c r="AE36" s="1564" t="str">
        <f t="shared" si="12"/>
        <v/>
      </c>
      <c r="AG36" s="1564" t="str">
        <f t="shared" si="13"/>
        <v/>
      </c>
      <c r="AI36" s="1564" t="str">
        <f t="shared" si="14"/>
        <v/>
      </c>
      <c r="AK36" s="1564" t="str">
        <f t="shared" si="15"/>
        <v/>
      </c>
      <c r="AM36" s="1564" t="str">
        <f t="shared" si="16"/>
        <v/>
      </c>
      <c r="AO36" s="1564" t="str">
        <f t="shared" si="17"/>
        <v/>
      </c>
      <c r="AQ36" s="1564" t="str">
        <f t="shared" si="18"/>
        <v/>
      </c>
    </row>
    <row r="37" spans="5:43">
      <c r="E37" s="1564" t="str">
        <f t="shared" si="32"/>
        <v/>
      </c>
      <c r="G37" s="1564" t="str">
        <f t="shared" si="32"/>
        <v/>
      </c>
      <c r="I37" s="1564" t="str">
        <f t="shared" si="1"/>
        <v/>
      </c>
      <c r="K37" s="1564" t="str">
        <f t="shared" si="2"/>
        <v/>
      </c>
      <c r="M37" s="1564" t="str">
        <f t="shared" si="3"/>
        <v/>
      </c>
      <c r="O37" s="1564" t="str">
        <f t="shared" si="4"/>
        <v/>
      </c>
      <c r="Q37" s="1564" t="str">
        <f t="shared" si="5"/>
        <v/>
      </c>
      <c r="S37" s="1564" t="str">
        <f t="shared" si="6"/>
        <v/>
      </c>
      <c r="U37" s="1564" t="str">
        <f t="shared" si="7"/>
        <v/>
      </c>
      <c r="W37" s="1564" t="str">
        <f t="shared" si="8"/>
        <v/>
      </c>
      <c r="Y37" s="1564" t="str">
        <f t="shared" si="9"/>
        <v/>
      </c>
      <c r="AA37" s="1564" t="str">
        <f t="shared" si="10"/>
        <v/>
      </c>
      <c r="AC37" s="1564" t="str">
        <f t="shared" si="11"/>
        <v/>
      </c>
      <c r="AE37" s="1564" t="str">
        <f t="shared" si="12"/>
        <v/>
      </c>
      <c r="AG37" s="1564" t="str">
        <f t="shared" si="13"/>
        <v/>
      </c>
      <c r="AI37" s="1564" t="str">
        <f t="shared" si="14"/>
        <v/>
      </c>
      <c r="AK37" s="1564" t="str">
        <f t="shared" si="15"/>
        <v/>
      </c>
      <c r="AM37" s="1564" t="str">
        <f t="shared" si="16"/>
        <v/>
      </c>
      <c r="AO37" s="1564" t="str">
        <f t="shared" si="17"/>
        <v/>
      </c>
      <c r="AQ37" s="1564" t="str">
        <f t="shared" si="18"/>
        <v/>
      </c>
    </row>
    <row r="38" spans="5:43">
      <c r="E38" s="1564" t="str">
        <f t="shared" si="32"/>
        <v/>
      </c>
      <c r="G38" s="1564" t="str">
        <f t="shared" si="32"/>
        <v/>
      </c>
      <c r="I38" s="1564" t="str">
        <f t="shared" si="1"/>
        <v/>
      </c>
      <c r="K38" s="1564" t="str">
        <f t="shared" si="2"/>
        <v/>
      </c>
      <c r="M38" s="1564" t="str">
        <f t="shared" si="3"/>
        <v/>
      </c>
      <c r="O38" s="1564" t="str">
        <f t="shared" si="4"/>
        <v/>
      </c>
      <c r="Q38" s="1564" t="str">
        <f t="shared" si="5"/>
        <v/>
      </c>
      <c r="S38" s="1564" t="str">
        <f t="shared" si="6"/>
        <v/>
      </c>
      <c r="U38" s="1564" t="str">
        <f t="shared" si="7"/>
        <v/>
      </c>
      <c r="W38" s="1564" t="str">
        <f t="shared" si="8"/>
        <v/>
      </c>
      <c r="Y38" s="1564" t="str">
        <f t="shared" si="9"/>
        <v/>
      </c>
      <c r="AA38" s="1564" t="str">
        <f t="shared" si="10"/>
        <v/>
      </c>
      <c r="AC38" s="1564" t="str">
        <f t="shared" si="11"/>
        <v/>
      </c>
      <c r="AE38" s="1564" t="str">
        <f t="shared" si="12"/>
        <v/>
      </c>
      <c r="AG38" s="1564" t="str">
        <f t="shared" si="13"/>
        <v/>
      </c>
      <c r="AI38" s="1564" t="str">
        <f t="shared" si="14"/>
        <v/>
      </c>
      <c r="AK38" s="1564" t="str">
        <f t="shared" si="15"/>
        <v/>
      </c>
      <c r="AM38" s="1564" t="str">
        <f t="shared" si="16"/>
        <v/>
      </c>
      <c r="AO38" s="1564" t="str">
        <f t="shared" si="17"/>
        <v/>
      </c>
      <c r="AQ38" s="1564" t="str">
        <f t="shared" si="18"/>
        <v/>
      </c>
    </row>
    <row r="39" spans="5:43">
      <c r="E39" s="1564" t="str">
        <f t="shared" si="32"/>
        <v/>
      </c>
      <c r="G39" s="1564" t="str">
        <f t="shared" si="32"/>
        <v/>
      </c>
      <c r="I39" s="1564" t="str">
        <f t="shared" si="1"/>
        <v/>
      </c>
      <c r="K39" s="1564" t="str">
        <f t="shared" si="2"/>
        <v/>
      </c>
      <c r="M39" s="1564" t="str">
        <f t="shared" si="3"/>
        <v/>
      </c>
      <c r="O39" s="1564" t="str">
        <f t="shared" si="4"/>
        <v/>
      </c>
      <c r="Q39" s="1564" t="str">
        <f t="shared" si="5"/>
        <v/>
      </c>
      <c r="S39" s="1564" t="str">
        <f t="shared" si="6"/>
        <v/>
      </c>
      <c r="U39" s="1564" t="str">
        <f t="shared" si="7"/>
        <v/>
      </c>
      <c r="W39" s="1564" t="str">
        <f t="shared" si="8"/>
        <v/>
      </c>
      <c r="Y39" s="1564" t="str">
        <f t="shared" si="9"/>
        <v/>
      </c>
      <c r="AA39" s="1564" t="str">
        <f t="shared" si="10"/>
        <v/>
      </c>
      <c r="AC39" s="1564" t="str">
        <f t="shared" si="11"/>
        <v/>
      </c>
      <c r="AE39" s="1564" t="str">
        <f t="shared" si="12"/>
        <v/>
      </c>
      <c r="AG39" s="1564" t="str">
        <f t="shared" si="13"/>
        <v/>
      </c>
      <c r="AI39" s="1564" t="str">
        <f t="shared" si="14"/>
        <v/>
      </c>
      <c r="AK39" s="1564" t="str">
        <f t="shared" si="15"/>
        <v/>
      </c>
      <c r="AM39" s="1564" t="str">
        <f t="shared" si="16"/>
        <v/>
      </c>
      <c r="AO39" s="1564" t="str">
        <f t="shared" si="17"/>
        <v/>
      </c>
      <c r="AQ39" s="1564" t="str">
        <f t="shared" si="18"/>
        <v/>
      </c>
    </row>
    <row r="40" spans="5:43">
      <c r="E40" s="1564" t="str">
        <f t="shared" si="32"/>
        <v/>
      </c>
      <c r="G40" s="1564" t="str">
        <f t="shared" si="32"/>
        <v/>
      </c>
      <c r="I40" s="1564" t="str">
        <f t="shared" si="1"/>
        <v/>
      </c>
      <c r="K40" s="1564" t="str">
        <f t="shared" si="2"/>
        <v/>
      </c>
      <c r="M40" s="1564" t="str">
        <f t="shared" si="3"/>
        <v/>
      </c>
      <c r="O40" s="1564" t="str">
        <f t="shared" si="4"/>
        <v/>
      </c>
      <c r="Q40" s="1564" t="str">
        <f t="shared" si="5"/>
        <v/>
      </c>
      <c r="S40" s="1564" t="str">
        <f t="shared" si="6"/>
        <v/>
      </c>
      <c r="U40" s="1564" t="str">
        <f t="shared" si="7"/>
        <v/>
      </c>
      <c r="W40" s="1564" t="str">
        <f t="shared" si="8"/>
        <v/>
      </c>
      <c r="Y40" s="1564" t="str">
        <f t="shared" si="9"/>
        <v/>
      </c>
      <c r="AA40" s="1564" t="str">
        <f t="shared" si="10"/>
        <v/>
      </c>
      <c r="AC40" s="1564" t="str">
        <f t="shared" si="11"/>
        <v/>
      </c>
      <c r="AE40" s="1564" t="str">
        <f t="shared" si="12"/>
        <v/>
      </c>
      <c r="AG40" s="1564" t="str">
        <f t="shared" si="13"/>
        <v/>
      </c>
      <c r="AI40" s="1564" t="str">
        <f t="shared" si="14"/>
        <v/>
      </c>
      <c r="AK40" s="1564" t="str">
        <f t="shared" si="15"/>
        <v/>
      </c>
      <c r="AM40" s="1564" t="str">
        <f t="shared" si="16"/>
        <v/>
      </c>
      <c r="AO40" s="1564" t="str">
        <f t="shared" si="17"/>
        <v/>
      </c>
      <c r="AQ40" s="1564" t="str">
        <f t="shared" si="18"/>
        <v/>
      </c>
    </row>
    <row r="41" spans="5:43">
      <c r="E41" s="1564" t="str">
        <f t="shared" si="32"/>
        <v/>
      </c>
      <c r="G41" s="1564" t="str">
        <f t="shared" si="32"/>
        <v/>
      </c>
      <c r="I41" s="1564" t="str">
        <f t="shared" si="1"/>
        <v/>
      </c>
      <c r="K41" s="1564" t="str">
        <f t="shared" si="2"/>
        <v/>
      </c>
      <c r="M41" s="1564" t="str">
        <f t="shared" si="3"/>
        <v/>
      </c>
      <c r="O41" s="1564" t="str">
        <f t="shared" si="4"/>
        <v/>
      </c>
      <c r="Q41" s="1564" t="str">
        <f t="shared" si="5"/>
        <v/>
      </c>
      <c r="S41" s="1564" t="str">
        <f t="shared" si="6"/>
        <v/>
      </c>
      <c r="U41" s="1564" t="str">
        <f t="shared" si="7"/>
        <v/>
      </c>
      <c r="W41" s="1564" t="str">
        <f t="shared" si="8"/>
        <v/>
      </c>
      <c r="Y41" s="1564" t="str">
        <f t="shared" si="9"/>
        <v/>
      </c>
      <c r="AA41" s="1564" t="str">
        <f t="shared" si="10"/>
        <v/>
      </c>
      <c r="AC41" s="1564" t="str">
        <f t="shared" si="11"/>
        <v/>
      </c>
      <c r="AE41" s="1564" t="str">
        <f t="shared" si="12"/>
        <v/>
      </c>
      <c r="AG41" s="1564" t="str">
        <f t="shared" si="13"/>
        <v/>
      </c>
      <c r="AI41" s="1564" t="str">
        <f t="shared" si="14"/>
        <v/>
      </c>
      <c r="AK41" s="1564" t="str">
        <f t="shared" si="15"/>
        <v/>
      </c>
      <c r="AM41" s="1564" t="str">
        <f t="shared" si="16"/>
        <v/>
      </c>
      <c r="AO41" s="1564" t="str">
        <f t="shared" si="17"/>
        <v/>
      </c>
      <c r="AQ41" s="1564" t="str">
        <f t="shared" si="18"/>
        <v/>
      </c>
    </row>
    <row r="42" spans="5:43">
      <c r="E42" s="1564" t="str">
        <f t="shared" si="32"/>
        <v/>
      </c>
      <c r="G42" s="1564" t="str">
        <f t="shared" si="32"/>
        <v/>
      </c>
      <c r="I42" s="1564" t="str">
        <f t="shared" si="1"/>
        <v/>
      </c>
      <c r="K42" s="1564" t="str">
        <f t="shared" si="2"/>
        <v/>
      </c>
      <c r="M42" s="1564" t="str">
        <f t="shared" si="3"/>
        <v/>
      </c>
      <c r="O42" s="1564" t="str">
        <f t="shared" si="4"/>
        <v/>
      </c>
      <c r="Q42" s="1564" t="str">
        <f t="shared" si="5"/>
        <v/>
      </c>
      <c r="S42" s="1564" t="str">
        <f t="shared" si="6"/>
        <v/>
      </c>
      <c r="U42" s="1564" t="str">
        <f t="shared" si="7"/>
        <v/>
      </c>
      <c r="W42" s="1564" t="str">
        <f t="shared" si="8"/>
        <v/>
      </c>
      <c r="Y42" s="1564" t="str">
        <f t="shared" si="9"/>
        <v/>
      </c>
      <c r="AA42" s="1564" t="str">
        <f t="shared" si="10"/>
        <v/>
      </c>
      <c r="AC42" s="1564" t="str">
        <f t="shared" si="11"/>
        <v/>
      </c>
      <c r="AE42" s="1564" t="str">
        <f t="shared" si="12"/>
        <v/>
      </c>
      <c r="AG42" s="1564" t="str">
        <f t="shared" si="13"/>
        <v/>
      </c>
      <c r="AI42" s="1564" t="str">
        <f t="shared" si="14"/>
        <v/>
      </c>
      <c r="AK42" s="1564" t="str">
        <f t="shared" si="15"/>
        <v/>
      </c>
      <c r="AM42" s="1564" t="str">
        <f t="shared" si="16"/>
        <v/>
      </c>
      <c r="AO42" s="1564" t="str">
        <f t="shared" si="17"/>
        <v/>
      </c>
      <c r="AQ42" s="1564" t="str">
        <f t="shared" si="18"/>
        <v/>
      </c>
    </row>
    <row r="43" spans="5:43">
      <c r="E43" s="1564" t="str">
        <f t="shared" si="32"/>
        <v/>
      </c>
      <c r="G43" s="1564" t="str">
        <f t="shared" si="32"/>
        <v/>
      </c>
      <c r="I43" s="1564" t="str">
        <f t="shared" si="1"/>
        <v/>
      </c>
      <c r="K43" s="1564" t="str">
        <f t="shared" si="2"/>
        <v/>
      </c>
      <c r="M43" s="1564" t="str">
        <f t="shared" si="3"/>
        <v/>
      </c>
      <c r="O43" s="1564" t="str">
        <f t="shared" si="4"/>
        <v/>
      </c>
      <c r="Q43" s="1564" t="str">
        <f t="shared" si="5"/>
        <v/>
      </c>
      <c r="S43" s="1564" t="str">
        <f t="shared" si="6"/>
        <v/>
      </c>
      <c r="U43" s="1564" t="str">
        <f t="shared" si="7"/>
        <v/>
      </c>
      <c r="W43" s="1564" t="str">
        <f t="shared" si="8"/>
        <v/>
      </c>
      <c r="Y43" s="1564" t="str">
        <f t="shared" si="9"/>
        <v/>
      </c>
      <c r="AA43" s="1564" t="str">
        <f t="shared" si="10"/>
        <v/>
      </c>
      <c r="AC43" s="1564" t="str">
        <f t="shared" si="11"/>
        <v/>
      </c>
      <c r="AE43" s="1564" t="str">
        <f t="shared" si="12"/>
        <v/>
      </c>
      <c r="AG43" s="1564" t="str">
        <f t="shared" si="13"/>
        <v/>
      </c>
      <c r="AI43" s="1564" t="str">
        <f t="shared" si="14"/>
        <v/>
      </c>
      <c r="AK43" s="1564" t="str">
        <f t="shared" si="15"/>
        <v/>
      </c>
      <c r="AM43" s="1564" t="str">
        <f t="shared" si="16"/>
        <v/>
      </c>
      <c r="AO43" s="1564" t="str">
        <f t="shared" si="17"/>
        <v/>
      </c>
      <c r="AQ43" s="1564" t="str">
        <f t="shared" si="18"/>
        <v/>
      </c>
    </row>
    <row r="44" spans="5:43">
      <c r="E44" s="1564" t="str">
        <f t="shared" si="32"/>
        <v/>
      </c>
      <c r="G44" s="1564" t="str">
        <f t="shared" si="32"/>
        <v/>
      </c>
      <c r="I44" s="1564" t="str">
        <f t="shared" si="1"/>
        <v/>
      </c>
      <c r="K44" s="1564" t="str">
        <f t="shared" si="2"/>
        <v/>
      </c>
      <c r="M44" s="1564" t="str">
        <f t="shared" si="3"/>
        <v/>
      </c>
      <c r="O44" s="1564" t="str">
        <f t="shared" si="4"/>
        <v/>
      </c>
      <c r="Q44" s="1564" t="str">
        <f t="shared" si="5"/>
        <v/>
      </c>
      <c r="S44" s="1564" t="str">
        <f t="shared" si="6"/>
        <v/>
      </c>
      <c r="U44" s="1564" t="str">
        <f t="shared" si="7"/>
        <v/>
      </c>
      <c r="W44" s="1564" t="str">
        <f t="shared" si="8"/>
        <v/>
      </c>
      <c r="Y44" s="1564" t="str">
        <f t="shared" si="9"/>
        <v/>
      </c>
      <c r="AA44" s="1564" t="str">
        <f t="shared" si="10"/>
        <v/>
      </c>
      <c r="AC44" s="1564" t="str">
        <f t="shared" si="11"/>
        <v/>
      </c>
      <c r="AE44" s="1564" t="str">
        <f t="shared" si="12"/>
        <v/>
      </c>
      <c r="AG44" s="1564" t="str">
        <f t="shared" si="13"/>
        <v/>
      </c>
      <c r="AI44" s="1564" t="str">
        <f t="shared" si="14"/>
        <v/>
      </c>
      <c r="AK44" s="1564" t="str">
        <f t="shared" si="15"/>
        <v/>
      </c>
      <c r="AM44" s="1564" t="str">
        <f t="shared" si="16"/>
        <v/>
      </c>
      <c r="AO44" s="1564" t="str">
        <f t="shared" si="17"/>
        <v/>
      </c>
      <c r="AQ44" s="1564" t="str">
        <f t="shared" si="18"/>
        <v/>
      </c>
    </row>
    <row r="45" spans="5:43">
      <c r="E45" s="1564" t="str">
        <f t="shared" ref="E45:G60" si="33">IF(OR($B45=0,D45=0),"",D45/$B45)</f>
        <v/>
      </c>
      <c r="G45" s="1564" t="str">
        <f t="shared" si="33"/>
        <v/>
      </c>
      <c r="I45" s="1564" t="str">
        <f t="shared" si="1"/>
        <v/>
      </c>
      <c r="K45" s="1564" t="str">
        <f t="shared" si="2"/>
        <v/>
      </c>
      <c r="M45" s="1564" t="str">
        <f t="shared" si="3"/>
        <v/>
      </c>
      <c r="O45" s="1564" t="str">
        <f t="shared" si="4"/>
        <v/>
      </c>
      <c r="Q45" s="1564" t="str">
        <f t="shared" si="5"/>
        <v/>
      </c>
      <c r="S45" s="1564" t="str">
        <f t="shared" si="6"/>
        <v/>
      </c>
      <c r="U45" s="1564" t="str">
        <f t="shared" si="7"/>
        <v/>
      </c>
      <c r="W45" s="1564" t="str">
        <f t="shared" si="8"/>
        <v/>
      </c>
      <c r="Y45" s="1564" t="str">
        <f t="shared" si="9"/>
        <v/>
      </c>
      <c r="AA45" s="1564" t="str">
        <f t="shared" si="10"/>
        <v/>
      </c>
      <c r="AC45" s="1564" t="str">
        <f t="shared" si="11"/>
        <v/>
      </c>
      <c r="AE45" s="1564" t="str">
        <f t="shared" si="12"/>
        <v/>
      </c>
      <c r="AG45" s="1564" t="str">
        <f t="shared" si="13"/>
        <v/>
      </c>
      <c r="AI45" s="1564" t="str">
        <f t="shared" si="14"/>
        <v/>
      </c>
      <c r="AK45" s="1564" t="str">
        <f t="shared" si="15"/>
        <v/>
      </c>
      <c r="AM45" s="1564" t="str">
        <f t="shared" si="16"/>
        <v/>
      </c>
      <c r="AO45" s="1564" t="str">
        <f t="shared" si="17"/>
        <v/>
      </c>
      <c r="AQ45" s="1564" t="str">
        <f t="shared" si="18"/>
        <v/>
      </c>
    </row>
    <row r="46" spans="5:43">
      <c r="E46" s="1564" t="str">
        <f t="shared" si="33"/>
        <v/>
      </c>
      <c r="G46" s="1564" t="str">
        <f t="shared" si="33"/>
        <v/>
      </c>
      <c r="I46" s="1564" t="str">
        <f t="shared" si="1"/>
        <v/>
      </c>
      <c r="K46" s="1564" t="str">
        <f t="shared" si="2"/>
        <v/>
      </c>
      <c r="M46" s="1564" t="str">
        <f t="shared" si="3"/>
        <v/>
      </c>
      <c r="O46" s="1564" t="str">
        <f t="shared" si="4"/>
        <v/>
      </c>
      <c r="Q46" s="1564" t="str">
        <f t="shared" si="5"/>
        <v/>
      </c>
      <c r="S46" s="1564" t="str">
        <f t="shared" si="6"/>
        <v/>
      </c>
      <c r="U46" s="1564" t="str">
        <f t="shared" si="7"/>
        <v/>
      </c>
      <c r="W46" s="1564" t="str">
        <f t="shared" si="8"/>
        <v/>
      </c>
      <c r="Y46" s="1564" t="str">
        <f t="shared" si="9"/>
        <v/>
      </c>
      <c r="AA46" s="1564" t="str">
        <f t="shared" si="10"/>
        <v/>
      </c>
      <c r="AC46" s="1564" t="str">
        <f t="shared" si="11"/>
        <v/>
      </c>
      <c r="AE46" s="1564" t="str">
        <f t="shared" si="12"/>
        <v/>
      </c>
      <c r="AG46" s="1564" t="str">
        <f t="shared" si="13"/>
        <v/>
      </c>
      <c r="AI46" s="1564" t="str">
        <f t="shared" si="14"/>
        <v/>
      </c>
      <c r="AK46" s="1564" t="str">
        <f t="shared" si="15"/>
        <v/>
      </c>
      <c r="AM46" s="1564" t="str">
        <f t="shared" si="16"/>
        <v/>
      </c>
      <c r="AO46" s="1564" t="str">
        <f t="shared" si="17"/>
        <v/>
      </c>
      <c r="AQ46" s="1564" t="str">
        <f t="shared" si="18"/>
        <v/>
      </c>
    </row>
    <row r="47" spans="5:43">
      <c r="E47" s="1564" t="str">
        <f t="shared" si="33"/>
        <v/>
      </c>
      <c r="G47" s="1564" t="str">
        <f t="shared" si="33"/>
        <v/>
      </c>
      <c r="I47" s="1564" t="str">
        <f t="shared" si="1"/>
        <v/>
      </c>
      <c r="K47" s="1564" t="str">
        <f t="shared" si="2"/>
        <v/>
      </c>
      <c r="M47" s="1564" t="str">
        <f t="shared" si="3"/>
        <v/>
      </c>
      <c r="O47" s="1564" t="str">
        <f t="shared" si="4"/>
        <v/>
      </c>
      <c r="Q47" s="1564" t="str">
        <f t="shared" si="5"/>
        <v/>
      </c>
      <c r="S47" s="1564" t="str">
        <f t="shared" si="6"/>
        <v/>
      </c>
      <c r="U47" s="1564" t="str">
        <f t="shared" si="7"/>
        <v/>
      </c>
      <c r="W47" s="1564" t="str">
        <f t="shared" si="8"/>
        <v/>
      </c>
      <c r="Y47" s="1564" t="str">
        <f t="shared" si="9"/>
        <v/>
      </c>
      <c r="AA47" s="1564" t="str">
        <f t="shared" si="10"/>
        <v/>
      </c>
      <c r="AC47" s="1564" t="str">
        <f t="shared" si="11"/>
        <v/>
      </c>
      <c r="AE47" s="1564" t="str">
        <f t="shared" si="12"/>
        <v/>
      </c>
      <c r="AG47" s="1564" t="str">
        <f t="shared" si="13"/>
        <v/>
      </c>
      <c r="AI47" s="1564" t="str">
        <f t="shared" si="14"/>
        <v/>
      </c>
      <c r="AK47" s="1564" t="str">
        <f t="shared" si="15"/>
        <v/>
      </c>
      <c r="AM47" s="1564" t="str">
        <f t="shared" si="16"/>
        <v/>
      </c>
      <c r="AO47" s="1564" t="str">
        <f t="shared" si="17"/>
        <v/>
      </c>
      <c r="AQ47" s="1564" t="str">
        <f t="shared" si="18"/>
        <v/>
      </c>
    </row>
    <row r="48" spans="5:43">
      <c r="E48" s="1564" t="str">
        <f t="shared" si="33"/>
        <v/>
      </c>
      <c r="G48" s="1564" t="str">
        <f t="shared" si="33"/>
        <v/>
      </c>
      <c r="I48" s="1564" t="str">
        <f t="shared" si="1"/>
        <v/>
      </c>
      <c r="K48" s="1564" t="str">
        <f t="shared" si="2"/>
        <v/>
      </c>
      <c r="M48" s="1564" t="str">
        <f t="shared" si="3"/>
        <v/>
      </c>
      <c r="O48" s="1564" t="str">
        <f t="shared" si="4"/>
        <v/>
      </c>
      <c r="Q48" s="1564" t="str">
        <f t="shared" si="5"/>
        <v/>
      </c>
      <c r="S48" s="1564" t="str">
        <f t="shared" si="6"/>
        <v/>
      </c>
      <c r="U48" s="1564" t="str">
        <f t="shared" si="7"/>
        <v/>
      </c>
      <c r="W48" s="1564" t="str">
        <f t="shared" si="8"/>
        <v/>
      </c>
      <c r="Y48" s="1564" t="str">
        <f t="shared" si="9"/>
        <v/>
      </c>
      <c r="AA48" s="1564" t="str">
        <f t="shared" si="10"/>
        <v/>
      </c>
      <c r="AC48" s="1564" t="str">
        <f t="shared" si="11"/>
        <v/>
      </c>
      <c r="AE48" s="1564" t="str">
        <f t="shared" si="12"/>
        <v/>
      </c>
      <c r="AG48" s="1564" t="str">
        <f t="shared" si="13"/>
        <v/>
      </c>
      <c r="AI48" s="1564" t="str">
        <f t="shared" si="14"/>
        <v/>
      </c>
      <c r="AK48" s="1564" t="str">
        <f t="shared" si="15"/>
        <v/>
      </c>
      <c r="AM48" s="1564" t="str">
        <f t="shared" si="16"/>
        <v/>
      </c>
      <c r="AO48" s="1564" t="str">
        <f t="shared" si="17"/>
        <v/>
      </c>
      <c r="AQ48" s="1564" t="str">
        <f t="shared" si="18"/>
        <v/>
      </c>
    </row>
    <row r="49" spans="5:43">
      <c r="E49" s="1564" t="str">
        <f t="shared" si="33"/>
        <v/>
      </c>
      <c r="G49" s="1564" t="str">
        <f t="shared" si="33"/>
        <v/>
      </c>
      <c r="I49" s="1564" t="str">
        <f t="shared" si="1"/>
        <v/>
      </c>
      <c r="K49" s="1564" t="str">
        <f t="shared" si="2"/>
        <v/>
      </c>
      <c r="M49" s="1564" t="str">
        <f t="shared" si="3"/>
        <v/>
      </c>
      <c r="O49" s="1564" t="str">
        <f t="shared" si="4"/>
        <v/>
      </c>
      <c r="Q49" s="1564" t="str">
        <f t="shared" si="5"/>
        <v/>
      </c>
      <c r="S49" s="1564" t="str">
        <f t="shared" si="6"/>
        <v/>
      </c>
      <c r="U49" s="1564" t="str">
        <f t="shared" si="7"/>
        <v/>
      </c>
      <c r="W49" s="1564" t="str">
        <f t="shared" si="8"/>
        <v/>
      </c>
      <c r="Y49" s="1564" t="str">
        <f t="shared" si="9"/>
        <v/>
      </c>
      <c r="AA49" s="1564" t="str">
        <f t="shared" si="10"/>
        <v/>
      </c>
      <c r="AC49" s="1564" t="str">
        <f t="shared" si="11"/>
        <v/>
      </c>
      <c r="AE49" s="1564" t="str">
        <f t="shared" si="12"/>
        <v/>
      </c>
      <c r="AG49" s="1564" t="str">
        <f t="shared" si="13"/>
        <v/>
      </c>
      <c r="AI49" s="1564" t="str">
        <f t="shared" si="14"/>
        <v/>
      </c>
      <c r="AK49" s="1564" t="str">
        <f t="shared" si="15"/>
        <v/>
      </c>
      <c r="AM49" s="1564" t="str">
        <f t="shared" si="16"/>
        <v/>
      </c>
      <c r="AO49" s="1564" t="str">
        <f t="shared" si="17"/>
        <v/>
      </c>
      <c r="AQ49" s="1564" t="str">
        <f t="shared" si="18"/>
        <v/>
      </c>
    </row>
    <row r="50" spans="5:43">
      <c r="E50" s="1564" t="str">
        <f t="shared" si="33"/>
        <v/>
      </c>
      <c r="G50" s="1564" t="str">
        <f t="shared" si="33"/>
        <v/>
      </c>
      <c r="I50" s="1564" t="str">
        <f t="shared" si="1"/>
        <v/>
      </c>
      <c r="K50" s="1564" t="str">
        <f t="shared" si="2"/>
        <v/>
      </c>
      <c r="M50" s="1564" t="str">
        <f t="shared" si="3"/>
        <v/>
      </c>
      <c r="O50" s="1564" t="str">
        <f t="shared" si="4"/>
        <v/>
      </c>
      <c r="Q50" s="1564" t="str">
        <f t="shared" si="5"/>
        <v/>
      </c>
      <c r="S50" s="1564" t="str">
        <f t="shared" si="6"/>
        <v/>
      </c>
      <c r="U50" s="1564" t="str">
        <f t="shared" si="7"/>
        <v/>
      </c>
      <c r="W50" s="1564" t="str">
        <f t="shared" si="8"/>
        <v/>
      </c>
      <c r="Y50" s="1564" t="str">
        <f t="shared" si="9"/>
        <v/>
      </c>
      <c r="AA50" s="1564" t="str">
        <f t="shared" si="10"/>
        <v/>
      </c>
      <c r="AC50" s="1564" t="str">
        <f t="shared" si="11"/>
        <v/>
      </c>
      <c r="AE50" s="1564" t="str">
        <f t="shared" si="12"/>
        <v/>
      </c>
      <c r="AG50" s="1564" t="str">
        <f t="shared" si="13"/>
        <v/>
      </c>
      <c r="AI50" s="1564" t="str">
        <f t="shared" si="14"/>
        <v/>
      </c>
      <c r="AK50" s="1564" t="str">
        <f t="shared" si="15"/>
        <v/>
      </c>
      <c r="AM50" s="1564" t="str">
        <f t="shared" si="16"/>
        <v/>
      </c>
      <c r="AO50" s="1564" t="str">
        <f t="shared" si="17"/>
        <v/>
      </c>
      <c r="AQ50" s="1564" t="str">
        <f t="shared" si="18"/>
        <v/>
      </c>
    </row>
    <row r="51" spans="5:43">
      <c r="E51" s="1564" t="str">
        <f t="shared" si="33"/>
        <v/>
      </c>
      <c r="G51" s="1564" t="str">
        <f t="shared" si="33"/>
        <v/>
      </c>
      <c r="I51" s="1564" t="str">
        <f t="shared" si="1"/>
        <v/>
      </c>
      <c r="K51" s="1564" t="str">
        <f t="shared" si="2"/>
        <v/>
      </c>
      <c r="M51" s="1564" t="str">
        <f t="shared" si="3"/>
        <v/>
      </c>
      <c r="O51" s="1564" t="str">
        <f t="shared" si="4"/>
        <v/>
      </c>
      <c r="Q51" s="1564" t="str">
        <f t="shared" si="5"/>
        <v/>
      </c>
      <c r="S51" s="1564" t="str">
        <f t="shared" si="6"/>
        <v/>
      </c>
      <c r="U51" s="1564" t="str">
        <f t="shared" si="7"/>
        <v/>
      </c>
      <c r="W51" s="1564" t="str">
        <f t="shared" si="8"/>
        <v/>
      </c>
      <c r="Y51" s="1564" t="str">
        <f t="shared" si="9"/>
        <v/>
      </c>
      <c r="AA51" s="1564" t="str">
        <f t="shared" si="10"/>
        <v/>
      </c>
      <c r="AC51" s="1564" t="str">
        <f t="shared" si="11"/>
        <v/>
      </c>
      <c r="AE51" s="1564" t="str">
        <f t="shared" si="12"/>
        <v/>
      </c>
      <c r="AG51" s="1564" t="str">
        <f t="shared" si="13"/>
        <v/>
      </c>
      <c r="AI51" s="1564" t="str">
        <f t="shared" si="14"/>
        <v/>
      </c>
      <c r="AK51" s="1564" t="str">
        <f t="shared" si="15"/>
        <v/>
      </c>
      <c r="AM51" s="1564" t="str">
        <f t="shared" si="16"/>
        <v/>
      </c>
      <c r="AO51" s="1564" t="str">
        <f t="shared" si="17"/>
        <v/>
      </c>
      <c r="AQ51" s="1564" t="str">
        <f t="shared" si="18"/>
        <v/>
      </c>
    </row>
    <row r="52" spans="5:43">
      <c r="E52" s="1564" t="str">
        <f t="shared" si="33"/>
        <v/>
      </c>
      <c r="G52" s="1564" t="str">
        <f t="shared" si="33"/>
        <v/>
      </c>
      <c r="I52" s="1564" t="str">
        <f t="shared" si="1"/>
        <v/>
      </c>
      <c r="K52" s="1564" t="str">
        <f t="shared" si="2"/>
        <v/>
      </c>
      <c r="M52" s="1564" t="str">
        <f t="shared" si="3"/>
        <v/>
      </c>
      <c r="O52" s="1564" t="str">
        <f t="shared" si="4"/>
        <v/>
      </c>
      <c r="Q52" s="1564" t="str">
        <f t="shared" si="5"/>
        <v/>
      </c>
      <c r="S52" s="1564" t="str">
        <f t="shared" si="6"/>
        <v/>
      </c>
      <c r="U52" s="1564" t="str">
        <f t="shared" si="7"/>
        <v/>
      </c>
      <c r="W52" s="1564" t="str">
        <f t="shared" si="8"/>
        <v/>
      </c>
      <c r="Y52" s="1564" t="str">
        <f t="shared" si="9"/>
        <v/>
      </c>
      <c r="AA52" s="1564" t="str">
        <f t="shared" si="10"/>
        <v/>
      </c>
      <c r="AC52" s="1564" t="str">
        <f t="shared" si="11"/>
        <v/>
      </c>
      <c r="AE52" s="1564" t="str">
        <f t="shared" si="12"/>
        <v/>
      </c>
      <c r="AG52" s="1564" t="str">
        <f t="shared" si="13"/>
        <v/>
      </c>
      <c r="AI52" s="1564" t="str">
        <f t="shared" si="14"/>
        <v/>
      </c>
      <c r="AK52" s="1564" t="str">
        <f t="shared" si="15"/>
        <v/>
      </c>
      <c r="AM52" s="1564" t="str">
        <f t="shared" si="16"/>
        <v/>
      </c>
      <c r="AO52" s="1564" t="str">
        <f t="shared" si="17"/>
        <v/>
      </c>
      <c r="AQ52" s="1564" t="str">
        <f t="shared" si="18"/>
        <v/>
      </c>
    </row>
    <row r="53" spans="5:43">
      <c r="E53" s="1564" t="str">
        <f t="shared" si="33"/>
        <v/>
      </c>
      <c r="G53" s="1564" t="str">
        <f t="shared" si="33"/>
        <v/>
      </c>
      <c r="I53" s="1564" t="str">
        <f t="shared" si="1"/>
        <v/>
      </c>
      <c r="K53" s="1564" t="str">
        <f t="shared" si="2"/>
        <v/>
      </c>
      <c r="M53" s="1564" t="str">
        <f t="shared" si="3"/>
        <v/>
      </c>
      <c r="O53" s="1564" t="str">
        <f t="shared" si="4"/>
        <v/>
      </c>
      <c r="Q53" s="1564" t="str">
        <f t="shared" si="5"/>
        <v/>
      </c>
      <c r="S53" s="1564" t="str">
        <f t="shared" si="6"/>
        <v/>
      </c>
      <c r="U53" s="1564" t="str">
        <f t="shared" si="7"/>
        <v/>
      </c>
      <c r="W53" s="1564" t="str">
        <f t="shared" si="8"/>
        <v/>
      </c>
      <c r="Y53" s="1564" t="str">
        <f t="shared" si="9"/>
        <v/>
      </c>
      <c r="AA53" s="1564" t="str">
        <f t="shared" si="10"/>
        <v/>
      </c>
      <c r="AC53" s="1564" t="str">
        <f t="shared" si="11"/>
        <v/>
      </c>
      <c r="AE53" s="1564" t="str">
        <f t="shared" si="12"/>
        <v/>
      </c>
      <c r="AG53" s="1564" t="str">
        <f t="shared" si="13"/>
        <v/>
      </c>
      <c r="AI53" s="1564" t="str">
        <f t="shared" si="14"/>
        <v/>
      </c>
      <c r="AK53" s="1564" t="str">
        <f t="shared" si="15"/>
        <v/>
      </c>
      <c r="AM53" s="1564" t="str">
        <f t="shared" si="16"/>
        <v/>
      </c>
      <c r="AO53" s="1564" t="str">
        <f t="shared" si="17"/>
        <v/>
      </c>
      <c r="AQ53" s="1564" t="str">
        <f t="shared" si="18"/>
        <v/>
      </c>
    </row>
    <row r="54" spans="5:43">
      <c r="E54" s="1564" t="str">
        <f t="shared" si="33"/>
        <v/>
      </c>
      <c r="G54" s="1564" t="str">
        <f t="shared" si="33"/>
        <v/>
      </c>
      <c r="I54" s="1564" t="str">
        <f t="shared" si="1"/>
        <v/>
      </c>
      <c r="K54" s="1564" t="str">
        <f t="shared" si="2"/>
        <v/>
      </c>
      <c r="M54" s="1564" t="str">
        <f t="shared" si="3"/>
        <v/>
      </c>
      <c r="O54" s="1564" t="str">
        <f t="shared" si="4"/>
        <v/>
      </c>
      <c r="Q54" s="1564" t="str">
        <f t="shared" si="5"/>
        <v/>
      </c>
      <c r="S54" s="1564" t="str">
        <f t="shared" si="6"/>
        <v/>
      </c>
      <c r="U54" s="1564" t="str">
        <f t="shared" si="7"/>
        <v/>
      </c>
      <c r="W54" s="1564" t="str">
        <f t="shared" si="8"/>
        <v/>
      </c>
      <c r="Y54" s="1564" t="str">
        <f t="shared" si="9"/>
        <v/>
      </c>
      <c r="AA54" s="1564" t="str">
        <f t="shared" si="10"/>
        <v/>
      </c>
      <c r="AC54" s="1564" t="str">
        <f t="shared" si="11"/>
        <v/>
      </c>
      <c r="AE54" s="1564" t="str">
        <f t="shared" si="12"/>
        <v/>
      </c>
      <c r="AG54" s="1564" t="str">
        <f t="shared" si="13"/>
        <v/>
      </c>
      <c r="AI54" s="1564" t="str">
        <f t="shared" si="14"/>
        <v/>
      </c>
      <c r="AK54" s="1564" t="str">
        <f t="shared" si="15"/>
        <v/>
      </c>
      <c r="AM54" s="1564" t="str">
        <f t="shared" si="16"/>
        <v/>
      </c>
      <c r="AO54" s="1564" t="str">
        <f t="shared" si="17"/>
        <v/>
      </c>
      <c r="AQ54" s="1564" t="str">
        <f t="shared" si="18"/>
        <v/>
      </c>
    </row>
    <row r="55" spans="5:43">
      <c r="E55" s="1564" t="str">
        <f t="shared" si="33"/>
        <v/>
      </c>
      <c r="G55" s="1564" t="str">
        <f t="shared" si="33"/>
        <v/>
      </c>
      <c r="I55" s="1564" t="str">
        <f t="shared" si="1"/>
        <v/>
      </c>
      <c r="K55" s="1564" t="str">
        <f t="shared" si="2"/>
        <v/>
      </c>
      <c r="M55" s="1564" t="str">
        <f t="shared" si="3"/>
        <v/>
      </c>
      <c r="O55" s="1564" t="str">
        <f t="shared" si="4"/>
        <v/>
      </c>
      <c r="Q55" s="1564" t="str">
        <f t="shared" si="5"/>
        <v/>
      </c>
      <c r="S55" s="1564" t="str">
        <f t="shared" si="6"/>
        <v/>
      </c>
      <c r="U55" s="1564" t="str">
        <f t="shared" si="7"/>
        <v/>
      </c>
      <c r="W55" s="1564" t="str">
        <f t="shared" si="8"/>
        <v/>
      </c>
      <c r="Y55" s="1564" t="str">
        <f t="shared" si="9"/>
        <v/>
      </c>
      <c r="AA55" s="1564" t="str">
        <f t="shared" si="10"/>
        <v/>
      </c>
      <c r="AC55" s="1564" t="str">
        <f t="shared" si="11"/>
        <v/>
      </c>
      <c r="AE55" s="1564" t="str">
        <f t="shared" si="12"/>
        <v/>
      </c>
      <c r="AG55" s="1564" t="str">
        <f t="shared" si="13"/>
        <v/>
      </c>
      <c r="AI55" s="1564" t="str">
        <f t="shared" si="14"/>
        <v/>
      </c>
      <c r="AK55" s="1564" t="str">
        <f t="shared" si="15"/>
        <v/>
      </c>
      <c r="AM55" s="1564" t="str">
        <f t="shared" si="16"/>
        <v/>
      </c>
      <c r="AO55" s="1564" t="str">
        <f t="shared" si="17"/>
        <v/>
      </c>
      <c r="AQ55" s="1564" t="str">
        <f t="shared" si="18"/>
        <v/>
      </c>
    </row>
    <row r="56" spans="5:43">
      <c r="E56" s="1564" t="str">
        <f t="shared" si="33"/>
        <v/>
      </c>
      <c r="G56" s="1564" t="str">
        <f t="shared" si="33"/>
        <v/>
      </c>
      <c r="I56" s="1564" t="str">
        <f t="shared" si="1"/>
        <v/>
      </c>
      <c r="K56" s="1564" t="str">
        <f t="shared" si="2"/>
        <v/>
      </c>
      <c r="M56" s="1564" t="str">
        <f t="shared" si="3"/>
        <v/>
      </c>
      <c r="O56" s="1564" t="str">
        <f t="shared" si="4"/>
        <v/>
      </c>
      <c r="Q56" s="1564" t="str">
        <f t="shared" si="5"/>
        <v/>
      </c>
      <c r="S56" s="1564" t="str">
        <f t="shared" si="6"/>
        <v/>
      </c>
      <c r="U56" s="1564" t="str">
        <f t="shared" si="7"/>
        <v/>
      </c>
      <c r="W56" s="1564" t="str">
        <f t="shared" si="8"/>
        <v/>
      </c>
      <c r="Y56" s="1564" t="str">
        <f t="shared" si="9"/>
        <v/>
      </c>
      <c r="AA56" s="1564" t="str">
        <f t="shared" si="10"/>
        <v/>
      </c>
      <c r="AC56" s="1564" t="str">
        <f t="shared" si="11"/>
        <v/>
      </c>
      <c r="AE56" s="1564" t="str">
        <f t="shared" si="12"/>
        <v/>
      </c>
      <c r="AG56" s="1564" t="str">
        <f t="shared" si="13"/>
        <v/>
      </c>
      <c r="AI56" s="1564" t="str">
        <f t="shared" si="14"/>
        <v/>
      </c>
      <c r="AK56" s="1564" t="str">
        <f t="shared" si="15"/>
        <v/>
      </c>
      <c r="AM56" s="1564" t="str">
        <f t="shared" si="16"/>
        <v/>
      </c>
      <c r="AO56" s="1564" t="str">
        <f t="shared" si="17"/>
        <v/>
      </c>
      <c r="AQ56" s="1564" t="str">
        <f t="shared" si="18"/>
        <v/>
      </c>
    </row>
    <row r="57" spans="5:43">
      <c r="E57" s="1564" t="str">
        <f t="shared" si="33"/>
        <v/>
      </c>
      <c r="G57" s="1564" t="str">
        <f t="shared" si="33"/>
        <v/>
      </c>
      <c r="I57" s="1564" t="str">
        <f t="shared" si="1"/>
        <v/>
      </c>
      <c r="K57" s="1564" t="str">
        <f t="shared" si="2"/>
        <v/>
      </c>
      <c r="M57" s="1564" t="str">
        <f t="shared" si="3"/>
        <v/>
      </c>
      <c r="O57" s="1564" t="str">
        <f t="shared" si="4"/>
        <v/>
      </c>
      <c r="Q57" s="1564" t="str">
        <f t="shared" si="5"/>
        <v/>
      </c>
      <c r="S57" s="1564" t="str">
        <f t="shared" si="6"/>
        <v/>
      </c>
      <c r="U57" s="1564" t="str">
        <f t="shared" si="7"/>
        <v/>
      </c>
      <c r="W57" s="1564" t="str">
        <f t="shared" si="8"/>
        <v/>
      </c>
      <c r="Y57" s="1564" t="str">
        <f t="shared" si="9"/>
        <v/>
      </c>
      <c r="AA57" s="1564" t="str">
        <f t="shared" si="10"/>
        <v/>
      </c>
      <c r="AC57" s="1564" t="str">
        <f t="shared" si="11"/>
        <v/>
      </c>
      <c r="AE57" s="1564" t="str">
        <f t="shared" si="12"/>
        <v/>
      </c>
      <c r="AG57" s="1564" t="str">
        <f t="shared" si="13"/>
        <v/>
      </c>
      <c r="AI57" s="1564" t="str">
        <f t="shared" si="14"/>
        <v/>
      </c>
      <c r="AK57" s="1564" t="str">
        <f t="shared" si="15"/>
        <v/>
      </c>
      <c r="AM57" s="1564" t="str">
        <f t="shared" si="16"/>
        <v/>
      </c>
      <c r="AO57" s="1564" t="str">
        <f t="shared" si="17"/>
        <v/>
      </c>
      <c r="AQ57" s="1564" t="str">
        <f t="shared" si="18"/>
        <v/>
      </c>
    </row>
    <row r="58" spans="5:43">
      <c r="E58" s="1564" t="str">
        <f t="shared" si="33"/>
        <v/>
      </c>
      <c r="G58" s="1564" t="str">
        <f t="shared" si="33"/>
        <v/>
      </c>
      <c r="I58" s="1564" t="str">
        <f t="shared" si="1"/>
        <v/>
      </c>
      <c r="K58" s="1564" t="str">
        <f t="shared" si="2"/>
        <v/>
      </c>
      <c r="M58" s="1564" t="str">
        <f t="shared" si="3"/>
        <v/>
      </c>
      <c r="O58" s="1564" t="str">
        <f t="shared" si="4"/>
        <v/>
      </c>
      <c r="Q58" s="1564" t="str">
        <f t="shared" si="5"/>
        <v/>
      </c>
      <c r="S58" s="1564" t="str">
        <f t="shared" si="6"/>
        <v/>
      </c>
      <c r="U58" s="1564" t="str">
        <f t="shared" si="7"/>
        <v/>
      </c>
      <c r="W58" s="1564" t="str">
        <f t="shared" si="8"/>
        <v/>
      </c>
      <c r="Y58" s="1564" t="str">
        <f t="shared" si="9"/>
        <v/>
      </c>
      <c r="AA58" s="1564" t="str">
        <f t="shared" si="10"/>
        <v/>
      </c>
      <c r="AC58" s="1564" t="str">
        <f t="shared" si="11"/>
        <v/>
      </c>
      <c r="AE58" s="1564" t="str">
        <f t="shared" si="12"/>
        <v/>
      </c>
      <c r="AG58" s="1564" t="str">
        <f t="shared" si="13"/>
        <v/>
      </c>
      <c r="AI58" s="1564" t="str">
        <f t="shared" si="14"/>
        <v/>
      </c>
      <c r="AK58" s="1564" t="str">
        <f t="shared" si="15"/>
        <v/>
      </c>
      <c r="AM58" s="1564" t="str">
        <f t="shared" si="16"/>
        <v/>
      </c>
      <c r="AO58" s="1564" t="str">
        <f t="shared" si="17"/>
        <v/>
      </c>
      <c r="AQ58" s="1564" t="str">
        <f t="shared" si="18"/>
        <v/>
      </c>
    </row>
    <row r="59" spans="5:43">
      <c r="E59" s="1564" t="str">
        <f t="shared" si="33"/>
        <v/>
      </c>
      <c r="G59" s="1564" t="str">
        <f t="shared" si="33"/>
        <v/>
      </c>
      <c r="I59" s="1564" t="str">
        <f t="shared" si="1"/>
        <v/>
      </c>
      <c r="K59" s="1564" t="str">
        <f t="shared" si="2"/>
        <v/>
      </c>
      <c r="M59" s="1564" t="str">
        <f t="shared" si="3"/>
        <v/>
      </c>
      <c r="O59" s="1564" t="str">
        <f t="shared" si="4"/>
        <v/>
      </c>
      <c r="Q59" s="1564" t="str">
        <f t="shared" si="5"/>
        <v/>
      </c>
      <c r="S59" s="1564" t="str">
        <f t="shared" si="6"/>
        <v/>
      </c>
      <c r="U59" s="1564" t="str">
        <f t="shared" si="7"/>
        <v/>
      </c>
      <c r="W59" s="1564" t="str">
        <f t="shared" si="8"/>
        <v/>
      </c>
      <c r="Y59" s="1564" t="str">
        <f t="shared" si="9"/>
        <v/>
      </c>
      <c r="AA59" s="1564" t="str">
        <f t="shared" si="10"/>
        <v/>
      </c>
      <c r="AC59" s="1564" t="str">
        <f t="shared" si="11"/>
        <v/>
      </c>
      <c r="AE59" s="1564" t="str">
        <f t="shared" si="12"/>
        <v/>
      </c>
      <c r="AG59" s="1564" t="str">
        <f t="shared" si="13"/>
        <v/>
      </c>
      <c r="AI59" s="1564" t="str">
        <f t="shared" si="14"/>
        <v/>
      </c>
      <c r="AK59" s="1564" t="str">
        <f t="shared" si="15"/>
        <v/>
      </c>
      <c r="AM59" s="1564" t="str">
        <f t="shared" si="16"/>
        <v/>
      </c>
      <c r="AO59" s="1564" t="str">
        <f t="shared" si="17"/>
        <v/>
      </c>
      <c r="AQ59" s="1564" t="str">
        <f t="shared" si="18"/>
        <v/>
      </c>
    </row>
    <row r="60" spans="5:43">
      <c r="E60" s="1564" t="str">
        <f t="shared" si="33"/>
        <v/>
      </c>
      <c r="G60" s="1564" t="str">
        <f t="shared" si="33"/>
        <v/>
      </c>
      <c r="I60" s="1564" t="str">
        <f t="shared" si="1"/>
        <v/>
      </c>
      <c r="K60" s="1564" t="str">
        <f t="shared" si="2"/>
        <v/>
      </c>
      <c r="M60" s="1564" t="str">
        <f t="shared" si="3"/>
        <v/>
      </c>
      <c r="O60" s="1564" t="str">
        <f t="shared" si="4"/>
        <v/>
      </c>
      <c r="Q60" s="1564" t="str">
        <f t="shared" si="5"/>
        <v/>
      </c>
      <c r="S60" s="1564" t="str">
        <f t="shared" si="6"/>
        <v/>
      </c>
      <c r="U60" s="1564" t="str">
        <f t="shared" si="7"/>
        <v/>
      </c>
      <c r="W60" s="1564" t="str">
        <f t="shared" si="8"/>
        <v/>
      </c>
      <c r="Y60" s="1564" t="str">
        <f t="shared" si="9"/>
        <v/>
      </c>
      <c r="AA60" s="1564" t="str">
        <f t="shared" si="10"/>
        <v/>
      </c>
      <c r="AC60" s="1564" t="str">
        <f t="shared" si="11"/>
        <v/>
      </c>
      <c r="AE60" s="1564" t="str">
        <f t="shared" si="12"/>
        <v/>
      </c>
      <c r="AG60" s="1564" t="str">
        <f t="shared" si="13"/>
        <v/>
      </c>
      <c r="AI60" s="1564" t="str">
        <f t="shared" si="14"/>
        <v/>
      </c>
      <c r="AK60" s="1564" t="str">
        <f t="shared" si="15"/>
        <v/>
      </c>
      <c r="AM60" s="1564" t="str">
        <f t="shared" si="16"/>
        <v/>
      </c>
      <c r="AO60" s="1564" t="str">
        <f t="shared" si="17"/>
        <v/>
      </c>
      <c r="AQ60" s="1564" t="str">
        <f t="shared" si="18"/>
        <v/>
      </c>
    </row>
    <row r="61" spans="5:43">
      <c r="E61" s="1564" t="str">
        <f t="shared" ref="E61:G76" si="34">IF(OR($B61=0,D61=0),"",D61/$B61)</f>
        <v/>
      </c>
      <c r="G61" s="1564" t="str">
        <f t="shared" si="34"/>
        <v/>
      </c>
      <c r="I61" s="1564" t="str">
        <f t="shared" si="1"/>
        <v/>
      </c>
      <c r="K61" s="1564" t="str">
        <f t="shared" si="2"/>
        <v/>
      </c>
      <c r="M61" s="1564" t="str">
        <f t="shared" si="3"/>
        <v/>
      </c>
      <c r="O61" s="1564" t="str">
        <f t="shared" si="4"/>
        <v/>
      </c>
      <c r="Q61" s="1564" t="str">
        <f t="shared" si="5"/>
        <v/>
      </c>
      <c r="S61" s="1564" t="str">
        <f t="shared" si="6"/>
        <v/>
      </c>
      <c r="U61" s="1564" t="str">
        <f t="shared" si="7"/>
        <v/>
      </c>
      <c r="W61" s="1564" t="str">
        <f t="shared" si="8"/>
        <v/>
      </c>
      <c r="Y61" s="1564" t="str">
        <f t="shared" si="9"/>
        <v/>
      </c>
      <c r="AA61" s="1564" t="str">
        <f t="shared" si="10"/>
        <v/>
      </c>
      <c r="AC61" s="1564" t="str">
        <f t="shared" si="11"/>
        <v/>
      </c>
      <c r="AE61" s="1564" t="str">
        <f t="shared" si="12"/>
        <v/>
      </c>
      <c r="AG61" s="1564" t="str">
        <f t="shared" si="13"/>
        <v/>
      </c>
      <c r="AI61" s="1564" t="str">
        <f t="shared" si="14"/>
        <v/>
      </c>
      <c r="AK61" s="1564" t="str">
        <f t="shared" si="15"/>
        <v/>
      </c>
      <c r="AM61" s="1564" t="str">
        <f t="shared" si="16"/>
        <v/>
      </c>
      <c r="AO61" s="1564" t="str">
        <f t="shared" si="17"/>
        <v/>
      </c>
      <c r="AQ61" s="1564" t="str">
        <f t="shared" si="18"/>
        <v/>
      </c>
    </row>
    <row r="62" spans="5:43">
      <c r="E62" s="1564" t="str">
        <f t="shared" si="34"/>
        <v/>
      </c>
      <c r="G62" s="1564" t="str">
        <f t="shared" si="34"/>
        <v/>
      </c>
      <c r="I62" s="1564" t="str">
        <f t="shared" si="1"/>
        <v/>
      </c>
      <c r="K62" s="1564" t="str">
        <f t="shared" si="2"/>
        <v/>
      </c>
      <c r="M62" s="1564" t="str">
        <f t="shared" si="3"/>
        <v/>
      </c>
      <c r="O62" s="1564" t="str">
        <f t="shared" si="4"/>
        <v/>
      </c>
      <c r="Q62" s="1564" t="str">
        <f t="shared" si="5"/>
        <v/>
      </c>
      <c r="S62" s="1564" t="str">
        <f t="shared" si="6"/>
        <v/>
      </c>
      <c r="U62" s="1564" t="str">
        <f t="shared" si="7"/>
        <v/>
      </c>
      <c r="W62" s="1564" t="str">
        <f t="shared" si="8"/>
        <v/>
      </c>
      <c r="Y62" s="1564" t="str">
        <f t="shared" si="9"/>
        <v/>
      </c>
      <c r="AA62" s="1564" t="str">
        <f t="shared" si="10"/>
        <v/>
      </c>
      <c r="AC62" s="1564" t="str">
        <f t="shared" si="11"/>
        <v/>
      </c>
      <c r="AE62" s="1564" t="str">
        <f t="shared" si="12"/>
        <v/>
      </c>
      <c r="AG62" s="1564" t="str">
        <f t="shared" si="13"/>
        <v/>
      </c>
      <c r="AI62" s="1564" t="str">
        <f t="shared" si="14"/>
        <v/>
      </c>
      <c r="AK62" s="1564" t="str">
        <f t="shared" si="15"/>
        <v/>
      </c>
      <c r="AM62" s="1564" t="str">
        <f t="shared" si="16"/>
        <v/>
      </c>
      <c r="AO62" s="1564" t="str">
        <f t="shared" si="17"/>
        <v/>
      </c>
      <c r="AQ62" s="1564" t="str">
        <f t="shared" si="18"/>
        <v/>
      </c>
    </row>
    <row r="63" spans="5:43">
      <c r="E63" s="1564" t="str">
        <f t="shared" si="34"/>
        <v/>
      </c>
      <c r="G63" s="1564" t="str">
        <f t="shared" si="34"/>
        <v/>
      </c>
      <c r="I63" s="1564" t="str">
        <f t="shared" si="1"/>
        <v/>
      </c>
      <c r="K63" s="1564" t="str">
        <f t="shared" si="2"/>
        <v/>
      </c>
      <c r="M63" s="1564" t="str">
        <f t="shared" si="3"/>
        <v/>
      </c>
      <c r="O63" s="1564" t="str">
        <f t="shared" si="4"/>
        <v/>
      </c>
      <c r="Q63" s="1564" t="str">
        <f t="shared" si="5"/>
        <v/>
      </c>
      <c r="S63" s="1564" t="str">
        <f t="shared" si="6"/>
        <v/>
      </c>
      <c r="U63" s="1564" t="str">
        <f t="shared" si="7"/>
        <v/>
      </c>
      <c r="W63" s="1564" t="str">
        <f t="shared" si="8"/>
        <v/>
      </c>
      <c r="Y63" s="1564" t="str">
        <f t="shared" si="9"/>
        <v/>
      </c>
      <c r="AA63" s="1564" t="str">
        <f t="shared" si="10"/>
        <v/>
      </c>
      <c r="AC63" s="1564" t="str">
        <f t="shared" si="11"/>
        <v/>
      </c>
      <c r="AE63" s="1564" t="str">
        <f t="shared" si="12"/>
        <v/>
      </c>
      <c r="AG63" s="1564" t="str">
        <f t="shared" si="13"/>
        <v/>
      </c>
      <c r="AI63" s="1564" t="str">
        <f t="shared" si="14"/>
        <v/>
      </c>
      <c r="AK63" s="1564" t="str">
        <f t="shared" si="15"/>
        <v/>
      </c>
      <c r="AM63" s="1564" t="str">
        <f t="shared" si="16"/>
        <v/>
      </c>
      <c r="AO63" s="1564" t="str">
        <f t="shared" si="17"/>
        <v/>
      </c>
      <c r="AQ63" s="1564" t="str">
        <f t="shared" si="18"/>
        <v/>
      </c>
    </row>
    <row r="64" spans="5:43">
      <c r="E64" s="1564" t="str">
        <f t="shared" si="34"/>
        <v/>
      </c>
      <c r="G64" s="1564" t="str">
        <f t="shared" si="34"/>
        <v/>
      </c>
      <c r="I64" s="1564" t="str">
        <f t="shared" si="1"/>
        <v/>
      </c>
      <c r="K64" s="1564" t="str">
        <f t="shared" si="2"/>
        <v/>
      </c>
      <c r="M64" s="1564" t="str">
        <f t="shared" si="3"/>
        <v/>
      </c>
      <c r="O64" s="1564" t="str">
        <f t="shared" si="4"/>
        <v/>
      </c>
      <c r="Q64" s="1564" t="str">
        <f t="shared" si="5"/>
        <v/>
      </c>
      <c r="S64" s="1564" t="str">
        <f t="shared" si="6"/>
        <v/>
      </c>
      <c r="U64" s="1564" t="str">
        <f t="shared" si="7"/>
        <v/>
      </c>
      <c r="W64" s="1564" t="str">
        <f t="shared" si="8"/>
        <v/>
      </c>
      <c r="Y64" s="1564" t="str">
        <f t="shared" si="9"/>
        <v/>
      </c>
      <c r="AA64" s="1564" t="str">
        <f t="shared" si="10"/>
        <v/>
      </c>
      <c r="AC64" s="1564" t="str">
        <f t="shared" si="11"/>
        <v/>
      </c>
      <c r="AE64" s="1564" t="str">
        <f t="shared" si="12"/>
        <v/>
      </c>
      <c r="AG64" s="1564" t="str">
        <f t="shared" si="13"/>
        <v/>
      </c>
      <c r="AI64" s="1564" t="str">
        <f t="shared" si="14"/>
        <v/>
      </c>
      <c r="AK64" s="1564" t="str">
        <f t="shared" si="15"/>
        <v/>
      </c>
      <c r="AM64" s="1564" t="str">
        <f t="shared" si="16"/>
        <v/>
      </c>
      <c r="AO64" s="1564" t="str">
        <f t="shared" si="17"/>
        <v/>
      </c>
      <c r="AQ64" s="1564" t="str">
        <f t="shared" si="18"/>
        <v/>
      </c>
    </row>
    <row r="65" spans="5:43">
      <c r="E65" s="1564" t="str">
        <f t="shared" si="34"/>
        <v/>
      </c>
      <c r="G65" s="1564" t="str">
        <f t="shared" si="34"/>
        <v/>
      </c>
      <c r="I65" s="1564" t="str">
        <f t="shared" si="1"/>
        <v/>
      </c>
      <c r="K65" s="1564" t="str">
        <f t="shared" si="2"/>
        <v/>
      </c>
      <c r="M65" s="1564" t="str">
        <f t="shared" si="3"/>
        <v/>
      </c>
      <c r="O65" s="1564" t="str">
        <f t="shared" si="4"/>
        <v/>
      </c>
      <c r="Q65" s="1564" t="str">
        <f t="shared" si="5"/>
        <v/>
      </c>
      <c r="S65" s="1564" t="str">
        <f t="shared" si="6"/>
        <v/>
      </c>
      <c r="U65" s="1564" t="str">
        <f t="shared" si="7"/>
        <v/>
      </c>
      <c r="W65" s="1564" t="str">
        <f t="shared" si="8"/>
        <v/>
      </c>
      <c r="Y65" s="1564" t="str">
        <f t="shared" si="9"/>
        <v/>
      </c>
      <c r="AA65" s="1564" t="str">
        <f t="shared" si="10"/>
        <v/>
      </c>
      <c r="AC65" s="1564" t="str">
        <f t="shared" si="11"/>
        <v/>
      </c>
      <c r="AE65" s="1564" t="str">
        <f t="shared" si="12"/>
        <v/>
      </c>
      <c r="AG65" s="1564" t="str">
        <f t="shared" si="13"/>
        <v/>
      </c>
      <c r="AI65" s="1564" t="str">
        <f t="shared" si="14"/>
        <v/>
      </c>
      <c r="AK65" s="1564" t="str">
        <f t="shared" si="15"/>
        <v/>
      </c>
      <c r="AM65" s="1564" t="str">
        <f t="shared" si="16"/>
        <v/>
      </c>
      <c r="AO65" s="1564" t="str">
        <f t="shared" si="17"/>
        <v/>
      </c>
      <c r="AQ65" s="1564" t="str">
        <f t="shared" si="18"/>
        <v/>
      </c>
    </row>
    <row r="66" spans="5:43">
      <c r="E66" s="1564" t="str">
        <f t="shared" si="34"/>
        <v/>
      </c>
      <c r="G66" s="1564" t="str">
        <f t="shared" si="34"/>
        <v/>
      </c>
      <c r="I66" s="1564" t="str">
        <f t="shared" si="1"/>
        <v/>
      </c>
      <c r="K66" s="1564" t="str">
        <f t="shared" si="2"/>
        <v/>
      </c>
      <c r="M66" s="1564" t="str">
        <f t="shared" si="3"/>
        <v/>
      </c>
      <c r="O66" s="1564" t="str">
        <f t="shared" si="4"/>
        <v/>
      </c>
      <c r="Q66" s="1564" t="str">
        <f t="shared" si="5"/>
        <v/>
      </c>
      <c r="S66" s="1564" t="str">
        <f t="shared" si="6"/>
        <v/>
      </c>
      <c r="U66" s="1564" t="str">
        <f t="shared" si="7"/>
        <v/>
      </c>
      <c r="W66" s="1564" t="str">
        <f t="shared" si="8"/>
        <v/>
      </c>
      <c r="Y66" s="1564" t="str">
        <f t="shared" si="9"/>
        <v/>
      </c>
      <c r="AA66" s="1564" t="str">
        <f t="shared" si="10"/>
        <v/>
      </c>
      <c r="AC66" s="1564" t="str">
        <f t="shared" si="11"/>
        <v/>
      </c>
      <c r="AE66" s="1564" t="str">
        <f t="shared" si="12"/>
        <v/>
      </c>
      <c r="AG66" s="1564" t="str">
        <f t="shared" si="13"/>
        <v/>
      </c>
      <c r="AI66" s="1564" t="str">
        <f t="shared" si="14"/>
        <v/>
      </c>
      <c r="AK66" s="1564" t="str">
        <f t="shared" si="15"/>
        <v/>
      </c>
      <c r="AM66" s="1564" t="str">
        <f t="shared" si="16"/>
        <v/>
      </c>
      <c r="AO66" s="1564" t="str">
        <f t="shared" si="17"/>
        <v/>
      </c>
      <c r="AQ66" s="1564" t="str">
        <f t="shared" si="18"/>
        <v/>
      </c>
    </row>
    <row r="67" spans="5:43">
      <c r="E67" s="1564" t="str">
        <f t="shared" si="34"/>
        <v/>
      </c>
      <c r="G67" s="1564" t="str">
        <f t="shared" si="34"/>
        <v/>
      </c>
      <c r="I67" s="1564" t="str">
        <f t="shared" si="1"/>
        <v/>
      </c>
      <c r="K67" s="1564" t="str">
        <f t="shared" si="2"/>
        <v/>
      </c>
      <c r="M67" s="1564" t="str">
        <f t="shared" si="3"/>
        <v/>
      </c>
      <c r="O67" s="1564" t="str">
        <f t="shared" si="4"/>
        <v/>
      </c>
      <c r="Q67" s="1564" t="str">
        <f t="shared" si="5"/>
        <v/>
      </c>
      <c r="S67" s="1564" t="str">
        <f t="shared" si="6"/>
        <v/>
      </c>
      <c r="U67" s="1564" t="str">
        <f t="shared" si="7"/>
        <v/>
      </c>
      <c r="W67" s="1564" t="str">
        <f t="shared" si="8"/>
        <v/>
      </c>
      <c r="Y67" s="1564" t="str">
        <f t="shared" si="9"/>
        <v/>
      </c>
      <c r="AA67" s="1564" t="str">
        <f t="shared" si="10"/>
        <v/>
      </c>
      <c r="AC67" s="1564" t="str">
        <f t="shared" si="11"/>
        <v/>
      </c>
      <c r="AE67" s="1564" t="str">
        <f t="shared" si="12"/>
        <v/>
      </c>
      <c r="AG67" s="1564" t="str">
        <f t="shared" si="13"/>
        <v/>
      </c>
      <c r="AI67" s="1564" t="str">
        <f t="shared" si="14"/>
        <v/>
      </c>
      <c r="AK67" s="1564" t="str">
        <f t="shared" si="15"/>
        <v/>
      </c>
      <c r="AM67" s="1564" t="str">
        <f t="shared" si="16"/>
        <v/>
      </c>
      <c r="AO67" s="1564" t="str">
        <f t="shared" si="17"/>
        <v/>
      </c>
      <c r="AQ67" s="1564" t="str">
        <f t="shared" si="18"/>
        <v/>
      </c>
    </row>
    <row r="68" spans="5:43">
      <c r="E68" s="1564" t="str">
        <f t="shared" si="34"/>
        <v/>
      </c>
      <c r="G68" s="1564" t="str">
        <f t="shared" si="34"/>
        <v/>
      </c>
      <c r="I68" s="1564" t="str">
        <f t="shared" si="1"/>
        <v/>
      </c>
      <c r="K68" s="1564" t="str">
        <f t="shared" si="2"/>
        <v/>
      </c>
      <c r="M68" s="1564" t="str">
        <f t="shared" si="3"/>
        <v/>
      </c>
      <c r="O68" s="1564" t="str">
        <f t="shared" si="4"/>
        <v/>
      </c>
      <c r="Q68" s="1564" t="str">
        <f t="shared" si="5"/>
        <v/>
      </c>
      <c r="S68" s="1564" t="str">
        <f t="shared" si="6"/>
        <v/>
      </c>
      <c r="U68" s="1564" t="str">
        <f t="shared" si="7"/>
        <v/>
      </c>
      <c r="W68" s="1564" t="str">
        <f t="shared" si="8"/>
        <v/>
      </c>
      <c r="Y68" s="1564" t="str">
        <f t="shared" si="9"/>
        <v/>
      </c>
      <c r="AA68" s="1564" t="str">
        <f t="shared" si="10"/>
        <v/>
      </c>
      <c r="AC68" s="1564" t="str">
        <f t="shared" si="11"/>
        <v/>
      </c>
      <c r="AE68" s="1564" t="str">
        <f t="shared" si="12"/>
        <v/>
      </c>
      <c r="AG68" s="1564" t="str">
        <f t="shared" si="13"/>
        <v/>
      </c>
      <c r="AI68" s="1564" t="str">
        <f t="shared" si="14"/>
        <v/>
      </c>
      <c r="AK68" s="1564" t="str">
        <f t="shared" si="15"/>
        <v/>
      </c>
      <c r="AM68" s="1564" t="str">
        <f t="shared" si="16"/>
        <v/>
      </c>
      <c r="AO68" s="1564" t="str">
        <f t="shared" si="17"/>
        <v/>
      </c>
      <c r="AQ68" s="1564" t="str">
        <f t="shared" si="18"/>
        <v/>
      </c>
    </row>
    <row r="69" spans="5:43">
      <c r="E69" s="1564" t="str">
        <f t="shared" si="34"/>
        <v/>
      </c>
      <c r="G69" s="1564" t="str">
        <f t="shared" si="34"/>
        <v/>
      </c>
      <c r="I69" s="1564" t="str">
        <f t="shared" si="1"/>
        <v/>
      </c>
      <c r="K69" s="1564" t="str">
        <f t="shared" si="2"/>
        <v/>
      </c>
      <c r="M69" s="1564" t="str">
        <f t="shared" si="3"/>
        <v/>
      </c>
      <c r="O69" s="1564" t="str">
        <f t="shared" si="4"/>
        <v/>
      </c>
      <c r="Q69" s="1564" t="str">
        <f t="shared" si="5"/>
        <v/>
      </c>
      <c r="S69" s="1564" t="str">
        <f t="shared" si="6"/>
        <v/>
      </c>
      <c r="U69" s="1564" t="str">
        <f t="shared" si="7"/>
        <v/>
      </c>
      <c r="W69" s="1564" t="str">
        <f t="shared" si="8"/>
        <v/>
      </c>
      <c r="Y69" s="1564" t="str">
        <f t="shared" si="9"/>
        <v/>
      </c>
      <c r="AA69" s="1564" t="str">
        <f t="shared" si="10"/>
        <v/>
      </c>
      <c r="AC69" s="1564" t="str">
        <f t="shared" si="11"/>
        <v/>
      </c>
      <c r="AE69" s="1564" t="str">
        <f t="shared" si="12"/>
        <v/>
      </c>
      <c r="AG69" s="1564" t="str">
        <f t="shared" si="13"/>
        <v/>
      </c>
      <c r="AI69" s="1564" t="str">
        <f t="shared" si="14"/>
        <v/>
      </c>
      <c r="AK69" s="1564" t="str">
        <f t="shared" si="15"/>
        <v/>
      </c>
      <c r="AM69" s="1564" t="str">
        <f t="shared" si="16"/>
        <v/>
      </c>
      <c r="AO69" s="1564" t="str">
        <f t="shared" si="17"/>
        <v/>
      </c>
      <c r="AQ69" s="1564" t="str">
        <f t="shared" si="18"/>
        <v/>
      </c>
    </row>
    <row r="70" spans="5:43">
      <c r="E70" s="1564" t="str">
        <f t="shared" si="34"/>
        <v/>
      </c>
      <c r="G70" s="1564" t="str">
        <f t="shared" si="34"/>
        <v/>
      </c>
      <c r="I70" s="1564" t="str">
        <f t="shared" si="1"/>
        <v/>
      </c>
      <c r="K70" s="1564" t="str">
        <f t="shared" si="2"/>
        <v/>
      </c>
      <c r="M70" s="1564" t="str">
        <f t="shared" si="3"/>
        <v/>
      </c>
      <c r="O70" s="1564" t="str">
        <f t="shared" si="4"/>
        <v/>
      </c>
      <c r="Q70" s="1564" t="str">
        <f t="shared" si="5"/>
        <v/>
      </c>
      <c r="S70" s="1564" t="str">
        <f t="shared" si="6"/>
        <v/>
      </c>
      <c r="U70" s="1564" t="str">
        <f t="shared" si="7"/>
        <v/>
      </c>
      <c r="W70" s="1564" t="str">
        <f t="shared" si="8"/>
        <v/>
      </c>
      <c r="Y70" s="1564" t="str">
        <f t="shared" si="9"/>
        <v/>
      </c>
      <c r="AA70" s="1564" t="str">
        <f t="shared" si="10"/>
        <v/>
      </c>
      <c r="AC70" s="1564" t="str">
        <f t="shared" si="11"/>
        <v/>
      </c>
      <c r="AE70" s="1564" t="str">
        <f t="shared" si="12"/>
        <v/>
      </c>
      <c r="AG70" s="1564" t="str">
        <f t="shared" si="13"/>
        <v/>
      </c>
      <c r="AI70" s="1564" t="str">
        <f t="shared" si="14"/>
        <v/>
      </c>
      <c r="AK70" s="1564" t="str">
        <f t="shared" si="15"/>
        <v/>
      </c>
      <c r="AM70" s="1564" t="str">
        <f t="shared" si="16"/>
        <v/>
      </c>
      <c r="AO70" s="1564" t="str">
        <f t="shared" si="17"/>
        <v/>
      </c>
      <c r="AQ70" s="1564" t="str">
        <f t="shared" si="18"/>
        <v/>
      </c>
    </row>
    <row r="71" spans="5:43">
      <c r="E71" s="1564" t="str">
        <f t="shared" si="34"/>
        <v/>
      </c>
      <c r="G71" s="1564" t="str">
        <f t="shared" si="34"/>
        <v/>
      </c>
      <c r="I71" s="1564" t="str">
        <f t="shared" si="1"/>
        <v/>
      </c>
      <c r="K71" s="1564" t="str">
        <f t="shared" si="2"/>
        <v/>
      </c>
      <c r="M71" s="1564" t="str">
        <f t="shared" si="3"/>
        <v/>
      </c>
      <c r="O71" s="1564" t="str">
        <f t="shared" si="4"/>
        <v/>
      </c>
      <c r="Q71" s="1564" t="str">
        <f t="shared" si="5"/>
        <v/>
      </c>
      <c r="S71" s="1564" t="str">
        <f t="shared" si="6"/>
        <v/>
      </c>
      <c r="U71" s="1564" t="str">
        <f t="shared" si="7"/>
        <v/>
      </c>
      <c r="W71" s="1564" t="str">
        <f t="shared" si="8"/>
        <v/>
      </c>
      <c r="Y71" s="1564" t="str">
        <f t="shared" si="9"/>
        <v/>
      </c>
      <c r="AA71" s="1564" t="str">
        <f t="shared" si="10"/>
        <v/>
      </c>
      <c r="AC71" s="1564" t="str">
        <f t="shared" si="11"/>
        <v/>
      </c>
      <c r="AE71" s="1564" t="str">
        <f t="shared" si="12"/>
        <v/>
      </c>
      <c r="AG71" s="1564" t="str">
        <f t="shared" si="13"/>
        <v/>
      </c>
      <c r="AI71" s="1564" t="str">
        <f t="shared" si="14"/>
        <v/>
      </c>
      <c r="AK71" s="1564" t="str">
        <f t="shared" si="15"/>
        <v/>
      </c>
      <c r="AM71" s="1564" t="str">
        <f t="shared" si="16"/>
        <v/>
      </c>
      <c r="AO71" s="1564" t="str">
        <f t="shared" si="17"/>
        <v/>
      </c>
      <c r="AQ71" s="1564" t="str">
        <f t="shared" si="18"/>
        <v/>
      </c>
    </row>
    <row r="72" spans="5:43">
      <c r="E72" s="1564" t="str">
        <f t="shared" si="34"/>
        <v/>
      </c>
      <c r="G72" s="1564" t="str">
        <f t="shared" si="34"/>
        <v/>
      </c>
      <c r="I72" s="1564" t="str">
        <f t="shared" si="1"/>
        <v/>
      </c>
      <c r="K72" s="1564" t="str">
        <f t="shared" si="2"/>
        <v/>
      </c>
      <c r="M72" s="1564" t="str">
        <f t="shared" si="3"/>
        <v/>
      </c>
      <c r="O72" s="1564" t="str">
        <f t="shared" si="4"/>
        <v/>
      </c>
      <c r="Q72" s="1564" t="str">
        <f t="shared" si="5"/>
        <v/>
      </c>
      <c r="S72" s="1564" t="str">
        <f t="shared" si="6"/>
        <v/>
      </c>
      <c r="U72" s="1564" t="str">
        <f t="shared" si="7"/>
        <v/>
      </c>
      <c r="W72" s="1564" t="str">
        <f t="shared" si="8"/>
        <v/>
      </c>
      <c r="Y72" s="1564" t="str">
        <f t="shared" si="9"/>
        <v/>
      </c>
      <c r="AA72" s="1564" t="str">
        <f t="shared" si="10"/>
        <v/>
      </c>
      <c r="AC72" s="1564" t="str">
        <f t="shared" si="11"/>
        <v/>
      </c>
      <c r="AE72" s="1564" t="str">
        <f t="shared" si="12"/>
        <v/>
      </c>
      <c r="AG72" s="1564" t="str">
        <f t="shared" si="13"/>
        <v/>
      </c>
      <c r="AI72" s="1564" t="str">
        <f t="shared" si="14"/>
        <v/>
      </c>
      <c r="AK72" s="1564" t="str">
        <f t="shared" si="15"/>
        <v/>
      </c>
      <c r="AM72" s="1564" t="str">
        <f t="shared" si="16"/>
        <v/>
      </c>
      <c r="AO72" s="1564" t="str">
        <f t="shared" si="17"/>
        <v/>
      </c>
      <c r="AQ72" s="1564" t="str">
        <f t="shared" si="18"/>
        <v/>
      </c>
    </row>
    <row r="73" spans="5:43">
      <c r="E73" s="1564" t="str">
        <f t="shared" si="34"/>
        <v/>
      </c>
      <c r="G73" s="1564" t="str">
        <f t="shared" si="34"/>
        <v/>
      </c>
      <c r="I73" s="1564" t="str">
        <f t="shared" si="1"/>
        <v/>
      </c>
      <c r="K73" s="1564" t="str">
        <f t="shared" si="2"/>
        <v/>
      </c>
      <c r="M73" s="1564" t="str">
        <f t="shared" si="3"/>
        <v/>
      </c>
      <c r="O73" s="1564" t="str">
        <f t="shared" si="4"/>
        <v/>
      </c>
      <c r="Q73" s="1564" t="str">
        <f t="shared" si="5"/>
        <v/>
      </c>
      <c r="S73" s="1564" t="str">
        <f t="shared" si="6"/>
        <v/>
      </c>
      <c r="U73" s="1564" t="str">
        <f t="shared" si="7"/>
        <v/>
      </c>
      <c r="W73" s="1564" t="str">
        <f t="shared" si="8"/>
        <v/>
      </c>
      <c r="Y73" s="1564" t="str">
        <f t="shared" si="9"/>
        <v/>
      </c>
      <c r="AA73" s="1564" t="str">
        <f t="shared" si="10"/>
        <v/>
      </c>
      <c r="AC73" s="1564" t="str">
        <f t="shared" si="11"/>
        <v/>
      </c>
      <c r="AE73" s="1564" t="str">
        <f t="shared" si="12"/>
        <v/>
      </c>
      <c r="AG73" s="1564" t="str">
        <f t="shared" si="13"/>
        <v/>
      </c>
      <c r="AI73" s="1564" t="str">
        <f t="shared" si="14"/>
        <v/>
      </c>
      <c r="AK73" s="1564" t="str">
        <f t="shared" si="15"/>
        <v/>
      </c>
      <c r="AM73" s="1564" t="str">
        <f t="shared" si="16"/>
        <v/>
      </c>
      <c r="AO73" s="1564" t="str">
        <f t="shared" si="17"/>
        <v/>
      </c>
      <c r="AQ73" s="1564" t="str">
        <f t="shared" si="18"/>
        <v/>
      </c>
    </row>
    <row r="74" spans="5:43">
      <c r="E74" s="1564" t="str">
        <f t="shared" si="34"/>
        <v/>
      </c>
      <c r="G74" s="1564" t="str">
        <f t="shared" si="34"/>
        <v/>
      </c>
      <c r="I74" s="1564" t="str">
        <f t="shared" si="1"/>
        <v/>
      </c>
      <c r="K74" s="1564" t="str">
        <f t="shared" si="2"/>
        <v/>
      </c>
      <c r="M74" s="1564" t="str">
        <f t="shared" si="3"/>
        <v/>
      </c>
      <c r="O74" s="1564" t="str">
        <f t="shared" si="4"/>
        <v/>
      </c>
      <c r="Q74" s="1564" t="str">
        <f t="shared" si="5"/>
        <v/>
      </c>
      <c r="S74" s="1564" t="str">
        <f t="shared" si="6"/>
        <v/>
      </c>
      <c r="U74" s="1564" t="str">
        <f t="shared" si="7"/>
        <v/>
      </c>
      <c r="W74" s="1564" t="str">
        <f t="shared" si="8"/>
        <v/>
      </c>
      <c r="Y74" s="1564" t="str">
        <f t="shared" si="9"/>
        <v/>
      </c>
      <c r="AA74" s="1564" t="str">
        <f t="shared" si="10"/>
        <v/>
      </c>
      <c r="AC74" s="1564" t="str">
        <f t="shared" si="11"/>
        <v/>
      </c>
      <c r="AE74" s="1564" t="str">
        <f t="shared" si="12"/>
        <v/>
      </c>
      <c r="AG74" s="1564" t="str">
        <f t="shared" si="13"/>
        <v/>
      </c>
      <c r="AI74" s="1564" t="str">
        <f t="shared" si="14"/>
        <v/>
      </c>
      <c r="AK74" s="1564" t="str">
        <f t="shared" si="15"/>
        <v/>
      </c>
      <c r="AM74" s="1564" t="str">
        <f t="shared" si="16"/>
        <v/>
      </c>
      <c r="AO74" s="1564" t="str">
        <f t="shared" si="17"/>
        <v/>
      </c>
      <c r="AQ74" s="1564" t="str">
        <f t="shared" si="18"/>
        <v/>
      </c>
    </row>
    <row r="75" spans="5:43">
      <c r="E75" s="1564" t="str">
        <f t="shared" si="34"/>
        <v/>
      </c>
      <c r="G75" s="1564" t="str">
        <f t="shared" si="34"/>
        <v/>
      </c>
      <c r="I75" s="1564" t="str">
        <f t="shared" si="1"/>
        <v/>
      </c>
      <c r="K75" s="1564" t="str">
        <f t="shared" si="2"/>
        <v/>
      </c>
      <c r="M75" s="1564" t="str">
        <f t="shared" si="3"/>
        <v/>
      </c>
      <c r="O75" s="1564" t="str">
        <f t="shared" si="4"/>
        <v/>
      </c>
      <c r="Q75" s="1564" t="str">
        <f t="shared" si="5"/>
        <v/>
      </c>
      <c r="S75" s="1564" t="str">
        <f t="shared" si="6"/>
        <v/>
      </c>
      <c r="U75" s="1564" t="str">
        <f t="shared" si="7"/>
        <v/>
      </c>
      <c r="W75" s="1564" t="str">
        <f t="shared" si="8"/>
        <v/>
      </c>
      <c r="Y75" s="1564" t="str">
        <f t="shared" si="9"/>
        <v/>
      </c>
      <c r="AA75" s="1564" t="str">
        <f t="shared" si="10"/>
        <v/>
      </c>
      <c r="AC75" s="1564" t="str">
        <f t="shared" si="11"/>
        <v/>
      </c>
      <c r="AE75" s="1564" t="str">
        <f t="shared" si="12"/>
        <v/>
      </c>
      <c r="AG75" s="1564" t="str">
        <f t="shared" si="13"/>
        <v/>
      </c>
      <c r="AI75" s="1564" t="str">
        <f t="shared" si="14"/>
        <v/>
      </c>
      <c r="AK75" s="1564" t="str">
        <f t="shared" si="15"/>
        <v/>
      </c>
      <c r="AM75" s="1564" t="str">
        <f t="shared" si="16"/>
        <v/>
      </c>
      <c r="AO75" s="1564" t="str">
        <f t="shared" si="17"/>
        <v/>
      </c>
      <c r="AQ75" s="1564" t="str">
        <f t="shared" si="18"/>
        <v/>
      </c>
    </row>
    <row r="76" spans="5:43">
      <c r="E76" s="1564" t="str">
        <f t="shared" si="34"/>
        <v/>
      </c>
      <c r="G76" s="1564" t="str">
        <f t="shared" si="34"/>
        <v/>
      </c>
      <c r="I76" s="1564" t="str">
        <f t="shared" si="1"/>
        <v/>
      </c>
      <c r="K76" s="1564" t="str">
        <f t="shared" si="2"/>
        <v/>
      </c>
      <c r="M76" s="1564" t="str">
        <f t="shared" si="3"/>
        <v/>
      </c>
      <c r="O76" s="1564" t="str">
        <f t="shared" si="4"/>
        <v/>
      </c>
      <c r="Q76" s="1564" t="str">
        <f t="shared" si="5"/>
        <v/>
      </c>
      <c r="S76" s="1564" t="str">
        <f t="shared" si="6"/>
        <v/>
      </c>
      <c r="U76" s="1564" t="str">
        <f t="shared" si="7"/>
        <v/>
      </c>
      <c r="W76" s="1564" t="str">
        <f t="shared" si="8"/>
        <v/>
      </c>
      <c r="Y76" s="1564" t="str">
        <f t="shared" si="9"/>
        <v/>
      </c>
      <c r="AA76" s="1564" t="str">
        <f t="shared" si="10"/>
        <v/>
      </c>
      <c r="AC76" s="1564" t="str">
        <f t="shared" si="11"/>
        <v/>
      </c>
      <c r="AE76" s="1564" t="str">
        <f t="shared" si="12"/>
        <v/>
      </c>
      <c r="AG76" s="1564" t="str">
        <f t="shared" si="13"/>
        <v/>
      </c>
      <c r="AI76" s="1564" t="str">
        <f t="shared" si="14"/>
        <v/>
      </c>
      <c r="AK76" s="1564" t="str">
        <f t="shared" si="15"/>
        <v/>
      </c>
      <c r="AM76" s="1564" t="str">
        <f t="shared" si="16"/>
        <v/>
      </c>
      <c r="AO76" s="1564" t="str">
        <f t="shared" si="17"/>
        <v/>
      </c>
      <c r="AQ76" s="1564" t="str">
        <f t="shared" si="18"/>
        <v/>
      </c>
    </row>
    <row r="77" spans="5:43">
      <c r="E77" s="1564" t="str">
        <f t="shared" ref="E77:G92" si="35">IF(OR($B77=0,D77=0),"",D77/$B77)</f>
        <v/>
      </c>
      <c r="G77" s="1564" t="str">
        <f t="shared" si="35"/>
        <v/>
      </c>
      <c r="I77" s="1564" t="str">
        <f t="shared" ref="I77:I140" si="36">IF(OR($B77=0,H77=0),"",H77/$B77)</f>
        <v/>
      </c>
      <c r="K77" s="1564" t="str">
        <f t="shared" ref="K77:K140" si="37">IF(OR($B77=0,J77=0),"",J77/$B77)</f>
        <v/>
      </c>
      <c r="M77" s="1564" t="str">
        <f t="shared" ref="M77:M140" si="38">IF(OR($B77=0,L77=0),"",L77/$B77)</f>
        <v/>
      </c>
      <c r="O77" s="1564" t="str">
        <f t="shared" ref="O77:O140" si="39">IF(OR($B77=0,N77=0),"",N77/$B77)</f>
        <v/>
      </c>
      <c r="Q77" s="1564" t="str">
        <f t="shared" ref="Q77:Q140" si="40">IF(OR($B77=0,P77=0),"",P77/$B77)</f>
        <v/>
      </c>
      <c r="S77" s="1564" t="str">
        <f t="shared" ref="S77:S140" si="41">IF(OR($B77=0,R77=0),"",R77/$B77)</f>
        <v/>
      </c>
      <c r="U77" s="1564" t="str">
        <f t="shared" ref="U77:U140" si="42">IF(OR($B77=0,T77=0),"",T77/$B77)</f>
        <v/>
      </c>
      <c r="W77" s="1564" t="str">
        <f t="shared" ref="W77:W140" si="43">IF(OR($B77=0,V77=0),"",V77/$B77)</f>
        <v/>
      </c>
      <c r="Y77" s="1564" t="str">
        <f t="shared" ref="Y77:Y140" si="44">IF(OR($B77=0,X77=0),"",X77/$B77)</f>
        <v/>
      </c>
      <c r="AA77" s="1564" t="str">
        <f t="shared" ref="AA77:AA140" si="45">IF(OR($B77=0,Z77=0),"",Z77/$B77)</f>
        <v/>
      </c>
      <c r="AC77" s="1564" t="str">
        <f t="shared" ref="AC77:AC140" si="46">IF(OR($B77=0,AB77=0),"",AB77/$B77)</f>
        <v/>
      </c>
      <c r="AE77" s="1564" t="str">
        <f t="shared" ref="AE77:AE140" si="47">IF(OR($B77=0,AD77=0),"",AD77/$B77)</f>
        <v/>
      </c>
      <c r="AG77" s="1564" t="str">
        <f t="shared" ref="AG77:AG140" si="48">IF(OR($B77=0,AF77=0),"",AF77/$B77)</f>
        <v/>
      </c>
      <c r="AI77" s="1564" t="str">
        <f t="shared" ref="AI77:AI140" si="49">IF(OR($B77=0,AH77=0),"",AH77/$B77)</f>
        <v/>
      </c>
      <c r="AK77" s="1564" t="str">
        <f t="shared" ref="AK77:AK140" si="50">IF(OR($B77=0,AJ77=0),"",AJ77/$B77)</f>
        <v/>
      </c>
      <c r="AM77" s="1564" t="str">
        <f t="shared" ref="AM77:AM140" si="51">IF(OR($B77=0,AL77=0),"",AL77/$B77)</f>
        <v/>
      </c>
      <c r="AO77" s="1564" t="str">
        <f t="shared" ref="AO77:AO140" si="52">IF(OR($B77=0,AN77=0),"",AN77/$B77)</f>
        <v/>
      </c>
      <c r="AQ77" s="1564" t="str">
        <f t="shared" ref="AQ77:AQ140" si="53">IF(OR($B77=0,AP77=0),"",AP77/$B77)</f>
        <v/>
      </c>
    </row>
    <row r="78" spans="5:43">
      <c r="E78" s="1564" t="str">
        <f t="shared" si="35"/>
        <v/>
      </c>
      <c r="G78" s="1564" t="str">
        <f t="shared" si="35"/>
        <v/>
      </c>
      <c r="I78" s="1564" t="str">
        <f t="shared" si="36"/>
        <v/>
      </c>
      <c r="K78" s="1564" t="str">
        <f t="shared" si="37"/>
        <v/>
      </c>
      <c r="M78" s="1564" t="str">
        <f t="shared" si="38"/>
        <v/>
      </c>
      <c r="O78" s="1564" t="str">
        <f t="shared" si="39"/>
        <v/>
      </c>
      <c r="Q78" s="1564" t="str">
        <f t="shared" si="40"/>
        <v/>
      </c>
      <c r="S78" s="1564" t="str">
        <f t="shared" si="41"/>
        <v/>
      </c>
      <c r="U78" s="1564" t="str">
        <f t="shared" si="42"/>
        <v/>
      </c>
      <c r="W78" s="1564" t="str">
        <f t="shared" si="43"/>
        <v/>
      </c>
      <c r="Y78" s="1564" t="str">
        <f t="shared" si="44"/>
        <v/>
      </c>
      <c r="AA78" s="1564" t="str">
        <f t="shared" si="45"/>
        <v/>
      </c>
      <c r="AC78" s="1564" t="str">
        <f t="shared" si="46"/>
        <v/>
      </c>
      <c r="AE78" s="1564" t="str">
        <f t="shared" si="47"/>
        <v/>
      </c>
      <c r="AG78" s="1564" t="str">
        <f t="shared" si="48"/>
        <v/>
      </c>
      <c r="AI78" s="1564" t="str">
        <f t="shared" si="49"/>
        <v/>
      </c>
      <c r="AK78" s="1564" t="str">
        <f t="shared" si="50"/>
        <v/>
      </c>
      <c r="AM78" s="1564" t="str">
        <f t="shared" si="51"/>
        <v/>
      </c>
      <c r="AO78" s="1564" t="str">
        <f t="shared" si="52"/>
        <v/>
      </c>
      <c r="AQ78" s="1564" t="str">
        <f t="shared" si="53"/>
        <v/>
      </c>
    </row>
    <row r="79" spans="5:43">
      <c r="E79" s="1564" t="str">
        <f t="shared" si="35"/>
        <v/>
      </c>
      <c r="G79" s="1564" t="str">
        <f t="shared" si="35"/>
        <v/>
      </c>
      <c r="I79" s="1564" t="str">
        <f t="shared" si="36"/>
        <v/>
      </c>
      <c r="K79" s="1564" t="str">
        <f t="shared" si="37"/>
        <v/>
      </c>
      <c r="M79" s="1564" t="str">
        <f t="shared" si="38"/>
        <v/>
      </c>
      <c r="O79" s="1564" t="str">
        <f t="shared" si="39"/>
        <v/>
      </c>
      <c r="Q79" s="1564" t="str">
        <f t="shared" si="40"/>
        <v/>
      </c>
      <c r="S79" s="1564" t="str">
        <f t="shared" si="41"/>
        <v/>
      </c>
      <c r="U79" s="1564" t="str">
        <f t="shared" si="42"/>
        <v/>
      </c>
      <c r="W79" s="1564" t="str">
        <f t="shared" si="43"/>
        <v/>
      </c>
      <c r="Y79" s="1564" t="str">
        <f t="shared" si="44"/>
        <v/>
      </c>
      <c r="AA79" s="1564" t="str">
        <f t="shared" si="45"/>
        <v/>
      </c>
      <c r="AC79" s="1564" t="str">
        <f t="shared" si="46"/>
        <v/>
      </c>
      <c r="AE79" s="1564" t="str">
        <f t="shared" si="47"/>
        <v/>
      </c>
      <c r="AG79" s="1564" t="str">
        <f t="shared" si="48"/>
        <v/>
      </c>
      <c r="AI79" s="1564" t="str">
        <f t="shared" si="49"/>
        <v/>
      </c>
      <c r="AK79" s="1564" t="str">
        <f t="shared" si="50"/>
        <v/>
      </c>
      <c r="AM79" s="1564" t="str">
        <f t="shared" si="51"/>
        <v/>
      </c>
      <c r="AO79" s="1564" t="str">
        <f t="shared" si="52"/>
        <v/>
      </c>
      <c r="AQ79" s="1564" t="str">
        <f t="shared" si="53"/>
        <v/>
      </c>
    </row>
    <row r="80" spans="5:43">
      <c r="E80" s="1564" t="str">
        <f t="shared" si="35"/>
        <v/>
      </c>
      <c r="G80" s="1564" t="str">
        <f t="shared" si="35"/>
        <v/>
      </c>
      <c r="I80" s="1564" t="str">
        <f t="shared" si="36"/>
        <v/>
      </c>
      <c r="K80" s="1564" t="str">
        <f t="shared" si="37"/>
        <v/>
      </c>
      <c r="M80" s="1564" t="str">
        <f t="shared" si="38"/>
        <v/>
      </c>
      <c r="O80" s="1564" t="str">
        <f t="shared" si="39"/>
        <v/>
      </c>
      <c r="Q80" s="1564" t="str">
        <f t="shared" si="40"/>
        <v/>
      </c>
      <c r="S80" s="1564" t="str">
        <f t="shared" si="41"/>
        <v/>
      </c>
      <c r="U80" s="1564" t="str">
        <f t="shared" si="42"/>
        <v/>
      </c>
      <c r="W80" s="1564" t="str">
        <f t="shared" si="43"/>
        <v/>
      </c>
      <c r="Y80" s="1564" t="str">
        <f t="shared" si="44"/>
        <v/>
      </c>
      <c r="AA80" s="1564" t="str">
        <f t="shared" si="45"/>
        <v/>
      </c>
      <c r="AC80" s="1564" t="str">
        <f t="shared" si="46"/>
        <v/>
      </c>
      <c r="AE80" s="1564" t="str">
        <f t="shared" si="47"/>
        <v/>
      </c>
      <c r="AG80" s="1564" t="str">
        <f t="shared" si="48"/>
        <v/>
      </c>
      <c r="AI80" s="1564" t="str">
        <f t="shared" si="49"/>
        <v/>
      </c>
      <c r="AK80" s="1564" t="str">
        <f t="shared" si="50"/>
        <v/>
      </c>
      <c r="AM80" s="1564" t="str">
        <f t="shared" si="51"/>
        <v/>
      </c>
      <c r="AO80" s="1564" t="str">
        <f t="shared" si="52"/>
        <v/>
      </c>
      <c r="AQ80" s="1564" t="str">
        <f t="shared" si="53"/>
        <v/>
      </c>
    </row>
    <row r="81" spans="5:43">
      <c r="E81" s="1564" t="str">
        <f t="shared" si="35"/>
        <v/>
      </c>
      <c r="G81" s="1564" t="str">
        <f t="shared" si="35"/>
        <v/>
      </c>
      <c r="I81" s="1564" t="str">
        <f t="shared" si="36"/>
        <v/>
      </c>
      <c r="K81" s="1564" t="str">
        <f t="shared" si="37"/>
        <v/>
      </c>
      <c r="M81" s="1564" t="str">
        <f t="shared" si="38"/>
        <v/>
      </c>
      <c r="O81" s="1564" t="str">
        <f t="shared" si="39"/>
        <v/>
      </c>
      <c r="Q81" s="1564" t="str">
        <f t="shared" si="40"/>
        <v/>
      </c>
      <c r="S81" s="1564" t="str">
        <f t="shared" si="41"/>
        <v/>
      </c>
      <c r="U81" s="1564" t="str">
        <f t="shared" si="42"/>
        <v/>
      </c>
      <c r="W81" s="1564" t="str">
        <f t="shared" si="43"/>
        <v/>
      </c>
      <c r="Y81" s="1564" t="str">
        <f t="shared" si="44"/>
        <v/>
      </c>
      <c r="AA81" s="1564" t="str">
        <f t="shared" si="45"/>
        <v/>
      </c>
      <c r="AC81" s="1564" t="str">
        <f t="shared" si="46"/>
        <v/>
      </c>
      <c r="AE81" s="1564" t="str">
        <f t="shared" si="47"/>
        <v/>
      </c>
      <c r="AG81" s="1564" t="str">
        <f t="shared" si="48"/>
        <v/>
      </c>
      <c r="AI81" s="1564" t="str">
        <f t="shared" si="49"/>
        <v/>
      </c>
      <c r="AK81" s="1564" t="str">
        <f t="shared" si="50"/>
        <v/>
      </c>
      <c r="AM81" s="1564" t="str">
        <f t="shared" si="51"/>
        <v/>
      </c>
      <c r="AO81" s="1564" t="str">
        <f t="shared" si="52"/>
        <v/>
      </c>
      <c r="AQ81" s="1564" t="str">
        <f t="shared" si="53"/>
        <v/>
      </c>
    </row>
    <row r="82" spans="5:43">
      <c r="E82" s="1564" t="str">
        <f t="shared" si="35"/>
        <v/>
      </c>
      <c r="G82" s="1564" t="str">
        <f t="shared" si="35"/>
        <v/>
      </c>
      <c r="I82" s="1564" t="str">
        <f t="shared" si="36"/>
        <v/>
      </c>
      <c r="K82" s="1564" t="str">
        <f t="shared" si="37"/>
        <v/>
      </c>
      <c r="M82" s="1564" t="str">
        <f t="shared" si="38"/>
        <v/>
      </c>
      <c r="O82" s="1564" t="str">
        <f t="shared" si="39"/>
        <v/>
      </c>
      <c r="Q82" s="1564" t="str">
        <f t="shared" si="40"/>
        <v/>
      </c>
      <c r="S82" s="1564" t="str">
        <f t="shared" si="41"/>
        <v/>
      </c>
      <c r="U82" s="1564" t="str">
        <f t="shared" si="42"/>
        <v/>
      </c>
      <c r="W82" s="1564" t="str">
        <f t="shared" si="43"/>
        <v/>
      </c>
      <c r="Y82" s="1564" t="str">
        <f t="shared" si="44"/>
        <v/>
      </c>
      <c r="AA82" s="1564" t="str">
        <f t="shared" si="45"/>
        <v/>
      </c>
      <c r="AC82" s="1564" t="str">
        <f t="shared" si="46"/>
        <v/>
      </c>
      <c r="AE82" s="1564" t="str">
        <f t="shared" si="47"/>
        <v/>
      </c>
      <c r="AG82" s="1564" t="str">
        <f t="shared" si="48"/>
        <v/>
      </c>
      <c r="AI82" s="1564" t="str">
        <f t="shared" si="49"/>
        <v/>
      </c>
      <c r="AK82" s="1564" t="str">
        <f t="shared" si="50"/>
        <v/>
      </c>
      <c r="AM82" s="1564" t="str">
        <f t="shared" si="51"/>
        <v/>
      </c>
      <c r="AO82" s="1564" t="str">
        <f t="shared" si="52"/>
        <v/>
      </c>
      <c r="AQ82" s="1564" t="str">
        <f t="shared" si="53"/>
        <v/>
      </c>
    </row>
    <row r="83" spans="5:43">
      <c r="E83" s="1564" t="str">
        <f t="shared" si="35"/>
        <v/>
      </c>
      <c r="G83" s="1564" t="str">
        <f t="shared" si="35"/>
        <v/>
      </c>
      <c r="I83" s="1564" t="str">
        <f t="shared" si="36"/>
        <v/>
      </c>
      <c r="K83" s="1564" t="str">
        <f t="shared" si="37"/>
        <v/>
      </c>
      <c r="M83" s="1564" t="str">
        <f t="shared" si="38"/>
        <v/>
      </c>
      <c r="O83" s="1564" t="str">
        <f t="shared" si="39"/>
        <v/>
      </c>
      <c r="Q83" s="1564" t="str">
        <f t="shared" si="40"/>
        <v/>
      </c>
      <c r="S83" s="1564" t="str">
        <f t="shared" si="41"/>
        <v/>
      </c>
      <c r="U83" s="1564" t="str">
        <f t="shared" si="42"/>
        <v/>
      </c>
      <c r="W83" s="1564" t="str">
        <f t="shared" si="43"/>
        <v/>
      </c>
      <c r="Y83" s="1564" t="str">
        <f t="shared" si="44"/>
        <v/>
      </c>
      <c r="AA83" s="1564" t="str">
        <f t="shared" si="45"/>
        <v/>
      </c>
      <c r="AC83" s="1564" t="str">
        <f t="shared" si="46"/>
        <v/>
      </c>
      <c r="AE83" s="1564" t="str">
        <f t="shared" si="47"/>
        <v/>
      </c>
      <c r="AG83" s="1564" t="str">
        <f t="shared" si="48"/>
        <v/>
      </c>
      <c r="AI83" s="1564" t="str">
        <f t="shared" si="49"/>
        <v/>
      </c>
      <c r="AK83" s="1564" t="str">
        <f t="shared" si="50"/>
        <v/>
      </c>
      <c r="AM83" s="1564" t="str">
        <f t="shared" si="51"/>
        <v/>
      </c>
      <c r="AO83" s="1564" t="str">
        <f t="shared" si="52"/>
        <v/>
      </c>
      <c r="AQ83" s="1564" t="str">
        <f t="shared" si="53"/>
        <v/>
      </c>
    </row>
    <row r="84" spans="5:43">
      <c r="E84" s="1564" t="str">
        <f t="shared" si="35"/>
        <v/>
      </c>
      <c r="G84" s="1564" t="str">
        <f t="shared" si="35"/>
        <v/>
      </c>
      <c r="I84" s="1564" t="str">
        <f t="shared" si="36"/>
        <v/>
      </c>
      <c r="K84" s="1564" t="str">
        <f t="shared" si="37"/>
        <v/>
      </c>
      <c r="M84" s="1564" t="str">
        <f t="shared" si="38"/>
        <v/>
      </c>
      <c r="O84" s="1564" t="str">
        <f t="shared" si="39"/>
        <v/>
      </c>
      <c r="Q84" s="1564" t="str">
        <f t="shared" si="40"/>
        <v/>
      </c>
      <c r="S84" s="1564" t="str">
        <f t="shared" si="41"/>
        <v/>
      </c>
      <c r="U84" s="1564" t="str">
        <f t="shared" si="42"/>
        <v/>
      </c>
      <c r="W84" s="1564" t="str">
        <f t="shared" si="43"/>
        <v/>
      </c>
      <c r="Y84" s="1564" t="str">
        <f t="shared" si="44"/>
        <v/>
      </c>
      <c r="AA84" s="1564" t="str">
        <f t="shared" si="45"/>
        <v/>
      </c>
      <c r="AC84" s="1564" t="str">
        <f t="shared" si="46"/>
        <v/>
      </c>
      <c r="AE84" s="1564" t="str">
        <f t="shared" si="47"/>
        <v/>
      </c>
      <c r="AG84" s="1564" t="str">
        <f t="shared" si="48"/>
        <v/>
      </c>
      <c r="AI84" s="1564" t="str">
        <f t="shared" si="49"/>
        <v/>
      </c>
      <c r="AK84" s="1564" t="str">
        <f t="shared" si="50"/>
        <v/>
      </c>
      <c r="AM84" s="1564" t="str">
        <f t="shared" si="51"/>
        <v/>
      </c>
      <c r="AO84" s="1564" t="str">
        <f t="shared" si="52"/>
        <v/>
      </c>
      <c r="AQ84" s="1564" t="str">
        <f t="shared" si="53"/>
        <v/>
      </c>
    </row>
    <row r="85" spans="5:43">
      <c r="E85" s="1564" t="str">
        <f t="shared" si="35"/>
        <v/>
      </c>
      <c r="G85" s="1564" t="str">
        <f t="shared" si="35"/>
        <v/>
      </c>
      <c r="I85" s="1564" t="str">
        <f t="shared" si="36"/>
        <v/>
      </c>
      <c r="K85" s="1564" t="str">
        <f t="shared" si="37"/>
        <v/>
      </c>
      <c r="M85" s="1564" t="str">
        <f t="shared" si="38"/>
        <v/>
      </c>
      <c r="O85" s="1564" t="str">
        <f t="shared" si="39"/>
        <v/>
      </c>
      <c r="Q85" s="1564" t="str">
        <f t="shared" si="40"/>
        <v/>
      </c>
      <c r="S85" s="1564" t="str">
        <f t="shared" si="41"/>
        <v/>
      </c>
      <c r="U85" s="1564" t="str">
        <f t="shared" si="42"/>
        <v/>
      </c>
      <c r="W85" s="1564" t="str">
        <f t="shared" si="43"/>
        <v/>
      </c>
      <c r="Y85" s="1564" t="str">
        <f t="shared" si="44"/>
        <v/>
      </c>
      <c r="AA85" s="1564" t="str">
        <f t="shared" si="45"/>
        <v/>
      </c>
      <c r="AC85" s="1564" t="str">
        <f t="shared" si="46"/>
        <v/>
      </c>
      <c r="AE85" s="1564" t="str">
        <f t="shared" si="47"/>
        <v/>
      </c>
      <c r="AG85" s="1564" t="str">
        <f t="shared" si="48"/>
        <v/>
      </c>
      <c r="AI85" s="1564" t="str">
        <f t="shared" si="49"/>
        <v/>
      </c>
      <c r="AK85" s="1564" t="str">
        <f t="shared" si="50"/>
        <v/>
      </c>
      <c r="AM85" s="1564" t="str">
        <f t="shared" si="51"/>
        <v/>
      </c>
      <c r="AO85" s="1564" t="str">
        <f t="shared" si="52"/>
        <v/>
      </c>
      <c r="AQ85" s="1564" t="str">
        <f t="shared" si="53"/>
        <v/>
      </c>
    </row>
    <row r="86" spans="5:43">
      <c r="E86" s="1564" t="str">
        <f t="shared" si="35"/>
        <v/>
      </c>
      <c r="G86" s="1564" t="str">
        <f t="shared" si="35"/>
        <v/>
      </c>
      <c r="I86" s="1564" t="str">
        <f t="shared" si="36"/>
        <v/>
      </c>
      <c r="K86" s="1564" t="str">
        <f t="shared" si="37"/>
        <v/>
      </c>
      <c r="M86" s="1564" t="str">
        <f t="shared" si="38"/>
        <v/>
      </c>
      <c r="O86" s="1564" t="str">
        <f t="shared" si="39"/>
        <v/>
      </c>
      <c r="Q86" s="1564" t="str">
        <f t="shared" si="40"/>
        <v/>
      </c>
      <c r="S86" s="1564" t="str">
        <f t="shared" si="41"/>
        <v/>
      </c>
      <c r="U86" s="1564" t="str">
        <f t="shared" si="42"/>
        <v/>
      </c>
      <c r="W86" s="1564" t="str">
        <f t="shared" si="43"/>
        <v/>
      </c>
      <c r="Y86" s="1564" t="str">
        <f t="shared" si="44"/>
        <v/>
      </c>
      <c r="AA86" s="1564" t="str">
        <f t="shared" si="45"/>
        <v/>
      </c>
      <c r="AC86" s="1564" t="str">
        <f t="shared" si="46"/>
        <v/>
      </c>
      <c r="AE86" s="1564" t="str">
        <f t="shared" si="47"/>
        <v/>
      </c>
      <c r="AG86" s="1564" t="str">
        <f t="shared" si="48"/>
        <v/>
      </c>
      <c r="AI86" s="1564" t="str">
        <f t="shared" si="49"/>
        <v/>
      </c>
      <c r="AK86" s="1564" t="str">
        <f t="shared" si="50"/>
        <v/>
      </c>
      <c r="AM86" s="1564" t="str">
        <f t="shared" si="51"/>
        <v/>
      </c>
      <c r="AO86" s="1564" t="str">
        <f t="shared" si="52"/>
        <v/>
      </c>
      <c r="AQ86" s="1564" t="str">
        <f t="shared" si="53"/>
        <v/>
      </c>
    </row>
    <row r="87" spans="5:43">
      <c r="E87" s="1564" t="str">
        <f t="shared" si="35"/>
        <v/>
      </c>
      <c r="G87" s="1564" t="str">
        <f t="shared" si="35"/>
        <v/>
      </c>
      <c r="I87" s="1564" t="str">
        <f t="shared" si="36"/>
        <v/>
      </c>
      <c r="K87" s="1564" t="str">
        <f t="shared" si="37"/>
        <v/>
      </c>
      <c r="M87" s="1564" t="str">
        <f t="shared" si="38"/>
        <v/>
      </c>
      <c r="O87" s="1564" t="str">
        <f t="shared" si="39"/>
        <v/>
      </c>
      <c r="Q87" s="1564" t="str">
        <f t="shared" si="40"/>
        <v/>
      </c>
      <c r="S87" s="1564" t="str">
        <f t="shared" si="41"/>
        <v/>
      </c>
      <c r="U87" s="1564" t="str">
        <f t="shared" si="42"/>
        <v/>
      </c>
      <c r="W87" s="1564" t="str">
        <f t="shared" si="43"/>
        <v/>
      </c>
      <c r="Y87" s="1564" t="str">
        <f t="shared" si="44"/>
        <v/>
      </c>
      <c r="AA87" s="1564" t="str">
        <f t="shared" si="45"/>
        <v/>
      </c>
      <c r="AC87" s="1564" t="str">
        <f t="shared" si="46"/>
        <v/>
      </c>
      <c r="AE87" s="1564" t="str">
        <f t="shared" si="47"/>
        <v/>
      </c>
      <c r="AG87" s="1564" t="str">
        <f t="shared" si="48"/>
        <v/>
      </c>
      <c r="AI87" s="1564" t="str">
        <f t="shared" si="49"/>
        <v/>
      </c>
      <c r="AK87" s="1564" t="str">
        <f t="shared" si="50"/>
        <v/>
      </c>
      <c r="AM87" s="1564" t="str">
        <f t="shared" si="51"/>
        <v/>
      </c>
      <c r="AO87" s="1564" t="str">
        <f t="shared" si="52"/>
        <v/>
      </c>
      <c r="AQ87" s="1564" t="str">
        <f t="shared" si="53"/>
        <v/>
      </c>
    </row>
    <row r="88" spans="5:43">
      <c r="E88" s="1564" t="str">
        <f t="shared" si="35"/>
        <v/>
      </c>
      <c r="G88" s="1564" t="str">
        <f t="shared" si="35"/>
        <v/>
      </c>
      <c r="I88" s="1564" t="str">
        <f t="shared" si="36"/>
        <v/>
      </c>
      <c r="K88" s="1564" t="str">
        <f t="shared" si="37"/>
        <v/>
      </c>
      <c r="M88" s="1564" t="str">
        <f t="shared" si="38"/>
        <v/>
      </c>
      <c r="O88" s="1564" t="str">
        <f t="shared" si="39"/>
        <v/>
      </c>
      <c r="Q88" s="1564" t="str">
        <f t="shared" si="40"/>
        <v/>
      </c>
      <c r="S88" s="1564" t="str">
        <f t="shared" si="41"/>
        <v/>
      </c>
      <c r="U88" s="1564" t="str">
        <f t="shared" si="42"/>
        <v/>
      </c>
      <c r="W88" s="1564" t="str">
        <f t="shared" si="43"/>
        <v/>
      </c>
      <c r="Y88" s="1564" t="str">
        <f t="shared" si="44"/>
        <v/>
      </c>
      <c r="AA88" s="1564" t="str">
        <f t="shared" si="45"/>
        <v/>
      </c>
      <c r="AC88" s="1564" t="str">
        <f t="shared" si="46"/>
        <v/>
      </c>
      <c r="AE88" s="1564" t="str">
        <f t="shared" si="47"/>
        <v/>
      </c>
      <c r="AG88" s="1564" t="str">
        <f t="shared" si="48"/>
        <v/>
      </c>
      <c r="AI88" s="1564" t="str">
        <f t="shared" si="49"/>
        <v/>
      </c>
      <c r="AK88" s="1564" t="str">
        <f t="shared" si="50"/>
        <v/>
      </c>
      <c r="AM88" s="1564" t="str">
        <f t="shared" si="51"/>
        <v/>
      </c>
      <c r="AO88" s="1564" t="str">
        <f t="shared" si="52"/>
        <v/>
      </c>
      <c r="AQ88" s="1564" t="str">
        <f t="shared" si="53"/>
        <v/>
      </c>
    </row>
    <row r="89" spans="5:43">
      <c r="E89" s="1564" t="str">
        <f t="shared" si="35"/>
        <v/>
      </c>
      <c r="G89" s="1564" t="str">
        <f t="shared" si="35"/>
        <v/>
      </c>
      <c r="I89" s="1564" t="str">
        <f t="shared" si="36"/>
        <v/>
      </c>
      <c r="K89" s="1564" t="str">
        <f t="shared" si="37"/>
        <v/>
      </c>
      <c r="M89" s="1564" t="str">
        <f t="shared" si="38"/>
        <v/>
      </c>
      <c r="O89" s="1564" t="str">
        <f t="shared" si="39"/>
        <v/>
      </c>
      <c r="Q89" s="1564" t="str">
        <f t="shared" si="40"/>
        <v/>
      </c>
      <c r="S89" s="1564" t="str">
        <f t="shared" si="41"/>
        <v/>
      </c>
      <c r="U89" s="1564" t="str">
        <f t="shared" si="42"/>
        <v/>
      </c>
      <c r="W89" s="1564" t="str">
        <f t="shared" si="43"/>
        <v/>
      </c>
      <c r="Y89" s="1564" t="str">
        <f t="shared" si="44"/>
        <v/>
      </c>
      <c r="AA89" s="1564" t="str">
        <f t="shared" si="45"/>
        <v/>
      </c>
      <c r="AC89" s="1564" t="str">
        <f t="shared" si="46"/>
        <v/>
      </c>
      <c r="AE89" s="1564" t="str">
        <f t="shared" si="47"/>
        <v/>
      </c>
      <c r="AG89" s="1564" t="str">
        <f t="shared" si="48"/>
        <v/>
      </c>
      <c r="AI89" s="1564" t="str">
        <f t="shared" si="49"/>
        <v/>
      </c>
      <c r="AK89" s="1564" t="str">
        <f t="shared" si="50"/>
        <v/>
      </c>
      <c r="AM89" s="1564" t="str">
        <f t="shared" si="51"/>
        <v/>
      </c>
      <c r="AO89" s="1564" t="str">
        <f t="shared" si="52"/>
        <v/>
      </c>
      <c r="AQ89" s="1564" t="str">
        <f t="shared" si="53"/>
        <v/>
      </c>
    </row>
    <row r="90" spans="5:43">
      <c r="E90" s="1564" t="str">
        <f t="shared" si="35"/>
        <v/>
      </c>
      <c r="G90" s="1564" t="str">
        <f t="shared" si="35"/>
        <v/>
      </c>
      <c r="I90" s="1564" t="str">
        <f t="shared" si="36"/>
        <v/>
      </c>
      <c r="K90" s="1564" t="str">
        <f t="shared" si="37"/>
        <v/>
      </c>
      <c r="M90" s="1564" t="str">
        <f t="shared" si="38"/>
        <v/>
      </c>
      <c r="O90" s="1564" t="str">
        <f t="shared" si="39"/>
        <v/>
      </c>
      <c r="Q90" s="1564" t="str">
        <f t="shared" si="40"/>
        <v/>
      </c>
      <c r="S90" s="1564" t="str">
        <f t="shared" si="41"/>
        <v/>
      </c>
      <c r="U90" s="1564" t="str">
        <f t="shared" si="42"/>
        <v/>
      </c>
      <c r="W90" s="1564" t="str">
        <f t="shared" si="43"/>
        <v/>
      </c>
      <c r="Y90" s="1564" t="str">
        <f t="shared" si="44"/>
        <v/>
      </c>
      <c r="AA90" s="1564" t="str">
        <f t="shared" si="45"/>
        <v/>
      </c>
      <c r="AC90" s="1564" t="str">
        <f t="shared" si="46"/>
        <v/>
      </c>
      <c r="AE90" s="1564" t="str">
        <f t="shared" si="47"/>
        <v/>
      </c>
      <c r="AG90" s="1564" t="str">
        <f t="shared" si="48"/>
        <v/>
      </c>
      <c r="AI90" s="1564" t="str">
        <f t="shared" si="49"/>
        <v/>
      </c>
      <c r="AK90" s="1564" t="str">
        <f t="shared" si="50"/>
        <v/>
      </c>
      <c r="AM90" s="1564" t="str">
        <f t="shared" si="51"/>
        <v/>
      </c>
      <c r="AO90" s="1564" t="str">
        <f t="shared" si="52"/>
        <v/>
      </c>
      <c r="AQ90" s="1564" t="str">
        <f t="shared" si="53"/>
        <v/>
      </c>
    </row>
    <row r="91" spans="5:43">
      <c r="E91" s="1564" t="str">
        <f t="shared" si="35"/>
        <v/>
      </c>
      <c r="G91" s="1564" t="str">
        <f t="shared" si="35"/>
        <v/>
      </c>
      <c r="I91" s="1564" t="str">
        <f t="shared" si="36"/>
        <v/>
      </c>
      <c r="K91" s="1564" t="str">
        <f t="shared" si="37"/>
        <v/>
      </c>
      <c r="M91" s="1564" t="str">
        <f t="shared" si="38"/>
        <v/>
      </c>
      <c r="O91" s="1564" t="str">
        <f t="shared" si="39"/>
        <v/>
      </c>
      <c r="Q91" s="1564" t="str">
        <f t="shared" si="40"/>
        <v/>
      </c>
      <c r="S91" s="1564" t="str">
        <f t="shared" si="41"/>
        <v/>
      </c>
      <c r="U91" s="1564" t="str">
        <f t="shared" si="42"/>
        <v/>
      </c>
      <c r="W91" s="1564" t="str">
        <f t="shared" si="43"/>
        <v/>
      </c>
      <c r="Y91" s="1564" t="str">
        <f t="shared" si="44"/>
        <v/>
      </c>
      <c r="AA91" s="1564" t="str">
        <f t="shared" si="45"/>
        <v/>
      </c>
      <c r="AC91" s="1564" t="str">
        <f t="shared" si="46"/>
        <v/>
      </c>
      <c r="AE91" s="1564" t="str">
        <f t="shared" si="47"/>
        <v/>
      </c>
      <c r="AG91" s="1564" t="str">
        <f t="shared" si="48"/>
        <v/>
      </c>
      <c r="AI91" s="1564" t="str">
        <f t="shared" si="49"/>
        <v/>
      </c>
      <c r="AK91" s="1564" t="str">
        <f t="shared" si="50"/>
        <v/>
      </c>
      <c r="AM91" s="1564" t="str">
        <f t="shared" si="51"/>
        <v/>
      </c>
      <c r="AO91" s="1564" t="str">
        <f t="shared" si="52"/>
        <v/>
      </c>
      <c r="AQ91" s="1564" t="str">
        <f t="shared" si="53"/>
        <v/>
      </c>
    </row>
    <row r="92" spans="5:43">
      <c r="E92" s="1564" t="str">
        <f t="shared" si="35"/>
        <v/>
      </c>
      <c r="G92" s="1564" t="str">
        <f t="shared" si="35"/>
        <v/>
      </c>
      <c r="I92" s="1564" t="str">
        <f t="shared" si="36"/>
        <v/>
      </c>
      <c r="K92" s="1564" t="str">
        <f t="shared" si="37"/>
        <v/>
      </c>
      <c r="M92" s="1564" t="str">
        <f t="shared" si="38"/>
        <v/>
      </c>
      <c r="O92" s="1564" t="str">
        <f t="shared" si="39"/>
        <v/>
      </c>
      <c r="Q92" s="1564" t="str">
        <f t="shared" si="40"/>
        <v/>
      </c>
      <c r="S92" s="1564" t="str">
        <f t="shared" si="41"/>
        <v/>
      </c>
      <c r="U92" s="1564" t="str">
        <f t="shared" si="42"/>
        <v/>
      </c>
      <c r="W92" s="1564" t="str">
        <f t="shared" si="43"/>
        <v/>
      </c>
      <c r="Y92" s="1564" t="str">
        <f t="shared" si="44"/>
        <v/>
      </c>
      <c r="AA92" s="1564" t="str">
        <f t="shared" si="45"/>
        <v/>
      </c>
      <c r="AC92" s="1564" t="str">
        <f t="shared" si="46"/>
        <v/>
      </c>
      <c r="AE92" s="1564" t="str">
        <f t="shared" si="47"/>
        <v/>
      </c>
      <c r="AG92" s="1564" t="str">
        <f t="shared" si="48"/>
        <v/>
      </c>
      <c r="AI92" s="1564" t="str">
        <f t="shared" si="49"/>
        <v/>
      </c>
      <c r="AK92" s="1564" t="str">
        <f t="shared" si="50"/>
        <v/>
      </c>
      <c r="AM92" s="1564" t="str">
        <f t="shared" si="51"/>
        <v/>
      </c>
      <c r="AO92" s="1564" t="str">
        <f t="shared" si="52"/>
        <v/>
      </c>
      <c r="AQ92" s="1564" t="str">
        <f t="shared" si="53"/>
        <v/>
      </c>
    </row>
    <row r="93" spans="5:43">
      <c r="E93" s="1564" t="str">
        <f t="shared" ref="E93:G108" si="54">IF(OR($B93=0,D93=0),"",D93/$B93)</f>
        <v/>
      </c>
      <c r="G93" s="1564" t="str">
        <f t="shared" si="54"/>
        <v/>
      </c>
      <c r="I93" s="1564" t="str">
        <f t="shared" si="36"/>
        <v/>
      </c>
      <c r="K93" s="1564" t="str">
        <f t="shared" si="37"/>
        <v/>
      </c>
      <c r="M93" s="1564" t="str">
        <f t="shared" si="38"/>
        <v/>
      </c>
      <c r="O93" s="1564" t="str">
        <f t="shared" si="39"/>
        <v/>
      </c>
      <c r="Q93" s="1564" t="str">
        <f t="shared" si="40"/>
        <v/>
      </c>
      <c r="S93" s="1564" t="str">
        <f t="shared" si="41"/>
        <v/>
      </c>
      <c r="U93" s="1564" t="str">
        <f t="shared" si="42"/>
        <v/>
      </c>
      <c r="W93" s="1564" t="str">
        <f t="shared" si="43"/>
        <v/>
      </c>
      <c r="Y93" s="1564" t="str">
        <f t="shared" si="44"/>
        <v/>
      </c>
      <c r="AA93" s="1564" t="str">
        <f t="shared" si="45"/>
        <v/>
      </c>
      <c r="AC93" s="1564" t="str">
        <f t="shared" si="46"/>
        <v/>
      </c>
      <c r="AE93" s="1564" t="str">
        <f t="shared" si="47"/>
        <v/>
      </c>
      <c r="AG93" s="1564" t="str">
        <f t="shared" si="48"/>
        <v/>
      </c>
      <c r="AI93" s="1564" t="str">
        <f t="shared" si="49"/>
        <v/>
      </c>
      <c r="AK93" s="1564" t="str">
        <f t="shared" si="50"/>
        <v/>
      </c>
      <c r="AM93" s="1564" t="str">
        <f t="shared" si="51"/>
        <v/>
      </c>
      <c r="AO93" s="1564" t="str">
        <f t="shared" si="52"/>
        <v/>
      </c>
      <c r="AQ93" s="1564" t="str">
        <f t="shared" si="53"/>
        <v/>
      </c>
    </row>
    <row r="94" spans="5:43">
      <c r="E94" s="1564" t="str">
        <f t="shared" si="54"/>
        <v/>
      </c>
      <c r="G94" s="1564" t="str">
        <f t="shared" si="54"/>
        <v/>
      </c>
      <c r="I94" s="1564" t="str">
        <f t="shared" si="36"/>
        <v/>
      </c>
      <c r="K94" s="1564" t="str">
        <f t="shared" si="37"/>
        <v/>
      </c>
      <c r="M94" s="1564" t="str">
        <f t="shared" si="38"/>
        <v/>
      </c>
      <c r="O94" s="1564" t="str">
        <f t="shared" si="39"/>
        <v/>
      </c>
      <c r="Q94" s="1564" t="str">
        <f t="shared" si="40"/>
        <v/>
      </c>
      <c r="S94" s="1564" t="str">
        <f t="shared" si="41"/>
        <v/>
      </c>
      <c r="U94" s="1564" t="str">
        <f t="shared" si="42"/>
        <v/>
      </c>
      <c r="W94" s="1564" t="str">
        <f t="shared" si="43"/>
        <v/>
      </c>
      <c r="Y94" s="1564" t="str">
        <f t="shared" si="44"/>
        <v/>
      </c>
      <c r="AA94" s="1564" t="str">
        <f t="shared" si="45"/>
        <v/>
      </c>
      <c r="AC94" s="1564" t="str">
        <f t="shared" si="46"/>
        <v/>
      </c>
      <c r="AE94" s="1564" t="str">
        <f t="shared" si="47"/>
        <v/>
      </c>
      <c r="AG94" s="1564" t="str">
        <f t="shared" si="48"/>
        <v/>
      </c>
      <c r="AI94" s="1564" t="str">
        <f t="shared" si="49"/>
        <v/>
      </c>
      <c r="AK94" s="1564" t="str">
        <f t="shared" si="50"/>
        <v/>
      </c>
      <c r="AM94" s="1564" t="str">
        <f t="shared" si="51"/>
        <v/>
      </c>
      <c r="AO94" s="1564" t="str">
        <f t="shared" si="52"/>
        <v/>
      </c>
      <c r="AQ94" s="1564" t="str">
        <f t="shared" si="53"/>
        <v/>
      </c>
    </row>
    <row r="95" spans="5:43">
      <c r="E95" s="1564" t="str">
        <f t="shared" si="54"/>
        <v/>
      </c>
      <c r="G95" s="1564" t="str">
        <f t="shared" si="54"/>
        <v/>
      </c>
      <c r="I95" s="1564" t="str">
        <f t="shared" si="36"/>
        <v/>
      </c>
      <c r="K95" s="1564" t="str">
        <f t="shared" si="37"/>
        <v/>
      </c>
      <c r="M95" s="1564" t="str">
        <f t="shared" si="38"/>
        <v/>
      </c>
      <c r="O95" s="1564" t="str">
        <f t="shared" si="39"/>
        <v/>
      </c>
      <c r="Q95" s="1564" t="str">
        <f t="shared" si="40"/>
        <v/>
      </c>
      <c r="S95" s="1564" t="str">
        <f t="shared" si="41"/>
        <v/>
      </c>
      <c r="U95" s="1564" t="str">
        <f t="shared" si="42"/>
        <v/>
      </c>
      <c r="W95" s="1564" t="str">
        <f t="shared" si="43"/>
        <v/>
      </c>
      <c r="Y95" s="1564" t="str">
        <f t="shared" si="44"/>
        <v/>
      </c>
      <c r="AA95" s="1564" t="str">
        <f t="shared" si="45"/>
        <v/>
      </c>
      <c r="AC95" s="1564" t="str">
        <f t="shared" si="46"/>
        <v/>
      </c>
      <c r="AE95" s="1564" t="str">
        <f t="shared" si="47"/>
        <v/>
      </c>
      <c r="AG95" s="1564" t="str">
        <f t="shared" si="48"/>
        <v/>
      </c>
      <c r="AI95" s="1564" t="str">
        <f t="shared" si="49"/>
        <v/>
      </c>
      <c r="AK95" s="1564" t="str">
        <f t="shared" si="50"/>
        <v/>
      </c>
      <c r="AM95" s="1564" t="str">
        <f t="shared" si="51"/>
        <v/>
      </c>
      <c r="AO95" s="1564" t="str">
        <f t="shared" si="52"/>
        <v/>
      </c>
      <c r="AQ95" s="1564" t="str">
        <f t="shared" si="53"/>
        <v/>
      </c>
    </row>
    <row r="96" spans="5:43">
      <c r="E96" s="1564" t="str">
        <f t="shared" si="54"/>
        <v/>
      </c>
      <c r="G96" s="1564" t="str">
        <f t="shared" si="54"/>
        <v/>
      </c>
      <c r="I96" s="1564" t="str">
        <f t="shared" si="36"/>
        <v/>
      </c>
      <c r="K96" s="1564" t="str">
        <f t="shared" si="37"/>
        <v/>
      </c>
      <c r="M96" s="1564" t="str">
        <f t="shared" si="38"/>
        <v/>
      </c>
      <c r="O96" s="1564" t="str">
        <f t="shared" si="39"/>
        <v/>
      </c>
      <c r="Q96" s="1564" t="str">
        <f t="shared" si="40"/>
        <v/>
      </c>
      <c r="S96" s="1564" t="str">
        <f t="shared" si="41"/>
        <v/>
      </c>
      <c r="U96" s="1564" t="str">
        <f t="shared" si="42"/>
        <v/>
      </c>
      <c r="W96" s="1564" t="str">
        <f t="shared" si="43"/>
        <v/>
      </c>
      <c r="Y96" s="1564" t="str">
        <f t="shared" si="44"/>
        <v/>
      </c>
      <c r="AA96" s="1564" t="str">
        <f t="shared" si="45"/>
        <v/>
      </c>
      <c r="AC96" s="1564" t="str">
        <f t="shared" si="46"/>
        <v/>
      </c>
      <c r="AE96" s="1564" t="str">
        <f t="shared" si="47"/>
        <v/>
      </c>
      <c r="AG96" s="1564" t="str">
        <f t="shared" si="48"/>
        <v/>
      </c>
      <c r="AI96" s="1564" t="str">
        <f t="shared" si="49"/>
        <v/>
      </c>
      <c r="AK96" s="1564" t="str">
        <f t="shared" si="50"/>
        <v/>
      </c>
      <c r="AM96" s="1564" t="str">
        <f t="shared" si="51"/>
        <v/>
      </c>
      <c r="AO96" s="1564" t="str">
        <f t="shared" si="52"/>
        <v/>
      </c>
      <c r="AQ96" s="1564" t="str">
        <f t="shared" si="53"/>
        <v/>
      </c>
    </row>
    <row r="97" spans="5:43">
      <c r="E97" s="1564" t="str">
        <f t="shared" si="54"/>
        <v/>
      </c>
      <c r="G97" s="1564" t="str">
        <f t="shared" si="54"/>
        <v/>
      </c>
      <c r="I97" s="1564" t="str">
        <f t="shared" si="36"/>
        <v/>
      </c>
      <c r="K97" s="1564" t="str">
        <f t="shared" si="37"/>
        <v/>
      </c>
      <c r="M97" s="1564" t="str">
        <f t="shared" si="38"/>
        <v/>
      </c>
      <c r="O97" s="1564" t="str">
        <f t="shared" si="39"/>
        <v/>
      </c>
      <c r="Q97" s="1564" t="str">
        <f t="shared" si="40"/>
        <v/>
      </c>
      <c r="S97" s="1564" t="str">
        <f t="shared" si="41"/>
        <v/>
      </c>
      <c r="U97" s="1564" t="str">
        <f t="shared" si="42"/>
        <v/>
      </c>
      <c r="W97" s="1564" t="str">
        <f t="shared" si="43"/>
        <v/>
      </c>
      <c r="Y97" s="1564" t="str">
        <f t="shared" si="44"/>
        <v/>
      </c>
      <c r="AA97" s="1564" t="str">
        <f t="shared" si="45"/>
        <v/>
      </c>
      <c r="AC97" s="1564" t="str">
        <f t="shared" si="46"/>
        <v/>
      </c>
      <c r="AE97" s="1564" t="str">
        <f t="shared" si="47"/>
        <v/>
      </c>
      <c r="AG97" s="1564" t="str">
        <f t="shared" si="48"/>
        <v/>
      </c>
      <c r="AI97" s="1564" t="str">
        <f t="shared" si="49"/>
        <v/>
      </c>
      <c r="AK97" s="1564" t="str">
        <f t="shared" si="50"/>
        <v/>
      </c>
      <c r="AM97" s="1564" t="str">
        <f t="shared" si="51"/>
        <v/>
      </c>
      <c r="AO97" s="1564" t="str">
        <f t="shared" si="52"/>
        <v/>
      </c>
      <c r="AQ97" s="1564" t="str">
        <f t="shared" si="53"/>
        <v/>
      </c>
    </row>
    <row r="98" spans="5:43">
      <c r="E98" s="1564" t="str">
        <f t="shared" si="54"/>
        <v/>
      </c>
      <c r="G98" s="1564" t="str">
        <f t="shared" si="54"/>
        <v/>
      </c>
      <c r="I98" s="1564" t="str">
        <f t="shared" si="36"/>
        <v/>
      </c>
      <c r="K98" s="1564" t="str">
        <f t="shared" si="37"/>
        <v/>
      </c>
      <c r="M98" s="1564" t="str">
        <f t="shared" si="38"/>
        <v/>
      </c>
      <c r="O98" s="1564" t="str">
        <f t="shared" si="39"/>
        <v/>
      </c>
      <c r="Q98" s="1564" t="str">
        <f t="shared" si="40"/>
        <v/>
      </c>
      <c r="S98" s="1564" t="str">
        <f t="shared" si="41"/>
        <v/>
      </c>
      <c r="U98" s="1564" t="str">
        <f t="shared" si="42"/>
        <v/>
      </c>
      <c r="W98" s="1564" t="str">
        <f t="shared" si="43"/>
        <v/>
      </c>
      <c r="Y98" s="1564" t="str">
        <f t="shared" si="44"/>
        <v/>
      </c>
      <c r="AA98" s="1564" t="str">
        <f t="shared" si="45"/>
        <v/>
      </c>
      <c r="AC98" s="1564" t="str">
        <f t="shared" si="46"/>
        <v/>
      </c>
      <c r="AE98" s="1564" t="str">
        <f t="shared" si="47"/>
        <v/>
      </c>
      <c r="AG98" s="1564" t="str">
        <f t="shared" si="48"/>
        <v/>
      </c>
      <c r="AI98" s="1564" t="str">
        <f t="shared" si="49"/>
        <v/>
      </c>
      <c r="AK98" s="1564" t="str">
        <f t="shared" si="50"/>
        <v/>
      </c>
      <c r="AM98" s="1564" t="str">
        <f t="shared" si="51"/>
        <v/>
      </c>
      <c r="AO98" s="1564" t="str">
        <f t="shared" si="52"/>
        <v/>
      </c>
      <c r="AQ98" s="1564" t="str">
        <f t="shared" si="53"/>
        <v/>
      </c>
    </row>
    <row r="99" spans="5:43">
      <c r="E99" s="1564" t="str">
        <f t="shared" si="54"/>
        <v/>
      </c>
      <c r="G99" s="1564" t="str">
        <f t="shared" si="54"/>
        <v/>
      </c>
      <c r="I99" s="1564" t="str">
        <f t="shared" si="36"/>
        <v/>
      </c>
      <c r="K99" s="1564" t="str">
        <f t="shared" si="37"/>
        <v/>
      </c>
      <c r="M99" s="1564" t="str">
        <f t="shared" si="38"/>
        <v/>
      </c>
      <c r="O99" s="1564" t="str">
        <f t="shared" si="39"/>
        <v/>
      </c>
      <c r="Q99" s="1564" t="str">
        <f t="shared" si="40"/>
        <v/>
      </c>
      <c r="S99" s="1564" t="str">
        <f t="shared" si="41"/>
        <v/>
      </c>
      <c r="U99" s="1564" t="str">
        <f t="shared" si="42"/>
        <v/>
      </c>
      <c r="W99" s="1564" t="str">
        <f t="shared" si="43"/>
        <v/>
      </c>
      <c r="Y99" s="1564" t="str">
        <f t="shared" si="44"/>
        <v/>
      </c>
      <c r="AA99" s="1564" t="str">
        <f t="shared" si="45"/>
        <v/>
      </c>
      <c r="AC99" s="1564" t="str">
        <f t="shared" si="46"/>
        <v/>
      </c>
      <c r="AE99" s="1564" t="str">
        <f t="shared" si="47"/>
        <v/>
      </c>
      <c r="AG99" s="1564" t="str">
        <f t="shared" si="48"/>
        <v/>
      </c>
      <c r="AI99" s="1564" t="str">
        <f t="shared" si="49"/>
        <v/>
      </c>
      <c r="AK99" s="1564" t="str">
        <f t="shared" si="50"/>
        <v/>
      </c>
      <c r="AM99" s="1564" t="str">
        <f t="shared" si="51"/>
        <v/>
      </c>
      <c r="AO99" s="1564" t="str">
        <f t="shared" si="52"/>
        <v/>
      </c>
      <c r="AQ99" s="1564" t="str">
        <f t="shared" si="53"/>
        <v/>
      </c>
    </row>
    <row r="100" spans="5:43">
      <c r="E100" s="1564" t="str">
        <f t="shared" si="54"/>
        <v/>
      </c>
      <c r="G100" s="1564" t="str">
        <f t="shared" si="54"/>
        <v/>
      </c>
      <c r="I100" s="1564" t="str">
        <f t="shared" si="36"/>
        <v/>
      </c>
      <c r="K100" s="1564" t="str">
        <f t="shared" si="37"/>
        <v/>
      </c>
      <c r="M100" s="1564" t="str">
        <f t="shared" si="38"/>
        <v/>
      </c>
      <c r="O100" s="1564" t="str">
        <f t="shared" si="39"/>
        <v/>
      </c>
      <c r="Q100" s="1564" t="str">
        <f t="shared" si="40"/>
        <v/>
      </c>
      <c r="S100" s="1564" t="str">
        <f t="shared" si="41"/>
        <v/>
      </c>
      <c r="U100" s="1564" t="str">
        <f t="shared" si="42"/>
        <v/>
      </c>
      <c r="W100" s="1564" t="str">
        <f t="shared" si="43"/>
        <v/>
      </c>
      <c r="Y100" s="1564" t="str">
        <f t="shared" si="44"/>
        <v/>
      </c>
      <c r="AA100" s="1564" t="str">
        <f t="shared" si="45"/>
        <v/>
      </c>
      <c r="AC100" s="1564" t="str">
        <f t="shared" si="46"/>
        <v/>
      </c>
      <c r="AE100" s="1564" t="str">
        <f t="shared" si="47"/>
        <v/>
      </c>
      <c r="AG100" s="1564" t="str">
        <f t="shared" si="48"/>
        <v/>
      </c>
      <c r="AI100" s="1564" t="str">
        <f t="shared" si="49"/>
        <v/>
      </c>
      <c r="AK100" s="1564" t="str">
        <f t="shared" si="50"/>
        <v/>
      </c>
      <c r="AM100" s="1564" t="str">
        <f t="shared" si="51"/>
        <v/>
      </c>
      <c r="AO100" s="1564" t="str">
        <f t="shared" si="52"/>
        <v/>
      </c>
      <c r="AQ100" s="1564" t="str">
        <f t="shared" si="53"/>
        <v/>
      </c>
    </row>
    <row r="101" spans="5:43">
      <c r="E101" s="1564" t="str">
        <f t="shared" si="54"/>
        <v/>
      </c>
      <c r="G101" s="1564" t="str">
        <f t="shared" si="54"/>
        <v/>
      </c>
      <c r="I101" s="1564" t="str">
        <f t="shared" si="36"/>
        <v/>
      </c>
      <c r="K101" s="1564" t="str">
        <f t="shared" si="37"/>
        <v/>
      </c>
      <c r="M101" s="1564" t="str">
        <f t="shared" si="38"/>
        <v/>
      </c>
      <c r="O101" s="1564" t="str">
        <f t="shared" si="39"/>
        <v/>
      </c>
      <c r="Q101" s="1564" t="str">
        <f t="shared" si="40"/>
        <v/>
      </c>
      <c r="S101" s="1564" t="str">
        <f t="shared" si="41"/>
        <v/>
      </c>
      <c r="U101" s="1564" t="str">
        <f t="shared" si="42"/>
        <v/>
      </c>
      <c r="W101" s="1564" t="str">
        <f t="shared" si="43"/>
        <v/>
      </c>
      <c r="Y101" s="1564" t="str">
        <f t="shared" si="44"/>
        <v/>
      </c>
      <c r="AA101" s="1564" t="str">
        <f t="shared" si="45"/>
        <v/>
      </c>
      <c r="AC101" s="1564" t="str">
        <f t="shared" si="46"/>
        <v/>
      </c>
      <c r="AE101" s="1564" t="str">
        <f t="shared" si="47"/>
        <v/>
      </c>
      <c r="AG101" s="1564" t="str">
        <f t="shared" si="48"/>
        <v/>
      </c>
      <c r="AI101" s="1564" t="str">
        <f t="shared" si="49"/>
        <v/>
      </c>
      <c r="AK101" s="1564" t="str">
        <f t="shared" si="50"/>
        <v/>
      </c>
      <c r="AM101" s="1564" t="str">
        <f t="shared" si="51"/>
        <v/>
      </c>
      <c r="AO101" s="1564" t="str">
        <f t="shared" si="52"/>
        <v/>
      </c>
      <c r="AQ101" s="1564" t="str">
        <f t="shared" si="53"/>
        <v/>
      </c>
    </row>
    <row r="102" spans="5:43">
      <c r="E102" s="1564" t="str">
        <f t="shared" si="54"/>
        <v/>
      </c>
      <c r="G102" s="1564" t="str">
        <f t="shared" si="54"/>
        <v/>
      </c>
      <c r="I102" s="1564" t="str">
        <f t="shared" si="36"/>
        <v/>
      </c>
      <c r="K102" s="1564" t="str">
        <f t="shared" si="37"/>
        <v/>
      </c>
      <c r="M102" s="1564" t="str">
        <f t="shared" si="38"/>
        <v/>
      </c>
      <c r="O102" s="1564" t="str">
        <f t="shared" si="39"/>
        <v/>
      </c>
      <c r="Q102" s="1564" t="str">
        <f t="shared" si="40"/>
        <v/>
      </c>
      <c r="S102" s="1564" t="str">
        <f t="shared" si="41"/>
        <v/>
      </c>
      <c r="U102" s="1564" t="str">
        <f t="shared" si="42"/>
        <v/>
      </c>
      <c r="W102" s="1564" t="str">
        <f t="shared" si="43"/>
        <v/>
      </c>
      <c r="Y102" s="1564" t="str">
        <f t="shared" si="44"/>
        <v/>
      </c>
      <c r="AA102" s="1564" t="str">
        <f t="shared" si="45"/>
        <v/>
      </c>
      <c r="AC102" s="1564" t="str">
        <f t="shared" si="46"/>
        <v/>
      </c>
      <c r="AE102" s="1564" t="str">
        <f t="shared" si="47"/>
        <v/>
      </c>
      <c r="AG102" s="1564" t="str">
        <f t="shared" si="48"/>
        <v/>
      </c>
      <c r="AI102" s="1564" t="str">
        <f t="shared" si="49"/>
        <v/>
      </c>
      <c r="AK102" s="1564" t="str">
        <f t="shared" si="50"/>
        <v/>
      </c>
      <c r="AM102" s="1564" t="str">
        <f t="shared" si="51"/>
        <v/>
      </c>
      <c r="AO102" s="1564" t="str">
        <f t="shared" si="52"/>
        <v/>
      </c>
      <c r="AQ102" s="1564" t="str">
        <f t="shared" si="53"/>
        <v/>
      </c>
    </row>
    <row r="103" spans="5:43">
      <c r="E103" s="1564" t="str">
        <f t="shared" si="54"/>
        <v/>
      </c>
      <c r="G103" s="1564" t="str">
        <f t="shared" si="54"/>
        <v/>
      </c>
      <c r="I103" s="1564" t="str">
        <f t="shared" si="36"/>
        <v/>
      </c>
      <c r="K103" s="1564" t="str">
        <f t="shared" si="37"/>
        <v/>
      </c>
      <c r="M103" s="1564" t="str">
        <f t="shared" si="38"/>
        <v/>
      </c>
      <c r="O103" s="1564" t="str">
        <f t="shared" si="39"/>
        <v/>
      </c>
      <c r="Q103" s="1564" t="str">
        <f t="shared" si="40"/>
        <v/>
      </c>
      <c r="S103" s="1564" t="str">
        <f t="shared" si="41"/>
        <v/>
      </c>
      <c r="U103" s="1564" t="str">
        <f t="shared" si="42"/>
        <v/>
      </c>
      <c r="W103" s="1564" t="str">
        <f t="shared" si="43"/>
        <v/>
      </c>
      <c r="Y103" s="1564" t="str">
        <f t="shared" si="44"/>
        <v/>
      </c>
      <c r="AA103" s="1564" t="str">
        <f t="shared" si="45"/>
        <v/>
      </c>
      <c r="AC103" s="1564" t="str">
        <f t="shared" si="46"/>
        <v/>
      </c>
      <c r="AE103" s="1564" t="str">
        <f t="shared" si="47"/>
        <v/>
      </c>
      <c r="AG103" s="1564" t="str">
        <f t="shared" si="48"/>
        <v/>
      </c>
      <c r="AI103" s="1564" t="str">
        <f t="shared" si="49"/>
        <v/>
      </c>
      <c r="AK103" s="1564" t="str">
        <f t="shared" si="50"/>
        <v/>
      </c>
      <c r="AM103" s="1564" t="str">
        <f t="shared" si="51"/>
        <v/>
      </c>
      <c r="AO103" s="1564" t="str">
        <f t="shared" si="52"/>
        <v/>
      </c>
      <c r="AQ103" s="1564" t="str">
        <f t="shared" si="53"/>
        <v/>
      </c>
    </row>
    <row r="104" spans="5:43">
      <c r="E104" s="1564" t="str">
        <f t="shared" si="54"/>
        <v/>
      </c>
      <c r="G104" s="1564" t="str">
        <f t="shared" si="54"/>
        <v/>
      </c>
      <c r="I104" s="1564" t="str">
        <f t="shared" si="36"/>
        <v/>
      </c>
      <c r="K104" s="1564" t="str">
        <f t="shared" si="37"/>
        <v/>
      </c>
      <c r="M104" s="1564" t="str">
        <f t="shared" si="38"/>
        <v/>
      </c>
      <c r="O104" s="1564" t="str">
        <f t="shared" si="39"/>
        <v/>
      </c>
      <c r="Q104" s="1564" t="str">
        <f t="shared" si="40"/>
        <v/>
      </c>
      <c r="S104" s="1564" t="str">
        <f t="shared" si="41"/>
        <v/>
      </c>
      <c r="U104" s="1564" t="str">
        <f t="shared" si="42"/>
        <v/>
      </c>
      <c r="W104" s="1564" t="str">
        <f t="shared" si="43"/>
        <v/>
      </c>
      <c r="Y104" s="1564" t="str">
        <f t="shared" si="44"/>
        <v/>
      </c>
      <c r="AA104" s="1564" t="str">
        <f t="shared" si="45"/>
        <v/>
      </c>
      <c r="AC104" s="1564" t="str">
        <f t="shared" si="46"/>
        <v/>
      </c>
      <c r="AE104" s="1564" t="str">
        <f t="shared" si="47"/>
        <v/>
      </c>
      <c r="AG104" s="1564" t="str">
        <f t="shared" si="48"/>
        <v/>
      </c>
      <c r="AI104" s="1564" t="str">
        <f t="shared" si="49"/>
        <v/>
      </c>
      <c r="AK104" s="1564" t="str">
        <f t="shared" si="50"/>
        <v/>
      </c>
      <c r="AM104" s="1564" t="str">
        <f t="shared" si="51"/>
        <v/>
      </c>
      <c r="AO104" s="1564" t="str">
        <f t="shared" si="52"/>
        <v/>
      </c>
      <c r="AQ104" s="1564" t="str">
        <f t="shared" si="53"/>
        <v/>
      </c>
    </row>
    <row r="105" spans="5:43">
      <c r="E105" s="1564" t="str">
        <f t="shared" si="54"/>
        <v/>
      </c>
      <c r="G105" s="1564" t="str">
        <f t="shared" si="54"/>
        <v/>
      </c>
      <c r="I105" s="1564" t="str">
        <f t="shared" si="36"/>
        <v/>
      </c>
      <c r="K105" s="1564" t="str">
        <f t="shared" si="37"/>
        <v/>
      </c>
      <c r="M105" s="1564" t="str">
        <f t="shared" si="38"/>
        <v/>
      </c>
      <c r="O105" s="1564" t="str">
        <f t="shared" si="39"/>
        <v/>
      </c>
      <c r="Q105" s="1564" t="str">
        <f t="shared" si="40"/>
        <v/>
      </c>
      <c r="S105" s="1564" t="str">
        <f t="shared" si="41"/>
        <v/>
      </c>
      <c r="U105" s="1564" t="str">
        <f t="shared" si="42"/>
        <v/>
      </c>
      <c r="W105" s="1564" t="str">
        <f t="shared" si="43"/>
        <v/>
      </c>
      <c r="Y105" s="1564" t="str">
        <f t="shared" si="44"/>
        <v/>
      </c>
      <c r="AA105" s="1564" t="str">
        <f t="shared" si="45"/>
        <v/>
      </c>
      <c r="AC105" s="1564" t="str">
        <f t="shared" si="46"/>
        <v/>
      </c>
      <c r="AE105" s="1564" t="str">
        <f t="shared" si="47"/>
        <v/>
      </c>
      <c r="AG105" s="1564" t="str">
        <f t="shared" si="48"/>
        <v/>
      </c>
      <c r="AI105" s="1564" t="str">
        <f t="shared" si="49"/>
        <v/>
      </c>
      <c r="AK105" s="1564" t="str">
        <f t="shared" si="50"/>
        <v/>
      </c>
      <c r="AM105" s="1564" t="str">
        <f t="shared" si="51"/>
        <v/>
      </c>
      <c r="AO105" s="1564" t="str">
        <f t="shared" si="52"/>
        <v/>
      </c>
      <c r="AQ105" s="1564" t="str">
        <f t="shared" si="53"/>
        <v/>
      </c>
    </row>
    <row r="106" spans="5:43">
      <c r="E106" s="1564" t="str">
        <f t="shared" si="54"/>
        <v/>
      </c>
      <c r="G106" s="1564" t="str">
        <f t="shared" si="54"/>
        <v/>
      </c>
      <c r="I106" s="1564" t="str">
        <f t="shared" si="36"/>
        <v/>
      </c>
      <c r="K106" s="1564" t="str">
        <f t="shared" si="37"/>
        <v/>
      </c>
      <c r="M106" s="1564" t="str">
        <f t="shared" si="38"/>
        <v/>
      </c>
      <c r="O106" s="1564" t="str">
        <f t="shared" si="39"/>
        <v/>
      </c>
      <c r="Q106" s="1564" t="str">
        <f t="shared" si="40"/>
        <v/>
      </c>
      <c r="S106" s="1564" t="str">
        <f t="shared" si="41"/>
        <v/>
      </c>
      <c r="U106" s="1564" t="str">
        <f t="shared" si="42"/>
        <v/>
      </c>
      <c r="W106" s="1564" t="str">
        <f t="shared" si="43"/>
        <v/>
      </c>
      <c r="Y106" s="1564" t="str">
        <f t="shared" si="44"/>
        <v/>
      </c>
      <c r="AA106" s="1564" t="str">
        <f t="shared" si="45"/>
        <v/>
      </c>
      <c r="AC106" s="1564" t="str">
        <f t="shared" si="46"/>
        <v/>
      </c>
      <c r="AE106" s="1564" t="str">
        <f t="shared" si="47"/>
        <v/>
      </c>
      <c r="AG106" s="1564" t="str">
        <f t="shared" si="48"/>
        <v/>
      </c>
      <c r="AI106" s="1564" t="str">
        <f t="shared" si="49"/>
        <v/>
      </c>
      <c r="AK106" s="1564" t="str">
        <f t="shared" si="50"/>
        <v/>
      </c>
      <c r="AM106" s="1564" t="str">
        <f t="shared" si="51"/>
        <v/>
      </c>
      <c r="AO106" s="1564" t="str">
        <f t="shared" si="52"/>
        <v/>
      </c>
      <c r="AQ106" s="1564" t="str">
        <f t="shared" si="53"/>
        <v/>
      </c>
    </row>
    <row r="107" spans="5:43">
      <c r="E107" s="1564" t="str">
        <f t="shared" si="54"/>
        <v/>
      </c>
      <c r="G107" s="1564" t="str">
        <f t="shared" si="54"/>
        <v/>
      </c>
      <c r="I107" s="1564" t="str">
        <f t="shared" si="36"/>
        <v/>
      </c>
      <c r="K107" s="1564" t="str">
        <f t="shared" si="37"/>
        <v/>
      </c>
      <c r="M107" s="1564" t="str">
        <f t="shared" si="38"/>
        <v/>
      </c>
      <c r="O107" s="1564" t="str">
        <f t="shared" si="39"/>
        <v/>
      </c>
      <c r="Q107" s="1564" t="str">
        <f t="shared" si="40"/>
        <v/>
      </c>
      <c r="S107" s="1564" t="str">
        <f t="shared" si="41"/>
        <v/>
      </c>
      <c r="U107" s="1564" t="str">
        <f t="shared" si="42"/>
        <v/>
      </c>
      <c r="W107" s="1564" t="str">
        <f t="shared" si="43"/>
        <v/>
      </c>
      <c r="Y107" s="1564" t="str">
        <f t="shared" si="44"/>
        <v/>
      </c>
      <c r="AA107" s="1564" t="str">
        <f t="shared" si="45"/>
        <v/>
      </c>
      <c r="AC107" s="1564" t="str">
        <f t="shared" si="46"/>
        <v/>
      </c>
      <c r="AE107" s="1564" t="str">
        <f t="shared" si="47"/>
        <v/>
      </c>
      <c r="AG107" s="1564" t="str">
        <f t="shared" si="48"/>
        <v/>
      </c>
      <c r="AI107" s="1564" t="str">
        <f t="shared" si="49"/>
        <v/>
      </c>
      <c r="AK107" s="1564" t="str">
        <f t="shared" si="50"/>
        <v/>
      </c>
      <c r="AM107" s="1564" t="str">
        <f t="shared" si="51"/>
        <v/>
      </c>
      <c r="AO107" s="1564" t="str">
        <f t="shared" si="52"/>
        <v/>
      </c>
      <c r="AQ107" s="1564" t="str">
        <f t="shared" si="53"/>
        <v/>
      </c>
    </row>
    <row r="108" spans="5:43">
      <c r="E108" s="1564" t="str">
        <f t="shared" si="54"/>
        <v/>
      </c>
      <c r="G108" s="1564" t="str">
        <f t="shared" si="54"/>
        <v/>
      </c>
      <c r="I108" s="1564" t="str">
        <f t="shared" si="36"/>
        <v/>
      </c>
      <c r="K108" s="1564" t="str">
        <f t="shared" si="37"/>
        <v/>
      </c>
      <c r="M108" s="1564" t="str">
        <f t="shared" si="38"/>
        <v/>
      </c>
      <c r="O108" s="1564" t="str">
        <f t="shared" si="39"/>
        <v/>
      </c>
      <c r="Q108" s="1564" t="str">
        <f t="shared" si="40"/>
        <v/>
      </c>
      <c r="S108" s="1564" t="str">
        <f t="shared" si="41"/>
        <v/>
      </c>
      <c r="U108" s="1564" t="str">
        <f t="shared" si="42"/>
        <v/>
      </c>
      <c r="W108" s="1564" t="str">
        <f t="shared" si="43"/>
        <v/>
      </c>
      <c r="Y108" s="1564" t="str">
        <f t="shared" si="44"/>
        <v/>
      </c>
      <c r="AA108" s="1564" t="str">
        <f t="shared" si="45"/>
        <v/>
      </c>
      <c r="AC108" s="1564" t="str">
        <f t="shared" si="46"/>
        <v/>
      </c>
      <c r="AE108" s="1564" t="str">
        <f t="shared" si="47"/>
        <v/>
      </c>
      <c r="AG108" s="1564" t="str">
        <f t="shared" si="48"/>
        <v/>
      </c>
      <c r="AI108" s="1564" t="str">
        <f t="shared" si="49"/>
        <v/>
      </c>
      <c r="AK108" s="1564" t="str">
        <f t="shared" si="50"/>
        <v/>
      </c>
      <c r="AM108" s="1564" t="str">
        <f t="shared" si="51"/>
        <v/>
      </c>
      <c r="AO108" s="1564" t="str">
        <f t="shared" si="52"/>
        <v/>
      </c>
      <c r="AQ108" s="1564" t="str">
        <f t="shared" si="53"/>
        <v/>
      </c>
    </row>
    <row r="109" spans="5:43">
      <c r="E109" s="1564" t="str">
        <f t="shared" ref="E109:G124" si="55">IF(OR($B109=0,D109=0),"",D109/$B109)</f>
        <v/>
      </c>
      <c r="G109" s="1564" t="str">
        <f t="shared" si="55"/>
        <v/>
      </c>
      <c r="I109" s="1564" t="str">
        <f t="shared" si="36"/>
        <v/>
      </c>
      <c r="K109" s="1564" t="str">
        <f t="shared" si="37"/>
        <v/>
      </c>
      <c r="M109" s="1564" t="str">
        <f t="shared" si="38"/>
        <v/>
      </c>
      <c r="O109" s="1564" t="str">
        <f t="shared" si="39"/>
        <v/>
      </c>
      <c r="Q109" s="1564" t="str">
        <f t="shared" si="40"/>
        <v/>
      </c>
      <c r="S109" s="1564" t="str">
        <f t="shared" si="41"/>
        <v/>
      </c>
      <c r="U109" s="1564" t="str">
        <f t="shared" si="42"/>
        <v/>
      </c>
      <c r="W109" s="1564" t="str">
        <f t="shared" si="43"/>
        <v/>
      </c>
      <c r="Y109" s="1564" t="str">
        <f t="shared" si="44"/>
        <v/>
      </c>
      <c r="AA109" s="1564" t="str">
        <f t="shared" si="45"/>
        <v/>
      </c>
      <c r="AC109" s="1564" t="str">
        <f t="shared" si="46"/>
        <v/>
      </c>
      <c r="AE109" s="1564" t="str">
        <f t="shared" si="47"/>
        <v/>
      </c>
      <c r="AG109" s="1564" t="str">
        <f t="shared" si="48"/>
        <v/>
      </c>
      <c r="AI109" s="1564" t="str">
        <f t="shared" si="49"/>
        <v/>
      </c>
      <c r="AK109" s="1564" t="str">
        <f t="shared" si="50"/>
        <v/>
      </c>
      <c r="AM109" s="1564" t="str">
        <f t="shared" si="51"/>
        <v/>
      </c>
      <c r="AO109" s="1564" t="str">
        <f t="shared" si="52"/>
        <v/>
      </c>
      <c r="AQ109" s="1564" t="str">
        <f t="shared" si="53"/>
        <v/>
      </c>
    </row>
    <row r="110" spans="5:43">
      <c r="E110" s="1564" t="str">
        <f t="shared" si="55"/>
        <v/>
      </c>
      <c r="G110" s="1564" t="str">
        <f t="shared" si="55"/>
        <v/>
      </c>
      <c r="I110" s="1564" t="str">
        <f t="shared" si="36"/>
        <v/>
      </c>
      <c r="K110" s="1564" t="str">
        <f t="shared" si="37"/>
        <v/>
      </c>
      <c r="M110" s="1564" t="str">
        <f t="shared" si="38"/>
        <v/>
      </c>
      <c r="O110" s="1564" t="str">
        <f t="shared" si="39"/>
        <v/>
      </c>
      <c r="Q110" s="1564" t="str">
        <f t="shared" si="40"/>
        <v/>
      </c>
      <c r="S110" s="1564" t="str">
        <f t="shared" si="41"/>
        <v/>
      </c>
      <c r="U110" s="1564" t="str">
        <f t="shared" si="42"/>
        <v/>
      </c>
      <c r="W110" s="1564" t="str">
        <f t="shared" si="43"/>
        <v/>
      </c>
      <c r="Y110" s="1564" t="str">
        <f t="shared" si="44"/>
        <v/>
      </c>
      <c r="AA110" s="1564" t="str">
        <f t="shared" si="45"/>
        <v/>
      </c>
      <c r="AC110" s="1564" t="str">
        <f t="shared" si="46"/>
        <v/>
      </c>
      <c r="AE110" s="1564" t="str">
        <f t="shared" si="47"/>
        <v/>
      </c>
      <c r="AG110" s="1564" t="str">
        <f t="shared" si="48"/>
        <v/>
      </c>
      <c r="AI110" s="1564" t="str">
        <f t="shared" si="49"/>
        <v/>
      </c>
      <c r="AK110" s="1564" t="str">
        <f t="shared" si="50"/>
        <v/>
      </c>
      <c r="AM110" s="1564" t="str">
        <f t="shared" si="51"/>
        <v/>
      </c>
      <c r="AO110" s="1564" t="str">
        <f t="shared" si="52"/>
        <v/>
      </c>
      <c r="AQ110" s="1564" t="str">
        <f t="shared" si="53"/>
        <v/>
      </c>
    </row>
    <row r="111" spans="5:43">
      <c r="E111" s="1564" t="str">
        <f t="shared" si="55"/>
        <v/>
      </c>
      <c r="G111" s="1564" t="str">
        <f t="shared" si="55"/>
        <v/>
      </c>
      <c r="I111" s="1564" t="str">
        <f t="shared" si="36"/>
        <v/>
      </c>
      <c r="K111" s="1564" t="str">
        <f t="shared" si="37"/>
        <v/>
      </c>
      <c r="M111" s="1564" t="str">
        <f t="shared" si="38"/>
        <v/>
      </c>
      <c r="O111" s="1564" t="str">
        <f t="shared" si="39"/>
        <v/>
      </c>
      <c r="Q111" s="1564" t="str">
        <f t="shared" si="40"/>
        <v/>
      </c>
      <c r="S111" s="1564" t="str">
        <f t="shared" si="41"/>
        <v/>
      </c>
      <c r="U111" s="1564" t="str">
        <f t="shared" si="42"/>
        <v/>
      </c>
      <c r="W111" s="1564" t="str">
        <f t="shared" si="43"/>
        <v/>
      </c>
      <c r="Y111" s="1564" t="str">
        <f t="shared" si="44"/>
        <v/>
      </c>
      <c r="AA111" s="1564" t="str">
        <f t="shared" si="45"/>
        <v/>
      </c>
      <c r="AC111" s="1564" t="str">
        <f t="shared" si="46"/>
        <v/>
      </c>
      <c r="AE111" s="1564" t="str">
        <f t="shared" si="47"/>
        <v/>
      </c>
      <c r="AG111" s="1564" t="str">
        <f t="shared" si="48"/>
        <v/>
      </c>
      <c r="AI111" s="1564" t="str">
        <f t="shared" si="49"/>
        <v/>
      </c>
      <c r="AK111" s="1564" t="str">
        <f t="shared" si="50"/>
        <v/>
      </c>
      <c r="AM111" s="1564" t="str">
        <f t="shared" si="51"/>
        <v/>
      </c>
      <c r="AO111" s="1564" t="str">
        <f t="shared" si="52"/>
        <v/>
      </c>
      <c r="AQ111" s="1564" t="str">
        <f t="shared" si="53"/>
        <v/>
      </c>
    </row>
    <row r="112" spans="5:43">
      <c r="E112" s="1564" t="str">
        <f t="shared" si="55"/>
        <v/>
      </c>
      <c r="G112" s="1564" t="str">
        <f t="shared" si="55"/>
        <v/>
      </c>
      <c r="I112" s="1564" t="str">
        <f t="shared" si="36"/>
        <v/>
      </c>
      <c r="K112" s="1564" t="str">
        <f t="shared" si="37"/>
        <v/>
      </c>
      <c r="M112" s="1564" t="str">
        <f t="shared" si="38"/>
        <v/>
      </c>
      <c r="O112" s="1564" t="str">
        <f t="shared" si="39"/>
        <v/>
      </c>
      <c r="Q112" s="1564" t="str">
        <f t="shared" si="40"/>
        <v/>
      </c>
      <c r="S112" s="1564" t="str">
        <f t="shared" si="41"/>
        <v/>
      </c>
      <c r="U112" s="1564" t="str">
        <f t="shared" si="42"/>
        <v/>
      </c>
      <c r="W112" s="1564" t="str">
        <f t="shared" si="43"/>
        <v/>
      </c>
      <c r="Y112" s="1564" t="str">
        <f t="shared" si="44"/>
        <v/>
      </c>
      <c r="AA112" s="1564" t="str">
        <f t="shared" si="45"/>
        <v/>
      </c>
      <c r="AC112" s="1564" t="str">
        <f t="shared" si="46"/>
        <v/>
      </c>
      <c r="AE112" s="1564" t="str">
        <f t="shared" si="47"/>
        <v/>
      </c>
      <c r="AG112" s="1564" t="str">
        <f t="shared" si="48"/>
        <v/>
      </c>
      <c r="AI112" s="1564" t="str">
        <f t="shared" si="49"/>
        <v/>
      </c>
      <c r="AK112" s="1564" t="str">
        <f t="shared" si="50"/>
        <v/>
      </c>
      <c r="AM112" s="1564" t="str">
        <f t="shared" si="51"/>
        <v/>
      </c>
      <c r="AO112" s="1564" t="str">
        <f t="shared" si="52"/>
        <v/>
      </c>
      <c r="AQ112" s="1564" t="str">
        <f t="shared" si="53"/>
        <v/>
      </c>
    </row>
    <row r="113" spans="5:43">
      <c r="E113" s="1564" t="str">
        <f t="shared" si="55"/>
        <v/>
      </c>
      <c r="G113" s="1564" t="str">
        <f t="shared" si="55"/>
        <v/>
      </c>
      <c r="I113" s="1564" t="str">
        <f t="shared" si="36"/>
        <v/>
      </c>
      <c r="K113" s="1564" t="str">
        <f t="shared" si="37"/>
        <v/>
      </c>
      <c r="M113" s="1564" t="str">
        <f t="shared" si="38"/>
        <v/>
      </c>
      <c r="O113" s="1564" t="str">
        <f t="shared" si="39"/>
        <v/>
      </c>
      <c r="Q113" s="1564" t="str">
        <f t="shared" si="40"/>
        <v/>
      </c>
      <c r="S113" s="1564" t="str">
        <f t="shared" si="41"/>
        <v/>
      </c>
      <c r="U113" s="1564" t="str">
        <f t="shared" si="42"/>
        <v/>
      </c>
      <c r="W113" s="1564" t="str">
        <f t="shared" si="43"/>
        <v/>
      </c>
      <c r="Y113" s="1564" t="str">
        <f t="shared" si="44"/>
        <v/>
      </c>
      <c r="AA113" s="1564" t="str">
        <f t="shared" si="45"/>
        <v/>
      </c>
      <c r="AC113" s="1564" t="str">
        <f t="shared" si="46"/>
        <v/>
      </c>
      <c r="AE113" s="1564" t="str">
        <f t="shared" si="47"/>
        <v/>
      </c>
      <c r="AG113" s="1564" t="str">
        <f t="shared" si="48"/>
        <v/>
      </c>
      <c r="AI113" s="1564" t="str">
        <f t="shared" si="49"/>
        <v/>
      </c>
      <c r="AK113" s="1564" t="str">
        <f t="shared" si="50"/>
        <v/>
      </c>
      <c r="AM113" s="1564" t="str">
        <f t="shared" si="51"/>
        <v/>
      </c>
      <c r="AO113" s="1564" t="str">
        <f t="shared" si="52"/>
        <v/>
      </c>
      <c r="AQ113" s="1564" t="str">
        <f t="shared" si="53"/>
        <v/>
      </c>
    </row>
    <row r="114" spans="5:43">
      <c r="E114" s="1564" t="str">
        <f t="shared" si="55"/>
        <v/>
      </c>
      <c r="G114" s="1564" t="str">
        <f t="shared" si="55"/>
        <v/>
      </c>
      <c r="I114" s="1564" t="str">
        <f t="shared" si="36"/>
        <v/>
      </c>
      <c r="K114" s="1564" t="str">
        <f t="shared" si="37"/>
        <v/>
      </c>
      <c r="M114" s="1564" t="str">
        <f t="shared" si="38"/>
        <v/>
      </c>
      <c r="O114" s="1564" t="str">
        <f t="shared" si="39"/>
        <v/>
      </c>
      <c r="Q114" s="1564" t="str">
        <f t="shared" si="40"/>
        <v/>
      </c>
      <c r="S114" s="1564" t="str">
        <f t="shared" si="41"/>
        <v/>
      </c>
      <c r="U114" s="1564" t="str">
        <f t="shared" si="42"/>
        <v/>
      </c>
      <c r="W114" s="1564" t="str">
        <f t="shared" si="43"/>
        <v/>
      </c>
      <c r="Y114" s="1564" t="str">
        <f t="shared" si="44"/>
        <v/>
      </c>
      <c r="AA114" s="1564" t="str">
        <f t="shared" si="45"/>
        <v/>
      </c>
      <c r="AC114" s="1564" t="str">
        <f t="shared" si="46"/>
        <v/>
      </c>
      <c r="AE114" s="1564" t="str">
        <f t="shared" si="47"/>
        <v/>
      </c>
      <c r="AG114" s="1564" t="str">
        <f t="shared" si="48"/>
        <v/>
      </c>
      <c r="AI114" s="1564" t="str">
        <f t="shared" si="49"/>
        <v/>
      </c>
      <c r="AK114" s="1564" t="str">
        <f t="shared" si="50"/>
        <v/>
      </c>
      <c r="AM114" s="1564" t="str">
        <f t="shared" si="51"/>
        <v/>
      </c>
      <c r="AO114" s="1564" t="str">
        <f t="shared" si="52"/>
        <v/>
      </c>
      <c r="AQ114" s="1564" t="str">
        <f t="shared" si="53"/>
        <v/>
      </c>
    </row>
    <row r="115" spans="5:43">
      <c r="E115" s="1564" t="str">
        <f t="shared" si="55"/>
        <v/>
      </c>
      <c r="G115" s="1564" t="str">
        <f t="shared" si="55"/>
        <v/>
      </c>
      <c r="I115" s="1564" t="str">
        <f t="shared" si="36"/>
        <v/>
      </c>
      <c r="K115" s="1564" t="str">
        <f t="shared" si="37"/>
        <v/>
      </c>
      <c r="M115" s="1564" t="str">
        <f t="shared" si="38"/>
        <v/>
      </c>
      <c r="O115" s="1564" t="str">
        <f t="shared" si="39"/>
        <v/>
      </c>
      <c r="Q115" s="1564" t="str">
        <f t="shared" si="40"/>
        <v/>
      </c>
      <c r="S115" s="1564" t="str">
        <f t="shared" si="41"/>
        <v/>
      </c>
      <c r="U115" s="1564" t="str">
        <f t="shared" si="42"/>
        <v/>
      </c>
      <c r="W115" s="1564" t="str">
        <f t="shared" si="43"/>
        <v/>
      </c>
      <c r="Y115" s="1564" t="str">
        <f t="shared" si="44"/>
        <v/>
      </c>
      <c r="AA115" s="1564" t="str">
        <f t="shared" si="45"/>
        <v/>
      </c>
      <c r="AC115" s="1564" t="str">
        <f t="shared" si="46"/>
        <v/>
      </c>
      <c r="AE115" s="1564" t="str">
        <f t="shared" si="47"/>
        <v/>
      </c>
      <c r="AG115" s="1564" t="str">
        <f t="shared" si="48"/>
        <v/>
      </c>
      <c r="AI115" s="1564" t="str">
        <f t="shared" si="49"/>
        <v/>
      </c>
      <c r="AK115" s="1564" t="str">
        <f t="shared" si="50"/>
        <v/>
      </c>
      <c r="AM115" s="1564" t="str">
        <f t="shared" si="51"/>
        <v/>
      </c>
      <c r="AO115" s="1564" t="str">
        <f t="shared" si="52"/>
        <v/>
      </c>
      <c r="AQ115" s="1564" t="str">
        <f t="shared" si="53"/>
        <v/>
      </c>
    </row>
    <row r="116" spans="5:43">
      <c r="E116" s="1564" t="str">
        <f t="shared" si="55"/>
        <v/>
      </c>
      <c r="G116" s="1564" t="str">
        <f t="shared" si="55"/>
        <v/>
      </c>
      <c r="I116" s="1564" t="str">
        <f t="shared" si="36"/>
        <v/>
      </c>
      <c r="K116" s="1564" t="str">
        <f t="shared" si="37"/>
        <v/>
      </c>
      <c r="M116" s="1564" t="str">
        <f t="shared" si="38"/>
        <v/>
      </c>
      <c r="O116" s="1564" t="str">
        <f t="shared" si="39"/>
        <v/>
      </c>
      <c r="Q116" s="1564" t="str">
        <f t="shared" si="40"/>
        <v/>
      </c>
      <c r="S116" s="1564" t="str">
        <f t="shared" si="41"/>
        <v/>
      </c>
      <c r="U116" s="1564" t="str">
        <f t="shared" si="42"/>
        <v/>
      </c>
      <c r="W116" s="1564" t="str">
        <f t="shared" si="43"/>
        <v/>
      </c>
      <c r="Y116" s="1564" t="str">
        <f t="shared" si="44"/>
        <v/>
      </c>
      <c r="AA116" s="1564" t="str">
        <f t="shared" si="45"/>
        <v/>
      </c>
      <c r="AC116" s="1564" t="str">
        <f t="shared" si="46"/>
        <v/>
      </c>
      <c r="AE116" s="1564" t="str">
        <f t="shared" si="47"/>
        <v/>
      </c>
      <c r="AG116" s="1564" t="str">
        <f t="shared" si="48"/>
        <v/>
      </c>
      <c r="AI116" s="1564" t="str">
        <f t="shared" si="49"/>
        <v/>
      </c>
      <c r="AK116" s="1564" t="str">
        <f t="shared" si="50"/>
        <v/>
      </c>
      <c r="AM116" s="1564" t="str">
        <f t="shared" si="51"/>
        <v/>
      </c>
      <c r="AO116" s="1564" t="str">
        <f t="shared" si="52"/>
        <v/>
      </c>
      <c r="AQ116" s="1564" t="str">
        <f t="shared" si="53"/>
        <v/>
      </c>
    </row>
    <row r="117" spans="5:43">
      <c r="E117" s="1564" t="str">
        <f t="shared" si="55"/>
        <v/>
      </c>
      <c r="G117" s="1564" t="str">
        <f t="shared" si="55"/>
        <v/>
      </c>
      <c r="I117" s="1564" t="str">
        <f t="shared" si="36"/>
        <v/>
      </c>
      <c r="K117" s="1564" t="str">
        <f t="shared" si="37"/>
        <v/>
      </c>
      <c r="M117" s="1564" t="str">
        <f t="shared" si="38"/>
        <v/>
      </c>
      <c r="O117" s="1564" t="str">
        <f t="shared" si="39"/>
        <v/>
      </c>
      <c r="Q117" s="1564" t="str">
        <f t="shared" si="40"/>
        <v/>
      </c>
      <c r="S117" s="1564" t="str">
        <f t="shared" si="41"/>
        <v/>
      </c>
      <c r="U117" s="1564" t="str">
        <f t="shared" si="42"/>
        <v/>
      </c>
      <c r="W117" s="1564" t="str">
        <f t="shared" si="43"/>
        <v/>
      </c>
      <c r="Y117" s="1564" t="str">
        <f t="shared" si="44"/>
        <v/>
      </c>
      <c r="AA117" s="1564" t="str">
        <f t="shared" si="45"/>
        <v/>
      </c>
      <c r="AC117" s="1564" t="str">
        <f t="shared" si="46"/>
        <v/>
      </c>
      <c r="AE117" s="1564" t="str">
        <f t="shared" si="47"/>
        <v/>
      </c>
      <c r="AG117" s="1564" t="str">
        <f t="shared" si="48"/>
        <v/>
      </c>
      <c r="AI117" s="1564" t="str">
        <f t="shared" si="49"/>
        <v/>
      </c>
      <c r="AK117" s="1564" t="str">
        <f t="shared" si="50"/>
        <v/>
      </c>
      <c r="AM117" s="1564" t="str">
        <f t="shared" si="51"/>
        <v/>
      </c>
      <c r="AO117" s="1564" t="str">
        <f t="shared" si="52"/>
        <v/>
      </c>
      <c r="AQ117" s="1564" t="str">
        <f t="shared" si="53"/>
        <v/>
      </c>
    </row>
    <row r="118" spans="5:43">
      <c r="E118" s="1564" t="str">
        <f t="shared" si="55"/>
        <v/>
      </c>
      <c r="G118" s="1564" t="str">
        <f t="shared" si="55"/>
        <v/>
      </c>
      <c r="I118" s="1564" t="str">
        <f t="shared" si="36"/>
        <v/>
      </c>
      <c r="K118" s="1564" t="str">
        <f t="shared" si="37"/>
        <v/>
      </c>
      <c r="M118" s="1564" t="str">
        <f t="shared" si="38"/>
        <v/>
      </c>
      <c r="O118" s="1564" t="str">
        <f t="shared" si="39"/>
        <v/>
      </c>
      <c r="Q118" s="1564" t="str">
        <f t="shared" si="40"/>
        <v/>
      </c>
      <c r="S118" s="1564" t="str">
        <f t="shared" si="41"/>
        <v/>
      </c>
      <c r="U118" s="1564" t="str">
        <f t="shared" si="42"/>
        <v/>
      </c>
      <c r="W118" s="1564" t="str">
        <f t="shared" si="43"/>
        <v/>
      </c>
      <c r="Y118" s="1564" t="str">
        <f t="shared" si="44"/>
        <v/>
      </c>
      <c r="AA118" s="1564" t="str">
        <f t="shared" si="45"/>
        <v/>
      </c>
      <c r="AC118" s="1564" t="str">
        <f t="shared" si="46"/>
        <v/>
      </c>
      <c r="AE118" s="1564" t="str">
        <f t="shared" si="47"/>
        <v/>
      </c>
      <c r="AG118" s="1564" t="str">
        <f t="shared" si="48"/>
        <v/>
      </c>
      <c r="AI118" s="1564" t="str">
        <f t="shared" si="49"/>
        <v/>
      </c>
      <c r="AK118" s="1564" t="str">
        <f t="shared" si="50"/>
        <v/>
      </c>
      <c r="AM118" s="1564" t="str">
        <f t="shared" si="51"/>
        <v/>
      </c>
      <c r="AO118" s="1564" t="str">
        <f t="shared" si="52"/>
        <v/>
      </c>
      <c r="AQ118" s="1564" t="str">
        <f t="shared" si="53"/>
        <v/>
      </c>
    </row>
    <row r="119" spans="5:43">
      <c r="E119" s="1564" t="str">
        <f t="shared" si="55"/>
        <v/>
      </c>
      <c r="G119" s="1564" t="str">
        <f t="shared" si="55"/>
        <v/>
      </c>
      <c r="I119" s="1564" t="str">
        <f t="shared" si="36"/>
        <v/>
      </c>
      <c r="K119" s="1564" t="str">
        <f t="shared" si="37"/>
        <v/>
      </c>
      <c r="M119" s="1564" t="str">
        <f t="shared" si="38"/>
        <v/>
      </c>
      <c r="O119" s="1564" t="str">
        <f t="shared" si="39"/>
        <v/>
      </c>
      <c r="Q119" s="1564" t="str">
        <f t="shared" si="40"/>
        <v/>
      </c>
      <c r="S119" s="1564" t="str">
        <f t="shared" si="41"/>
        <v/>
      </c>
      <c r="U119" s="1564" t="str">
        <f t="shared" si="42"/>
        <v/>
      </c>
      <c r="W119" s="1564" t="str">
        <f t="shared" si="43"/>
        <v/>
      </c>
      <c r="Y119" s="1564" t="str">
        <f t="shared" si="44"/>
        <v/>
      </c>
      <c r="AA119" s="1564" t="str">
        <f t="shared" si="45"/>
        <v/>
      </c>
      <c r="AC119" s="1564" t="str">
        <f t="shared" si="46"/>
        <v/>
      </c>
      <c r="AE119" s="1564" t="str">
        <f t="shared" si="47"/>
        <v/>
      </c>
      <c r="AG119" s="1564" t="str">
        <f t="shared" si="48"/>
        <v/>
      </c>
      <c r="AI119" s="1564" t="str">
        <f t="shared" si="49"/>
        <v/>
      </c>
      <c r="AK119" s="1564" t="str">
        <f t="shared" si="50"/>
        <v/>
      </c>
      <c r="AM119" s="1564" t="str">
        <f t="shared" si="51"/>
        <v/>
      </c>
      <c r="AO119" s="1564" t="str">
        <f t="shared" si="52"/>
        <v/>
      </c>
      <c r="AQ119" s="1564" t="str">
        <f t="shared" si="53"/>
        <v/>
      </c>
    </row>
    <row r="120" spans="5:43">
      <c r="E120" s="1564" t="str">
        <f t="shared" si="55"/>
        <v/>
      </c>
      <c r="G120" s="1564" t="str">
        <f t="shared" si="55"/>
        <v/>
      </c>
      <c r="I120" s="1564" t="str">
        <f t="shared" si="36"/>
        <v/>
      </c>
      <c r="K120" s="1564" t="str">
        <f t="shared" si="37"/>
        <v/>
      </c>
      <c r="M120" s="1564" t="str">
        <f t="shared" si="38"/>
        <v/>
      </c>
      <c r="O120" s="1564" t="str">
        <f t="shared" si="39"/>
        <v/>
      </c>
      <c r="Q120" s="1564" t="str">
        <f t="shared" si="40"/>
        <v/>
      </c>
      <c r="S120" s="1564" t="str">
        <f t="shared" si="41"/>
        <v/>
      </c>
      <c r="U120" s="1564" t="str">
        <f t="shared" si="42"/>
        <v/>
      </c>
      <c r="W120" s="1564" t="str">
        <f t="shared" si="43"/>
        <v/>
      </c>
      <c r="Y120" s="1564" t="str">
        <f t="shared" si="44"/>
        <v/>
      </c>
      <c r="AA120" s="1564" t="str">
        <f t="shared" si="45"/>
        <v/>
      </c>
      <c r="AC120" s="1564" t="str">
        <f t="shared" si="46"/>
        <v/>
      </c>
      <c r="AE120" s="1564" t="str">
        <f t="shared" si="47"/>
        <v/>
      </c>
      <c r="AG120" s="1564" t="str">
        <f t="shared" si="48"/>
        <v/>
      </c>
      <c r="AI120" s="1564" t="str">
        <f t="shared" si="49"/>
        <v/>
      </c>
      <c r="AK120" s="1564" t="str">
        <f t="shared" si="50"/>
        <v/>
      </c>
      <c r="AM120" s="1564" t="str">
        <f t="shared" si="51"/>
        <v/>
      </c>
      <c r="AO120" s="1564" t="str">
        <f t="shared" si="52"/>
        <v/>
      </c>
      <c r="AQ120" s="1564" t="str">
        <f t="shared" si="53"/>
        <v/>
      </c>
    </row>
    <row r="121" spans="5:43">
      <c r="E121" s="1564" t="str">
        <f t="shared" si="55"/>
        <v/>
      </c>
      <c r="G121" s="1564" t="str">
        <f t="shared" si="55"/>
        <v/>
      </c>
      <c r="I121" s="1564" t="str">
        <f t="shared" si="36"/>
        <v/>
      </c>
      <c r="K121" s="1564" t="str">
        <f t="shared" si="37"/>
        <v/>
      </c>
      <c r="M121" s="1564" t="str">
        <f t="shared" si="38"/>
        <v/>
      </c>
      <c r="O121" s="1564" t="str">
        <f t="shared" si="39"/>
        <v/>
      </c>
      <c r="Q121" s="1564" t="str">
        <f t="shared" si="40"/>
        <v/>
      </c>
      <c r="S121" s="1564" t="str">
        <f t="shared" si="41"/>
        <v/>
      </c>
      <c r="U121" s="1564" t="str">
        <f t="shared" si="42"/>
        <v/>
      </c>
      <c r="W121" s="1564" t="str">
        <f t="shared" si="43"/>
        <v/>
      </c>
      <c r="Y121" s="1564" t="str">
        <f t="shared" si="44"/>
        <v/>
      </c>
      <c r="AA121" s="1564" t="str">
        <f t="shared" si="45"/>
        <v/>
      </c>
      <c r="AC121" s="1564" t="str">
        <f t="shared" si="46"/>
        <v/>
      </c>
      <c r="AE121" s="1564" t="str">
        <f t="shared" si="47"/>
        <v/>
      </c>
      <c r="AG121" s="1564" t="str">
        <f t="shared" si="48"/>
        <v/>
      </c>
      <c r="AI121" s="1564" t="str">
        <f t="shared" si="49"/>
        <v/>
      </c>
      <c r="AK121" s="1564" t="str">
        <f t="shared" si="50"/>
        <v/>
      </c>
      <c r="AM121" s="1564" t="str">
        <f t="shared" si="51"/>
        <v/>
      </c>
      <c r="AO121" s="1564" t="str">
        <f t="shared" si="52"/>
        <v/>
      </c>
      <c r="AQ121" s="1564" t="str">
        <f t="shared" si="53"/>
        <v/>
      </c>
    </row>
    <row r="122" spans="5:43">
      <c r="E122" s="1564" t="str">
        <f t="shared" si="55"/>
        <v/>
      </c>
      <c r="G122" s="1564" t="str">
        <f t="shared" si="55"/>
        <v/>
      </c>
      <c r="I122" s="1564" t="str">
        <f t="shared" si="36"/>
        <v/>
      </c>
      <c r="K122" s="1564" t="str">
        <f t="shared" si="37"/>
        <v/>
      </c>
      <c r="M122" s="1564" t="str">
        <f t="shared" si="38"/>
        <v/>
      </c>
      <c r="O122" s="1564" t="str">
        <f t="shared" si="39"/>
        <v/>
      </c>
      <c r="Q122" s="1564" t="str">
        <f t="shared" si="40"/>
        <v/>
      </c>
      <c r="S122" s="1564" t="str">
        <f t="shared" si="41"/>
        <v/>
      </c>
      <c r="U122" s="1564" t="str">
        <f t="shared" si="42"/>
        <v/>
      </c>
      <c r="W122" s="1564" t="str">
        <f t="shared" si="43"/>
        <v/>
      </c>
      <c r="Y122" s="1564" t="str">
        <f t="shared" si="44"/>
        <v/>
      </c>
      <c r="AA122" s="1564" t="str">
        <f t="shared" si="45"/>
        <v/>
      </c>
      <c r="AC122" s="1564" t="str">
        <f t="shared" si="46"/>
        <v/>
      </c>
      <c r="AE122" s="1564" t="str">
        <f t="shared" si="47"/>
        <v/>
      </c>
      <c r="AG122" s="1564" t="str">
        <f t="shared" si="48"/>
        <v/>
      </c>
      <c r="AI122" s="1564" t="str">
        <f t="shared" si="49"/>
        <v/>
      </c>
      <c r="AK122" s="1564" t="str">
        <f t="shared" si="50"/>
        <v/>
      </c>
      <c r="AM122" s="1564" t="str">
        <f t="shared" si="51"/>
        <v/>
      </c>
      <c r="AO122" s="1564" t="str">
        <f t="shared" si="52"/>
        <v/>
      </c>
      <c r="AQ122" s="1564" t="str">
        <f t="shared" si="53"/>
        <v/>
      </c>
    </row>
    <row r="123" spans="5:43">
      <c r="E123" s="1564" t="str">
        <f t="shared" si="55"/>
        <v/>
      </c>
      <c r="G123" s="1564" t="str">
        <f t="shared" si="55"/>
        <v/>
      </c>
      <c r="I123" s="1564" t="str">
        <f t="shared" si="36"/>
        <v/>
      </c>
      <c r="K123" s="1564" t="str">
        <f t="shared" si="37"/>
        <v/>
      </c>
      <c r="M123" s="1564" t="str">
        <f t="shared" si="38"/>
        <v/>
      </c>
      <c r="O123" s="1564" t="str">
        <f t="shared" si="39"/>
        <v/>
      </c>
      <c r="Q123" s="1564" t="str">
        <f t="shared" si="40"/>
        <v/>
      </c>
      <c r="S123" s="1564" t="str">
        <f t="shared" si="41"/>
        <v/>
      </c>
      <c r="U123" s="1564" t="str">
        <f t="shared" si="42"/>
        <v/>
      </c>
      <c r="W123" s="1564" t="str">
        <f t="shared" si="43"/>
        <v/>
      </c>
      <c r="Y123" s="1564" t="str">
        <f t="shared" si="44"/>
        <v/>
      </c>
      <c r="AA123" s="1564" t="str">
        <f t="shared" si="45"/>
        <v/>
      </c>
      <c r="AC123" s="1564" t="str">
        <f t="shared" si="46"/>
        <v/>
      </c>
      <c r="AE123" s="1564" t="str">
        <f t="shared" si="47"/>
        <v/>
      </c>
      <c r="AG123" s="1564" t="str">
        <f t="shared" si="48"/>
        <v/>
      </c>
      <c r="AI123" s="1564" t="str">
        <f t="shared" si="49"/>
        <v/>
      </c>
      <c r="AK123" s="1564" t="str">
        <f t="shared" si="50"/>
        <v/>
      </c>
      <c r="AM123" s="1564" t="str">
        <f t="shared" si="51"/>
        <v/>
      </c>
      <c r="AO123" s="1564" t="str">
        <f t="shared" si="52"/>
        <v/>
      </c>
      <c r="AQ123" s="1564" t="str">
        <f t="shared" si="53"/>
        <v/>
      </c>
    </row>
    <row r="124" spans="5:43">
      <c r="E124" s="1564" t="str">
        <f t="shared" si="55"/>
        <v/>
      </c>
      <c r="G124" s="1564" t="str">
        <f t="shared" si="55"/>
        <v/>
      </c>
      <c r="I124" s="1564" t="str">
        <f t="shared" si="36"/>
        <v/>
      </c>
      <c r="K124" s="1564" t="str">
        <f t="shared" si="37"/>
        <v/>
      </c>
      <c r="M124" s="1564" t="str">
        <f t="shared" si="38"/>
        <v/>
      </c>
      <c r="O124" s="1564" t="str">
        <f t="shared" si="39"/>
        <v/>
      </c>
      <c r="Q124" s="1564" t="str">
        <f t="shared" si="40"/>
        <v/>
      </c>
      <c r="S124" s="1564" t="str">
        <f t="shared" si="41"/>
        <v/>
      </c>
      <c r="U124" s="1564" t="str">
        <f t="shared" si="42"/>
        <v/>
      </c>
      <c r="W124" s="1564" t="str">
        <f t="shared" si="43"/>
        <v/>
      </c>
      <c r="Y124" s="1564" t="str">
        <f t="shared" si="44"/>
        <v/>
      </c>
      <c r="AA124" s="1564" t="str">
        <f t="shared" si="45"/>
        <v/>
      </c>
      <c r="AC124" s="1564" t="str">
        <f t="shared" si="46"/>
        <v/>
      </c>
      <c r="AE124" s="1564" t="str">
        <f t="shared" si="47"/>
        <v/>
      </c>
      <c r="AG124" s="1564" t="str">
        <f t="shared" si="48"/>
        <v/>
      </c>
      <c r="AI124" s="1564" t="str">
        <f t="shared" si="49"/>
        <v/>
      </c>
      <c r="AK124" s="1564" t="str">
        <f t="shared" si="50"/>
        <v/>
      </c>
      <c r="AM124" s="1564" t="str">
        <f t="shared" si="51"/>
        <v/>
      </c>
      <c r="AO124" s="1564" t="str">
        <f t="shared" si="52"/>
        <v/>
      </c>
      <c r="AQ124" s="1564" t="str">
        <f t="shared" si="53"/>
        <v/>
      </c>
    </row>
    <row r="125" spans="5:43">
      <c r="E125" s="1564" t="str">
        <f t="shared" ref="E125:G140" si="56">IF(OR($B125=0,D125=0),"",D125/$B125)</f>
        <v/>
      </c>
      <c r="G125" s="1564" t="str">
        <f t="shared" si="56"/>
        <v/>
      </c>
      <c r="I125" s="1564" t="str">
        <f t="shared" si="36"/>
        <v/>
      </c>
      <c r="K125" s="1564" t="str">
        <f t="shared" si="37"/>
        <v/>
      </c>
      <c r="M125" s="1564" t="str">
        <f t="shared" si="38"/>
        <v/>
      </c>
      <c r="O125" s="1564" t="str">
        <f t="shared" si="39"/>
        <v/>
      </c>
      <c r="Q125" s="1564" t="str">
        <f t="shared" si="40"/>
        <v/>
      </c>
      <c r="S125" s="1564" t="str">
        <f t="shared" si="41"/>
        <v/>
      </c>
      <c r="U125" s="1564" t="str">
        <f t="shared" si="42"/>
        <v/>
      </c>
      <c r="W125" s="1564" t="str">
        <f t="shared" si="43"/>
        <v/>
      </c>
      <c r="Y125" s="1564" t="str">
        <f t="shared" si="44"/>
        <v/>
      </c>
      <c r="AA125" s="1564" t="str">
        <f t="shared" si="45"/>
        <v/>
      </c>
      <c r="AC125" s="1564" t="str">
        <f t="shared" si="46"/>
        <v/>
      </c>
      <c r="AE125" s="1564" t="str">
        <f t="shared" si="47"/>
        <v/>
      </c>
      <c r="AG125" s="1564" t="str">
        <f t="shared" si="48"/>
        <v/>
      </c>
      <c r="AI125" s="1564" t="str">
        <f t="shared" si="49"/>
        <v/>
      </c>
      <c r="AK125" s="1564" t="str">
        <f t="shared" si="50"/>
        <v/>
      </c>
      <c r="AM125" s="1564" t="str">
        <f t="shared" si="51"/>
        <v/>
      </c>
      <c r="AO125" s="1564" t="str">
        <f t="shared" si="52"/>
        <v/>
      </c>
      <c r="AQ125" s="1564" t="str">
        <f t="shared" si="53"/>
        <v/>
      </c>
    </row>
    <row r="126" spans="5:43">
      <c r="E126" s="1564" t="str">
        <f t="shared" si="56"/>
        <v/>
      </c>
      <c r="G126" s="1564" t="str">
        <f t="shared" si="56"/>
        <v/>
      </c>
      <c r="I126" s="1564" t="str">
        <f t="shared" si="36"/>
        <v/>
      </c>
      <c r="K126" s="1564" t="str">
        <f t="shared" si="37"/>
        <v/>
      </c>
      <c r="M126" s="1564" t="str">
        <f t="shared" si="38"/>
        <v/>
      </c>
      <c r="O126" s="1564" t="str">
        <f t="shared" si="39"/>
        <v/>
      </c>
      <c r="Q126" s="1564" t="str">
        <f t="shared" si="40"/>
        <v/>
      </c>
      <c r="S126" s="1564" t="str">
        <f t="shared" si="41"/>
        <v/>
      </c>
      <c r="U126" s="1564" t="str">
        <f t="shared" si="42"/>
        <v/>
      </c>
      <c r="W126" s="1564" t="str">
        <f t="shared" si="43"/>
        <v/>
      </c>
      <c r="Y126" s="1564" t="str">
        <f t="shared" si="44"/>
        <v/>
      </c>
      <c r="AA126" s="1564" t="str">
        <f t="shared" si="45"/>
        <v/>
      </c>
      <c r="AC126" s="1564" t="str">
        <f t="shared" si="46"/>
        <v/>
      </c>
      <c r="AE126" s="1564" t="str">
        <f t="shared" si="47"/>
        <v/>
      </c>
      <c r="AG126" s="1564" t="str">
        <f t="shared" si="48"/>
        <v/>
      </c>
      <c r="AI126" s="1564" t="str">
        <f t="shared" si="49"/>
        <v/>
      </c>
      <c r="AK126" s="1564" t="str">
        <f t="shared" si="50"/>
        <v/>
      </c>
      <c r="AM126" s="1564" t="str">
        <f t="shared" si="51"/>
        <v/>
      </c>
      <c r="AO126" s="1564" t="str">
        <f t="shared" si="52"/>
        <v/>
      </c>
      <c r="AQ126" s="1564" t="str">
        <f t="shared" si="53"/>
        <v/>
      </c>
    </row>
    <row r="127" spans="5:43">
      <c r="E127" s="1564" t="str">
        <f t="shared" si="56"/>
        <v/>
      </c>
      <c r="G127" s="1564" t="str">
        <f t="shared" si="56"/>
        <v/>
      </c>
      <c r="I127" s="1564" t="str">
        <f t="shared" si="36"/>
        <v/>
      </c>
      <c r="K127" s="1564" t="str">
        <f t="shared" si="37"/>
        <v/>
      </c>
      <c r="M127" s="1564" t="str">
        <f t="shared" si="38"/>
        <v/>
      </c>
      <c r="O127" s="1564" t="str">
        <f t="shared" si="39"/>
        <v/>
      </c>
      <c r="Q127" s="1564" t="str">
        <f t="shared" si="40"/>
        <v/>
      </c>
      <c r="S127" s="1564" t="str">
        <f t="shared" si="41"/>
        <v/>
      </c>
      <c r="U127" s="1564" t="str">
        <f t="shared" si="42"/>
        <v/>
      </c>
      <c r="W127" s="1564" t="str">
        <f t="shared" si="43"/>
        <v/>
      </c>
      <c r="Y127" s="1564" t="str">
        <f t="shared" si="44"/>
        <v/>
      </c>
      <c r="AA127" s="1564" t="str">
        <f t="shared" si="45"/>
        <v/>
      </c>
      <c r="AC127" s="1564" t="str">
        <f t="shared" si="46"/>
        <v/>
      </c>
      <c r="AE127" s="1564" t="str">
        <f t="shared" si="47"/>
        <v/>
      </c>
      <c r="AG127" s="1564" t="str">
        <f t="shared" si="48"/>
        <v/>
      </c>
      <c r="AI127" s="1564" t="str">
        <f t="shared" si="49"/>
        <v/>
      </c>
      <c r="AK127" s="1564" t="str">
        <f t="shared" si="50"/>
        <v/>
      </c>
      <c r="AM127" s="1564" t="str">
        <f t="shared" si="51"/>
        <v/>
      </c>
      <c r="AO127" s="1564" t="str">
        <f t="shared" si="52"/>
        <v/>
      </c>
      <c r="AQ127" s="1564" t="str">
        <f t="shared" si="53"/>
        <v/>
      </c>
    </row>
    <row r="128" spans="5:43">
      <c r="E128" s="1564" t="str">
        <f t="shared" si="56"/>
        <v/>
      </c>
      <c r="G128" s="1564" t="str">
        <f t="shared" si="56"/>
        <v/>
      </c>
      <c r="I128" s="1564" t="str">
        <f t="shared" si="36"/>
        <v/>
      </c>
      <c r="K128" s="1564" t="str">
        <f t="shared" si="37"/>
        <v/>
      </c>
      <c r="M128" s="1564" t="str">
        <f t="shared" si="38"/>
        <v/>
      </c>
      <c r="O128" s="1564" t="str">
        <f t="shared" si="39"/>
        <v/>
      </c>
      <c r="Q128" s="1564" t="str">
        <f t="shared" si="40"/>
        <v/>
      </c>
      <c r="S128" s="1564" t="str">
        <f t="shared" si="41"/>
        <v/>
      </c>
      <c r="U128" s="1564" t="str">
        <f t="shared" si="42"/>
        <v/>
      </c>
      <c r="W128" s="1564" t="str">
        <f t="shared" si="43"/>
        <v/>
      </c>
      <c r="Y128" s="1564" t="str">
        <f t="shared" si="44"/>
        <v/>
      </c>
      <c r="AA128" s="1564" t="str">
        <f t="shared" si="45"/>
        <v/>
      </c>
      <c r="AC128" s="1564" t="str">
        <f t="shared" si="46"/>
        <v/>
      </c>
      <c r="AE128" s="1564" t="str">
        <f t="shared" si="47"/>
        <v/>
      </c>
      <c r="AG128" s="1564" t="str">
        <f t="shared" si="48"/>
        <v/>
      </c>
      <c r="AI128" s="1564" t="str">
        <f t="shared" si="49"/>
        <v/>
      </c>
      <c r="AK128" s="1564" t="str">
        <f t="shared" si="50"/>
        <v/>
      </c>
      <c r="AM128" s="1564" t="str">
        <f t="shared" si="51"/>
        <v/>
      </c>
      <c r="AO128" s="1564" t="str">
        <f t="shared" si="52"/>
        <v/>
      </c>
      <c r="AQ128" s="1564" t="str">
        <f t="shared" si="53"/>
        <v/>
      </c>
    </row>
    <row r="129" spans="5:43">
      <c r="E129" s="1564" t="str">
        <f t="shared" si="56"/>
        <v/>
      </c>
      <c r="G129" s="1564" t="str">
        <f t="shared" si="56"/>
        <v/>
      </c>
      <c r="I129" s="1564" t="str">
        <f t="shared" si="36"/>
        <v/>
      </c>
      <c r="K129" s="1564" t="str">
        <f t="shared" si="37"/>
        <v/>
      </c>
      <c r="M129" s="1564" t="str">
        <f t="shared" si="38"/>
        <v/>
      </c>
      <c r="O129" s="1564" t="str">
        <f t="shared" si="39"/>
        <v/>
      </c>
      <c r="Q129" s="1564" t="str">
        <f t="shared" si="40"/>
        <v/>
      </c>
      <c r="S129" s="1564" t="str">
        <f t="shared" si="41"/>
        <v/>
      </c>
      <c r="U129" s="1564" t="str">
        <f t="shared" si="42"/>
        <v/>
      </c>
      <c r="W129" s="1564" t="str">
        <f t="shared" si="43"/>
        <v/>
      </c>
      <c r="Y129" s="1564" t="str">
        <f t="shared" si="44"/>
        <v/>
      </c>
      <c r="AA129" s="1564" t="str">
        <f t="shared" si="45"/>
        <v/>
      </c>
      <c r="AC129" s="1564" t="str">
        <f t="shared" si="46"/>
        <v/>
      </c>
      <c r="AE129" s="1564" t="str">
        <f t="shared" si="47"/>
        <v/>
      </c>
      <c r="AG129" s="1564" t="str">
        <f t="shared" si="48"/>
        <v/>
      </c>
      <c r="AI129" s="1564" t="str">
        <f t="shared" si="49"/>
        <v/>
      </c>
      <c r="AK129" s="1564" t="str">
        <f t="shared" si="50"/>
        <v/>
      </c>
      <c r="AM129" s="1564" t="str">
        <f t="shared" si="51"/>
        <v/>
      </c>
      <c r="AO129" s="1564" t="str">
        <f t="shared" si="52"/>
        <v/>
      </c>
      <c r="AQ129" s="1564" t="str">
        <f t="shared" si="53"/>
        <v/>
      </c>
    </row>
    <row r="130" spans="5:43">
      <c r="E130" s="1564" t="str">
        <f t="shared" si="56"/>
        <v/>
      </c>
      <c r="G130" s="1564" t="str">
        <f t="shared" si="56"/>
        <v/>
      </c>
      <c r="I130" s="1564" t="str">
        <f t="shared" si="36"/>
        <v/>
      </c>
      <c r="K130" s="1564" t="str">
        <f t="shared" si="37"/>
        <v/>
      </c>
      <c r="M130" s="1564" t="str">
        <f t="shared" si="38"/>
        <v/>
      </c>
      <c r="O130" s="1564" t="str">
        <f t="shared" si="39"/>
        <v/>
      </c>
      <c r="Q130" s="1564" t="str">
        <f t="shared" si="40"/>
        <v/>
      </c>
      <c r="S130" s="1564" t="str">
        <f t="shared" si="41"/>
        <v/>
      </c>
      <c r="U130" s="1564" t="str">
        <f t="shared" si="42"/>
        <v/>
      </c>
      <c r="W130" s="1564" t="str">
        <f t="shared" si="43"/>
        <v/>
      </c>
      <c r="Y130" s="1564" t="str">
        <f t="shared" si="44"/>
        <v/>
      </c>
      <c r="AA130" s="1564" t="str">
        <f t="shared" si="45"/>
        <v/>
      </c>
      <c r="AC130" s="1564" t="str">
        <f t="shared" si="46"/>
        <v/>
      </c>
      <c r="AE130" s="1564" t="str">
        <f t="shared" si="47"/>
        <v/>
      </c>
      <c r="AG130" s="1564" t="str">
        <f t="shared" si="48"/>
        <v/>
      </c>
      <c r="AI130" s="1564" t="str">
        <f t="shared" si="49"/>
        <v/>
      </c>
      <c r="AK130" s="1564" t="str">
        <f t="shared" si="50"/>
        <v/>
      </c>
      <c r="AM130" s="1564" t="str">
        <f t="shared" si="51"/>
        <v/>
      </c>
      <c r="AO130" s="1564" t="str">
        <f t="shared" si="52"/>
        <v/>
      </c>
      <c r="AQ130" s="1564" t="str">
        <f t="shared" si="53"/>
        <v/>
      </c>
    </row>
    <row r="131" spans="5:43">
      <c r="E131" s="1564" t="str">
        <f t="shared" si="56"/>
        <v/>
      </c>
      <c r="G131" s="1564" t="str">
        <f t="shared" si="56"/>
        <v/>
      </c>
      <c r="I131" s="1564" t="str">
        <f t="shared" si="36"/>
        <v/>
      </c>
      <c r="K131" s="1564" t="str">
        <f t="shared" si="37"/>
        <v/>
      </c>
      <c r="M131" s="1564" t="str">
        <f t="shared" si="38"/>
        <v/>
      </c>
      <c r="O131" s="1564" t="str">
        <f t="shared" si="39"/>
        <v/>
      </c>
      <c r="Q131" s="1564" t="str">
        <f t="shared" si="40"/>
        <v/>
      </c>
      <c r="S131" s="1564" t="str">
        <f t="shared" si="41"/>
        <v/>
      </c>
      <c r="U131" s="1564" t="str">
        <f t="shared" si="42"/>
        <v/>
      </c>
      <c r="W131" s="1564" t="str">
        <f t="shared" si="43"/>
        <v/>
      </c>
      <c r="Y131" s="1564" t="str">
        <f t="shared" si="44"/>
        <v/>
      </c>
      <c r="AA131" s="1564" t="str">
        <f t="shared" si="45"/>
        <v/>
      </c>
      <c r="AC131" s="1564" t="str">
        <f t="shared" si="46"/>
        <v/>
      </c>
      <c r="AE131" s="1564" t="str">
        <f t="shared" si="47"/>
        <v/>
      </c>
      <c r="AG131" s="1564" t="str">
        <f t="shared" si="48"/>
        <v/>
      </c>
      <c r="AI131" s="1564" t="str">
        <f t="shared" si="49"/>
        <v/>
      </c>
      <c r="AK131" s="1564" t="str">
        <f t="shared" si="50"/>
        <v/>
      </c>
      <c r="AM131" s="1564" t="str">
        <f t="shared" si="51"/>
        <v/>
      </c>
      <c r="AO131" s="1564" t="str">
        <f t="shared" si="52"/>
        <v/>
      </c>
      <c r="AQ131" s="1564" t="str">
        <f t="shared" si="53"/>
        <v/>
      </c>
    </row>
    <row r="132" spans="5:43">
      <c r="E132" s="1564" t="str">
        <f t="shared" si="56"/>
        <v/>
      </c>
      <c r="G132" s="1564" t="str">
        <f t="shared" si="56"/>
        <v/>
      </c>
      <c r="I132" s="1564" t="str">
        <f t="shared" si="36"/>
        <v/>
      </c>
      <c r="K132" s="1564" t="str">
        <f t="shared" si="37"/>
        <v/>
      </c>
      <c r="M132" s="1564" t="str">
        <f t="shared" si="38"/>
        <v/>
      </c>
      <c r="O132" s="1564" t="str">
        <f t="shared" si="39"/>
        <v/>
      </c>
      <c r="Q132" s="1564" t="str">
        <f t="shared" si="40"/>
        <v/>
      </c>
      <c r="S132" s="1564" t="str">
        <f t="shared" si="41"/>
        <v/>
      </c>
      <c r="U132" s="1564" t="str">
        <f t="shared" si="42"/>
        <v/>
      </c>
      <c r="W132" s="1564" t="str">
        <f t="shared" si="43"/>
        <v/>
      </c>
      <c r="Y132" s="1564" t="str">
        <f t="shared" si="44"/>
        <v/>
      </c>
      <c r="AA132" s="1564" t="str">
        <f t="shared" si="45"/>
        <v/>
      </c>
      <c r="AC132" s="1564" t="str">
        <f t="shared" si="46"/>
        <v/>
      </c>
      <c r="AE132" s="1564" t="str">
        <f t="shared" si="47"/>
        <v/>
      </c>
      <c r="AG132" s="1564" t="str">
        <f t="shared" si="48"/>
        <v/>
      </c>
      <c r="AI132" s="1564" t="str">
        <f t="shared" si="49"/>
        <v/>
      </c>
      <c r="AK132" s="1564" t="str">
        <f t="shared" si="50"/>
        <v/>
      </c>
      <c r="AM132" s="1564" t="str">
        <f t="shared" si="51"/>
        <v/>
      </c>
      <c r="AO132" s="1564" t="str">
        <f t="shared" si="52"/>
        <v/>
      </c>
      <c r="AQ132" s="1564" t="str">
        <f t="shared" si="53"/>
        <v/>
      </c>
    </row>
    <row r="133" spans="5:43">
      <c r="E133" s="1564" t="str">
        <f t="shared" si="56"/>
        <v/>
      </c>
      <c r="G133" s="1564" t="str">
        <f t="shared" si="56"/>
        <v/>
      </c>
      <c r="I133" s="1564" t="str">
        <f t="shared" si="36"/>
        <v/>
      </c>
      <c r="K133" s="1564" t="str">
        <f t="shared" si="37"/>
        <v/>
      </c>
      <c r="M133" s="1564" t="str">
        <f t="shared" si="38"/>
        <v/>
      </c>
      <c r="O133" s="1564" t="str">
        <f t="shared" si="39"/>
        <v/>
      </c>
      <c r="Q133" s="1564" t="str">
        <f t="shared" si="40"/>
        <v/>
      </c>
      <c r="S133" s="1564" t="str">
        <f t="shared" si="41"/>
        <v/>
      </c>
      <c r="U133" s="1564" t="str">
        <f t="shared" si="42"/>
        <v/>
      </c>
      <c r="W133" s="1564" t="str">
        <f t="shared" si="43"/>
        <v/>
      </c>
      <c r="Y133" s="1564" t="str">
        <f t="shared" si="44"/>
        <v/>
      </c>
      <c r="AA133" s="1564" t="str">
        <f t="shared" si="45"/>
        <v/>
      </c>
      <c r="AC133" s="1564" t="str">
        <f t="shared" si="46"/>
        <v/>
      </c>
      <c r="AE133" s="1564" t="str">
        <f t="shared" si="47"/>
        <v/>
      </c>
      <c r="AG133" s="1564" t="str">
        <f t="shared" si="48"/>
        <v/>
      </c>
      <c r="AI133" s="1564" t="str">
        <f t="shared" si="49"/>
        <v/>
      </c>
      <c r="AK133" s="1564" t="str">
        <f t="shared" si="50"/>
        <v/>
      </c>
      <c r="AM133" s="1564" t="str">
        <f t="shared" si="51"/>
        <v/>
      </c>
      <c r="AO133" s="1564" t="str">
        <f t="shared" si="52"/>
        <v/>
      </c>
      <c r="AQ133" s="1564" t="str">
        <f t="shared" si="53"/>
        <v/>
      </c>
    </row>
    <row r="134" spans="5:43">
      <c r="E134" s="1564" t="str">
        <f t="shared" si="56"/>
        <v/>
      </c>
      <c r="G134" s="1564" t="str">
        <f t="shared" si="56"/>
        <v/>
      </c>
      <c r="I134" s="1564" t="str">
        <f t="shared" si="36"/>
        <v/>
      </c>
      <c r="K134" s="1564" t="str">
        <f t="shared" si="37"/>
        <v/>
      </c>
      <c r="M134" s="1564" t="str">
        <f t="shared" si="38"/>
        <v/>
      </c>
      <c r="O134" s="1564" t="str">
        <f t="shared" si="39"/>
        <v/>
      </c>
      <c r="Q134" s="1564" t="str">
        <f t="shared" si="40"/>
        <v/>
      </c>
      <c r="S134" s="1564" t="str">
        <f t="shared" si="41"/>
        <v/>
      </c>
      <c r="U134" s="1564" t="str">
        <f t="shared" si="42"/>
        <v/>
      </c>
      <c r="W134" s="1564" t="str">
        <f t="shared" si="43"/>
        <v/>
      </c>
      <c r="Y134" s="1564" t="str">
        <f t="shared" si="44"/>
        <v/>
      </c>
      <c r="AA134" s="1564" t="str">
        <f t="shared" si="45"/>
        <v/>
      </c>
      <c r="AC134" s="1564" t="str">
        <f t="shared" si="46"/>
        <v/>
      </c>
      <c r="AE134" s="1564" t="str">
        <f t="shared" si="47"/>
        <v/>
      </c>
      <c r="AG134" s="1564" t="str">
        <f t="shared" si="48"/>
        <v/>
      </c>
      <c r="AI134" s="1564" t="str">
        <f t="shared" si="49"/>
        <v/>
      </c>
      <c r="AK134" s="1564" t="str">
        <f t="shared" si="50"/>
        <v/>
      </c>
      <c r="AM134" s="1564" t="str">
        <f t="shared" si="51"/>
        <v/>
      </c>
      <c r="AO134" s="1564" t="str">
        <f t="shared" si="52"/>
        <v/>
      </c>
      <c r="AQ134" s="1564" t="str">
        <f t="shared" si="53"/>
        <v/>
      </c>
    </row>
    <row r="135" spans="5:43">
      <c r="E135" s="1564" t="str">
        <f t="shared" si="56"/>
        <v/>
      </c>
      <c r="G135" s="1564" t="str">
        <f t="shared" si="56"/>
        <v/>
      </c>
      <c r="I135" s="1564" t="str">
        <f t="shared" si="36"/>
        <v/>
      </c>
      <c r="K135" s="1564" t="str">
        <f t="shared" si="37"/>
        <v/>
      </c>
      <c r="M135" s="1564" t="str">
        <f t="shared" si="38"/>
        <v/>
      </c>
      <c r="O135" s="1564" t="str">
        <f t="shared" si="39"/>
        <v/>
      </c>
      <c r="Q135" s="1564" t="str">
        <f t="shared" si="40"/>
        <v/>
      </c>
      <c r="S135" s="1564" t="str">
        <f t="shared" si="41"/>
        <v/>
      </c>
      <c r="U135" s="1564" t="str">
        <f t="shared" si="42"/>
        <v/>
      </c>
      <c r="W135" s="1564" t="str">
        <f t="shared" si="43"/>
        <v/>
      </c>
      <c r="Y135" s="1564" t="str">
        <f t="shared" si="44"/>
        <v/>
      </c>
      <c r="AA135" s="1564" t="str">
        <f t="shared" si="45"/>
        <v/>
      </c>
      <c r="AC135" s="1564" t="str">
        <f t="shared" si="46"/>
        <v/>
      </c>
      <c r="AE135" s="1564" t="str">
        <f t="shared" si="47"/>
        <v/>
      </c>
      <c r="AG135" s="1564" t="str">
        <f t="shared" si="48"/>
        <v/>
      </c>
      <c r="AI135" s="1564" t="str">
        <f t="shared" si="49"/>
        <v/>
      </c>
      <c r="AK135" s="1564" t="str">
        <f t="shared" si="50"/>
        <v/>
      </c>
      <c r="AM135" s="1564" t="str">
        <f t="shared" si="51"/>
        <v/>
      </c>
      <c r="AO135" s="1564" t="str">
        <f t="shared" si="52"/>
        <v/>
      </c>
      <c r="AQ135" s="1564" t="str">
        <f t="shared" si="53"/>
        <v/>
      </c>
    </row>
    <row r="136" spans="5:43">
      <c r="E136" s="1564" t="str">
        <f t="shared" si="56"/>
        <v/>
      </c>
      <c r="G136" s="1564" t="str">
        <f t="shared" si="56"/>
        <v/>
      </c>
      <c r="I136" s="1564" t="str">
        <f t="shared" si="36"/>
        <v/>
      </c>
      <c r="K136" s="1564" t="str">
        <f t="shared" si="37"/>
        <v/>
      </c>
      <c r="M136" s="1564" t="str">
        <f t="shared" si="38"/>
        <v/>
      </c>
      <c r="O136" s="1564" t="str">
        <f t="shared" si="39"/>
        <v/>
      </c>
      <c r="Q136" s="1564" t="str">
        <f t="shared" si="40"/>
        <v/>
      </c>
      <c r="S136" s="1564" t="str">
        <f t="shared" si="41"/>
        <v/>
      </c>
      <c r="U136" s="1564" t="str">
        <f t="shared" si="42"/>
        <v/>
      </c>
      <c r="W136" s="1564" t="str">
        <f t="shared" si="43"/>
        <v/>
      </c>
      <c r="Y136" s="1564" t="str">
        <f t="shared" si="44"/>
        <v/>
      </c>
      <c r="AA136" s="1564" t="str">
        <f t="shared" si="45"/>
        <v/>
      </c>
      <c r="AC136" s="1564" t="str">
        <f t="shared" si="46"/>
        <v/>
      </c>
      <c r="AE136" s="1564" t="str">
        <f t="shared" si="47"/>
        <v/>
      </c>
      <c r="AG136" s="1564" t="str">
        <f t="shared" si="48"/>
        <v/>
      </c>
      <c r="AI136" s="1564" t="str">
        <f t="shared" si="49"/>
        <v/>
      </c>
      <c r="AK136" s="1564" t="str">
        <f t="shared" si="50"/>
        <v/>
      </c>
      <c r="AM136" s="1564" t="str">
        <f t="shared" si="51"/>
        <v/>
      </c>
      <c r="AO136" s="1564" t="str">
        <f t="shared" si="52"/>
        <v/>
      </c>
      <c r="AQ136" s="1564" t="str">
        <f t="shared" si="53"/>
        <v/>
      </c>
    </row>
    <row r="137" spans="5:43">
      <c r="E137" s="1564" t="str">
        <f t="shared" si="56"/>
        <v/>
      </c>
      <c r="G137" s="1564" t="str">
        <f t="shared" si="56"/>
        <v/>
      </c>
      <c r="I137" s="1564" t="str">
        <f t="shared" si="36"/>
        <v/>
      </c>
      <c r="K137" s="1564" t="str">
        <f t="shared" si="37"/>
        <v/>
      </c>
      <c r="M137" s="1564" t="str">
        <f t="shared" si="38"/>
        <v/>
      </c>
      <c r="O137" s="1564" t="str">
        <f t="shared" si="39"/>
        <v/>
      </c>
      <c r="Q137" s="1564" t="str">
        <f t="shared" si="40"/>
        <v/>
      </c>
      <c r="S137" s="1564" t="str">
        <f t="shared" si="41"/>
        <v/>
      </c>
      <c r="U137" s="1564" t="str">
        <f t="shared" si="42"/>
        <v/>
      </c>
      <c r="W137" s="1564" t="str">
        <f t="shared" si="43"/>
        <v/>
      </c>
      <c r="Y137" s="1564" t="str">
        <f t="shared" si="44"/>
        <v/>
      </c>
      <c r="AA137" s="1564" t="str">
        <f t="shared" si="45"/>
        <v/>
      </c>
      <c r="AC137" s="1564" t="str">
        <f t="shared" si="46"/>
        <v/>
      </c>
      <c r="AE137" s="1564" t="str">
        <f t="shared" si="47"/>
        <v/>
      </c>
      <c r="AG137" s="1564" t="str">
        <f t="shared" si="48"/>
        <v/>
      </c>
      <c r="AI137" s="1564" t="str">
        <f t="shared" si="49"/>
        <v/>
      </c>
      <c r="AK137" s="1564" t="str">
        <f t="shared" si="50"/>
        <v/>
      </c>
      <c r="AM137" s="1564" t="str">
        <f t="shared" si="51"/>
        <v/>
      </c>
      <c r="AO137" s="1564" t="str">
        <f t="shared" si="52"/>
        <v/>
      </c>
      <c r="AQ137" s="1564" t="str">
        <f t="shared" si="53"/>
        <v/>
      </c>
    </row>
    <row r="138" spans="5:43">
      <c r="E138" s="1564" t="str">
        <f t="shared" si="56"/>
        <v/>
      </c>
      <c r="G138" s="1564" t="str">
        <f t="shared" si="56"/>
        <v/>
      </c>
      <c r="I138" s="1564" t="str">
        <f t="shared" si="36"/>
        <v/>
      </c>
      <c r="K138" s="1564" t="str">
        <f t="shared" si="37"/>
        <v/>
      </c>
      <c r="M138" s="1564" t="str">
        <f t="shared" si="38"/>
        <v/>
      </c>
      <c r="O138" s="1564" t="str">
        <f t="shared" si="39"/>
        <v/>
      </c>
      <c r="Q138" s="1564" t="str">
        <f t="shared" si="40"/>
        <v/>
      </c>
      <c r="S138" s="1564" t="str">
        <f t="shared" si="41"/>
        <v/>
      </c>
      <c r="U138" s="1564" t="str">
        <f t="shared" si="42"/>
        <v/>
      </c>
      <c r="W138" s="1564" t="str">
        <f t="shared" si="43"/>
        <v/>
      </c>
      <c r="Y138" s="1564" t="str">
        <f t="shared" si="44"/>
        <v/>
      </c>
      <c r="AA138" s="1564" t="str">
        <f t="shared" si="45"/>
        <v/>
      </c>
      <c r="AC138" s="1564" t="str">
        <f t="shared" si="46"/>
        <v/>
      </c>
      <c r="AE138" s="1564" t="str">
        <f t="shared" si="47"/>
        <v/>
      </c>
      <c r="AG138" s="1564" t="str">
        <f t="shared" si="48"/>
        <v/>
      </c>
      <c r="AI138" s="1564" t="str">
        <f t="shared" si="49"/>
        <v/>
      </c>
      <c r="AK138" s="1564" t="str">
        <f t="shared" si="50"/>
        <v/>
      </c>
      <c r="AM138" s="1564" t="str">
        <f t="shared" si="51"/>
        <v/>
      </c>
      <c r="AO138" s="1564" t="str">
        <f t="shared" si="52"/>
        <v/>
      </c>
      <c r="AQ138" s="1564" t="str">
        <f t="shared" si="53"/>
        <v/>
      </c>
    </row>
    <row r="139" spans="5:43">
      <c r="E139" s="1564" t="str">
        <f t="shared" si="56"/>
        <v/>
      </c>
      <c r="G139" s="1564" t="str">
        <f t="shared" si="56"/>
        <v/>
      </c>
      <c r="I139" s="1564" t="str">
        <f t="shared" si="36"/>
        <v/>
      </c>
      <c r="K139" s="1564" t="str">
        <f t="shared" si="37"/>
        <v/>
      </c>
      <c r="M139" s="1564" t="str">
        <f t="shared" si="38"/>
        <v/>
      </c>
      <c r="O139" s="1564" t="str">
        <f t="shared" si="39"/>
        <v/>
      </c>
      <c r="Q139" s="1564" t="str">
        <f t="shared" si="40"/>
        <v/>
      </c>
      <c r="S139" s="1564" t="str">
        <f t="shared" si="41"/>
        <v/>
      </c>
      <c r="U139" s="1564" t="str">
        <f t="shared" si="42"/>
        <v/>
      </c>
      <c r="W139" s="1564" t="str">
        <f t="shared" si="43"/>
        <v/>
      </c>
      <c r="Y139" s="1564" t="str">
        <f t="shared" si="44"/>
        <v/>
      </c>
      <c r="AA139" s="1564" t="str">
        <f t="shared" si="45"/>
        <v/>
      </c>
      <c r="AC139" s="1564" t="str">
        <f t="shared" si="46"/>
        <v/>
      </c>
      <c r="AE139" s="1564" t="str">
        <f t="shared" si="47"/>
        <v/>
      </c>
      <c r="AG139" s="1564" t="str">
        <f t="shared" si="48"/>
        <v/>
      </c>
      <c r="AI139" s="1564" t="str">
        <f t="shared" si="49"/>
        <v/>
      </c>
      <c r="AK139" s="1564" t="str">
        <f t="shared" si="50"/>
        <v/>
      </c>
      <c r="AM139" s="1564" t="str">
        <f t="shared" si="51"/>
        <v/>
      </c>
      <c r="AO139" s="1564" t="str">
        <f t="shared" si="52"/>
        <v/>
      </c>
      <c r="AQ139" s="1564" t="str">
        <f t="shared" si="53"/>
        <v/>
      </c>
    </row>
    <row r="140" spans="5:43">
      <c r="E140" s="1564" t="str">
        <f t="shared" si="56"/>
        <v/>
      </c>
      <c r="G140" s="1564" t="str">
        <f t="shared" si="56"/>
        <v/>
      </c>
      <c r="I140" s="1564" t="str">
        <f t="shared" si="36"/>
        <v/>
      </c>
      <c r="K140" s="1564" t="str">
        <f t="shared" si="37"/>
        <v/>
      </c>
      <c r="M140" s="1564" t="str">
        <f t="shared" si="38"/>
        <v/>
      </c>
      <c r="O140" s="1564" t="str">
        <f t="shared" si="39"/>
        <v/>
      </c>
      <c r="Q140" s="1564" t="str">
        <f t="shared" si="40"/>
        <v/>
      </c>
      <c r="S140" s="1564" t="str">
        <f t="shared" si="41"/>
        <v/>
      </c>
      <c r="U140" s="1564" t="str">
        <f t="shared" si="42"/>
        <v/>
      </c>
      <c r="W140" s="1564" t="str">
        <f t="shared" si="43"/>
        <v/>
      </c>
      <c r="Y140" s="1564" t="str">
        <f t="shared" si="44"/>
        <v/>
      </c>
      <c r="AA140" s="1564" t="str">
        <f t="shared" si="45"/>
        <v/>
      </c>
      <c r="AC140" s="1564" t="str">
        <f t="shared" si="46"/>
        <v/>
      </c>
      <c r="AE140" s="1564" t="str">
        <f t="shared" si="47"/>
        <v/>
      </c>
      <c r="AG140" s="1564" t="str">
        <f t="shared" si="48"/>
        <v/>
      </c>
      <c r="AI140" s="1564" t="str">
        <f t="shared" si="49"/>
        <v/>
      </c>
      <c r="AK140" s="1564" t="str">
        <f t="shared" si="50"/>
        <v/>
      </c>
      <c r="AM140" s="1564" t="str">
        <f t="shared" si="51"/>
        <v/>
      </c>
      <c r="AO140" s="1564" t="str">
        <f t="shared" si="52"/>
        <v/>
      </c>
      <c r="AQ140" s="1564" t="str">
        <f t="shared" si="53"/>
        <v/>
      </c>
    </row>
    <row r="141" spans="5:43">
      <c r="E141" s="1564" t="str">
        <f t="shared" ref="E141:G156" si="57">IF(OR($B141=0,D141=0),"",D141/$B141)</f>
        <v/>
      </c>
      <c r="G141" s="1564" t="str">
        <f t="shared" si="57"/>
        <v/>
      </c>
      <c r="I141" s="1564" t="str">
        <f t="shared" ref="I141:I204" si="58">IF(OR($B141=0,H141=0),"",H141/$B141)</f>
        <v/>
      </c>
      <c r="K141" s="1564" t="str">
        <f t="shared" ref="K141:K204" si="59">IF(OR($B141=0,J141=0),"",J141/$B141)</f>
        <v/>
      </c>
      <c r="M141" s="1564" t="str">
        <f t="shared" ref="M141:M204" si="60">IF(OR($B141=0,L141=0),"",L141/$B141)</f>
        <v/>
      </c>
      <c r="O141" s="1564" t="str">
        <f t="shared" ref="O141:O204" si="61">IF(OR($B141=0,N141=0),"",N141/$B141)</f>
        <v/>
      </c>
      <c r="Q141" s="1564" t="str">
        <f t="shared" ref="Q141:Q204" si="62">IF(OR($B141=0,P141=0),"",P141/$B141)</f>
        <v/>
      </c>
      <c r="S141" s="1564" t="str">
        <f t="shared" ref="S141:S204" si="63">IF(OR($B141=0,R141=0),"",R141/$B141)</f>
        <v/>
      </c>
      <c r="U141" s="1564" t="str">
        <f t="shared" ref="U141:U204" si="64">IF(OR($B141=0,T141=0),"",T141/$B141)</f>
        <v/>
      </c>
      <c r="W141" s="1564" t="str">
        <f t="shared" ref="W141:W204" si="65">IF(OR($B141=0,V141=0),"",V141/$B141)</f>
        <v/>
      </c>
      <c r="Y141" s="1564" t="str">
        <f t="shared" ref="Y141:Y204" si="66">IF(OR($B141=0,X141=0),"",X141/$B141)</f>
        <v/>
      </c>
      <c r="AA141" s="1564" t="str">
        <f t="shared" ref="AA141:AA204" si="67">IF(OR($B141=0,Z141=0),"",Z141/$B141)</f>
        <v/>
      </c>
      <c r="AC141" s="1564" t="str">
        <f t="shared" ref="AC141:AC204" si="68">IF(OR($B141=0,AB141=0),"",AB141/$B141)</f>
        <v/>
      </c>
      <c r="AE141" s="1564" t="str">
        <f t="shared" ref="AE141:AE204" si="69">IF(OR($B141=0,AD141=0),"",AD141/$B141)</f>
        <v/>
      </c>
      <c r="AG141" s="1564" t="str">
        <f t="shared" ref="AG141:AG204" si="70">IF(OR($B141=0,AF141=0),"",AF141/$B141)</f>
        <v/>
      </c>
      <c r="AI141" s="1564" t="str">
        <f t="shared" ref="AI141:AI204" si="71">IF(OR($B141=0,AH141=0),"",AH141/$B141)</f>
        <v/>
      </c>
      <c r="AK141" s="1564" t="str">
        <f t="shared" ref="AK141:AK204" si="72">IF(OR($B141=0,AJ141=0),"",AJ141/$B141)</f>
        <v/>
      </c>
      <c r="AM141" s="1564" t="str">
        <f t="shared" ref="AM141:AM204" si="73">IF(OR($B141=0,AL141=0),"",AL141/$B141)</f>
        <v/>
      </c>
      <c r="AO141" s="1564" t="str">
        <f t="shared" ref="AO141:AO204" si="74">IF(OR($B141=0,AN141=0),"",AN141/$B141)</f>
        <v/>
      </c>
      <c r="AQ141" s="1564" t="str">
        <f t="shared" ref="AQ141:AQ204" si="75">IF(OR($B141=0,AP141=0),"",AP141/$B141)</f>
        <v/>
      </c>
    </row>
    <row r="142" spans="5:43">
      <c r="E142" s="1564" t="str">
        <f t="shared" si="57"/>
        <v/>
      </c>
      <c r="G142" s="1564" t="str">
        <f t="shared" si="57"/>
        <v/>
      </c>
      <c r="I142" s="1564" t="str">
        <f t="shared" si="58"/>
        <v/>
      </c>
      <c r="K142" s="1564" t="str">
        <f t="shared" si="59"/>
        <v/>
      </c>
      <c r="M142" s="1564" t="str">
        <f t="shared" si="60"/>
        <v/>
      </c>
      <c r="O142" s="1564" t="str">
        <f t="shared" si="61"/>
        <v/>
      </c>
      <c r="Q142" s="1564" t="str">
        <f t="shared" si="62"/>
        <v/>
      </c>
      <c r="S142" s="1564" t="str">
        <f t="shared" si="63"/>
        <v/>
      </c>
      <c r="U142" s="1564" t="str">
        <f t="shared" si="64"/>
        <v/>
      </c>
      <c r="W142" s="1564" t="str">
        <f t="shared" si="65"/>
        <v/>
      </c>
      <c r="Y142" s="1564" t="str">
        <f t="shared" si="66"/>
        <v/>
      </c>
      <c r="AA142" s="1564" t="str">
        <f t="shared" si="67"/>
        <v/>
      </c>
      <c r="AC142" s="1564" t="str">
        <f t="shared" si="68"/>
        <v/>
      </c>
      <c r="AE142" s="1564" t="str">
        <f t="shared" si="69"/>
        <v/>
      </c>
      <c r="AG142" s="1564" t="str">
        <f t="shared" si="70"/>
        <v/>
      </c>
      <c r="AI142" s="1564" t="str">
        <f t="shared" si="71"/>
        <v/>
      </c>
      <c r="AK142" s="1564" t="str">
        <f t="shared" si="72"/>
        <v/>
      </c>
      <c r="AM142" s="1564" t="str">
        <f t="shared" si="73"/>
        <v/>
      </c>
      <c r="AO142" s="1564" t="str">
        <f t="shared" si="74"/>
        <v/>
      </c>
      <c r="AQ142" s="1564" t="str">
        <f t="shared" si="75"/>
        <v/>
      </c>
    </row>
    <row r="143" spans="5:43">
      <c r="E143" s="1564" t="str">
        <f t="shared" si="57"/>
        <v/>
      </c>
      <c r="G143" s="1564" t="str">
        <f t="shared" si="57"/>
        <v/>
      </c>
      <c r="I143" s="1564" t="str">
        <f t="shared" si="58"/>
        <v/>
      </c>
      <c r="K143" s="1564" t="str">
        <f t="shared" si="59"/>
        <v/>
      </c>
      <c r="M143" s="1564" t="str">
        <f t="shared" si="60"/>
        <v/>
      </c>
      <c r="O143" s="1564" t="str">
        <f t="shared" si="61"/>
        <v/>
      </c>
      <c r="Q143" s="1564" t="str">
        <f t="shared" si="62"/>
        <v/>
      </c>
      <c r="S143" s="1564" t="str">
        <f t="shared" si="63"/>
        <v/>
      </c>
      <c r="U143" s="1564" t="str">
        <f t="shared" si="64"/>
        <v/>
      </c>
      <c r="W143" s="1564" t="str">
        <f t="shared" si="65"/>
        <v/>
      </c>
      <c r="Y143" s="1564" t="str">
        <f t="shared" si="66"/>
        <v/>
      </c>
      <c r="AA143" s="1564" t="str">
        <f t="shared" si="67"/>
        <v/>
      </c>
      <c r="AC143" s="1564" t="str">
        <f t="shared" si="68"/>
        <v/>
      </c>
      <c r="AE143" s="1564" t="str">
        <f t="shared" si="69"/>
        <v/>
      </c>
      <c r="AG143" s="1564" t="str">
        <f t="shared" si="70"/>
        <v/>
      </c>
      <c r="AI143" s="1564" t="str">
        <f t="shared" si="71"/>
        <v/>
      </c>
      <c r="AK143" s="1564" t="str">
        <f t="shared" si="72"/>
        <v/>
      </c>
      <c r="AM143" s="1564" t="str">
        <f t="shared" si="73"/>
        <v/>
      </c>
      <c r="AO143" s="1564" t="str">
        <f t="shared" si="74"/>
        <v/>
      </c>
      <c r="AQ143" s="1564" t="str">
        <f t="shared" si="75"/>
        <v/>
      </c>
    </row>
    <row r="144" spans="5:43">
      <c r="E144" s="1564" t="str">
        <f t="shared" si="57"/>
        <v/>
      </c>
      <c r="G144" s="1564" t="str">
        <f t="shared" si="57"/>
        <v/>
      </c>
      <c r="I144" s="1564" t="str">
        <f t="shared" si="58"/>
        <v/>
      </c>
      <c r="K144" s="1564" t="str">
        <f t="shared" si="59"/>
        <v/>
      </c>
      <c r="M144" s="1564" t="str">
        <f t="shared" si="60"/>
        <v/>
      </c>
      <c r="O144" s="1564" t="str">
        <f t="shared" si="61"/>
        <v/>
      </c>
      <c r="Q144" s="1564" t="str">
        <f t="shared" si="62"/>
        <v/>
      </c>
      <c r="S144" s="1564" t="str">
        <f t="shared" si="63"/>
        <v/>
      </c>
      <c r="U144" s="1564" t="str">
        <f t="shared" si="64"/>
        <v/>
      </c>
      <c r="W144" s="1564" t="str">
        <f t="shared" si="65"/>
        <v/>
      </c>
      <c r="Y144" s="1564" t="str">
        <f t="shared" si="66"/>
        <v/>
      </c>
      <c r="AA144" s="1564" t="str">
        <f t="shared" si="67"/>
        <v/>
      </c>
      <c r="AC144" s="1564" t="str">
        <f t="shared" si="68"/>
        <v/>
      </c>
      <c r="AE144" s="1564" t="str">
        <f t="shared" si="69"/>
        <v/>
      </c>
      <c r="AG144" s="1564" t="str">
        <f t="shared" si="70"/>
        <v/>
      </c>
      <c r="AI144" s="1564" t="str">
        <f t="shared" si="71"/>
        <v/>
      </c>
      <c r="AK144" s="1564" t="str">
        <f t="shared" si="72"/>
        <v/>
      </c>
      <c r="AM144" s="1564" t="str">
        <f t="shared" si="73"/>
        <v/>
      </c>
      <c r="AO144" s="1564" t="str">
        <f t="shared" si="74"/>
        <v/>
      </c>
      <c r="AQ144" s="1564" t="str">
        <f t="shared" si="75"/>
        <v/>
      </c>
    </row>
    <row r="145" spans="5:43">
      <c r="E145" s="1564" t="str">
        <f t="shared" si="57"/>
        <v/>
      </c>
      <c r="G145" s="1564" t="str">
        <f t="shared" si="57"/>
        <v/>
      </c>
      <c r="I145" s="1564" t="str">
        <f t="shared" si="58"/>
        <v/>
      </c>
      <c r="K145" s="1564" t="str">
        <f t="shared" si="59"/>
        <v/>
      </c>
      <c r="M145" s="1564" t="str">
        <f t="shared" si="60"/>
        <v/>
      </c>
      <c r="O145" s="1564" t="str">
        <f t="shared" si="61"/>
        <v/>
      </c>
      <c r="Q145" s="1564" t="str">
        <f t="shared" si="62"/>
        <v/>
      </c>
      <c r="S145" s="1564" t="str">
        <f t="shared" si="63"/>
        <v/>
      </c>
      <c r="U145" s="1564" t="str">
        <f t="shared" si="64"/>
        <v/>
      </c>
      <c r="W145" s="1564" t="str">
        <f t="shared" si="65"/>
        <v/>
      </c>
      <c r="Y145" s="1564" t="str">
        <f t="shared" si="66"/>
        <v/>
      </c>
      <c r="AA145" s="1564" t="str">
        <f t="shared" si="67"/>
        <v/>
      </c>
      <c r="AC145" s="1564" t="str">
        <f t="shared" si="68"/>
        <v/>
      </c>
      <c r="AE145" s="1564" t="str">
        <f t="shared" si="69"/>
        <v/>
      </c>
      <c r="AG145" s="1564" t="str">
        <f t="shared" si="70"/>
        <v/>
      </c>
      <c r="AI145" s="1564" t="str">
        <f t="shared" si="71"/>
        <v/>
      </c>
      <c r="AK145" s="1564" t="str">
        <f t="shared" si="72"/>
        <v/>
      </c>
      <c r="AM145" s="1564" t="str">
        <f t="shared" si="73"/>
        <v/>
      </c>
      <c r="AO145" s="1564" t="str">
        <f t="shared" si="74"/>
        <v/>
      </c>
      <c r="AQ145" s="1564" t="str">
        <f t="shared" si="75"/>
        <v/>
      </c>
    </row>
    <row r="146" spans="5:43">
      <c r="E146" s="1564" t="str">
        <f t="shared" si="57"/>
        <v/>
      </c>
      <c r="G146" s="1564" t="str">
        <f t="shared" si="57"/>
        <v/>
      </c>
      <c r="I146" s="1564" t="str">
        <f t="shared" si="58"/>
        <v/>
      </c>
      <c r="K146" s="1564" t="str">
        <f t="shared" si="59"/>
        <v/>
      </c>
      <c r="M146" s="1564" t="str">
        <f t="shared" si="60"/>
        <v/>
      </c>
      <c r="O146" s="1564" t="str">
        <f t="shared" si="61"/>
        <v/>
      </c>
      <c r="Q146" s="1564" t="str">
        <f t="shared" si="62"/>
        <v/>
      </c>
      <c r="S146" s="1564" t="str">
        <f t="shared" si="63"/>
        <v/>
      </c>
      <c r="U146" s="1564" t="str">
        <f t="shared" si="64"/>
        <v/>
      </c>
      <c r="W146" s="1564" t="str">
        <f t="shared" si="65"/>
        <v/>
      </c>
      <c r="Y146" s="1564" t="str">
        <f t="shared" si="66"/>
        <v/>
      </c>
      <c r="AA146" s="1564" t="str">
        <f t="shared" si="67"/>
        <v/>
      </c>
      <c r="AC146" s="1564" t="str">
        <f t="shared" si="68"/>
        <v/>
      </c>
      <c r="AE146" s="1564" t="str">
        <f t="shared" si="69"/>
        <v/>
      </c>
      <c r="AG146" s="1564" t="str">
        <f t="shared" si="70"/>
        <v/>
      </c>
      <c r="AI146" s="1564" t="str">
        <f t="shared" si="71"/>
        <v/>
      </c>
      <c r="AK146" s="1564" t="str">
        <f t="shared" si="72"/>
        <v/>
      </c>
      <c r="AM146" s="1564" t="str">
        <f t="shared" si="73"/>
        <v/>
      </c>
      <c r="AO146" s="1564" t="str">
        <f t="shared" si="74"/>
        <v/>
      </c>
      <c r="AQ146" s="1564" t="str">
        <f t="shared" si="75"/>
        <v/>
      </c>
    </row>
    <row r="147" spans="5:43">
      <c r="E147" s="1564" t="str">
        <f t="shared" si="57"/>
        <v/>
      </c>
      <c r="G147" s="1564" t="str">
        <f t="shared" si="57"/>
        <v/>
      </c>
      <c r="I147" s="1564" t="str">
        <f t="shared" si="58"/>
        <v/>
      </c>
      <c r="K147" s="1564" t="str">
        <f t="shared" si="59"/>
        <v/>
      </c>
      <c r="M147" s="1564" t="str">
        <f t="shared" si="60"/>
        <v/>
      </c>
      <c r="O147" s="1564" t="str">
        <f t="shared" si="61"/>
        <v/>
      </c>
      <c r="Q147" s="1564" t="str">
        <f t="shared" si="62"/>
        <v/>
      </c>
      <c r="S147" s="1564" t="str">
        <f t="shared" si="63"/>
        <v/>
      </c>
      <c r="U147" s="1564" t="str">
        <f t="shared" si="64"/>
        <v/>
      </c>
      <c r="W147" s="1564" t="str">
        <f t="shared" si="65"/>
        <v/>
      </c>
      <c r="Y147" s="1564" t="str">
        <f t="shared" si="66"/>
        <v/>
      </c>
      <c r="AA147" s="1564" t="str">
        <f t="shared" si="67"/>
        <v/>
      </c>
      <c r="AC147" s="1564" t="str">
        <f t="shared" si="68"/>
        <v/>
      </c>
      <c r="AE147" s="1564" t="str">
        <f t="shared" si="69"/>
        <v/>
      </c>
      <c r="AG147" s="1564" t="str">
        <f t="shared" si="70"/>
        <v/>
      </c>
      <c r="AI147" s="1564" t="str">
        <f t="shared" si="71"/>
        <v/>
      </c>
      <c r="AK147" s="1564" t="str">
        <f t="shared" si="72"/>
        <v/>
      </c>
      <c r="AM147" s="1564" t="str">
        <f t="shared" si="73"/>
        <v/>
      </c>
      <c r="AO147" s="1564" t="str">
        <f t="shared" si="74"/>
        <v/>
      </c>
      <c r="AQ147" s="1564" t="str">
        <f t="shared" si="75"/>
        <v/>
      </c>
    </row>
    <row r="148" spans="5:43">
      <c r="E148" s="1564" t="str">
        <f t="shared" si="57"/>
        <v/>
      </c>
      <c r="G148" s="1564" t="str">
        <f t="shared" si="57"/>
        <v/>
      </c>
      <c r="I148" s="1564" t="str">
        <f t="shared" si="58"/>
        <v/>
      </c>
      <c r="K148" s="1564" t="str">
        <f t="shared" si="59"/>
        <v/>
      </c>
      <c r="M148" s="1564" t="str">
        <f t="shared" si="60"/>
        <v/>
      </c>
      <c r="O148" s="1564" t="str">
        <f t="shared" si="61"/>
        <v/>
      </c>
      <c r="Q148" s="1564" t="str">
        <f t="shared" si="62"/>
        <v/>
      </c>
      <c r="S148" s="1564" t="str">
        <f t="shared" si="63"/>
        <v/>
      </c>
      <c r="U148" s="1564" t="str">
        <f t="shared" si="64"/>
        <v/>
      </c>
      <c r="W148" s="1564" t="str">
        <f t="shared" si="65"/>
        <v/>
      </c>
      <c r="Y148" s="1564" t="str">
        <f t="shared" si="66"/>
        <v/>
      </c>
      <c r="AA148" s="1564" t="str">
        <f t="shared" si="67"/>
        <v/>
      </c>
      <c r="AC148" s="1564" t="str">
        <f t="shared" si="68"/>
        <v/>
      </c>
      <c r="AE148" s="1564" t="str">
        <f t="shared" si="69"/>
        <v/>
      </c>
      <c r="AG148" s="1564" t="str">
        <f t="shared" si="70"/>
        <v/>
      </c>
      <c r="AI148" s="1564" t="str">
        <f t="shared" si="71"/>
        <v/>
      </c>
      <c r="AK148" s="1564" t="str">
        <f t="shared" si="72"/>
        <v/>
      </c>
      <c r="AM148" s="1564" t="str">
        <f t="shared" si="73"/>
        <v/>
      </c>
      <c r="AO148" s="1564" t="str">
        <f t="shared" si="74"/>
        <v/>
      </c>
      <c r="AQ148" s="1564" t="str">
        <f t="shared" si="75"/>
        <v/>
      </c>
    </row>
    <row r="149" spans="5:43">
      <c r="E149" s="1564" t="str">
        <f t="shared" si="57"/>
        <v/>
      </c>
      <c r="G149" s="1564" t="str">
        <f t="shared" si="57"/>
        <v/>
      </c>
      <c r="I149" s="1564" t="str">
        <f t="shared" si="58"/>
        <v/>
      </c>
      <c r="K149" s="1564" t="str">
        <f t="shared" si="59"/>
        <v/>
      </c>
      <c r="M149" s="1564" t="str">
        <f t="shared" si="60"/>
        <v/>
      </c>
      <c r="O149" s="1564" t="str">
        <f t="shared" si="61"/>
        <v/>
      </c>
      <c r="Q149" s="1564" t="str">
        <f t="shared" si="62"/>
        <v/>
      </c>
      <c r="S149" s="1564" t="str">
        <f t="shared" si="63"/>
        <v/>
      </c>
      <c r="U149" s="1564" t="str">
        <f t="shared" si="64"/>
        <v/>
      </c>
      <c r="W149" s="1564" t="str">
        <f t="shared" si="65"/>
        <v/>
      </c>
      <c r="Y149" s="1564" t="str">
        <f t="shared" si="66"/>
        <v/>
      </c>
      <c r="AA149" s="1564" t="str">
        <f t="shared" si="67"/>
        <v/>
      </c>
      <c r="AC149" s="1564" t="str">
        <f t="shared" si="68"/>
        <v/>
      </c>
      <c r="AE149" s="1564" t="str">
        <f t="shared" si="69"/>
        <v/>
      </c>
      <c r="AG149" s="1564" t="str">
        <f t="shared" si="70"/>
        <v/>
      </c>
      <c r="AI149" s="1564" t="str">
        <f t="shared" si="71"/>
        <v/>
      </c>
      <c r="AK149" s="1564" t="str">
        <f t="shared" si="72"/>
        <v/>
      </c>
      <c r="AM149" s="1564" t="str">
        <f t="shared" si="73"/>
        <v/>
      </c>
      <c r="AO149" s="1564" t="str">
        <f t="shared" si="74"/>
        <v/>
      </c>
      <c r="AQ149" s="1564" t="str">
        <f t="shared" si="75"/>
        <v/>
      </c>
    </row>
    <row r="150" spans="5:43">
      <c r="E150" s="1564" t="str">
        <f t="shared" si="57"/>
        <v/>
      </c>
      <c r="G150" s="1564" t="str">
        <f t="shared" si="57"/>
        <v/>
      </c>
      <c r="I150" s="1564" t="str">
        <f t="shared" si="58"/>
        <v/>
      </c>
      <c r="K150" s="1564" t="str">
        <f t="shared" si="59"/>
        <v/>
      </c>
      <c r="M150" s="1564" t="str">
        <f t="shared" si="60"/>
        <v/>
      </c>
      <c r="O150" s="1564" t="str">
        <f t="shared" si="61"/>
        <v/>
      </c>
      <c r="Q150" s="1564" t="str">
        <f t="shared" si="62"/>
        <v/>
      </c>
      <c r="S150" s="1564" t="str">
        <f t="shared" si="63"/>
        <v/>
      </c>
      <c r="U150" s="1564" t="str">
        <f t="shared" si="64"/>
        <v/>
      </c>
      <c r="W150" s="1564" t="str">
        <f t="shared" si="65"/>
        <v/>
      </c>
      <c r="Y150" s="1564" t="str">
        <f t="shared" si="66"/>
        <v/>
      </c>
      <c r="AA150" s="1564" t="str">
        <f t="shared" si="67"/>
        <v/>
      </c>
      <c r="AC150" s="1564" t="str">
        <f t="shared" si="68"/>
        <v/>
      </c>
      <c r="AE150" s="1564" t="str">
        <f t="shared" si="69"/>
        <v/>
      </c>
      <c r="AG150" s="1564" t="str">
        <f t="shared" si="70"/>
        <v/>
      </c>
      <c r="AI150" s="1564" t="str">
        <f t="shared" si="71"/>
        <v/>
      </c>
      <c r="AK150" s="1564" t="str">
        <f t="shared" si="72"/>
        <v/>
      </c>
      <c r="AM150" s="1564" t="str">
        <f t="shared" si="73"/>
        <v/>
      </c>
      <c r="AO150" s="1564" t="str">
        <f t="shared" si="74"/>
        <v/>
      </c>
      <c r="AQ150" s="1564" t="str">
        <f t="shared" si="75"/>
        <v/>
      </c>
    </row>
    <row r="151" spans="5:43">
      <c r="E151" s="1564" t="str">
        <f t="shared" si="57"/>
        <v/>
      </c>
      <c r="G151" s="1564" t="str">
        <f t="shared" si="57"/>
        <v/>
      </c>
      <c r="I151" s="1564" t="str">
        <f t="shared" si="58"/>
        <v/>
      </c>
      <c r="K151" s="1564" t="str">
        <f t="shared" si="59"/>
        <v/>
      </c>
      <c r="M151" s="1564" t="str">
        <f t="shared" si="60"/>
        <v/>
      </c>
      <c r="O151" s="1564" t="str">
        <f t="shared" si="61"/>
        <v/>
      </c>
      <c r="Q151" s="1564" t="str">
        <f t="shared" si="62"/>
        <v/>
      </c>
      <c r="S151" s="1564" t="str">
        <f t="shared" si="63"/>
        <v/>
      </c>
      <c r="U151" s="1564" t="str">
        <f t="shared" si="64"/>
        <v/>
      </c>
      <c r="W151" s="1564" t="str">
        <f t="shared" si="65"/>
        <v/>
      </c>
      <c r="Y151" s="1564" t="str">
        <f t="shared" si="66"/>
        <v/>
      </c>
      <c r="AA151" s="1564" t="str">
        <f t="shared" si="67"/>
        <v/>
      </c>
      <c r="AC151" s="1564" t="str">
        <f t="shared" si="68"/>
        <v/>
      </c>
      <c r="AE151" s="1564" t="str">
        <f t="shared" si="69"/>
        <v/>
      </c>
      <c r="AG151" s="1564" t="str">
        <f t="shared" si="70"/>
        <v/>
      </c>
      <c r="AI151" s="1564" t="str">
        <f t="shared" si="71"/>
        <v/>
      </c>
      <c r="AK151" s="1564" t="str">
        <f t="shared" si="72"/>
        <v/>
      </c>
      <c r="AM151" s="1564" t="str">
        <f t="shared" si="73"/>
        <v/>
      </c>
      <c r="AO151" s="1564" t="str">
        <f t="shared" si="74"/>
        <v/>
      </c>
      <c r="AQ151" s="1564" t="str">
        <f t="shared" si="75"/>
        <v/>
      </c>
    </row>
    <row r="152" spans="5:43">
      <c r="E152" s="1564" t="str">
        <f t="shared" si="57"/>
        <v/>
      </c>
      <c r="G152" s="1564" t="str">
        <f t="shared" si="57"/>
        <v/>
      </c>
      <c r="I152" s="1564" t="str">
        <f t="shared" si="58"/>
        <v/>
      </c>
      <c r="K152" s="1564" t="str">
        <f t="shared" si="59"/>
        <v/>
      </c>
      <c r="M152" s="1564" t="str">
        <f t="shared" si="60"/>
        <v/>
      </c>
      <c r="O152" s="1564" t="str">
        <f t="shared" si="61"/>
        <v/>
      </c>
      <c r="Q152" s="1564" t="str">
        <f t="shared" si="62"/>
        <v/>
      </c>
      <c r="S152" s="1564" t="str">
        <f t="shared" si="63"/>
        <v/>
      </c>
      <c r="U152" s="1564" t="str">
        <f t="shared" si="64"/>
        <v/>
      </c>
      <c r="W152" s="1564" t="str">
        <f t="shared" si="65"/>
        <v/>
      </c>
      <c r="Y152" s="1564" t="str">
        <f t="shared" si="66"/>
        <v/>
      </c>
      <c r="AA152" s="1564" t="str">
        <f t="shared" si="67"/>
        <v/>
      </c>
      <c r="AC152" s="1564" t="str">
        <f t="shared" si="68"/>
        <v/>
      </c>
      <c r="AE152" s="1564" t="str">
        <f t="shared" si="69"/>
        <v/>
      </c>
      <c r="AG152" s="1564" t="str">
        <f t="shared" si="70"/>
        <v/>
      </c>
      <c r="AI152" s="1564" t="str">
        <f t="shared" si="71"/>
        <v/>
      </c>
      <c r="AK152" s="1564" t="str">
        <f t="shared" si="72"/>
        <v/>
      </c>
      <c r="AM152" s="1564" t="str">
        <f t="shared" si="73"/>
        <v/>
      </c>
      <c r="AO152" s="1564" t="str">
        <f t="shared" si="74"/>
        <v/>
      </c>
      <c r="AQ152" s="1564" t="str">
        <f t="shared" si="75"/>
        <v/>
      </c>
    </row>
    <row r="153" spans="5:43">
      <c r="E153" s="1564" t="str">
        <f t="shared" si="57"/>
        <v/>
      </c>
      <c r="G153" s="1564" t="str">
        <f t="shared" si="57"/>
        <v/>
      </c>
      <c r="I153" s="1564" t="str">
        <f t="shared" si="58"/>
        <v/>
      </c>
      <c r="K153" s="1564" t="str">
        <f t="shared" si="59"/>
        <v/>
      </c>
      <c r="M153" s="1564" t="str">
        <f t="shared" si="60"/>
        <v/>
      </c>
      <c r="O153" s="1564" t="str">
        <f t="shared" si="61"/>
        <v/>
      </c>
      <c r="Q153" s="1564" t="str">
        <f t="shared" si="62"/>
        <v/>
      </c>
      <c r="S153" s="1564" t="str">
        <f t="shared" si="63"/>
        <v/>
      </c>
      <c r="U153" s="1564" t="str">
        <f t="shared" si="64"/>
        <v/>
      </c>
      <c r="W153" s="1564" t="str">
        <f t="shared" si="65"/>
        <v/>
      </c>
      <c r="Y153" s="1564" t="str">
        <f t="shared" si="66"/>
        <v/>
      </c>
      <c r="AA153" s="1564" t="str">
        <f t="shared" si="67"/>
        <v/>
      </c>
      <c r="AC153" s="1564" t="str">
        <f t="shared" si="68"/>
        <v/>
      </c>
      <c r="AE153" s="1564" t="str">
        <f t="shared" si="69"/>
        <v/>
      </c>
      <c r="AG153" s="1564" t="str">
        <f t="shared" si="70"/>
        <v/>
      </c>
      <c r="AI153" s="1564" t="str">
        <f t="shared" si="71"/>
        <v/>
      </c>
      <c r="AK153" s="1564" t="str">
        <f t="shared" si="72"/>
        <v/>
      </c>
      <c r="AM153" s="1564" t="str">
        <f t="shared" si="73"/>
        <v/>
      </c>
      <c r="AO153" s="1564" t="str">
        <f t="shared" si="74"/>
        <v/>
      </c>
      <c r="AQ153" s="1564" t="str">
        <f t="shared" si="75"/>
        <v/>
      </c>
    </row>
    <row r="154" spans="5:43">
      <c r="E154" s="1564" t="str">
        <f t="shared" si="57"/>
        <v/>
      </c>
      <c r="G154" s="1564" t="str">
        <f t="shared" si="57"/>
        <v/>
      </c>
      <c r="I154" s="1564" t="str">
        <f t="shared" si="58"/>
        <v/>
      </c>
      <c r="K154" s="1564" t="str">
        <f t="shared" si="59"/>
        <v/>
      </c>
      <c r="M154" s="1564" t="str">
        <f t="shared" si="60"/>
        <v/>
      </c>
      <c r="O154" s="1564" t="str">
        <f t="shared" si="61"/>
        <v/>
      </c>
      <c r="Q154" s="1564" t="str">
        <f t="shared" si="62"/>
        <v/>
      </c>
      <c r="S154" s="1564" t="str">
        <f t="shared" si="63"/>
        <v/>
      </c>
      <c r="U154" s="1564" t="str">
        <f t="shared" si="64"/>
        <v/>
      </c>
      <c r="W154" s="1564" t="str">
        <f t="shared" si="65"/>
        <v/>
      </c>
      <c r="Y154" s="1564" t="str">
        <f t="shared" si="66"/>
        <v/>
      </c>
      <c r="AA154" s="1564" t="str">
        <f t="shared" si="67"/>
        <v/>
      </c>
      <c r="AC154" s="1564" t="str">
        <f t="shared" si="68"/>
        <v/>
      </c>
      <c r="AE154" s="1564" t="str">
        <f t="shared" si="69"/>
        <v/>
      </c>
      <c r="AG154" s="1564" t="str">
        <f t="shared" si="70"/>
        <v/>
      </c>
      <c r="AI154" s="1564" t="str">
        <f t="shared" si="71"/>
        <v/>
      </c>
      <c r="AK154" s="1564" t="str">
        <f t="shared" si="72"/>
        <v/>
      </c>
      <c r="AM154" s="1564" t="str">
        <f t="shared" si="73"/>
        <v/>
      </c>
      <c r="AO154" s="1564" t="str">
        <f t="shared" si="74"/>
        <v/>
      </c>
      <c r="AQ154" s="1564" t="str">
        <f t="shared" si="75"/>
        <v/>
      </c>
    </row>
    <row r="155" spans="5:43">
      <c r="E155" s="1564" t="str">
        <f t="shared" si="57"/>
        <v/>
      </c>
      <c r="G155" s="1564" t="str">
        <f t="shared" si="57"/>
        <v/>
      </c>
      <c r="I155" s="1564" t="str">
        <f t="shared" si="58"/>
        <v/>
      </c>
      <c r="K155" s="1564" t="str">
        <f t="shared" si="59"/>
        <v/>
      </c>
      <c r="M155" s="1564" t="str">
        <f t="shared" si="60"/>
        <v/>
      </c>
      <c r="O155" s="1564" t="str">
        <f t="shared" si="61"/>
        <v/>
      </c>
      <c r="Q155" s="1564" t="str">
        <f t="shared" si="62"/>
        <v/>
      </c>
      <c r="S155" s="1564" t="str">
        <f t="shared" si="63"/>
        <v/>
      </c>
      <c r="U155" s="1564" t="str">
        <f t="shared" si="64"/>
        <v/>
      </c>
      <c r="W155" s="1564" t="str">
        <f t="shared" si="65"/>
        <v/>
      </c>
      <c r="Y155" s="1564" t="str">
        <f t="shared" si="66"/>
        <v/>
      </c>
      <c r="AA155" s="1564" t="str">
        <f t="shared" si="67"/>
        <v/>
      </c>
      <c r="AC155" s="1564" t="str">
        <f t="shared" si="68"/>
        <v/>
      </c>
      <c r="AE155" s="1564" t="str">
        <f t="shared" si="69"/>
        <v/>
      </c>
      <c r="AG155" s="1564" t="str">
        <f t="shared" si="70"/>
        <v/>
      </c>
      <c r="AI155" s="1564" t="str">
        <f t="shared" si="71"/>
        <v/>
      </c>
      <c r="AK155" s="1564" t="str">
        <f t="shared" si="72"/>
        <v/>
      </c>
      <c r="AM155" s="1564" t="str">
        <f t="shared" si="73"/>
        <v/>
      </c>
      <c r="AO155" s="1564" t="str">
        <f t="shared" si="74"/>
        <v/>
      </c>
      <c r="AQ155" s="1564" t="str">
        <f t="shared" si="75"/>
        <v/>
      </c>
    </row>
    <row r="156" spans="5:43">
      <c r="E156" s="1564" t="str">
        <f t="shared" si="57"/>
        <v/>
      </c>
      <c r="G156" s="1564" t="str">
        <f t="shared" si="57"/>
        <v/>
      </c>
      <c r="I156" s="1564" t="str">
        <f t="shared" si="58"/>
        <v/>
      </c>
      <c r="K156" s="1564" t="str">
        <f t="shared" si="59"/>
        <v/>
      </c>
      <c r="M156" s="1564" t="str">
        <f t="shared" si="60"/>
        <v/>
      </c>
      <c r="O156" s="1564" t="str">
        <f t="shared" si="61"/>
        <v/>
      </c>
      <c r="Q156" s="1564" t="str">
        <f t="shared" si="62"/>
        <v/>
      </c>
      <c r="S156" s="1564" t="str">
        <f t="shared" si="63"/>
        <v/>
      </c>
      <c r="U156" s="1564" t="str">
        <f t="shared" si="64"/>
        <v/>
      </c>
      <c r="W156" s="1564" t="str">
        <f t="shared" si="65"/>
        <v/>
      </c>
      <c r="Y156" s="1564" t="str">
        <f t="shared" si="66"/>
        <v/>
      </c>
      <c r="AA156" s="1564" t="str">
        <f t="shared" si="67"/>
        <v/>
      </c>
      <c r="AC156" s="1564" t="str">
        <f t="shared" si="68"/>
        <v/>
      </c>
      <c r="AE156" s="1564" t="str">
        <f t="shared" si="69"/>
        <v/>
      </c>
      <c r="AG156" s="1564" t="str">
        <f t="shared" si="70"/>
        <v/>
      </c>
      <c r="AI156" s="1564" t="str">
        <f t="shared" si="71"/>
        <v/>
      </c>
      <c r="AK156" s="1564" t="str">
        <f t="shared" si="72"/>
        <v/>
      </c>
      <c r="AM156" s="1564" t="str">
        <f t="shared" si="73"/>
        <v/>
      </c>
      <c r="AO156" s="1564" t="str">
        <f t="shared" si="74"/>
        <v/>
      </c>
      <c r="AQ156" s="1564" t="str">
        <f t="shared" si="75"/>
        <v/>
      </c>
    </row>
    <row r="157" spans="5:43">
      <c r="E157" s="1564" t="str">
        <f t="shared" ref="E157:G172" si="76">IF(OR($B157=0,D157=0),"",D157/$B157)</f>
        <v/>
      </c>
      <c r="G157" s="1564" t="str">
        <f t="shared" si="76"/>
        <v/>
      </c>
      <c r="I157" s="1564" t="str">
        <f t="shared" si="58"/>
        <v/>
      </c>
      <c r="K157" s="1564" t="str">
        <f t="shared" si="59"/>
        <v/>
      </c>
      <c r="M157" s="1564" t="str">
        <f t="shared" si="60"/>
        <v/>
      </c>
      <c r="O157" s="1564" t="str">
        <f t="shared" si="61"/>
        <v/>
      </c>
      <c r="Q157" s="1564" t="str">
        <f t="shared" si="62"/>
        <v/>
      </c>
      <c r="S157" s="1564" t="str">
        <f t="shared" si="63"/>
        <v/>
      </c>
      <c r="U157" s="1564" t="str">
        <f t="shared" si="64"/>
        <v/>
      </c>
      <c r="W157" s="1564" t="str">
        <f t="shared" si="65"/>
        <v/>
      </c>
      <c r="Y157" s="1564" t="str">
        <f t="shared" si="66"/>
        <v/>
      </c>
      <c r="AA157" s="1564" t="str">
        <f t="shared" si="67"/>
        <v/>
      </c>
      <c r="AC157" s="1564" t="str">
        <f t="shared" si="68"/>
        <v/>
      </c>
      <c r="AE157" s="1564" t="str">
        <f t="shared" si="69"/>
        <v/>
      </c>
      <c r="AG157" s="1564" t="str">
        <f t="shared" si="70"/>
        <v/>
      </c>
      <c r="AI157" s="1564" t="str">
        <f t="shared" si="71"/>
        <v/>
      </c>
      <c r="AK157" s="1564" t="str">
        <f t="shared" si="72"/>
        <v/>
      </c>
      <c r="AM157" s="1564" t="str">
        <f t="shared" si="73"/>
        <v/>
      </c>
      <c r="AO157" s="1564" t="str">
        <f t="shared" si="74"/>
        <v/>
      </c>
      <c r="AQ157" s="1564" t="str">
        <f t="shared" si="75"/>
        <v/>
      </c>
    </row>
    <row r="158" spans="5:43">
      <c r="E158" s="1564" t="str">
        <f t="shared" si="76"/>
        <v/>
      </c>
      <c r="G158" s="1564" t="str">
        <f t="shared" si="76"/>
        <v/>
      </c>
      <c r="I158" s="1564" t="str">
        <f t="shared" si="58"/>
        <v/>
      </c>
      <c r="K158" s="1564" t="str">
        <f t="shared" si="59"/>
        <v/>
      </c>
      <c r="M158" s="1564" t="str">
        <f t="shared" si="60"/>
        <v/>
      </c>
      <c r="O158" s="1564" t="str">
        <f t="shared" si="61"/>
        <v/>
      </c>
      <c r="Q158" s="1564" t="str">
        <f t="shared" si="62"/>
        <v/>
      </c>
      <c r="S158" s="1564" t="str">
        <f t="shared" si="63"/>
        <v/>
      </c>
      <c r="U158" s="1564" t="str">
        <f t="shared" si="64"/>
        <v/>
      </c>
      <c r="W158" s="1564" t="str">
        <f t="shared" si="65"/>
        <v/>
      </c>
      <c r="Y158" s="1564" t="str">
        <f t="shared" si="66"/>
        <v/>
      </c>
      <c r="AA158" s="1564" t="str">
        <f t="shared" si="67"/>
        <v/>
      </c>
      <c r="AC158" s="1564" t="str">
        <f t="shared" si="68"/>
        <v/>
      </c>
      <c r="AE158" s="1564" t="str">
        <f t="shared" si="69"/>
        <v/>
      </c>
      <c r="AG158" s="1564" t="str">
        <f t="shared" si="70"/>
        <v/>
      </c>
      <c r="AI158" s="1564" t="str">
        <f t="shared" si="71"/>
        <v/>
      </c>
      <c r="AK158" s="1564" t="str">
        <f t="shared" si="72"/>
        <v/>
      </c>
      <c r="AM158" s="1564" t="str">
        <f t="shared" si="73"/>
        <v/>
      </c>
      <c r="AO158" s="1564" t="str">
        <f t="shared" si="74"/>
        <v/>
      </c>
      <c r="AQ158" s="1564" t="str">
        <f t="shared" si="75"/>
        <v/>
      </c>
    </row>
    <row r="159" spans="5:43">
      <c r="E159" s="1564" t="str">
        <f t="shared" si="76"/>
        <v/>
      </c>
      <c r="G159" s="1564" t="str">
        <f t="shared" si="76"/>
        <v/>
      </c>
      <c r="I159" s="1564" t="str">
        <f t="shared" si="58"/>
        <v/>
      </c>
      <c r="K159" s="1564" t="str">
        <f t="shared" si="59"/>
        <v/>
      </c>
      <c r="M159" s="1564" t="str">
        <f t="shared" si="60"/>
        <v/>
      </c>
      <c r="O159" s="1564" t="str">
        <f t="shared" si="61"/>
        <v/>
      </c>
      <c r="Q159" s="1564" t="str">
        <f t="shared" si="62"/>
        <v/>
      </c>
      <c r="S159" s="1564" t="str">
        <f t="shared" si="63"/>
        <v/>
      </c>
      <c r="U159" s="1564" t="str">
        <f t="shared" si="64"/>
        <v/>
      </c>
      <c r="W159" s="1564" t="str">
        <f t="shared" si="65"/>
        <v/>
      </c>
      <c r="Y159" s="1564" t="str">
        <f t="shared" si="66"/>
        <v/>
      </c>
      <c r="AA159" s="1564" t="str">
        <f t="shared" si="67"/>
        <v/>
      </c>
      <c r="AC159" s="1564" t="str">
        <f t="shared" si="68"/>
        <v/>
      </c>
      <c r="AE159" s="1564" t="str">
        <f t="shared" si="69"/>
        <v/>
      </c>
      <c r="AG159" s="1564" t="str">
        <f t="shared" si="70"/>
        <v/>
      </c>
      <c r="AI159" s="1564" t="str">
        <f t="shared" si="71"/>
        <v/>
      </c>
      <c r="AK159" s="1564" t="str">
        <f t="shared" si="72"/>
        <v/>
      </c>
      <c r="AM159" s="1564" t="str">
        <f t="shared" si="73"/>
        <v/>
      </c>
      <c r="AO159" s="1564" t="str">
        <f t="shared" si="74"/>
        <v/>
      </c>
      <c r="AQ159" s="1564" t="str">
        <f t="shared" si="75"/>
        <v/>
      </c>
    </row>
    <row r="160" spans="5:43">
      <c r="E160" s="1564" t="str">
        <f t="shared" si="76"/>
        <v/>
      </c>
      <c r="G160" s="1564" t="str">
        <f t="shared" si="76"/>
        <v/>
      </c>
      <c r="I160" s="1564" t="str">
        <f t="shared" si="58"/>
        <v/>
      </c>
      <c r="K160" s="1564" t="str">
        <f t="shared" si="59"/>
        <v/>
      </c>
      <c r="M160" s="1564" t="str">
        <f t="shared" si="60"/>
        <v/>
      </c>
      <c r="O160" s="1564" t="str">
        <f t="shared" si="61"/>
        <v/>
      </c>
      <c r="Q160" s="1564" t="str">
        <f t="shared" si="62"/>
        <v/>
      </c>
      <c r="S160" s="1564" t="str">
        <f t="shared" si="63"/>
        <v/>
      </c>
      <c r="U160" s="1564" t="str">
        <f t="shared" si="64"/>
        <v/>
      </c>
      <c r="W160" s="1564" t="str">
        <f t="shared" si="65"/>
        <v/>
      </c>
      <c r="Y160" s="1564" t="str">
        <f t="shared" si="66"/>
        <v/>
      </c>
      <c r="AA160" s="1564" t="str">
        <f t="shared" si="67"/>
        <v/>
      </c>
      <c r="AC160" s="1564" t="str">
        <f t="shared" si="68"/>
        <v/>
      </c>
      <c r="AE160" s="1564" t="str">
        <f t="shared" si="69"/>
        <v/>
      </c>
      <c r="AG160" s="1564" t="str">
        <f t="shared" si="70"/>
        <v/>
      </c>
      <c r="AI160" s="1564" t="str">
        <f t="shared" si="71"/>
        <v/>
      </c>
      <c r="AK160" s="1564" t="str">
        <f t="shared" si="72"/>
        <v/>
      </c>
      <c r="AM160" s="1564" t="str">
        <f t="shared" si="73"/>
        <v/>
      </c>
      <c r="AO160" s="1564" t="str">
        <f t="shared" si="74"/>
        <v/>
      </c>
      <c r="AQ160" s="1564" t="str">
        <f t="shared" si="75"/>
        <v/>
      </c>
    </row>
    <row r="161" spans="5:43">
      <c r="E161" s="1564" t="str">
        <f t="shared" si="76"/>
        <v/>
      </c>
      <c r="G161" s="1564" t="str">
        <f t="shared" si="76"/>
        <v/>
      </c>
      <c r="I161" s="1564" t="str">
        <f t="shared" si="58"/>
        <v/>
      </c>
      <c r="K161" s="1564" t="str">
        <f t="shared" si="59"/>
        <v/>
      </c>
      <c r="M161" s="1564" t="str">
        <f t="shared" si="60"/>
        <v/>
      </c>
      <c r="O161" s="1564" t="str">
        <f t="shared" si="61"/>
        <v/>
      </c>
      <c r="Q161" s="1564" t="str">
        <f t="shared" si="62"/>
        <v/>
      </c>
      <c r="S161" s="1564" t="str">
        <f t="shared" si="63"/>
        <v/>
      </c>
      <c r="U161" s="1564" t="str">
        <f t="shared" si="64"/>
        <v/>
      </c>
      <c r="W161" s="1564" t="str">
        <f t="shared" si="65"/>
        <v/>
      </c>
      <c r="Y161" s="1564" t="str">
        <f t="shared" si="66"/>
        <v/>
      </c>
      <c r="AA161" s="1564" t="str">
        <f t="shared" si="67"/>
        <v/>
      </c>
      <c r="AC161" s="1564" t="str">
        <f t="shared" si="68"/>
        <v/>
      </c>
      <c r="AE161" s="1564" t="str">
        <f t="shared" si="69"/>
        <v/>
      </c>
      <c r="AG161" s="1564" t="str">
        <f t="shared" si="70"/>
        <v/>
      </c>
      <c r="AI161" s="1564" t="str">
        <f t="shared" si="71"/>
        <v/>
      </c>
      <c r="AK161" s="1564" t="str">
        <f t="shared" si="72"/>
        <v/>
      </c>
      <c r="AM161" s="1564" t="str">
        <f t="shared" si="73"/>
        <v/>
      </c>
      <c r="AO161" s="1564" t="str">
        <f t="shared" si="74"/>
        <v/>
      </c>
      <c r="AQ161" s="1564" t="str">
        <f t="shared" si="75"/>
        <v/>
      </c>
    </row>
    <row r="162" spans="5:43">
      <c r="E162" s="1564" t="str">
        <f t="shared" si="76"/>
        <v/>
      </c>
      <c r="G162" s="1564" t="str">
        <f t="shared" si="76"/>
        <v/>
      </c>
      <c r="I162" s="1564" t="str">
        <f t="shared" si="58"/>
        <v/>
      </c>
      <c r="K162" s="1564" t="str">
        <f t="shared" si="59"/>
        <v/>
      </c>
      <c r="M162" s="1564" t="str">
        <f t="shared" si="60"/>
        <v/>
      </c>
      <c r="O162" s="1564" t="str">
        <f t="shared" si="61"/>
        <v/>
      </c>
      <c r="Q162" s="1564" t="str">
        <f t="shared" si="62"/>
        <v/>
      </c>
      <c r="S162" s="1564" t="str">
        <f t="shared" si="63"/>
        <v/>
      </c>
      <c r="U162" s="1564" t="str">
        <f t="shared" si="64"/>
        <v/>
      </c>
      <c r="W162" s="1564" t="str">
        <f t="shared" si="65"/>
        <v/>
      </c>
      <c r="Y162" s="1564" t="str">
        <f t="shared" si="66"/>
        <v/>
      </c>
      <c r="AA162" s="1564" t="str">
        <f t="shared" si="67"/>
        <v/>
      </c>
      <c r="AC162" s="1564" t="str">
        <f t="shared" si="68"/>
        <v/>
      </c>
      <c r="AE162" s="1564" t="str">
        <f t="shared" si="69"/>
        <v/>
      </c>
      <c r="AG162" s="1564" t="str">
        <f t="shared" si="70"/>
        <v/>
      </c>
      <c r="AI162" s="1564" t="str">
        <f t="shared" si="71"/>
        <v/>
      </c>
      <c r="AK162" s="1564" t="str">
        <f t="shared" si="72"/>
        <v/>
      </c>
      <c r="AM162" s="1564" t="str">
        <f t="shared" si="73"/>
        <v/>
      </c>
      <c r="AO162" s="1564" t="str">
        <f t="shared" si="74"/>
        <v/>
      </c>
      <c r="AQ162" s="1564" t="str">
        <f t="shared" si="75"/>
        <v/>
      </c>
    </row>
    <row r="163" spans="5:43">
      <c r="E163" s="1564" t="str">
        <f t="shared" si="76"/>
        <v/>
      </c>
      <c r="G163" s="1564" t="str">
        <f t="shared" si="76"/>
        <v/>
      </c>
      <c r="I163" s="1564" t="str">
        <f t="shared" si="58"/>
        <v/>
      </c>
      <c r="K163" s="1564" t="str">
        <f t="shared" si="59"/>
        <v/>
      </c>
      <c r="M163" s="1564" t="str">
        <f t="shared" si="60"/>
        <v/>
      </c>
      <c r="O163" s="1564" t="str">
        <f t="shared" si="61"/>
        <v/>
      </c>
      <c r="Q163" s="1564" t="str">
        <f t="shared" si="62"/>
        <v/>
      </c>
      <c r="S163" s="1564" t="str">
        <f t="shared" si="63"/>
        <v/>
      </c>
      <c r="U163" s="1564" t="str">
        <f t="shared" si="64"/>
        <v/>
      </c>
      <c r="W163" s="1564" t="str">
        <f t="shared" si="65"/>
        <v/>
      </c>
      <c r="Y163" s="1564" t="str">
        <f t="shared" si="66"/>
        <v/>
      </c>
      <c r="AA163" s="1564" t="str">
        <f t="shared" si="67"/>
        <v/>
      </c>
      <c r="AC163" s="1564" t="str">
        <f t="shared" si="68"/>
        <v/>
      </c>
      <c r="AE163" s="1564" t="str">
        <f t="shared" si="69"/>
        <v/>
      </c>
      <c r="AG163" s="1564" t="str">
        <f t="shared" si="70"/>
        <v/>
      </c>
      <c r="AI163" s="1564" t="str">
        <f t="shared" si="71"/>
        <v/>
      </c>
      <c r="AK163" s="1564" t="str">
        <f t="shared" si="72"/>
        <v/>
      </c>
      <c r="AM163" s="1564" t="str">
        <f t="shared" si="73"/>
        <v/>
      </c>
      <c r="AO163" s="1564" t="str">
        <f t="shared" si="74"/>
        <v/>
      </c>
      <c r="AQ163" s="1564" t="str">
        <f t="shared" si="75"/>
        <v/>
      </c>
    </row>
    <row r="164" spans="5:43">
      <c r="E164" s="1564" t="str">
        <f t="shared" si="76"/>
        <v/>
      </c>
      <c r="G164" s="1564" t="str">
        <f t="shared" si="76"/>
        <v/>
      </c>
      <c r="I164" s="1564" t="str">
        <f t="shared" si="58"/>
        <v/>
      </c>
      <c r="K164" s="1564" t="str">
        <f t="shared" si="59"/>
        <v/>
      </c>
      <c r="M164" s="1564" t="str">
        <f t="shared" si="60"/>
        <v/>
      </c>
      <c r="O164" s="1564" t="str">
        <f t="shared" si="61"/>
        <v/>
      </c>
      <c r="Q164" s="1564" t="str">
        <f t="shared" si="62"/>
        <v/>
      </c>
      <c r="S164" s="1564" t="str">
        <f t="shared" si="63"/>
        <v/>
      </c>
      <c r="U164" s="1564" t="str">
        <f t="shared" si="64"/>
        <v/>
      </c>
      <c r="W164" s="1564" t="str">
        <f t="shared" si="65"/>
        <v/>
      </c>
      <c r="Y164" s="1564" t="str">
        <f t="shared" si="66"/>
        <v/>
      </c>
      <c r="AA164" s="1564" t="str">
        <f t="shared" si="67"/>
        <v/>
      </c>
      <c r="AC164" s="1564" t="str">
        <f t="shared" si="68"/>
        <v/>
      </c>
      <c r="AE164" s="1564" t="str">
        <f t="shared" si="69"/>
        <v/>
      </c>
      <c r="AG164" s="1564" t="str">
        <f t="shared" si="70"/>
        <v/>
      </c>
      <c r="AI164" s="1564" t="str">
        <f t="shared" si="71"/>
        <v/>
      </c>
      <c r="AK164" s="1564" t="str">
        <f t="shared" si="72"/>
        <v/>
      </c>
      <c r="AM164" s="1564" t="str">
        <f t="shared" si="73"/>
        <v/>
      </c>
      <c r="AO164" s="1564" t="str">
        <f t="shared" si="74"/>
        <v/>
      </c>
      <c r="AQ164" s="1564" t="str">
        <f t="shared" si="75"/>
        <v/>
      </c>
    </row>
    <row r="165" spans="5:43">
      <c r="E165" s="1564" t="str">
        <f t="shared" si="76"/>
        <v/>
      </c>
      <c r="G165" s="1564" t="str">
        <f t="shared" si="76"/>
        <v/>
      </c>
      <c r="I165" s="1564" t="str">
        <f t="shared" si="58"/>
        <v/>
      </c>
      <c r="K165" s="1564" t="str">
        <f t="shared" si="59"/>
        <v/>
      </c>
      <c r="M165" s="1564" t="str">
        <f t="shared" si="60"/>
        <v/>
      </c>
      <c r="O165" s="1564" t="str">
        <f t="shared" si="61"/>
        <v/>
      </c>
      <c r="Q165" s="1564" t="str">
        <f t="shared" si="62"/>
        <v/>
      </c>
      <c r="S165" s="1564" t="str">
        <f t="shared" si="63"/>
        <v/>
      </c>
      <c r="U165" s="1564" t="str">
        <f t="shared" si="64"/>
        <v/>
      </c>
      <c r="W165" s="1564" t="str">
        <f t="shared" si="65"/>
        <v/>
      </c>
      <c r="Y165" s="1564" t="str">
        <f t="shared" si="66"/>
        <v/>
      </c>
      <c r="AA165" s="1564" t="str">
        <f t="shared" si="67"/>
        <v/>
      </c>
      <c r="AC165" s="1564" t="str">
        <f t="shared" si="68"/>
        <v/>
      </c>
      <c r="AE165" s="1564" t="str">
        <f t="shared" si="69"/>
        <v/>
      </c>
      <c r="AG165" s="1564" t="str">
        <f t="shared" si="70"/>
        <v/>
      </c>
      <c r="AI165" s="1564" t="str">
        <f t="shared" si="71"/>
        <v/>
      </c>
      <c r="AK165" s="1564" t="str">
        <f t="shared" si="72"/>
        <v/>
      </c>
      <c r="AM165" s="1564" t="str">
        <f t="shared" si="73"/>
        <v/>
      </c>
      <c r="AO165" s="1564" t="str">
        <f t="shared" si="74"/>
        <v/>
      </c>
      <c r="AQ165" s="1564" t="str">
        <f t="shared" si="75"/>
        <v/>
      </c>
    </row>
    <row r="166" spans="5:43">
      <c r="E166" s="1564" t="str">
        <f t="shared" si="76"/>
        <v/>
      </c>
      <c r="G166" s="1564" t="str">
        <f t="shared" si="76"/>
        <v/>
      </c>
      <c r="I166" s="1564" t="str">
        <f t="shared" si="58"/>
        <v/>
      </c>
      <c r="K166" s="1564" t="str">
        <f t="shared" si="59"/>
        <v/>
      </c>
      <c r="M166" s="1564" t="str">
        <f t="shared" si="60"/>
        <v/>
      </c>
      <c r="O166" s="1564" t="str">
        <f t="shared" si="61"/>
        <v/>
      </c>
      <c r="Q166" s="1564" t="str">
        <f t="shared" si="62"/>
        <v/>
      </c>
      <c r="S166" s="1564" t="str">
        <f t="shared" si="63"/>
        <v/>
      </c>
      <c r="U166" s="1564" t="str">
        <f t="shared" si="64"/>
        <v/>
      </c>
      <c r="W166" s="1564" t="str">
        <f t="shared" si="65"/>
        <v/>
      </c>
      <c r="Y166" s="1564" t="str">
        <f t="shared" si="66"/>
        <v/>
      </c>
      <c r="AA166" s="1564" t="str">
        <f t="shared" si="67"/>
        <v/>
      </c>
      <c r="AC166" s="1564" t="str">
        <f t="shared" si="68"/>
        <v/>
      </c>
      <c r="AE166" s="1564" t="str">
        <f t="shared" si="69"/>
        <v/>
      </c>
      <c r="AG166" s="1564" t="str">
        <f t="shared" si="70"/>
        <v/>
      </c>
      <c r="AI166" s="1564" t="str">
        <f t="shared" si="71"/>
        <v/>
      </c>
      <c r="AK166" s="1564" t="str">
        <f t="shared" si="72"/>
        <v/>
      </c>
      <c r="AM166" s="1564" t="str">
        <f t="shared" si="73"/>
        <v/>
      </c>
      <c r="AO166" s="1564" t="str">
        <f t="shared" si="74"/>
        <v/>
      </c>
      <c r="AQ166" s="1564" t="str">
        <f t="shared" si="75"/>
        <v/>
      </c>
    </row>
    <row r="167" spans="5:43">
      <c r="E167" s="1564" t="str">
        <f t="shared" si="76"/>
        <v/>
      </c>
      <c r="G167" s="1564" t="str">
        <f t="shared" si="76"/>
        <v/>
      </c>
      <c r="I167" s="1564" t="str">
        <f t="shared" si="58"/>
        <v/>
      </c>
      <c r="K167" s="1564" t="str">
        <f t="shared" si="59"/>
        <v/>
      </c>
      <c r="M167" s="1564" t="str">
        <f t="shared" si="60"/>
        <v/>
      </c>
      <c r="O167" s="1564" t="str">
        <f t="shared" si="61"/>
        <v/>
      </c>
      <c r="Q167" s="1564" t="str">
        <f t="shared" si="62"/>
        <v/>
      </c>
      <c r="S167" s="1564" t="str">
        <f t="shared" si="63"/>
        <v/>
      </c>
      <c r="U167" s="1564" t="str">
        <f t="shared" si="64"/>
        <v/>
      </c>
      <c r="W167" s="1564" t="str">
        <f t="shared" si="65"/>
        <v/>
      </c>
      <c r="Y167" s="1564" t="str">
        <f t="shared" si="66"/>
        <v/>
      </c>
      <c r="AA167" s="1564" t="str">
        <f t="shared" si="67"/>
        <v/>
      </c>
      <c r="AC167" s="1564" t="str">
        <f t="shared" si="68"/>
        <v/>
      </c>
      <c r="AE167" s="1564" t="str">
        <f t="shared" si="69"/>
        <v/>
      </c>
      <c r="AG167" s="1564" t="str">
        <f t="shared" si="70"/>
        <v/>
      </c>
      <c r="AI167" s="1564" t="str">
        <f t="shared" si="71"/>
        <v/>
      </c>
      <c r="AK167" s="1564" t="str">
        <f t="shared" si="72"/>
        <v/>
      </c>
      <c r="AM167" s="1564" t="str">
        <f t="shared" si="73"/>
        <v/>
      </c>
      <c r="AO167" s="1564" t="str">
        <f t="shared" si="74"/>
        <v/>
      </c>
      <c r="AQ167" s="1564" t="str">
        <f t="shared" si="75"/>
        <v/>
      </c>
    </row>
    <row r="168" spans="5:43">
      <c r="E168" s="1564" t="str">
        <f t="shared" si="76"/>
        <v/>
      </c>
      <c r="G168" s="1564" t="str">
        <f t="shared" si="76"/>
        <v/>
      </c>
      <c r="I168" s="1564" t="str">
        <f t="shared" si="58"/>
        <v/>
      </c>
      <c r="K168" s="1564" t="str">
        <f t="shared" si="59"/>
        <v/>
      </c>
      <c r="M168" s="1564" t="str">
        <f t="shared" si="60"/>
        <v/>
      </c>
      <c r="O168" s="1564" t="str">
        <f t="shared" si="61"/>
        <v/>
      </c>
      <c r="Q168" s="1564" t="str">
        <f t="shared" si="62"/>
        <v/>
      </c>
      <c r="S168" s="1564" t="str">
        <f t="shared" si="63"/>
        <v/>
      </c>
      <c r="U168" s="1564" t="str">
        <f t="shared" si="64"/>
        <v/>
      </c>
      <c r="W168" s="1564" t="str">
        <f t="shared" si="65"/>
        <v/>
      </c>
      <c r="Y168" s="1564" t="str">
        <f t="shared" si="66"/>
        <v/>
      </c>
      <c r="AA168" s="1564" t="str">
        <f t="shared" si="67"/>
        <v/>
      </c>
      <c r="AC168" s="1564" t="str">
        <f t="shared" si="68"/>
        <v/>
      </c>
      <c r="AE168" s="1564" t="str">
        <f t="shared" si="69"/>
        <v/>
      </c>
      <c r="AG168" s="1564" t="str">
        <f t="shared" si="70"/>
        <v/>
      </c>
      <c r="AI168" s="1564" t="str">
        <f t="shared" si="71"/>
        <v/>
      </c>
      <c r="AK168" s="1564" t="str">
        <f t="shared" si="72"/>
        <v/>
      </c>
      <c r="AM168" s="1564" t="str">
        <f t="shared" si="73"/>
        <v/>
      </c>
      <c r="AO168" s="1564" t="str">
        <f t="shared" si="74"/>
        <v/>
      </c>
      <c r="AQ168" s="1564" t="str">
        <f t="shared" si="75"/>
        <v/>
      </c>
    </row>
    <row r="169" spans="5:43">
      <c r="E169" s="1564" t="str">
        <f t="shared" si="76"/>
        <v/>
      </c>
      <c r="G169" s="1564" t="str">
        <f t="shared" si="76"/>
        <v/>
      </c>
      <c r="I169" s="1564" t="str">
        <f t="shared" si="58"/>
        <v/>
      </c>
      <c r="K169" s="1564" t="str">
        <f t="shared" si="59"/>
        <v/>
      </c>
      <c r="M169" s="1564" t="str">
        <f t="shared" si="60"/>
        <v/>
      </c>
      <c r="O169" s="1564" t="str">
        <f t="shared" si="61"/>
        <v/>
      </c>
      <c r="Q169" s="1564" t="str">
        <f t="shared" si="62"/>
        <v/>
      </c>
      <c r="S169" s="1564" t="str">
        <f t="shared" si="63"/>
        <v/>
      </c>
      <c r="U169" s="1564" t="str">
        <f t="shared" si="64"/>
        <v/>
      </c>
      <c r="W169" s="1564" t="str">
        <f t="shared" si="65"/>
        <v/>
      </c>
      <c r="Y169" s="1564" t="str">
        <f t="shared" si="66"/>
        <v/>
      </c>
      <c r="AA169" s="1564" t="str">
        <f t="shared" si="67"/>
        <v/>
      </c>
      <c r="AC169" s="1564" t="str">
        <f t="shared" si="68"/>
        <v/>
      </c>
      <c r="AE169" s="1564" t="str">
        <f t="shared" si="69"/>
        <v/>
      </c>
      <c r="AG169" s="1564" t="str">
        <f t="shared" si="70"/>
        <v/>
      </c>
      <c r="AI169" s="1564" t="str">
        <f t="shared" si="71"/>
        <v/>
      </c>
      <c r="AK169" s="1564" t="str">
        <f t="shared" si="72"/>
        <v/>
      </c>
      <c r="AM169" s="1564" t="str">
        <f t="shared" si="73"/>
        <v/>
      </c>
      <c r="AO169" s="1564" t="str">
        <f t="shared" si="74"/>
        <v/>
      </c>
      <c r="AQ169" s="1564" t="str">
        <f t="shared" si="75"/>
        <v/>
      </c>
    </row>
    <row r="170" spans="5:43">
      <c r="E170" s="1564" t="str">
        <f t="shared" si="76"/>
        <v/>
      </c>
      <c r="G170" s="1564" t="str">
        <f t="shared" si="76"/>
        <v/>
      </c>
      <c r="I170" s="1564" t="str">
        <f t="shared" si="58"/>
        <v/>
      </c>
      <c r="K170" s="1564" t="str">
        <f t="shared" si="59"/>
        <v/>
      </c>
      <c r="M170" s="1564" t="str">
        <f t="shared" si="60"/>
        <v/>
      </c>
      <c r="O170" s="1564" t="str">
        <f t="shared" si="61"/>
        <v/>
      </c>
      <c r="Q170" s="1564" t="str">
        <f t="shared" si="62"/>
        <v/>
      </c>
      <c r="S170" s="1564" t="str">
        <f t="shared" si="63"/>
        <v/>
      </c>
      <c r="U170" s="1564" t="str">
        <f t="shared" si="64"/>
        <v/>
      </c>
      <c r="W170" s="1564" t="str">
        <f t="shared" si="65"/>
        <v/>
      </c>
      <c r="Y170" s="1564" t="str">
        <f t="shared" si="66"/>
        <v/>
      </c>
      <c r="AA170" s="1564" t="str">
        <f t="shared" si="67"/>
        <v/>
      </c>
      <c r="AC170" s="1564" t="str">
        <f t="shared" si="68"/>
        <v/>
      </c>
      <c r="AE170" s="1564" t="str">
        <f t="shared" si="69"/>
        <v/>
      </c>
      <c r="AG170" s="1564" t="str">
        <f t="shared" si="70"/>
        <v/>
      </c>
      <c r="AI170" s="1564" t="str">
        <f t="shared" si="71"/>
        <v/>
      </c>
      <c r="AK170" s="1564" t="str">
        <f t="shared" si="72"/>
        <v/>
      </c>
      <c r="AM170" s="1564" t="str">
        <f t="shared" si="73"/>
        <v/>
      </c>
      <c r="AO170" s="1564" t="str">
        <f t="shared" si="74"/>
        <v/>
      </c>
      <c r="AQ170" s="1564" t="str">
        <f t="shared" si="75"/>
        <v/>
      </c>
    </row>
    <row r="171" spans="5:43">
      <c r="E171" s="1564" t="str">
        <f t="shared" si="76"/>
        <v/>
      </c>
      <c r="G171" s="1564" t="str">
        <f t="shared" si="76"/>
        <v/>
      </c>
      <c r="I171" s="1564" t="str">
        <f t="shared" si="58"/>
        <v/>
      </c>
      <c r="K171" s="1564" t="str">
        <f t="shared" si="59"/>
        <v/>
      </c>
      <c r="M171" s="1564" t="str">
        <f t="shared" si="60"/>
        <v/>
      </c>
      <c r="O171" s="1564" t="str">
        <f t="shared" si="61"/>
        <v/>
      </c>
      <c r="Q171" s="1564" t="str">
        <f t="shared" si="62"/>
        <v/>
      </c>
      <c r="S171" s="1564" t="str">
        <f t="shared" si="63"/>
        <v/>
      </c>
      <c r="U171" s="1564" t="str">
        <f t="shared" si="64"/>
        <v/>
      </c>
      <c r="W171" s="1564" t="str">
        <f t="shared" si="65"/>
        <v/>
      </c>
      <c r="Y171" s="1564" t="str">
        <f t="shared" si="66"/>
        <v/>
      </c>
      <c r="AA171" s="1564" t="str">
        <f t="shared" si="67"/>
        <v/>
      </c>
      <c r="AC171" s="1564" t="str">
        <f t="shared" si="68"/>
        <v/>
      </c>
      <c r="AE171" s="1564" t="str">
        <f t="shared" si="69"/>
        <v/>
      </c>
      <c r="AG171" s="1564" t="str">
        <f t="shared" si="70"/>
        <v/>
      </c>
      <c r="AI171" s="1564" t="str">
        <f t="shared" si="71"/>
        <v/>
      </c>
      <c r="AK171" s="1564" t="str">
        <f t="shared" si="72"/>
        <v/>
      </c>
      <c r="AM171" s="1564" t="str">
        <f t="shared" si="73"/>
        <v/>
      </c>
      <c r="AO171" s="1564" t="str">
        <f t="shared" si="74"/>
        <v/>
      </c>
      <c r="AQ171" s="1564" t="str">
        <f t="shared" si="75"/>
        <v/>
      </c>
    </row>
    <row r="172" spans="5:43">
      <c r="E172" s="1564" t="str">
        <f t="shared" si="76"/>
        <v/>
      </c>
      <c r="G172" s="1564" t="str">
        <f t="shared" si="76"/>
        <v/>
      </c>
      <c r="I172" s="1564" t="str">
        <f t="shared" si="58"/>
        <v/>
      </c>
      <c r="K172" s="1564" t="str">
        <f t="shared" si="59"/>
        <v/>
      </c>
      <c r="M172" s="1564" t="str">
        <f t="shared" si="60"/>
        <v/>
      </c>
      <c r="O172" s="1564" t="str">
        <f t="shared" si="61"/>
        <v/>
      </c>
      <c r="Q172" s="1564" t="str">
        <f t="shared" si="62"/>
        <v/>
      </c>
      <c r="S172" s="1564" t="str">
        <f t="shared" si="63"/>
        <v/>
      </c>
      <c r="U172" s="1564" t="str">
        <f t="shared" si="64"/>
        <v/>
      </c>
      <c r="W172" s="1564" t="str">
        <f t="shared" si="65"/>
        <v/>
      </c>
      <c r="Y172" s="1564" t="str">
        <f t="shared" si="66"/>
        <v/>
      </c>
      <c r="AA172" s="1564" t="str">
        <f t="shared" si="67"/>
        <v/>
      </c>
      <c r="AC172" s="1564" t="str">
        <f t="shared" si="68"/>
        <v/>
      </c>
      <c r="AE172" s="1564" t="str">
        <f t="shared" si="69"/>
        <v/>
      </c>
      <c r="AG172" s="1564" t="str">
        <f t="shared" si="70"/>
        <v/>
      </c>
      <c r="AI172" s="1564" t="str">
        <f t="shared" si="71"/>
        <v/>
      </c>
      <c r="AK172" s="1564" t="str">
        <f t="shared" si="72"/>
        <v/>
      </c>
      <c r="AM172" s="1564" t="str">
        <f t="shared" si="73"/>
        <v/>
      </c>
      <c r="AO172" s="1564" t="str">
        <f t="shared" si="74"/>
        <v/>
      </c>
      <c r="AQ172" s="1564" t="str">
        <f t="shared" si="75"/>
        <v/>
      </c>
    </row>
    <row r="173" spans="5:43">
      <c r="E173" s="1564" t="str">
        <f t="shared" ref="E173:G188" si="77">IF(OR($B173=0,D173=0),"",D173/$B173)</f>
        <v/>
      </c>
      <c r="G173" s="1564" t="str">
        <f t="shared" si="77"/>
        <v/>
      </c>
      <c r="I173" s="1564" t="str">
        <f t="shared" si="58"/>
        <v/>
      </c>
      <c r="K173" s="1564" t="str">
        <f t="shared" si="59"/>
        <v/>
      </c>
      <c r="M173" s="1564" t="str">
        <f t="shared" si="60"/>
        <v/>
      </c>
      <c r="O173" s="1564" t="str">
        <f t="shared" si="61"/>
        <v/>
      </c>
      <c r="Q173" s="1564" t="str">
        <f t="shared" si="62"/>
        <v/>
      </c>
      <c r="S173" s="1564" t="str">
        <f t="shared" si="63"/>
        <v/>
      </c>
      <c r="U173" s="1564" t="str">
        <f t="shared" si="64"/>
        <v/>
      </c>
      <c r="W173" s="1564" t="str">
        <f t="shared" si="65"/>
        <v/>
      </c>
      <c r="Y173" s="1564" t="str">
        <f t="shared" si="66"/>
        <v/>
      </c>
      <c r="AA173" s="1564" t="str">
        <f t="shared" si="67"/>
        <v/>
      </c>
      <c r="AC173" s="1564" t="str">
        <f t="shared" si="68"/>
        <v/>
      </c>
      <c r="AE173" s="1564" t="str">
        <f t="shared" si="69"/>
        <v/>
      </c>
      <c r="AG173" s="1564" t="str">
        <f t="shared" si="70"/>
        <v/>
      </c>
      <c r="AI173" s="1564" t="str">
        <f t="shared" si="71"/>
        <v/>
      </c>
      <c r="AK173" s="1564" t="str">
        <f t="shared" si="72"/>
        <v/>
      </c>
      <c r="AM173" s="1564" t="str">
        <f t="shared" si="73"/>
        <v/>
      </c>
      <c r="AO173" s="1564" t="str">
        <f t="shared" si="74"/>
        <v/>
      </c>
      <c r="AQ173" s="1564" t="str">
        <f t="shared" si="75"/>
        <v/>
      </c>
    </row>
    <row r="174" spans="5:43">
      <c r="E174" s="1564" t="str">
        <f t="shared" si="77"/>
        <v/>
      </c>
      <c r="G174" s="1564" t="str">
        <f t="shared" si="77"/>
        <v/>
      </c>
      <c r="I174" s="1564" t="str">
        <f t="shared" si="58"/>
        <v/>
      </c>
      <c r="K174" s="1564" t="str">
        <f t="shared" si="59"/>
        <v/>
      </c>
      <c r="M174" s="1564" t="str">
        <f t="shared" si="60"/>
        <v/>
      </c>
      <c r="O174" s="1564" t="str">
        <f t="shared" si="61"/>
        <v/>
      </c>
      <c r="Q174" s="1564" t="str">
        <f t="shared" si="62"/>
        <v/>
      </c>
      <c r="S174" s="1564" t="str">
        <f t="shared" si="63"/>
        <v/>
      </c>
      <c r="U174" s="1564" t="str">
        <f t="shared" si="64"/>
        <v/>
      </c>
      <c r="W174" s="1564" t="str">
        <f t="shared" si="65"/>
        <v/>
      </c>
      <c r="Y174" s="1564" t="str">
        <f t="shared" si="66"/>
        <v/>
      </c>
      <c r="AA174" s="1564" t="str">
        <f t="shared" si="67"/>
        <v/>
      </c>
      <c r="AC174" s="1564" t="str">
        <f t="shared" si="68"/>
        <v/>
      </c>
      <c r="AE174" s="1564" t="str">
        <f t="shared" si="69"/>
        <v/>
      </c>
      <c r="AG174" s="1564" t="str">
        <f t="shared" si="70"/>
        <v/>
      </c>
      <c r="AI174" s="1564" t="str">
        <f t="shared" si="71"/>
        <v/>
      </c>
      <c r="AK174" s="1564" t="str">
        <f t="shared" si="72"/>
        <v/>
      </c>
      <c r="AM174" s="1564" t="str">
        <f t="shared" si="73"/>
        <v/>
      </c>
      <c r="AO174" s="1564" t="str">
        <f t="shared" si="74"/>
        <v/>
      </c>
      <c r="AQ174" s="1564" t="str">
        <f t="shared" si="75"/>
        <v/>
      </c>
    </row>
    <row r="175" spans="5:43">
      <c r="E175" s="1564" t="str">
        <f t="shared" si="77"/>
        <v/>
      </c>
      <c r="G175" s="1564" t="str">
        <f t="shared" si="77"/>
        <v/>
      </c>
      <c r="I175" s="1564" t="str">
        <f t="shared" si="58"/>
        <v/>
      </c>
      <c r="K175" s="1564" t="str">
        <f t="shared" si="59"/>
        <v/>
      </c>
      <c r="M175" s="1564" t="str">
        <f t="shared" si="60"/>
        <v/>
      </c>
      <c r="O175" s="1564" t="str">
        <f t="shared" si="61"/>
        <v/>
      </c>
      <c r="Q175" s="1564" t="str">
        <f t="shared" si="62"/>
        <v/>
      </c>
      <c r="S175" s="1564" t="str">
        <f t="shared" si="63"/>
        <v/>
      </c>
      <c r="U175" s="1564" t="str">
        <f t="shared" si="64"/>
        <v/>
      </c>
      <c r="W175" s="1564" t="str">
        <f t="shared" si="65"/>
        <v/>
      </c>
      <c r="Y175" s="1564" t="str">
        <f t="shared" si="66"/>
        <v/>
      </c>
      <c r="AA175" s="1564" t="str">
        <f t="shared" si="67"/>
        <v/>
      </c>
      <c r="AC175" s="1564" t="str">
        <f t="shared" si="68"/>
        <v/>
      </c>
      <c r="AE175" s="1564" t="str">
        <f t="shared" si="69"/>
        <v/>
      </c>
      <c r="AG175" s="1564" t="str">
        <f t="shared" si="70"/>
        <v/>
      </c>
      <c r="AI175" s="1564" t="str">
        <f t="shared" si="71"/>
        <v/>
      </c>
      <c r="AK175" s="1564" t="str">
        <f t="shared" si="72"/>
        <v/>
      </c>
      <c r="AM175" s="1564" t="str">
        <f t="shared" si="73"/>
        <v/>
      </c>
      <c r="AO175" s="1564" t="str">
        <f t="shared" si="74"/>
        <v/>
      </c>
      <c r="AQ175" s="1564" t="str">
        <f t="shared" si="75"/>
        <v/>
      </c>
    </row>
    <row r="176" spans="5:43">
      <c r="E176" s="1564" t="str">
        <f t="shared" si="77"/>
        <v/>
      </c>
      <c r="G176" s="1564" t="str">
        <f t="shared" si="77"/>
        <v/>
      </c>
      <c r="I176" s="1564" t="str">
        <f t="shared" si="58"/>
        <v/>
      </c>
      <c r="K176" s="1564" t="str">
        <f t="shared" si="59"/>
        <v/>
      </c>
      <c r="M176" s="1564" t="str">
        <f t="shared" si="60"/>
        <v/>
      </c>
      <c r="O176" s="1564" t="str">
        <f t="shared" si="61"/>
        <v/>
      </c>
      <c r="Q176" s="1564" t="str">
        <f t="shared" si="62"/>
        <v/>
      </c>
      <c r="S176" s="1564" t="str">
        <f t="shared" si="63"/>
        <v/>
      </c>
      <c r="U176" s="1564" t="str">
        <f t="shared" si="64"/>
        <v/>
      </c>
      <c r="W176" s="1564" t="str">
        <f t="shared" si="65"/>
        <v/>
      </c>
      <c r="Y176" s="1564" t="str">
        <f t="shared" si="66"/>
        <v/>
      </c>
      <c r="AA176" s="1564" t="str">
        <f t="shared" si="67"/>
        <v/>
      </c>
      <c r="AC176" s="1564" t="str">
        <f t="shared" si="68"/>
        <v/>
      </c>
      <c r="AE176" s="1564" t="str">
        <f t="shared" si="69"/>
        <v/>
      </c>
      <c r="AG176" s="1564" t="str">
        <f t="shared" si="70"/>
        <v/>
      </c>
      <c r="AI176" s="1564" t="str">
        <f t="shared" si="71"/>
        <v/>
      </c>
      <c r="AK176" s="1564" t="str">
        <f t="shared" si="72"/>
        <v/>
      </c>
      <c r="AM176" s="1564" t="str">
        <f t="shared" si="73"/>
        <v/>
      </c>
      <c r="AO176" s="1564" t="str">
        <f t="shared" si="74"/>
        <v/>
      </c>
      <c r="AQ176" s="1564" t="str">
        <f t="shared" si="75"/>
        <v/>
      </c>
    </row>
    <row r="177" spans="5:43">
      <c r="E177" s="1564" t="str">
        <f t="shared" si="77"/>
        <v/>
      </c>
      <c r="G177" s="1564" t="str">
        <f t="shared" si="77"/>
        <v/>
      </c>
      <c r="I177" s="1564" t="str">
        <f t="shared" si="58"/>
        <v/>
      </c>
      <c r="K177" s="1564" t="str">
        <f t="shared" si="59"/>
        <v/>
      </c>
      <c r="M177" s="1564" t="str">
        <f t="shared" si="60"/>
        <v/>
      </c>
      <c r="O177" s="1564" t="str">
        <f t="shared" si="61"/>
        <v/>
      </c>
      <c r="Q177" s="1564" t="str">
        <f t="shared" si="62"/>
        <v/>
      </c>
      <c r="S177" s="1564" t="str">
        <f t="shared" si="63"/>
        <v/>
      </c>
      <c r="U177" s="1564" t="str">
        <f t="shared" si="64"/>
        <v/>
      </c>
      <c r="W177" s="1564" t="str">
        <f t="shared" si="65"/>
        <v/>
      </c>
      <c r="Y177" s="1564" t="str">
        <f t="shared" si="66"/>
        <v/>
      </c>
      <c r="AA177" s="1564" t="str">
        <f t="shared" si="67"/>
        <v/>
      </c>
      <c r="AC177" s="1564" t="str">
        <f t="shared" si="68"/>
        <v/>
      </c>
      <c r="AE177" s="1564" t="str">
        <f t="shared" si="69"/>
        <v/>
      </c>
      <c r="AG177" s="1564" t="str">
        <f t="shared" si="70"/>
        <v/>
      </c>
      <c r="AI177" s="1564" t="str">
        <f t="shared" si="71"/>
        <v/>
      </c>
      <c r="AK177" s="1564" t="str">
        <f t="shared" si="72"/>
        <v/>
      </c>
      <c r="AM177" s="1564" t="str">
        <f t="shared" si="73"/>
        <v/>
      </c>
      <c r="AO177" s="1564" t="str">
        <f t="shared" si="74"/>
        <v/>
      </c>
      <c r="AQ177" s="1564" t="str">
        <f t="shared" si="75"/>
        <v/>
      </c>
    </row>
    <row r="178" spans="5:43">
      <c r="E178" s="1564" t="str">
        <f t="shared" si="77"/>
        <v/>
      </c>
      <c r="G178" s="1564" t="str">
        <f t="shared" si="77"/>
        <v/>
      </c>
      <c r="I178" s="1564" t="str">
        <f t="shared" si="58"/>
        <v/>
      </c>
      <c r="K178" s="1564" t="str">
        <f t="shared" si="59"/>
        <v/>
      </c>
      <c r="M178" s="1564" t="str">
        <f t="shared" si="60"/>
        <v/>
      </c>
      <c r="O178" s="1564" t="str">
        <f t="shared" si="61"/>
        <v/>
      </c>
      <c r="Q178" s="1564" t="str">
        <f t="shared" si="62"/>
        <v/>
      </c>
      <c r="S178" s="1564" t="str">
        <f t="shared" si="63"/>
        <v/>
      </c>
      <c r="U178" s="1564" t="str">
        <f t="shared" si="64"/>
        <v/>
      </c>
      <c r="W178" s="1564" t="str">
        <f t="shared" si="65"/>
        <v/>
      </c>
      <c r="Y178" s="1564" t="str">
        <f t="shared" si="66"/>
        <v/>
      </c>
      <c r="AA178" s="1564" t="str">
        <f t="shared" si="67"/>
        <v/>
      </c>
      <c r="AC178" s="1564" t="str">
        <f t="shared" si="68"/>
        <v/>
      </c>
      <c r="AE178" s="1564" t="str">
        <f t="shared" si="69"/>
        <v/>
      </c>
      <c r="AG178" s="1564" t="str">
        <f t="shared" si="70"/>
        <v/>
      </c>
      <c r="AI178" s="1564" t="str">
        <f t="shared" si="71"/>
        <v/>
      </c>
      <c r="AK178" s="1564" t="str">
        <f t="shared" si="72"/>
        <v/>
      </c>
      <c r="AM178" s="1564" t="str">
        <f t="shared" si="73"/>
        <v/>
      </c>
      <c r="AO178" s="1564" t="str">
        <f t="shared" si="74"/>
        <v/>
      </c>
      <c r="AQ178" s="1564" t="str">
        <f t="shared" si="75"/>
        <v/>
      </c>
    </row>
    <row r="179" spans="5:43">
      <c r="E179" s="1564" t="str">
        <f t="shared" si="77"/>
        <v/>
      </c>
      <c r="G179" s="1564" t="str">
        <f t="shared" si="77"/>
        <v/>
      </c>
      <c r="I179" s="1564" t="str">
        <f t="shared" si="58"/>
        <v/>
      </c>
      <c r="K179" s="1564" t="str">
        <f t="shared" si="59"/>
        <v/>
      </c>
      <c r="M179" s="1564" t="str">
        <f t="shared" si="60"/>
        <v/>
      </c>
      <c r="O179" s="1564" t="str">
        <f t="shared" si="61"/>
        <v/>
      </c>
      <c r="Q179" s="1564" t="str">
        <f t="shared" si="62"/>
        <v/>
      </c>
      <c r="S179" s="1564" t="str">
        <f t="shared" si="63"/>
        <v/>
      </c>
      <c r="U179" s="1564" t="str">
        <f t="shared" si="64"/>
        <v/>
      </c>
      <c r="W179" s="1564" t="str">
        <f t="shared" si="65"/>
        <v/>
      </c>
      <c r="Y179" s="1564" t="str">
        <f t="shared" si="66"/>
        <v/>
      </c>
      <c r="AA179" s="1564" t="str">
        <f t="shared" si="67"/>
        <v/>
      </c>
      <c r="AC179" s="1564" t="str">
        <f t="shared" si="68"/>
        <v/>
      </c>
      <c r="AE179" s="1564" t="str">
        <f t="shared" si="69"/>
        <v/>
      </c>
      <c r="AG179" s="1564" t="str">
        <f t="shared" si="70"/>
        <v/>
      </c>
      <c r="AI179" s="1564" t="str">
        <f t="shared" si="71"/>
        <v/>
      </c>
      <c r="AK179" s="1564" t="str">
        <f t="shared" si="72"/>
        <v/>
      </c>
      <c r="AM179" s="1564" t="str">
        <f t="shared" si="73"/>
        <v/>
      </c>
      <c r="AO179" s="1564" t="str">
        <f t="shared" si="74"/>
        <v/>
      </c>
      <c r="AQ179" s="1564" t="str">
        <f t="shared" si="75"/>
        <v/>
      </c>
    </row>
    <row r="180" spans="5:43">
      <c r="E180" s="1564" t="str">
        <f t="shared" si="77"/>
        <v/>
      </c>
      <c r="G180" s="1564" t="str">
        <f t="shared" si="77"/>
        <v/>
      </c>
      <c r="I180" s="1564" t="str">
        <f t="shared" si="58"/>
        <v/>
      </c>
      <c r="K180" s="1564" t="str">
        <f t="shared" si="59"/>
        <v/>
      </c>
      <c r="M180" s="1564" t="str">
        <f t="shared" si="60"/>
        <v/>
      </c>
      <c r="O180" s="1564" t="str">
        <f t="shared" si="61"/>
        <v/>
      </c>
      <c r="Q180" s="1564" t="str">
        <f t="shared" si="62"/>
        <v/>
      </c>
      <c r="S180" s="1564" t="str">
        <f t="shared" si="63"/>
        <v/>
      </c>
      <c r="U180" s="1564" t="str">
        <f t="shared" si="64"/>
        <v/>
      </c>
      <c r="W180" s="1564" t="str">
        <f t="shared" si="65"/>
        <v/>
      </c>
      <c r="Y180" s="1564" t="str">
        <f t="shared" si="66"/>
        <v/>
      </c>
      <c r="AA180" s="1564" t="str">
        <f t="shared" si="67"/>
        <v/>
      </c>
      <c r="AC180" s="1564" t="str">
        <f t="shared" si="68"/>
        <v/>
      </c>
      <c r="AE180" s="1564" t="str">
        <f t="shared" si="69"/>
        <v/>
      </c>
      <c r="AG180" s="1564" t="str">
        <f t="shared" si="70"/>
        <v/>
      </c>
      <c r="AI180" s="1564" t="str">
        <f t="shared" si="71"/>
        <v/>
      </c>
      <c r="AK180" s="1564" t="str">
        <f t="shared" si="72"/>
        <v/>
      </c>
      <c r="AM180" s="1564" t="str">
        <f t="shared" si="73"/>
        <v/>
      </c>
      <c r="AO180" s="1564" t="str">
        <f t="shared" si="74"/>
        <v/>
      </c>
      <c r="AQ180" s="1564" t="str">
        <f t="shared" si="75"/>
        <v/>
      </c>
    </row>
    <row r="181" spans="5:43">
      <c r="E181" s="1564" t="str">
        <f t="shared" si="77"/>
        <v/>
      </c>
      <c r="G181" s="1564" t="str">
        <f t="shared" si="77"/>
        <v/>
      </c>
      <c r="I181" s="1564" t="str">
        <f t="shared" si="58"/>
        <v/>
      </c>
      <c r="K181" s="1564" t="str">
        <f t="shared" si="59"/>
        <v/>
      </c>
      <c r="M181" s="1564" t="str">
        <f t="shared" si="60"/>
        <v/>
      </c>
      <c r="O181" s="1564" t="str">
        <f t="shared" si="61"/>
        <v/>
      </c>
      <c r="Q181" s="1564" t="str">
        <f t="shared" si="62"/>
        <v/>
      </c>
      <c r="S181" s="1564" t="str">
        <f t="shared" si="63"/>
        <v/>
      </c>
      <c r="U181" s="1564" t="str">
        <f t="shared" si="64"/>
        <v/>
      </c>
      <c r="W181" s="1564" t="str">
        <f t="shared" si="65"/>
        <v/>
      </c>
      <c r="Y181" s="1564" t="str">
        <f t="shared" si="66"/>
        <v/>
      </c>
      <c r="AA181" s="1564" t="str">
        <f t="shared" si="67"/>
        <v/>
      </c>
      <c r="AC181" s="1564" t="str">
        <f t="shared" si="68"/>
        <v/>
      </c>
      <c r="AE181" s="1564" t="str">
        <f t="shared" si="69"/>
        <v/>
      </c>
      <c r="AG181" s="1564" t="str">
        <f t="shared" si="70"/>
        <v/>
      </c>
      <c r="AI181" s="1564" t="str">
        <f t="shared" si="71"/>
        <v/>
      </c>
      <c r="AK181" s="1564" t="str">
        <f t="shared" si="72"/>
        <v/>
      </c>
      <c r="AM181" s="1564" t="str">
        <f t="shared" si="73"/>
        <v/>
      </c>
      <c r="AO181" s="1564" t="str">
        <f t="shared" si="74"/>
        <v/>
      </c>
      <c r="AQ181" s="1564" t="str">
        <f t="shared" si="75"/>
        <v/>
      </c>
    </row>
    <row r="182" spans="5:43">
      <c r="E182" s="1564" t="str">
        <f t="shared" si="77"/>
        <v/>
      </c>
      <c r="G182" s="1564" t="str">
        <f t="shared" si="77"/>
        <v/>
      </c>
      <c r="I182" s="1564" t="str">
        <f t="shared" si="58"/>
        <v/>
      </c>
      <c r="K182" s="1564" t="str">
        <f t="shared" si="59"/>
        <v/>
      </c>
      <c r="M182" s="1564" t="str">
        <f t="shared" si="60"/>
        <v/>
      </c>
      <c r="O182" s="1564" t="str">
        <f t="shared" si="61"/>
        <v/>
      </c>
      <c r="Q182" s="1564" t="str">
        <f t="shared" si="62"/>
        <v/>
      </c>
      <c r="S182" s="1564" t="str">
        <f t="shared" si="63"/>
        <v/>
      </c>
      <c r="U182" s="1564" t="str">
        <f t="shared" si="64"/>
        <v/>
      </c>
      <c r="W182" s="1564" t="str">
        <f t="shared" si="65"/>
        <v/>
      </c>
      <c r="Y182" s="1564" t="str">
        <f t="shared" si="66"/>
        <v/>
      </c>
      <c r="AA182" s="1564" t="str">
        <f t="shared" si="67"/>
        <v/>
      </c>
      <c r="AC182" s="1564" t="str">
        <f t="shared" si="68"/>
        <v/>
      </c>
      <c r="AE182" s="1564" t="str">
        <f t="shared" si="69"/>
        <v/>
      </c>
      <c r="AG182" s="1564" t="str">
        <f t="shared" si="70"/>
        <v/>
      </c>
      <c r="AI182" s="1564" t="str">
        <f t="shared" si="71"/>
        <v/>
      </c>
      <c r="AK182" s="1564" t="str">
        <f t="shared" si="72"/>
        <v/>
      </c>
      <c r="AM182" s="1564" t="str">
        <f t="shared" si="73"/>
        <v/>
      </c>
      <c r="AO182" s="1564" t="str">
        <f t="shared" si="74"/>
        <v/>
      </c>
      <c r="AQ182" s="1564" t="str">
        <f t="shared" si="75"/>
        <v/>
      </c>
    </row>
    <row r="183" spans="5:43">
      <c r="E183" s="1564" t="str">
        <f t="shared" si="77"/>
        <v/>
      </c>
      <c r="G183" s="1564" t="str">
        <f t="shared" si="77"/>
        <v/>
      </c>
      <c r="I183" s="1564" t="str">
        <f t="shared" si="58"/>
        <v/>
      </c>
      <c r="K183" s="1564" t="str">
        <f t="shared" si="59"/>
        <v/>
      </c>
      <c r="M183" s="1564" t="str">
        <f t="shared" si="60"/>
        <v/>
      </c>
      <c r="O183" s="1564" t="str">
        <f t="shared" si="61"/>
        <v/>
      </c>
      <c r="Q183" s="1564" t="str">
        <f t="shared" si="62"/>
        <v/>
      </c>
      <c r="S183" s="1564" t="str">
        <f t="shared" si="63"/>
        <v/>
      </c>
      <c r="U183" s="1564" t="str">
        <f t="shared" si="64"/>
        <v/>
      </c>
      <c r="W183" s="1564" t="str">
        <f t="shared" si="65"/>
        <v/>
      </c>
      <c r="Y183" s="1564" t="str">
        <f t="shared" si="66"/>
        <v/>
      </c>
      <c r="AA183" s="1564" t="str">
        <f t="shared" si="67"/>
        <v/>
      </c>
      <c r="AC183" s="1564" t="str">
        <f t="shared" si="68"/>
        <v/>
      </c>
      <c r="AE183" s="1564" t="str">
        <f t="shared" si="69"/>
        <v/>
      </c>
      <c r="AG183" s="1564" t="str">
        <f t="shared" si="70"/>
        <v/>
      </c>
      <c r="AI183" s="1564" t="str">
        <f t="shared" si="71"/>
        <v/>
      </c>
      <c r="AK183" s="1564" t="str">
        <f t="shared" si="72"/>
        <v/>
      </c>
      <c r="AM183" s="1564" t="str">
        <f t="shared" si="73"/>
        <v/>
      </c>
      <c r="AO183" s="1564" t="str">
        <f t="shared" si="74"/>
        <v/>
      </c>
      <c r="AQ183" s="1564" t="str">
        <f t="shared" si="75"/>
        <v/>
      </c>
    </row>
    <row r="184" spans="5:43">
      <c r="E184" s="1564" t="str">
        <f t="shared" si="77"/>
        <v/>
      </c>
      <c r="G184" s="1564" t="str">
        <f t="shared" si="77"/>
        <v/>
      </c>
      <c r="I184" s="1564" t="str">
        <f t="shared" si="58"/>
        <v/>
      </c>
      <c r="K184" s="1564" t="str">
        <f t="shared" si="59"/>
        <v/>
      </c>
      <c r="M184" s="1564" t="str">
        <f t="shared" si="60"/>
        <v/>
      </c>
      <c r="O184" s="1564" t="str">
        <f t="shared" si="61"/>
        <v/>
      </c>
      <c r="Q184" s="1564" t="str">
        <f t="shared" si="62"/>
        <v/>
      </c>
      <c r="S184" s="1564" t="str">
        <f t="shared" si="63"/>
        <v/>
      </c>
      <c r="U184" s="1564" t="str">
        <f t="shared" si="64"/>
        <v/>
      </c>
      <c r="W184" s="1564" t="str">
        <f t="shared" si="65"/>
        <v/>
      </c>
      <c r="Y184" s="1564" t="str">
        <f t="shared" si="66"/>
        <v/>
      </c>
      <c r="AA184" s="1564" t="str">
        <f t="shared" si="67"/>
        <v/>
      </c>
      <c r="AC184" s="1564" t="str">
        <f t="shared" si="68"/>
        <v/>
      </c>
      <c r="AE184" s="1564" t="str">
        <f t="shared" si="69"/>
        <v/>
      </c>
      <c r="AG184" s="1564" t="str">
        <f t="shared" si="70"/>
        <v/>
      </c>
      <c r="AI184" s="1564" t="str">
        <f t="shared" si="71"/>
        <v/>
      </c>
      <c r="AK184" s="1564" t="str">
        <f t="shared" si="72"/>
        <v/>
      </c>
      <c r="AM184" s="1564" t="str">
        <f t="shared" si="73"/>
        <v/>
      </c>
      <c r="AO184" s="1564" t="str">
        <f t="shared" si="74"/>
        <v/>
      </c>
      <c r="AQ184" s="1564" t="str">
        <f t="shared" si="75"/>
        <v/>
      </c>
    </row>
    <row r="185" spans="5:43">
      <c r="E185" s="1564" t="str">
        <f t="shared" si="77"/>
        <v/>
      </c>
      <c r="G185" s="1564" t="str">
        <f t="shared" si="77"/>
        <v/>
      </c>
      <c r="I185" s="1564" t="str">
        <f t="shared" si="58"/>
        <v/>
      </c>
      <c r="K185" s="1564" t="str">
        <f t="shared" si="59"/>
        <v/>
      </c>
      <c r="M185" s="1564" t="str">
        <f t="shared" si="60"/>
        <v/>
      </c>
      <c r="O185" s="1564" t="str">
        <f t="shared" si="61"/>
        <v/>
      </c>
      <c r="Q185" s="1564" t="str">
        <f t="shared" si="62"/>
        <v/>
      </c>
      <c r="S185" s="1564" t="str">
        <f t="shared" si="63"/>
        <v/>
      </c>
      <c r="U185" s="1564" t="str">
        <f t="shared" si="64"/>
        <v/>
      </c>
      <c r="W185" s="1564" t="str">
        <f t="shared" si="65"/>
        <v/>
      </c>
      <c r="Y185" s="1564" t="str">
        <f t="shared" si="66"/>
        <v/>
      </c>
      <c r="AA185" s="1564" t="str">
        <f t="shared" si="67"/>
        <v/>
      </c>
      <c r="AC185" s="1564" t="str">
        <f t="shared" si="68"/>
        <v/>
      </c>
      <c r="AE185" s="1564" t="str">
        <f t="shared" si="69"/>
        <v/>
      </c>
      <c r="AG185" s="1564" t="str">
        <f t="shared" si="70"/>
        <v/>
      </c>
      <c r="AI185" s="1564" t="str">
        <f t="shared" si="71"/>
        <v/>
      </c>
      <c r="AK185" s="1564" t="str">
        <f t="shared" si="72"/>
        <v/>
      </c>
      <c r="AM185" s="1564" t="str">
        <f t="shared" si="73"/>
        <v/>
      </c>
      <c r="AO185" s="1564" t="str">
        <f t="shared" si="74"/>
        <v/>
      </c>
      <c r="AQ185" s="1564" t="str">
        <f t="shared" si="75"/>
        <v/>
      </c>
    </row>
    <row r="186" spans="5:43">
      <c r="E186" s="1564" t="str">
        <f t="shared" si="77"/>
        <v/>
      </c>
      <c r="G186" s="1564" t="str">
        <f t="shared" si="77"/>
        <v/>
      </c>
      <c r="I186" s="1564" t="str">
        <f t="shared" si="58"/>
        <v/>
      </c>
      <c r="K186" s="1564" t="str">
        <f t="shared" si="59"/>
        <v/>
      </c>
      <c r="M186" s="1564" t="str">
        <f t="shared" si="60"/>
        <v/>
      </c>
      <c r="O186" s="1564" t="str">
        <f t="shared" si="61"/>
        <v/>
      </c>
      <c r="Q186" s="1564" t="str">
        <f t="shared" si="62"/>
        <v/>
      </c>
      <c r="S186" s="1564" t="str">
        <f t="shared" si="63"/>
        <v/>
      </c>
      <c r="U186" s="1564" t="str">
        <f t="shared" si="64"/>
        <v/>
      </c>
      <c r="W186" s="1564" t="str">
        <f t="shared" si="65"/>
        <v/>
      </c>
      <c r="Y186" s="1564" t="str">
        <f t="shared" si="66"/>
        <v/>
      </c>
      <c r="AA186" s="1564" t="str">
        <f t="shared" si="67"/>
        <v/>
      </c>
      <c r="AC186" s="1564" t="str">
        <f t="shared" si="68"/>
        <v/>
      </c>
      <c r="AE186" s="1564" t="str">
        <f t="shared" si="69"/>
        <v/>
      </c>
      <c r="AG186" s="1564" t="str">
        <f t="shared" si="70"/>
        <v/>
      </c>
      <c r="AI186" s="1564" t="str">
        <f t="shared" si="71"/>
        <v/>
      </c>
      <c r="AK186" s="1564" t="str">
        <f t="shared" si="72"/>
        <v/>
      </c>
      <c r="AM186" s="1564" t="str">
        <f t="shared" si="73"/>
        <v/>
      </c>
      <c r="AO186" s="1564" t="str">
        <f t="shared" si="74"/>
        <v/>
      </c>
      <c r="AQ186" s="1564" t="str">
        <f t="shared" si="75"/>
        <v/>
      </c>
    </row>
    <row r="187" spans="5:43">
      <c r="E187" s="1564" t="str">
        <f t="shared" si="77"/>
        <v/>
      </c>
      <c r="G187" s="1564" t="str">
        <f t="shared" si="77"/>
        <v/>
      </c>
      <c r="I187" s="1564" t="str">
        <f t="shared" si="58"/>
        <v/>
      </c>
      <c r="K187" s="1564" t="str">
        <f t="shared" si="59"/>
        <v/>
      </c>
      <c r="M187" s="1564" t="str">
        <f t="shared" si="60"/>
        <v/>
      </c>
      <c r="O187" s="1564" t="str">
        <f t="shared" si="61"/>
        <v/>
      </c>
      <c r="Q187" s="1564" t="str">
        <f t="shared" si="62"/>
        <v/>
      </c>
      <c r="S187" s="1564" t="str">
        <f t="shared" si="63"/>
        <v/>
      </c>
      <c r="U187" s="1564" t="str">
        <f t="shared" si="64"/>
        <v/>
      </c>
      <c r="W187" s="1564" t="str">
        <f t="shared" si="65"/>
        <v/>
      </c>
      <c r="Y187" s="1564" t="str">
        <f t="shared" si="66"/>
        <v/>
      </c>
      <c r="AA187" s="1564" t="str">
        <f t="shared" si="67"/>
        <v/>
      </c>
      <c r="AC187" s="1564" t="str">
        <f t="shared" si="68"/>
        <v/>
      </c>
      <c r="AE187" s="1564" t="str">
        <f t="shared" si="69"/>
        <v/>
      </c>
      <c r="AG187" s="1564" t="str">
        <f t="shared" si="70"/>
        <v/>
      </c>
      <c r="AI187" s="1564" t="str">
        <f t="shared" si="71"/>
        <v/>
      </c>
      <c r="AK187" s="1564" t="str">
        <f t="shared" si="72"/>
        <v/>
      </c>
      <c r="AM187" s="1564" t="str">
        <f t="shared" si="73"/>
        <v/>
      </c>
      <c r="AO187" s="1564" t="str">
        <f t="shared" si="74"/>
        <v/>
      </c>
      <c r="AQ187" s="1564" t="str">
        <f t="shared" si="75"/>
        <v/>
      </c>
    </row>
    <row r="188" spans="5:43">
      <c r="E188" s="1564" t="str">
        <f t="shared" si="77"/>
        <v/>
      </c>
      <c r="G188" s="1564" t="str">
        <f t="shared" si="77"/>
        <v/>
      </c>
      <c r="I188" s="1564" t="str">
        <f t="shared" si="58"/>
        <v/>
      </c>
      <c r="K188" s="1564" t="str">
        <f t="shared" si="59"/>
        <v/>
      </c>
      <c r="M188" s="1564" t="str">
        <f t="shared" si="60"/>
        <v/>
      </c>
      <c r="O188" s="1564" t="str">
        <f t="shared" si="61"/>
        <v/>
      </c>
      <c r="Q188" s="1564" t="str">
        <f t="shared" si="62"/>
        <v/>
      </c>
      <c r="S188" s="1564" t="str">
        <f t="shared" si="63"/>
        <v/>
      </c>
      <c r="U188" s="1564" t="str">
        <f t="shared" si="64"/>
        <v/>
      </c>
      <c r="W188" s="1564" t="str">
        <f t="shared" si="65"/>
        <v/>
      </c>
      <c r="Y188" s="1564" t="str">
        <f t="shared" si="66"/>
        <v/>
      </c>
      <c r="AA188" s="1564" t="str">
        <f t="shared" si="67"/>
        <v/>
      </c>
      <c r="AC188" s="1564" t="str">
        <f t="shared" si="68"/>
        <v/>
      </c>
      <c r="AE188" s="1564" t="str">
        <f t="shared" si="69"/>
        <v/>
      </c>
      <c r="AG188" s="1564" t="str">
        <f t="shared" si="70"/>
        <v/>
      </c>
      <c r="AI188" s="1564" t="str">
        <f t="shared" si="71"/>
        <v/>
      </c>
      <c r="AK188" s="1564" t="str">
        <f t="shared" si="72"/>
        <v/>
      </c>
      <c r="AM188" s="1564" t="str">
        <f t="shared" si="73"/>
        <v/>
      </c>
      <c r="AO188" s="1564" t="str">
        <f t="shared" si="74"/>
        <v/>
      </c>
      <c r="AQ188" s="1564" t="str">
        <f t="shared" si="75"/>
        <v/>
      </c>
    </row>
    <row r="189" spans="5:43">
      <c r="E189" s="1564" t="str">
        <f t="shared" ref="E189:G204" si="78">IF(OR($B189=0,D189=0),"",D189/$B189)</f>
        <v/>
      </c>
      <c r="G189" s="1564" t="str">
        <f t="shared" si="78"/>
        <v/>
      </c>
      <c r="I189" s="1564" t="str">
        <f t="shared" si="58"/>
        <v/>
      </c>
      <c r="K189" s="1564" t="str">
        <f t="shared" si="59"/>
        <v/>
      </c>
      <c r="M189" s="1564" t="str">
        <f t="shared" si="60"/>
        <v/>
      </c>
      <c r="O189" s="1564" t="str">
        <f t="shared" si="61"/>
        <v/>
      </c>
      <c r="Q189" s="1564" t="str">
        <f t="shared" si="62"/>
        <v/>
      </c>
      <c r="S189" s="1564" t="str">
        <f t="shared" si="63"/>
        <v/>
      </c>
      <c r="U189" s="1564" t="str">
        <f t="shared" si="64"/>
        <v/>
      </c>
      <c r="W189" s="1564" t="str">
        <f t="shared" si="65"/>
        <v/>
      </c>
      <c r="Y189" s="1564" t="str">
        <f t="shared" si="66"/>
        <v/>
      </c>
      <c r="AA189" s="1564" t="str">
        <f t="shared" si="67"/>
        <v/>
      </c>
      <c r="AC189" s="1564" t="str">
        <f t="shared" si="68"/>
        <v/>
      </c>
      <c r="AE189" s="1564" t="str">
        <f t="shared" si="69"/>
        <v/>
      </c>
      <c r="AG189" s="1564" t="str">
        <f t="shared" si="70"/>
        <v/>
      </c>
      <c r="AI189" s="1564" t="str">
        <f t="shared" si="71"/>
        <v/>
      </c>
      <c r="AK189" s="1564" t="str">
        <f t="shared" si="72"/>
        <v/>
      </c>
      <c r="AM189" s="1564" t="str">
        <f t="shared" si="73"/>
        <v/>
      </c>
      <c r="AO189" s="1564" t="str">
        <f t="shared" si="74"/>
        <v/>
      </c>
      <c r="AQ189" s="1564" t="str">
        <f t="shared" si="75"/>
        <v/>
      </c>
    </row>
    <row r="190" spans="5:43">
      <c r="E190" s="1564" t="str">
        <f t="shared" si="78"/>
        <v/>
      </c>
      <c r="G190" s="1564" t="str">
        <f t="shared" si="78"/>
        <v/>
      </c>
      <c r="I190" s="1564" t="str">
        <f t="shared" si="58"/>
        <v/>
      </c>
      <c r="K190" s="1564" t="str">
        <f t="shared" si="59"/>
        <v/>
      </c>
      <c r="M190" s="1564" t="str">
        <f t="shared" si="60"/>
        <v/>
      </c>
      <c r="O190" s="1564" t="str">
        <f t="shared" si="61"/>
        <v/>
      </c>
      <c r="Q190" s="1564" t="str">
        <f t="shared" si="62"/>
        <v/>
      </c>
      <c r="S190" s="1564" t="str">
        <f t="shared" si="63"/>
        <v/>
      </c>
      <c r="U190" s="1564" t="str">
        <f t="shared" si="64"/>
        <v/>
      </c>
      <c r="W190" s="1564" t="str">
        <f t="shared" si="65"/>
        <v/>
      </c>
      <c r="Y190" s="1564" t="str">
        <f t="shared" si="66"/>
        <v/>
      </c>
      <c r="AA190" s="1564" t="str">
        <f t="shared" si="67"/>
        <v/>
      </c>
      <c r="AC190" s="1564" t="str">
        <f t="shared" si="68"/>
        <v/>
      </c>
      <c r="AE190" s="1564" t="str">
        <f t="shared" si="69"/>
        <v/>
      </c>
      <c r="AG190" s="1564" t="str">
        <f t="shared" si="70"/>
        <v/>
      </c>
      <c r="AI190" s="1564" t="str">
        <f t="shared" si="71"/>
        <v/>
      </c>
      <c r="AK190" s="1564" t="str">
        <f t="shared" si="72"/>
        <v/>
      </c>
      <c r="AM190" s="1564" t="str">
        <f t="shared" si="73"/>
        <v/>
      </c>
      <c r="AO190" s="1564" t="str">
        <f t="shared" si="74"/>
        <v/>
      </c>
      <c r="AQ190" s="1564" t="str">
        <f t="shared" si="75"/>
        <v/>
      </c>
    </row>
    <row r="191" spans="5:43">
      <c r="E191" s="1564" t="str">
        <f t="shared" si="78"/>
        <v/>
      </c>
      <c r="G191" s="1564" t="str">
        <f t="shared" si="78"/>
        <v/>
      </c>
      <c r="I191" s="1564" t="str">
        <f t="shared" si="58"/>
        <v/>
      </c>
      <c r="K191" s="1564" t="str">
        <f t="shared" si="59"/>
        <v/>
      </c>
      <c r="M191" s="1564" t="str">
        <f t="shared" si="60"/>
        <v/>
      </c>
      <c r="O191" s="1564" t="str">
        <f t="shared" si="61"/>
        <v/>
      </c>
      <c r="Q191" s="1564" t="str">
        <f t="shared" si="62"/>
        <v/>
      </c>
      <c r="S191" s="1564" t="str">
        <f t="shared" si="63"/>
        <v/>
      </c>
      <c r="U191" s="1564" t="str">
        <f t="shared" si="64"/>
        <v/>
      </c>
      <c r="W191" s="1564" t="str">
        <f t="shared" si="65"/>
        <v/>
      </c>
      <c r="Y191" s="1564" t="str">
        <f t="shared" si="66"/>
        <v/>
      </c>
      <c r="AA191" s="1564" t="str">
        <f t="shared" si="67"/>
        <v/>
      </c>
      <c r="AC191" s="1564" t="str">
        <f t="shared" si="68"/>
        <v/>
      </c>
      <c r="AE191" s="1564" t="str">
        <f t="shared" si="69"/>
        <v/>
      </c>
      <c r="AG191" s="1564" t="str">
        <f t="shared" si="70"/>
        <v/>
      </c>
      <c r="AI191" s="1564" t="str">
        <f t="shared" si="71"/>
        <v/>
      </c>
      <c r="AK191" s="1564" t="str">
        <f t="shared" si="72"/>
        <v/>
      </c>
      <c r="AM191" s="1564" t="str">
        <f t="shared" si="73"/>
        <v/>
      </c>
      <c r="AO191" s="1564" t="str">
        <f t="shared" si="74"/>
        <v/>
      </c>
      <c r="AQ191" s="1564" t="str">
        <f t="shared" si="75"/>
        <v/>
      </c>
    </row>
    <row r="192" spans="5:43">
      <c r="E192" s="1564" t="str">
        <f t="shared" si="78"/>
        <v/>
      </c>
      <c r="G192" s="1564" t="str">
        <f t="shared" si="78"/>
        <v/>
      </c>
      <c r="I192" s="1564" t="str">
        <f t="shared" si="58"/>
        <v/>
      </c>
      <c r="K192" s="1564" t="str">
        <f t="shared" si="59"/>
        <v/>
      </c>
      <c r="M192" s="1564" t="str">
        <f t="shared" si="60"/>
        <v/>
      </c>
      <c r="O192" s="1564" t="str">
        <f t="shared" si="61"/>
        <v/>
      </c>
      <c r="Q192" s="1564" t="str">
        <f t="shared" si="62"/>
        <v/>
      </c>
      <c r="S192" s="1564" t="str">
        <f t="shared" si="63"/>
        <v/>
      </c>
      <c r="U192" s="1564" t="str">
        <f t="shared" si="64"/>
        <v/>
      </c>
      <c r="W192" s="1564" t="str">
        <f t="shared" si="65"/>
        <v/>
      </c>
      <c r="Y192" s="1564" t="str">
        <f t="shared" si="66"/>
        <v/>
      </c>
      <c r="AA192" s="1564" t="str">
        <f t="shared" si="67"/>
        <v/>
      </c>
      <c r="AC192" s="1564" t="str">
        <f t="shared" si="68"/>
        <v/>
      </c>
      <c r="AE192" s="1564" t="str">
        <f t="shared" si="69"/>
        <v/>
      </c>
      <c r="AG192" s="1564" t="str">
        <f t="shared" si="70"/>
        <v/>
      </c>
      <c r="AI192" s="1564" t="str">
        <f t="shared" si="71"/>
        <v/>
      </c>
      <c r="AK192" s="1564" t="str">
        <f t="shared" si="72"/>
        <v/>
      </c>
      <c r="AM192" s="1564" t="str">
        <f t="shared" si="73"/>
        <v/>
      </c>
      <c r="AO192" s="1564" t="str">
        <f t="shared" si="74"/>
        <v/>
      </c>
      <c r="AQ192" s="1564" t="str">
        <f t="shared" si="75"/>
        <v/>
      </c>
    </row>
    <row r="193" spans="5:43">
      <c r="E193" s="1564" t="str">
        <f t="shared" si="78"/>
        <v/>
      </c>
      <c r="G193" s="1564" t="str">
        <f t="shared" si="78"/>
        <v/>
      </c>
      <c r="I193" s="1564" t="str">
        <f t="shared" si="58"/>
        <v/>
      </c>
      <c r="K193" s="1564" t="str">
        <f t="shared" si="59"/>
        <v/>
      </c>
      <c r="M193" s="1564" t="str">
        <f t="shared" si="60"/>
        <v/>
      </c>
      <c r="O193" s="1564" t="str">
        <f t="shared" si="61"/>
        <v/>
      </c>
      <c r="Q193" s="1564" t="str">
        <f t="shared" si="62"/>
        <v/>
      </c>
      <c r="S193" s="1564" t="str">
        <f t="shared" si="63"/>
        <v/>
      </c>
      <c r="U193" s="1564" t="str">
        <f t="shared" si="64"/>
        <v/>
      </c>
      <c r="W193" s="1564" t="str">
        <f t="shared" si="65"/>
        <v/>
      </c>
      <c r="Y193" s="1564" t="str">
        <f t="shared" si="66"/>
        <v/>
      </c>
      <c r="AA193" s="1564" t="str">
        <f t="shared" si="67"/>
        <v/>
      </c>
      <c r="AC193" s="1564" t="str">
        <f t="shared" si="68"/>
        <v/>
      </c>
      <c r="AE193" s="1564" t="str">
        <f t="shared" si="69"/>
        <v/>
      </c>
      <c r="AG193" s="1564" t="str">
        <f t="shared" si="70"/>
        <v/>
      </c>
      <c r="AI193" s="1564" t="str">
        <f t="shared" si="71"/>
        <v/>
      </c>
      <c r="AK193" s="1564" t="str">
        <f t="shared" si="72"/>
        <v/>
      </c>
      <c r="AM193" s="1564" t="str">
        <f t="shared" si="73"/>
        <v/>
      </c>
      <c r="AO193" s="1564" t="str">
        <f t="shared" si="74"/>
        <v/>
      </c>
      <c r="AQ193" s="1564" t="str">
        <f t="shared" si="75"/>
        <v/>
      </c>
    </row>
    <row r="194" spans="5:43">
      <c r="E194" s="1564" t="str">
        <f t="shared" si="78"/>
        <v/>
      </c>
      <c r="G194" s="1564" t="str">
        <f t="shared" si="78"/>
        <v/>
      </c>
      <c r="I194" s="1564" t="str">
        <f t="shared" si="58"/>
        <v/>
      </c>
      <c r="K194" s="1564" t="str">
        <f t="shared" si="59"/>
        <v/>
      </c>
      <c r="M194" s="1564" t="str">
        <f t="shared" si="60"/>
        <v/>
      </c>
      <c r="O194" s="1564" t="str">
        <f t="shared" si="61"/>
        <v/>
      </c>
      <c r="Q194" s="1564" t="str">
        <f t="shared" si="62"/>
        <v/>
      </c>
      <c r="S194" s="1564" t="str">
        <f t="shared" si="63"/>
        <v/>
      </c>
      <c r="U194" s="1564" t="str">
        <f t="shared" si="64"/>
        <v/>
      </c>
      <c r="W194" s="1564" t="str">
        <f t="shared" si="65"/>
        <v/>
      </c>
      <c r="Y194" s="1564" t="str">
        <f t="shared" si="66"/>
        <v/>
      </c>
      <c r="AA194" s="1564" t="str">
        <f t="shared" si="67"/>
        <v/>
      </c>
      <c r="AC194" s="1564" t="str">
        <f t="shared" si="68"/>
        <v/>
      </c>
      <c r="AE194" s="1564" t="str">
        <f t="shared" si="69"/>
        <v/>
      </c>
      <c r="AG194" s="1564" t="str">
        <f t="shared" si="70"/>
        <v/>
      </c>
      <c r="AI194" s="1564" t="str">
        <f t="shared" si="71"/>
        <v/>
      </c>
      <c r="AK194" s="1564" t="str">
        <f t="shared" si="72"/>
        <v/>
      </c>
      <c r="AM194" s="1564" t="str">
        <f t="shared" si="73"/>
        <v/>
      </c>
      <c r="AO194" s="1564" t="str">
        <f t="shared" si="74"/>
        <v/>
      </c>
      <c r="AQ194" s="1564" t="str">
        <f t="shared" si="75"/>
        <v/>
      </c>
    </row>
    <row r="195" spans="5:43">
      <c r="E195" s="1564" t="str">
        <f t="shared" si="78"/>
        <v/>
      </c>
      <c r="G195" s="1564" t="str">
        <f t="shared" si="78"/>
        <v/>
      </c>
      <c r="I195" s="1564" t="str">
        <f t="shared" si="58"/>
        <v/>
      </c>
      <c r="K195" s="1564" t="str">
        <f t="shared" si="59"/>
        <v/>
      </c>
      <c r="M195" s="1564" t="str">
        <f t="shared" si="60"/>
        <v/>
      </c>
      <c r="O195" s="1564" t="str">
        <f t="shared" si="61"/>
        <v/>
      </c>
      <c r="Q195" s="1564" t="str">
        <f t="shared" si="62"/>
        <v/>
      </c>
      <c r="S195" s="1564" t="str">
        <f t="shared" si="63"/>
        <v/>
      </c>
      <c r="U195" s="1564" t="str">
        <f t="shared" si="64"/>
        <v/>
      </c>
      <c r="W195" s="1564" t="str">
        <f t="shared" si="65"/>
        <v/>
      </c>
      <c r="Y195" s="1564" t="str">
        <f t="shared" si="66"/>
        <v/>
      </c>
      <c r="AA195" s="1564" t="str">
        <f t="shared" si="67"/>
        <v/>
      </c>
      <c r="AC195" s="1564" t="str">
        <f t="shared" si="68"/>
        <v/>
      </c>
      <c r="AE195" s="1564" t="str">
        <f t="shared" si="69"/>
        <v/>
      </c>
      <c r="AG195" s="1564" t="str">
        <f t="shared" si="70"/>
        <v/>
      </c>
      <c r="AI195" s="1564" t="str">
        <f t="shared" si="71"/>
        <v/>
      </c>
      <c r="AK195" s="1564" t="str">
        <f t="shared" si="72"/>
        <v/>
      </c>
      <c r="AM195" s="1564" t="str">
        <f t="shared" si="73"/>
        <v/>
      </c>
      <c r="AO195" s="1564" t="str">
        <f t="shared" si="74"/>
        <v/>
      </c>
      <c r="AQ195" s="1564" t="str">
        <f t="shared" si="75"/>
        <v/>
      </c>
    </row>
    <row r="196" spans="5:43">
      <c r="E196" s="1564" t="str">
        <f t="shared" si="78"/>
        <v/>
      </c>
      <c r="G196" s="1564" t="str">
        <f t="shared" si="78"/>
        <v/>
      </c>
      <c r="I196" s="1564" t="str">
        <f t="shared" si="58"/>
        <v/>
      </c>
      <c r="K196" s="1564" t="str">
        <f t="shared" si="59"/>
        <v/>
      </c>
      <c r="M196" s="1564" t="str">
        <f t="shared" si="60"/>
        <v/>
      </c>
      <c r="O196" s="1564" t="str">
        <f t="shared" si="61"/>
        <v/>
      </c>
      <c r="Q196" s="1564" t="str">
        <f t="shared" si="62"/>
        <v/>
      </c>
      <c r="S196" s="1564" t="str">
        <f t="shared" si="63"/>
        <v/>
      </c>
      <c r="U196" s="1564" t="str">
        <f t="shared" si="64"/>
        <v/>
      </c>
      <c r="W196" s="1564" t="str">
        <f t="shared" si="65"/>
        <v/>
      </c>
      <c r="Y196" s="1564" t="str">
        <f t="shared" si="66"/>
        <v/>
      </c>
      <c r="AA196" s="1564" t="str">
        <f t="shared" si="67"/>
        <v/>
      </c>
      <c r="AC196" s="1564" t="str">
        <f t="shared" si="68"/>
        <v/>
      </c>
      <c r="AE196" s="1564" t="str">
        <f t="shared" si="69"/>
        <v/>
      </c>
      <c r="AG196" s="1564" t="str">
        <f t="shared" si="70"/>
        <v/>
      </c>
      <c r="AI196" s="1564" t="str">
        <f t="shared" si="71"/>
        <v/>
      </c>
      <c r="AK196" s="1564" t="str">
        <f t="shared" si="72"/>
        <v/>
      </c>
      <c r="AM196" s="1564" t="str">
        <f t="shared" si="73"/>
        <v/>
      </c>
      <c r="AO196" s="1564" t="str">
        <f t="shared" si="74"/>
        <v/>
      </c>
      <c r="AQ196" s="1564" t="str">
        <f t="shared" si="75"/>
        <v/>
      </c>
    </row>
    <row r="197" spans="5:43">
      <c r="E197" s="1564" t="str">
        <f t="shared" si="78"/>
        <v/>
      </c>
      <c r="G197" s="1564" t="str">
        <f t="shared" si="78"/>
        <v/>
      </c>
      <c r="I197" s="1564" t="str">
        <f t="shared" si="58"/>
        <v/>
      </c>
      <c r="K197" s="1564" t="str">
        <f t="shared" si="59"/>
        <v/>
      </c>
      <c r="M197" s="1564" t="str">
        <f t="shared" si="60"/>
        <v/>
      </c>
      <c r="O197" s="1564" t="str">
        <f t="shared" si="61"/>
        <v/>
      </c>
      <c r="Q197" s="1564" t="str">
        <f t="shared" si="62"/>
        <v/>
      </c>
      <c r="S197" s="1564" t="str">
        <f t="shared" si="63"/>
        <v/>
      </c>
      <c r="U197" s="1564" t="str">
        <f t="shared" si="64"/>
        <v/>
      </c>
      <c r="W197" s="1564" t="str">
        <f t="shared" si="65"/>
        <v/>
      </c>
      <c r="Y197" s="1564" t="str">
        <f t="shared" si="66"/>
        <v/>
      </c>
      <c r="AA197" s="1564" t="str">
        <f t="shared" si="67"/>
        <v/>
      </c>
      <c r="AC197" s="1564" t="str">
        <f t="shared" si="68"/>
        <v/>
      </c>
      <c r="AE197" s="1564" t="str">
        <f t="shared" si="69"/>
        <v/>
      </c>
      <c r="AG197" s="1564" t="str">
        <f t="shared" si="70"/>
        <v/>
      </c>
      <c r="AI197" s="1564" t="str">
        <f t="shared" si="71"/>
        <v/>
      </c>
      <c r="AK197" s="1564" t="str">
        <f t="shared" si="72"/>
        <v/>
      </c>
      <c r="AM197" s="1564" t="str">
        <f t="shared" si="73"/>
        <v/>
      </c>
      <c r="AO197" s="1564" t="str">
        <f t="shared" si="74"/>
        <v/>
      </c>
      <c r="AQ197" s="1564" t="str">
        <f t="shared" si="75"/>
        <v/>
      </c>
    </row>
    <row r="198" spans="5:43">
      <c r="E198" s="1564" t="str">
        <f t="shared" si="78"/>
        <v/>
      </c>
      <c r="G198" s="1564" t="str">
        <f t="shared" si="78"/>
        <v/>
      </c>
      <c r="I198" s="1564" t="str">
        <f t="shared" si="58"/>
        <v/>
      </c>
      <c r="K198" s="1564" t="str">
        <f t="shared" si="59"/>
        <v/>
      </c>
      <c r="M198" s="1564" t="str">
        <f t="shared" si="60"/>
        <v/>
      </c>
      <c r="O198" s="1564" t="str">
        <f t="shared" si="61"/>
        <v/>
      </c>
      <c r="Q198" s="1564" t="str">
        <f t="shared" si="62"/>
        <v/>
      </c>
      <c r="S198" s="1564" t="str">
        <f t="shared" si="63"/>
        <v/>
      </c>
      <c r="U198" s="1564" t="str">
        <f t="shared" si="64"/>
        <v/>
      </c>
      <c r="W198" s="1564" t="str">
        <f t="shared" si="65"/>
        <v/>
      </c>
      <c r="Y198" s="1564" t="str">
        <f t="shared" si="66"/>
        <v/>
      </c>
      <c r="AA198" s="1564" t="str">
        <f t="shared" si="67"/>
        <v/>
      </c>
      <c r="AC198" s="1564" t="str">
        <f t="shared" si="68"/>
        <v/>
      </c>
      <c r="AE198" s="1564" t="str">
        <f t="shared" si="69"/>
        <v/>
      </c>
      <c r="AG198" s="1564" t="str">
        <f t="shared" si="70"/>
        <v/>
      </c>
      <c r="AI198" s="1564" t="str">
        <f t="shared" si="71"/>
        <v/>
      </c>
      <c r="AK198" s="1564" t="str">
        <f t="shared" si="72"/>
        <v/>
      </c>
      <c r="AM198" s="1564" t="str">
        <f t="shared" si="73"/>
        <v/>
      </c>
      <c r="AO198" s="1564" t="str">
        <f t="shared" si="74"/>
        <v/>
      </c>
      <c r="AQ198" s="1564" t="str">
        <f t="shared" si="75"/>
        <v/>
      </c>
    </row>
    <row r="199" spans="5:43">
      <c r="E199" s="1564" t="str">
        <f t="shared" si="78"/>
        <v/>
      </c>
      <c r="G199" s="1564" t="str">
        <f t="shared" si="78"/>
        <v/>
      </c>
      <c r="I199" s="1564" t="str">
        <f t="shared" si="58"/>
        <v/>
      </c>
      <c r="K199" s="1564" t="str">
        <f t="shared" si="59"/>
        <v/>
      </c>
      <c r="M199" s="1564" t="str">
        <f t="shared" si="60"/>
        <v/>
      </c>
      <c r="O199" s="1564" t="str">
        <f t="shared" si="61"/>
        <v/>
      </c>
      <c r="Q199" s="1564" t="str">
        <f t="shared" si="62"/>
        <v/>
      </c>
      <c r="S199" s="1564" t="str">
        <f t="shared" si="63"/>
        <v/>
      </c>
      <c r="U199" s="1564" t="str">
        <f t="shared" si="64"/>
        <v/>
      </c>
      <c r="W199" s="1564" t="str">
        <f t="shared" si="65"/>
        <v/>
      </c>
      <c r="Y199" s="1564" t="str">
        <f t="shared" si="66"/>
        <v/>
      </c>
      <c r="AA199" s="1564" t="str">
        <f t="shared" si="67"/>
        <v/>
      </c>
      <c r="AC199" s="1564" t="str">
        <f t="shared" si="68"/>
        <v/>
      </c>
      <c r="AE199" s="1564" t="str">
        <f t="shared" si="69"/>
        <v/>
      </c>
      <c r="AG199" s="1564" t="str">
        <f t="shared" si="70"/>
        <v/>
      </c>
      <c r="AI199" s="1564" t="str">
        <f t="shared" si="71"/>
        <v/>
      </c>
      <c r="AK199" s="1564" t="str">
        <f t="shared" si="72"/>
        <v/>
      </c>
      <c r="AM199" s="1564" t="str">
        <f t="shared" si="73"/>
        <v/>
      </c>
      <c r="AO199" s="1564" t="str">
        <f t="shared" si="74"/>
        <v/>
      </c>
      <c r="AQ199" s="1564" t="str">
        <f t="shared" si="75"/>
        <v/>
      </c>
    </row>
    <row r="200" spans="5:43">
      <c r="E200" s="1564" t="str">
        <f t="shared" si="78"/>
        <v/>
      </c>
      <c r="G200" s="1564" t="str">
        <f t="shared" si="78"/>
        <v/>
      </c>
      <c r="I200" s="1564" t="str">
        <f t="shared" si="58"/>
        <v/>
      </c>
      <c r="K200" s="1564" t="str">
        <f t="shared" si="59"/>
        <v/>
      </c>
      <c r="M200" s="1564" t="str">
        <f t="shared" si="60"/>
        <v/>
      </c>
      <c r="O200" s="1564" t="str">
        <f t="shared" si="61"/>
        <v/>
      </c>
      <c r="Q200" s="1564" t="str">
        <f t="shared" si="62"/>
        <v/>
      </c>
      <c r="S200" s="1564" t="str">
        <f t="shared" si="63"/>
        <v/>
      </c>
      <c r="U200" s="1564" t="str">
        <f t="shared" si="64"/>
        <v/>
      </c>
      <c r="W200" s="1564" t="str">
        <f t="shared" si="65"/>
        <v/>
      </c>
      <c r="Y200" s="1564" t="str">
        <f t="shared" si="66"/>
        <v/>
      </c>
      <c r="AA200" s="1564" t="str">
        <f t="shared" si="67"/>
        <v/>
      </c>
      <c r="AC200" s="1564" t="str">
        <f t="shared" si="68"/>
        <v/>
      </c>
      <c r="AE200" s="1564" t="str">
        <f t="shared" si="69"/>
        <v/>
      </c>
      <c r="AG200" s="1564" t="str">
        <f t="shared" si="70"/>
        <v/>
      </c>
      <c r="AI200" s="1564" t="str">
        <f t="shared" si="71"/>
        <v/>
      </c>
      <c r="AK200" s="1564" t="str">
        <f t="shared" si="72"/>
        <v/>
      </c>
      <c r="AM200" s="1564" t="str">
        <f t="shared" si="73"/>
        <v/>
      </c>
      <c r="AO200" s="1564" t="str">
        <f t="shared" si="74"/>
        <v/>
      </c>
      <c r="AQ200" s="1564" t="str">
        <f t="shared" si="75"/>
        <v/>
      </c>
    </row>
    <row r="201" spans="5:43">
      <c r="E201" s="1564" t="str">
        <f t="shared" si="78"/>
        <v/>
      </c>
      <c r="G201" s="1564" t="str">
        <f t="shared" si="78"/>
        <v/>
      </c>
      <c r="I201" s="1564" t="str">
        <f t="shared" si="58"/>
        <v/>
      </c>
      <c r="K201" s="1564" t="str">
        <f t="shared" si="59"/>
        <v/>
      </c>
      <c r="M201" s="1564" t="str">
        <f t="shared" si="60"/>
        <v/>
      </c>
      <c r="O201" s="1564" t="str">
        <f t="shared" si="61"/>
        <v/>
      </c>
      <c r="Q201" s="1564" t="str">
        <f t="shared" si="62"/>
        <v/>
      </c>
      <c r="S201" s="1564" t="str">
        <f t="shared" si="63"/>
        <v/>
      </c>
      <c r="U201" s="1564" t="str">
        <f t="shared" si="64"/>
        <v/>
      </c>
      <c r="W201" s="1564" t="str">
        <f t="shared" si="65"/>
        <v/>
      </c>
      <c r="Y201" s="1564" t="str">
        <f t="shared" si="66"/>
        <v/>
      </c>
      <c r="AA201" s="1564" t="str">
        <f t="shared" si="67"/>
        <v/>
      </c>
      <c r="AC201" s="1564" t="str">
        <f t="shared" si="68"/>
        <v/>
      </c>
      <c r="AE201" s="1564" t="str">
        <f t="shared" si="69"/>
        <v/>
      </c>
      <c r="AG201" s="1564" t="str">
        <f t="shared" si="70"/>
        <v/>
      </c>
      <c r="AI201" s="1564" t="str">
        <f t="shared" si="71"/>
        <v/>
      </c>
      <c r="AK201" s="1564" t="str">
        <f t="shared" si="72"/>
        <v/>
      </c>
      <c r="AM201" s="1564" t="str">
        <f t="shared" si="73"/>
        <v/>
      </c>
      <c r="AO201" s="1564" t="str">
        <f t="shared" si="74"/>
        <v/>
      </c>
      <c r="AQ201" s="1564" t="str">
        <f t="shared" si="75"/>
        <v/>
      </c>
    </row>
    <row r="202" spans="5:43">
      <c r="E202" s="1564" t="str">
        <f t="shared" si="78"/>
        <v/>
      </c>
      <c r="G202" s="1564" t="str">
        <f t="shared" si="78"/>
        <v/>
      </c>
      <c r="I202" s="1564" t="str">
        <f t="shared" si="58"/>
        <v/>
      </c>
      <c r="K202" s="1564" t="str">
        <f t="shared" si="59"/>
        <v/>
      </c>
      <c r="M202" s="1564" t="str">
        <f t="shared" si="60"/>
        <v/>
      </c>
      <c r="O202" s="1564" t="str">
        <f t="shared" si="61"/>
        <v/>
      </c>
      <c r="Q202" s="1564" t="str">
        <f t="shared" si="62"/>
        <v/>
      </c>
      <c r="S202" s="1564" t="str">
        <f t="shared" si="63"/>
        <v/>
      </c>
      <c r="U202" s="1564" t="str">
        <f t="shared" si="64"/>
        <v/>
      </c>
      <c r="W202" s="1564" t="str">
        <f t="shared" si="65"/>
        <v/>
      </c>
      <c r="Y202" s="1564" t="str">
        <f t="shared" si="66"/>
        <v/>
      </c>
      <c r="AA202" s="1564" t="str">
        <f t="shared" si="67"/>
        <v/>
      </c>
      <c r="AC202" s="1564" t="str">
        <f t="shared" si="68"/>
        <v/>
      </c>
      <c r="AE202" s="1564" t="str">
        <f t="shared" si="69"/>
        <v/>
      </c>
      <c r="AG202" s="1564" t="str">
        <f t="shared" si="70"/>
        <v/>
      </c>
      <c r="AI202" s="1564" t="str">
        <f t="shared" si="71"/>
        <v/>
      </c>
      <c r="AK202" s="1564" t="str">
        <f t="shared" si="72"/>
        <v/>
      </c>
      <c r="AM202" s="1564" t="str">
        <f t="shared" si="73"/>
        <v/>
      </c>
      <c r="AO202" s="1564" t="str">
        <f t="shared" si="74"/>
        <v/>
      </c>
      <c r="AQ202" s="1564" t="str">
        <f t="shared" si="75"/>
        <v/>
      </c>
    </row>
    <row r="203" spans="5:43">
      <c r="E203" s="1564" t="str">
        <f t="shared" si="78"/>
        <v/>
      </c>
      <c r="G203" s="1564" t="str">
        <f t="shared" si="78"/>
        <v/>
      </c>
      <c r="I203" s="1564" t="str">
        <f t="shared" si="58"/>
        <v/>
      </c>
      <c r="K203" s="1564" t="str">
        <f t="shared" si="59"/>
        <v/>
      </c>
      <c r="M203" s="1564" t="str">
        <f t="shared" si="60"/>
        <v/>
      </c>
      <c r="O203" s="1564" t="str">
        <f t="shared" si="61"/>
        <v/>
      </c>
      <c r="Q203" s="1564" t="str">
        <f t="shared" si="62"/>
        <v/>
      </c>
      <c r="S203" s="1564" t="str">
        <f t="shared" si="63"/>
        <v/>
      </c>
      <c r="U203" s="1564" t="str">
        <f t="shared" si="64"/>
        <v/>
      </c>
      <c r="W203" s="1564" t="str">
        <f t="shared" si="65"/>
        <v/>
      </c>
      <c r="Y203" s="1564" t="str">
        <f t="shared" si="66"/>
        <v/>
      </c>
      <c r="AA203" s="1564" t="str">
        <f t="shared" si="67"/>
        <v/>
      </c>
      <c r="AC203" s="1564" t="str">
        <f t="shared" si="68"/>
        <v/>
      </c>
      <c r="AE203" s="1564" t="str">
        <f t="shared" si="69"/>
        <v/>
      </c>
      <c r="AG203" s="1564" t="str">
        <f t="shared" si="70"/>
        <v/>
      </c>
      <c r="AI203" s="1564" t="str">
        <f t="shared" si="71"/>
        <v/>
      </c>
      <c r="AK203" s="1564" t="str">
        <f t="shared" si="72"/>
        <v/>
      </c>
      <c r="AM203" s="1564" t="str">
        <f t="shared" si="73"/>
        <v/>
      </c>
      <c r="AO203" s="1564" t="str">
        <f t="shared" si="74"/>
        <v/>
      </c>
      <c r="AQ203" s="1564" t="str">
        <f t="shared" si="75"/>
        <v/>
      </c>
    </row>
    <row r="204" spans="5:43">
      <c r="E204" s="1564" t="str">
        <f t="shared" si="78"/>
        <v/>
      </c>
      <c r="G204" s="1564" t="str">
        <f t="shared" si="78"/>
        <v/>
      </c>
      <c r="I204" s="1564" t="str">
        <f t="shared" si="58"/>
        <v/>
      </c>
      <c r="K204" s="1564" t="str">
        <f t="shared" si="59"/>
        <v/>
      </c>
      <c r="M204" s="1564" t="str">
        <f t="shared" si="60"/>
        <v/>
      </c>
      <c r="O204" s="1564" t="str">
        <f t="shared" si="61"/>
        <v/>
      </c>
      <c r="Q204" s="1564" t="str">
        <f t="shared" si="62"/>
        <v/>
      </c>
      <c r="S204" s="1564" t="str">
        <f t="shared" si="63"/>
        <v/>
      </c>
      <c r="U204" s="1564" t="str">
        <f t="shared" si="64"/>
        <v/>
      </c>
      <c r="W204" s="1564" t="str">
        <f t="shared" si="65"/>
        <v/>
      </c>
      <c r="Y204" s="1564" t="str">
        <f t="shared" si="66"/>
        <v/>
      </c>
      <c r="AA204" s="1564" t="str">
        <f t="shared" si="67"/>
        <v/>
      </c>
      <c r="AC204" s="1564" t="str">
        <f t="shared" si="68"/>
        <v/>
      </c>
      <c r="AE204" s="1564" t="str">
        <f t="shared" si="69"/>
        <v/>
      </c>
      <c r="AG204" s="1564" t="str">
        <f t="shared" si="70"/>
        <v/>
      </c>
      <c r="AI204" s="1564" t="str">
        <f t="shared" si="71"/>
        <v/>
      </c>
      <c r="AK204" s="1564" t="str">
        <f t="shared" si="72"/>
        <v/>
      </c>
      <c r="AM204" s="1564" t="str">
        <f t="shared" si="73"/>
        <v/>
      </c>
      <c r="AO204" s="1564" t="str">
        <f t="shared" si="74"/>
        <v/>
      </c>
      <c r="AQ204" s="1564" t="str">
        <f t="shared" si="75"/>
        <v/>
      </c>
    </row>
    <row r="205" spans="5:43">
      <c r="E205" s="1564" t="str">
        <f t="shared" ref="E205:G220" si="79">IF(OR($B205=0,D205=0),"",D205/$B205)</f>
        <v/>
      </c>
      <c r="G205" s="1564" t="str">
        <f t="shared" si="79"/>
        <v/>
      </c>
      <c r="I205" s="1564" t="str">
        <f t="shared" ref="I205:I268" si="80">IF(OR($B205=0,H205=0),"",H205/$B205)</f>
        <v/>
      </c>
      <c r="K205" s="1564" t="str">
        <f t="shared" ref="K205:K268" si="81">IF(OR($B205=0,J205=0),"",J205/$B205)</f>
        <v/>
      </c>
      <c r="M205" s="1564" t="str">
        <f t="shared" ref="M205:M268" si="82">IF(OR($B205=0,L205=0),"",L205/$B205)</f>
        <v/>
      </c>
      <c r="O205" s="1564" t="str">
        <f t="shared" ref="O205:O268" si="83">IF(OR($B205=0,N205=0),"",N205/$B205)</f>
        <v/>
      </c>
      <c r="Q205" s="1564" t="str">
        <f t="shared" ref="Q205:Q268" si="84">IF(OR($B205=0,P205=0),"",P205/$B205)</f>
        <v/>
      </c>
      <c r="S205" s="1564" t="str">
        <f t="shared" ref="S205:S268" si="85">IF(OR($B205=0,R205=0),"",R205/$B205)</f>
        <v/>
      </c>
      <c r="U205" s="1564" t="str">
        <f t="shared" ref="U205:U268" si="86">IF(OR($B205=0,T205=0),"",T205/$B205)</f>
        <v/>
      </c>
      <c r="W205" s="1564" t="str">
        <f t="shared" ref="W205:W268" si="87">IF(OR($B205=0,V205=0),"",V205/$B205)</f>
        <v/>
      </c>
      <c r="Y205" s="1564" t="str">
        <f t="shared" ref="Y205:Y268" si="88">IF(OR($B205=0,X205=0),"",X205/$B205)</f>
        <v/>
      </c>
      <c r="AA205" s="1564" t="str">
        <f t="shared" ref="AA205:AA268" si="89">IF(OR($B205=0,Z205=0),"",Z205/$B205)</f>
        <v/>
      </c>
      <c r="AC205" s="1564" t="str">
        <f t="shared" ref="AC205:AC268" si="90">IF(OR($B205=0,AB205=0),"",AB205/$B205)</f>
        <v/>
      </c>
      <c r="AE205" s="1564" t="str">
        <f t="shared" ref="AE205:AE268" si="91">IF(OR($B205=0,AD205=0),"",AD205/$B205)</f>
        <v/>
      </c>
      <c r="AG205" s="1564" t="str">
        <f t="shared" ref="AG205:AG268" si="92">IF(OR($B205=0,AF205=0),"",AF205/$B205)</f>
        <v/>
      </c>
      <c r="AI205" s="1564" t="str">
        <f t="shared" ref="AI205:AI268" si="93">IF(OR($B205=0,AH205=0),"",AH205/$B205)</f>
        <v/>
      </c>
      <c r="AK205" s="1564" t="str">
        <f t="shared" ref="AK205:AK268" si="94">IF(OR($B205=0,AJ205=0),"",AJ205/$B205)</f>
        <v/>
      </c>
      <c r="AM205" s="1564" t="str">
        <f t="shared" ref="AM205:AM268" si="95">IF(OR($B205=0,AL205=0),"",AL205/$B205)</f>
        <v/>
      </c>
      <c r="AO205" s="1564" t="str">
        <f t="shared" ref="AO205:AO268" si="96">IF(OR($B205=0,AN205=0),"",AN205/$B205)</f>
        <v/>
      </c>
      <c r="AQ205" s="1564" t="str">
        <f t="shared" ref="AQ205:AQ268" si="97">IF(OR($B205=0,AP205=0),"",AP205/$B205)</f>
        <v/>
      </c>
    </row>
    <row r="206" spans="5:43">
      <c r="E206" s="1564" t="str">
        <f t="shared" si="79"/>
        <v/>
      </c>
      <c r="G206" s="1564" t="str">
        <f t="shared" si="79"/>
        <v/>
      </c>
      <c r="I206" s="1564" t="str">
        <f t="shared" si="80"/>
        <v/>
      </c>
      <c r="K206" s="1564" t="str">
        <f t="shared" si="81"/>
        <v/>
      </c>
      <c r="M206" s="1564" t="str">
        <f t="shared" si="82"/>
        <v/>
      </c>
      <c r="O206" s="1564" t="str">
        <f t="shared" si="83"/>
        <v/>
      </c>
      <c r="Q206" s="1564" t="str">
        <f t="shared" si="84"/>
        <v/>
      </c>
      <c r="S206" s="1564" t="str">
        <f t="shared" si="85"/>
        <v/>
      </c>
      <c r="U206" s="1564" t="str">
        <f t="shared" si="86"/>
        <v/>
      </c>
      <c r="W206" s="1564" t="str">
        <f t="shared" si="87"/>
        <v/>
      </c>
      <c r="Y206" s="1564" t="str">
        <f t="shared" si="88"/>
        <v/>
      </c>
      <c r="AA206" s="1564" t="str">
        <f t="shared" si="89"/>
        <v/>
      </c>
      <c r="AC206" s="1564" t="str">
        <f t="shared" si="90"/>
        <v/>
      </c>
      <c r="AE206" s="1564" t="str">
        <f t="shared" si="91"/>
        <v/>
      </c>
      <c r="AG206" s="1564" t="str">
        <f t="shared" si="92"/>
        <v/>
      </c>
      <c r="AI206" s="1564" t="str">
        <f t="shared" si="93"/>
        <v/>
      </c>
      <c r="AK206" s="1564" t="str">
        <f t="shared" si="94"/>
        <v/>
      </c>
      <c r="AM206" s="1564" t="str">
        <f t="shared" si="95"/>
        <v/>
      </c>
      <c r="AO206" s="1564" t="str">
        <f t="shared" si="96"/>
        <v/>
      </c>
      <c r="AQ206" s="1564" t="str">
        <f t="shared" si="97"/>
        <v/>
      </c>
    </row>
    <row r="207" spans="5:43">
      <c r="E207" s="1564" t="str">
        <f t="shared" si="79"/>
        <v/>
      </c>
      <c r="G207" s="1564" t="str">
        <f t="shared" si="79"/>
        <v/>
      </c>
      <c r="I207" s="1564" t="str">
        <f t="shared" si="80"/>
        <v/>
      </c>
      <c r="K207" s="1564" t="str">
        <f t="shared" si="81"/>
        <v/>
      </c>
      <c r="M207" s="1564" t="str">
        <f t="shared" si="82"/>
        <v/>
      </c>
      <c r="O207" s="1564" t="str">
        <f t="shared" si="83"/>
        <v/>
      </c>
      <c r="Q207" s="1564" t="str">
        <f t="shared" si="84"/>
        <v/>
      </c>
      <c r="S207" s="1564" t="str">
        <f t="shared" si="85"/>
        <v/>
      </c>
      <c r="U207" s="1564" t="str">
        <f t="shared" si="86"/>
        <v/>
      </c>
      <c r="W207" s="1564" t="str">
        <f t="shared" si="87"/>
        <v/>
      </c>
      <c r="Y207" s="1564" t="str">
        <f t="shared" si="88"/>
        <v/>
      </c>
      <c r="AA207" s="1564" t="str">
        <f t="shared" si="89"/>
        <v/>
      </c>
      <c r="AC207" s="1564" t="str">
        <f t="shared" si="90"/>
        <v/>
      </c>
      <c r="AE207" s="1564" t="str">
        <f t="shared" si="91"/>
        <v/>
      </c>
      <c r="AG207" s="1564" t="str">
        <f t="shared" si="92"/>
        <v/>
      </c>
      <c r="AI207" s="1564" t="str">
        <f t="shared" si="93"/>
        <v/>
      </c>
      <c r="AK207" s="1564" t="str">
        <f t="shared" si="94"/>
        <v/>
      </c>
      <c r="AM207" s="1564" t="str">
        <f t="shared" si="95"/>
        <v/>
      </c>
      <c r="AO207" s="1564" t="str">
        <f t="shared" si="96"/>
        <v/>
      </c>
      <c r="AQ207" s="1564" t="str">
        <f t="shared" si="97"/>
        <v/>
      </c>
    </row>
    <row r="208" spans="5:43">
      <c r="E208" s="1564" t="str">
        <f t="shared" si="79"/>
        <v/>
      </c>
      <c r="G208" s="1564" t="str">
        <f t="shared" si="79"/>
        <v/>
      </c>
      <c r="I208" s="1564" t="str">
        <f t="shared" si="80"/>
        <v/>
      </c>
      <c r="K208" s="1564" t="str">
        <f t="shared" si="81"/>
        <v/>
      </c>
      <c r="M208" s="1564" t="str">
        <f t="shared" si="82"/>
        <v/>
      </c>
      <c r="O208" s="1564" t="str">
        <f t="shared" si="83"/>
        <v/>
      </c>
      <c r="Q208" s="1564" t="str">
        <f t="shared" si="84"/>
        <v/>
      </c>
      <c r="S208" s="1564" t="str">
        <f t="shared" si="85"/>
        <v/>
      </c>
      <c r="U208" s="1564" t="str">
        <f t="shared" si="86"/>
        <v/>
      </c>
      <c r="W208" s="1564" t="str">
        <f t="shared" si="87"/>
        <v/>
      </c>
      <c r="Y208" s="1564" t="str">
        <f t="shared" si="88"/>
        <v/>
      </c>
      <c r="AA208" s="1564" t="str">
        <f t="shared" si="89"/>
        <v/>
      </c>
      <c r="AC208" s="1564" t="str">
        <f t="shared" si="90"/>
        <v/>
      </c>
      <c r="AE208" s="1564" t="str">
        <f t="shared" si="91"/>
        <v/>
      </c>
      <c r="AG208" s="1564" t="str">
        <f t="shared" si="92"/>
        <v/>
      </c>
      <c r="AI208" s="1564" t="str">
        <f t="shared" si="93"/>
        <v/>
      </c>
      <c r="AK208" s="1564" t="str">
        <f t="shared" si="94"/>
        <v/>
      </c>
      <c r="AM208" s="1564" t="str">
        <f t="shared" si="95"/>
        <v/>
      </c>
      <c r="AO208" s="1564" t="str">
        <f t="shared" si="96"/>
        <v/>
      </c>
      <c r="AQ208" s="1564" t="str">
        <f t="shared" si="97"/>
        <v/>
      </c>
    </row>
    <row r="209" spans="5:43">
      <c r="E209" s="1564" t="str">
        <f t="shared" si="79"/>
        <v/>
      </c>
      <c r="G209" s="1564" t="str">
        <f t="shared" si="79"/>
        <v/>
      </c>
      <c r="I209" s="1564" t="str">
        <f t="shared" si="80"/>
        <v/>
      </c>
      <c r="K209" s="1564" t="str">
        <f t="shared" si="81"/>
        <v/>
      </c>
      <c r="M209" s="1564" t="str">
        <f t="shared" si="82"/>
        <v/>
      </c>
      <c r="O209" s="1564" t="str">
        <f t="shared" si="83"/>
        <v/>
      </c>
      <c r="Q209" s="1564" t="str">
        <f t="shared" si="84"/>
        <v/>
      </c>
      <c r="S209" s="1564" t="str">
        <f t="shared" si="85"/>
        <v/>
      </c>
      <c r="U209" s="1564" t="str">
        <f t="shared" si="86"/>
        <v/>
      </c>
      <c r="W209" s="1564" t="str">
        <f t="shared" si="87"/>
        <v/>
      </c>
      <c r="Y209" s="1564" t="str">
        <f t="shared" si="88"/>
        <v/>
      </c>
      <c r="AA209" s="1564" t="str">
        <f t="shared" si="89"/>
        <v/>
      </c>
      <c r="AC209" s="1564" t="str">
        <f t="shared" si="90"/>
        <v/>
      </c>
      <c r="AE209" s="1564" t="str">
        <f t="shared" si="91"/>
        <v/>
      </c>
      <c r="AG209" s="1564" t="str">
        <f t="shared" si="92"/>
        <v/>
      </c>
      <c r="AI209" s="1564" t="str">
        <f t="shared" si="93"/>
        <v/>
      </c>
      <c r="AK209" s="1564" t="str">
        <f t="shared" si="94"/>
        <v/>
      </c>
      <c r="AM209" s="1564" t="str">
        <f t="shared" si="95"/>
        <v/>
      </c>
      <c r="AO209" s="1564" t="str">
        <f t="shared" si="96"/>
        <v/>
      </c>
      <c r="AQ209" s="1564" t="str">
        <f t="shared" si="97"/>
        <v/>
      </c>
    </row>
    <row r="210" spans="5:43">
      <c r="E210" s="1564" t="str">
        <f t="shared" si="79"/>
        <v/>
      </c>
      <c r="G210" s="1564" t="str">
        <f t="shared" si="79"/>
        <v/>
      </c>
      <c r="I210" s="1564" t="str">
        <f t="shared" si="80"/>
        <v/>
      </c>
      <c r="K210" s="1564" t="str">
        <f t="shared" si="81"/>
        <v/>
      </c>
      <c r="M210" s="1564" t="str">
        <f t="shared" si="82"/>
        <v/>
      </c>
      <c r="O210" s="1564" t="str">
        <f t="shared" si="83"/>
        <v/>
      </c>
      <c r="Q210" s="1564" t="str">
        <f t="shared" si="84"/>
        <v/>
      </c>
      <c r="S210" s="1564" t="str">
        <f t="shared" si="85"/>
        <v/>
      </c>
      <c r="U210" s="1564" t="str">
        <f t="shared" si="86"/>
        <v/>
      </c>
      <c r="W210" s="1564" t="str">
        <f t="shared" si="87"/>
        <v/>
      </c>
      <c r="Y210" s="1564" t="str">
        <f t="shared" si="88"/>
        <v/>
      </c>
      <c r="AA210" s="1564" t="str">
        <f t="shared" si="89"/>
        <v/>
      </c>
      <c r="AC210" s="1564" t="str">
        <f t="shared" si="90"/>
        <v/>
      </c>
      <c r="AE210" s="1564" t="str">
        <f t="shared" si="91"/>
        <v/>
      </c>
      <c r="AG210" s="1564" t="str">
        <f t="shared" si="92"/>
        <v/>
      </c>
      <c r="AI210" s="1564" t="str">
        <f t="shared" si="93"/>
        <v/>
      </c>
      <c r="AK210" s="1564" t="str">
        <f t="shared" si="94"/>
        <v/>
      </c>
      <c r="AM210" s="1564" t="str">
        <f t="shared" si="95"/>
        <v/>
      </c>
      <c r="AO210" s="1564" t="str">
        <f t="shared" si="96"/>
        <v/>
      </c>
      <c r="AQ210" s="1564" t="str">
        <f t="shared" si="97"/>
        <v/>
      </c>
    </row>
    <row r="211" spans="5:43">
      <c r="E211" s="1564" t="str">
        <f t="shared" si="79"/>
        <v/>
      </c>
      <c r="G211" s="1564" t="str">
        <f t="shared" si="79"/>
        <v/>
      </c>
      <c r="I211" s="1564" t="str">
        <f t="shared" si="80"/>
        <v/>
      </c>
      <c r="K211" s="1564" t="str">
        <f t="shared" si="81"/>
        <v/>
      </c>
      <c r="M211" s="1564" t="str">
        <f t="shared" si="82"/>
        <v/>
      </c>
      <c r="O211" s="1564" t="str">
        <f t="shared" si="83"/>
        <v/>
      </c>
      <c r="Q211" s="1564" t="str">
        <f t="shared" si="84"/>
        <v/>
      </c>
      <c r="S211" s="1564" t="str">
        <f t="shared" si="85"/>
        <v/>
      </c>
      <c r="U211" s="1564" t="str">
        <f t="shared" si="86"/>
        <v/>
      </c>
      <c r="W211" s="1564" t="str">
        <f t="shared" si="87"/>
        <v/>
      </c>
      <c r="Y211" s="1564" t="str">
        <f t="shared" si="88"/>
        <v/>
      </c>
      <c r="AA211" s="1564" t="str">
        <f t="shared" si="89"/>
        <v/>
      </c>
      <c r="AC211" s="1564" t="str">
        <f t="shared" si="90"/>
        <v/>
      </c>
      <c r="AE211" s="1564" t="str">
        <f t="shared" si="91"/>
        <v/>
      </c>
      <c r="AG211" s="1564" t="str">
        <f t="shared" si="92"/>
        <v/>
      </c>
      <c r="AI211" s="1564" t="str">
        <f t="shared" si="93"/>
        <v/>
      </c>
      <c r="AK211" s="1564" t="str">
        <f t="shared" si="94"/>
        <v/>
      </c>
      <c r="AM211" s="1564" t="str">
        <f t="shared" si="95"/>
        <v/>
      </c>
      <c r="AO211" s="1564" t="str">
        <f t="shared" si="96"/>
        <v/>
      </c>
      <c r="AQ211" s="1564" t="str">
        <f t="shared" si="97"/>
        <v/>
      </c>
    </row>
    <row r="212" spans="5:43">
      <c r="E212" s="1564" t="str">
        <f t="shared" si="79"/>
        <v/>
      </c>
      <c r="G212" s="1564" t="str">
        <f t="shared" si="79"/>
        <v/>
      </c>
      <c r="I212" s="1564" t="str">
        <f t="shared" si="80"/>
        <v/>
      </c>
      <c r="K212" s="1564" t="str">
        <f t="shared" si="81"/>
        <v/>
      </c>
      <c r="M212" s="1564" t="str">
        <f t="shared" si="82"/>
        <v/>
      </c>
      <c r="O212" s="1564" t="str">
        <f t="shared" si="83"/>
        <v/>
      </c>
      <c r="Q212" s="1564" t="str">
        <f t="shared" si="84"/>
        <v/>
      </c>
      <c r="S212" s="1564" t="str">
        <f t="shared" si="85"/>
        <v/>
      </c>
      <c r="U212" s="1564" t="str">
        <f t="shared" si="86"/>
        <v/>
      </c>
      <c r="W212" s="1564" t="str">
        <f t="shared" si="87"/>
        <v/>
      </c>
      <c r="Y212" s="1564" t="str">
        <f t="shared" si="88"/>
        <v/>
      </c>
      <c r="AA212" s="1564" t="str">
        <f t="shared" si="89"/>
        <v/>
      </c>
      <c r="AC212" s="1564" t="str">
        <f t="shared" si="90"/>
        <v/>
      </c>
      <c r="AE212" s="1564" t="str">
        <f t="shared" si="91"/>
        <v/>
      </c>
      <c r="AG212" s="1564" t="str">
        <f t="shared" si="92"/>
        <v/>
      </c>
      <c r="AI212" s="1564" t="str">
        <f t="shared" si="93"/>
        <v/>
      </c>
      <c r="AK212" s="1564" t="str">
        <f t="shared" si="94"/>
        <v/>
      </c>
      <c r="AM212" s="1564" t="str">
        <f t="shared" si="95"/>
        <v/>
      </c>
      <c r="AO212" s="1564" t="str">
        <f t="shared" si="96"/>
        <v/>
      </c>
      <c r="AQ212" s="1564" t="str">
        <f t="shared" si="97"/>
        <v/>
      </c>
    </row>
    <row r="213" spans="5:43">
      <c r="E213" s="1564" t="str">
        <f t="shared" si="79"/>
        <v/>
      </c>
      <c r="G213" s="1564" t="str">
        <f t="shared" si="79"/>
        <v/>
      </c>
      <c r="I213" s="1564" t="str">
        <f t="shared" si="80"/>
        <v/>
      </c>
      <c r="K213" s="1564" t="str">
        <f t="shared" si="81"/>
        <v/>
      </c>
      <c r="M213" s="1564" t="str">
        <f t="shared" si="82"/>
        <v/>
      </c>
      <c r="O213" s="1564" t="str">
        <f t="shared" si="83"/>
        <v/>
      </c>
      <c r="Q213" s="1564" t="str">
        <f t="shared" si="84"/>
        <v/>
      </c>
      <c r="S213" s="1564" t="str">
        <f t="shared" si="85"/>
        <v/>
      </c>
      <c r="U213" s="1564" t="str">
        <f t="shared" si="86"/>
        <v/>
      </c>
      <c r="W213" s="1564" t="str">
        <f t="shared" si="87"/>
        <v/>
      </c>
      <c r="Y213" s="1564" t="str">
        <f t="shared" si="88"/>
        <v/>
      </c>
      <c r="AA213" s="1564" t="str">
        <f t="shared" si="89"/>
        <v/>
      </c>
      <c r="AC213" s="1564" t="str">
        <f t="shared" si="90"/>
        <v/>
      </c>
      <c r="AE213" s="1564" t="str">
        <f t="shared" si="91"/>
        <v/>
      </c>
      <c r="AG213" s="1564" t="str">
        <f t="shared" si="92"/>
        <v/>
      </c>
      <c r="AI213" s="1564" t="str">
        <f t="shared" si="93"/>
        <v/>
      </c>
      <c r="AK213" s="1564" t="str">
        <f t="shared" si="94"/>
        <v/>
      </c>
      <c r="AM213" s="1564" t="str">
        <f t="shared" si="95"/>
        <v/>
      </c>
      <c r="AO213" s="1564" t="str">
        <f t="shared" si="96"/>
        <v/>
      </c>
      <c r="AQ213" s="1564" t="str">
        <f t="shared" si="97"/>
        <v/>
      </c>
    </row>
    <row r="214" spans="5:43">
      <c r="E214" s="1564" t="str">
        <f t="shared" si="79"/>
        <v/>
      </c>
      <c r="G214" s="1564" t="str">
        <f t="shared" si="79"/>
        <v/>
      </c>
      <c r="I214" s="1564" t="str">
        <f t="shared" si="80"/>
        <v/>
      </c>
      <c r="K214" s="1564" t="str">
        <f t="shared" si="81"/>
        <v/>
      </c>
      <c r="M214" s="1564" t="str">
        <f t="shared" si="82"/>
        <v/>
      </c>
      <c r="O214" s="1564" t="str">
        <f t="shared" si="83"/>
        <v/>
      </c>
      <c r="Q214" s="1564" t="str">
        <f t="shared" si="84"/>
        <v/>
      </c>
      <c r="S214" s="1564" t="str">
        <f t="shared" si="85"/>
        <v/>
      </c>
      <c r="U214" s="1564" t="str">
        <f t="shared" si="86"/>
        <v/>
      </c>
      <c r="W214" s="1564" t="str">
        <f t="shared" si="87"/>
        <v/>
      </c>
      <c r="Y214" s="1564" t="str">
        <f t="shared" si="88"/>
        <v/>
      </c>
      <c r="AA214" s="1564" t="str">
        <f t="shared" si="89"/>
        <v/>
      </c>
      <c r="AC214" s="1564" t="str">
        <f t="shared" si="90"/>
        <v/>
      </c>
      <c r="AE214" s="1564" t="str">
        <f t="shared" si="91"/>
        <v/>
      </c>
      <c r="AG214" s="1564" t="str">
        <f t="shared" si="92"/>
        <v/>
      </c>
      <c r="AI214" s="1564" t="str">
        <f t="shared" si="93"/>
        <v/>
      </c>
      <c r="AK214" s="1564" t="str">
        <f t="shared" si="94"/>
        <v/>
      </c>
      <c r="AM214" s="1564" t="str">
        <f t="shared" si="95"/>
        <v/>
      </c>
      <c r="AO214" s="1564" t="str">
        <f t="shared" si="96"/>
        <v/>
      </c>
      <c r="AQ214" s="1564" t="str">
        <f t="shared" si="97"/>
        <v/>
      </c>
    </row>
    <row r="215" spans="5:43">
      <c r="E215" s="1564" t="str">
        <f t="shared" si="79"/>
        <v/>
      </c>
      <c r="G215" s="1564" t="str">
        <f t="shared" si="79"/>
        <v/>
      </c>
      <c r="I215" s="1564" t="str">
        <f t="shared" si="80"/>
        <v/>
      </c>
      <c r="K215" s="1564" t="str">
        <f t="shared" si="81"/>
        <v/>
      </c>
      <c r="M215" s="1564" t="str">
        <f t="shared" si="82"/>
        <v/>
      </c>
      <c r="O215" s="1564" t="str">
        <f t="shared" si="83"/>
        <v/>
      </c>
      <c r="Q215" s="1564" t="str">
        <f t="shared" si="84"/>
        <v/>
      </c>
      <c r="S215" s="1564" t="str">
        <f t="shared" si="85"/>
        <v/>
      </c>
      <c r="U215" s="1564" t="str">
        <f t="shared" si="86"/>
        <v/>
      </c>
      <c r="W215" s="1564" t="str">
        <f t="shared" si="87"/>
        <v/>
      </c>
      <c r="Y215" s="1564" t="str">
        <f t="shared" si="88"/>
        <v/>
      </c>
      <c r="AA215" s="1564" t="str">
        <f t="shared" si="89"/>
        <v/>
      </c>
      <c r="AC215" s="1564" t="str">
        <f t="shared" si="90"/>
        <v/>
      </c>
      <c r="AE215" s="1564" t="str">
        <f t="shared" si="91"/>
        <v/>
      </c>
      <c r="AG215" s="1564" t="str">
        <f t="shared" si="92"/>
        <v/>
      </c>
      <c r="AI215" s="1564" t="str">
        <f t="shared" si="93"/>
        <v/>
      </c>
      <c r="AK215" s="1564" t="str">
        <f t="shared" si="94"/>
        <v/>
      </c>
      <c r="AM215" s="1564" t="str">
        <f t="shared" si="95"/>
        <v/>
      </c>
      <c r="AO215" s="1564" t="str">
        <f t="shared" si="96"/>
        <v/>
      </c>
      <c r="AQ215" s="1564" t="str">
        <f t="shared" si="97"/>
        <v/>
      </c>
    </row>
    <row r="216" spans="5:43">
      <c r="E216" s="1564" t="str">
        <f t="shared" si="79"/>
        <v/>
      </c>
      <c r="G216" s="1564" t="str">
        <f t="shared" si="79"/>
        <v/>
      </c>
      <c r="I216" s="1564" t="str">
        <f t="shared" si="80"/>
        <v/>
      </c>
      <c r="K216" s="1564" t="str">
        <f t="shared" si="81"/>
        <v/>
      </c>
      <c r="M216" s="1564" t="str">
        <f t="shared" si="82"/>
        <v/>
      </c>
      <c r="O216" s="1564" t="str">
        <f t="shared" si="83"/>
        <v/>
      </c>
      <c r="Q216" s="1564" t="str">
        <f t="shared" si="84"/>
        <v/>
      </c>
      <c r="S216" s="1564" t="str">
        <f t="shared" si="85"/>
        <v/>
      </c>
      <c r="U216" s="1564" t="str">
        <f t="shared" si="86"/>
        <v/>
      </c>
      <c r="W216" s="1564" t="str">
        <f t="shared" si="87"/>
        <v/>
      </c>
      <c r="Y216" s="1564" t="str">
        <f t="shared" si="88"/>
        <v/>
      </c>
      <c r="AA216" s="1564" t="str">
        <f t="shared" si="89"/>
        <v/>
      </c>
      <c r="AC216" s="1564" t="str">
        <f t="shared" si="90"/>
        <v/>
      </c>
      <c r="AE216" s="1564" t="str">
        <f t="shared" si="91"/>
        <v/>
      </c>
      <c r="AG216" s="1564" t="str">
        <f t="shared" si="92"/>
        <v/>
      </c>
      <c r="AI216" s="1564" t="str">
        <f t="shared" si="93"/>
        <v/>
      </c>
      <c r="AK216" s="1564" t="str">
        <f t="shared" si="94"/>
        <v/>
      </c>
      <c r="AM216" s="1564" t="str">
        <f t="shared" si="95"/>
        <v/>
      </c>
      <c r="AO216" s="1564" t="str">
        <f t="shared" si="96"/>
        <v/>
      </c>
      <c r="AQ216" s="1564" t="str">
        <f t="shared" si="97"/>
        <v/>
      </c>
    </row>
    <row r="217" spans="5:43">
      <c r="E217" s="1564" t="str">
        <f t="shared" si="79"/>
        <v/>
      </c>
      <c r="G217" s="1564" t="str">
        <f t="shared" si="79"/>
        <v/>
      </c>
      <c r="I217" s="1564" t="str">
        <f t="shared" si="80"/>
        <v/>
      </c>
      <c r="K217" s="1564" t="str">
        <f t="shared" si="81"/>
        <v/>
      </c>
      <c r="M217" s="1564" t="str">
        <f t="shared" si="82"/>
        <v/>
      </c>
      <c r="O217" s="1564" t="str">
        <f t="shared" si="83"/>
        <v/>
      </c>
      <c r="Q217" s="1564" t="str">
        <f t="shared" si="84"/>
        <v/>
      </c>
      <c r="S217" s="1564" t="str">
        <f t="shared" si="85"/>
        <v/>
      </c>
      <c r="U217" s="1564" t="str">
        <f t="shared" si="86"/>
        <v/>
      </c>
      <c r="W217" s="1564" t="str">
        <f t="shared" si="87"/>
        <v/>
      </c>
      <c r="Y217" s="1564" t="str">
        <f t="shared" si="88"/>
        <v/>
      </c>
      <c r="AA217" s="1564" t="str">
        <f t="shared" si="89"/>
        <v/>
      </c>
      <c r="AC217" s="1564" t="str">
        <f t="shared" si="90"/>
        <v/>
      </c>
      <c r="AE217" s="1564" t="str">
        <f t="shared" si="91"/>
        <v/>
      </c>
      <c r="AG217" s="1564" t="str">
        <f t="shared" si="92"/>
        <v/>
      </c>
      <c r="AI217" s="1564" t="str">
        <f t="shared" si="93"/>
        <v/>
      </c>
      <c r="AK217" s="1564" t="str">
        <f t="shared" si="94"/>
        <v/>
      </c>
      <c r="AM217" s="1564" t="str">
        <f t="shared" si="95"/>
        <v/>
      </c>
      <c r="AO217" s="1564" t="str">
        <f t="shared" si="96"/>
        <v/>
      </c>
      <c r="AQ217" s="1564" t="str">
        <f t="shared" si="97"/>
        <v/>
      </c>
    </row>
    <row r="218" spans="5:43">
      <c r="E218" s="1564" t="str">
        <f t="shared" si="79"/>
        <v/>
      </c>
      <c r="G218" s="1564" t="str">
        <f t="shared" si="79"/>
        <v/>
      </c>
      <c r="I218" s="1564" t="str">
        <f t="shared" si="80"/>
        <v/>
      </c>
      <c r="K218" s="1564" t="str">
        <f t="shared" si="81"/>
        <v/>
      </c>
      <c r="M218" s="1564" t="str">
        <f t="shared" si="82"/>
        <v/>
      </c>
      <c r="O218" s="1564" t="str">
        <f t="shared" si="83"/>
        <v/>
      </c>
      <c r="Q218" s="1564" t="str">
        <f t="shared" si="84"/>
        <v/>
      </c>
      <c r="S218" s="1564" t="str">
        <f t="shared" si="85"/>
        <v/>
      </c>
      <c r="U218" s="1564" t="str">
        <f t="shared" si="86"/>
        <v/>
      </c>
      <c r="W218" s="1564" t="str">
        <f t="shared" si="87"/>
        <v/>
      </c>
      <c r="Y218" s="1564" t="str">
        <f t="shared" si="88"/>
        <v/>
      </c>
      <c r="AA218" s="1564" t="str">
        <f t="shared" si="89"/>
        <v/>
      </c>
      <c r="AC218" s="1564" t="str">
        <f t="shared" si="90"/>
        <v/>
      </c>
      <c r="AE218" s="1564" t="str">
        <f t="shared" si="91"/>
        <v/>
      </c>
      <c r="AG218" s="1564" t="str">
        <f t="shared" si="92"/>
        <v/>
      </c>
      <c r="AI218" s="1564" t="str">
        <f t="shared" si="93"/>
        <v/>
      </c>
      <c r="AK218" s="1564" t="str">
        <f t="shared" si="94"/>
        <v/>
      </c>
      <c r="AM218" s="1564" t="str">
        <f t="shared" si="95"/>
        <v/>
      </c>
      <c r="AO218" s="1564" t="str">
        <f t="shared" si="96"/>
        <v/>
      </c>
      <c r="AQ218" s="1564" t="str">
        <f t="shared" si="97"/>
        <v/>
      </c>
    </row>
    <row r="219" spans="5:43">
      <c r="E219" s="1564" t="str">
        <f t="shared" si="79"/>
        <v/>
      </c>
      <c r="G219" s="1564" t="str">
        <f t="shared" si="79"/>
        <v/>
      </c>
      <c r="I219" s="1564" t="str">
        <f t="shared" si="80"/>
        <v/>
      </c>
      <c r="K219" s="1564" t="str">
        <f t="shared" si="81"/>
        <v/>
      </c>
      <c r="M219" s="1564" t="str">
        <f t="shared" si="82"/>
        <v/>
      </c>
      <c r="O219" s="1564" t="str">
        <f t="shared" si="83"/>
        <v/>
      </c>
      <c r="Q219" s="1564" t="str">
        <f t="shared" si="84"/>
        <v/>
      </c>
      <c r="S219" s="1564" t="str">
        <f t="shared" si="85"/>
        <v/>
      </c>
      <c r="U219" s="1564" t="str">
        <f t="shared" si="86"/>
        <v/>
      </c>
      <c r="W219" s="1564" t="str">
        <f t="shared" si="87"/>
        <v/>
      </c>
      <c r="Y219" s="1564" t="str">
        <f t="shared" si="88"/>
        <v/>
      </c>
      <c r="AA219" s="1564" t="str">
        <f t="shared" si="89"/>
        <v/>
      </c>
      <c r="AC219" s="1564" t="str">
        <f t="shared" si="90"/>
        <v/>
      </c>
      <c r="AE219" s="1564" t="str">
        <f t="shared" si="91"/>
        <v/>
      </c>
      <c r="AG219" s="1564" t="str">
        <f t="shared" si="92"/>
        <v/>
      </c>
      <c r="AI219" s="1564" t="str">
        <f t="shared" si="93"/>
        <v/>
      </c>
      <c r="AK219" s="1564" t="str">
        <f t="shared" si="94"/>
        <v/>
      </c>
      <c r="AM219" s="1564" t="str">
        <f t="shared" si="95"/>
        <v/>
      </c>
      <c r="AO219" s="1564" t="str">
        <f t="shared" si="96"/>
        <v/>
      </c>
      <c r="AQ219" s="1564" t="str">
        <f t="shared" si="97"/>
        <v/>
      </c>
    </row>
    <row r="220" spans="5:43">
      <c r="E220" s="1564" t="str">
        <f t="shared" si="79"/>
        <v/>
      </c>
      <c r="G220" s="1564" t="str">
        <f t="shared" si="79"/>
        <v/>
      </c>
      <c r="I220" s="1564" t="str">
        <f t="shared" si="80"/>
        <v/>
      </c>
      <c r="K220" s="1564" t="str">
        <f t="shared" si="81"/>
        <v/>
      </c>
      <c r="M220" s="1564" t="str">
        <f t="shared" si="82"/>
        <v/>
      </c>
      <c r="O220" s="1564" t="str">
        <f t="shared" si="83"/>
        <v/>
      </c>
      <c r="Q220" s="1564" t="str">
        <f t="shared" si="84"/>
        <v/>
      </c>
      <c r="S220" s="1564" t="str">
        <f t="shared" si="85"/>
        <v/>
      </c>
      <c r="U220" s="1564" t="str">
        <f t="shared" si="86"/>
        <v/>
      </c>
      <c r="W220" s="1564" t="str">
        <f t="shared" si="87"/>
        <v/>
      </c>
      <c r="Y220" s="1564" t="str">
        <f t="shared" si="88"/>
        <v/>
      </c>
      <c r="AA220" s="1564" t="str">
        <f t="shared" si="89"/>
        <v/>
      </c>
      <c r="AC220" s="1564" t="str">
        <f t="shared" si="90"/>
        <v/>
      </c>
      <c r="AE220" s="1564" t="str">
        <f t="shared" si="91"/>
        <v/>
      </c>
      <c r="AG220" s="1564" t="str">
        <f t="shared" si="92"/>
        <v/>
      </c>
      <c r="AI220" s="1564" t="str">
        <f t="shared" si="93"/>
        <v/>
      </c>
      <c r="AK220" s="1564" t="str">
        <f t="shared" si="94"/>
        <v/>
      </c>
      <c r="AM220" s="1564" t="str">
        <f t="shared" si="95"/>
        <v/>
      </c>
      <c r="AO220" s="1564" t="str">
        <f t="shared" si="96"/>
        <v/>
      </c>
      <c r="AQ220" s="1564" t="str">
        <f t="shared" si="97"/>
        <v/>
      </c>
    </row>
    <row r="221" spans="5:43">
      <c r="E221" s="1564" t="str">
        <f t="shared" ref="E221:G236" si="98">IF(OR($B221=0,D221=0),"",D221/$B221)</f>
        <v/>
      </c>
      <c r="G221" s="1564" t="str">
        <f t="shared" si="98"/>
        <v/>
      </c>
      <c r="I221" s="1564" t="str">
        <f t="shared" si="80"/>
        <v/>
      </c>
      <c r="K221" s="1564" t="str">
        <f t="shared" si="81"/>
        <v/>
      </c>
      <c r="M221" s="1564" t="str">
        <f t="shared" si="82"/>
        <v/>
      </c>
      <c r="O221" s="1564" t="str">
        <f t="shared" si="83"/>
        <v/>
      </c>
      <c r="Q221" s="1564" t="str">
        <f t="shared" si="84"/>
        <v/>
      </c>
      <c r="S221" s="1564" t="str">
        <f t="shared" si="85"/>
        <v/>
      </c>
      <c r="U221" s="1564" t="str">
        <f t="shared" si="86"/>
        <v/>
      </c>
      <c r="W221" s="1564" t="str">
        <f t="shared" si="87"/>
        <v/>
      </c>
      <c r="Y221" s="1564" t="str">
        <f t="shared" si="88"/>
        <v/>
      </c>
      <c r="AA221" s="1564" t="str">
        <f t="shared" si="89"/>
        <v/>
      </c>
      <c r="AC221" s="1564" t="str">
        <f t="shared" si="90"/>
        <v/>
      </c>
      <c r="AE221" s="1564" t="str">
        <f t="shared" si="91"/>
        <v/>
      </c>
      <c r="AG221" s="1564" t="str">
        <f t="shared" si="92"/>
        <v/>
      </c>
      <c r="AI221" s="1564" t="str">
        <f t="shared" si="93"/>
        <v/>
      </c>
      <c r="AK221" s="1564" t="str">
        <f t="shared" si="94"/>
        <v/>
      </c>
      <c r="AM221" s="1564" t="str">
        <f t="shared" si="95"/>
        <v/>
      </c>
      <c r="AO221" s="1564" t="str">
        <f t="shared" si="96"/>
        <v/>
      </c>
      <c r="AQ221" s="1564" t="str">
        <f t="shared" si="97"/>
        <v/>
      </c>
    </row>
    <row r="222" spans="5:43">
      <c r="E222" s="1564" t="str">
        <f t="shared" si="98"/>
        <v/>
      </c>
      <c r="G222" s="1564" t="str">
        <f t="shared" si="98"/>
        <v/>
      </c>
      <c r="I222" s="1564" t="str">
        <f t="shared" si="80"/>
        <v/>
      </c>
      <c r="K222" s="1564" t="str">
        <f t="shared" si="81"/>
        <v/>
      </c>
      <c r="M222" s="1564" t="str">
        <f t="shared" si="82"/>
        <v/>
      </c>
      <c r="O222" s="1564" t="str">
        <f t="shared" si="83"/>
        <v/>
      </c>
      <c r="Q222" s="1564" t="str">
        <f t="shared" si="84"/>
        <v/>
      </c>
      <c r="S222" s="1564" t="str">
        <f t="shared" si="85"/>
        <v/>
      </c>
      <c r="U222" s="1564" t="str">
        <f t="shared" si="86"/>
        <v/>
      </c>
      <c r="W222" s="1564" t="str">
        <f t="shared" si="87"/>
        <v/>
      </c>
      <c r="Y222" s="1564" t="str">
        <f t="shared" si="88"/>
        <v/>
      </c>
      <c r="AA222" s="1564" t="str">
        <f t="shared" si="89"/>
        <v/>
      </c>
      <c r="AC222" s="1564" t="str">
        <f t="shared" si="90"/>
        <v/>
      </c>
      <c r="AE222" s="1564" t="str">
        <f t="shared" si="91"/>
        <v/>
      </c>
      <c r="AG222" s="1564" t="str">
        <f t="shared" si="92"/>
        <v/>
      </c>
      <c r="AI222" s="1564" t="str">
        <f t="shared" si="93"/>
        <v/>
      </c>
      <c r="AK222" s="1564" t="str">
        <f t="shared" si="94"/>
        <v/>
      </c>
      <c r="AM222" s="1564" t="str">
        <f t="shared" si="95"/>
        <v/>
      </c>
      <c r="AO222" s="1564" t="str">
        <f t="shared" si="96"/>
        <v/>
      </c>
      <c r="AQ222" s="1564" t="str">
        <f t="shared" si="97"/>
        <v/>
      </c>
    </row>
    <row r="223" spans="5:43">
      <c r="E223" s="1564" t="str">
        <f t="shared" si="98"/>
        <v/>
      </c>
      <c r="G223" s="1564" t="str">
        <f t="shared" si="98"/>
        <v/>
      </c>
      <c r="I223" s="1564" t="str">
        <f t="shared" si="80"/>
        <v/>
      </c>
      <c r="K223" s="1564" t="str">
        <f t="shared" si="81"/>
        <v/>
      </c>
      <c r="M223" s="1564" t="str">
        <f t="shared" si="82"/>
        <v/>
      </c>
      <c r="O223" s="1564" t="str">
        <f t="shared" si="83"/>
        <v/>
      </c>
      <c r="Q223" s="1564" t="str">
        <f t="shared" si="84"/>
        <v/>
      </c>
      <c r="S223" s="1564" t="str">
        <f t="shared" si="85"/>
        <v/>
      </c>
      <c r="U223" s="1564" t="str">
        <f t="shared" si="86"/>
        <v/>
      </c>
      <c r="W223" s="1564" t="str">
        <f t="shared" si="87"/>
        <v/>
      </c>
      <c r="Y223" s="1564" t="str">
        <f t="shared" si="88"/>
        <v/>
      </c>
      <c r="AA223" s="1564" t="str">
        <f t="shared" si="89"/>
        <v/>
      </c>
      <c r="AC223" s="1564" t="str">
        <f t="shared" si="90"/>
        <v/>
      </c>
      <c r="AE223" s="1564" t="str">
        <f t="shared" si="91"/>
        <v/>
      </c>
      <c r="AG223" s="1564" t="str">
        <f t="shared" si="92"/>
        <v/>
      </c>
      <c r="AI223" s="1564" t="str">
        <f t="shared" si="93"/>
        <v/>
      </c>
      <c r="AK223" s="1564" t="str">
        <f t="shared" si="94"/>
        <v/>
      </c>
      <c r="AM223" s="1564" t="str">
        <f t="shared" si="95"/>
        <v/>
      </c>
      <c r="AO223" s="1564" t="str">
        <f t="shared" si="96"/>
        <v/>
      </c>
      <c r="AQ223" s="1564" t="str">
        <f t="shared" si="97"/>
        <v/>
      </c>
    </row>
    <row r="224" spans="5:43">
      <c r="E224" s="1564" t="str">
        <f t="shared" si="98"/>
        <v/>
      </c>
      <c r="G224" s="1564" t="str">
        <f t="shared" si="98"/>
        <v/>
      </c>
      <c r="I224" s="1564" t="str">
        <f t="shared" si="80"/>
        <v/>
      </c>
      <c r="K224" s="1564" t="str">
        <f t="shared" si="81"/>
        <v/>
      </c>
      <c r="M224" s="1564" t="str">
        <f t="shared" si="82"/>
        <v/>
      </c>
      <c r="O224" s="1564" t="str">
        <f t="shared" si="83"/>
        <v/>
      </c>
      <c r="Q224" s="1564" t="str">
        <f t="shared" si="84"/>
        <v/>
      </c>
      <c r="S224" s="1564" t="str">
        <f t="shared" si="85"/>
        <v/>
      </c>
      <c r="U224" s="1564" t="str">
        <f t="shared" si="86"/>
        <v/>
      </c>
      <c r="W224" s="1564" t="str">
        <f t="shared" si="87"/>
        <v/>
      </c>
      <c r="Y224" s="1564" t="str">
        <f t="shared" si="88"/>
        <v/>
      </c>
      <c r="AA224" s="1564" t="str">
        <f t="shared" si="89"/>
        <v/>
      </c>
      <c r="AC224" s="1564" t="str">
        <f t="shared" si="90"/>
        <v/>
      </c>
      <c r="AE224" s="1564" t="str">
        <f t="shared" si="91"/>
        <v/>
      </c>
      <c r="AG224" s="1564" t="str">
        <f t="shared" si="92"/>
        <v/>
      </c>
      <c r="AI224" s="1564" t="str">
        <f t="shared" si="93"/>
        <v/>
      </c>
      <c r="AK224" s="1564" t="str">
        <f t="shared" si="94"/>
        <v/>
      </c>
      <c r="AM224" s="1564" t="str">
        <f t="shared" si="95"/>
        <v/>
      </c>
      <c r="AO224" s="1564" t="str">
        <f t="shared" si="96"/>
        <v/>
      </c>
      <c r="AQ224" s="1564" t="str">
        <f t="shared" si="97"/>
        <v/>
      </c>
    </row>
    <row r="225" spans="5:43">
      <c r="E225" s="1564" t="str">
        <f t="shared" si="98"/>
        <v/>
      </c>
      <c r="G225" s="1564" t="str">
        <f t="shared" si="98"/>
        <v/>
      </c>
      <c r="I225" s="1564" t="str">
        <f t="shared" si="80"/>
        <v/>
      </c>
      <c r="K225" s="1564" t="str">
        <f t="shared" si="81"/>
        <v/>
      </c>
      <c r="M225" s="1564" t="str">
        <f t="shared" si="82"/>
        <v/>
      </c>
      <c r="O225" s="1564" t="str">
        <f t="shared" si="83"/>
        <v/>
      </c>
      <c r="Q225" s="1564" t="str">
        <f t="shared" si="84"/>
        <v/>
      </c>
      <c r="S225" s="1564" t="str">
        <f t="shared" si="85"/>
        <v/>
      </c>
      <c r="U225" s="1564" t="str">
        <f t="shared" si="86"/>
        <v/>
      </c>
      <c r="W225" s="1564" t="str">
        <f t="shared" si="87"/>
        <v/>
      </c>
      <c r="Y225" s="1564" t="str">
        <f t="shared" si="88"/>
        <v/>
      </c>
      <c r="AA225" s="1564" t="str">
        <f t="shared" si="89"/>
        <v/>
      </c>
      <c r="AC225" s="1564" t="str">
        <f t="shared" si="90"/>
        <v/>
      </c>
      <c r="AE225" s="1564" t="str">
        <f t="shared" si="91"/>
        <v/>
      </c>
      <c r="AG225" s="1564" t="str">
        <f t="shared" si="92"/>
        <v/>
      </c>
      <c r="AI225" s="1564" t="str">
        <f t="shared" si="93"/>
        <v/>
      </c>
      <c r="AK225" s="1564" t="str">
        <f t="shared" si="94"/>
        <v/>
      </c>
      <c r="AM225" s="1564" t="str">
        <f t="shared" si="95"/>
        <v/>
      </c>
      <c r="AO225" s="1564" t="str">
        <f t="shared" si="96"/>
        <v/>
      </c>
      <c r="AQ225" s="1564" t="str">
        <f t="shared" si="97"/>
        <v/>
      </c>
    </row>
    <row r="226" spans="5:43">
      <c r="E226" s="1564" t="str">
        <f t="shared" si="98"/>
        <v/>
      </c>
      <c r="G226" s="1564" t="str">
        <f t="shared" si="98"/>
        <v/>
      </c>
      <c r="I226" s="1564" t="str">
        <f t="shared" si="80"/>
        <v/>
      </c>
      <c r="K226" s="1564" t="str">
        <f t="shared" si="81"/>
        <v/>
      </c>
      <c r="M226" s="1564" t="str">
        <f t="shared" si="82"/>
        <v/>
      </c>
      <c r="O226" s="1564" t="str">
        <f t="shared" si="83"/>
        <v/>
      </c>
      <c r="Q226" s="1564" t="str">
        <f t="shared" si="84"/>
        <v/>
      </c>
      <c r="S226" s="1564" t="str">
        <f t="shared" si="85"/>
        <v/>
      </c>
      <c r="U226" s="1564" t="str">
        <f t="shared" si="86"/>
        <v/>
      </c>
      <c r="W226" s="1564" t="str">
        <f t="shared" si="87"/>
        <v/>
      </c>
      <c r="Y226" s="1564" t="str">
        <f t="shared" si="88"/>
        <v/>
      </c>
      <c r="AA226" s="1564" t="str">
        <f t="shared" si="89"/>
        <v/>
      </c>
      <c r="AC226" s="1564" t="str">
        <f t="shared" si="90"/>
        <v/>
      </c>
      <c r="AE226" s="1564" t="str">
        <f t="shared" si="91"/>
        <v/>
      </c>
      <c r="AG226" s="1564" t="str">
        <f t="shared" si="92"/>
        <v/>
      </c>
      <c r="AI226" s="1564" t="str">
        <f t="shared" si="93"/>
        <v/>
      </c>
      <c r="AK226" s="1564" t="str">
        <f t="shared" si="94"/>
        <v/>
      </c>
      <c r="AM226" s="1564" t="str">
        <f t="shared" si="95"/>
        <v/>
      </c>
      <c r="AO226" s="1564" t="str">
        <f t="shared" si="96"/>
        <v/>
      </c>
      <c r="AQ226" s="1564" t="str">
        <f t="shared" si="97"/>
        <v/>
      </c>
    </row>
    <row r="227" spans="5:43">
      <c r="E227" s="1564" t="str">
        <f t="shared" si="98"/>
        <v/>
      </c>
      <c r="G227" s="1564" t="str">
        <f t="shared" si="98"/>
        <v/>
      </c>
      <c r="I227" s="1564" t="str">
        <f t="shared" si="80"/>
        <v/>
      </c>
      <c r="K227" s="1564" t="str">
        <f t="shared" si="81"/>
        <v/>
      </c>
      <c r="M227" s="1564" t="str">
        <f t="shared" si="82"/>
        <v/>
      </c>
      <c r="O227" s="1564" t="str">
        <f t="shared" si="83"/>
        <v/>
      </c>
      <c r="Q227" s="1564" t="str">
        <f t="shared" si="84"/>
        <v/>
      </c>
      <c r="S227" s="1564" t="str">
        <f t="shared" si="85"/>
        <v/>
      </c>
      <c r="U227" s="1564" t="str">
        <f t="shared" si="86"/>
        <v/>
      </c>
      <c r="W227" s="1564" t="str">
        <f t="shared" si="87"/>
        <v/>
      </c>
      <c r="Y227" s="1564" t="str">
        <f t="shared" si="88"/>
        <v/>
      </c>
      <c r="AA227" s="1564" t="str">
        <f t="shared" si="89"/>
        <v/>
      </c>
      <c r="AC227" s="1564" t="str">
        <f t="shared" si="90"/>
        <v/>
      </c>
      <c r="AE227" s="1564" t="str">
        <f t="shared" si="91"/>
        <v/>
      </c>
      <c r="AG227" s="1564" t="str">
        <f t="shared" si="92"/>
        <v/>
      </c>
      <c r="AI227" s="1564" t="str">
        <f t="shared" si="93"/>
        <v/>
      </c>
      <c r="AK227" s="1564" t="str">
        <f t="shared" si="94"/>
        <v/>
      </c>
      <c r="AM227" s="1564" t="str">
        <f t="shared" si="95"/>
        <v/>
      </c>
      <c r="AO227" s="1564" t="str">
        <f t="shared" si="96"/>
        <v/>
      </c>
      <c r="AQ227" s="1564" t="str">
        <f t="shared" si="97"/>
        <v/>
      </c>
    </row>
    <row r="228" spans="5:43">
      <c r="E228" s="1564" t="str">
        <f t="shared" si="98"/>
        <v/>
      </c>
      <c r="G228" s="1564" t="str">
        <f t="shared" si="98"/>
        <v/>
      </c>
      <c r="I228" s="1564" t="str">
        <f t="shared" si="80"/>
        <v/>
      </c>
      <c r="K228" s="1564" t="str">
        <f t="shared" si="81"/>
        <v/>
      </c>
      <c r="M228" s="1564" t="str">
        <f t="shared" si="82"/>
        <v/>
      </c>
      <c r="O228" s="1564" t="str">
        <f t="shared" si="83"/>
        <v/>
      </c>
      <c r="Q228" s="1564" t="str">
        <f t="shared" si="84"/>
        <v/>
      </c>
      <c r="S228" s="1564" t="str">
        <f t="shared" si="85"/>
        <v/>
      </c>
      <c r="U228" s="1564" t="str">
        <f t="shared" si="86"/>
        <v/>
      </c>
      <c r="W228" s="1564" t="str">
        <f t="shared" si="87"/>
        <v/>
      </c>
      <c r="Y228" s="1564" t="str">
        <f t="shared" si="88"/>
        <v/>
      </c>
      <c r="AA228" s="1564" t="str">
        <f t="shared" si="89"/>
        <v/>
      </c>
      <c r="AC228" s="1564" t="str">
        <f t="shared" si="90"/>
        <v/>
      </c>
      <c r="AE228" s="1564" t="str">
        <f t="shared" si="91"/>
        <v/>
      </c>
      <c r="AG228" s="1564" t="str">
        <f t="shared" si="92"/>
        <v/>
      </c>
      <c r="AI228" s="1564" t="str">
        <f t="shared" si="93"/>
        <v/>
      </c>
      <c r="AK228" s="1564" t="str">
        <f t="shared" si="94"/>
        <v/>
      </c>
      <c r="AM228" s="1564" t="str">
        <f t="shared" si="95"/>
        <v/>
      </c>
      <c r="AO228" s="1564" t="str">
        <f t="shared" si="96"/>
        <v/>
      </c>
      <c r="AQ228" s="1564" t="str">
        <f t="shared" si="97"/>
        <v/>
      </c>
    </row>
    <row r="229" spans="5:43">
      <c r="E229" s="1564" t="str">
        <f t="shared" si="98"/>
        <v/>
      </c>
      <c r="G229" s="1564" t="str">
        <f t="shared" si="98"/>
        <v/>
      </c>
      <c r="I229" s="1564" t="str">
        <f t="shared" si="80"/>
        <v/>
      </c>
      <c r="K229" s="1564" t="str">
        <f t="shared" si="81"/>
        <v/>
      </c>
      <c r="M229" s="1564" t="str">
        <f t="shared" si="82"/>
        <v/>
      </c>
      <c r="O229" s="1564" t="str">
        <f t="shared" si="83"/>
        <v/>
      </c>
      <c r="Q229" s="1564" t="str">
        <f t="shared" si="84"/>
        <v/>
      </c>
      <c r="S229" s="1564" t="str">
        <f t="shared" si="85"/>
        <v/>
      </c>
      <c r="U229" s="1564" t="str">
        <f t="shared" si="86"/>
        <v/>
      </c>
      <c r="W229" s="1564" t="str">
        <f t="shared" si="87"/>
        <v/>
      </c>
      <c r="Y229" s="1564" t="str">
        <f t="shared" si="88"/>
        <v/>
      </c>
      <c r="AA229" s="1564" t="str">
        <f t="shared" si="89"/>
        <v/>
      </c>
      <c r="AC229" s="1564" t="str">
        <f t="shared" si="90"/>
        <v/>
      </c>
      <c r="AE229" s="1564" t="str">
        <f t="shared" si="91"/>
        <v/>
      </c>
      <c r="AG229" s="1564" t="str">
        <f t="shared" si="92"/>
        <v/>
      </c>
      <c r="AI229" s="1564" t="str">
        <f t="shared" si="93"/>
        <v/>
      </c>
      <c r="AK229" s="1564" t="str">
        <f t="shared" si="94"/>
        <v/>
      </c>
      <c r="AM229" s="1564" t="str">
        <f t="shared" si="95"/>
        <v/>
      </c>
      <c r="AO229" s="1564" t="str">
        <f t="shared" si="96"/>
        <v/>
      </c>
      <c r="AQ229" s="1564" t="str">
        <f t="shared" si="97"/>
        <v/>
      </c>
    </row>
    <row r="230" spans="5:43">
      <c r="E230" s="1564" t="str">
        <f t="shared" si="98"/>
        <v/>
      </c>
      <c r="G230" s="1564" t="str">
        <f t="shared" si="98"/>
        <v/>
      </c>
      <c r="I230" s="1564" t="str">
        <f t="shared" si="80"/>
        <v/>
      </c>
      <c r="K230" s="1564" t="str">
        <f t="shared" si="81"/>
        <v/>
      </c>
      <c r="M230" s="1564" t="str">
        <f t="shared" si="82"/>
        <v/>
      </c>
      <c r="O230" s="1564" t="str">
        <f t="shared" si="83"/>
        <v/>
      </c>
      <c r="Q230" s="1564" t="str">
        <f t="shared" si="84"/>
        <v/>
      </c>
      <c r="S230" s="1564" t="str">
        <f t="shared" si="85"/>
        <v/>
      </c>
      <c r="U230" s="1564" t="str">
        <f t="shared" si="86"/>
        <v/>
      </c>
      <c r="W230" s="1564" t="str">
        <f t="shared" si="87"/>
        <v/>
      </c>
      <c r="Y230" s="1564" t="str">
        <f t="shared" si="88"/>
        <v/>
      </c>
      <c r="AA230" s="1564" t="str">
        <f t="shared" si="89"/>
        <v/>
      </c>
      <c r="AC230" s="1564" t="str">
        <f t="shared" si="90"/>
        <v/>
      </c>
      <c r="AE230" s="1564" t="str">
        <f t="shared" si="91"/>
        <v/>
      </c>
      <c r="AG230" s="1564" t="str">
        <f t="shared" si="92"/>
        <v/>
      </c>
      <c r="AI230" s="1564" t="str">
        <f t="shared" si="93"/>
        <v/>
      </c>
      <c r="AK230" s="1564" t="str">
        <f t="shared" si="94"/>
        <v/>
      </c>
      <c r="AM230" s="1564" t="str">
        <f t="shared" si="95"/>
        <v/>
      </c>
      <c r="AO230" s="1564" t="str">
        <f t="shared" si="96"/>
        <v/>
      </c>
      <c r="AQ230" s="1564" t="str">
        <f t="shared" si="97"/>
        <v/>
      </c>
    </row>
    <row r="231" spans="5:43">
      <c r="E231" s="1564" t="str">
        <f t="shared" si="98"/>
        <v/>
      </c>
      <c r="G231" s="1564" t="str">
        <f t="shared" si="98"/>
        <v/>
      </c>
      <c r="I231" s="1564" t="str">
        <f t="shared" si="80"/>
        <v/>
      </c>
      <c r="K231" s="1564" t="str">
        <f t="shared" si="81"/>
        <v/>
      </c>
      <c r="M231" s="1564" t="str">
        <f t="shared" si="82"/>
        <v/>
      </c>
      <c r="O231" s="1564" t="str">
        <f t="shared" si="83"/>
        <v/>
      </c>
      <c r="Q231" s="1564" t="str">
        <f t="shared" si="84"/>
        <v/>
      </c>
      <c r="S231" s="1564" t="str">
        <f t="shared" si="85"/>
        <v/>
      </c>
      <c r="U231" s="1564" t="str">
        <f t="shared" si="86"/>
        <v/>
      </c>
      <c r="W231" s="1564" t="str">
        <f t="shared" si="87"/>
        <v/>
      </c>
      <c r="Y231" s="1564" t="str">
        <f t="shared" si="88"/>
        <v/>
      </c>
      <c r="AA231" s="1564" t="str">
        <f t="shared" si="89"/>
        <v/>
      </c>
      <c r="AC231" s="1564" t="str">
        <f t="shared" si="90"/>
        <v/>
      </c>
      <c r="AE231" s="1564" t="str">
        <f t="shared" si="91"/>
        <v/>
      </c>
      <c r="AG231" s="1564" t="str">
        <f t="shared" si="92"/>
        <v/>
      </c>
      <c r="AI231" s="1564" t="str">
        <f t="shared" si="93"/>
        <v/>
      </c>
      <c r="AK231" s="1564" t="str">
        <f t="shared" si="94"/>
        <v/>
      </c>
      <c r="AM231" s="1564" t="str">
        <f t="shared" si="95"/>
        <v/>
      </c>
      <c r="AO231" s="1564" t="str">
        <f t="shared" si="96"/>
        <v/>
      </c>
      <c r="AQ231" s="1564" t="str">
        <f t="shared" si="97"/>
        <v/>
      </c>
    </row>
    <row r="232" spans="5:43">
      <c r="E232" s="1564" t="str">
        <f t="shared" si="98"/>
        <v/>
      </c>
      <c r="G232" s="1564" t="str">
        <f t="shared" si="98"/>
        <v/>
      </c>
      <c r="I232" s="1564" t="str">
        <f t="shared" si="80"/>
        <v/>
      </c>
      <c r="K232" s="1564" t="str">
        <f t="shared" si="81"/>
        <v/>
      </c>
      <c r="M232" s="1564" t="str">
        <f t="shared" si="82"/>
        <v/>
      </c>
      <c r="O232" s="1564" t="str">
        <f t="shared" si="83"/>
        <v/>
      </c>
      <c r="Q232" s="1564" t="str">
        <f t="shared" si="84"/>
        <v/>
      </c>
      <c r="S232" s="1564" t="str">
        <f t="shared" si="85"/>
        <v/>
      </c>
      <c r="U232" s="1564" t="str">
        <f t="shared" si="86"/>
        <v/>
      </c>
      <c r="W232" s="1564" t="str">
        <f t="shared" si="87"/>
        <v/>
      </c>
      <c r="Y232" s="1564" t="str">
        <f t="shared" si="88"/>
        <v/>
      </c>
      <c r="AA232" s="1564" t="str">
        <f t="shared" si="89"/>
        <v/>
      </c>
      <c r="AC232" s="1564" t="str">
        <f t="shared" si="90"/>
        <v/>
      </c>
      <c r="AE232" s="1564" t="str">
        <f t="shared" si="91"/>
        <v/>
      </c>
      <c r="AG232" s="1564" t="str">
        <f t="shared" si="92"/>
        <v/>
      </c>
      <c r="AI232" s="1564" t="str">
        <f t="shared" si="93"/>
        <v/>
      </c>
      <c r="AK232" s="1564" t="str">
        <f t="shared" si="94"/>
        <v/>
      </c>
      <c r="AM232" s="1564" t="str">
        <f t="shared" si="95"/>
        <v/>
      </c>
      <c r="AO232" s="1564" t="str">
        <f t="shared" si="96"/>
        <v/>
      </c>
      <c r="AQ232" s="1564" t="str">
        <f t="shared" si="97"/>
        <v/>
      </c>
    </row>
    <row r="233" spans="5:43">
      <c r="E233" s="1564" t="str">
        <f t="shared" si="98"/>
        <v/>
      </c>
      <c r="G233" s="1564" t="str">
        <f t="shared" si="98"/>
        <v/>
      </c>
      <c r="I233" s="1564" t="str">
        <f t="shared" si="80"/>
        <v/>
      </c>
      <c r="K233" s="1564" t="str">
        <f t="shared" si="81"/>
        <v/>
      </c>
      <c r="M233" s="1564" t="str">
        <f t="shared" si="82"/>
        <v/>
      </c>
      <c r="O233" s="1564" t="str">
        <f t="shared" si="83"/>
        <v/>
      </c>
      <c r="Q233" s="1564" t="str">
        <f t="shared" si="84"/>
        <v/>
      </c>
      <c r="S233" s="1564" t="str">
        <f t="shared" si="85"/>
        <v/>
      </c>
      <c r="U233" s="1564" t="str">
        <f t="shared" si="86"/>
        <v/>
      </c>
      <c r="W233" s="1564" t="str">
        <f t="shared" si="87"/>
        <v/>
      </c>
      <c r="Y233" s="1564" t="str">
        <f t="shared" si="88"/>
        <v/>
      </c>
      <c r="AA233" s="1564" t="str">
        <f t="shared" si="89"/>
        <v/>
      </c>
      <c r="AC233" s="1564" t="str">
        <f t="shared" si="90"/>
        <v/>
      </c>
      <c r="AE233" s="1564" t="str">
        <f t="shared" si="91"/>
        <v/>
      </c>
      <c r="AG233" s="1564" t="str">
        <f t="shared" si="92"/>
        <v/>
      </c>
      <c r="AI233" s="1564" t="str">
        <f t="shared" si="93"/>
        <v/>
      </c>
      <c r="AK233" s="1564" t="str">
        <f t="shared" si="94"/>
        <v/>
      </c>
      <c r="AM233" s="1564" t="str">
        <f t="shared" si="95"/>
        <v/>
      </c>
      <c r="AO233" s="1564" t="str">
        <f t="shared" si="96"/>
        <v/>
      </c>
      <c r="AQ233" s="1564" t="str">
        <f t="shared" si="97"/>
        <v/>
      </c>
    </row>
    <row r="234" spans="5:43">
      <c r="E234" s="1564" t="str">
        <f t="shared" si="98"/>
        <v/>
      </c>
      <c r="G234" s="1564" t="str">
        <f t="shared" si="98"/>
        <v/>
      </c>
      <c r="I234" s="1564" t="str">
        <f t="shared" si="80"/>
        <v/>
      </c>
      <c r="K234" s="1564" t="str">
        <f t="shared" si="81"/>
        <v/>
      </c>
      <c r="M234" s="1564" t="str">
        <f t="shared" si="82"/>
        <v/>
      </c>
      <c r="O234" s="1564" t="str">
        <f t="shared" si="83"/>
        <v/>
      </c>
      <c r="Q234" s="1564" t="str">
        <f t="shared" si="84"/>
        <v/>
      </c>
      <c r="S234" s="1564" t="str">
        <f t="shared" si="85"/>
        <v/>
      </c>
      <c r="U234" s="1564" t="str">
        <f t="shared" si="86"/>
        <v/>
      </c>
      <c r="W234" s="1564" t="str">
        <f t="shared" si="87"/>
        <v/>
      </c>
      <c r="Y234" s="1564" t="str">
        <f t="shared" si="88"/>
        <v/>
      </c>
      <c r="AA234" s="1564" t="str">
        <f t="shared" si="89"/>
        <v/>
      </c>
      <c r="AC234" s="1564" t="str">
        <f t="shared" si="90"/>
        <v/>
      </c>
      <c r="AE234" s="1564" t="str">
        <f t="shared" si="91"/>
        <v/>
      </c>
      <c r="AG234" s="1564" t="str">
        <f t="shared" si="92"/>
        <v/>
      </c>
      <c r="AI234" s="1564" t="str">
        <f t="shared" si="93"/>
        <v/>
      </c>
      <c r="AK234" s="1564" t="str">
        <f t="shared" si="94"/>
        <v/>
      </c>
      <c r="AM234" s="1564" t="str">
        <f t="shared" si="95"/>
        <v/>
      </c>
      <c r="AO234" s="1564" t="str">
        <f t="shared" si="96"/>
        <v/>
      </c>
      <c r="AQ234" s="1564" t="str">
        <f t="shared" si="97"/>
        <v/>
      </c>
    </row>
    <row r="235" spans="5:43">
      <c r="E235" s="1564" t="str">
        <f t="shared" si="98"/>
        <v/>
      </c>
      <c r="G235" s="1564" t="str">
        <f t="shared" si="98"/>
        <v/>
      </c>
      <c r="I235" s="1564" t="str">
        <f t="shared" si="80"/>
        <v/>
      </c>
      <c r="K235" s="1564" t="str">
        <f t="shared" si="81"/>
        <v/>
      </c>
      <c r="M235" s="1564" t="str">
        <f t="shared" si="82"/>
        <v/>
      </c>
      <c r="O235" s="1564" t="str">
        <f t="shared" si="83"/>
        <v/>
      </c>
      <c r="Q235" s="1564" t="str">
        <f t="shared" si="84"/>
        <v/>
      </c>
      <c r="S235" s="1564" t="str">
        <f t="shared" si="85"/>
        <v/>
      </c>
      <c r="U235" s="1564" t="str">
        <f t="shared" si="86"/>
        <v/>
      </c>
      <c r="W235" s="1564" t="str">
        <f t="shared" si="87"/>
        <v/>
      </c>
      <c r="Y235" s="1564" t="str">
        <f t="shared" si="88"/>
        <v/>
      </c>
      <c r="AA235" s="1564" t="str">
        <f t="shared" si="89"/>
        <v/>
      </c>
      <c r="AC235" s="1564" t="str">
        <f t="shared" si="90"/>
        <v/>
      </c>
      <c r="AE235" s="1564" t="str">
        <f t="shared" si="91"/>
        <v/>
      </c>
      <c r="AG235" s="1564" t="str">
        <f t="shared" si="92"/>
        <v/>
      </c>
      <c r="AI235" s="1564" t="str">
        <f t="shared" si="93"/>
        <v/>
      </c>
      <c r="AK235" s="1564" t="str">
        <f t="shared" si="94"/>
        <v/>
      </c>
      <c r="AM235" s="1564" t="str">
        <f t="shared" si="95"/>
        <v/>
      </c>
      <c r="AO235" s="1564" t="str">
        <f t="shared" si="96"/>
        <v/>
      </c>
      <c r="AQ235" s="1564" t="str">
        <f t="shared" si="97"/>
        <v/>
      </c>
    </row>
    <row r="236" spans="5:43">
      <c r="E236" s="1564" t="str">
        <f t="shared" si="98"/>
        <v/>
      </c>
      <c r="G236" s="1564" t="str">
        <f t="shared" si="98"/>
        <v/>
      </c>
      <c r="I236" s="1564" t="str">
        <f t="shared" si="80"/>
        <v/>
      </c>
      <c r="K236" s="1564" t="str">
        <f t="shared" si="81"/>
        <v/>
      </c>
      <c r="M236" s="1564" t="str">
        <f t="shared" si="82"/>
        <v/>
      </c>
      <c r="O236" s="1564" t="str">
        <f t="shared" si="83"/>
        <v/>
      </c>
      <c r="Q236" s="1564" t="str">
        <f t="shared" si="84"/>
        <v/>
      </c>
      <c r="S236" s="1564" t="str">
        <f t="shared" si="85"/>
        <v/>
      </c>
      <c r="U236" s="1564" t="str">
        <f t="shared" si="86"/>
        <v/>
      </c>
      <c r="W236" s="1564" t="str">
        <f t="shared" si="87"/>
        <v/>
      </c>
      <c r="Y236" s="1564" t="str">
        <f t="shared" si="88"/>
        <v/>
      </c>
      <c r="AA236" s="1564" t="str">
        <f t="shared" si="89"/>
        <v/>
      </c>
      <c r="AC236" s="1564" t="str">
        <f t="shared" si="90"/>
        <v/>
      </c>
      <c r="AE236" s="1564" t="str">
        <f t="shared" si="91"/>
        <v/>
      </c>
      <c r="AG236" s="1564" t="str">
        <f t="shared" si="92"/>
        <v/>
      </c>
      <c r="AI236" s="1564" t="str">
        <f t="shared" si="93"/>
        <v/>
      </c>
      <c r="AK236" s="1564" t="str">
        <f t="shared" si="94"/>
        <v/>
      </c>
      <c r="AM236" s="1564" t="str">
        <f t="shared" si="95"/>
        <v/>
      </c>
      <c r="AO236" s="1564" t="str">
        <f t="shared" si="96"/>
        <v/>
      </c>
      <c r="AQ236" s="1564" t="str">
        <f t="shared" si="97"/>
        <v/>
      </c>
    </row>
    <row r="237" spans="5:43">
      <c r="E237" s="1564" t="str">
        <f t="shared" ref="E237:G252" si="99">IF(OR($B237=0,D237=0),"",D237/$B237)</f>
        <v/>
      </c>
      <c r="G237" s="1564" t="str">
        <f t="shared" si="99"/>
        <v/>
      </c>
      <c r="I237" s="1564" t="str">
        <f t="shared" si="80"/>
        <v/>
      </c>
      <c r="K237" s="1564" t="str">
        <f t="shared" si="81"/>
        <v/>
      </c>
      <c r="M237" s="1564" t="str">
        <f t="shared" si="82"/>
        <v/>
      </c>
      <c r="O237" s="1564" t="str">
        <f t="shared" si="83"/>
        <v/>
      </c>
      <c r="Q237" s="1564" t="str">
        <f t="shared" si="84"/>
        <v/>
      </c>
      <c r="S237" s="1564" t="str">
        <f t="shared" si="85"/>
        <v/>
      </c>
      <c r="U237" s="1564" t="str">
        <f t="shared" si="86"/>
        <v/>
      </c>
      <c r="W237" s="1564" t="str">
        <f t="shared" si="87"/>
        <v/>
      </c>
      <c r="Y237" s="1564" t="str">
        <f t="shared" si="88"/>
        <v/>
      </c>
      <c r="AA237" s="1564" t="str">
        <f t="shared" si="89"/>
        <v/>
      </c>
      <c r="AC237" s="1564" t="str">
        <f t="shared" si="90"/>
        <v/>
      </c>
      <c r="AE237" s="1564" t="str">
        <f t="shared" si="91"/>
        <v/>
      </c>
      <c r="AG237" s="1564" t="str">
        <f t="shared" si="92"/>
        <v/>
      </c>
      <c r="AI237" s="1564" t="str">
        <f t="shared" si="93"/>
        <v/>
      </c>
      <c r="AK237" s="1564" t="str">
        <f t="shared" si="94"/>
        <v/>
      </c>
      <c r="AM237" s="1564" t="str">
        <f t="shared" si="95"/>
        <v/>
      </c>
      <c r="AO237" s="1564" t="str">
        <f t="shared" si="96"/>
        <v/>
      </c>
      <c r="AQ237" s="1564" t="str">
        <f t="shared" si="97"/>
        <v/>
      </c>
    </row>
    <row r="238" spans="5:43">
      <c r="E238" s="1564" t="str">
        <f t="shared" si="99"/>
        <v/>
      </c>
      <c r="G238" s="1564" t="str">
        <f t="shared" si="99"/>
        <v/>
      </c>
      <c r="I238" s="1564" t="str">
        <f t="shared" si="80"/>
        <v/>
      </c>
      <c r="K238" s="1564" t="str">
        <f t="shared" si="81"/>
        <v/>
      </c>
      <c r="M238" s="1564" t="str">
        <f t="shared" si="82"/>
        <v/>
      </c>
      <c r="O238" s="1564" t="str">
        <f t="shared" si="83"/>
        <v/>
      </c>
      <c r="Q238" s="1564" t="str">
        <f t="shared" si="84"/>
        <v/>
      </c>
      <c r="S238" s="1564" t="str">
        <f t="shared" si="85"/>
        <v/>
      </c>
      <c r="U238" s="1564" t="str">
        <f t="shared" si="86"/>
        <v/>
      </c>
      <c r="W238" s="1564" t="str">
        <f t="shared" si="87"/>
        <v/>
      </c>
      <c r="Y238" s="1564" t="str">
        <f t="shared" si="88"/>
        <v/>
      </c>
      <c r="AA238" s="1564" t="str">
        <f t="shared" si="89"/>
        <v/>
      </c>
      <c r="AC238" s="1564" t="str">
        <f t="shared" si="90"/>
        <v/>
      </c>
      <c r="AE238" s="1564" t="str">
        <f t="shared" si="91"/>
        <v/>
      </c>
      <c r="AG238" s="1564" t="str">
        <f t="shared" si="92"/>
        <v/>
      </c>
      <c r="AI238" s="1564" t="str">
        <f t="shared" si="93"/>
        <v/>
      </c>
      <c r="AK238" s="1564" t="str">
        <f t="shared" si="94"/>
        <v/>
      </c>
      <c r="AM238" s="1564" t="str">
        <f t="shared" si="95"/>
        <v/>
      </c>
      <c r="AO238" s="1564" t="str">
        <f t="shared" si="96"/>
        <v/>
      </c>
      <c r="AQ238" s="1564" t="str">
        <f t="shared" si="97"/>
        <v/>
      </c>
    </row>
    <row r="239" spans="5:43">
      <c r="E239" s="1564" t="str">
        <f t="shared" si="99"/>
        <v/>
      </c>
      <c r="G239" s="1564" t="str">
        <f t="shared" si="99"/>
        <v/>
      </c>
      <c r="I239" s="1564" t="str">
        <f t="shared" si="80"/>
        <v/>
      </c>
      <c r="K239" s="1564" t="str">
        <f t="shared" si="81"/>
        <v/>
      </c>
      <c r="M239" s="1564" t="str">
        <f t="shared" si="82"/>
        <v/>
      </c>
      <c r="O239" s="1564" t="str">
        <f t="shared" si="83"/>
        <v/>
      </c>
      <c r="Q239" s="1564" t="str">
        <f t="shared" si="84"/>
        <v/>
      </c>
      <c r="S239" s="1564" t="str">
        <f t="shared" si="85"/>
        <v/>
      </c>
      <c r="U239" s="1564" t="str">
        <f t="shared" si="86"/>
        <v/>
      </c>
      <c r="W239" s="1564" t="str">
        <f t="shared" si="87"/>
        <v/>
      </c>
      <c r="Y239" s="1564" t="str">
        <f t="shared" si="88"/>
        <v/>
      </c>
      <c r="AA239" s="1564" t="str">
        <f t="shared" si="89"/>
        <v/>
      </c>
      <c r="AC239" s="1564" t="str">
        <f t="shared" si="90"/>
        <v/>
      </c>
      <c r="AE239" s="1564" t="str">
        <f t="shared" si="91"/>
        <v/>
      </c>
      <c r="AG239" s="1564" t="str">
        <f t="shared" si="92"/>
        <v/>
      </c>
      <c r="AI239" s="1564" t="str">
        <f t="shared" si="93"/>
        <v/>
      </c>
      <c r="AK239" s="1564" t="str">
        <f t="shared" si="94"/>
        <v/>
      </c>
      <c r="AM239" s="1564" t="str">
        <f t="shared" si="95"/>
        <v/>
      </c>
      <c r="AO239" s="1564" t="str">
        <f t="shared" si="96"/>
        <v/>
      </c>
      <c r="AQ239" s="1564" t="str">
        <f t="shared" si="97"/>
        <v/>
      </c>
    </row>
    <row r="240" spans="5:43">
      <c r="E240" s="1564" t="str">
        <f t="shared" si="99"/>
        <v/>
      </c>
      <c r="G240" s="1564" t="str">
        <f t="shared" si="99"/>
        <v/>
      </c>
      <c r="I240" s="1564" t="str">
        <f t="shared" si="80"/>
        <v/>
      </c>
      <c r="K240" s="1564" t="str">
        <f t="shared" si="81"/>
        <v/>
      </c>
      <c r="M240" s="1564" t="str">
        <f t="shared" si="82"/>
        <v/>
      </c>
      <c r="O240" s="1564" t="str">
        <f t="shared" si="83"/>
        <v/>
      </c>
      <c r="Q240" s="1564" t="str">
        <f t="shared" si="84"/>
        <v/>
      </c>
      <c r="S240" s="1564" t="str">
        <f t="shared" si="85"/>
        <v/>
      </c>
      <c r="U240" s="1564" t="str">
        <f t="shared" si="86"/>
        <v/>
      </c>
      <c r="W240" s="1564" t="str">
        <f t="shared" si="87"/>
        <v/>
      </c>
      <c r="Y240" s="1564" t="str">
        <f t="shared" si="88"/>
        <v/>
      </c>
      <c r="AA240" s="1564" t="str">
        <f t="shared" si="89"/>
        <v/>
      </c>
      <c r="AC240" s="1564" t="str">
        <f t="shared" si="90"/>
        <v/>
      </c>
      <c r="AE240" s="1564" t="str">
        <f t="shared" si="91"/>
        <v/>
      </c>
      <c r="AG240" s="1564" t="str">
        <f t="shared" si="92"/>
        <v/>
      </c>
      <c r="AI240" s="1564" t="str">
        <f t="shared" si="93"/>
        <v/>
      </c>
      <c r="AK240" s="1564" t="str">
        <f t="shared" si="94"/>
        <v/>
      </c>
      <c r="AM240" s="1564" t="str">
        <f t="shared" si="95"/>
        <v/>
      </c>
      <c r="AO240" s="1564" t="str">
        <f t="shared" si="96"/>
        <v/>
      </c>
      <c r="AQ240" s="1564" t="str">
        <f t="shared" si="97"/>
        <v/>
      </c>
    </row>
    <row r="241" spans="5:43">
      <c r="E241" s="1564" t="str">
        <f t="shared" si="99"/>
        <v/>
      </c>
      <c r="G241" s="1564" t="str">
        <f t="shared" si="99"/>
        <v/>
      </c>
      <c r="I241" s="1564" t="str">
        <f t="shared" si="80"/>
        <v/>
      </c>
      <c r="K241" s="1564" t="str">
        <f t="shared" si="81"/>
        <v/>
      </c>
      <c r="M241" s="1564" t="str">
        <f t="shared" si="82"/>
        <v/>
      </c>
      <c r="O241" s="1564" t="str">
        <f t="shared" si="83"/>
        <v/>
      </c>
      <c r="Q241" s="1564" t="str">
        <f t="shared" si="84"/>
        <v/>
      </c>
      <c r="S241" s="1564" t="str">
        <f t="shared" si="85"/>
        <v/>
      </c>
      <c r="U241" s="1564" t="str">
        <f t="shared" si="86"/>
        <v/>
      </c>
      <c r="W241" s="1564" t="str">
        <f t="shared" si="87"/>
        <v/>
      </c>
      <c r="Y241" s="1564" t="str">
        <f t="shared" si="88"/>
        <v/>
      </c>
      <c r="AA241" s="1564" t="str">
        <f t="shared" si="89"/>
        <v/>
      </c>
      <c r="AC241" s="1564" t="str">
        <f t="shared" si="90"/>
        <v/>
      </c>
      <c r="AE241" s="1564" t="str">
        <f t="shared" si="91"/>
        <v/>
      </c>
      <c r="AG241" s="1564" t="str">
        <f t="shared" si="92"/>
        <v/>
      </c>
      <c r="AI241" s="1564" t="str">
        <f t="shared" si="93"/>
        <v/>
      </c>
      <c r="AK241" s="1564" t="str">
        <f t="shared" si="94"/>
        <v/>
      </c>
      <c r="AM241" s="1564" t="str">
        <f t="shared" si="95"/>
        <v/>
      </c>
      <c r="AO241" s="1564" t="str">
        <f t="shared" si="96"/>
        <v/>
      </c>
      <c r="AQ241" s="1564" t="str">
        <f t="shared" si="97"/>
        <v/>
      </c>
    </row>
    <row r="242" spans="5:43">
      <c r="E242" s="1564" t="str">
        <f t="shared" si="99"/>
        <v/>
      </c>
      <c r="G242" s="1564" t="str">
        <f t="shared" si="99"/>
        <v/>
      </c>
      <c r="I242" s="1564" t="str">
        <f t="shared" si="80"/>
        <v/>
      </c>
      <c r="K242" s="1564" t="str">
        <f t="shared" si="81"/>
        <v/>
      </c>
      <c r="M242" s="1564" t="str">
        <f t="shared" si="82"/>
        <v/>
      </c>
      <c r="O242" s="1564" t="str">
        <f t="shared" si="83"/>
        <v/>
      </c>
      <c r="Q242" s="1564" t="str">
        <f t="shared" si="84"/>
        <v/>
      </c>
      <c r="S242" s="1564" t="str">
        <f t="shared" si="85"/>
        <v/>
      </c>
      <c r="U242" s="1564" t="str">
        <f t="shared" si="86"/>
        <v/>
      </c>
      <c r="W242" s="1564" t="str">
        <f t="shared" si="87"/>
        <v/>
      </c>
      <c r="Y242" s="1564" t="str">
        <f t="shared" si="88"/>
        <v/>
      </c>
      <c r="AA242" s="1564" t="str">
        <f t="shared" si="89"/>
        <v/>
      </c>
      <c r="AC242" s="1564" t="str">
        <f t="shared" si="90"/>
        <v/>
      </c>
      <c r="AE242" s="1564" t="str">
        <f t="shared" si="91"/>
        <v/>
      </c>
      <c r="AG242" s="1564" t="str">
        <f t="shared" si="92"/>
        <v/>
      </c>
      <c r="AI242" s="1564" t="str">
        <f t="shared" si="93"/>
        <v/>
      </c>
      <c r="AK242" s="1564" t="str">
        <f t="shared" si="94"/>
        <v/>
      </c>
      <c r="AM242" s="1564" t="str">
        <f t="shared" si="95"/>
        <v/>
      </c>
      <c r="AO242" s="1564" t="str">
        <f t="shared" si="96"/>
        <v/>
      </c>
      <c r="AQ242" s="1564" t="str">
        <f t="shared" si="97"/>
        <v/>
      </c>
    </row>
    <row r="243" spans="5:43">
      <c r="E243" s="1564" t="str">
        <f t="shared" si="99"/>
        <v/>
      </c>
      <c r="G243" s="1564" t="str">
        <f t="shared" si="99"/>
        <v/>
      </c>
      <c r="I243" s="1564" t="str">
        <f t="shared" si="80"/>
        <v/>
      </c>
      <c r="K243" s="1564" t="str">
        <f t="shared" si="81"/>
        <v/>
      </c>
      <c r="M243" s="1564" t="str">
        <f t="shared" si="82"/>
        <v/>
      </c>
      <c r="O243" s="1564" t="str">
        <f t="shared" si="83"/>
        <v/>
      </c>
      <c r="Q243" s="1564" t="str">
        <f t="shared" si="84"/>
        <v/>
      </c>
      <c r="S243" s="1564" t="str">
        <f t="shared" si="85"/>
        <v/>
      </c>
      <c r="U243" s="1564" t="str">
        <f t="shared" si="86"/>
        <v/>
      </c>
      <c r="W243" s="1564" t="str">
        <f t="shared" si="87"/>
        <v/>
      </c>
      <c r="Y243" s="1564" t="str">
        <f t="shared" si="88"/>
        <v/>
      </c>
      <c r="AA243" s="1564" t="str">
        <f t="shared" si="89"/>
        <v/>
      </c>
      <c r="AC243" s="1564" t="str">
        <f t="shared" si="90"/>
        <v/>
      </c>
      <c r="AE243" s="1564" t="str">
        <f t="shared" si="91"/>
        <v/>
      </c>
      <c r="AG243" s="1564" t="str">
        <f t="shared" si="92"/>
        <v/>
      </c>
      <c r="AI243" s="1564" t="str">
        <f t="shared" si="93"/>
        <v/>
      </c>
      <c r="AK243" s="1564" t="str">
        <f t="shared" si="94"/>
        <v/>
      </c>
      <c r="AM243" s="1564" t="str">
        <f t="shared" si="95"/>
        <v/>
      </c>
      <c r="AO243" s="1564" t="str">
        <f t="shared" si="96"/>
        <v/>
      </c>
      <c r="AQ243" s="1564" t="str">
        <f t="shared" si="97"/>
        <v/>
      </c>
    </row>
    <row r="244" spans="5:43">
      <c r="E244" s="1564" t="str">
        <f t="shared" si="99"/>
        <v/>
      </c>
      <c r="G244" s="1564" t="str">
        <f t="shared" si="99"/>
        <v/>
      </c>
      <c r="I244" s="1564" t="str">
        <f t="shared" si="80"/>
        <v/>
      </c>
      <c r="K244" s="1564" t="str">
        <f t="shared" si="81"/>
        <v/>
      </c>
      <c r="M244" s="1564" t="str">
        <f t="shared" si="82"/>
        <v/>
      </c>
      <c r="O244" s="1564" t="str">
        <f t="shared" si="83"/>
        <v/>
      </c>
      <c r="Q244" s="1564" t="str">
        <f t="shared" si="84"/>
        <v/>
      </c>
      <c r="S244" s="1564" t="str">
        <f t="shared" si="85"/>
        <v/>
      </c>
      <c r="U244" s="1564" t="str">
        <f t="shared" si="86"/>
        <v/>
      </c>
      <c r="W244" s="1564" t="str">
        <f t="shared" si="87"/>
        <v/>
      </c>
      <c r="Y244" s="1564" t="str">
        <f t="shared" si="88"/>
        <v/>
      </c>
      <c r="AA244" s="1564" t="str">
        <f t="shared" si="89"/>
        <v/>
      </c>
      <c r="AC244" s="1564" t="str">
        <f t="shared" si="90"/>
        <v/>
      </c>
      <c r="AE244" s="1564" t="str">
        <f t="shared" si="91"/>
        <v/>
      </c>
      <c r="AG244" s="1564" t="str">
        <f t="shared" si="92"/>
        <v/>
      </c>
      <c r="AI244" s="1564" t="str">
        <f t="shared" si="93"/>
        <v/>
      </c>
      <c r="AK244" s="1564" t="str">
        <f t="shared" si="94"/>
        <v/>
      </c>
      <c r="AM244" s="1564" t="str">
        <f t="shared" si="95"/>
        <v/>
      </c>
      <c r="AO244" s="1564" t="str">
        <f t="shared" si="96"/>
        <v/>
      </c>
      <c r="AQ244" s="1564" t="str">
        <f t="shared" si="97"/>
        <v/>
      </c>
    </row>
    <row r="245" spans="5:43">
      <c r="E245" s="1564" t="str">
        <f t="shared" si="99"/>
        <v/>
      </c>
      <c r="G245" s="1564" t="str">
        <f t="shared" si="99"/>
        <v/>
      </c>
      <c r="I245" s="1564" t="str">
        <f t="shared" si="80"/>
        <v/>
      </c>
      <c r="K245" s="1564" t="str">
        <f t="shared" si="81"/>
        <v/>
      </c>
      <c r="M245" s="1564" t="str">
        <f t="shared" si="82"/>
        <v/>
      </c>
      <c r="O245" s="1564" t="str">
        <f t="shared" si="83"/>
        <v/>
      </c>
      <c r="Q245" s="1564" t="str">
        <f t="shared" si="84"/>
        <v/>
      </c>
      <c r="S245" s="1564" t="str">
        <f t="shared" si="85"/>
        <v/>
      </c>
      <c r="U245" s="1564" t="str">
        <f t="shared" si="86"/>
        <v/>
      </c>
      <c r="W245" s="1564" t="str">
        <f t="shared" si="87"/>
        <v/>
      </c>
      <c r="Y245" s="1564" t="str">
        <f t="shared" si="88"/>
        <v/>
      </c>
      <c r="AA245" s="1564" t="str">
        <f t="shared" si="89"/>
        <v/>
      </c>
      <c r="AC245" s="1564" t="str">
        <f t="shared" si="90"/>
        <v/>
      </c>
      <c r="AE245" s="1564" t="str">
        <f t="shared" si="91"/>
        <v/>
      </c>
      <c r="AG245" s="1564" t="str">
        <f t="shared" si="92"/>
        <v/>
      </c>
      <c r="AI245" s="1564" t="str">
        <f t="shared" si="93"/>
        <v/>
      </c>
      <c r="AK245" s="1564" t="str">
        <f t="shared" si="94"/>
        <v/>
      </c>
      <c r="AM245" s="1564" t="str">
        <f t="shared" si="95"/>
        <v/>
      </c>
      <c r="AO245" s="1564" t="str">
        <f t="shared" si="96"/>
        <v/>
      </c>
      <c r="AQ245" s="1564" t="str">
        <f t="shared" si="97"/>
        <v/>
      </c>
    </row>
    <row r="246" spans="5:43">
      <c r="E246" s="1564" t="str">
        <f t="shared" si="99"/>
        <v/>
      </c>
      <c r="G246" s="1564" t="str">
        <f t="shared" si="99"/>
        <v/>
      </c>
      <c r="I246" s="1564" t="str">
        <f t="shared" si="80"/>
        <v/>
      </c>
      <c r="K246" s="1564" t="str">
        <f t="shared" si="81"/>
        <v/>
      </c>
      <c r="M246" s="1564" t="str">
        <f t="shared" si="82"/>
        <v/>
      </c>
      <c r="O246" s="1564" t="str">
        <f t="shared" si="83"/>
        <v/>
      </c>
      <c r="Q246" s="1564" t="str">
        <f t="shared" si="84"/>
        <v/>
      </c>
      <c r="S246" s="1564" t="str">
        <f t="shared" si="85"/>
        <v/>
      </c>
      <c r="U246" s="1564" t="str">
        <f t="shared" si="86"/>
        <v/>
      </c>
      <c r="W246" s="1564" t="str">
        <f t="shared" si="87"/>
        <v/>
      </c>
      <c r="Y246" s="1564" t="str">
        <f t="shared" si="88"/>
        <v/>
      </c>
      <c r="AA246" s="1564" t="str">
        <f t="shared" si="89"/>
        <v/>
      </c>
      <c r="AC246" s="1564" t="str">
        <f t="shared" si="90"/>
        <v/>
      </c>
      <c r="AE246" s="1564" t="str">
        <f t="shared" si="91"/>
        <v/>
      </c>
      <c r="AG246" s="1564" t="str">
        <f t="shared" si="92"/>
        <v/>
      </c>
      <c r="AI246" s="1564" t="str">
        <f t="shared" si="93"/>
        <v/>
      </c>
      <c r="AK246" s="1564" t="str">
        <f t="shared" si="94"/>
        <v/>
      </c>
      <c r="AM246" s="1564" t="str">
        <f t="shared" si="95"/>
        <v/>
      </c>
      <c r="AO246" s="1564" t="str">
        <f t="shared" si="96"/>
        <v/>
      </c>
      <c r="AQ246" s="1564" t="str">
        <f t="shared" si="97"/>
        <v/>
      </c>
    </row>
    <row r="247" spans="5:43">
      <c r="E247" s="1564" t="str">
        <f t="shared" si="99"/>
        <v/>
      </c>
      <c r="G247" s="1564" t="str">
        <f t="shared" si="99"/>
        <v/>
      </c>
      <c r="I247" s="1564" t="str">
        <f t="shared" si="80"/>
        <v/>
      </c>
      <c r="K247" s="1564" t="str">
        <f t="shared" si="81"/>
        <v/>
      </c>
      <c r="M247" s="1564" t="str">
        <f t="shared" si="82"/>
        <v/>
      </c>
      <c r="O247" s="1564" t="str">
        <f t="shared" si="83"/>
        <v/>
      </c>
      <c r="Q247" s="1564" t="str">
        <f t="shared" si="84"/>
        <v/>
      </c>
      <c r="S247" s="1564" t="str">
        <f t="shared" si="85"/>
        <v/>
      </c>
      <c r="U247" s="1564" t="str">
        <f t="shared" si="86"/>
        <v/>
      </c>
      <c r="W247" s="1564" t="str">
        <f t="shared" si="87"/>
        <v/>
      </c>
      <c r="Y247" s="1564" t="str">
        <f t="shared" si="88"/>
        <v/>
      </c>
      <c r="AA247" s="1564" t="str">
        <f t="shared" si="89"/>
        <v/>
      </c>
      <c r="AC247" s="1564" t="str">
        <f t="shared" si="90"/>
        <v/>
      </c>
      <c r="AE247" s="1564" t="str">
        <f t="shared" si="91"/>
        <v/>
      </c>
      <c r="AG247" s="1564" t="str">
        <f t="shared" si="92"/>
        <v/>
      </c>
      <c r="AI247" s="1564" t="str">
        <f t="shared" si="93"/>
        <v/>
      </c>
      <c r="AK247" s="1564" t="str">
        <f t="shared" si="94"/>
        <v/>
      </c>
      <c r="AM247" s="1564" t="str">
        <f t="shared" si="95"/>
        <v/>
      </c>
      <c r="AO247" s="1564" t="str">
        <f t="shared" si="96"/>
        <v/>
      </c>
      <c r="AQ247" s="1564" t="str">
        <f t="shared" si="97"/>
        <v/>
      </c>
    </row>
    <row r="248" spans="5:43">
      <c r="E248" s="1564" t="str">
        <f t="shared" si="99"/>
        <v/>
      </c>
      <c r="G248" s="1564" t="str">
        <f t="shared" si="99"/>
        <v/>
      </c>
      <c r="I248" s="1564" t="str">
        <f t="shared" si="80"/>
        <v/>
      </c>
      <c r="K248" s="1564" t="str">
        <f t="shared" si="81"/>
        <v/>
      </c>
      <c r="M248" s="1564" t="str">
        <f t="shared" si="82"/>
        <v/>
      </c>
      <c r="O248" s="1564" t="str">
        <f t="shared" si="83"/>
        <v/>
      </c>
      <c r="Q248" s="1564" t="str">
        <f t="shared" si="84"/>
        <v/>
      </c>
      <c r="S248" s="1564" t="str">
        <f t="shared" si="85"/>
        <v/>
      </c>
      <c r="U248" s="1564" t="str">
        <f t="shared" si="86"/>
        <v/>
      </c>
      <c r="W248" s="1564" t="str">
        <f t="shared" si="87"/>
        <v/>
      </c>
      <c r="Y248" s="1564" t="str">
        <f t="shared" si="88"/>
        <v/>
      </c>
      <c r="AA248" s="1564" t="str">
        <f t="shared" si="89"/>
        <v/>
      </c>
      <c r="AC248" s="1564" t="str">
        <f t="shared" si="90"/>
        <v/>
      </c>
      <c r="AE248" s="1564" t="str">
        <f t="shared" si="91"/>
        <v/>
      </c>
      <c r="AG248" s="1564" t="str">
        <f t="shared" si="92"/>
        <v/>
      </c>
      <c r="AI248" s="1564" t="str">
        <f t="shared" si="93"/>
        <v/>
      </c>
      <c r="AK248" s="1564" t="str">
        <f t="shared" si="94"/>
        <v/>
      </c>
      <c r="AM248" s="1564" t="str">
        <f t="shared" si="95"/>
        <v/>
      </c>
      <c r="AO248" s="1564" t="str">
        <f t="shared" si="96"/>
        <v/>
      </c>
      <c r="AQ248" s="1564" t="str">
        <f t="shared" si="97"/>
        <v/>
      </c>
    </row>
    <row r="249" spans="5:43">
      <c r="E249" s="1564" t="str">
        <f t="shared" si="99"/>
        <v/>
      </c>
      <c r="G249" s="1564" t="str">
        <f t="shared" si="99"/>
        <v/>
      </c>
      <c r="I249" s="1564" t="str">
        <f t="shared" si="80"/>
        <v/>
      </c>
      <c r="K249" s="1564" t="str">
        <f t="shared" si="81"/>
        <v/>
      </c>
      <c r="M249" s="1564" t="str">
        <f t="shared" si="82"/>
        <v/>
      </c>
      <c r="O249" s="1564" t="str">
        <f t="shared" si="83"/>
        <v/>
      </c>
      <c r="Q249" s="1564" t="str">
        <f t="shared" si="84"/>
        <v/>
      </c>
      <c r="S249" s="1564" t="str">
        <f t="shared" si="85"/>
        <v/>
      </c>
      <c r="U249" s="1564" t="str">
        <f t="shared" si="86"/>
        <v/>
      </c>
      <c r="W249" s="1564" t="str">
        <f t="shared" si="87"/>
        <v/>
      </c>
      <c r="Y249" s="1564" t="str">
        <f t="shared" si="88"/>
        <v/>
      </c>
      <c r="AA249" s="1564" t="str">
        <f t="shared" si="89"/>
        <v/>
      </c>
      <c r="AC249" s="1564" t="str">
        <f t="shared" si="90"/>
        <v/>
      </c>
      <c r="AE249" s="1564" t="str">
        <f t="shared" si="91"/>
        <v/>
      </c>
      <c r="AG249" s="1564" t="str">
        <f t="shared" si="92"/>
        <v/>
      </c>
      <c r="AI249" s="1564" t="str">
        <f t="shared" si="93"/>
        <v/>
      </c>
      <c r="AK249" s="1564" t="str">
        <f t="shared" si="94"/>
        <v/>
      </c>
      <c r="AM249" s="1564" t="str">
        <f t="shared" si="95"/>
        <v/>
      </c>
      <c r="AO249" s="1564" t="str">
        <f t="shared" si="96"/>
        <v/>
      </c>
      <c r="AQ249" s="1564" t="str">
        <f t="shared" si="97"/>
        <v/>
      </c>
    </row>
    <row r="250" spans="5:43">
      <c r="E250" s="1564" t="str">
        <f t="shared" si="99"/>
        <v/>
      </c>
      <c r="G250" s="1564" t="str">
        <f t="shared" si="99"/>
        <v/>
      </c>
      <c r="I250" s="1564" t="str">
        <f t="shared" si="80"/>
        <v/>
      </c>
      <c r="K250" s="1564" t="str">
        <f t="shared" si="81"/>
        <v/>
      </c>
      <c r="M250" s="1564" t="str">
        <f t="shared" si="82"/>
        <v/>
      </c>
      <c r="O250" s="1564" t="str">
        <f t="shared" si="83"/>
        <v/>
      </c>
      <c r="Q250" s="1564" t="str">
        <f t="shared" si="84"/>
        <v/>
      </c>
      <c r="S250" s="1564" t="str">
        <f t="shared" si="85"/>
        <v/>
      </c>
      <c r="U250" s="1564" t="str">
        <f t="shared" si="86"/>
        <v/>
      </c>
      <c r="W250" s="1564" t="str">
        <f t="shared" si="87"/>
        <v/>
      </c>
      <c r="Y250" s="1564" t="str">
        <f t="shared" si="88"/>
        <v/>
      </c>
      <c r="AA250" s="1564" t="str">
        <f t="shared" si="89"/>
        <v/>
      </c>
      <c r="AC250" s="1564" t="str">
        <f t="shared" si="90"/>
        <v/>
      </c>
      <c r="AE250" s="1564" t="str">
        <f t="shared" si="91"/>
        <v/>
      </c>
      <c r="AG250" s="1564" t="str">
        <f t="shared" si="92"/>
        <v/>
      </c>
      <c r="AI250" s="1564" t="str">
        <f t="shared" si="93"/>
        <v/>
      </c>
      <c r="AK250" s="1564" t="str">
        <f t="shared" si="94"/>
        <v/>
      </c>
      <c r="AM250" s="1564" t="str">
        <f t="shared" si="95"/>
        <v/>
      </c>
      <c r="AO250" s="1564" t="str">
        <f t="shared" si="96"/>
        <v/>
      </c>
      <c r="AQ250" s="1564" t="str">
        <f t="shared" si="97"/>
        <v/>
      </c>
    </row>
    <row r="251" spans="5:43">
      <c r="E251" s="1564" t="str">
        <f t="shared" si="99"/>
        <v/>
      </c>
      <c r="G251" s="1564" t="str">
        <f t="shared" si="99"/>
        <v/>
      </c>
      <c r="I251" s="1564" t="str">
        <f t="shared" si="80"/>
        <v/>
      </c>
      <c r="K251" s="1564" t="str">
        <f t="shared" si="81"/>
        <v/>
      </c>
      <c r="M251" s="1564" t="str">
        <f t="shared" si="82"/>
        <v/>
      </c>
      <c r="O251" s="1564" t="str">
        <f t="shared" si="83"/>
        <v/>
      </c>
      <c r="Q251" s="1564" t="str">
        <f t="shared" si="84"/>
        <v/>
      </c>
      <c r="S251" s="1564" t="str">
        <f t="shared" si="85"/>
        <v/>
      </c>
      <c r="U251" s="1564" t="str">
        <f t="shared" si="86"/>
        <v/>
      </c>
      <c r="W251" s="1564" t="str">
        <f t="shared" si="87"/>
        <v/>
      </c>
      <c r="Y251" s="1564" t="str">
        <f t="shared" si="88"/>
        <v/>
      </c>
      <c r="AA251" s="1564" t="str">
        <f t="shared" si="89"/>
        <v/>
      </c>
      <c r="AC251" s="1564" t="str">
        <f t="shared" si="90"/>
        <v/>
      </c>
      <c r="AE251" s="1564" t="str">
        <f t="shared" si="91"/>
        <v/>
      </c>
      <c r="AG251" s="1564" t="str">
        <f t="shared" si="92"/>
        <v/>
      </c>
      <c r="AI251" s="1564" t="str">
        <f t="shared" si="93"/>
        <v/>
      </c>
      <c r="AK251" s="1564" t="str">
        <f t="shared" si="94"/>
        <v/>
      </c>
      <c r="AM251" s="1564" t="str">
        <f t="shared" si="95"/>
        <v/>
      </c>
      <c r="AO251" s="1564" t="str">
        <f t="shared" si="96"/>
        <v/>
      </c>
      <c r="AQ251" s="1564" t="str">
        <f t="shared" si="97"/>
        <v/>
      </c>
    </row>
    <row r="252" spans="5:43">
      <c r="E252" s="1564" t="str">
        <f t="shared" si="99"/>
        <v/>
      </c>
      <c r="G252" s="1564" t="str">
        <f t="shared" si="99"/>
        <v/>
      </c>
      <c r="I252" s="1564" t="str">
        <f t="shared" si="80"/>
        <v/>
      </c>
      <c r="K252" s="1564" t="str">
        <f t="shared" si="81"/>
        <v/>
      </c>
      <c r="M252" s="1564" t="str">
        <f t="shared" si="82"/>
        <v/>
      </c>
      <c r="O252" s="1564" t="str">
        <f t="shared" si="83"/>
        <v/>
      </c>
      <c r="Q252" s="1564" t="str">
        <f t="shared" si="84"/>
        <v/>
      </c>
      <c r="S252" s="1564" t="str">
        <f t="shared" si="85"/>
        <v/>
      </c>
      <c r="U252" s="1564" t="str">
        <f t="shared" si="86"/>
        <v/>
      </c>
      <c r="W252" s="1564" t="str">
        <f t="shared" si="87"/>
        <v/>
      </c>
      <c r="Y252" s="1564" t="str">
        <f t="shared" si="88"/>
        <v/>
      </c>
      <c r="AA252" s="1564" t="str">
        <f t="shared" si="89"/>
        <v/>
      </c>
      <c r="AC252" s="1564" t="str">
        <f t="shared" si="90"/>
        <v/>
      </c>
      <c r="AE252" s="1564" t="str">
        <f t="shared" si="91"/>
        <v/>
      </c>
      <c r="AG252" s="1564" t="str">
        <f t="shared" si="92"/>
        <v/>
      </c>
      <c r="AI252" s="1564" t="str">
        <f t="shared" si="93"/>
        <v/>
      </c>
      <c r="AK252" s="1564" t="str">
        <f t="shared" si="94"/>
        <v/>
      </c>
      <c r="AM252" s="1564" t="str">
        <f t="shared" si="95"/>
        <v/>
      </c>
      <c r="AO252" s="1564" t="str">
        <f t="shared" si="96"/>
        <v/>
      </c>
      <c r="AQ252" s="1564" t="str">
        <f t="shared" si="97"/>
        <v/>
      </c>
    </row>
    <row r="253" spans="5:43">
      <c r="E253" s="1564" t="str">
        <f t="shared" ref="E253:G268" si="100">IF(OR($B253=0,D253=0),"",D253/$B253)</f>
        <v/>
      </c>
      <c r="G253" s="1564" t="str">
        <f t="shared" si="100"/>
        <v/>
      </c>
      <c r="I253" s="1564" t="str">
        <f t="shared" si="80"/>
        <v/>
      </c>
      <c r="K253" s="1564" t="str">
        <f t="shared" si="81"/>
        <v/>
      </c>
      <c r="M253" s="1564" t="str">
        <f t="shared" si="82"/>
        <v/>
      </c>
      <c r="O253" s="1564" t="str">
        <f t="shared" si="83"/>
        <v/>
      </c>
      <c r="Q253" s="1564" t="str">
        <f t="shared" si="84"/>
        <v/>
      </c>
      <c r="S253" s="1564" t="str">
        <f t="shared" si="85"/>
        <v/>
      </c>
      <c r="U253" s="1564" t="str">
        <f t="shared" si="86"/>
        <v/>
      </c>
      <c r="W253" s="1564" t="str">
        <f t="shared" si="87"/>
        <v/>
      </c>
      <c r="Y253" s="1564" t="str">
        <f t="shared" si="88"/>
        <v/>
      </c>
      <c r="AA253" s="1564" t="str">
        <f t="shared" si="89"/>
        <v/>
      </c>
      <c r="AC253" s="1564" t="str">
        <f t="shared" si="90"/>
        <v/>
      </c>
      <c r="AE253" s="1564" t="str">
        <f t="shared" si="91"/>
        <v/>
      </c>
      <c r="AG253" s="1564" t="str">
        <f t="shared" si="92"/>
        <v/>
      </c>
      <c r="AI253" s="1564" t="str">
        <f t="shared" si="93"/>
        <v/>
      </c>
      <c r="AK253" s="1564" t="str">
        <f t="shared" si="94"/>
        <v/>
      </c>
      <c r="AM253" s="1564" t="str">
        <f t="shared" si="95"/>
        <v/>
      </c>
      <c r="AO253" s="1564" t="str">
        <f t="shared" si="96"/>
        <v/>
      </c>
      <c r="AQ253" s="1564" t="str">
        <f t="shared" si="97"/>
        <v/>
      </c>
    </row>
    <row r="254" spans="5:43">
      <c r="E254" s="1564" t="str">
        <f t="shared" si="100"/>
        <v/>
      </c>
      <c r="G254" s="1564" t="str">
        <f t="shared" si="100"/>
        <v/>
      </c>
      <c r="I254" s="1564" t="str">
        <f t="shared" si="80"/>
        <v/>
      </c>
      <c r="K254" s="1564" t="str">
        <f t="shared" si="81"/>
        <v/>
      </c>
      <c r="M254" s="1564" t="str">
        <f t="shared" si="82"/>
        <v/>
      </c>
      <c r="O254" s="1564" t="str">
        <f t="shared" si="83"/>
        <v/>
      </c>
      <c r="Q254" s="1564" t="str">
        <f t="shared" si="84"/>
        <v/>
      </c>
      <c r="S254" s="1564" t="str">
        <f t="shared" si="85"/>
        <v/>
      </c>
      <c r="U254" s="1564" t="str">
        <f t="shared" si="86"/>
        <v/>
      </c>
      <c r="W254" s="1564" t="str">
        <f t="shared" si="87"/>
        <v/>
      </c>
      <c r="Y254" s="1564" t="str">
        <f t="shared" si="88"/>
        <v/>
      </c>
      <c r="AA254" s="1564" t="str">
        <f t="shared" si="89"/>
        <v/>
      </c>
      <c r="AC254" s="1564" t="str">
        <f t="shared" si="90"/>
        <v/>
      </c>
      <c r="AE254" s="1564" t="str">
        <f t="shared" si="91"/>
        <v/>
      </c>
      <c r="AG254" s="1564" t="str">
        <f t="shared" si="92"/>
        <v/>
      </c>
      <c r="AI254" s="1564" t="str">
        <f t="shared" si="93"/>
        <v/>
      </c>
      <c r="AK254" s="1564" t="str">
        <f t="shared" si="94"/>
        <v/>
      </c>
      <c r="AM254" s="1564" t="str">
        <f t="shared" si="95"/>
        <v/>
      </c>
      <c r="AO254" s="1564" t="str">
        <f t="shared" si="96"/>
        <v/>
      </c>
      <c r="AQ254" s="1564" t="str">
        <f t="shared" si="97"/>
        <v/>
      </c>
    </row>
    <row r="255" spans="5:43">
      <c r="E255" s="1564" t="str">
        <f t="shared" si="100"/>
        <v/>
      </c>
      <c r="G255" s="1564" t="str">
        <f t="shared" si="100"/>
        <v/>
      </c>
      <c r="I255" s="1564" t="str">
        <f t="shared" si="80"/>
        <v/>
      </c>
      <c r="K255" s="1564" t="str">
        <f t="shared" si="81"/>
        <v/>
      </c>
      <c r="M255" s="1564" t="str">
        <f t="shared" si="82"/>
        <v/>
      </c>
      <c r="O255" s="1564" t="str">
        <f t="shared" si="83"/>
        <v/>
      </c>
      <c r="Q255" s="1564" t="str">
        <f t="shared" si="84"/>
        <v/>
      </c>
      <c r="S255" s="1564" t="str">
        <f t="shared" si="85"/>
        <v/>
      </c>
      <c r="U255" s="1564" t="str">
        <f t="shared" si="86"/>
        <v/>
      </c>
      <c r="W255" s="1564" t="str">
        <f t="shared" si="87"/>
        <v/>
      </c>
      <c r="Y255" s="1564" t="str">
        <f t="shared" si="88"/>
        <v/>
      </c>
      <c r="AA255" s="1564" t="str">
        <f t="shared" si="89"/>
        <v/>
      </c>
      <c r="AC255" s="1564" t="str">
        <f t="shared" si="90"/>
        <v/>
      </c>
      <c r="AE255" s="1564" t="str">
        <f t="shared" si="91"/>
        <v/>
      </c>
      <c r="AG255" s="1564" t="str">
        <f t="shared" si="92"/>
        <v/>
      </c>
      <c r="AI255" s="1564" t="str">
        <f t="shared" si="93"/>
        <v/>
      </c>
      <c r="AK255" s="1564" t="str">
        <f t="shared" si="94"/>
        <v/>
      </c>
      <c r="AM255" s="1564" t="str">
        <f t="shared" si="95"/>
        <v/>
      </c>
      <c r="AO255" s="1564" t="str">
        <f t="shared" si="96"/>
        <v/>
      </c>
      <c r="AQ255" s="1564" t="str">
        <f t="shared" si="97"/>
        <v/>
      </c>
    </row>
    <row r="256" spans="5:43">
      <c r="E256" s="1564" t="str">
        <f t="shared" si="100"/>
        <v/>
      </c>
      <c r="G256" s="1564" t="str">
        <f t="shared" si="100"/>
        <v/>
      </c>
      <c r="I256" s="1564" t="str">
        <f t="shared" si="80"/>
        <v/>
      </c>
      <c r="K256" s="1564" t="str">
        <f t="shared" si="81"/>
        <v/>
      </c>
      <c r="M256" s="1564" t="str">
        <f t="shared" si="82"/>
        <v/>
      </c>
      <c r="O256" s="1564" t="str">
        <f t="shared" si="83"/>
        <v/>
      </c>
      <c r="Q256" s="1564" t="str">
        <f t="shared" si="84"/>
        <v/>
      </c>
      <c r="S256" s="1564" t="str">
        <f t="shared" si="85"/>
        <v/>
      </c>
      <c r="U256" s="1564" t="str">
        <f t="shared" si="86"/>
        <v/>
      </c>
      <c r="W256" s="1564" t="str">
        <f t="shared" si="87"/>
        <v/>
      </c>
      <c r="Y256" s="1564" t="str">
        <f t="shared" si="88"/>
        <v/>
      </c>
      <c r="AA256" s="1564" t="str">
        <f t="shared" si="89"/>
        <v/>
      </c>
      <c r="AC256" s="1564" t="str">
        <f t="shared" si="90"/>
        <v/>
      </c>
      <c r="AE256" s="1564" t="str">
        <f t="shared" si="91"/>
        <v/>
      </c>
      <c r="AG256" s="1564" t="str">
        <f t="shared" si="92"/>
        <v/>
      </c>
      <c r="AI256" s="1564" t="str">
        <f t="shared" si="93"/>
        <v/>
      </c>
      <c r="AK256" s="1564" t="str">
        <f t="shared" si="94"/>
        <v/>
      </c>
      <c r="AM256" s="1564" t="str">
        <f t="shared" si="95"/>
        <v/>
      </c>
      <c r="AO256" s="1564" t="str">
        <f t="shared" si="96"/>
        <v/>
      </c>
      <c r="AQ256" s="1564" t="str">
        <f t="shared" si="97"/>
        <v/>
      </c>
    </row>
    <row r="257" spans="5:43">
      <c r="E257" s="1564" t="str">
        <f t="shared" si="100"/>
        <v/>
      </c>
      <c r="G257" s="1564" t="str">
        <f t="shared" si="100"/>
        <v/>
      </c>
      <c r="I257" s="1564" t="str">
        <f t="shared" si="80"/>
        <v/>
      </c>
      <c r="K257" s="1564" t="str">
        <f t="shared" si="81"/>
        <v/>
      </c>
      <c r="M257" s="1564" t="str">
        <f t="shared" si="82"/>
        <v/>
      </c>
      <c r="O257" s="1564" t="str">
        <f t="shared" si="83"/>
        <v/>
      </c>
      <c r="Q257" s="1564" t="str">
        <f t="shared" si="84"/>
        <v/>
      </c>
      <c r="S257" s="1564" t="str">
        <f t="shared" si="85"/>
        <v/>
      </c>
      <c r="U257" s="1564" t="str">
        <f t="shared" si="86"/>
        <v/>
      </c>
      <c r="W257" s="1564" t="str">
        <f t="shared" si="87"/>
        <v/>
      </c>
      <c r="Y257" s="1564" t="str">
        <f t="shared" si="88"/>
        <v/>
      </c>
      <c r="AA257" s="1564" t="str">
        <f t="shared" si="89"/>
        <v/>
      </c>
      <c r="AC257" s="1564" t="str">
        <f t="shared" si="90"/>
        <v/>
      </c>
      <c r="AE257" s="1564" t="str">
        <f t="shared" si="91"/>
        <v/>
      </c>
      <c r="AG257" s="1564" t="str">
        <f t="shared" si="92"/>
        <v/>
      </c>
      <c r="AI257" s="1564" t="str">
        <f t="shared" si="93"/>
        <v/>
      </c>
      <c r="AK257" s="1564" t="str">
        <f t="shared" si="94"/>
        <v/>
      </c>
      <c r="AM257" s="1564" t="str">
        <f t="shared" si="95"/>
        <v/>
      </c>
      <c r="AO257" s="1564" t="str">
        <f t="shared" si="96"/>
        <v/>
      </c>
      <c r="AQ257" s="1564" t="str">
        <f t="shared" si="97"/>
        <v/>
      </c>
    </row>
    <row r="258" spans="5:43">
      <c r="E258" s="1564" t="str">
        <f t="shared" si="100"/>
        <v/>
      </c>
      <c r="G258" s="1564" t="str">
        <f t="shared" si="100"/>
        <v/>
      </c>
      <c r="I258" s="1564" t="str">
        <f t="shared" si="80"/>
        <v/>
      </c>
      <c r="K258" s="1564" t="str">
        <f t="shared" si="81"/>
        <v/>
      </c>
      <c r="M258" s="1564" t="str">
        <f t="shared" si="82"/>
        <v/>
      </c>
      <c r="O258" s="1564" t="str">
        <f t="shared" si="83"/>
        <v/>
      </c>
      <c r="Q258" s="1564" t="str">
        <f t="shared" si="84"/>
        <v/>
      </c>
      <c r="S258" s="1564" t="str">
        <f t="shared" si="85"/>
        <v/>
      </c>
      <c r="U258" s="1564" t="str">
        <f t="shared" si="86"/>
        <v/>
      </c>
      <c r="W258" s="1564" t="str">
        <f t="shared" si="87"/>
        <v/>
      </c>
      <c r="Y258" s="1564" t="str">
        <f t="shared" si="88"/>
        <v/>
      </c>
      <c r="AA258" s="1564" t="str">
        <f t="shared" si="89"/>
        <v/>
      </c>
      <c r="AC258" s="1564" t="str">
        <f t="shared" si="90"/>
        <v/>
      </c>
      <c r="AE258" s="1564" t="str">
        <f t="shared" si="91"/>
        <v/>
      </c>
      <c r="AG258" s="1564" t="str">
        <f t="shared" si="92"/>
        <v/>
      </c>
      <c r="AI258" s="1564" t="str">
        <f t="shared" si="93"/>
        <v/>
      </c>
      <c r="AK258" s="1564" t="str">
        <f t="shared" si="94"/>
        <v/>
      </c>
      <c r="AM258" s="1564" t="str">
        <f t="shared" si="95"/>
        <v/>
      </c>
      <c r="AO258" s="1564" t="str">
        <f t="shared" si="96"/>
        <v/>
      </c>
      <c r="AQ258" s="1564" t="str">
        <f t="shared" si="97"/>
        <v/>
      </c>
    </row>
    <row r="259" spans="5:43">
      <c r="E259" s="1564" t="str">
        <f t="shared" si="100"/>
        <v/>
      </c>
      <c r="G259" s="1564" t="str">
        <f t="shared" si="100"/>
        <v/>
      </c>
      <c r="I259" s="1564" t="str">
        <f t="shared" si="80"/>
        <v/>
      </c>
      <c r="K259" s="1564" t="str">
        <f t="shared" si="81"/>
        <v/>
      </c>
      <c r="M259" s="1564" t="str">
        <f t="shared" si="82"/>
        <v/>
      </c>
      <c r="O259" s="1564" t="str">
        <f t="shared" si="83"/>
        <v/>
      </c>
      <c r="Q259" s="1564" t="str">
        <f t="shared" si="84"/>
        <v/>
      </c>
      <c r="S259" s="1564" t="str">
        <f t="shared" si="85"/>
        <v/>
      </c>
      <c r="U259" s="1564" t="str">
        <f t="shared" si="86"/>
        <v/>
      </c>
      <c r="W259" s="1564" t="str">
        <f t="shared" si="87"/>
        <v/>
      </c>
      <c r="Y259" s="1564" t="str">
        <f t="shared" si="88"/>
        <v/>
      </c>
      <c r="AA259" s="1564" t="str">
        <f t="shared" si="89"/>
        <v/>
      </c>
      <c r="AC259" s="1564" t="str">
        <f t="shared" si="90"/>
        <v/>
      </c>
      <c r="AE259" s="1564" t="str">
        <f t="shared" si="91"/>
        <v/>
      </c>
      <c r="AG259" s="1564" t="str">
        <f t="shared" si="92"/>
        <v/>
      </c>
      <c r="AI259" s="1564" t="str">
        <f t="shared" si="93"/>
        <v/>
      </c>
      <c r="AK259" s="1564" t="str">
        <f t="shared" si="94"/>
        <v/>
      </c>
      <c r="AM259" s="1564" t="str">
        <f t="shared" si="95"/>
        <v/>
      </c>
      <c r="AO259" s="1564" t="str">
        <f t="shared" si="96"/>
        <v/>
      </c>
      <c r="AQ259" s="1564" t="str">
        <f t="shared" si="97"/>
        <v/>
      </c>
    </row>
    <row r="260" spans="5:43">
      <c r="E260" s="1564" t="str">
        <f t="shared" si="100"/>
        <v/>
      </c>
      <c r="G260" s="1564" t="str">
        <f t="shared" si="100"/>
        <v/>
      </c>
      <c r="I260" s="1564" t="str">
        <f t="shared" si="80"/>
        <v/>
      </c>
      <c r="K260" s="1564" t="str">
        <f t="shared" si="81"/>
        <v/>
      </c>
      <c r="M260" s="1564" t="str">
        <f t="shared" si="82"/>
        <v/>
      </c>
      <c r="O260" s="1564" t="str">
        <f t="shared" si="83"/>
        <v/>
      </c>
      <c r="Q260" s="1564" t="str">
        <f t="shared" si="84"/>
        <v/>
      </c>
      <c r="S260" s="1564" t="str">
        <f t="shared" si="85"/>
        <v/>
      </c>
      <c r="U260" s="1564" t="str">
        <f t="shared" si="86"/>
        <v/>
      </c>
      <c r="W260" s="1564" t="str">
        <f t="shared" si="87"/>
        <v/>
      </c>
      <c r="Y260" s="1564" t="str">
        <f t="shared" si="88"/>
        <v/>
      </c>
      <c r="AA260" s="1564" t="str">
        <f t="shared" si="89"/>
        <v/>
      </c>
      <c r="AC260" s="1564" t="str">
        <f t="shared" si="90"/>
        <v/>
      </c>
      <c r="AE260" s="1564" t="str">
        <f t="shared" si="91"/>
        <v/>
      </c>
      <c r="AG260" s="1564" t="str">
        <f t="shared" si="92"/>
        <v/>
      </c>
      <c r="AI260" s="1564" t="str">
        <f t="shared" si="93"/>
        <v/>
      </c>
      <c r="AK260" s="1564" t="str">
        <f t="shared" si="94"/>
        <v/>
      </c>
      <c r="AM260" s="1564" t="str">
        <f t="shared" si="95"/>
        <v/>
      </c>
      <c r="AO260" s="1564" t="str">
        <f t="shared" si="96"/>
        <v/>
      </c>
      <c r="AQ260" s="1564" t="str">
        <f t="shared" si="97"/>
        <v/>
      </c>
    </row>
    <row r="261" spans="5:43">
      <c r="E261" s="1564" t="str">
        <f t="shared" si="100"/>
        <v/>
      </c>
      <c r="G261" s="1564" t="str">
        <f t="shared" si="100"/>
        <v/>
      </c>
      <c r="I261" s="1564" t="str">
        <f t="shared" si="80"/>
        <v/>
      </c>
      <c r="K261" s="1564" t="str">
        <f t="shared" si="81"/>
        <v/>
      </c>
      <c r="M261" s="1564" t="str">
        <f t="shared" si="82"/>
        <v/>
      </c>
      <c r="O261" s="1564" t="str">
        <f t="shared" si="83"/>
        <v/>
      </c>
      <c r="Q261" s="1564" t="str">
        <f t="shared" si="84"/>
        <v/>
      </c>
      <c r="S261" s="1564" t="str">
        <f t="shared" si="85"/>
        <v/>
      </c>
      <c r="U261" s="1564" t="str">
        <f t="shared" si="86"/>
        <v/>
      </c>
      <c r="W261" s="1564" t="str">
        <f t="shared" si="87"/>
        <v/>
      </c>
      <c r="Y261" s="1564" t="str">
        <f t="shared" si="88"/>
        <v/>
      </c>
      <c r="AA261" s="1564" t="str">
        <f t="shared" si="89"/>
        <v/>
      </c>
      <c r="AC261" s="1564" t="str">
        <f t="shared" si="90"/>
        <v/>
      </c>
      <c r="AE261" s="1564" t="str">
        <f t="shared" si="91"/>
        <v/>
      </c>
      <c r="AG261" s="1564" t="str">
        <f t="shared" si="92"/>
        <v/>
      </c>
      <c r="AI261" s="1564" t="str">
        <f t="shared" si="93"/>
        <v/>
      </c>
      <c r="AK261" s="1564" t="str">
        <f t="shared" si="94"/>
        <v/>
      </c>
      <c r="AM261" s="1564" t="str">
        <f t="shared" si="95"/>
        <v/>
      </c>
      <c r="AO261" s="1564" t="str">
        <f t="shared" si="96"/>
        <v/>
      </c>
      <c r="AQ261" s="1564" t="str">
        <f t="shared" si="97"/>
        <v/>
      </c>
    </row>
    <row r="262" spans="5:43">
      <c r="E262" s="1564" t="str">
        <f t="shared" si="100"/>
        <v/>
      </c>
      <c r="G262" s="1564" t="str">
        <f t="shared" si="100"/>
        <v/>
      </c>
      <c r="I262" s="1564" t="str">
        <f t="shared" si="80"/>
        <v/>
      </c>
      <c r="K262" s="1564" t="str">
        <f t="shared" si="81"/>
        <v/>
      </c>
      <c r="M262" s="1564" t="str">
        <f t="shared" si="82"/>
        <v/>
      </c>
      <c r="O262" s="1564" t="str">
        <f t="shared" si="83"/>
        <v/>
      </c>
      <c r="Q262" s="1564" t="str">
        <f t="shared" si="84"/>
        <v/>
      </c>
      <c r="S262" s="1564" t="str">
        <f t="shared" si="85"/>
        <v/>
      </c>
      <c r="U262" s="1564" t="str">
        <f t="shared" si="86"/>
        <v/>
      </c>
      <c r="W262" s="1564" t="str">
        <f t="shared" si="87"/>
        <v/>
      </c>
      <c r="Y262" s="1564" t="str">
        <f t="shared" si="88"/>
        <v/>
      </c>
      <c r="AA262" s="1564" t="str">
        <f t="shared" si="89"/>
        <v/>
      </c>
      <c r="AC262" s="1564" t="str">
        <f t="shared" si="90"/>
        <v/>
      </c>
      <c r="AE262" s="1564" t="str">
        <f t="shared" si="91"/>
        <v/>
      </c>
      <c r="AG262" s="1564" t="str">
        <f t="shared" si="92"/>
        <v/>
      </c>
      <c r="AI262" s="1564" t="str">
        <f t="shared" si="93"/>
        <v/>
      </c>
      <c r="AK262" s="1564" t="str">
        <f t="shared" si="94"/>
        <v/>
      </c>
      <c r="AM262" s="1564" t="str">
        <f t="shared" si="95"/>
        <v/>
      </c>
      <c r="AO262" s="1564" t="str">
        <f t="shared" si="96"/>
        <v/>
      </c>
      <c r="AQ262" s="1564" t="str">
        <f t="shared" si="97"/>
        <v/>
      </c>
    </row>
    <row r="263" spans="5:43">
      <c r="E263" s="1564" t="str">
        <f t="shared" si="100"/>
        <v/>
      </c>
      <c r="G263" s="1564" t="str">
        <f t="shared" si="100"/>
        <v/>
      </c>
      <c r="I263" s="1564" t="str">
        <f t="shared" si="80"/>
        <v/>
      </c>
      <c r="K263" s="1564" t="str">
        <f t="shared" si="81"/>
        <v/>
      </c>
      <c r="M263" s="1564" t="str">
        <f t="shared" si="82"/>
        <v/>
      </c>
      <c r="O263" s="1564" t="str">
        <f t="shared" si="83"/>
        <v/>
      </c>
      <c r="Q263" s="1564" t="str">
        <f t="shared" si="84"/>
        <v/>
      </c>
      <c r="S263" s="1564" t="str">
        <f t="shared" si="85"/>
        <v/>
      </c>
      <c r="U263" s="1564" t="str">
        <f t="shared" si="86"/>
        <v/>
      </c>
      <c r="W263" s="1564" t="str">
        <f t="shared" si="87"/>
        <v/>
      </c>
      <c r="Y263" s="1564" t="str">
        <f t="shared" si="88"/>
        <v/>
      </c>
      <c r="AA263" s="1564" t="str">
        <f t="shared" si="89"/>
        <v/>
      </c>
      <c r="AC263" s="1564" t="str">
        <f t="shared" si="90"/>
        <v/>
      </c>
      <c r="AE263" s="1564" t="str">
        <f t="shared" si="91"/>
        <v/>
      </c>
      <c r="AG263" s="1564" t="str">
        <f t="shared" si="92"/>
        <v/>
      </c>
      <c r="AI263" s="1564" t="str">
        <f t="shared" si="93"/>
        <v/>
      </c>
      <c r="AK263" s="1564" t="str">
        <f t="shared" si="94"/>
        <v/>
      </c>
      <c r="AM263" s="1564" t="str">
        <f t="shared" si="95"/>
        <v/>
      </c>
      <c r="AO263" s="1564" t="str">
        <f t="shared" si="96"/>
        <v/>
      </c>
      <c r="AQ263" s="1564" t="str">
        <f t="shared" si="97"/>
        <v/>
      </c>
    </row>
    <row r="264" spans="5:43">
      <c r="E264" s="1564" t="str">
        <f t="shared" si="100"/>
        <v/>
      </c>
      <c r="G264" s="1564" t="str">
        <f t="shared" si="100"/>
        <v/>
      </c>
      <c r="I264" s="1564" t="str">
        <f t="shared" si="80"/>
        <v/>
      </c>
      <c r="K264" s="1564" t="str">
        <f t="shared" si="81"/>
        <v/>
      </c>
      <c r="M264" s="1564" t="str">
        <f t="shared" si="82"/>
        <v/>
      </c>
      <c r="O264" s="1564" t="str">
        <f t="shared" si="83"/>
        <v/>
      </c>
      <c r="Q264" s="1564" t="str">
        <f t="shared" si="84"/>
        <v/>
      </c>
      <c r="S264" s="1564" t="str">
        <f t="shared" si="85"/>
        <v/>
      </c>
      <c r="U264" s="1564" t="str">
        <f t="shared" si="86"/>
        <v/>
      </c>
      <c r="W264" s="1564" t="str">
        <f t="shared" si="87"/>
        <v/>
      </c>
      <c r="Y264" s="1564" t="str">
        <f t="shared" si="88"/>
        <v/>
      </c>
      <c r="AA264" s="1564" t="str">
        <f t="shared" si="89"/>
        <v/>
      </c>
      <c r="AC264" s="1564" t="str">
        <f t="shared" si="90"/>
        <v/>
      </c>
      <c r="AE264" s="1564" t="str">
        <f t="shared" si="91"/>
        <v/>
      </c>
      <c r="AG264" s="1564" t="str">
        <f t="shared" si="92"/>
        <v/>
      </c>
      <c r="AI264" s="1564" t="str">
        <f t="shared" si="93"/>
        <v/>
      </c>
      <c r="AK264" s="1564" t="str">
        <f t="shared" si="94"/>
        <v/>
      </c>
      <c r="AM264" s="1564" t="str">
        <f t="shared" si="95"/>
        <v/>
      </c>
      <c r="AO264" s="1564" t="str">
        <f t="shared" si="96"/>
        <v/>
      </c>
      <c r="AQ264" s="1564" t="str">
        <f t="shared" si="97"/>
        <v/>
      </c>
    </row>
    <row r="265" spans="5:43">
      <c r="E265" s="1564" t="str">
        <f t="shared" si="100"/>
        <v/>
      </c>
      <c r="G265" s="1564" t="str">
        <f t="shared" si="100"/>
        <v/>
      </c>
      <c r="I265" s="1564" t="str">
        <f t="shared" si="80"/>
        <v/>
      </c>
      <c r="K265" s="1564" t="str">
        <f t="shared" si="81"/>
        <v/>
      </c>
      <c r="M265" s="1564" t="str">
        <f t="shared" si="82"/>
        <v/>
      </c>
      <c r="O265" s="1564" t="str">
        <f t="shared" si="83"/>
        <v/>
      </c>
      <c r="Q265" s="1564" t="str">
        <f t="shared" si="84"/>
        <v/>
      </c>
      <c r="S265" s="1564" t="str">
        <f t="shared" si="85"/>
        <v/>
      </c>
      <c r="U265" s="1564" t="str">
        <f t="shared" si="86"/>
        <v/>
      </c>
      <c r="W265" s="1564" t="str">
        <f t="shared" si="87"/>
        <v/>
      </c>
      <c r="Y265" s="1564" t="str">
        <f t="shared" si="88"/>
        <v/>
      </c>
      <c r="AA265" s="1564" t="str">
        <f t="shared" si="89"/>
        <v/>
      </c>
      <c r="AC265" s="1564" t="str">
        <f t="shared" si="90"/>
        <v/>
      </c>
      <c r="AE265" s="1564" t="str">
        <f t="shared" si="91"/>
        <v/>
      </c>
      <c r="AG265" s="1564" t="str">
        <f t="shared" si="92"/>
        <v/>
      </c>
      <c r="AI265" s="1564" t="str">
        <f t="shared" si="93"/>
        <v/>
      </c>
      <c r="AK265" s="1564" t="str">
        <f t="shared" si="94"/>
        <v/>
      </c>
      <c r="AM265" s="1564" t="str">
        <f t="shared" si="95"/>
        <v/>
      </c>
      <c r="AO265" s="1564" t="str">
        <f t="shared" si="96"/>
        <v/>
      </c>
      <c r="AQ265" s="1564" t="str">
        <f t="shared" si="97"/>
        <v/>
      </c>
    </row>
    <row r="266" spans="5:43">
      <c r="E266" s="1564" t="str">
        <f t="shared" si="100"/>
        <v/>
      </c>
      <c r="G266" s="1564" t="str">
        <f t="shared" si="100"/>
        <v/>
      </c>
      <c r="I266" s="1564" t="str">
        <f t="shared" si="80"/>
        <v/>
      </c>
      <c r="K266" s="1564" t="str">
        <f t="shared" si="81"/>
        <v/>
      </c>
      <c r="M266" s="1564" t="str">
        <f t="shared" si="82"/>
        <v/>
      </c>
      <c r="O266" s="1564" t="str">
        <f t="shared" si="83"/>
        <v/>
      </c>
      <c r="Q266" s="1564" t="str">
        <f t="shared" si="84"/>
        <v/>
      </c>
      <c r="S266" s="1564" t="str">
        <f t="shared" si="85"/>
        <v/>
      </c>
      <c r="U266" s="1564" t="str">
        <f t="shared" si="86"/>
        <v/>
      </c>
      <c r="W266" s="1564" t="str">
        <f t="shared" si="87"/>
        <v/>
      </c>
      <c r="Y266" s="1564" t="str">
        <f t="shared" si="88"/>
        <v/>
      </c>
      <c r="AA266" s="1564" t="str">
        <f t="shared" si="89"/>
        <v/>
      </c>
      <c r="AC266" s="1564" t="str">
        <f t="shared" si="90"/>
        <v/>
      </c>
      <c r="AE266" s="1564" t="str">
        <f t="shared" si="91"/>
        <v/>
      </c>
      <c r="AG266" s="1564" t="str">
        <f t="shared" si="92"/>
        <v/>
      </c>
      <c r="AI266" s="1564" t="str">
        <f t="shared" si="93"/>
        <v/>
      </c>
      <c r="AK266" s="1564" t="str">
        <f t="shared" si="94"/>
        <v/>
      </c>
      <c r="AM266" s="1564" t="str">
        <f t="shared" si="95"/>
        <v/>
      </c>
      <c r="AO266" s="1564" t="str">
        <f t="shared" si="96"/>
        <v/>
      </c>
      <c r="AQ266" s="1564" t="str">
        <f t="shared" si="97"/>
        <v/>
      </c>
    </row>
    <row r="267" spans="5:43">
      <c r="E267" s="1564" t="str">
        <f t="shared" si="100"/>
        <v/>
      </c>
      <c r="G267" s="1564" t="str">
        <f t="shared" si="100"/>
        <v/>
      </c>
      <c r="I267" s="1564" t="str">
        <f t="shared" si="80"/>
        <v/>
      </c>
      <c r="K267" s="1564" t="str">
        <f t="shared" si="81"/>
        <v/>
      </c>
      <c r="M267" s="1564" t="str">
        <f t="shared" si="82"/>
        <v/>
      </c>
      <c r="O267" s="1564" t="str">
        <f t="shared" si="83"/>
        <v/>
      </c>
      <c r="Q267" s="1564" t="str">
        <f t="shared" si="84"/>
        <v/>
      </c>
      <c r="S267" s="1564" t="str">
        <f t="shared" si="85"/>
        <v/>
      </c>
      <c r="U267" s="1564" t="str">
        <f t="shared" si="86"/>
        <v/>
      </c>
      <c r="W267" s="1564" t="str">
        <f t="shared" si="87"/>
        <v/>
      </c>
      <c r="Y267" s="1564" t="str">
        <f t="shared" si="88"/>
        <v/>
      </c>
      <c r="AA267" s="1564" t="str">
        <f t="shared" si="89"/>
        <v/>
      </c>
      <c r="AC267" s="1564" t="str">
        <f t="shared" si="90"/>
        <v/>
      </c>
      <c r="AE267" s="1564" t="str">
        <f t="shared" si="91"/>
        <v/>
      </c>
      <c r="AG267" s="1564" t="str">
        <f t="shared" si="92"/>
        <v/>
      </c>
      <c r="AI267" s="1564" t="str">
        <f t="shared" si="93"/>
        <v/>
      </c>
      <c r="AK267" s="1564" t="str">
        <f t="shared" si="94"/>
        <v/>
      </c>
      <c r="AM267" s="1564" t="str">
        <f t="shared" si="95"/>
        <v/>
      </c>
      <c r="AO267" s="1564" t="str">
        <f t="shared" si="96"/>
        <v/>
      </c>
      <c r="AQ267" s="1564" t="str">
        <f t="shared" si="97"/>
        <v/>
      </c>
    </row>
    <row r="268" spans="5:43">
      <c r="E268" s="1564" t="str">
        <f t="shared" si="100"/>
        <v/>
      </c>
      <c r="G268" s="1564" t="str">
        <f t="shared" si="100"/>
        <v/>
      </c>
      <c r="I268" s="1564" t="str">
        <f t="shared" si="80"/>
        <v/>
      </c>
      <c r="K268" s="1564" t="str">
        <f t="shared" si="81"/>
        <v/>
      </c>
      <c r="M268" s="1564" t="str">
        <f t="shared" si="82"/>
        <v/>
      </c>
      <c r="O268" s="1564" t="str">
        <f t="shared" si="83"/>
        <v/>
      </c>
      <c r="Q268" s="1564" t="str">
        <f t="shared" si="84"/>
        <v/>
      </c>
      <c r="S268" s="1564" t="str">
        <f t="shared" si="85"/>
        <v/>
      </c>
      <c r="U268" s="1564" t="str">
        <f t="shared" si="86"/>
        <v/>
      </c>
      <c r="W268" s="1564" t="str">
        <f t="shared" si="87"/>
        <v/>
      </c>
      <c r="Y268" s="1564" t="str">
        <f t="shared" si="88"/>
        <v/>
      </c>
      <c r="AA268" s="1564" t="str">
        <f t="shared" si="89"/>
        <v/>
      </c>
      <c r="AC268" s="1564" t="str">
        <f t="shared" si="90"/>
        <v/>
      </c>
      <c r="AE268" s="1564" t="str">
        <f t="shared" si="91"/>
        <v/>
      </c>
      <c r="AG268" s="1564" t="str">
        <f t="shared" si="92"/>
        <v/>
      </c>
      <c r="AI268" s="1564" t="str">
        <f t="shared" si="93"/>
        <v/>
      </c>
      <c r="AK268" s="1564" t="str">
        <f t="shared" si="94"/>
        <v/>
      </c>
      <c r="AM268" s="1564" t="str">
        <f t="shared" si="95"/>
        <v/>
      </c>
      <c r="AO268" s="1564" t="str">
        <f t="shared" si="96"/>
        <v/>
      </c>
      <c r="AQ268" s="1564" t="str">
        <f t="shared" si="97"/>
        <v/>
      </c>
    </row>
    <row r="269" spans="5:43">
      <c r="E269" s="1564" t="str">
        <f t="shared" ref="E269:G284" si="101">IF(OR($B269=0,D269=0),"",D269/$B269)</f>
        <v/>
      </c>
      <c r="G269" s="1564" t="str">
        <f t="shared" si="101"/>
        <v/>
      </c>
      <c r="I269" s="1564" t="str">
        <f t="shared" ref="I269:I300" si="102">IF(OR($B269=0,H269=0),"",H269/$B269)</f>
        <v/>
      </c>
      <c r="K269" s="1564" t="str">
        <f t="shared" ref="K269:K300" si="103">IF(OR($B269=0,J269=0),"",J269/$B269)</f>
        <v/>
      </c>
      <c r="M269" s="1564" t="str">
        <f t="shared" ref="M269:M300" si="104">IF(OR($B269=0,L269=0),"",L269/$B269)</f>
        <v/>
      </c>
      <c r="O269" s="1564" t="str">
        <f t="shared" ref="O269:O300" si="105">IF(OR($B269=0,N269=0),"",N269/$B269)</f>
        <v/>
      </c>
      <c r="Q269" s="1564" t="str">
        <f t="shared" ref="Q269:Q300" si="106">IF(OR($B269=0,P269=0),"",P269/$B269)</f>
        <v/>
      </c>
      <c r="S269" s="1564" t="str">
        <f t="shared" ref="S269:S300" si="107">IF(OR($B269=0,R269=0),"",R269/$B269)</f>
        <v/>
      </c>
      <c r="U269" s="1564" t="str">
        <f t="shared" ref="U269:U300" si="108">IF(OR($B269=0,T269=0),"",T269/$B269)</f>
        <v/>
      </c>
      <c r="W269" s="1564" t="str">
        <f t="shared" ref="W269:W300" si="109">IF(OR($B269=0,V269=0),"",V269/$B269)</f>
        <v/>
      </c>
      <c r="Y269" s="1564" t="str">
        <f t="shared" ref="Y269:Y300" si="110">IF(OR($B269=0,X269=0),"",X269/$B269)</f>
        <v/>
      </c>
      <c r="AA269" s="1564" t="str">
        <f t="shared" ref="AA269:AA300" si="111">IF(OR($B269=0,Z269=0),"",Z269/$B269)</f>
        <v/>
      </c>
      <c r="AC269" s="1564" t="str">
        <f t="shared" ref="AC269:AC300" si="112">IF(OR($B269=0,AB269=0),"",AB269/$B269)</f>
        <v/>
      </c>
      <c r="AE269" s="1564" t="str">
        <f t="shared" ref="AE269:AE300" si="113">IF(OR($B269=0,AD269=0),"",AD269/$B269)</f>
        <v/>
      </c>
      <c r="AG269" s="1564" t="str">
        <f t="shared" ref="AG269:AG300" si="114">IF(OR($B269=0,AF269=0),"",AF269/$B269)</f>
        <v/>
      </c>
      <c r="AI269" s="1564" t="str">
        <f t="shared" ref="AI269:AI300" si="115">IF(OR($B269=0,AH269=0),"",AH269/$B269)</f>
        <v/>
      </c>
      <c r="AK269" s="1564" t="str">
        <f t="shared" ref="AK269:AK300" si="116">IF(OR($B269=0,AJ269=0),"",AJ269/$B269)</f>
        <v/>
      </c>
      <c r="AM269" s="1564" t="str">
        <f t="shared" ref="AM269:AM300" si="117">IF(OR($B269=0,AL269=0),"",AL269/$B269)</f>
        <v/>
      </c>
      <c r="AO269" s="1564" t="str">
        <f t="shared" ref="AO269:AO300" si="118">IF(OR($B269=0,AN269=0),"",AN269/$B269)</f>
        <v/>
      </c>
      <c r="AQ269" s="1564" t="str">
        <f t="shared" ref="AQ269:AQ300" si="119">IF(OR($B269=0,AP269=0),"",AP269/$B269)</f>
        <v/>
      </c>
    </row>
    <row r="270" spans="5:43">
      <c r="E270" s="1564" t="str">
        <f t="shared" si="101"/>
        <v/>
      </c>
      <c r="G270" s="1564" t="str">
        <f t="shared" si="101"/>
        <v/>
      </c>
      <c r="I270" s="1564" t="str">
        <f t="shared" si="102"/>
        <v/>
      </c>
      <c r="K270" s="1564" t="str">
        <f t="shared" si="103"/>
        <v/>
      </c>
      <c r="M270" s="1564" t="str">
        <f t="shared" si="104"/>
        <v/>
      </c>
      <c r="O270" s="1564" t="str">
        <f t="shared" si="105"/>
        <v/>
      </c>
      <c r="Q270" s="1564" t="str">
        <f t="shared" si="106"/>
        <v/>
      </c>
      <c r="S270" s="1564" t="str">
        <f t="shared" si="107"/>
        <v/>
      </c>
      <c r="U270" s="1564" t="str">
        <f t="shared" si="108"/>
        <v/>
      </c>
      <c r="W270" s="1564" t="str">
        <f t="shared" si="109"/>
        <v/>
      </c>
      <c r="Y270" s="1564" t="str">
        <f t="shared" si="110"/>
        <v/>
      </c>
      <c r="AA270" s="1564" t="str">
        <f t="shared" si="111"/>
        <v/>
      </c>
      <c r="AC270" s="1564" t="str">
        <f t="shared" si="112"/>
        <v/>
      </c>
      <c r="AE270" s="1564" t="str">
        <f t="shared" si="113"/>
        <v/>
      </c>
      <c r="AG270" s="1564" t="str">
        <f t="shared" si="114"/>
        <v/>
      </c>
      <c r="AI270" s="1564" t="str">
        <f t="shared" si="115"/>
        <v/>
      </c>
      <c r="AK270" s="1564" t="str">
        <f t="shared" si="116"/>
        <v/>
      </c>
      <c r="AM270" s="1564" t="str">
        <f t="shared" si="117"/>
        <v/>
      </c>
      <c r="AO270" s="1564" t="str">
        <f t="shared" si="118"/>
        <v/>
      </c>
      <c r="AQ270" s="1564" t="str">
        <f t="shared" si="119"/>
        <v/>
      </c>
    </row>
    <row r="271" spans="5:43">
      <c r="E271" s="1564" t="str">
        <f t="shared" si="101"/>
        <v/>
      </c>
      <c r="G271" s="1564" t="str">
        <f t="shared" si="101"/>
        <v/>
      </c>
      <c r="I271" s="1564" t="str">
        <f t="shared" si="102"/>
        <v/>
      </c>
      <c r="K271" s="1564" t="str">
        <f t="shared" si="103"/>
        <v/>
      </c>
      <c r="M271" s="1564" t="str">
        <f t="shared" si="104"/>
        <v/>
      </c>
      <c r="O271" s="1564" t="str">
        <f t="shared" si="105"/>
        <v/>
      </c>
      <c r="Q271" s="1564" t="str">
        <f t="shared" si="106"/>
        <v/>
      </c>
      <c r="S271" s="1564" t="str">
        <f t="shared" si="107"/>
        <v/>
      </c>
      <c r="U271" s="1564" t="str">
        <f t="shared" si="108"/>
        <v/>
      </c>
      <c r="W271" s="1564" t="str">
        <f t="shared" si="109"/>
        <v/>
      </c>
      <c r="Y271" s="1564" t="str">
        <f t="shared" si="110"/>
        <v/>
      </c>
      <c r="AA271" s="1564" t="str">
        <f t="shared" si="111"/>
        <v/>
      </c>
      <c r="AC271" s="1564" t="str">
        <f t="shared" si="112"/>
        <v/>
      </c>
      <c r="AE271" s="1564" t="str">
        <f t="shared" si="113"/>
        <v/>
      </c>
      <c r="AG271" s="1564" t="str">
        <f t="shared" si="114"/>
        <v/>
      </c>
      <c r="AI271" s="1564" t="str">
        <f t="shared" si="115"/>
        <v/>
      </c>
      <c r="AK271" s="1564" t="str">
        <f t="shared" si="116"/>
        <v/>
      </c>
      <c r="AM271" s="1564" t="str">
        <f t="shared" si="117"/>
        <v/>
      </c>
      <c r="AO271" s="1564" t="str">
        <f t="shared" si="118"/>
        <v/>
      </c>
      <c r="AQ271" s="1564" t="str">
        <f t="shared" si="119"/>
        <v/>
      </c>
    </row>
    <row r="272" spans="5:43">
      <c r="E272" s="1564" t="str">
        <f t="shared" si="101"/>
        <v/>
      </c>
      <c r="G272" s="1564" t="str">
        <f t="shared" si="101"/>
        <v/>
      </c>
      <c r="I272" s="1564" t="str">
        <f t="shared" si="102"/>
        <v/>
      </c>
      <c r="K272" s="1564" t="str">
        <f t="shared" si="103"/>
        <v/>
      </c>
      <c r="M272" s="1564" t="str">
        <f t="shared" si="104"/>
        <v/>
      </c>
      <c r="O272" s="1564" t="str">
        <f t="shared" si="105"/>
        <v/>
      </c>
      <c r="Q272" s="1564" t="str">
        <f t="shared" si="106"/>
        <v/>
      </c>
      <c r="S272" s="1564" t="str">
        <f t="shared" si="107"/>
        <v/>
      </c>
      <c r="U272" s="1564" t="str">
        <f t="shared" si="108"/>
        <v/>
      </c>
      <c r="W272" s="1564" t="str">
        <f t="shared" si="109"/>
        <v/>
      </c>
      <c r="Y272" s="1564" t="str">
        <f t="shared" si="110"/>
        <v/>
      </c>
      <c r="AA272" s="1564" t="str">
        <f t="shared" si="111"/>
        <v/>
      </c>
      <c r="AC272" s="1564" t="str">
        <f t="shared" si="112"/>
        <v/>
      </c>
      <c r="AE272" s="1564" t="str">
        <f t="shared" si="113"/>
        <v/>
      </c>
      <c r="AG272" s="1564" t="str">
        <f t="shared" si="114"/>
        <v/>
      </c>
      <c r="AI272" s="1564" t="str">
        <f t="shared" si="115"/>
        <v/>
      </c>
      <c r="AK272" s="1564" t="str">
        <f t="shared" si="116"/>
        <v/>
      </c>
      <c r="AM272" s="1564" t="str">
        <f t="shared" si="117"/>
        <v/>
      </c>
      <c r="AO272" s="1564" t="str">
        <f t="shared" si="118"/>
        <v/>
      </c>
      <c r="AQ272" s="1564" t="str">
        <f t="shared" si="119"/>
        <v/>
      </c>
    </row>
    <row r="273" spans="5:43">
      <c r="E273" s="1564" t="str">
        <f t="shared" si="101"/>
        <v/>
      </c>
      <c r="G273" s="1564" t="str">
        <f t="shared" si="101"/>
        <v/>
      </c>
      <c r="I273" s="1564" t="str">
        <f t="shared" si="102"/>
        <v/>
      </c>
      <c r="K273" s="1564" t="str">
        <f t="shared" si="103"/>
        <v/>
      </c>
      <c r="M273" s="1564" t="str">
        <f t="shared" si="104"/>
        <v/>
      </c>
      <c r="O273" s="1564" t="str">
        <f t="shared" si="105"/>
        <v/>
      </c>
      <c r="Q273" s="1564" t="str">
        <f t="shared" si="106"/>
        <v/>
      </c>
      <c r="S273" s="1564" t="str">
        <f t="shared" si="107"/>
        <v/>
      </c>
      <c r="U273" s="1564" t="str">
        <f t="shared" si="108"/>
        <v/>
      </c>
      <c r="W273" s="1564" t="str">
        <f t="shared" si="109"/>
        <v/>
      </c>
      <c r="Y273" s="1564" t="str">
        <f t="shared" si="110"/>
        <v/>
      </c>
      <c r="AA273" s="1564" t="str">
        <f t="shared" si="111"/>
        <v/>
      </c>
      <c r="AC273" s="1564" t="str">
        <f t="shared" si="112"/>
        <v/>
      </c>
      <c r="AE273" s="1564" t="str">
        <f t="shared" si="113"/>
        <v/>
      </c>
      <c r="AG273" s="1564" t="str">
        <f t="shared" si="114"/>
        <v/>
      </c>
      <c r="AI273" s="1564" t="str">
        <f t="shared" si="115"/>
        <v/>
      </c>
      <c r="AK273" s="1564" t="str">
        <f t="shared" si="116"/>
        <v/>
      </c>
      <c r="AM273" s="1564" t="str">
        <f t="shared" si="117"/>
        <v/>
      </c>
      <c r="AO273" s="1564" t="str">
        <f t="shared" si="118"/>
        <v/>
      </c>
      <c r="AQ273" s="1564" t="str">
        <f t="shared" si="119"/>
        <v/>
      </c>
    </row>
    <row r="274" spans="5:43">
      <c r="E274" s="1564" t="str">
        <f t="shared" si="101"/>
        <v/>
      </c>
      <c r="G274" s="1564" t="str">
        <f t="shared" si="101"/>
        <v/>
      </c>
      <c r="I274" s="1564" t="str">
        <f t="shared" si="102"/>
        <v/>
      </c>
      <c r="K274" s="1564" t="str">
        <f t="shared" si="103"/>
        <v/>
      </c>
      <c r="M274" s="1564" t="str">
        <f t="shared" si="104"/>
        <v/>
      </c>
      <c r="O274" s="1564" t="str">
        <f t="shared" si="105"/>
        <v/>
      </c>
      <c r="Q274" s="1564" t="str">
        <f t="shared" si="106"/>
        <v/>
      </c>
      <c r="S274" s="1564" t="str">
        <f t="shared" si="107"/>
        <v/>
      </c>
      <c r="U274" s="1564" t="str">
        <f t="shared" si="108"/>
        <v/>
      </c>
      <c r="W274" s="1564" t="str">
        <f t="shared" si="109"/>
        <v/>
      </c>
      <c r="Y274" s="1564" t="str">
        <f t="shared" si="110"/>
        <v/>
      </c>
      <c r="AA274" s="1564" t="str">
        <f t="shared" si="111"/>
        <v/>
      </c>
      <c r="AC274" s="1564" t="str">
        <f t="shared" si="112"/>
        <v/>
      </c>
      <c r="AE274" s="1564" t="str">
        <f t="shared" si="113"/>
        <v/>
      </c>
      <c r="AG274" s="1564" t="str">
        <f t="shared" si="114"/>
        <v/>
      </c>
      <c r="AI274" s="1564" t="str">
        <f t="shared" si="115"/>
        <v/>
      </c>
      <c r="AK274" s="1564" t="str">
        <f t="shared" si="116"/>
        <v/>
      </c>
      <c r="AM274" s="1564" t="str">
        <f t="shared" si="117"/>
        <v/>
      </c>
      <c r="AO274" s="1564" t="str">
        <f t="shared" si="118"/>
        <v/>
      </c>
      <c r="AQ274" s="1564" t="str">
        <f t="shared" si="119"/>
        <v/>
      </c>
    </row>
    <row r="275" spans="5:43">
      <c r="E275" s="1564" t="str">
        <f t="shared" si="101"/>
        <v/>
      </c>
      <c r="G275" s="1564" t="str">
        <f t="shared" si="101"/>
        <v/>
      </c>
      <c r="I275" s="1564" t="str">
        <f t="shared" si="102"/>
        <v/>
      </c>
      <c r="K275" s="1564" t="str">
        <f t="shared" si="103"/>
        <v/>
      </c>
      <c r="M275" s="1564" t="str">
        <f t="shared" si="104"/>
        <v/>
      </c>
      <c r="O275" s="1564" t="str">
        <f t="shared" si="105"/>
        <v/>
      </c>
      <c r="Q275" s="1564" t="str">
        <f t="shared" si="106"/>
        <v/>
      </c>
      <c r="S275" s="1564" t="str">
        <f t="shared" si="107"/>
        <v/>
      </c>
      <c r="U275" s="1564" t="str">
        <f t="shared" si="108"/>
        <v/>
      </c>
      <c r="W275" s="1564" t="str">
        <f t="shared" si="109"/>
        <v/>
      </c>
      <c r="Y275" s="1564" t="str">
        <f t="shared" si="110"/>
        <v/>
      </c>
      <c r="AA275" s="1564" t="str">
        <f t="shared" si="111"/>
        <v/>
      </c>
      <c r="AC275" s="1564" t="str">
        <f t="shared" si="112"/>
        <v/>
      </c>
      <c r="AE275" s="1564" t="str">
        <f t="shared" si="113"/>
        <v/>
      </c>
      <c r="AG275" s="1564" t="str">
        <f t="shared" si="114"/>
        <v/>
      </c>
      <c r="AI275" s="1564" t="str">
        <f t="shared" si="115"/>
        <v/>
      </c>
      <c r="AK275" s="1564" t="str">
        <f t="shared" si="116"/>
        <v/>
      </c>
      <c r="AM275" s="1564" t="str">
        <f t="shared" si="117"/>
        <v/>
      </c>
      <c r="AO275" s="1564" t="str">
        <f t="shared" si="118"/>
        <v/>
      </c>
      <c r="AQ275" s="1564" t="str">
        <f t="shared" si="119"/>
        <v/>
      </c>
    </row>
    <row r="276" spans="5:43">
      <c r="E276" s="1564" t="str">
        <f t="shared" si="101"/>
        <v/>
      </c>
      <c r="G276" s="1564" t="str">
        <f t="shared" si="101"/>
        <v/>
      </c>
      <c r="I276" s="1564" t="str">
        <f t="shared" si="102"/>
        <v/>
      </c>
      <c r="K276" s="1564" t="str">
        <f t="shared" si="103"/>
        <v/>
      </c>
      <c r="M276" s="1564" t="str">
        <f t="shared" si="104"/>
        <v/>
      </c>
      <c r="O276" s="1564" t="str">
        <f t="shared" si="105"/>
        <v/>
      </c>
      <c r="Q276" s="1564" t="str">
        <f t="shared" si="106"/>
        <v/>
      </c>
      <c r="S276" s="1564" t="str">
        <f t="shared" si="107"/>
        <v/>
      </c>
      <c r="U276" s="1564" t="str">
        <f t="shared" si="108"/>
        <v/>
      </c>
      <c r="W276" s="1564" t="str">
        <f t="shared" si="109"/>
        <v/>
      </c>
      <c r="Y276" s="1564" t="str">
        <f t="shared" si="110"/>
        <v/>
      </c>
      <c r="AA276" s="1564" t="str">
        <f t="shared" si="111"/>
        <v/>
      </c>
      <c r="AC276" s="1564" t="str">
        <f t="shared" si="112"/>
        <v/>
      </c>
      <c r="AE276" s="1564" t="str">
        <f t="shared" si="113"/>
        <v/>
      </c>
      <c r="AG276" s="1564" t="str">
        <f t="shared" si="114"/>
        <v/>
      </c>
      <c r="AI276" s="1564" t="str">
        <f t="shared" si="115"/>
        <v/>
      </c>
      <c r="AK276" s="1564" t="str">
        <f t="shared" si="116"/>
        <v/>
      </c>
      <c r="AM276" s="1564" t="str">
        <f t="shared" si="117"/>
        <v/>
      </c>
      <c r="AO276" s="1564" t="str">
        <f t="shared" si="118"/>
        <v/>
      </c>
      <c r="AQ276" s="1564" t="str">
        <f t="shared" si="119"/>
        <v/>
      </c>
    </row>
    <row r="277" spans="5:43">
      <c r="E277" s="1564" t="str">
        <f t="shared" si="101"/>
        <v/>
      </c>
      <c r="G277" s="1564" t="str">
        <f t="shared" si="101"/>
        <v/>
      </c>
      <c r="I277" s="1564" t="str">
        <f t="shared" si="102"/>
        <v/>
      </c>
      <c r="K277" s="1564" t="str">
        <f t="shared" si="103"/>
        <v/>
      </c>
      <c r="M277" s="1564" t="str">
        <f t="shared" si="104"/>
        <v/>
      </c>
      <c r="O277" s="1564" t="str">
        <f t="shared" si="105"/>
        <v/>
      </c>
      <c r="Q277" s="1564" t="str">
        <f t="shared" si="106"/>
        <v/>
      </c>
      <c r="S277" s="1564" t="str">
        <f t="shared" si="107"/>
        <v/>
      </c>
      <c r="U277" s="1564" t="str">
        <f t="shared" si="108"/>
        <v/>
      </c>
      <c r="W277" s="1564" t="str">
        <f t="shared" si="109"/>
        <v/>
      </c>
      <c r="Y277" s="1564" t="str">
        <f t="shared" si="110"/>
        <v/>
      </c>
      <c r="AA277" s="1564" t="str">
        <f t="shared" si="111"/>
        <v/>
      </c>
      <c r="AC277" s="1564" t="str">
        <f t="shared" si="112"/>
        <v/>
      </c>
      <c r="AE277" s="1564" t="str">
        <f t="shared" si="113"/>
        <v/>
      </c>
      <c r="AG277" s="1564" t="str">
        <f t="shared" si="114"/>
        <v/>
      </c>
      <c r="AI277" s="1564" t="str">
        <f t="shared" si="115"/>
        <v/>
      </c>
      <c r="AK277" s="1564" t="str">
        <f t="shared" si="116"/>
        <v/>
      </c>
      <c r="AM277" s="1564" t="str">
        <f t="shared" si="117"/>
        <v/>
      </c>
      <c r="AO277" s="1564" t="str">
        <f t="shared" si="118"/>
        <v/>
      </c>
      <c r="AQ277" s="1564" t="str">
        <f t="shared" si="119"/>
        <v/>
      </c>
    </row>
    <row r="278" spans="5:43">
      <c r="E278" s="1564" t="str">
        <f t="shared" si="101"/>
        <v/>
      </c>
      <c r="G278" s="1564" t="str">
        <f t="shared" si="101"/>
        <v/>
      </c>
      <c r="I278" s="1564" t="str">
        <f t="shared" si="102"/>
        <v/>
      </c>
      <c r="K278" s="1564" t="str">
        <f t="shared" si="103"/>
        <v/>
      </c>
      <c r="M278" s="1564" t="str">
        <f t="shared" si="104"/>
        <v/>
      </c>
      <c r="O278" s="1564" t="str">
        <f t="shared" si="105"/>
        <v/>
      </c>
      <c r="Q278" s="1564" t="str">
        <f t="shared" si="106"/>
        <v/>
      </c>
      <c r="S278" s="1564" t="str">
        <f t="shared" si="107"/>
        <v/>
      </c>
      <c r="U278" s="1564" t="str">
        <f t="shared" si="108"/>
        <v/>
      </c>
      <c r="W278" s="1564" t="str">
        <f t="shared" si="109"/>
        <v/>
      </c>
      <c r="Y278" s="1564" t="str">
        <f t="shared" si="110"/>
        <v/>
      </c>
      <c r="AA278" s="1564" t="str">
        <f t="shared" si="111"/>
        <v/>
      </c>
      <c r="AC278" s="1564" t="str">
        <f t="shared" si="112"/>
        <v/>
      </c>
      <c r="AE278" s="1564" t="str">
        <f t="shared" si="113"/>
        <v/>
      </c>
      <c r="AG278" s="1564" t="str">
        <f t="shared" si="114"/>
        <v/>
      </c>
      <c r="AI278" s="1564" t="str">
        <f t="shared" si="115"/>
        <v/>
      </c>
      <c r="AK278" s="1564" t="str">
        <f t="shared" si="116"/>
        <v/>
      </c>
      <c r="AM278" s="1564" t="str">
        <f t="shared" si="117"/>
        <v/>
      </c>
      <c r="AO278" s="1564" t="str">
        <f t="shared" si="118"/>
        <v/>
      </c>
      <c r="AQ278" s="1564" t="str">
        <f t="shared" si="119"/>
        <v/>
      </c>
    </row>
    <row r="279" spans="5:43">
      <c r="E279" s="1564" t="str">
        <f t="shared" si="101"/>
        <v/>
      </c>
      <c r="G279" s="1564" t="str">
        <f t="shared" si="101"/>
        <v/>
      </c>
      <c r="I279" s="1564" t="str">
        <f t="shared" si="102"/>
        <v/>
      </c>
      <c r="K279" s="1564" t="str">
        <f t="shared" si="103"/>
        <v/>
      </c>
      <c r="M279" s="1564" t="str">
        <f t="shared" si="104"/>
        <v/>
      </c>
      <c r="O279" s="1564" t="str">
        <f t="shared" si="105"/>
        <v/>
      </c>
      <c r="Q279" s="1564" t="str">
        <f t="shared" si="106"/>
        <v/>
      </c>
      <c r="S279" s="1564" t="str">
        <f t="shared" si="107"/>
        <v/>
      </c>
      <c r="U279" s="1564" t="str">
        <f t="shared" si="108"/>
        <v/>
      </c>
      <c r="W279" s="1564" t="str">
        <f t="shared" si="109"/>
        <v/>
      </c>
      <c r="Y279" s="1564" t="str">
        <f t="shared" si="110"/>
        <v/>
      </c>
      <c r="AA279" s="1564" t="str">
        <f t="shared" si="111"/>
        <v/>
      </c>
      <c r="AC279" s="1564" t="str">
        <f t="shared" si="112"/>
        <v/>
      </c>
      <c r="AE279" s="1564" t="str">
        <f t="shared" si="113"/>
        <v/>
      </c>
      <c r="AG279" s="1564" t="str">
        <f t="shared" si="114"/>
        <v/>
      </c>
      <c r="AI279" s="1564" t="str">
        <f t="shared" si="115"/>
        <v/>
      </c>
      <c r="AK279" s="1564" t="str">
        <f t="shared" si="116"/>
        <v/>
      </c>
      <c r="AM279" s="1564" t="str">
        <f t="shared" si="117"/>
        <v/>
      </c>
      <c r="AO279" s="1564" t="str">
        <f t="shared" si="118"/>
        <v/>
      </c>
      <c r="AQ279" s="1564" t="str">
        <f t="shared" si="119"/>
        <v/>
      </c>
    </row>
    <row r="280" spans="5:43">
      <c r="E280" s="1564" t="str">
        <f t="shared" si="101"/>
        <v/>
      </c>
      <c r="G280" s="1564" t="str">
        <f t="shared" si="101"/>
        <v/>
      </c>
      <c r="I280" s="1564" t="str">
        <f t="shared" si="102"/>
        <v/>
      </c>
      <c r="K280" s="1564" t="str">
        <f t="shared" si="103"/>
        <v/>
      </c>
      <c r="M280" s="1564" t="str">
        <f t="shared" si="104"/>
        <v/>
      </c>
      <c r="O280" s="1564" t="str">
        <f t="shared" si="105"/>
        <v/>
      </c>
      <c r="Q280" s="1564" t="str">
        <f t="shared" si="106"/>
        <v/>
      </c>
      <c r="S280" s="1564" t="str">
        <f t="shared" si="107"/>
        <v/>
      </c>
      <c r="U280" s="1564" t="str">
        <f t="shared" si="108"/>
        <v/>
      </c>
      <c r="W280" s="1564" t="str">
        <f t="shared" si="109"/>
        <v/>
      </c>
      <c r="Y280" s="1564" t="str">
        <f t="shared" si="110"/>
        <v/>
      </c>
      <c r="AA280" s="1564" t="str">
        <f t="shared" si="111"/>
        <v/>
      </c>
      <c r="AC280" s="1564" t="str">
        <f t="shared" si="112"/>
        <v/>
      </c>
      <c r="AE280" s="1564" t="str">
        <f t="shared" si="113"/>
        <v/>
      </c>
      <c r="AG280" s="1564" t="str">
        <f t="shared" si="114"/>
        <v/>
      </c>
      <c r="AI280" s="1564" t="str">
        <f t="shared" si="115"/>
        <v/>
      </c>
      <c r="AK280" s="1564" t="str">
        <f t="shared" si="116"/>
        <v/>
      </c>
      <c r="AM280" s="1564" t="str">
        <f t="shared" si="117"/>
        <v/>
      </c>
      <c r="AO280" s="1564" t="str">
        <f t="shared" si="118"/>
        <v/>
      </c>
      <c r="AQ280" s="1564" t="str">
        <f t="shared" si="119"/>
        <v/>
      </c>
    </row>
    <row r="281" spans="5:43">
      <c r="E281" s="1564" t="str">
        <f t="shared" si="101"/>
        <v/>
      </c>
      <c r="G281" s="1564" t="str">
        <f t="shared" si="101"/>
        <v/>
      </c>
      <c r="I281" s="1564" t="str">
        <f t="shared" si="102"/>
        <v/>
      </c>
      <c r="K281" s="1564" t="str">
        <f t="shared" si="103"/>
        <v/>
      </c>
      <c r="M281" s="1564" t="str">
        <f t="shared" si="104"/>
        <v/>
      </c>
      <c r="O281" s="1564" t="str">
        <f t="shared" si="105"/>
        <v/>
      </c>
      <c r="Q281" s="1564" t="str">
        <f t="shared" si="106"/>
        <v/>
      </c>
      <c r="S281" s="1564" t="str">
        <f t="shared" si="107"/>
        <v/>
      </c>
      <c r="U281" s="1564" t="str">
        <f t="shared" si="108"/>
        <v/>
      </c>
      <c r="W281" s="1564" t="str">
        <f t="shared" si="109"/>
        <v/>
      </c>
      <c r="Y281" s="1564" t="str">
        <f t="shared" si="110"/>
        <v/>
      </c>
      <c r="AA281" s="1564" t="str">
        <f t="shared" si="111"/>
        <v/>
      </c>
      <c r="AC281" s="1564" t="str">
        <f t="shared" si="112"/>
        <v/>
      </c>
      <c r="AE281" s="1564" t="str">
        <f t="shared" si="113"/>
        <v/>
      </c>
      <c r="AG281" s="1564" t="str">
        <f t="shared" si="114"/>
        <v/>
      </c>
      <c r="AI281" s="1564" t="str">
        <f t="shared" si="115"/>
        <v/>
      </c>
      <c r="AK281" s="1564" t="str">
        <f t="shared" si="116"/>
        <v/>
      </c>
      <c r="AM281" s="1564" t="str">
        <f t="shared" si="117"/>
        <v/>
      </c>
      <c r="AO281" s="1564" t="str">
        <f t="shared" si="118"/>
        <v/>
      </c>
      <c r="AQ281" s="1564" t="str">
        <f t="shared" si="119"/>
        <v/>
      </c>
    </row>
    <row r="282" spans="5:43">
      <c r="E282" s="1564" t="str">
        <f t="shared" si="101"/>
        <v/>
      </c>
      <c r="G282" s="1564" t="str">
        <f t="shared" si="101"/>
        <v/>
      </c>
      <c r="I282" s="1564" t="str">
        <f t="shared" si="102"/>
        <v/>
      </c>
      <c r="K282" s="1564" t="str">
        <f t="shared" si="103"/>
        <v/>
      </c>
      <c r="M282" s="1564" t="str">
        <f t="shared" si="104"/>
        <v/>
      </c>
      <c r="O282" s="1564" t="str">
        <f t="shared" si="105"/>
        <v/>
      </c>
      <c r="Q282" s="1564" t="str">
        <f t="shared" si="106"/>
        <v/>
      </c>
      <c r="S282" s="1564" t="str">
        <f t="shared" si="107"/>
        <v/>
      </c>
      <c r="U282" s="1564" t="str">
        <f t="shared" si="108"/>
        <v/>
      </c>
      <c r="W282" s="1564" t="str">
        <f t="shared" si="109"/>
        <v/>
      </c>
      <c r="Y282" s="1564" t="str">
        <f t="shared" si="110"/>
        <v/>
      </c>
      <c r="AA282" s="1564" t="str">
        <f t="shared" si="111"/>
        <v/>
      </c>
      <c r="AC282" s="1564" t="str">
        <f t="shared" si="112"/>
        <v/>
      </c>
      <c r="AE282" s="1564" t="str">
        <f t="shared" si="113"/>
        <v/>
      </c>
      <c r="AG282" s="1564" t="str">
        <f t="shared" si="114"/>
        <v/>
      </c>
      <c r="AI282" s="1564" t="str">
        <f t="shared" si="115"/>
        <v/>
      </c>
      <c r="AK282" s="1564" t="str">
        <f t="shared" si="116"/>
        <v/>
      </c>
      <c r="AM282" s="1564" t="str">
        <f t="shared" si="117"/>
        <v/>
      </c>
      <c r="AO282" s="1564" t="str">
        <f t="shared" si="118"/>
        <v/>
      </c>
      <c r="AQ282" s="1564" t="str">
        <f t="shared" si="119"/>
        <v/>
      </c>
    </row>
    <row r="283" spans="5:43">
      <c r="E283" s="1564" t="str">
        <f t="shared" si="101"/>
        <v/>
      </c>
      <c r="G283" s="1564" t="str">
        <f t="shared" si="101"/>
        <v/>
      </c>
      <c r="I283" s="1564" t="str">
        <f t="shared" si="102"/>
        <v/>
      </c>
      <c r="K283" s="1564" t="str">
        <f t="shared" si="103"/>
        <v/>
      </c>
      <c r="M283" s="1564" t="str">
        <f t="shared" si="104"/>
        <v/>
      </c>
      <c r="O283" s="1564" t="str">
        <f t="shared" si="105"/>
        <v/>
      </c>
      <c r="Q283" s="1564" t="str">
        <f t="shared" si="106"/>
        <v/>
      </c>
      <c r="S283" s="1564" t="str">
        <f t="shared" si="107"/>
        <v/>
      </c>
      <c r="U283" s="1564" t="str">
        <f t="shared" si="108"/>
        <v/>
      </c>
      <c r="W283" s="1564" t="str">
        <f t="shared" si="109"/>
        <v/>
      </c>
      <c r="Y283" s="1564" t="str">
        <f t="shared" si="110"/>
        <v/>
      </c>
      <c r="AA283" s="1564" t="str">
        <f t="shared" si="111"/>
        <v/>
      </c>
      <c r="AC283" s="1564" t="str">
        <f t="shared" si="112"/>
        <v/>
      </c>
      <c r="AE283" s="1564" t="str">
        <f t="shared" si="113"/>
        <v/>
      </c>
      <c r="AG283" s="1564" t="str">
        <f t="shared" si="114"/>
        <v/>
      </c>
      <c r="AI283" s="1564" t="str">
        <f t="shared" si="115"/>
        <v/>
      </c>
      <c r="AK283" s="1564" t="str">
        <f t="shared" si="116"/>
        <v/>
      </c>
      <c r="AM283" s="1564" t="str">
        <f t="shared" si="117"/>
        <v/>
      </c>
      <c r="AO283" s="1564" t="str">
        <f t="shared" si="118"/>
        <v/>
      </c>
      <c r="AQ283" s="1564" t="str">
        <f t="shared" si="119"/>
        <v/>
      </c>
    </row>
    <row r="284" spans="5:43">
      <c r="E284" s="1564" t="str">
        <f t="shared" si="101"/>
        <v/>
      </c>
      <c r="G284" s="1564" t="str">
        <f t="shared" si="101"/>
        <v/>
      </c>
      <c r="I284" s="1564" t="str">
        <f t="shared" si="102"/>
        <v/>
      </c>
      <c r="K284" s="1564" t="str">
        <f t="shared" si="103"/>
        <v/>
      </c>
      <c r="M284" s="1564" t="str">
        <f t="shared" si="104"/>
        <v/>
      </c>
      <c r="O284" s="1564" t="str">
        <f t="shared" si="105"/>
        <v/>
      </c>
      <c r="Q284" s="1564" t="str">
        <f t="shared" si="106"/>
        <v/>
      </c>
      <c r="S284" s="1564" t="str">
        <f t="shared" si="107"/>
        <v/>
      </c>
      <c r="U284" s="1564" t="str">
        <f t="shared" si="108"/>
        <v/>
      </c>
      <c r="W284" s="1564" t="str">
        <f t="shared" si="109"/>
        <v/>
      </c>
      <c r="Y284" s="1564" t="str">
        <f t="shared" si="110"/>
        <v/>
      </c>
      <c r="AA284" s="1564" t="str">
        <f t="shared" si="111"/>
        <v/>
      </c>
      <c r="AC284" s="1564" t="str">
        <f t="shared" si="112"/>
        <v/>
      </c>
      <c r="AE284" s="1564" t="str">
        <f t="shared" si="113"/>
        <v/>
      </c>
      <c r="AG284" s="1564" t="str">
        <f t="shared" si="114"/>
        <v/>
      </c>
      <c r="AI284" s="1564" t="str">
        <f t="shared" si="115"/>
        <v/>
      </c>
      <c r="AK284" s="1564" t="str">
        <f t="shared" si="116"/>
        <v/>
      </c>
      <c r="AM284" s="1564" t="str">
        <f t="shared" si="117"/>
        <v/>
      </c>
      <c r="AO284" s="1564" t="str">
        <f t="shared" si="118"/>
        <v/>
      </c>
      <c r="AQ284" s="1564" t="str">
        <f t="shared" si="119"/>
        <v/>
      </c>
    </row>
    <row r="285" spans="5:43">
      <c r="E285" s="1564" t="str">
        <f t="shared" ref="E285:G300" si="120">IF(OR($B285=0,D285=0),"",D285/$B285)</f>
        <v/>
      </c>
      <c r="G285" s="1564" t="str">
        <f t="shared" si="120"/>
        <v/>
      </c>
      <c r="I285" s="1564" t="str">
        <f t="shared" si="102"/>
        <v/>
      </c>
      <c r="K285" s="1564" t="str">
        <f t="shared" si="103"/>
        <v/>
      </c>
      <c r="M285" s="1564" t="str">
        <f t="shared" si="104"/>
        <v/>
      </c>
      <c r="O285" s="1564" t="str">
        <f t="shared" si="105"/>
        <v/>
      </c>
      <c r="Q285" s="1564" t="str">
        <f t="shared" si="106"/>
        <v/>
      </c>
      <c r="S285" s="1564" t="str">
        <f t="shared" si="107"/>
        <v/>
      </c>
      <c r="U285" s="1564" t="str">
        <f t="shared" si="108"/>
        <v/>
      </c>
      <c r="W285" s="1564" t="str">
        <f t="shared" si="109"/>
        <v/>
      </c>
      <c r="Y285" s="1564" t="str">
        <f t="shared" si="110"/>
        <v/>
      </c>
      <c r="AA285" s="1564" t="str">
        <f t="shared" si="111"/>
        <v/>
      </c>
      <c r="AC285" s="1564" t="str">
        <f t="shared" si="112"/>
        <v/>
      </c>
      <c r="AE285" s="1564" t="str">
        <f t="shared" si="113"/>
        <v/>
      </c>
      <c r="AG285" s="1564" t="str">
        <f t="shared" si="114"/>
        <v/>
      </c>
      <c r="AI285" s="1564" t="str">
        <f t="shared" si="115"/>
        <v/>
      </c>
      <c r="AK285" s="1564" t="str">
        <f t="shared" si="116"/>
        <v/>
      </c>
      <c r="AM285" s="1564" t="str">
        <f t="shared" si="117"/>
        <v/>
      </c>
      <c r="AO285" s="1564" t="str">
        <f t="shared" si="118"/>
        <v/>
      </c>
      <c r="AQ285" s="1564" t="str">
        <f t="shared" si="119"/>
        <v/>
      </c>
    </row>
    <row r="286" spans="5:43">
      <c r="E286" s="1564" t="str">
        <f t="shared" si="120"/>
        <v/>
      </c>
      <c r="G286" s="1564" t="str">
        <f t="shared" si="120"/>
        <v/>
      </c>
      <c r="I286" s="1564" t="str">
        <f t="shared" si="102"/>
        <v/>
      </c>
      <c r="K286" s="1564" t="str">
        <f t="shared" si="103"/>
        <v/>
      </c>
      <c r="M286" s="1564" t="str">
        <f t="shared" si="104"/>
        <v/>
      </c>
      <c r="O286" s="1564" t="str">
        <f t="shared" si="105"/>
        <v/>
      </c>
      <c r="Q286" s="1564" t="str">
        <f t="shared" si="106"/>
        <v/>
      </c>
      <c r="S286" s="1564" t="str">
        <f t="shared" si="107"/>
        <v/>
      </c>
      <c r="U286" s="1564" t="str">
        <f t="shared" si="108"/>
        <v/>
      </c>
      <c r="W286" s="1564" t="str">
        <f t="shared" si="109"/>
        <v/>
      </c>
      <c r="Y286" s="1564" t="str">
        <f t="shared" si="110"/>
        <v/>
      </c>
      <c r="AA286" s="1564" t="str">
        <f t="shared" si="111"/>
        <v/>
      </c>
      <c r="AC286" s="1564" t="str">
        <f t="shared" si="112"/>
        <v/>
      </c>
      <c r="AE286" s="1564" t="str">
        <f t="shared" si="113"/>
        <v/>
      </c>
      <c r="AG286" s="1564" t="str">
        <f t="shared" si="114"/>
        <v/>
      </c>
      <c r="AI286" s="1564" t="str">
        <f t="shared" si="115"/>
        <v/>
      </c>
      <c r="AK286" s="1564" t="str">
        <f t="shared" si="116"/>
        <v/>
      </c>
      <c r="AM286" s="1564" t="str">
        <f t="shared" si="117"/>
        <v/>
      </c>
      <c r="AO286" s="1564" t="str">
        <f t="shared" si="118"/>
        <v/>
      </c>
      <c r="AQ286" s="1564" t="str">
        <f t="shared" si="119"/>
        <v/>
      </c>
    </row>
    <row r="287" spans="5:43">
      <c r="E287" s="1564" t="str">
        <f t="shared" si="120"/>
        <v/>
      </c>
      <c r="G287" s="1564" t="str">
        <f t="shared" si="120"/>
        <v/>
      </c>
      <c r="I287" s="1564" t="str">
        <f t="shared" si="102"/>
        <v/>
      </c>
      <c r="K287" s="1564" t="str">
        <f t="shared" si="103"/>
        <v/>
      </c>
      <c r="M287" s="1564" t="str">
        <f t="shared" si="104"/>
        <v/>
      </c>
      <c r="O287" s="1564" t="str">
        <f t="shared" si="105"/>
        <v/>
      </c>
      <c r="Q287" s="1564" t="str">
        <f t="shared" si="106"/>
        <v/>
      </c>
      <c r="S287" s="1564" t="str">
        <f t="shared" si="107"/>
        <v/>
      </c>
      <c r="U287" s="1564" t="str">
        <f t="shared" si="108"/>
        <v/>
      </c>
      <c r="W287" s="1564" t="str">
        <f t="shared" si="109"/>
        <v/>
      </c>
      <c r="Y287" s="1564" t="str">
        <f t="shared" si="110"/>
        <v/>
      </c>
      <c r="AA287" s="1564" t="str">
        <f t="shared" si="111"/>
        <v/>
      </c>
      <c r="AC287" s="1564" t="str">
        <f t="shared" si="112"/>
        <v/>
      </c>
      <c r="AE287" s="1564" t="str">
        <f t="shared" si="113"/>
        <v/>
      </c>
      <c r="AG287" s="1564" t="str">
        <f t="shared" si="114"/>
        <v/>
      </c>
      <c r="AI287" s="1564" t="str">
        <f t="shared" si="115"/>
        <v/>
      </c>
      <c r="AK287" s="1564" t="str">
        <f t="shared" si="116"/>
        <v/>
      </c>
      <c r="AM287" s="1564" t="str">
        <f t="shared" si="117"/>
        <v/>
      </c>
      <c r="AO287" s="1564" t="str">
        <f t="shared" si="118"/>
        <v/>
      </c>
      <c r="AQ287" s="1564" t="str">
        <f t="shared" si="119"/>
        <v/>
      </c>
    </row>
    <row r="288" spans="5:43">
      <c r="E288" s="1564" t="str">
        <f t="shared" si="120"/>
        <v/>
      </c>
      <c r="G288" s="1564" t="str">
        <f t="shared" si="120"/>
        <v/>
      </c>
      <c r="I288" s="1564" t="str">
        <f t="shared" si="102"/>
        <v/>
      </c>
      <c r="K288" s="1564" t="str">
        <f t="shared" si="103"/>
        <v/>
      </c>
      <c r="M288" s="1564" t="str">
        <f t="shared" si="104"/>
        <v/>
      </c>
      <c r="O288" s="1564" t="str">
        <f t="shared" si="105"/>
        <v/>
      </c>
      <c r="Q288" s="1564" t="str">
        <f t="shared" si="106"/>
        <v/>
      </c>
      <c r="S288" s="1564" t="str">
        <f t="shared" si="107"/>
        <v/>
      </c>
      <c r="U288" s="1564" t="str">
        <f t="shared" si="108"/>
        <v/>
      </c>
      <c r="W288" s="1564" t="str">
        <f t="shared" si="109"/>
        <v/>
      </c>
      <c r="Y288" s="1564" t="str">
        <f t="shared" si="110"/>
        <v/>
      </c>
      <c r="AA288" s="1564" t="str">
        <f t="shared" si="111"/>
        <v/>
      </c>
      <c r="AC288" s="1564" t="str">
        <f t="shared" si="112"/>
        <v/>
      </c>
      <c r="AE288" s="1564" t="str">
        <f t="shared" si="113"/>
        <v/>
      </c>
      <c r="AG288" s="1564" t="str">
        <f t="shared" si="114"/>
        <v/>
      </c>
      <c r="AI288" s="1564" t="str">
        <f t="shared" si="115"/>
        <v/>
      </c>
      <c r="AK288" s="1564" t="str">
        <f t="shared" si="116"/>
        <v/>
      </c>
      <c r="AM288" s="1564" t="str">
        <f t="shared" si="117"/>
        <v/>
      </c>
      <c r="AO288" s="1564" t="str">
        <f t="shared" si="118"/>
        <v/>
      </c>
      <c r="AQ288" s="1564" t="str">
        <f t="shared" si="119"/>
        <v/>
      </c>
    </row>
    <row r="289" spans="5:43">
      <c r="E289" s="1564" t="str">
        <f t="shared" si="120"/>
        <v/>
      </c>
      <c r="G289" s="1564" t="str">
        <f t="shared" si="120"/>
        <v/>
      </c>
      <c r="I289" s="1564" t="str">
        <f t="shared" si="102"/>
        <v/>
      </c>
      <c r="K289" s="1564" t="str">
        <f t="shared" si="103"/>
        <v/>
      </c>
      <c r="M289" s="1564" t="str">
        <f t="shared" si="104"/>
        <v/>
      </c>
      <c r="O289" s="1564" t="str">
        <f t="shared" si="105"/>
        <v/>
      </c>
      <c r="Q289" s="1564" t="str">
        <f t="shared" si="106"/>
        <v/>
      </c>
      <c r="S289" s="1564" t="str">
        <f t="shared" si="107"/>
        <v/>
      </c>
      <c r="U289" s="1564" t="str">
        <f t="shared" si="108"/>
        <v/>
      </c>
      <c r="W289" s="1564" t="str">
        <f t="shared" si="109"/>
        <v/>
      </c>
      <c r="Y289" s="1564" t="str">
        <f t="shared" si="110"/>
        <v/>
      </c>
      <c r="AA289" s="1564" t="str">
        <f t="shared" si="111"/>
        <v/>
      </c>
      <c r="AC289" s="1564" t="str">
        <f t="shared" si="112"/>
        <v/>
      </c>
      <c r="AE289" s="1564" t="str">
        <f t="shared" si="113"/>
        <v/>
      </c>
      <c r="AG289" s="1564" t="str">
        <f t="shared" si="114"/>
        <v/>
      </c>
      <c r="AI289" s="1564" t="str">
        <f t="shared" si="115"/>
        <v/>
      </c>
      <c r="AK289" s="1564" t="str">
        <f t="shared" si="116"/>
        <v/>
      </c>
      <c r="AM289" s="1564" t="str">
        <f t="shared" si="117"/>
        <v/>
      </c>
      <c r="AO289" s="1564" t="str">
        <f t="shared" si="118"/>
        <v/>
      </c>
      <c r="AQ289" s="1564" t="str">
        <f t="shared" si="119"/>
        <v/>
      </c>
    </row>
    <row r="290" spans="5:43">
      <c r="E290" s="1564" t="str">
        <f t="shared" si="120"/>
        <v/>
      </c>
      <c r="G290" s="1564" t="str">
        <f t="shared" si="120"/>
        <v/>
      </c>
      <c r="I290" s="1564" t="str">
        <f t="shared" si="102"/>
        <v/>
      </c>
      <c r="K290" s="1564" t="str">
        <f t="shared" si="103"/>
        <v/>
      </c>
      <c r="M290" s="1564" t="str">
        <f t="shared" si="104"/>
        <v/>
      </c>
      <c r="O290" s="1564" t="str">
        <f t="shared" si="105"/>
        <v/>
      </c>
      <c r="Q290" s="1564" t="str">
        <f t="shared" si="106"/>
        <v/>
      </c>
      <c r="S290" s="1564" t="str">
        <f t="shared" si="107"/>
        <v/>
      </c>
      <c r="U290" s="1564" t="str">
        <f t="shared" si="108"/>
        <v/>
      </c>
      <c r="W290" s="1564" t="str">
        <f t="shared" si="109"/>
        <v/>
      </c>
      <c r="Y290" s="1564" t="str">
        <f t="shared" si="110"/>
        <v/>
      </c>
      <c r="AA290" s="1564" t="str">
        <f t="shared" si="111"/>
        <v/>
      </c>
      <c r="AC290" s="1564" t="str">
        <f t="shared" si="112"/>
        <v/>
      </c>
      <c r="AE290" s="1564" t="str">
        <f t="shared" si="113"/>
        <v/>
      </c>
      <c r="AG290" s="1564" t="str">
        <f t="shared" si="114"/>
        <v/>
      </c>
      <c r="AI290" s="1564" t="str">
        <f t="shared" si="115"/>
        <v/>
      </c>
      <c r="AK290" s="1564" t="str">
        <f t="shared" si="116"/>
        <v/>
      </c>
      <c r="AM290" s="1564" t="str">
        <f t="shared" si="117"/>
        <v/>
      </c>
      <c r="AO290" s="1564" t="str">
        <f t="shared" si="118"/>
        <v/>
      </c>
      <c r="AQ290" s="1564" t="str">
        <f t="shared" si="119"/>
        <v/>
      </c>
    </row>
    <row r="291" spans="5:43">
      <c r="E291" s="1564" t="str">
        <f t="shared" si="120"/>
        <v/>
      </c>
      <c r="G291" s="1564" t="str">
        <f t="shared" si="120"/>
        <v/>
      </c>
      <c r="I291" s="1564" t="str">
        <f t="shared" si="102"/>
        <v/>
      </c>
      <c r="K291" s="1564" t="str">
        <f t="shared" si="103"/>
        <v/>
      </c>
      <c r="M291" s="1564" t="str">
        <f t="shared" si="104"/>
        <v/>
      </c>
      <c r="O291" s="1564" t="str">
        <f t="shared" si="105"/>
        <v/>
      </c>
      <c r="Q291" s="1564" t="str">
        <f t="shared" si="106"/>
        <v/>
      </c>
      <c r="S291" s="1564" t="str">
        <f t="shared" si="107"/>
        <v/>
      </c>
      <c r="U291" s="1564" t="str">
        <f t="shared" si="108"/>
        <v/>
      </c>
      <c r="W291" s="1564" t="str">
        <f t="shared" si="109"/>
        <v/>
      </c>
      <c r="Y291" s="1564" t="str">
        <f t="shared" si="110"/>
        <v/>
      </c>
      <c r="AA291" s="1564" t="str">
        <f t="shared" si="111"/>
        <v/>
      </c>
      <c r="AC291" s="1564" t="str">
        <f t="shared" si="112"/>
        <v/>
      </c>
      <c r="AE291" s="1564" t="str">
        <f t="shared" si="113"/>
        <v/>
      </c>
      <c r="AG291" s="1564" t="str">
        <f t="shared" si="114"/>
        <v/>
      </c>
      <c r="AI291" s="1564" t="str">
        <f t="shared" si="115"/>
        <v/>
      </c>
      <c r="AK291" s="1564" t="str">
        <f t="shared" si="116"/>
        <v/>
      </c>
      <c r="AM291" s="1564" t="str">
        <f t="shared" si="117"/>
        <v/>
      </c>
      <c r="AO291" s="1564" t="str">
        <f t="shared" si="118"/>
        <v/>
      </c>
      <c r="AQ291" s="1564" t="str">
        <f t="shared" si="119"/>
        <v/>
      </c>
    </row>
    <row r="292" spans="5:43">
      <c r="E292" s="1564" t="str">
        <f t="shared" si="120"/>
        <v/>
      </c>
      <c r="G292" s="1564" t="str">
        <f t="shared" si="120"/>
        <v/>
      </c>
      <c r="I292" s="1564" t="str">
        <f t="shared" si="102"/>
        <v/>
      </c>
      <c r="K292" s="1564" t="str">
        <f t="shared" si="103"/>
        <v/>
      </c>
      <c r="M292" s="1564" t="str">
        <f t="shared" si="104"/>
        <v/>
      </c>
      <c r="O292" s="1564" t="str">
        <f t="shared" si="105"/>
        <v/>
      </c>
      <c r="Q292" s="1564" t="str">
        <f t="shared" si="106"/>
        <v/>
      </c>
      <c r="S292" s="1564" t="str">
        <f t="shared" si="107"/>
        <v/>
      </c>
      <c r="U292" s="1564" t="str">
        <f t="shared" si="108"/>
        <v/>
      </c>
      <c r="W292" s="1564" t="str">
        <f t="shared" si="109"/>
        <v/>
      </c>
      <c r="Y292" s="1564" t="str">
        <f t="shared" si="110"/>
        <v/>
      </c>
      <c r="AA292" s="1564" t="str">
        <f t="shared" si="111"/>
        <v/>
      </c>
      <c r="AC292" s="1564" t="str">
        <f t="shared" si="112"/>
        <v/>
      </c>
      <c r="AE292" s="1564" t="str">
        <f t="shared" si="113"/>
        <v/>
      </c>
      <c r="AG292" s="1564" t="str">
        <f t="shared" si="114"/>
        <v/>
      </c>
      <c r="AI292" s="1564" t="str">
        <f t="shared" si="115"/>
        <v/>
      </c>
      <c r="AK292" s="1564" t="str">
        <f t="shared" si="116"/>
        <v/>
      </c>
      <c r="AM292" s="1564" t="str">
        <f t="shared" si="117"/>
        <v/>
      </c>
      <c r="AO292" s="1564" t="str">
        <f t="shared" si="118"/>
        <v/>
      </c>
      <c r="AQ292" s="1564" t="str">
        <f t="shared" si="119"/>
        <v/>
      </c>
    </row>
    <row r="293" spans="5:43">
      <c r="E293" s="1564" t="str">
        <f t="shared" si="120"/>
        <v/>
      </c>
      <c r="G293" s="1564" t="str">
        <f t="shared" si="120"/>
        <v/>
      </c>
      <c r="I293" s="1564" t="str">
        <f t="shared" si="102"/>
        <v/>
      </c>
      <c r="K293" s="1564" t="str">
        <f t="shared" si="103"/>
        <v/>
      </c>
      <c r="M293" s="1564" t="str">
        <f t="shared" si="104"/>
        <v/>
      </c>
      <c r="O293" s="1564" t="str">
        <f t="shared" si="105"/>
        <v/>
      </c>
      <c r="Q293" s="1564" t="str">
        <f t="shared" si="106"/>
        <v/>
      </c>
      <c r="S293" s="1564" t="str">
        <f t="shared" si="107"/>
        <v/>
      </c>
      <c r="U293" s="1564" t="str">
        <f t="shared" si="108"/>
        <v/>
      </c>
      <c r="W293" s="1564" t="str">
        <f t="shared" si="109"/>
        <v/>
      </c>
      <c r="Y293" s="1564" t="str">
        <f t="shared" si="110"/>
        <v/>
      </c>
      <c r="AA293" s="1564" t="str">
        <f t="shared" si="111"/>
        <v/>
      </c>
      <c r="AC293" s="1564" t="str">
        <f t="shared" si="112"/>
        <v/>
      </c>
      <c r="AE293" s="1564" t="str">
        <f t="shared" si="113"/>
        <v/>
      </c>
      <c r="AG293" s="1564" t="str">
        <f t="shared" si="114"/>
        <v/>
      </c>
      <c r="AI293" s="1564" t="str">
        <f t="shared" si="115"/>
        <v/>
      </c>
      <c r="AK293" s="1564" t="str">
        <f t="shared" si="116"/>
        <v/>
      </c>
      <c r="AM293" s="1564" t="str">
        <f t="shared" si="117"/>
        <v/>
      </c>
      <c r="AO293" s="1564" t="str">
        <f t="shared" si="118"/>
        <v/>
      </c>
      <c r="AQ293" s="1564" t="str">
        <f t="shared" si="119"/>
        <v/>
      </c>
    </row>
    <row r="294" spans="5:43">
      <c r="E294" s="1564" t="str">
        <f t="shared" si="120"/>
        <v/>
      </c>
      <c r="G294" s="1564" t="str">
        <f t="shared" si="120"/>
        <v/>
      </c>
      <c r="I294" s="1564" t="str">
        <f t="shared" si="102"/>
        <v/>
      </c>
      <c r="K294" s="1564" t="str">
        <f t="shared" si="103"/>
        <v/>
      </c>
      <c r="M294" s="1564" t="str">
        <f t="shared" si="104"/>
        <v/>
      </c>
      <c r="O294" s="1564" t="str">
        <f t="shared" si="105"/>
        <v/>
      </c>
      <c r="Q294" s="1564" t="str">
        <f t="shared" si="106"/>
        <v/>
      </c>
      <c r="S294" s="1564" t="str">
        <f t="shared" si="107"/>
        <v/>
      </c>
      <c r="U294" s="1564" t="str">
        <f t="shared" si="108"/>
        <v/>
      </c>
      <c r="W294" s="1564" t="str">
        <f t="shared" si="109"/>
        <v/>
      </c>
      <c r="Y294" s="1564" t="str">
        <f t="shared" si="110"/>
        <v/>
      </c>
      <c r="AA294" s="1564" t="str">
        <f t="shared" si="111"/>
        <v/>
      </c>
      <c r="AC294" s="1564" t="str">
        <f t="shared" si="112"/>
        <v/>
      </c>
      <c r="AE294" s="1564" t="str">
        <f t="shared" si="113"/>
        <v/>
      </c>
      <c r="AG294" s="1564" t="str">
        <f t="shared" si="114"/>
        <v/>
      </c>
      <c r="AI294" s="1564" t="str">
        <f t="shared" si="115"/>
        <v/>
      </c>
      <c r="AK294" s="1564" t="str">
        <f t="shared" si="116"/>
        <v/>
      </c>
      <c r="AM294" s="1564" t="str">
        <f t="shared" si="117"/>
        <v/>
      </c>
      <c r="AO294" s="1564" t="str">
        <f t="shared" si="118"/>
        <v/>
      </c>
      <c r="AQ294" s="1564" t="str">
        <f t="shared" si="119"/>
        <v/>
      </c>
    </row>
    <row r="295" spans="5:43">
      <c r="E295" s="1564" t="str">
        <f t="shared" si="120"/>
        <v/>
      </c>
      <c r="G295" s="1564" t="str">
        <f t="shared" si="120"/>
        <v/>
      </c>
      <c r="I295" s="1564" t="str">
        <f t="shared" si="102"/>
        <v/>
      </c>
      <c r="K295" s="1564" t="str">
        <f t="shared" si="103"/>
        <v/>
      </c>
      <c r="M295" s="1564" t="str">
        <f t="shared" si="104"/>
        <v/>
      </c>
      <c r="O295" s="1564" t="str">
        <f t="shared" si="105"/>
        <v/>
      </c>
      <c r="Q295" s="1564" t="str">
        <f t="shared" si="106"/>
        <v/>
      </c>
      <c r="S295" s="1564" t="str">
        <f t="shared" si="107"/>
        <v/>
      </c>
      <c r="U295" s="1564" t="str">
        <f t="shared" si="108"/>
        <v/>
      </c>
      <c r="W295" s="1564" t="str">
        <f t="shared" si="109"/>
        <v/>
      </c>
      <c r="Y295" s="1564" t="str">
        <f t="shared" si="110"/>
        <v/>
      </c>
      <c r="AA295" s="1564" t="str">
        <f t="shared" si="111"/>
        <v/>
      </c>
      <c r="AC295" s="1564" t="str">
        <f t="shared" si="112"/>
        <v/>
      </c>
      <c r="AE295" s="1564" t="str">
        <f t="shared" si="113"/>
        <v/>
      </c>
      <c r="AG295" s="1564" t="str">
        <f t="shared" si="114"/>
        <v/>
      </c>
      <c r="AI295" s="1564" t="str">
        <f t="shared" si="115"/>
        <v/>
      </c>
      <c r="AK295" s="1564" t="str">
        <f t="shared" si="116"/>
        <v/>
      </c>
      <c r="AM295" s="1564" t="str">
        <f t="shared" si="117"/>
        <v/>
      </c>
      <c r="AO295" s="1564" t="str">
        <f t="shared" si="118"/>
        <v/>
      </c>
      <c r="AQ295" s="1564" t="str">
        <f t="shared" si="119"/>
        <v/>
      </c>
    </row>
    <row r="296" spans="5:43">
      <c r="E296" s="1564" t="str">
        <f t="shared" si="120"/>
        <v/>
      </c>
      <c r="G296" s="1564" t="str">
        <f t="shared" si="120"/>
        <v/>
      </c>
      <c r="I296" s="1564" t="str">
        <f t="shared" si="102"/>
        <v/>
      </c>
      <c r="K296" s="1564" t="str">
        <f t="shared" si="103"/>
        <v/>
      </c>
      <c r="M296" s="1564" t="str">
        <f t="shared" si="104"/>
        <v/>
      </c>
      <c r="O296" s="1564" t="str">
        <f t="shared" si="105"/>
        <v/>
      </c>
      <c r="Q296" s="1564" t="str">
        <f t="shared" si="106"/>
        <v/>
      </c>
      <c r="S296" s="1564" t="str">
        <f t="shared" si="107"/>
        <v/>
      </c>
      <c r="U296" s="1564" t="str">
        <f t="shared" si="108"/>
        <v/>
      </c>
      <c r="W296" s="1564" t="str">
        <f t="shared" si="109"/>
        <v/>
      </c>
      <c r="Y296" s="1564" t="str">
        <f t="shared" si="110"/>
        <v/>
      </c>
      <c r="AA296" s="1564" t="str">
        <f t="shared" si="111"/>
        <v/>
      </c>
      <c r="AC296" s="1564" t="str">
        <f t="shared" si="112"/>
        <v/>
      </c>
      <c r="AE296" s="1564" t="str">
        <f t="shared" si="113"/>
        <v/>
      </c>
      <c r="AG296" s="1564" t="str">
        <f t="shared" si="114"/>
        <v/>
      </c>
      <c r="AI296" s="1564" t="str">
        <f t="shared" si="115"/>
        <v/>
      </c>
      <c r="AK296" s="1564" t="str">
        <f t="shared" si="116"/>
        <v/>
      </c>
      <c r="AM296" s="1564" t="str">
        <f t="shared" si="117"/>
        <v/>
      </c>
      <c r="AO296" s="1564" t="str">
        <f t="shared" si="118"/>
        <v/>
      </c>
      <c r="AQ296" s="1564" t="str">
        <f t="shared" si="119"/>
        <v/>
      </c>
    </row>
    <row r="297" spans="5:43">
      <c r="E297" s="1564" t="str">
        <f t="shared" si="120"/>
        <v/>
      </c>
      <c r="G297" s="1564" t="str">
        <f t="shared" si="120"/>
        <v/>
      </c>
      <c r="I297" s="1564" t="str">
        <f t="shared" si="102"/>
        <v/>
      </c>
      <c r="K297" s="1564" t="str">
        <f t="shared" si="103"/>
        <v/>
      </c>
      <c r="M297" s="1564" t="str">
        <f t="shared" si="104"/>
        <v/>
      </c>
      <c r="O297" s="1564" t="str">
        <f t="shared" si="105"/>
        <v/>
      </c>
      <c r="Q297" s="1564" t="str">
        <f t="shared" si="106"/>
        <v/>
      </c>
      <c r="S297" s="1564" t="str">
        <f t="shared" si="107"/>
        <v/>
      </c>
      <c r="U297" s="1564" t="str">
        <f t="shared" si="108"/>
        <v/>
      </c>
      <c r="W297" s="1564" t="str">
        <f t="shared" si="109"/>
        <v/>
      </c>
      <c r="Y297" s="1564" t="str">
        <f t="shared" si="110"/>
        <v/>
      </c>
      <c r="AA297" s="1564" t="str">
        <f t="shared" si="111"/>
        <v/>
      </c>
      <c r="AC297" s="1564" t="str">
        <f t="shared" si="112"/>
        <v/>
      </c>
      <c r="AE297" s="1564" t="str">
        <f t="shared" si="113"/>
        <v/>
      </c>
      <c r="AG297" s="1564" t="str">
        <f t="shared" si="114"/>
        <v/>
      </c>
      <c r="AI297" s="1564" t="str">
        <f t="shared" si="115"/>
        <v/>
      </c>
      <c r="AK297" s="1564" t="str">
        <f t="shared" si="116"/>
        <v/>
      </c>
      <c r="AM297" s="1564" t="str">
        <f t="shared" si="117"/>
        <v/>
      </c>
      <c r="AO297" s="1564" t="str">
        <f t="shared" si="118"/>
        <v/>
      </c>
      <c r="AQ297" s="1564" t="str">
        <f t="shared" si="119"/>
        <v/>
      </c>
    </row>
    <row r="298" spans="5:43">
      <c r="E298" s="1564" t="str">
        <f t="shared" si="120"/>
        <v/>
      </c>
      <c r="G298" s="1564" t="str">
        <f t="shared" si="120"/>
        <v/>
      </c>
      <c r="I298" s="1564" t="str">
        <f t="shared" si="102"/>
        <v/>
      </c>
      <c r="K298" s="1564" t="str">
        <f t="shared" si="103"/>
        <v/>
      </c>
      <c r="M298" s="1564" t="str">
        <f t="shared" si="104"/>
        <v/>
      </c>
      <c r="O298" s="1564" t="str">
        <f t="shared" si="105"/>
        <v/>
      </c>
      <c r="Q298" s="1564" t="str">
        <f t="shared" si="106"/>
        <v/>
      </c>
      <c r="S298" s="1564" t="str">
        <f t="shared" si="107"/>
        <v/>
      </c>
      <c r="U298" s="1564" t="str">
        <f t="shared" si="108"/>
        <v/>
      </c>
      <c r="W298" s="1564" t="str">
        <f t="shared" si="109"/>
        <v/>
      </c>
      <c r="Y298" s="1564" t="str">
        <f t="shared" si="110"/>
        <v/>
      </c>
      <c r="AA298" s="1564" t="str">
        <f t="shared" si="111"/>
        <v/>
      </c>
      <c r="AC298" s="1564" t="str">
        <f t="shared" si="112"/>
        <v/>
      </c>
      <c r="AE298" s="1564" t="str">
        <f t="shared" si="113"/>
        <v/>
      </c>
      <c r="AG298" s="1564" t="str">
        <f t="shared" si="114"/>
        <v/>
      </c>
      <c r="AI298" s="1564" t="str">
        <f t="shared" si="115"/>
        <v/>
      </c>
      <c r="AK298" s="1564" t="str">
        <f t="shared" si="116"/>
        <v/>
      </c>
      <c r="AM298" s="1564" t="str">
        <f t="shared" si="117"/>
        <v/>
      </c>
      <c r="AO298" s="1564" t="str">
        <f t="shared" si="118"/>
        <v/>
      </c>
      <c r="AQ298" s="1564" t="str">
        <f t="shared" si="119"/>
        <v/>
      </c>
    </row>
    <row r="299" spans="5:43">
      <c r="E299" s="1564" t="str">
        <f t="shared" si="120"/>
        <v/>
      </c>
      <c r="G299" s="1564" t="str">
        <f t="shared" si="120"/>
        <v/>
      </c>
      <c r="I299" s="1564" t="str">
        <f t="shared" si="102"/>
        <v/>
      </c>
      <c r="K299" s="1564" t="str">
        <f t="shared" si="103"/>
        <v/>
      </c>
      <c r="M299" s="1564" t="str">
        <f t="shared" si="104"/>
        <v/>
      </c>
      <c r="O299" s="1564" t="str">
        <f t="shared" si="105"/>
        <v/>
      </c>
      <c r="Q299" s="1564" t="str">
        <f t="shared" si="106"/>
        <v/>
      </c>
      <c r="S299" s="1564" t="str">
        <f t="shared" si="107"/>
        <v/>
      </c>
      <c r="U299" s="1564" t="str">
        <f t="shared" si="108"/>
        <v/>
      </c>
      <c r="W299" s="1564" t="str">
        <f t="shared" si="109"/>
        <v/>
      </c>
      <c r="Y299" s="1564" t="str">
        <f t="shared" si="110"/>
        <v/>
      </c>
      <c r="AA299" s="1564" t="str">
        <f t="shared" si="111"/>
        <v/>
      </c>
      <c r="AC299" s="1564" t="str">
        <f t="shared" si="112"/>
        <v/>
      </c>
      <c r="AE299" s="1564" t="str">
        <f t="shared" si="113"/>
        <v/>
      </c>
      <c r="AG299" s="1564" t="str">
        <f t="shared" si="114"/>
        <v/>
      </c>
      <c r="AI299" s="1564" t="str">
        <f t="shared" si="115"/>
        <v/>
      </c>
      <c r="AK299" s="1564" t="str">
        <f t="shared" si="116"/>
        <v/>
      </c>
      <c r="AM299" s="1564" t="str">
        <f t="shared" si="117"/>
        <v/>
      </c>
      <c r="AO299" s="1564" t="str">
        <f t="shared" si="118"/>
        <v/>
      </c>
      <c r="AQ299" s="1564" t="str">
        <f t="shared" si="119"/>
        <v/>
      </c>
    </row>
    <row r="300" spans="5:43">
      <c r="E300" s="1564" t="str">
        <f t="shared" si="120"/>
        <v/>
      </c>
      <c r="G300" s="1564" t="str">
        <f t="shared" si="120"/>
        <v/>
      </c>
      <c r="I300" s="1564" t="str">
        <f t="shared" si="102"/>
        <v/>
      </c>
      <c r="K300" s="1564" t="str">
        <f t="shared" si="103"/>
        <v/>
      </c>
      <c r="M300" s="1564" t="str">
        <f t="shared" si="104"/>
        <v/>
      </c>
      <c r="O300" s="1564" t="str">
        <f t="shared" si="105"/>
        <v/>
      </c>
      <c r="Q300" s="1564" t="str">
        <f t="shared" si="106"/>
        <v/>
      </c>
      <c r="S300" s="1564" t="str">
        <f t="shared" si="107"/>
        <v/>
      </c>
      <c r="U300" s="1564" t="str">
        <f t="shared" si="108"/>
        <v/>
      </c>
      <c r="W300" s="1564" t="str">
        <f t="shared" si="109"/>
        <v/>
      </c>
      <c r="Y300" s="1564" t="str">
        <f t="shared" si="110"/>
        <v/>
      </c>
      <c r="AA300" s="1564" t="str">
        <f t="shared" si="111"/>
        <v/>
      </c>
      <c r="AC300" s="1564" t="str">
        <f t="shared" si="112"/>
        <v/>
      </c>
      <c r="AE300" s="1564" t="str">
        <f t="shared" si="113"/>
        <v/>
      </c>
      <c r="AG300" s="1564" t="str">
        <f t="shared" si="114"/>
        <v/>
      </c>
      <c r="AI300" s="1564" t="str">
        <f t="shared" si="115"/>
        <v/>
      </c>
      <c r="AK300" s="1564" t="str">
        <f t="shared" si="116"/>
        <v/>
      </c>
      <c r="AM300" s="1564" t="str">
        <f t="shared" si="117"/>
        <v/>
      </c>
      <c r="AO300" s="1564" t="str">
        <f t="shared" si="118"/>
        <v/>
      </c>
      <c r="AQ300" s="1564" t="str">
        <f t="shared" si="119"/>
        <v/>
      </c>
    </row>
  </sheetData>
  <mergeCells count="1">
    <mergeCell ref="A3:A6"/>
  </mergeCells>
  <conditionalFormatting sqref="E12:E22 E25:E300">
    <cfRule type="expression" dxfId="23" priority="2">
      <formula>AND(LEN(E12)&gt;0,OR(E12&lt;E$2,E12&gt;E$3))</formula>
    </cfRule>
  </conditionalFormatting>
  <conditionalFormatting sqref="G12:G22 I12:I22 K12:K22 M12:M22 O12:O22 Q12:Q22 S12:S22 U12:U22 W12:W22 Y12:Y22 AA12:AA22 AC12:AC22 AE12:AE22 AG12:AG22 AI12:AI22 AK12:AK300 AM12:AM300 AO12:AO300 AQ12:AQ300 G25:G300 I25:I300 K25:K300 M25:M300 O25:O300 Q25:Q300 S25:S300 U25:U300 W25:W300 Y25:Y300 AA25:AA300 AC25:AC300 AE25:AE300 AG25:AG300 AI25:AI300">
    <cfRule type="expression" dxfId="22" priority="1">
      <formula>AND(LEN(G12)&gt;0,OR(G12&lt;G$2,G12&gt;G$3))</formula>
    </cfRule>
  </conditionalFormatting>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69E72-84BE-45FC-A029-2A8FB3A1074B}">
  <sheetPr>
    <tabColor rgb="FF00B0F0"/>
    <pageSetUpPr fitToPage="1"/>
  </sheetPr>
  <dimension ref="B2:L46"/>
  <sheetViews>
    <sheetView zoomScaleNormal="100" workbookViewId="0">
      <selection activeCell="P20" sqref="P20"/>
    </sheetView>
  </sheetViews>
  <sheetFormatPr defaultColWidth="8.7265625" defaultRowHeight="14.5"/>
  <cols>
    <col min="1" max="1" width="5.7265625" style="491" customWidth="1"/>
    <col min="2" max="2" width="35" style="491" customWidth="1"/>
    <col min="3" max="3" width="8.54296875" style="491" customWidth="1"/>
    <col min="4" max="4" width="7.7265625" style="491" customWidth="1"/>
    <col min="5" max="5" width="19.7265625" style="491" customWidth="1"/>
    <col min="6" max="6" width="3" style="491" customWidth="1"/>
    <col min="7" max="7" width="22.7265625" style="491" customWidth="1"/>
    <col min="8" max="8" width="8.7265625" style="491" customWidth="1"/>
    <col min="9" max="9" width="10.453125" style="491" customWidth="1"/>
    <col min="10" max="10" width="8.7265625" style="491"/>
    <col min="11" max="11" width="8.7265625" style="491" customWidth="1"/>
    <col min="12" max="240" width="8.7265625" style="491"/>
    <col min="241" max="241" width="29.453125" style="491" customWidth="1"/>
    <col min="242" max="250" width="8.7265625" style="491"/>
    <col min="251" max="251" width="29.453125" style="491" customWidth="1"/>
    <col min="252" max="252" width="11.26953125" style="491" customWidth="1"/>
    <col min="253" max="253" width="8.7265625" style="491"/>
    <col min="254" max="254" width="12.453125" style="491" customWidth="1"/>
    <col min="255" max="255" width="2.453125" style="491" customWidth="1"/>
    <col min="256" max="256" width="2.1796875" style="491" customWidth="1"/>
    <col min="257" max="257" width="22.7265625" style="491" customWidth="1"/>
    <col min="258" max="258" width="10.7265625" style="491" bestFit="1" customWidth="1"/>
    <col min="259" max="259" width="12.26953125" style="491" customWidth="1"/>
    <col min="260" max="496" width="8.7265625" style="491"/>
    <col min="497" max="497" width="29.453125" style="491" customWidth="1"/>
    <col min="498" max="506" width="8.7265625" style="491"/>
    <col min="507" max="507" width="29.453125" style="491" customWidth="1"/>
    <col min="508" max="508" width="11.26953125" style="491" customWidth="1"/>
    <col min="509" max="509" width="8.7265625" style="491"/>
    <col min="510" max="510" width="12.453125" style="491" customWidth="1"/>
    <col min="511" max="511" width="2.453125" style="491" customWidth="1"/>
    <col min="512" max="512" width="2.1796875" style="491" customWidth="1"/>
    <col min="513" max="513" width="22.7265625" style="491" customWidth="1"/>
    <col min="514" max="514" width="10.7265625" style="491" bestFit="1" customWidth="1"/>
    <col min="515" max="515" width="12.26953125" style="491" customWidth="1"/>
    <col min="516" max="752" width="8.7265625" style="491"/>
    <col min="753" max="753" width="29.453125" style="491" customWidth="1"/>
    <col min="754" max="762" width="8.7265625" style="491"/>
    <col min="763" max="763" width="29.453125" style="491" customWidth="1"/>
    <col min="764" max="764" width="11.26953125" style="491" customWidth="1"/>
    <col min="765" max="765" width="8.7265625" style="491"/>
    <col min="766" max="766" width="12.453125" style="491" customWidth="1"/>
    <col min="767" max="767" width="2.453125" style="491" customWidth="1"/>
    <col min="768" max="768" width="2.1796875" style="491" customWidth="1"/>
    <col min="769" max="769" width="22.7265625" style="491" customWidth="1"/>
    <col min="770" max="770" width="10.7265625" style="491" bestFit="1" customWidth="1"/>
    <col min="771" max="771" width="12.26953125" style="491" customWidth="1"/>
    <col min="772" max="1008" width="8.7265625" style="491"/>
    <col min="1009" max="1009" width="29.453125" style="491" customWidth="1"/>
    <col min="1010" max="1018" width="8.7265625" style="491"/>
    <col min="1019" max="1019" width="29.453125" style="491" customWidth="1"/>
    <col min="1020" max="1020" width="11.26953125" style="491" customWidth="1"/>
    <col min="1021" max="1021" width="8.7265625" style="491"/>
    <col min="1022" max="1022" width="12.453125" style="491" customWidth="1"/>
    <col min="1023" max="1023" width="2.453125" style="491" customWidth="1"/>
    <col min="1024" max="1024" width="2.1796875" style="491" customWidth="1"/>
    <col min="1025" max="1025" width="22.7265625" style="491" customWidth="1"/>
    <col min="1026" max="1026" width="10.7265625" style="491" bestFit="1" customWidth="1"/>
    <col min="1027" max="1027" width="12.26953125" style="491" customWidth="1"/>
    <col min="1028" max="1264" width="8.7265625" style="491"/>
    <col min="1265" max="1265" width="29.453125" style="491" customWidth="1"/>
    <col min="1266" max="1274" width="8.7265625" style="491"/>
    <col min="1275" max="1275" width="29.453125" style="491" customWidth="1"/>
    <col min="1276" max="1276" width="11.26953125" style="491" customWidth="1"/>
    <col min="1277" max="1277" width="8.7265625" style="491"/>
    <col min="1278" max="1278" width="12.453125" style="491" customWidth="1"/>
    <col min="1279" max="1279" width="2.453125" style="491" customWidth="1"/>
    <col min="1280" max="1280" width="2.1796875" style="491" customWidth="1"/>
    <col min="1281" max="1281" width="22.7265625" style="491" customWidth="1"/>
    <col min="1282" max="1282" width="10.7265625" style="491" bestFit="1" customWidth="1"/>
    <col min="1283" max="1283" width="12.26953125" style="491" customWidth="1"/>
    <col min="1284" max="1520" width="8.7265625" style="491"/>
    <col min="1521" max="1521" width="29.453125" style="491" customWidth="1"/>
    <col min="1522" max="1530" width="8.7265625" style="491"/>
    <col min="1531" max="1531" width="29.453125" style="491" customWidth="1"/>
    <col min="1532" max="1532" width="11.26953125" style="491" customWidth="1"/>
    <col min="1533" max="1533" width="8.7265625" style="491"/>
    <col min="1534" max="1534" width="12.453125" style="491" customWidth="1"/>
    <col min="1535" max="1535" width="2.453125" style="491" customWidth="1"/>
    <col min="1536" max="1536" width="2.1796875" style="491" customWidth="1"/>
    <col min="1537" max="1537" width="22.7265625" style="491" customWidth="1"/>
    <col min="1538" max="1538" width="10.7265625" style="491" bestFit="1" customWidth="1"/>
    <col min="1539" max="1539" width="12.26953125" style="491" customWidth="1"/>
    <col min="1540" max="1776" width="8.7265625" style="491"/>
    <col min="1777" max="1777" width="29.453125" style="491" customWidth="1"/>
    <col min="1778" max="1786" width="8.7265625" style="491"/>
    <col min="1787" max="1787" width="29.453125" style="491" customWidth="1"/>
    <col min="1788" max="1788" width="11.26953125" style="491" customWidth="1"/>
    <col min="1789" max="1789" width="8.7265625" style="491"/>
    <col min="1790" max="1790" width="12.453125" style="491" customWidth="1"/>
    <col min="1791" max="1791" width="2.453125" style="491" customWidth="1"/>
    <col min="1792" max="1792" width="2.1796875" style="491" customWidth="1"/>
    <col min="1793" max="1793" width="22.7265625" style="491" customWidth="1"/>
    <col min="1794" max="1794" width="10.7265625" style="491" bestFit="1" customWidth="1"/>
    <col min="1795" max="1795" width="12.26953125" style="491" customWidth="1"/>
    <col min="1796" max="2032" width="8.7265625" style="491"/>
    <col min="2033" max="2033" width="29.453125" style="491" customWidth="1"/>
    <col min="2034" max="2042" width="8.7265625" style="491"/>
    <col min="2043" max="2043" width="29.453125" style="491" customWidth="1"/>
    <col min="2044" max="2044" width="11.26953125" style="491" customWidth="1"/>
    <col min="2045" max="2045" width="8.7265625" style="491"/>
    <col min="2046" max="2046" width="12.453125" style="491" customWidth="1"/>
    <col min="2047" max="2047" width="2.453125" style="491" customWidth="1"/>
    <col min="2048" max="2048" width="2.1796875" style="491" customWidth="1"/>
    <col min="2049" max="2049" width="22.7265625" style="491" customWidth="1"/>
    <col min="2050" max="2050" width="10.7265625" style="491" bestFit="1" customWidth="1"/>
    <col min="2051" max="2051" width="12.26953125" style="491" customWidth="1"/>
    <col min="2052" max="2288" width="8.7265625" style="491"/>
    <col min="2289" max="2289" width="29.453125" style="491" customWidth="1"/>
    <col min="2290" max="2298" width="8.7265625" style="491"/>
    <col min="2299" max="2299" width="29.453125" style="491" customWidth="1"/>
    <col min="2300" max="2300" width="11.26953125" style="491" customWidth="1"/>
    <col min="2301" max="2301" width="8.7265625" style="491"/>
    <col min="2302" max="2302" width="12.453125" style="491" customWidth="1"/>
    <col min="2303" max="2303" width="2.453125" style="491" customWidth="1"/>
    <col min="2304" max="2304" width="2.1796875" style="491" customWidth="1"/>
    <col min="2305" max="2305" width="22.7265625" style="491" customWidth="1"/>
    <col min="2306" max="2306" width="10.7265625" style="491" bestFit="1" customWidth="1"/>
    <col min="2307" max="2307" width="12.26953125" style="491" customWidth="1"/>
    <col min="2308" max="2544" width="8.7265625" style="491"/>
    <col min="2545" max="2545" width="29.453125" style="491" customWidth="1"/>
    <col min="2546" max="2554" width="8.7265625" style="491"/>
    <col min="2555" max="2555" width="29.453125" style="491" customWidth="1"/>
    <col min="2556" max="2556" width="11.26953125" style="491" customWidth="1"/>
    <col min="2557" max="2557" width="8.7265625" style="491"/>
    <col min="2558" max="2558" width="12.453125" style="491" customWidth="1"/>
    <col min="2559" max="2559" width="2.453125" style="491" customWidth="1"/>
    <col min="2560" max="2560" width="2.1796875" style="491" customWidth="1"/>
    <col min="2561" max="2561" width="22.7265625" style="491" customWidth="1"/>
    <col min="2562" max="2562" width="10.7265625" style="491" bestFit="1" customWidth="1"/>
    <col min="2563" max="2563" width="12.26953125" style="491" customWidth="1"/>
    <col min="2564" max="2800" width="8.7265625" style="491"/>
    <col min="2801" max="2801" width="29.453125" style="491" customWidth="1"/>
    <col min="2802" max="2810" width="8.7265625" style="491"/>
    <col min="2811" max="2811" width="29.453125" style="491" customWidth="1"/>
    <col min="2812" max="2812" width="11.26953125" style="491" customWidth="1"/>
    <col min="2813" max="2813" width="8.7265625" style="491"/>
    <col min="2814" max="2814" width="12.453125" style="491" customWidth="1"/>
    <col min="2815" max="2815" width="2.453125" style="491" customWidth="1"/>
    <col min="2816" max="2816" width="2.1796875" style="491" customWidth="1"/>
    <col min="2817" max="2817" width="22.7265625" style="491" customWidth="1"/>
    <col min="2818" max="2818" width="10.7265625" style="491" bestFit="1" customWidth="1"/>
    <col min="2819" max="2819" width="12.26953125" style="491" customWidth="1"/>
    <col min="2820" max="3056" width="8.7265625" style="491"/>
    <col min="3057" max="3057" width="29.453125" style="491" customWidth="1"/>
    <col min="3058" max="3066" width="8.7265625" style="491"/>
    <col min="3067" max="3067" width="29.453125" style="491" customWidth="1"/>
    <col min="3068" max="3068" width="11.26953125" style="491" customWidth="1"/>
    <col min="3069" max="3069" width="8.7265625" style="491"/>
    <col min="3070" max="3070" width="12.453125" style="491" customWidth="1"/>
    <col min="3071" max="3071" width="2.453125" style="491" customWidth="1"/>
    <col min="3072" max="3072" width="2.1796875" style="491" customWidth="1"/>
    <col min="3073" max="3073" width="22.7265625" style="491" customWidth="1"/>
    <col min="3074" max="3074" width="10.7265625" style="491" bestFit="1" customWidth="1"/>
    <col min="3075" max="3075" width="12.26953125" style="491" customWidth="1"/>
    <col min="3076" max="3312" width="8.7265625" style="491"/>
    <col min="3313" max="3313" width="29.453125" style="491" customWidth="1"/>
    <col min="3314" max="3322" width="8.7265625" style="491"/>
    <col min="3323" max="3323" width="29.453125" style="491" customWidth="1"/>
    <col min="3324" max="3324" width="11.26953125" style="491" customWidth="1"/>
    <col min="3325" max="3325" width="8.7265625" style="491"/>
    <col min="3326" max="3326" width="12.453125" style="491" customWidth="1"/>
    <col min="3327" max="3327" width="2.453125" style="491" customWidth="1"/>
    <col min="3328" max="3328" width="2.1796875" style="491" customWidth="1"/>
    <col min="3329" max="3329" width="22.7265625" style="491" customWidth="1"/>
    <col min="3330" max="3330" width="10.7265625" style="491" bestFit="1" customWidth="1"/>
    <col min="3331" max="3331" width="12.26953125" style="491" customWidth="1"/>
    <col min="3332" max="3568" width="8.7265625" style="491"/>
    <col min="3569" max="3569" width="29.453125" style="491" customWidth="1"/>
    <col min="3570" max="3578" width="8.7265625" style="491"/>
    <col min="3579" max="3579" width="29.453125" style="491" customWidth="1"/>
    <col min="3580" max="3580" width="11.26953125" style="491" customWidth="1"/>
    <col min="3581" max="3581" width="8.7265625" style="491"/>
    <col min="3582" max="3582" width="12.453125" style="491" customWidth="1"/>
    <col min="3583" max="3583" width="2.453125" style="491" customWidth="1"/>
    <col min="3584" max="3584" width="2.1796875" style="491" customWidth="1"/>
    <col min="3585" max="3585" width="22.7265625" style="491" customWidth="1"/>
    <col min="3586" max="3586" width="10.7265625" style="491" bestFit="1" customWidth="1"/>
    <col min="3587" max="3587" width="12.26953125" style="491" customWidth="1"/>
    <col min="3588" max="3824" width="8.7265625" style="491"/>
    <col min="3825" max="3825" width="29.453125" style="491" customWidth="1"/>
    <col min="3826" max="3834" width="8.7265625" style="491"/>
    <col min="3835" max="3835" width="29.453125" style="491" customWidth="1"/>
    <col min="3836" max="3836" width="11.26953125" style="491" customWidth="1"/>
    <col min="3837" max="3837" width="8.7265625" style="491"/>
    <col min="3838" max="3838" width="12.453125" style="491" customWidth="1"/>
    <col min="3839" max="3839" width="2.453125" style="491" customWidth="1"/>
    <col min="3840" max="3840" width="2.1796875" style="491" customWidth="1"/>
    <col min="3841" max="3841" width="22.7265625" style="491" customWidth="1"/>
    <col min="3842" max="3842" width="10.7265625" style="491" bestFit="1" customWidth="1"/>
    <col min="3843" max="3843" width="12.26953125" style="491" customWidth="1"/>
    <col min="3844" max="4080" width="8.7265625" style="491"/>
    <col min="4081" max="4081" width="29.453125" style="491" customWidth="1"/>
    <col min="4082" max="4090" width="8.7265625" style="491"/>
    <col min="4091" max="4091" width="29.453125" style="491" customWidth="1"/>
    <col min="4092" max="4092" width="11.26953125" style="491" customWidth="1"/>
    <col min="4093" max="4093" width="8.7265625" style="491"/>
    <col min="4094" max="4094" width="12.453125" style="491" customWidth="1"/>
    <col min="4095" max="4095" width="2.453125" style="491" customWidth="1"/>
    <col min="4096" max="4096" width="2.1796875" style="491" customWidth="1"/>
    <col min="4097" max="4097" width="22.7265625" style="491" customWidth="1"/>
    <col min="4098" max="4098" width="10.7265625" style="491" bestFit="1" customWidth="1"/>
    <col min="4099" max="4099" width="12.26953125" style="491" customWidth="1"/>
    <col min="4100" max="4336" width="8.7265625" style="491"/>
    <col min="4337" max="4337" width="29.453125" style="491" customWidth="1"/>
    <col min="4338" max="4346" width="8.7265625" style="491"/>
    <col min="4347" max="4347" width="29.453125" style="491" customWidth="1"/>
    <col min="4348" max="4348" width="11.26953125" style="491" customWidth="1"/>
    <col min="4349" max="4349" width="8.7265625" style="491"/>
    <col min="4350" max="4350" width="12.453125" style="491" customWidth="1"/>
    <col min="4351" max="4351" width="2.453125" style="491" customWidth="1"/>
    <col min="4352" max="4352" width="2.1796875" style="491" customWidth="1"/>
    <col min="4353" max="4353" width="22.7265625" style="491" customWidth="1"/>
    <col min="4354" max="4354" width="10.7265625" style="491" bestFit="1" customWidth="1"/>
    <col min="4355" max="4355" width="12.26953125" style="491" customWidth="1"/>
    <col min="4356" max="4592" width="8.7265625" style="491"/>
    <col min="4593" max="4593" width="29.453125" style="491" customWidth="1"/>
    <col min="4594" max="4602" width="8.7265625" style="491"/>
    <col min="4603" max="4603" width="29.453125" style="491" customWidth="1"/>
    <col min="4604" max="4604" width="11.26953125" style="491" customWidth="1"/>
    <col min="4605" max="4605" width="8.7265625" style="491"/>
    <col min="4606" max="4606" width="12.453125" style="491" customWidth="1"/>
    <col min="4607" max="4607" width="2.453125" style="491" customWidth="1"/>
    <col min="4608" max="4608" width="2.1796875" style="491" customWidth="1"/>
    <col min="4609" max="4609" width="22.7265625" style="491" customWidth="1"/>
    <col min="4610" max="4610" width="10.7265625" style="491" bestFit="1" customWidth="1"/>
    <col min="4611" max="4611" width="12.26953125" style="491" customWidth="1"/>
    <col min="4612" max="4848" width="8.7265625" style="491"/>
    <col min="4849" max="4849" width="29.453125" style="491" customWidth="1"/>
    <col min="4850" max="4858" width="8.7265625" style="491"/>
    <col min="4859" max="4859" width="29.453125" style="491" customWidth="1"/>
    <col min="4860" max="4860" width="11.26953125" style="491" customWidth="1"/>
    <col min="4861" max="4861" width="8.7265625" style="491"/>
    <col min="4862" max="4862" width="12.453125" style="491" customWidth="1"/>
    <col min="4863" max="4863" width="2.453125" style="491" customWidth="1"/>
    <col min="4864" max="4864" width="2.1796875" style="491" customWidth="1"/>
    <col min="4865" max="4865" width="22.7265625" style="491" customWidth="1"/>
    <col min="4866" max="4866" width="10.7265625" style="491" bestFit="1" customWidth="1"/>
    <col min="4867" max="4867" width="12.26953125" style="491" customWidth="1"/>
    <col min="4868" max="5104" width="8.7265625" style="491"/>
    <col min="5105" max="5105" width="29.453125" style="491" customWidth="1"/>
    <col min="5106" max="5114" width="8.7265625" style="491"/>
    <col min="5115" max="5115" width="29.453125" style="491" customWidth="1"/>
    <col min="5116" max="5116" width="11.26953125" style="491" customWidth="1"/>
    <col min="5117" max="5117" width="8.7265625" style="491"/>
    <col min="5118" max="5118" width="12.453125" style="491" customWidth="1"/>
    <col min="5119" max="5119" width="2.453125" style="491" customWidth="1"/>
    <col min="5120" max="5120" width="2.1796875" style="491" customWidth="1"/>
    <col min="5121" max="5121" width="22.7265625" style="491" customWidth="1"/>
    <col min="5122" max="5122" width="10.7265625" style="491" bestFit="1" customWidth="1"/>
    <col min="5123" max="5123" width="12.26953125" style="491" customWidth="1"/>
    <col min="5124" max="5360" width="8.7265625" style="491"/>
    <col min="5361" max="5361" width="29.453125" style="491" customWidth="1"/>
    <col min="5362" max="5370" width="8.7265625" style="491"/>
    <col min="5371" max="5371" width="29.453125" style="491" customWidth="1"/>
    <col min="5372" max="5372" width="11.26953125" style="491" customWidth="1"/>
    <col min="5373" max="5373" width="8.7265625" style="491"/>
    <col min="5374" max="5374" width="12.453125" style="491" customWidth="1"/>
    <col min="5375" max="5375" width="2.453125" style="491" customWidth="1"/>
    <col min="5376" max="5376" width="2.1796875" style="491" customWidth="1"/>
    <col min="5377" max="5377" width="22.7265625" style="491" customWidth="1"/>
    <col min="5378" max="5378" width="10.7265625" style="491" bestFit="1" customWidth="1"/>
    <col min="5379" max="5379" width="12.26953125" style="491" customWidth="1"/>
    <col min="5380" max="5616" width="8.7265625" style="491"/>
    <col min="5617" max="5617" width="29.453125" style="491" customWidth="1"/>
    <col min="5618" max="5626" width="8.7265625" style="491"/>
    <col min="5627" max="5627" width="29.453125" style="491" customWidth="1"/>
    <col min="5628" max="5628" width="11.26953125" style="491" customWidth="1"/>
    <col min="5629" max="5629" width="8.7265625" style="491"/>
    <col min="5630" max="5630" width="12.453125" style="491" customWidth="1"/>
    <col min="5631" max="5631" width="2.453125" style="491" customWidth="1"/>
    <col min="5632" max="5632" width="2.1796875" style="491" customWidth="1"/>
    <col min="5633" max="5633" width="22.7265625" style="491" customWidth="1"/>
    <col min="5634" max="5634" width="10.7265625" style="491" bestFit="1" customWidth="1"/>
    <col min="5635" max="5635" width="12.26953125" style="491" customWidth="1"/>
    <col min="5636" max="5872" width="8.7265625" style="491"/>
    <col min="5873" max="5873" width="29.453125" style="491" customWidth="1"/>
    <col min="5874" max="5882" width="8.7265625" style="491"/>
    <col min="5883" max="5883" width="29.453125" style="491" customWidth="1"/>
    <col min="5884" max="5884" width="11.26953125" style="491" customWidth="1"/>
    <col min="5885" max="5885" width="8.7265625" style="491"/>
    <col min="5886" max="5886" width="12.453125" style="491" customWidth="1"/>
    <col min="5887" max="5887" width="2.453125" style="491" customWidth="1"/>
    <col min="5888" max="5888" width="2.1796875" style="491" customWidth="1"/>
    <col min="5889" max="5889" width="22.7265625" style="491" customWidth="1"/>
    <col min="5890" max="5890" width="10.7265625" style="491" bestFit="1" customWidth="1"/>
    <col min="5891" max="5891" width="12.26953125" style="491" customWidth="1"/>
    <col min="5892" max="6128" width="8.7265625" style="491"/>
    <col min="6129" max="6129" width="29.453125" style="491" customWidth="1"/>
    <col min="6130" max="6138" width="8.7265625" style="491"/>
    <col min="6139" max="6139" width="29.453125" style="491" customWidth="1"/>
    <col min="6140" max="6140" width="11.26953125" style="491" customWidth="1"/>
    <col min="6141" max="6141" width="8.7265625" style="491"/>
    <col min="6142" max="6142" width="12.453125" style="491" customWidth="1"/>
    <col min="6143" max="6143" width="2.453125" style="491" customWidth="1"/>
    <col min="6144" max="6144" width="2.1796875" style="491" customWidth="1"/>
    <col min="6145" max="6145" width="22.7265625" style="491" customWidth="1"/>
    <col min="6146" max="6146" width="10.7265625" style="491" bestFit="1" customWidth="1"/>
    <col min="6147" max="6147" width="12.26953125" style="491" customWidth="1"/>
    <col min="6148" max="6384" width="8.7265625" style="491"/>
    <col min="6385" max="6385" width="29.453125" style="491" customWidth="1"/>
    <col min="6386" max="6394" width="8.7265625" style="491"/>
    <col min="6395" max="6395" width="29.453125" style="491" customWidth="1"/>
    <col min="6396" max="6396" width="11.26953125" style="491" customWidth="1"/>
    <col min="6397" max="6397" width="8.7265625" style="491"/>
    <col min="6398" max="6398" width="12.453125" style="491" customWidth="1"/>
    <col min="6399" max="6399" width="2.453125" style="491" customWidth="1"/>
    <col min="6400" max="6400" width="2.1796875" style="491" customWidth="1"/>
    <col min="6401" max="6401" width="22.7265625" style="491" customWidth="1"/>
    <col min="6402" max="6402" width="10.7265625" style="491" bestFit="1" customWidth="1"/>
    <col min="6403" max="6403" width="12.26953125" style="491" customWidth="1"/>
    <col min="6404" max="6640" width="8.7265625" style="491"/>
    <col min="6641" max="6641" width="29.453125" style="491" customWidth="1"/>
    <col min="6642" max="6650" width="8.7265625" style="491"/>
    <col min="6651" max="6651" width="29.453125" style="491" customWidth="1"/>
    <col min="6652" max="6652" width="11.26953125" style="491" customWidth="1"/>
    <col min="6653" max="6653" width="8.7265625" style="491"/>
    <col min="6654" max="6654" width="12.453125" style="491" customWidth="1"/>
    <col min="6655" max="6655" width="2.453125" style="491" customWidth="1"/>
    <col min="6656" max="6656" width="2.1796875" style="491" customWidth="1"/>
    <col min="6657" max="6657" width="22.7265625" style="491" customWidth="1"/>
    <col min="6658" max="6658" width="10.7265625" style="491" bestFit="1" customWidth="1"/>
    <col min="6659" max="6659" width="12.26953125" style="491" customWidth="1"/>
    <col min="6660" max="6896" width="8.7265625" style="491"/>
    <col min="6897" max="6897" width="29.453125" style="491" customWidth="1"/>
    <col min="6898" max="6906" width="8.7265625" style="491"/>
    <col min="6907" max="6907" width="29.453125" style="491" customWidth="1"/>
    <col min="6908" max="6908" width="11.26953125" style="491" customWidth="1"/>
    <col min="6909" max="6909" width="8.7265625" style="491"/>
    <col min="6910" max="6910" width="12.453125" style="491" customWidth="1"/>
    <col min="6911" max="6911" width="2.453125" style="491" customWidth="1"/>
    <col min="6912" max="6912" width="2.1796875" style="491" customWidth="1"/>
    <col min="6913" max="6913" width="22.7265625" style="491" customWidth="1"/>
    <col min="6914" max="6914" width="10.7265625" style="491" bestFit="1" customWidth="1"/>
    <col min="6915" max="6915" width="12.26953125" style="491" customWidth="1"/>
    <col min="6916" max="7152" width="8.7265625" style="491"/>
    <col min="7153" max="7153" width="29.453125" style="491" customWidth="1"/>
    <col min="7154" max="7162" width="8.7265625" style="491"/>
    <col min="7163" max="7163" width="29.453125" style="491" customWidth="1"/>
    <col min="7164" max="7164" width="11.26953125" style="491" customWidth="1"/>
    <col min="7165" max="7165" width="8.7265625" style="491"/>
    <col min="7166" max="7166" width="12.453125" style="491" customWidth="1"/>
    <col min="7167" max="7167" width="2.453125" style="491" customWidth="1"/>
    <col min="7168" max="7168" width="2.1796875" style="491" customWidth="1"/>
    <col min="7169" max="7169" width="22.7265625" style="491" customWidth="1"/>
    <col min="7170" max="7170" width="10.7265625" style="491" bestFit="1" customWidth="1"/>
    <col min="7171" max="7171" width="12.26953125" style="491" customWidth="1"/>
    <col min="7172" max="7408" width="8.7265625" style="491"/>
    <col min="7409" max="7409" width="29.453125" style="491" customWidth="1"/>
    <col min="7410" max="7418" width="8.7265625" style="491"/>
    <col min="7419" max="7419" width="29.453125" style="491" customWidth="1"/>
    <col min="7420" max="7420" width="11.26953125" style="491" customWidth="1"/>
    <col min="7421" max="7421" width="8.7265625" style="491"/>
    <col min="7422" max="7422" width="12.453125" style="491" customWidth="1"/>
    <col min="7423" max="7423" width="2.453125" style="491" customWidth="1"/>
    <col min="7424" max="7424" width="2.1796875" style="491" customWidth="1"/>
    <col min="7425" max="7425" width="22.7265625" style="491" customWidth="1"/>
    <col min="7426" max="7426" width="10.7265625" style="491" bestFit="1" customWidth="1"/>
    <col min="7427" max="7427" width="12.26953125" style="491" customWidth="1"/>
    <col min="7428" max="7664" width="8.7265625" style="491"/>
    <col min="7665" max="7665" width="29.453125" style="491" customWidth="1"/>
    <col min="7666" max="7674" width="8.7265625" style="491"/>
    <col min="7675" max="7675" width="29.453125" style="491" customWidth="1"/>
    <col min="7676" max="7676" width="11.26953125" style="491" customWidth="1"/>
    <col min="7677" max="7677" width="8.7265625" style="491"/>
    <col min="7678" max="7678" width="12.453125" style="491" customWidth="1"/>
    <col min="7679" max="7679" width="2.453125" style="491" customWidth="1"/>
    <col min="7680" max="7680" width="2.1796875" style="491" customWidth="1"/>
    <col min="7681" max="7681" width="22.7265625" style="491" customWidth="1"/>
    <col min="7682" max="7682" width="10.7265625" style="491" bestFit="1" customWidth="1"/>
    <col min="7683" max="7683" width="12.26953125" style="491" customWidth="1"/>
    <col min="7684" max="7920" width="8.7265625" style="491"/>
    <col min="7921" max="7921" width="29.453125" style="491" customWidth="1"/>
    <col min="7922" max="7930" width="8.7265625" style="491"/>
    <col min="7931" max="7931" width="29.453125" style="491" customWidth="1"/>
    <col min="7932" max="7932" width="11.26953125" style="491" customWidth="1"/>
    <col min="7933" max="7933" width="8.7265625" style="491"/>
    <col min="7934" max="7934" width="12.453125" style="491" customWidth="1"/>
    <col min="7935" max="7935" width="2.453125" style="491" customWidth="1"/>
    <col min="7936" max="7936" width="2.1796875" style="491" customWidth="1"/>
    <col min="7937" max="7937" width="22.7265625" style="491" customWidth="1"/>
    <col min="7938" max="7938" width="10.7265625" style="491" bestFit="1" customWidth="1"/>
    <col min="7939" max="7939" width="12.26953125" style="491" customWidth="1"/>
    <col min="7940" max="8176" width="8.7265625" style="491"/>
    <col min="8177" max="8177" width="29.453125" style="491" customWidth="1"/>
    <col min="8178" max="8186" width="8.7265625" style="491"/>
    <col min="8187" max="8187" width="29.453125" style="491" customWidth="1"/>
    <col min="8188" max="8188" width="11.26953125" style="491" customWidth="1"/>
    <col min="8189" max="8189" width="8.7265625" style="491"/>
    <col min="8190" max="8190" width="12.453125" style="491" customWidth="1"/>
    <col min="8191" max="8191" width="2.453125" style="491" customWidth="1"/>
    <col min="8192" max="8192" width="2.1796875" style="491" customWidth="1"/>
    <col min="8193" max="8193" width="22.7265625" style="491" customWidth="1"/>
    <col min="8194" max="8194" width="10.7265625" style="491" bestFit="1" customWidth="1"/>
    <col min="8195" max="8195" width="12.26953125" style="491" customWidth="1"/>
    <col min="8196" max="8432" width="8.7265625" style="491"/>
    <col min="8433" max="8433" width="29.453125" style="491" customWidth="1"/>
    <col min="8434" max="8442" width="8.7265625" style="491"/>
    <col min="8443" max="8443" width="29.453125" style="491" customWidth="1"/>
    <col min="8444" max="8444" width="11.26953125" style="491" customWidth="1"/>
    <col min="8445" max="8445" width="8.7265625" style="491"/>
    <col min="8446" max="8446" width="12.453125" style="491" customWidth="1"/>
    <col min="8447" max="8447" width="2.453125" style="491" customWidth="1"/>
    <col min="8448" max="8448" width="2.1796875" style="491" customWidth="1"/>
    <col min="8449" max="8449" width="22.7265625" style="491" customWidth="1"/>
    <col min="8450" max="8450" width="10.7265625" style="491" bestFit="1" customWidth="1"/>
    <col min="8451" max="8451" width="12.26953125" style="491" customWidth="1"/>
    <col min="8452" max="8688" width="8.7265625" style="491"/>
    <col min="8689" max="8689" width="29.453125" style="491" customWidth="1"/>
    <col min="8690" max="8698" width="8.7265625" style="491"/>
    <col min="8699" max="8699" width="29.453125" style="491" customWidth="1"/>
    <col min="8700" max="8700" width="11.26953125" style="491" customWidth="1"/>
    <col min="8701" max="8701" width="8.7265625" style="491"/>
    <col min="8702" max="8702" width="12.453125" style="491" customWidth="1"/>
    <col min="8703" max="8703" width="2.453125" style="491" customWidth="1"/>
    <col min="8704" max="8704" width="2.1796875" style="491" customWidth="1"/>
    <col min="8705" max="8705" width="22.7265625" style="491" customWidth="1"/>
    <col min="8706" max="8706" width="10.7265625" style="491" bestFit="1" customWidth="1"/>
    <col min="8707" max="8707" width="12.26953125" style="491" customWidth="1"/>
    <col min="8708" max="8944" width="8.7265625" style="491"/>
    <col min="8945" max="8945" width="29.453125" style="491" customWidth="1"/>
    <col min="8946" max="8954" width="8.7265625" style="491"/>
    <col min="8955" max="8955" width="29.453125" style="491" customWidth="1"/>
    <col min="8956" max="8956" width="11.26953125" style="491" customWidth="1"/>
    <col min="8957" max="8957" width="8.7265625" style="491"/>
    <col min="8958" max="8958" width="12.453125" style="491" customWidth="1"/>
    <col min="8959" max="8959" width="2.453125" style="491" customWidth="1"/>
    <col min="8960" max="8960" width="2.1796875" style="491" customWidth="1"/>
    <col min="8961" max="8961" width="22.7265625" style="491" customWidth="1"/>
    <col min="8962" max="8962" width="10.7265625" style="491" bestFit="1" customWidth="1"/>
    <col min="8963" max="8963" width="12.26953125" style="491" customWidth="1"/>
    <col min="8964" max="9200" width="8.7265625" style="491"/>
    <col min="9201" max="9201" width="29.453125" style="491" customWidth="1"/>
    <col min="9202" max="9210" width="8.7265625" style="491"/>
    <col min="9211" max="9211" width="29.453125" style="491" customWidth="1"/>
    <col min="9212" max="9212" width="11.26953125" style="491" customWidth="1"/>
    <col min="9213" max="9213" width="8.7265625" style="491"/>
    <col min="9214" max="9214" width="12.453125" style="491" customWidth="1"/>
    <col min="9215" max="9215" width="2.453125" style="491" customWidth="1"/>
    <col min="9216" max="9216" width="2.1796875" style="491" customWidth="1"/>
    <col min="9217" max="9217" width="22.7265625" style="491" customWidth="1"/>
    <col min="9218" max="9218" width="10.7265625" style="491" bestFit="1" customWidth="1"/>
    <col min="9219" max="9219" width="12.26953125" style="491" customWidth="1"/>
    <col min="9220" max="9456" width="8.7265625" style="491"/>
    <col min="9457" max="9457" width="29.453125" style="491" customWidth="1"/>
    <col min="9458" max="9466" width="8.7265625" style="491"/>
    <col min="9467" max="9467" width="29.453125" style="491" customWidth="1"/>
    <col min="9468" max="9468" width="11.26953125" style="491" customWidth="1"/>
    <col min="9469" max="9469" width="8.7265625" style="491"/>
    <col min="9470" max="9470" width="12.453125" style="491" customWidth="1"/>
    <col min="9471" max="9471" width="2.453125" style="491" customWidth="1"/>
    <col min="9472" max="9472" width="2.1796875" style="491" customWidth="1"/>
    <col min="9473" max="9473" width="22.7265625" style="491" customWidth="1"/>
    <col min="9474" max="9474" width="10.7265625" style="491" bestFit="1" customWidth="1"/>
    <col min="9475" max="9475" width="12.26953125" style="491" customWidth="1"/>
    <col min="9476" max="9712" width="8.7265625" style="491"/>
    <col min="9713" max="9713" width="29.453125" style="491" customWidth="1"/>
    <col min="9714" max="9722" width="8.7265625" style="491"/>
    <col min="9723" max="9723" width="29.453125" style="491" customWidth="1"/>
    <col min="9724" max="9724" width="11.26953125" style="491" customWidth="1"/>
    <col min="9725" max="9725" width="8.7265625" style="491"/>
    <col min="9726" max="9726" width="12.453125" style="491" customWidth="1"/>
    <col min="9727" max="9727" width="2.453125" style="491" customWidth="1"/>
    <col min="9728" max="9728" width="2.1796875" style="491" customWidth="1"/>
    <col min="9729" max="9729" width="22.7265625" style="491" customWidth="1"/>
    <col min="9730" max="9730" width="10.7265625" style="491" bestFit="1" customWidth="1"/>
    <col min="9731" max="9731" width="12.26953125" style="491" customWidth="1"/>
    <col min="9732" max="9968" width="8.7265625" style="491"/>
    <col min="9969" max="9969" width="29.453125" style="491" customWidth="1"/>
    <col min="9970" max="9978" width="8.7265625" style="491"/>
    <col min="9979" max="9979" width="29.453125" style="491" customWidth="1"/>
    <col min="9980" max="9980" width="11.26953125" style="491" customWidth="1"/>
    <col min="9981" max="9981" width="8.7265625" style="491"/>
    <col min="9982" max="9982" width="12.453125" style="491" customWidth="1"/>
    <col min="9983" max="9983" width="2.453125" style="491" customWidth="1"/>
    <col min="9984" max="9984" width="2.1796875" style="491" customWidth="1"/>
    <col min="9985" max="9985" width="22.7265625" style="491" customWidth="1"/>
    <col min="9986" max="9986" width="10.7265625" style="491" bestFit="1" customWidth="1"/>
    <col min="9987" max="9987" width="12.26953125" style="491" customWidth="1"/>
    <col min="9988" max="10224" width="8.7265625" style="491"/>
    <col min="10225" max="10225" width="29.453125" style="491" customWidth="1"/>
    <col min="10226" max="10234" width="8.7265625" style="491"/>
    <col min="10235" max="10235" width="29.453125" style="491" customWidth="1"/>
    <col min="10236" max="10236" width="11.26953125" style="491" customWidth="1"/>
    <col min="10237" max="10237" width="8.7265625" style="491"/>
    <col min="10238" max="10238" width="12.453125" style="491" customWidth="1"/>
    <col min="10239" max="10239" width="2.453125" style="491" customWidth="1"/>
    <col min="10240" max="10240" width="2.1796875" style="491" customWidth="1"/>
    <col min="10241" max="10241" width="22.7265625" style="491" customWidth="1"/>
    <col min="10242" max="10242" width="10.7265625" style="491" bestFit="1" customWidth="1"/>
    <col min="10243" max="10243" width="12.26953125" style="491" customWidth="1"/>
    <col min="10244" max="10480" width="8.7265625" style="491"/>
    <col min="10481" max="10481" width="29.453125" style="491" customWidth="1"/>
    <col min="10482" max="10490" width="8.7265625" style="491"/>
    <col min="10491" max="10491" width="29.453125" style="491" customWidth="1"/>
    <col min="10492" max="10492" width="11.26953125" style="491" customWidth="1"/>
    <col min="10493" max="10493" width="8.7265625" style="491"/>
    <col min="10494" max="10494" width="12.453125" style="491" customWidth="1"/>
    <col min="10495" max="10495" width="2.453125" style="491" customWidth="1"/>
    <col min="10496" max="10496" width="2.1796875" style="491" customWidth="1"/>
    <col min="10497" max="10497" width="22.7265625" style="491" customWidth="1"/>
    <col min="10498" max="10498" width="10.7265625" style="491" bestFit="1" customWidth="1"/>
    <col min="10499" max="10499" width="12.26953125" style="491" customWidth="1"/>
    <col min="10500" max="10736" width="8.7265625" style="491"/>
    <col min="10737" max="10737" width="29.453125" style="491" customWidth="1"/>
    <col min="10738" max="10746" width="8.7265625" style="491"/>
    <col min="10747" max="10747" width="29.453125" style="491" customWidth="1"/>
    <col min="10748" max="10748" width="11.26953125" style="491" customWidth="1"/>
    <col min="10749" max="10749" width="8.7265625" style="491"/>
    <col min="10750" max="10750" width="12.453125" style="491" customWidth="1"/>
    <col min="10751" max="10751" width="2.453125" style="491" customWidth="1"/>
    <col min="10752" max="10752" width="2.1796875" style="491" customWidth="1"/>
    <col min="10753" max="10753" width="22.7265625" style="491" customWidth="1"/>
    <col min="10754" max="10754" width="10.7265625" style="491" bestFit="1" customWidth="1"/>
    <col min="10755" max="10755" width="12.26953125" style="491" customWidth="1"/>
    <col min="10756" max="10992" width="8.7265625" style="491"/>
    <col min="10993" max="10993" width="29.453125" style="491" customWidth="1"/>
    <col min="10994" max="11002" width="8.7265625" style="491"/>
    <col min="11003" max="11003" width="29.453125" style="491" customWidth="1"/>
    <col min="11004" max="11004" width="11.26953125" style="491" customWidth="1"/>
    <col min="11005" max="11005" width="8.7265625" style="491"/>
    <col min="11006" max="11006" width="12.453125" style="491" customWidth="1"/>
    <col min="11007" max="11007" width="2.453125" style="491" customWidth="1"/>
    <col min="11008" max="11008" width="2.1796875" style="491" customWidth="1"/>
    <col min="11009" max="11009" width="22.7265625" style="491" customWidth="1"/>
    <col min="11010" max="11010" width="10.7265625" style="491" bestFit="1" customWidth="1"/>
    <col min="11011" max="11011" width="12.26953125" style="491" customWidth="1"/>
    <col min="11012" max="11248" width="8.7265625" style="491"/>
    <col min="11249" max="11249" width="29.453125" style="491" customWidth="1"/>
    <col min="11250" max="11258" width="8.7265625" style="491"/>
    <col min="11259" max="11259" width="29.453125" style="491" customWidth="1"/>
    <col min="11260" max="11260" width="11.26953125" style="491" customWidth="1"/>
    <col min="11261" max="11261" width="8.7265625" style="491"/>
    <col min="11262" max="11262" width="12.453125" style="491" customWidth="1"/>
    <col min="11263" max="11263" width="2.453125" style="491" customWidth="1"/>
    <col min="11264" max="11264" width="2.1796875" style="491" customWidth="1"/>
    <col min="11265" max="11265" width="22.7265625" style="491" customWidth="1"/>
    <col min="11266" max="11266" width="10.7265625" style="491" bestFit="1" customWidth="1"/>
    <col min="11267" max="11267" width="12.26953125" style="491" customWidth="1"/>
    <col min="11268" max="11504" width="8.7265625" style="491"/>
    <col min="11505" max="11505" width="29.453125" style="491" customWidth="1"/>
    <col min="11506" max="11514" width="8.7265625" style="491"/>
    <col min="11515" max="11515" width="29.453125" style="491" customWidth="1"/>
    <col min="11516" max="11516" width="11.26953125" style="491" customWidth="1"/>
    <col min="11517" max="11517" width="8.7265625" style="491"/>
    <col min="11518" max="11518" width="12.453125" style="491" customWidth="1"/>
    <col min="11519" max="11519" width="2.453125" style="491" customWidth="1"/>
    <col min="11520" max="11520" width="2.1796875" style="491" customWidth="1"/>
    <col min="11521" max="11521" width="22.7265625" style="491" customWidth="1"/>
    <col min="11522" max="11522" width="10.7265625" style="491" bestFit="1" customWidth="1"/>
    <col min="11523" max="11523" width="12.26953125" style="491" customWidth="1"/>
    <col min="11524" max="11760" width="8.7265625" style="491"/>
    <col min="11761" max="11761" width="29.453125" style="491" customWidth="1"/>
    <col min="11762" max="11770" width="8.7265625" style="491"/>
    <col min="11771" max="11771" width="29.453125" style="491" customWidth="1"/>
    <col min="11772" max="11772" width="11.26953125" style="491" customWidth="1"/>
    <col min="11773" max="11773" width="8.7265625" style="491"/>
    <col min="11774" max="11774" width="12.453125" style="491" customWidth="1"/>
    <col min="11775" max="11775" width="2.453125" style="491" customWidth="1"/>
    <col min="11776" max="11776" width="2.1796875" style="491" customWidth="1"/>
    <col min="11777" max="11777" width="22.7265625" style="491" customWidth="1"/>
    <col min="11778" max="11778" width="10.7265625" style="491" bestFit="1" customWidth="1"/>
    <col min="11779" max="11779" width="12.26953125" style="491" customWidth="1"/>
    <col min="11780" max="12016" width="8.7265625" style="491"/>
    <col min="12017" max="12017" width="29.453125" style="491" customWidth="1"/>
    <col min="12018" max="12026" width="8.7265625" style="491"/>
    <col min="12027" max="12027" width="29.453125" style="491" customWidth="1"/>
    <col min="12028" max="12028" width="11.26953125" style="491" customWidth="1"/>
    <col min="12029" max="12029" width="8.7265625" style="491"/>
    <col min="12030" max="12030" width="12.453125" style="491" customWidth="1"/>
    <col min="12031" max="12031" width="2.453125" style="491" customWidth="1"/>
    <col min="12032" max="12032" width="2.1796875" style="491" customWidth="1"/>
    <col min="12033" max="12033" width="22.7265625" style="491" customWidth="1"/>
    <col min="12034" max="12034" width="10.7265625" style="491" bestFit="1" customWidth="1"/>
    <col min="12035" max="12035" width="12.26953125" style="491" customWidth="1"/>
    <col min="12036" max="12272" width="8.7265625" style="491"/>
    <col min="12273" max="12273" width="29.453125" style="491" customWidth="1"/>
    <col min="12274" max="12282" width="8.7265625" style="491"/>
    <col min="12283" max="12283" width="29.453125" style="491" customWidth="1"/>
    <col min="12284" max="12284" width="11.26953125" style="491" customWidth="1"/>
    <col min="12285" max="12285" width="8.7265625" style="491"/>
    <col min="12286" max="12286" width="12.453125" style="491" customWidth="1"/>
    <col min="12287" max="12287" width="2.453125" style="491" customWidth="1"/>
    <col min="12288" max="12288" width="2.1796875" style="491" customWidth="1"/>
    <col min="12289" max="12289" width="22.7265625" style="491" customWidth="1"/>
    <col min="12290" max="12290" width="10.7265625" style="491" bestFit="1" customWidth="1"/>
    <col min="12291" max="12291" width="12.26953125" style="491" customWidth="1"/>
    <col min="12292" max="12528" width="8.7265625" style="491"/>
    <col min="12529" max="12529" width="29.453125" style="491" customWidth="1"/>
    <col min="12530" max="12538" width="8.7265625" style="491"/>
    <col min="12539" max="12539" width="29.453125" style="491" customWidth="1"/>
    <col min="12540" max="12540" width="11.26953125" style="491" customWidth="1"/>
    <col min="12541" max="12541" width="8.7265625" style="491"/>
    <col min="12542" max="12542" width="12.453125" style="491" customWidth="1"/>
    <col min="12543" max="12543" width="2.453125" style="491" customWidth="1"/>
    <col min="12544" max="12544" width="2.1796875" style="491" customWidth="1"/>
    <col min="12545" max="12545" width="22.7265625" style="491" customWidth="1"/>
    <col min="12546" max="12546" width="10.7265625" style="491" bestFit="1" customWidth="1"/>
    <col min="12547" max="12547" width="12.26953125" style="491" customWidth="1"/>
    <col min="12548" max="12784" width="8.7265625" style="491"/>
    <col min="12785" max="12785" width="29.453125" style="491" customWidth="1"/>
    <col min="12786" max="12794" width="8.7265625" style="491"/>
    <col min="12795" max="12795" width="29.453125" style="491" customWidth="1"/>
    <col min="12796" max="12796" width="11.26953125" style="491" customWidth="1"/>
    <col min="12797" max="12797" width="8.7265625" style="491"/>
    <col min="12798" max="12798" width="12.453125" style="491" customWidth="1"/>
    <col min="12799" max="12799" width="2.453125" style="491" customWidth="1"/>
    <col min="12800" max="12800" width="2.1796875" style="491" customWidth="1"/>
    <col min="12801" max="12801" width="22.7265625" style="491" customWidth="1"/>
    <col min="12802" max="12802" width="10.7265625" style="491" bestFit="1" customWidth="1"/>
    <col min="12803" max="12803" width="12.26953125" style="491" customWidth="1"/>
    <col min="12804" max="13040" width="8.7265625" style="491"/>
    <col min="13041" max="13041" width="29.453125" style="491" customWidth="1"/>
    <col min="13042" max="13050" width="8.7265625" style="491"/>
    <col min="13051" max="13051" width="29.453125" style="491" customWidth="1"/>
    <col min="13052" max="13052" width="11.26953125" style="491" customWidth="1"/>
    <col min="13053" max="13053" width="8.7265625" style="491"/>
    <col min="13054" max="13054" width="12.453125" style="491" customWidth="1"/>
    <col min="13055" max="13055" width="2.453125" style="491" customWidth="1"/>
    <col min="13056" max="13056" width="2.1796875" style="491" customWidth="1"/>
    <col min="13057" max="13057" width="22.7265625" style="491" customWidth="1"/>
    <col min="13058" max="13058" width="10.7265625" style="491" bestFit="1" customWidth="1"/>
    <col min="13059" max="13059" width="12.26953125" style="491" customWidth="1"/>
    <col min="13060" max="13296" width="8.7265625" style="491"/>
    <col min="13297" max="13297" width="29.453125" style="491" customWidth="1"/>
    <col min="13298" max="13306" width="8.7265625" style="491"/>
    <col min="13307" max="13307" width="29.453125" style="491" customWidth="1"/>
    <col min="13308" max="13308" width="11.26953125" style="491" customWidth="1"/>
    <col min="13309" max="13309" width="8.7265625" style="491"/>
    <col min="13310" max="13310" width="12.453125" style="491" customWidth="1"/>
    <col min="13311" max="13311" width="2.453125" style="491" customWidth="1"/>
    <col min="13312" max="13312" width="2.1796875" style="491" customWidth="1"/>
    <col min="13313" max="13313" width="22.7265625" style="491" customWidth="1"/>
    <col min="13314" max="13314" width="10.7265625" style="491" bestFit="1" customWidth="1"/>
    <col min="13315" max="13315" width="12.26953125" style="491" customWidth="1"/>
    <col min="13316" max="13552" width="8.7265625" style="491"/>
    <col min="13553" max="13553" width="29.453125" style="491" customWidth="1"/>
    <col min="13554" max="13562" width="8.7265625" style="491"/>
    <col min="13563" max="13563" width="29.453125" style="491" customWidth="1"/>
    <col min="13564" max="13564" width="11.26953125" style="491" customWidth="1"/>
    <col min="13565" max="13565" width="8.7265625" style="491"/>
    <col min="13566" max="13566" width="12.453125" style="491" customWidth="1"/>
    <col min="13567" max="13567" width="2.453125" style="491" customWidth="1"/>
    <col min="13568" max="13568" width="2.1796875" style="491" customWidth="1"/>
    <col min="13569" max="13569" width="22.7265625" style="491" customWidth="1"/>
    <col min="13570" max="13570" width="10.7265625" style="491" bestFit="1" customWidth="1"/>
    <col min="13571" max="13571" width="12.26953125" style="491" customWidth="1"/>
    <col min="13572" max="13808" width="8.7265625" style="491"/>
    <col min="13809" max="13809" width="29.453125" style="491" customWidth="1"/>
    <col min="13810" max="13818" width="8.7265625" style="491"/>
    <col min="13819" max="13819" width="29.453125" style="491" customWidth="1"/>
    <col min="13820" max="13820" width="11.26953125" style="491" customWidth="1"/>
    <col min="13821" max="13821" width="8.7265625" style="491"/>
    <col min="13822" max="13822" width="12.453125" style="491" customWidth="1"/>
    <col min="13823" max="13823" width="2.453125" style="491" customWidth="1"/>
    <col min="13824" max="13824" width="2.1796875" style="491" customWidth="1"/>
    <col min="13825" max="13825" width="22.7265625" style="491" customWidth="1"/>
    <col min="13826" max="13826" width="10.7265625" style="491" bestFit="1" customWidth="1"/>
    <col min="13827" max="13827" width="12.26953125" style="491" customWidth="1"/>
    <col min="13828" max="14064" width="8.7265625" style="491"/>
    <col min="14065" max="14065" width="29.453125" style="491" customWidth="1"/>
    <col min="14066" max="14074" width="8.7265625" style="491"/>
    <col min="14075" max="14075" width="29.453125" style="491" customWidth="1"/>
    <col min="14076" max="14076" width="11.26953125" style="491" customWidth="1"/>
    <col min="14077" max="14077" width="8.7265625" style="491"/>
    <col min="14078" max="14078" width="12.453125" style="491" customWidth="1"/>
    <col min="14079" max="14079" width="2.453125" style="491" customWidth="1"/>
    <col min="14080" max="14080" width="2.1796875" style="491" customWidth="1"/>
    <col min="14081" max="14081" width="22.7265625" style="491" customWidth="1"/>
    <col min="14082" max="14082" width="10.7265625" style="491" bestFit="1" customWidth="1"/>
    <col min="14083" max="14083" width="12.26953125" style="491" customWidth="1"/>
    <col min="14084" max="14320" width="8.7265625" style="491"/>
    <col min="14321" max="14321" width="29.453125" style="491" customWidth="1"/>
    <col min="14322" max="14330" width="8.7265625" style="491"/>
    <col min="14331" max="14331" width="29.453125" style="491" customWidth="1"/>
    <col min="14332" max="14332" width="11.26953125" style="491" customWidth="1"/>
    <col min="14333" max="14333" width="8.7265625" style="491"/>
    <col min="14334" max="14334" width="12.453125" style="491" customWidth="1"/>
    <col min="14335" max="14335" width="2.453125" style="491" customWidth="1"/>
    <col min="14336" max="14336" width="2.1796875" style="491" customWidth="1"/>
    <col min="14337" max="14337" width="22.7265625" style="491" customWidth="1"/>
    <col min="14338" max="14338" width="10.7265625" style="491" bestFit="1" customWidth="1"/>
    <col min="14339" max="14339" width="12.26953125" style="491" customWidth="1"/>
    <col min="14340" max="14576" width="8.7265625" style="491"/>
    <col min="14577" max="14577" width="29.453125" style="491" customWidth="1"/>
    <col min="14578" max="14586" width="8.7265625" style="491"/>
    <col min="14587" max="14587" width="29.453125" style="491" customWidth="1"/>
    <col min="14588" max="14588" width="11.26953125" style="491" customWidth="1"/>
    <col min="14589" max="14589" width="8.7265625" style="491"/>
    <col min="14590" max="14590" width="12.453125" style="491" customWidth="1"/>
    <col min="14591" max="14591" width="2.453125" style="491" customWidth="1"/>
    <col min="14592" max="14592" width="2.1796875" style="491" customWidth="1"/>
    <col min="14593" max="14593" width="22.7265625" style="491" customWidth="1"/>
    <col min="14594" max="14594" width="10.7265625" style="491" bestFit="1" customWidth="1"/>
    <col min="14595" max="14595" width="12.26953125" style="491" customWidth="1"/>
    <col min="14596" max="14832" width="8.7265625" style="491"/>
    <col min="14833" max="14833" width="29.453125" style="491" customWidth="1"/>
    <col min="14834" max="14842" width="8.7265625" style="491"/>
    <col min="14843" max="14843" width="29.453125" style="491" customWidth="1"/>
    <col min="14844" max="14844" width="11.26953125" style="491" customWidth="1"/>
    <col min="14845" max="14845" width="8.7265625" style="491"/>
    <col min="14846" max="14846" width="12.453125" style="491" customWidth="1"/>
    <col min="14847" max="14847" width="2.453125" style="491" customWidth="1"/>
    <col min="14848" max="14848" width="2.1796875" style="491" customWidth="1"/>
    <col min="14849" max="14849" width="22.7265625" style="491" customWidth="1"/>
    <col min="14850" max="14850" width="10.7265625" style="491" bestFit="1" customWidth="1"/>
    <col min="14851" max="14851" width="12.26953125" style="491" customWidth="1"/>
    <col min="14852" max="15088" width="8.7265625" style="491"/>
    <col min="15089" max="15089" width="29.453125" style="491" customWidth="1"/>
    <col min="15090" max="15098" width="8.7265625" style="491"/>
    <col min="15099" max="15099" width="29.453125" style="491" customWidth="1"/>
    <col min="15100" max="15100" width="11.26953125" style="491" customWidth="1"/>
    <col min="15101" max="15101" width="8.7265625" style="491"/>
    <col min="15102" max="15102" width="12.453125" style="491" customWidth="1"/>
    <col min="15103" max="15103" width="2.453125" style="491" customWidth="1"/>
    <col min="15104" max="15104" width="2.1796875" style="491" customWidth="1"/>
    <col min="15105" max="15105" width="22.7265625" style="491" customWidth="1"/>
    <col min="15106" max="15106" width="10.7265625" style="491" bestFit="1" customWidth="1"/>
    <col min="15107" max="15107" width="12.26953125" style="491" customWidth="1"/>
    <col min="15108" max="15344" width="8.7265625" style="491"/>
    <col min="15345" max="15345" width="29.453125" style="491" customWidth="1"/>
    <col min="15346" max="15354" width="8.7265625" style="491"/>
    <col min="15355" max="15355" width="29.453125" style="491" customWidth="1"/>
    <col min="15356" max="15356" width="11.26953125" style="491" customWidth="1"/>
    <col min="15357" max="15357" width="8.7265625" style="491"/>
    <col min="15358" max="15358" width="12.453125" style="491" customWidth="1"/>
    <col min="15359" max="15359" width="2.453125" style="491" customWidth="1"/>
    <col min="15360" max="15360" width="2.1796875" style="491" customWidth="1"/>
    <col min="15361" max="15361" width="22.7265625" style="491" customWidth="1"/>
    <col min="15362" max="15362" width="10.7265625" style="491" bestFit="1" customWidth="1"/>
    <col min="15363" max="15363" width="12.26953125" style="491" customWidth="1"/>
    <col min="15364" max="15600" width="8.7265625" style="491"/>
    <col min="15601" max="15601" width="29.453125" style="491" customWidth="1"/>
    <col min="15602" max="15610" width="8.7265625" style="491"/>
    <col min="15611" max="15611" width="29.453125" style="491" customWidth="1"/>
    <col min="15612" max="15612" width="11.26953125" style="491" customWidth="1"/>
    <col min="15613" max="15613" width="8.7265625" style="491"/>
    <col min="15614" max="15614" width="12.453125" style="491" customWidth="1"/>
    <col min="15615" max="15615" width="2.453125" style="491" customWidth="1"/>
    <col min="15616" max="15616" width="2.1796875" style="491" customWidth="1"/>
    <col min="15617" max="15617" width="22.7265625" style="491" customWidth="1"/>
    <col min="15618" max="15618" width="10.7265625" style="491" bestFit="1" customWidth="1"/>
    <col min="15619" max="15619" width="12.26953125" style="491" customWidth="1"/>
    <col min="15620" max="15856" width="8.7265625" style="491"/>
    <col min="15857" max="15857" width="29.453125" style="491" customWidth="1"/>
    <col min="15858" max="15866" width="8.7265625" style="491"/>
    <col min="15867" max="15867" width="29.453125" style="491" customWidth="1"/>
    <col min="15868" max="15868" width="11.26953125" style="491" customWidth="1"/>
    <col min="15869" max="15869" width="8.7265625" style="491"/>
    <col min="15870" max="15870" width="12.453125" style="491" customWidth="1"/>
    <col min="15871" max="15871" width="2.453125" style="491" customWidth="1"/>
    <col min="15872" max="15872" width="2.1796875" style="491" customWidth="1"/>
    <col min="15873" max="15873" width="22.7265625" style="491" customWidth="1"/>
    <col min="15874" max="15874" width="10.7265625" style="491" bestFit="1" customWidth="1"/>
    <col min="15875" max="15875" width="12.26953125" style="491" customWidth="1"/>
    <col min="15876" max="16112" width="8.7265625" style="491"/>
    <col min="16113" max="16113" width="29.453125" style="491" customWidth="1"/>
    <col min="16114" max="16122" width="8.7265625" style="491"/>
    <col min="16123" max="16123" width="29.453125" style="491" customWidth="1"/>
    <col min="16124" max="16124" width="11.26953125" style="491" customWidth="1"/>
    <col min="16125" max="16125" width="8.7265625" style="491"/>
    <col min="16126" max="16126" width="12.453125" style="491" customWidth="1"/>
    <col min="16127" max="16127" width="2.453125" style="491" customWidth="1"/>
    <col min="16128" max="16128" width="2.1796875" style="491" customWidth="1"/>
    <col min="16129" max="16129" width="22.7265625" style="491" customWidth="1"/>
    <col min="16130" max="16130" width="10.7265625" style="491" bestFit="1" customWidth="1"/>
    <col min="16131" max="16131" width="12.26953125" style="491" customWidth="1"/>
    <col min="16132" max="16368" width="8.7265625" style="491"/>
    <col min="16369" max="16369" width="29.453125" style="491" customWidth="1"/>
    <col min="16370" max="16384" width="8.7265625" style="491"/>
  </cols>
  <sheetData>
    <row r="2" spans="2:12" ht="15" thickBot="1">
      <c r="B2" s="492" t="s">
        <v>299</v>
      </c>
      <c r="D2" s="446" t="s">
        <v>672</v>
      </c>
    </row>
    <row r="3" spans="2:12" ht="15" thickBot="1">
      <c r="B3" s="3086" t="s">
        <v>300</v>
      </c>
      <c r="C3" s="3087"/>
      <c r="D3" s="3087"/>
      <c r="E3" s="3088"/>
      <c r="G3" s="869" t="s">
        <v>311</v>
      </c>
      <c r="H3" s="870"/>
      <c r="I3" s="495"/>
    </row>
    <row r="4" spans="2:12" ht="18" customHeight="1">
      <c r="B4" s="391" t="s">
        <v>301</v>
      </c>
      <c r="C4" s="3089" t="s">
        <v>302</v>
      </c>
      <c r="D4" s="3089"/>
      <c r="E4" s="874">
        <v>45</v>
      </c>
      <c r="F4" s="495"/>
      <c r="G4" s="880" t="s">
        <v>313</v>
      </c>
      <c r="H4" s="881">
        <v>1.5</v>
      </c>
      <c r="I4" s="495"/>
      <c r="J4" s="846"/>
      <c r="K4" s="891"/>
      <c r="L4" s="846"/>
    </row>
    <row r="5" spans="2:12" ht="15" customHeight="1">
      <c r="B5" s="556"/>
      <c r="C5" s="3090" t="s">
        <v>4</v>
      </c>
      <c r="D5" s="3091"/>
      <c r="E5" s="828">
        <v>365</v>
      </c>
      <c r="F5" s="495"/>
      <c r="G5" s="880" t="s">
        <v>314</v>
      </c>
      <c r="H5" s="881">
        <v>1</v>
      </c>
      <c r="I5" s="495"/>
      <c r="J5" s="846"/>
      <c r="K5" s="893"/>
      <c r="L5" s="846"/>
    </row>
    <row r="6" spans="2:12">
      <c r="B6" s="557"/>
      <c r="C6" s="829"/>
      <c r="D6" s="830" t="s">
        <v>6</v>
      </c>
      <c r="E6" s="831" t="s">
        <v>7</v>
      </c>
      <c r="F6" s="495"/>
      <c r="G6" s="882" t="s">
        <v>315</v>
      </c>
      <c r="H6" s="881">
        <v>1</v>
      </c>
      <c r="I6" s="495"/>
      <c r="J6" s="846"/>
      <c r="K6" s="893"/>
      <c r="L6" s="846"/>
    </row>
    <row r="7" spans="2:12">
      <c r="B7" s="556" t="s">
        <v>287</v>
      </c>
      <c r="C7" s="3232"/>
      <c r="D7" s="3142"/>
      <c r="E7" s="402">
        <f>' 2nd OFFENDER- 3401'!E7</f>
        <v>80829.631999999998</v>
      </c>
      <c r="F7" s="495"/>
      <c r="G7" s="883" t="s">
        <v>316</v>
      </c>
      <c r="H7" s="881">
        <v>1.5</v>
      </c>
      <c r="I7" s="495"/>
      <c r="J7" s="846"/>
      <c r="K7" s="893"/>
      <c r="L7" s="846"/>
    </row>
    <row r="8" spans="2:12">
      <c r="B8" s="2106" t="s">
        <v>835</v>
      </c>
      <c r="C8" s="3232"/>
      <c r="D8" s="3142"/>
      <c r="E8" s="402">
        <f>SUM(' 2nd OFFENDER- 3401'!E8+' 2nd OFFENDER- 3401'!E9)</f>
        <v>241469.51920000004</v>
      </c>
      <c r="F8" s="495"/>
      <c r="G8" s="880" t="s">
        <v>317</v>
      </c>
      <c r="H8" s="881">
        <v>1</v>
      </c>
      <c r="I8" s="495"/>
      <c r="J8" s="846"/>
      <c r="K8" s="893" t="e">
        <f>#REF!/2</f>
        <v>#REF!</v>
      </c>
      <c r="L8" s="846"/>
    </row>
    <row r="9" spans="2:12" ht="15" thickBot="1">
      <c r="B9" s="2107" t="s">
        <v>836</v>
      </c>
      <c r="C9" s="3232"/>
      <c r="D9" s="3142"/>
      <c r="E9" s="402">
        <f>SUM(' 2nd OFFENDER- 3401'!E10:E17)</f>
        <v>1475493.27972</v>
      </c>
      <c r="F9" s="495"/>
      <c r="G9" s="884" t="s">
        <v>318</v>
      </c>
      <c r="H9" s="885">
        <f>SUM(H4:H8)</f>
        <v>6</v>
      </c>
      <c r="I9" s="495"/>
      <c r="J9" s="846"/>
      <c r="K9" s="893" t="e">
        <f>#REF!/2</f>
        <v>#REF!</v>
      </c>
      <c r="L9" s="846"/>
    </row>
    <row r="10" spans="2:12" ht="15" thickBot="1">
      <c r="B10" s="682" t="s">
        <v>12</v>
      </c>
      <c r="C10" s="3235">
        <f>' 2nd OFFENDER- 3401'!D18</f>
        <v>31.50403846153846</v>
      </c>
      <c r="D10" s="3236"/>
      <c r="E10" s="404">
        <f>SUM(E7:E9)</f>
        <v>1797792.43092</v>
      </c>
      <c r="F10" s="495"/>
      <c r="G10" s="495"/>
      <c r="H10" s="495"/>
      <c r="I10" s="495"/>
      <c r="J10" s="846"/>
      <c r="K10" s="893"/>
      <c r="L10" s="846"/>
    </row>
    <row r="11" spans="2:12">
      <c r="B11" s="557" t="s">
        <v>13</v>
      </c>
      <c r="C11" s="3237">
        <f>'M2021 BLS  53%ile'!D38</f>
        <v>0.25390000000000001</v>
      </c>
      <c r="D11" s="3139"/>
      <c r="E11" s="402">
        <f>E10*C11</f>
        <v>456459.498210588</v>
      </c>
      <c r="F11" s="495"/>
      <c r="G11" s="871" t="s">
        <v>319</v>
      </c>
      <c r="H11" s="872"/>
      <c r="I11" s="873"/>
      <c r="J11" s="846"/>
      <c r="K11" s="893"/>
      <c r="L11" s="846"/>
    </row>
    <row r="12" spans="2:12">
      <c r="B12" s="2109" t="s">
        <v>845</v>
      </c>
      <c r="C12" s="3238">
        <f>'FALL CAF 2022'!CI24</f>
        <v>2.7811565914169036E-2</v>
      </c>
      <c r="D12" s="3162"/>
      <c r="E12" s="2110">
        <f>(E10+E11)*C12</f>
        <v>62694.276114158049</v>
      </c>
      <c r="F12" s="495"/>
      <c r="G12" s="886"/>
      <c r="H12" s="76">
        <v>58</v>
      </c>
      <c r="I12" s="77" t="s">
        <v>320</v>
      </c>
      <c r="J12" s="846"/>
      <c r="K12" s="894"/>
      <c r="L12" s="846"/>
    </row>
    <row r="13" spans="2:12" ht="18.75" customHeight="1" thickBot="1">
      <c r="B13" s="687" t="s">
        <v>250</v>
      </c>
      <c r="C13" s="3239"/>
      <c r="D13" s="3154"/>
      <c r="E13" s="1625">
        <f>SUM(E10:E12)</f>
        <v>2316946.2052447456</v>
      </c>
      <c r="F13" s="495"/>
      <c r="G13" s="839"/>
      <c r="H13" s="832" t="s">
        <v>6</v>
      </c>
      <c r="I13" s="78" t="s">
        <v>321</v>
      </c>
      <c r="J13" s="846"/>
      <c r="K13" s="846"/>
      <c r="L13" s="846"/>
    </row>
    <row r="14" spans="2:12" ht="15" thickTop="1">
      <c r="B14" s="3243" t="s">
        <v>15</v>
      </c>
      <c r="C14" s="3244"/>
      <c r="D14" s="3245"/>
      <c r="E14" s="1723"/>
      <c r="F14" s="495"/>
      <c r="G14" s="839" t="s">
        <v>322</v>
      </c>
      <c r="H14" s="833">
        <v>1</v>
      </c>
      <c r="I14" s="834">
        <v>40</v>
      </c>
      <c r="J14" s="846"/>
      <c r="K14" s="846"/>
      <c r="L14" s="846"/>
    </row>
    <row r="15" spans="2:12" ht="16.5" customHeight="1">
      <c r="B15" s="557" t="s">
        <v>323</v>
      </c>
      <c r="C15" s="3240">
        <f>'FY21 UFR BTL 3401'!D15</f>
        <v>2.4241851676901276</v>
      </c>
      <c r="D15" s="3139"/>
      <c r="E15" s="408">
        <f>C15*$E$4*$E$5</f>
        <v>39817.241379310348</v>
      </c>
      <c r="F15" s="495"/>
      <c r="G15" s="839" t="s">
        <v>305</v>
      </c>
      <c r="H15" s="836">
        <v>1</v>
      </c>
      <c r="I15" s="79">
        <v>40</v>
      </c>
      <c r="J15" s="850"/>
      <c r="K15" s="846"/>
      <c r="L15" s="846"/>
    </row>
    <row r="16" spans="2:12" ht="15" thickBot="1">
      <c r="B16" s="879" t="s">
        <v>324</v>
      </c>
      <c r="C16" s="3241">
        <f>'FY21 UFR BTL 3401'!AP14</f>
        <v>25.360415682569673</v>
      </c>
      <c r="D16" s="3242"/>
      <c r="E16" s="1572">
        <f>C16*$E$4*$E$5</f>
        <v>416544.82758620684</v>
      </c>
      <c r="F16" s="495"/>
      <c r="G16" s="839" t="s">
        <v>306</v>
      </c>
      <c r="H16" s="836">
        <v>1</v>
      </c>
      <c r="I16" s="79">
        <v>40</v>
      </c>
    </row>
    <row r="17" spans="2:10" ht="18" customHeight="1" thickTop="1">
      <c r="B17" s="2112" t="s">
        <v>16</v>
      </c>
      <c r="C17" s="3247"/>
      <c r="D17" s="3248"/>
      <c r="E17" s="407">
        <f>E13+E15+E16</f>
        <v>2773308.274210263</v>
      </c>
      <c r="F17" s="495"/>
      <c r="G17" s="839" t="s">
        <v>307</v>
      </c>
      <c r="H17" s="836">
        <v>3</v>
      </c>
      <c r="I17" s="79">
        <f>40*3</f>
        <v>120</v>
      </c>
    </row>
    <row r="18" spans="2:10">
      <c r="B18" s="878" t="s">
        <v>17</v>
      </c>
      <c r="C18" s="3237">
        <f>'[41]FY22 Master Lookup'!C67</f>
        <v>0.12</v>
      </c>
      <c r="D18" s="3139"/>
      <c r="E18" s="837">
        <f>(E17-E12)*C18</f>
        <v>325273.6797715326</v>
      </c>
      <c r="F18" s="495"/>
      <c r="G18" s="839" t="s">
        <v>8</v>
      </c>
      <c r="H18" s="833">
        <v>4</v>
      </c>
      <c r="I18" s="79">
        <f>40*4</f>
        <v>160</v>
      </c>
    </row>
    <row r="19" spans="2:10" ht="15" thickBot="1">
      <c r="B19" s="1874" t="s">
        <v>119</v>
      </c>
      <c r="C19" s="3246">
        <f>'FALL CAF 2022'!CI24</f>
        <v>2.7811565914169036E-2</v>
      </c>
      <c r="D19" s="3242"/>
      <c r="E19" s="1572">
        <f>(E15+E16)*C19</f>
        <v>12692.143761761037</v>
      </c>
      <c r="F19" s="495"/>
      <c r="G19" s="839" t="s">
        <v>9</v>
      </c>
      <c r="H19" s="833">
        <v>9</v>
      </c>
      <c r="I19" s="79">
        <f>40*9</f>
        <v>360</v>
      </c>
    </row>
    <row r="20" spans="2:10" ht="15.5" thickTop="1" thickBot="1">
      <c r="B20" s="1608" t="s">
        <v>18</v>
      </c>
      <c r="C20" s="3249"/>
      <c r="D20" s="3250"/>
      <c r="E20" s="1610">
        <f>E18+E17+E19</f>
        <v>3111274.0977435568</v>
      </c>
      <c r="F20" s="495"/>
      <c r="G20" s="839" t="s">
        <v>247</v>
      </c>
      <c r="H20" s="833">
        <f>H9</f>
        <v>6</v>
      </c>
      <c r="I20" s="79">
        <f>40*6</f>
        <v>240</v>
      </c>
    </row>
    <row r="21" spans="2:10" ht="15" thickBot="1">
      <c r="B21" s="2111" t="s">
        <v>19</v>
      </c>
      <c r="C21" s="3251"/>
      <c r="D21" s="3234"/>
      <c r="E21" s="1605">
        <f>$E$20/(($E$4*$E$5))</f>
        <v>189.42308053233222</v>
      </c>
      <c r="F21" s="495"/>
      <c r="G21" s="887" t="s">
        <v>18</v>
      </c>
      <c r="H21" s="888">
        <f>SUM(H14:H20)</f>
        <v>25</v>
      </c>
      <c r="I21" s="889"/>
    </row>
    <row r="22" spans="2:10" ht="15" thickBot="1">
      <c r="B22" s="840" t="s">
        <v>325</v>
      </c>
      <c r="C22" s="3233">
        <v>0.9</v>
      </c>
      <c r="D22" s="3234"/>
      <c r="E22" s="890">
        <f>$E$20/(($E$4*$E$5)*C22)</f>
        <v>210.47008948036915</v>
      </c>
      <c r="F22" s="495"/>
      <c r="G22" s="495"/>
      <c r="H22" s="495"/>
      <c r="I22" s="495"/>
    </row>
    <row r="23" spans="2:10">
      <c r="B23" s="852"/>
      <c r="C23" s="853"/>
      <c r="D23" s="459" t="s">
        <v>682</v>
      </c>
      <c r="E23" s="1527">
        <v>148.82</v>
      </c>
      <c r="F23" s="495"/>
      <c r="G23" s="850"/>
      <c r="H23" s="846"/>
      <c r="I23" s="846"/>
    </row>
    <row r="24" spans="2:10">
      <c r="B24" s="854"/>
      <c r="C24" s="855"/>
      <c r="D24" s="1526" t="s">
        <v>683</v>
      </c>
      <c r="E24" s="1528">
        <f>(E22-E23)/E23</f>
        <v>0.41425943744368476</v>
      </c>
      <c r="F24" s="851"/>
      <c r="G24" s="850"/>
      <c r="H24" s="846"/>
      <c r="I24" s="846"/>
    </row>
    <row r="25" spans="2:10">
      <c r="B25" s="856"/>
      <c r="F25" s="495"/>
      <c r="G25" s="857"/>
      <c r="H25" s="846"/>
      <c r="I25" s="846"/>
    </row>
    <row r="26" spans="2:10">
      <c r="C26" s="859"/>
      <c r="E26" s="511"/>
      <c r="F26" s="851"/>
      <c r="G26" s="857"/>
      <c r="H26" s="846"/>
      <c r="I26" s="850"/>
    </row>
    <row r="27" spans="2:10">
      <c r="D27" s="861"/>
      <c r="E27" s="862"/>
      <c r="F27" s="495"/>
      <c r="G27" s="850"/>
      <c r="H27" s="846"/>
      <c r="I27" s="846"/>
    </row>
    <row r="28" spans="2:10">
      <c r="B28" s="509"/>
      <c r="C28" s="863"/>
      <c r="E28" s="511"/>
      <c r="F28" s="495"/>
      <c r="G28" s="850"/>
      <c r="H28" s="846"/>
      <c r="I28" s="850"/>
    </row>
    <row r="29" spans="2:10">
      <c r="B29" s="509"/>
      <c r="C29" s="863"/>
      <c r="E29" s="511"/>
      <c r="F29" s="495"/>
      <c r="G29" s="846"/>
      <c r="H29" s="846"/>
      <c r="I29" s="846"/>
    </row>
    <row r="30" spans="2:10">
      <c r="E30" s="511"/>
      <c r="F30" s="495"/>
      <c r="G30" s="846"/>
      <c r="H30" s="846"/>
      <c r="I30" s="850"/>
    </row>
    <row r="31" spans="2:10">
      <c r="D31" s="864"/>
      <c r="G31" s="846"/>
      <c r="H31" s="846"/>
      <c r="I31" s="846"/>
      <c r="J31" s="846"/>
    </row>
    <row r="32" spans="2:10">
      <c r="G32" s="846"/>
      <c r="H32" s="846"/>
      <c r="I32" s="850"/>
      <c r="J32" s="846"/>
    </row>
    <row r="33" spans="2:10">
      <c r="B33" s="540"/>
      <c r="C33" s="540"/>
      <c r="D33" s="540"/>
      <c r="E33" s="866"/>
      <c r="G33" s="867"/>
      <c r="H33" s="846"/>
      <c r="I33" s="867"/>
      <c r="J33" s="846"/>
    </row>
    <row r="34" spans="2:10">
      <c r="B34" s="540"/>
      <c r="C34" s="540"/>
      <c r="D34" s="540"/>
      <c r="E34" s="540"/>
      <c r="F34" s="540"/>
      <c r="G34" s="867"/>
      <c r="H34" s="867"/>
      <c r="I34" s="867"/>
      <c r="J34" s="846"/>
    </row>
    <row r="35" spans="2:10">
      <c r="B35" s="540"/>
      <c r="C35" s="540"/>
      <c r="D35" s="540"/>
      <c r="E35" s="540"/>
      <c r="F35" s="540"/>
      <c r="G35" s="868"/>
      <c r="H35" s="868"/>
      <c r="I35" s="868"/>
      <c r="J35" s="846"/>
    </row>
    <row r="36" spans="2:10">
      <c r="B36" s="540"/>
      <c r="C36" s="540"/>
      <c r="D36" s="540"/>
      <c r="E36" s="540"/>
      <c r="F36" s="540"/>
      <c r="G36" s="846"/>
      <c r="H36" s="846"/>
      <c r="I36" s="846"/>
      <c r="J36" s="846"/>
    </row>
    <row r="37" spans="2:10">
      <c r="B37" s="540"/>
      <c r="C37" s="540"/>
      <c r="D37" s="540"/>
      <c r="E37" s="540"/>
      <c r="F37" s="540"/>
      <c r="G37" s="850"/>
      <c r="H37" s="846"/>
      <c r="I37" s="846"/>
      <c r="J37" s="846"/>
    </row>
    <row r="38" spans="2:10">
      <c r="B38" s="540"/>
      <c r="C38" s="540"/>
      <c r="D38" s="540"/>
      <c r="E38" s="540"/>
      <c r="F38" s="540"/>
      <c r="G38" s="846"/>
      <c r="H38" s="846"/>
      <c r="I38" s="846"/>
      <c r="J38" s="846"/>
    </row>
    <row r="39" spans="2:10">
      <c r="B39" s="540"/>
      <c r="C39" s="540"/>
      <c r="D39" s="540"/>
      <c r="E39" s="540"/>
      <c r="F39" s="540"/>
      <c r="J39" s="846"/>
    </row>
    <row r="40" spans="2:10">
      <c r="J40" s="846"/>
    </row>
    <row r="41" spans="2:10">
      <c r="J41" s="846"/>
    </row>
    <row r="42" spans="2:10">
      <c r="J42" s="846"/>
    </row>
    <row r="43" spans="2:10">
      <c r="J43" s="846"/>
    </row>
    <row r="44" spans="2:10">
      <c r="J44" s="846"/>
    </row>
    <row r="45" spans="2:10">
      <c r="J45" s="846"/>
    </row>
    <row r="46" spans="2:10">
      <c r="J46" s="846"/>
    </row>
  </sheetData>
  <mergeCells count="19">
    <mergeCell ref="C22:D22"/>
    <mergeCell ref="C10:D10"/>
    <mergeCell ref="C11:D11"/>
    <mergeCell ref="C12:D12"/>
    <mergeCell ref="C13:D13"/>
    <mergeCell ref="C15:D15"/>
    <mergeCell ref="C16:D16"/>
    <mergeCell ref="B14:D14"/>
    <mergeCell ref="C18:D18"/>
    <mergeCell ref="C19:D19"/>
    <mergeCell ref="C17:D17"/>
    <mergeCell ref="C20:D20"/>
    <mergeCell ref="C21:D21"/>
    <mergeCell ref="C9:D9"/>
    <mergeCell ref="B3:E3"/>
    <mergeCell ref="C4:D4"/>
    <mergeCell ref="C5:D5"/>
    <mergeCell ref="C7:D7"/>
    <mergeCell ref="C8:D8"/>
  </mergeCells>
  <printOptions horizontalCentered="1" verticalCentered="1"/>
  <pageMargins left="0.35" right="0.35" top="0.25" bottom="0.25" header="0.05" footer="0.05"/>
  <pageSetup scale="87" orientation="landscape" r:id="rId1"/>
  <headerFooter>
    <oddHeader>&amp;C2nd OFFENDER</odd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60"/>
  <sheetViews>
    <sheetView zoomScale="90" zoomScaleNormal="90" workbookViewId="0">
      <selection activeCell="N20" sqref="N20"/>
    </sheetView>
  </sheetViews>
  <sheetFormatPr defaultRowHeight="14.5"/>
  <cols>
    <col min="1" max="1" width="4.26953125" style="491" customWidth="1"/>
    <col min="2" max="2" width="28.26953125" style="491" customWidth="1"/>
    <col min="3" max="3" width="17.7265625" style="491" customWidth="1"/>
    <col min="4" max="4" width="7.7265625" style="491" customWidth="1"/>
    <col min="5" max="5" width="14.81640625" style="491" bestFit="1" customWidth="1"/>
    <col min="6" max="6" width="4.1796875" style="491" customWidth="1"/>
    <col min="7" max="7" width="29.453125" style="491" customWidth="1"/>
    <col min="8" max="8" width="17.7265625" style="491" customWidth="1"/>
    <col min="9" max="9" width="7.7265625" style="491" customWidth="1"/>
    <col min="10" max="10" width="12.7265625" style="491" customWidth="1"/>
    <col min="11" max="11" width="9.81640625" style="491" customWidth="1"/>
    <col min="12" max="12" width="19.81640625" style="491" customWidth="1"/>
    <col min="13" max="13" width="17.453125" style="491" customWidth="1"/>
    <col min="14" max="14" width="27" style="491" customWidth="1"/>
    <col min="15" max="15" width="20.54296875" style="491" customWidth="1"/>
    <col min="16" max="228" width="9.1796875" style="491"/>
    <col min="229" max="229" width="35" style="491" customWidth="1"/>
    <col min="230" max="230" width="14.26953125" style="491" customWidth="1"/>
    <col min="231" max="231" width="13" style="491" customWidth="1"/>
    <col min="232" max="232" width="12.453125" style="491" customWidth="1"/>
    <col min="233" max="233" width="16.54296875" style="491" customWidth="1"/>
    <col min="234" max="237" width="9.1796875" style="491"/>
    <col min="238" max="238" width="31.54296875" style="491" customWidth="1"/>
    <col min="239" max="239" width="14.26953125" style="491" customWidth="1"/>
    <col min="240" max="240" width="12.81640625" style="491" customWidth="1"/>
    <col min="241" max="241" width="12.453125" style="491" customWidth="1"/>
    <col min="242" max="242" width="4.453125" style="491" customWidth="1"/>
    <col min="243" max="243" width="18.26953125" style="491" customWidth="1"/>
    <col min="244" max="244" width="20.54296875" style="491" customWidth="1"/>
    <col min="245" max="245" width="14.81640625" style="491" customWidth="1"/>
    <col min="246" max="246" width="10.7265625" style="491" customWidth="1"/>
    <col min="247" max="247" width="17.54296875" style="491" customWidth="1"/>
    <col min="248" max="248" width="9.1796875" style="491"/>
    <col min="249" max="249" width="10.26953125" style="491" customWidth="1"/>
    <col min="250" max="250" width="14.7265625" style="491" customWidth="1"/>
    <col min="251" max="484" width="9.1796875" style="491"/>
    <col min="485" max="485" width="35" style="491" customWidth="1"/>
    <col min="486" max="486" width="14.26953125" style="491" customWidth="1"/>
    <col min="487" max="487" width="13" style="491" customWidth="1"/>
    <col min="488" max="488" width="12.453125" style="491" customWidth="1"/>
    <col min="489" max="489" width="16.54296875" style="491" customWidth="1"/>
    <col min="490" max="493" width="9.1796875" style="491"/>
    <col min="494" max="494" width="31.54296875" style="491" customWidth="1"/>
    <col min="495" max="495" width="14.26953125" style="491" customWidth="1"/>
    <col min="496" max="496" width="12.81640625" style="491" customWidth="1"/>
    <col min="497" max="497" width="12.453125" style="491" customWidth="1"/>
    <col min="498" max="498" width="4.453125" style="491" customWidth="1"/>
    <col min="499" max="499" width="18.26953125" style="491" customWidth="1"/>
    <col min="500" max="500" width="20.54296875" style="491" customWidth="1"/>
    <col min="501" max="501" width="14.81640625" style="491" customWidth="1"/>
    <col min="502" max="502" width="10.7265625" style="491" customWidth="1"/>
    <col min="503" max="503" width="17.54296875" style="491" customWidth="1"/>
    <col min="504" max="504" width="9.1796875" style="491"/>
    <col min="505" max="505" width="10.26953125" style="491" customWidth="1"/>
    <col min="506" max="506" width="14.7265625" style="491" customWidth="1"/>
    <col min="507" max="740" width="9.1796875" style="491"/>
    <col min="741" max="741" width="35" style="491" customWidth="1"/>
    <col min="742" max="742" width="14.26953125" style="491" customWidth="1"/>
    <col min="743" max="743" width="13" style="491" customWidth="1"/>
    <col min="744" max="744" width="12.453125" style="491" customWidth="1"/>
    <col min="745" max="745" width="16.54296875" style="491" customWidth="1"/>
    <col min="746" max="749" width="9.1796875" style="491"/>
    <col min="750" max="750" width="31.54296875" style="491" customWidth="1"/>
    <col min="751" max="751" width="14.26953125" style="491" customWidth="1"/>
    <col min="752" max="752" width="12.81640625" style="491" customWidth="1"/>
    <col min="753" max="753" width="12.453125" style="491" customWidth="1"/>
    <col min="754" max="754" width="4.453125" style="491" customWidth="1"/>
    <col min="755" max="755" width="18.26953125" style="491" customWidth="1"/>
    <col min="756" max="756" width="20.54296875" style="491" customWidth="1"/>
    <col min="757" max="757" width="14.81640625" style="491" customWidth="1"/>
    <col min="758" max="758" width="10.7265625" style="491" customWidth="1"/>
    <col min="759" max="759" width="17.54296875" style="491" customWidth="1"/>
    <col min="760" max="760" width="9.1796875" style="491"/>
    <col min="761" max="761" width="10.26953125" style="491" customWidth="1"/>
    <col min="762" max="762" width="14.7265625" style="491" customWidth="1"/>
    <col min="763" max="996" width="9.1796875" style="491"/>
    <col min="997" max="997" width="35" style="491" customWidth="1"/>
    <col min="998" max="998" width="14.26953125" style="491" customWidth="1"/>
    <col min="999" max="999" width="13" style="491" customWidth="1"/>
    <col min="1000" max="1000" width="12.453125" style="491" customWidth="1"/>
    <col min="1001" max="1001" width="16.54296875" style="491" customWidth="1"/>
    <col min="1002" max="1005" width="9.1796875" style="491"/>
    <col min="1006" max="1006" width="31.54296875" style="491" customWidth="1"/>
    <col min="1007" max="1007" width="14.26953125" style="491" customWidth="1"/>
    <col min="1008" max="1008" width="12.81640625" style="491" customWidth="1"/>
    <col min="1009" max="1009" width="12.453125" style="491" customWidth="1"/>
    <col min="1010" max="1010" width="4.453125" style="491" customWidth="1"/>
    <col min="1011" max="1011" width="18.26953125" style="491" customWidth="1"/>
    <col min="1012" max="1012" width="20.54296875" style="491" customWidth="1"/>
    <col min="1013" max="1013" width="14.81640625" style="491" customWidth="1"/>
    <col min="1014" max="1014" width="10.7265625" style="491" customWidth="1"/>
    <col min="1015" max="1015" width="17.54296875" style="491" customWidth="1"/>
    <col min="1016" max="1016" width="9.1796875" style="491"/>
    <col min="1017" max="1017" width="10.26953125" style="491" customWidth="1"/>
    <col min="1018" max="1018" width="14.7265625" style="491" customWidth="1"/>
    <col min="1019" max="1252" width="9.1796875" style="491"/>
    <col min="1253" max="1253" width="35" style="491" customWidth="1"/>
    <col min="1254" max="1254" width="14.26953125" style="491" customWidth="1"/>
    <col min="1255" max="1255" width="13" style="491" customWidth="1"/>
    <col min="1256" max="1256" width="12.453125" style="491" customWidth="1"/>
    <col min="1257" max="1257" width="16.54296875" style="491" customWidth="1"/>
    <col min="1258" max="1261" width="9.1796875" style="491"/>
    <col min="1262" max="1262" width="31.54296875" style="491" customWidth="1"/>
    <col min="1263" max="1263" width="14.26953125" style="491" customWidth="1"/>
    <col min="1264" max="1264" width="12.81640625" style="491" customWidth="1"/>
    <col min="1265" max="1265" width="12.453125" style="491" customWidth="1"/>
    <col min="1266" max="1266" width="4.453125" style="491" customWidth="1"/>
    <col min="1267" max="1267" width="18.26953125" style="491" customWidth="1"/>
    <col min="1268" max="1268" width="20.54296875" style="491" customWidth="1"/>
    <col min="1269" max="1269" width="14.81640625" style="491" customWidth="1"/>
    <col min="1270" max="1270" width="10.7265625" style="491" customWidth="1"/>
    <col min="1271" max="1271" width="17.54296875" style="491" customWidth="1"/>
    <col min="1272" max="1272" width="9.1796875" style="491"/>
    <col min="1273" max="1273" width="10.26953125" style="491" customWidth="1"/>
    <col min="1274" max="1274" width="14.7265625" style="491" customWidth="1"/>
    <col min="1275" max="1508" width="9.1796875" style="491"/>
    <col min="1509" max="1509" width="35" style="491" customWidth="1"/>
    <col min="1510" max="1510" width="14.26953125" style="491" customWidth="1"/>
    <col min="1511" max="1511" width="13" style="491" customWidth="1"/>
    <col min="1512" max="1512" width="12.453125" style="491" customWidth="1"/>
    <col min="1513" max="1513" width="16.54296875" style="491" customWidth="1"/>
    <col min="1514" max="1517" width="9.1796875" style="491"/>
    <col min="1518" max="1518" width="31.54296875" style="491" customWidth="1"/>
    <col min="1519" max="1519" width="14.26953125" style="491" customWidth="1"/>
    <col min="1520" max="1520" width="12.81640625" style="491" customWidth="1"/>
    <col min="1521" max="1521" width="12.453125" style="491" customWidth="1"/>
    <col min="1522" max="1522" width="4.453125" style="491" customWidth="1"/>
    <col min="1523" max="1523" width="18.26953125" style="491" customWidth="1"/>
    <col min="1524" max="1524" width="20.54296875" style="491" customWidth="1"/>
    <col min="1525" max="1525" width="14.81640625" style="491" customWidth="1"/>
    <col min="1526" max="1526" width="10.7265625" style="491" customWidth="1"/>
    <col min="1527" max="1527" width="17.54296875" style="491" customWidth="1"/>
    <col min="1528" max="1528" width="9.1796875" style="491"/>
    <col min="1529" max="1529" width="10.26953125" style="491" customWidth="1"/>
    <col min="1530" max="1530" width="14.7265625" style="491" customWidth="1"/>
    <col min="1531" max="1764" width="9.1796875" style="491"/>
    <col min="1765" max="1765" width="35" style="491" customWidth="1"/>
    <col min="1766" max="1766" width="14.26953125" style="491" customWidth="1"/>
    <col min="1767" max="1767" width="13" style="491" customWidth="1"/>
    <col min="1768" max="1768" width="12.453125" style="491" customWidth="1"/>
    <col min="1769" max="1769" width="16.54296875" style="491" customWidth="1"/>
    <col min="1770" max="1773" width="9.1796875" style="491"/>
    <col min="1774" max="1774" width="31.54296875" style="491" customWidth="1"/>
    <col min="1775" max="1775" width="14.26953125" style="491" customWidth="1"/>
    <col min="1776" max="1776" width="12.81640625" style="491" customWidth="1"/>
    <col min="1777" max="1777" width="12.453125" style="491" customWidth="1"/>
    <col min="1778" max="1778" width="4.453125" style="491" customWidth="1"/>
    <col min="1779" max="1779" width="18.26953125" style="491" customWidth="1"/>
    <col min="1780" max="1780" width="20.54296875" style="491" customWidth="1"/>
    <col min="1781" max="1781" width="14.81640625" style="491" customWidth="1"/>
    <col min="1782" max="1782" width="10.7265625" style="491" customWidth="1"/>
    <col min="1783" max="1783" width="17.54296875" style="491" customWidth="1"/>
    <col min="1784" max="1784" width="9.1796875" style="491"/>
    <col min="1785" max="1785" width="10.26953125" style="491" customWidth="1"/>
    <col min="1786" max="1786" width="14.7265625" style="491" customWidth="1"/>
    <col min="1787" max="2020" width="9.1796875" style="491"/>
    <col min="2021" max="2021" width="35" style="491" customWidth="1"/>
    <col min="2022" max="2022" width="14.26953125" style="491" customWidth="1"/>
    <col min="2023" max="2023" width="13" style="491" customWidth="1"/>
    <col min="2024" max="2024" width="12.453125" style="491" customWidth="1"/>
    <col min="2025" max="2025" width="16.54296875" style="491" customWidth="1"/>
    <col min="2026" max="2029" width="9.1796875" style="491"/>
    <col min="2030" max="2030" width="31.54296875" style="491" customWidth="1"/>
    <col min="2031" max="2031" width="14.26953125" style="491" customWidth="1"/>
    <col min="2032" max="2032" width="12.81640625" style="491" customWidth="1"/>
    <col min="2033" max="2033" width="12.453125" style="491" customWidth="1"/>
    <col min="2034" max="2034" width="4.453125" style="491" customWidth="1"/>
    <col min="2035" max="2035" width="18.26953125" style="491" customWidth="1"/>
    <col min="2036" max="2036" width="20.54296875" style="491" customWidth="1"/>
    <col min="2037" max="2037" width="14.81640625" style="491" customWidth="1"/>
    <col min="2038" max="2038" width="10.7265625" style="491" customWidth="1"/>
    <col min="2039" max="2039" width="17.54296875" style="491" customWidth="1"/>
    <col min="2040" max="2040" width="9.1796875" style="491"/>
    <col min="2041" max="2041" width="10.26953125" style="491" customWidth="1"/>
    <col min="2042" max="2042" width="14.7265625" style="491" customWidth="1"/>
    <col min="2043" max="2276" width="9.1796875" style="491"/>
    <col min="2277" max="2277" width="35" style="491" customWidth="1"/>
    <col min="2278" max="2278" width="14.26953125" style="491" customWidth="1"/>
    <col min="2279" max="2279" width="13" style="491" customWidth="1"/>
    <col min="2280" max="2280" width="12.453125" style="491" customWidth="1"/>
    <col min="2281" max="2281" width="16.54296875" style="491" customWidth="1"/>
    <col min="2282" max="2285" width="9.1796875" style="491"/>
    <col min="2286" max="2286" width="31.54296875" style="491" customWidth="1"/>
    <col min="2287" max="2287" width="14.26953125" style="491" customWidth="1"/>
    <col min="2288" max="2288" width="12.81640625" style="491" customWidth="1"/>
    <col min="2289" max="2289" width="12.453125" style="491" customWidth="1"/>
    <col min="2290" max="2290" width="4.453125" style="491" customWidth="1"/>
    <col min="2291" max="2291" width="18.26953125" style="491" customWidth="1"/>
    <col min="2292" max="2292" width="20.54296875" style="491" customWidth="1"/>
    <col min="2293" max="2293" width="14.81640625" style="491" customWidth="1"/>
    <col min="2294" max="2294" width="10.7265625" style="491" customWidth="1"/>
    <col min="2295" max="2295" width="17.54296875" style="491" customWidth="1"/>
    <col min="2296" max="2296" width="9.1796875" style="491"/>
    <col min="2297" max="2297" width="10.26953125" style="491" customWidth="1"/>
    <col min="2298" max="2298" width="14.7265625" style="491" customWidth="1"/>
    <col min="2299" max="2532" width="9.1796875" style="491"/>
    <col min="2533" max="2533" width="35" style="491" customWidth="1"/>
    <col min="2534" max="2534" width="14.26953125" style="491" customWidth="1"/>
    <col min="2535" max="2535" width="13" style="491" customWidth="1"/>
    <col min="2536" max="2536" width="12.453125" style="491" customWidth="1"/>
    <col min="2537" max="2537" width="16.54296875" style="491" customWidth="1"/>
    <col min="2538" max="2541" width="9.1796875" style="491"/>
    <col min="2542" max="2542" width="31.54296875" style="491" customWidth="1"/>
    <col min="2543" max="2543" width="14.26953125" style="491" customWidth="1"/>
    <col min="2544" max="2544" width="12.81640625" style="491" customWidth="1"/>
    <col min="2545" max="2545" width="12.453125" style="491" customWidth="1"/>
    <col min="2546" max="2546" width="4.453125" style="491" customWidth="1"/>
    <col min="2547" max="2547" width="18.26953125" style="491" customWidth="1"/>
    <col min="2548" max="2548" width="20.54296875" style="491" customWidth="1"/>
    <col min="2549" max="2549" width="14.81640625" style="491" customWidth="1"/>
    <col min="2550" max="2550" width="10.7265625" style="491" customWidth="1"/>
    <col min="2551" max="2551" width="17.54296875" style="491" customWidth="1"/>
    <col min="2552" max="2552" width="9.1796875" style="491"/>
    <col min="2553" max="2553" width="10.26953125" style="491" customWidth="1"/>
    <col min="2554" max="2554" width="14.7265625" style="491" customWidth="1"/>
    <col min="2555" max="2788" width="9.1796875" style="491"/>
    <col min="2789" max="2789" width="35" style="491" customWidth="1"/>
    <col min="2790" max="2790" width="14.26953125" style="491" customWidth="1"/>
    <col min="2791" max="2791" width="13" style="491" customWidth="1"/>
    <col min="2792" max="2792" width="12.453125" style="491" customWidth="1"/>
    <col min="2793" max="2793" width="16.54296875" style="491" customWidth="1"/>
    <col min="2794" max="2797" width="9.1796875" style="491"/>
    <col min="2798" max="2798" width="31.54296875" style="491" customWidth="1"/>
    <col min="2799" max="2799" width="14.26953125" style="491" customWidth="1"/>
    <col min="2800" max="2800" width="12.81640625" style="491" customWidth="1"/>
    <col min="2801" max="2801" width="12.453125" style="491" customWidth="1"/>
    <col min="2802" max="2802" width="4.453125" style="491" customWidth="1"/>
    <col min="2803" max="2803" width="18.26953125" style="491" customWidth="1"/>
    <col min="2804" max="2804" width="20.54296875" style="491" customWidth="1"/>
    <col min="2805" max="2805" width="14.81640625" style="491" customWidth="1"/>
    <col min="2806" max="2806" width="10.7265625" style="491" customWidth="1"/>
    <col min="2807" max="2807" width="17.54296875" style="491" customWidth="1"/>
    <col min="2808" max="2808" width="9.1796875" style="491"/>
    <col min="2809" max="2809" width="10.26953125" style="491" customWidth="1"/>
    <col min="2810" max="2810" width="14.7265625" style="491" customWidth="1"/>
    <col min="2811" max="3044" width="9.1796875" style="491"/>
    <col min="3045" max="3045" width="35" style="491" customWidth="1"/>
    <col min="3046" max="3046" width="14.26953125" style="491" customWidth="1"/>
    <col min="3047" max="3047" width="13" style="491" customWidth="1"/>
    <col min="3048" max="3048" width="12.453125" style="491" customWidth="1"/>
    <col min="3049" max="3049" width="16.54296875" style="491" customWidth="1"/>
    <col min="3050" max="3053" width="9.1796875" style="491"/>
    <col min="3054" max="3054" width="31.54296875" style="491" customWidth="1"/>
    <col min="3055" max="3055" width="14.26953125" style="491" customWidth="1"/>
    <col min="3056" max="3056" width="12.81640625" style="491" customWidth="1"/>
    <col min="3057" max="3057" width="12.453125" style="491" customWidth="1"/>
    <col min="3058" max="3058" width="4.453125" style="491" customWidth="1"/>
    <col min="3059" max="3059" width="18.26953125" style="491" customWidth="1"/>
    <col min="3060" max="3060" width="20.54296875" style="491" customWidth="1"/>
    <col min="3061" max="3061" width="14.81640625" style="491" customWidth="1"/>
    <col min="3062" max="3062" width="10.7265625" style="491" customWidth="1"/>
    <col min="3063" max="3063" width="17.54296875" style="491" customWidth="1"/>
    <col min="3064" max="3064" width="9.1796875" style="491"/>
    <col min="3065" max="3065" width="10.26953125" style="491" customWidth="1"/>
    <col min="3066" max="3066" width="14.7265625" style="491" customWidth="1"/>
    <col min="3067" max="3300" width="9.1796875" style="491"/>
    <col min="3301" max="3301" width="35" style="491" customWidth="1"/>
    <col min="3302" max="3302" width="14.26953125" style="491" customWidth="1"/>
    <col min="3303" max="3303" width="13" style="491" customWidth="1"/>
    <col min="3304" max="3304" width="12.453125" style="491" customWidth="1"/>
    <col min="3305" max="3305" width="16.54296875" style="491" customWidth="1"/>
    <col min="3306" max="3309" width="9.1796875" style="491"/>
    <col min="3310" max="3310" width="31.54296875" style="491" customWidth="1"/>
    <col min="3311" max="3311" width="14.26953125" style="491" customWidth="1"/>
    <col min="3312" max="3312" width="12.81640625" style="491" customWidth="1"/>
    <col min="3313" max="3313" width="12.453125" style="491" customWidth="1"/>
    <col min="3314" max="3314" width="4.453125" style="491" customWidth="1"/>
    <col min="3315" max="3315" width="18.26953125" style="491" customWidth="1"/>
    <col min="3316" max="3316" width="20.54296875" style="491" customWidth="1"/>
    <col min="3317" max="3317" width="14.81640625" style="491" customWidth="1"/>
    <col min="3318" max="3318" width="10.7265625" style="491" customWidth="1"/>
    <col min="3319" max="3319" width="17.54296875" style="491" customWidth="1"/>
    <col min="3320" max="3320" width="9.1796875" style="491"/>
    <col min="3321" max="3321" width="10.26953125" style="491" customWidth="1"/>
    <col min="3322" max="3322" width="14.7265625" style="491" customWidth="1"/>
    <col min="3323" max="3556" width="9.1796875" style="491"/>
    <col min="3557" max="3557" width="35" style="491" customWidth="1"/>
    <col min="3558" max="3558" width="14.26953125" style="491" customWidth="1"/>
    <col min="3559" max="3559" width="13" style="491" customWidth="1"/>
    <col min="3560" max="3560" width="12.453125" style="491" customWidth="1"/>
    <col min="3561" max="3561" width="16.54296875" style="491" customWidth="1"/>
    <col min="3562" max="3565" width="9.1796875" style="491"/>
    <col min="3566" max="3566" width="31.54296875" style="491" customWidth="1"/>
    <col min="3567" max="3567" width="14.26953125" style="491" customWidth="1"/>
    <col min="3568" max="3568" width="12.81640625" style="491" customWidth="1"/>
    <col min="3569" max="3569" width="12.453125" style="491" customWidth="1"/>
    <col min="3570" max="3570" width="4.453125" style="491" customWidth="1"/>
    <col min="3571" max="3571" width="18.26953125" style="491" customWidth="1"/>
    <col min="3572" max="3572" width="20.54296875" style="491" customWidth="1"/>
    <col min="3573" max="3573" width="14.81640625" style="491" customWidth="1"/>
    <col min="3574" max="3574" width="10.7265625" style="491" customWidth="1"/>
    <col min="3575" max="3575" width="17.54296875" style="491" customWidth="1"/>
    <col min="3576" max="3576" width="9.1796875" style="491"/>
    <col min="3577" max="3577" width="10.26953125" style="491" customWidth="1"/>
    <col min="3578" max="3578" width="14.7265625" style="491" customWidth="1"/>
    <col min="3579" max="3812" width="9.1796875" style="491"/>
    <col min="3813" max="3813" width="35" style="491" customWidth="1"/>
    <col min="3814" max="3814" width="14.26953125" style="491" customWidth="1"/>
    <col min="3815" max="3815" width="13" style="491" customWidth="1"/>
    <col min="3816" max="3816" width="12.453125" style="491" customWidth="1"/>
    <col min="3817" max="3817" width="16.54296875" style="491" customWidth="1"/>
    <col min="3818" max="3821" width="9.1796875" style="491"/>
    <col min="3822" max="3822" width="31.54296875" style="491" customWidth="1"/>
    <col min="3823" max="3823" width="14.26953125" style="491" customWidth="1"/>
    <col min="3824" max="3824" width="12.81640625" style="491" customWidth="1"/>
    <col min="3825" max="3825" width="12.453125" style="491" customWidth="1"/>
    <col min="3826" max="3826" width="4.453125" style="491" customWidth="1"/>
    <col min="3827" max="3827" width="18.26953125" style="491" customWidth="1"/>
    <col min="3828" max="3828" width="20.54296875" style="491" customWidth="1"/>
    <col min="3829" max="3829" width="14.81640625" style="491" customWidth="1"/>
    <col min="3830" max="3830" width="10.7265625" style="491" customWidth="1"/>
    <col min="3831" max="3831" width="17.54296875" style="491" customWidth="1"/>
    <col min="3832" max="3832" width="9.1796875" style="491"/>
    <col min="3833" max="3833" width="10.26953125" style="491" customWidth="1"/>
    <col min="3834" max="3834" width="14.7265625" style="491" customWidth="1"/>
    <col min="3835" max="4068" width="9.1796875" style="491"/>
    <col min="4069" max="4069" width="35" style="491" customWidth="1"/>
    <col min="4070" max="4070" width="14.26953125" style="491" customWidth="1"/>
    <col min="4071" max="4071" width="13" style="491" customWidth="1"/>
    <col min="4072" max="4072" width="12.453125" style="491" customWidth="1"/>
    <col min="4073" max="4073" width="16.54296875" style="491" customWidth="1"/>
    <col min="4074" max="4077" width="9.1796875" style="491"/>
    <col min="4078" max="4078" width="31.54296875" style="491" customWidth="1"/>
    <col min="4079" max="4079" width="14.26953125" style="491" customWidth="1"/>
    <col min="4080" max="4080" width="12.81640625" style="491" customWidth="1"/>
    <col min="4081" max="4081" width="12.453125" style="491" customWidth="1"/>
    <col min="4082" max="4082" width="4.453125" style="491" customWidth="1"/>
    <col min="4083" max="4083" width="18.26953125" style="491" customWidth="1"/>
    <col min="4084" max="4084" width="20.54296875" style="491" customWidth="1"/>
    <col min="4085" max="4085" width="14.81640625" style="491" customWidth="1"/>
    <col min="4086" max="4086" width="10.7265625" style="491" customWidth="1"/>
    <col min="4087" max="4087" width="17.54296875" style="491" customWidth="1"/>
    <col min="4088" max="4088" width="9.1796875" style="491"/>
    <col min="4089" max="4089" width="10.26953125" style="491" customWidth="1"/>
    <col min="4090" max="4090" width="14.7265625" style="491" customWidth="1"/>
    <col min="4091" max="4324" width="9.1796875" style="491"/>
    <col min="4325" max="4325" width="35" style="491" customWidth="1"/>
    <col min="4326" max="4326" width="14.26953125" style="491" customWidth="1"/>
    <col min="4327" max="4327" width="13" style="491" customWidth="1"/>
    <col min="4328" max="4328" width="12.453125" style="491" customWidth="1"/>
    <col min="4329" max="4329" width="16.54296875" style="491" customWidth="1"/>
    <col min="4330" max="4333" width="9.1796875" style="491"/>
    <col min="4334" max="4334" width="31.54296875" style="491" customWidth="1"/>
    <col min="4335" max="4335" width="14.26953125" style="491" customWidth="1"/>
    <col min="4336" max="4336" width="12.81640625" style="491" customWidth="1"/>
    <col min="4337" max="4337" width="12.453125" style="491" customWidth="1"/>
    <col min="4338" max="4338" width="4.453125" style="491" customWidth="1"/>
    <col min="4339" max="4339" width="18.26953125" style="491" customWidth="1"/>
    <col min="4340" max="4340" width="20.54296875" style="491" customWidth="1"/>
    <col min="4341" max="4341" width="14.81640625" style="491" customWidth="1"/>
    <col min="4342" max="4342" width="10.7265625" style="491" customWidth="1"/>
    <col min="4343" max="4343" width="17.54296875" style="491" customWidth="1"/>
    <col min="4344" max="4344" width="9.1796875" style="491"/>
    <col min="4345" max="4345" width="10.26953125" style="491" customWidth="1"/>
    <col min="4346" max="4346" width="14.7265625" style="491" customWidth="1"/>
    <col min="4347" max="4580" width="9.1796875" style="491"/>
    <col min="4581" max="4581" width="35" style="491" customWidth="1"/>
    <col min="4582" max="4582" width="14.26953125" style="491" customWidth="1"/>
    <col min="4583" max="4583" width="13" style="491" customWidth="1"/>
    <col min="4584" max="4584" width="12.453125" style="491" customWidth="1"/>
    <col min="4585" max="4585" width="16.54296875" style="491" customWidth="1"/>
    <col min="4586" max="4589" width="9.1796875" style="491"/>
    <col min="4590" max="4590" width="31.54296875" style="491" customWidth="1"/>
    <col min="4591" max="4591" width="14.26953125" style="491" customWidth="1"/>
    <col min="4592" max="4592" width="12.81640625" style="491" customWidth="1"/>
    <col min="4593" max="4593" width="12.453125" style="491" customWidth="1"/>
    <col min="4594" max="4594" width="4.453125" style="491" customWidth="1"/>
    <col min="4595" max="4595" width="18.26953125" style="491" customWidth="1"/>
    <col min="4596" max="4596" width="20.54296875" style="491" customWidth="1"/>
    <col min="4597" max="4597" width="14.81640625" style="491" customWidth="1"/>
    <col min="4598" max="4598" width="10.7265625" style="491" customWidth="1"/>
    <col min="4599" max="4599" width="17.54296875" style="491" customWidth="1"/>
    <col min="4600" max="4600" width="9.1796875" style="491"/>
    <col min="4601" max="4601" width="10.26953125" style="491" customWidth="1"/>
    <col min="4602" max="4602" width="14.7265625" style="491" customWidth="1"/>
    <col min="4603" max="4836" width="9.1796875" style="491"/>
    <col min="4837" max="4837" width="35" style="491" customWidth="1"/>
    <col min="4838" max="4838" width="14.26953125" style="491" customWidth="1"/>
    <col min="4839" max="4839" width="13" style="491" customWidth="1"/>
    <col min="4840" max="4840" width="12.453125" style="491" customWidth="1"/>
    <col min="4841" max="4841" width="16.54296875" style="491" customWidth="1"/>
    <col min="4842" max="4845" width="9.1796875" style="491"/>
    <col min="4846" max="4846" width="31.54296875" style="491" customWidth="1"/>
    <col min="4847" max="4847" width="14.26953125" style="491" customWidth="1"/>
    <col min="4848" max="4848" width="12.81640625" style="491" customWidth="1"/>
    <col min="4849" max="4849" width="12.453125" style="491" customWidth="1"/>
    <col min="4850" max="4850" width="4.453125" style="491" customWidth="1"/>
    <col min="4851" max="4851" width="18.26953125" style="491" customWidth="1"/>
    <col min="4852" max="4852" width="20.54296875" style="491" customWidth="1"/>
    <col min="4853" max="4853" width="14.81640625" style="491" customWidth="1"/>
    <col min="4854" max="4854" width="10.7265625" style="491" customWidth="1"/>
    <col min="4855" max="4855" width="17.54296875" style="491" customWidth="1"/>
    <col min="4856" max="4856" width="9.1796875" style="491"/>
    <col min="4857" max="4857" width="10.26953125" style="491" customWidth="1"/>
    <col min="4858" max="4858" width="14.7265625" style="491" customWidth="1"/>
    <col min="4859" max="5092" width="9.1796875" style="491"/>
    <col min="5093" max="5093" width="35" style="491" customWidth="1"/>
    <col min="5094" max="5094" width="14.26953125" style="491" customWidth="1"/>
    <col min="5095" max="5095" width="13" style="491" customWidth="1"/>
    <col min="5096" max="5096" width="12.453125" style="491" customWidth="1"/>
    <col min="5097" max="5097" width="16.54296875" style="491" customWidth="1"/>
    <col min="5098" max="5101" width="9.1796875" style="491"/>
    <col min="5102" max="5102" width="31.54296875" style="491" customWidth="1"/>
    <col min="5103" max="5103" width="14.26953125" style="491" customWidth="1"/>
    <col min="5104" max="5104" width="12.81640625" style="491" customWidth="1"/>
    <col min="5105" max="5105" width="12.453125" style="491" customWidth="1"/>
    <col min="5106" max="5106" width="4.453125" style="491" customWidth="1"/>
    <col min="5107" max="5107" width="18.26953125" style="491" customWidth="1"/>
    <col min="5108" max="5108" width="20.54296875" style="491" customWidth="1"/>
    <col min="5109" max="5109" width="14.81640625" style="491" customWidth="1"/>
    <col min="5110" max="5110" width="10.7265625" style="491" customWidth="1"/>
    <col min="5111" max="5111" width="17.54296875" style="491" customWidth="1"/>
    <col min="5112" max="5112" width="9.1796875" style="491"/>
    <col min="5113" max="5113" width="10.26953125" style="491" customWidth="1"/>
    <col min="5114" max="5114" width="14.7265625" style="491" customWidth="1"/>
    <col min="5115" max="5348" width="9.1796875" style="491"/>
    <col min="5349" max="5349" width="35" style="491" customWidth="1"/>
    <col min="5350" max="5350" width="14.26953125" style="491" customWidth="1"/>
    <col min="5351" max="5351" width="13" style="491" customWidth="1"/>
    <col min="5352" max="5352" width="12.453125" style="491" customWidth="1"/>
    <col min="5353" max="5353" width="16.54296875" style="491" customWidth="1"/>
    <col min="5354" max="5357" width="9.1796875" style="491"/>
    <col min="5358" max="5358" width="31.54296875" style="491" customWidth="1"/>
    <col min="5359" max="5359" width="14.26953125" style="491" customWidth="1"/>
    <col min="5360" max="5360" width="12.81640625" style="491" customWidth="1"/>
    <col min="5361" max="5361" width="12.453125" style="491" customWidth="1"/>
    <col min="5362" max="5362" width="4.453125" style="491" customWidth="1"/>
    <col min="5363" max="5363" width="18.26953125" style="491" customWidth="1"/>
    <col min="5364" max="5364" width="20.54296875" style="491" customWidth="1"/>
    <col min="5365" max="5365" width="14.81640625" style="491" customWidth="1"/>
    <col min="5366" max="5366" width="10.7265625" style="491" customWidth="1"/>
    <col min="5367" max="5367" width="17.54296875" style="491" customWidth="1"/>
    <col min="5368" max="5368" width="9.1796875" style="491"/>
    <col min="5369" max="5369" width="10.26953125" style="491" customWidth="1"/>
    <col min="5370" max="5370" width="14.7265625" style="491" customWidth="1"/>
    <col min="5371" max="5604" width="9.1796875" style="491"/>
    <col min="5605" max="5605" width="35" style="491" customWidth="1"/>
    <col min="5606" max="5606" width="14.26953125" style="491" customWidth="1"/>
    <col min="5607" max="5607" width="13" style="491" customWidth="1"/>
    <col min="5608" max="5608" width="12.453125" style="491" customWidth="1"/>
    <col min="5609" max="5609" width="16.54296875" style="491" customWidth="1"/>
    <col min="5610" max="5613" width="9.1796875" style="491"/>
    <col min="5614" max="5614" width="31.54296875" style="491" customWidth="1"/>
    <col min="5615" max="5615" width="14.26953125" style="491" customWidth="1"/>
    <col min="5616" max="5616" width="12.81640625" style="491" customWidth="1"/>
    <col min="5617" max="5617" width="12.453125" style="491" customWidth="1"/>
    <col min="5618" max="5618" width="4.453125" style="491" customWidth="1"/>
    <col min="5619" max="5619" width="18.26953125" style="491" customWidth="1"/>
    <col min="5620" max="5620" width="20.54296875" style="491" customWidth="1"/>
    <col min="5621" max="5621" width="14.81640625" style="491" customWidth="1"/>
    <col min="5622" max="5622" width="10.7265625" style="491" customWidth="1"/>
    <col min="5623" max="5623" width="17.54296875" style="491" customWidth="1"/>
    <col min="5624" max="5624" width="9.1796875" style="491"/>
    <col min="5625" max="5625" width="10.26953125" style="491" customWidth="1"/>
    <col min="5626" max="5626" width="14.7265625" style="491" customWidth="1"/>
    <col min="5627" max="5860" width="9.1796875" style="491"/>
    <col min="5861" max="5861" width="35" style="491" customWidth="1"/>
    <col min="5862" max="5862" width="14.26953125" style="491" customWidth="1"/>
    <col min="5863" max="5863" width="13" style="491" customWidth="1"/>
    <col min="5864" max="5864" width="12.453125" style="491" customWidth="1"/>
    <col min="5865" max="5865" width="16.54296875" style="491" customWidth="1"/>
    <col min="5866" max="5869" width="9.1796875" style="491"/>
    <col min="5870" max="5870" width="31.54296875" style="491" customWidth="1"/>
    <col min="5871" max="5871" width="14.26953125" style="491" customWidth="1"/>
    <col min="5872" max="5872" width="12.81640625" style="491" customWidth="1"/>
    <col min="5873" max="5873" width="12.453125" style="491" customWidth="1"/>
    <col min="5874" max="5874" width="4.453125" style="491" customWidth="1"/>
    <col min="5875" max="5875" width="18.26953125" style="491" customWidth="1"/>
    <col min="5876" max="5876" width="20.54296875" style="491" customWidth="1"/>
    <col min="5877" max="5877" width="14.81640625" style="491" customWidth="1"/>
    <col min="5878" max="5878" width="10.7265625" style="491" customWidth="1"/>
    <col min="5879" max="5879" width="17.54296875" style="491" customWidth="1"/>
    <col min="5880" max="5880" width="9.1796875" style="491"/>
    <col min="5881" max="5881" width="10.26953125" style="491" customWidth="1"/>
    <col min="5882" max="5882" width="14.7265625" style="491" customWidth="1"/>
    <col min="5883" max="6116" width="9.1796875" style="491"/>
    <col min="6117" max="6117" width="35" style="491" customWidth="1"/>
    <col min="6118" max="6118" width="14.26953125" style="491" customWidth="1"/>
    <col min="6119" max="6119" width="13" style="491" customWidth="1"/>
    <col min="6120" max="6120" width="12.453125" style="491" customWidth="1"/>
    <col min="6121" max="6121" width="16.54296875" style="491" customWidth="1"/>
    <col min="6122" max="6125" width="9.1796875" style="491"/>
    <col min="6126" max="6126" width="31.54296875" style="491" customWidth="1"/>
    <col min="6127" max="6127" width="14.26953125" style="491" customWidth="1"/>
    <col min="6128" max="6128" width="12.81640625" style="491" customWidth="1"/>
    <col min="6129" max="6129" width="12.453125" style="491" customWidth="1"/>
    <col min="6130" max="6130" width="4.453125" style="491" customWidth="1"/>
    <col min="6131" max="6131" width="18.26953125" style="491" customWidth="1"/>
    <col min="6132" max="6132" width="20.54296875" style="491" customWidth="1"/>
    <col min="6133" max="6133" width="14.81640625" style="491" customWidth="1"/>
    <col min="6134" max="6134" width="10.7265625" style="491" customWidth="1"/>
    <col min="6135" max="6135" width="17.54296875" style="491" customWidth="1"/>
    <col min="6136" max="6136" width="9.1796875" style="491"/>
    <col min="6137" max="6137" width="10.26953125" style="491" customWidth="1"/>
    <col min="6138" max="6138" width="14.7265625" style="491" customWidth="1"/>
    <col min="6139" max="6372" width="9.1796875" style="491"/>
    <col min="6373" max="6373" width="35" style="491" customWidth="1"/>
    <col min="6374" max="6374" width="14.26953125" style="491" customWidth="1"/>
    <col min="6375" max="6375" width="13" style="491" customWidth="1"/>
    <col min="6376" max="6376" width="12.453125" style="491" customWidth="1"/>
    <col min="6377" max="6377" width="16.54296875" style="491" customWidth="1"/>
    <col min="6378" max="6381" width="9.1796875" style="491"/>
    <col min="6382" max="6382" width="31.54296875" style="491" customWidth="1"/>
    <col min="6383" max="6383" width="14.26953125" style="491" customWidth="1"/>
    <col min="6384" max="6384" width="12.81640625" style="491" customWidth="1"/>
    <col min="6385" max="6385" width="12.453125" style="491" customWidth="1"/>
    <col min="6386" max="6386" width="4.453125" style="491" customWidth="1"/>
    <col min="6387" max="6387" width="18.26953125" style="491" customWidth="1"/>
    <col min="6388" max="6388" width="20.54296875" style="491" customWidth="1"/>
    <col min="6389" max="6389" width="14.81640625" style="491" customWidth="1"/>
    <col min="6390" max="6390" width="10.7265625" style="491" customWidth="1"/>
    <col min="6391" max="6391" width="17.54296875" style="491" customWidth="1"/>
    <col min="6392" max="6392" width="9.1796875" style="491"/>
    <col min="6393" max="6393" width="10.26953125" style="491" customWidth="1"/>
    <col min="6394" max="6394" width="14.7265625" style="491" customWidth="1"/>
    <col min="6395" max="6628" width="9.1796875" style="491"/>
    <col min="6629" max="6629" width="35" style="491" customWidth="1"/>
    <col min="6630" max="6630" width="14.26953125" style="491" customWidth="1"/>
    <col min="6631" max="6631" width="13" style="491" customWidth="1"/>
    <col min="6632" max="6632" width="12.453125" style="491" customWidth="1"/>
    <col min="6633" max="6633" width="16.54296875" style="491" customWidth="1"/>
    <col min="6634" max="6637" width="9.1796875" style="491"/>
    <col min="6638" max="6638" width="31.54296875" style="491" customWidth="1"/>
    <col min="6639" max="6639" width="14.26953125" style="491" customWidth="1"/>
    <col min="6640" max="6640" width="12.81640625" style="491" customWidth="1"/>
    <col min="6641" max="6641" width="12.453125" style="491" customWidth="1"/>
    <col min="6642" max="6642" width="4.453125" style="491" customWidth="1"/>
    <col min="6643" max="6643" width="18.26953125" style="491" customWidth="1"/>
    <col min="6644" max="6644" width="20.54296875" style="491" customWidth="1"/>
    <col min="6645" max="6645" width="14.81640625" style="491" customWidth="1"/>
    <col min="6646" max="6646" width="10.7265625" style="491" customWidth="1"/>
    <col min="6647" max="6647" width="17.54296875" style="491" customWidth="1"/>
    <col min="6648" max="6648" width="9.1796875" style="491"/>
    <col min="6649" max="6649" width="10.26953125" style="491" customWidth="1"/>
    <col min="6650" max="6650" width="14.7265625" style="491" customWidth="1"/>
    <col min="6651" max="6884" width="9.1796875" style="491"/>
    <col min="6885" max="6885" width="35" style="491" customWidth="1"/>
    <col min="6886" max="6886" width="14.26953125" style="491" customWidth="1"/>
    <col min="6887" max="6887" width="13" style="491" customWidth="1"/>
    <col min="6888" max="6888" width="12.453125" style="491" customWidth="1"/>
    <col min="6889" max="6889" width="16.54296875" style="491" customWidth="1"/>
    <col min="6890" max="6893" width="9.1796875" style="491"/>
    <col min="6894" max="6894" width="31.54296875" style="491" customWidth="1"/>
    <col min="6895" max="6895" width="14.26953125" style="491" customWidth="1"/>
    <col min="6896" max="6896" width="12.81640625" style="491" customWidth="1"/>
    <col min="6897" max="6897" width="12.453125" style="491" customWidth="1"/>
    <col min="6898" max="6898" width="4.453125" style="491" customWidth="1"/>
    <col min="6899" max="6899" width="18.26953125" style="491" customWidth="1"/>
    <col min="6900" max="6900" width="20.54296875" style="491" customWidth="1"/>
    <col min="6901" max="6901" width="14.81640625" style="491" customWidth="1"/>
    <col min="6902" max="6902" width="10.7265625" style="491" customWidth="1"/>
    <col min="6903" max="6903" width="17.54296875" style="491" customWidth="1"/>
    <col min="6904" max="6904" width="9.1796875" style="491"/>
    <col min="6905" max="6905" width="10.26953125" style="491" customWidth="1"/>
    <col min="6906" max="6906" width="14.7265625" style="491" customWidth="1"/>
    <col min="6907" max="7140" width="9.1796875" style="491"/>
    <col min="7141" max="7141" width="35" style="491" customWidth="1"/>
    <col min="7142" max="7142" width="14.26953125" style="491" customWidth="1"/>
    <col min="7143" max="7143" width="13" style="491" customWidth="1"/>
    <col min="7144" max="7144" width="12.453125" style="491" customWidth="1"/>
    <col min="7145" max="7145" width="16.54296875" style="491" customWidth="1"/>
    <col min="7146" max="7149" width="9.1796875" style="491"/>
    <col min="7150" max="7150" width="31.54296875" style="491" customWidth="1"/>
    <col min="7151" max="7151" width="14.26953125" style="491" customWidth="1"/>
    <col min="7152" max="7152" width="12.81640625" style="491" customWidth="1"/>
    <col min="7153" max="7153" width="12.453125" style="491" customWidth="1"/>
    <col min="7154" max="7154" width="4.453125" style="491" customWidth="1"/>
    <col min="7155" max="7155" width="18.26953125" style="491" customWidth="1"/>
    <col min="7156" max="7156" width="20.54296875" style="491" customWidth="1"/>
    <col min="7157" max="7157" width="14.81640625" style="491" customWidth="1"/>
    <col min="7158" max="7158" width="10.7265625" style="491" customWidth="1"/>
    <col min="7159" max="7159" width="17.54296875" style="491" customWidth="1"/>
    <col min="7160" max="7160" width="9.1796875" style="491"/>
    <col min="7161" max="7161" width="10.26953125" style="491" customWidth="1"/>
    <col min="7162" max="7162" width="14.7265625" style="491" customWidth="1"/>
    <col min="7163" max="7396" width="9.1796875" style="491"/>
    <col min="7397" max="7397" width="35" style="491" customWidth="1"/>
    <col min="7398" max="7398" width="14.26953125" style="491" customWidth="1"/>
    <col min="7399" max="7399" width="13" style="491" customWidth="1"/>
    <col min="7400" max="7400" width="12.453125" style="491" customWidth="1"/>
    <col min="7401" max="7401" width="16.54296875" style="491" customWidth="1"/>
    <col min="7402" max="7405" width="9.1796875" style="491"/>
    <col min="7406" max="7406" width="31.54296875" style="491" customWidth="1"/>
    <col min="7407" max="7407" width="14.26953125" style="491" customWidth="1"/>
    <col min="7408" max="7408" width="12.81640625" style="491" customWidth="1"/>
    <col min="7409" max="7409" width="12.453125" style="491" customWidth="1"/>
    <col min="7410" max="7410" width="4.453125" style="491" customWidth="1"/>
    <col min="7411" max="7411" width="18.26953125" style="491" customWidth="1"/>
    <col min="7412" max="7412" width="20.54296875" style="491" customWidth="1"/>
    <col min="7413" max="7413" width="14.81640625" style="491" customWidth="1"/>
    <col min="7414" max="7414" width="10.7265625" style="491" customWidth="1"/>
    <col min="7415" max="7415" width="17.54296875" style="491" customWidth="1"/>
    <col min="7416" max="7416" width="9.1796875" style="491"/>
    <col min="7417" max="7417" width="10.26953125" style="491" customWidth="1"/>
    <col min="7418" max="7418" width="14.7265625" style="491" customWidth="1"/>
    <col min="7419" max="7652" width="9.1796875" style="491"/>
    <col min="7653" max="7653" width="35" style="491" customWidth="1"/>
    <col min="7654" max="7654" width="14.26953125" style="491" customWidth="1"/>
    <col min="7655" max="7655" width="13" style="491" customWidth="1"/>
    <col min="7656" max="7656" width="12.453125" style="491" customWidth="1"/>
    <col min="7657" max="7657" width="16.54296875" style="491" customWidth="1"/>
    <col min="7658" max="7661" width="9.1796875" style="491"/>
    <col min="7662" max="7662" width="31.54296875" style="491" customWidth="1"/>
    <col min="7663" max="7663" width="14.26953125" style="491" customWidth="1"/>
    <col min="7664" max="7664" width="12.81640625" style="491" customWidth="1"/>
    <col min="7665" max="7665" width="12.453125" style="491" customWidth="1"/>
    <col min="7666" max="7666" width="4.453125" style="491" customWidth="1"/>
    <col min="7667" max="7667" width="18.26953125" style="491" customWidth="1"/>
    <col min="7668" max="7668" width="20.54296875" style="491" customWidth="1"/>
    <col min="7669" max="7669" width="14.81640625" style="491" customWidth="1"/>
    <col min="7670" max="7670" width="10.7265625" style="491" customWidth="1"/>
    <col min="7671" max="7671" width="17.54296875" style="491" customWidth="1"/>
    <col min="7672" max="7672" width="9.1796875" style="491"/>
    <col min="7673" max="7673" width="10.26953125" style="491" customWidth="1"/>
    <col min="7674" max="7674" width="14.7265625" style="491" customWidth="1"/>
    <col min="7675" max="7908" width="9.1796875" style="491"/>
    <col min="7909" max="7909" width="35" style="491" customWidth="1"/>
    <col min="7910" max="7910" width="14.26953125" style="491" customWidth="1"/>
    <col min="7911" max="7911" width="13" style="491" customWidth="1"/>
    <col min="7912" max="7912" width="12.453125" style="491" customWidth="1"/>
    <col min="7913" max="7913" width="16.54296875" style="491" customWidth="1"/>
    <col min="7914" max="7917" width="9.1796875" style="491"/>
    <col min="7918" max="7918" width="31.54296875" style="491" customWidth="1"/>
    <col min="7919" max="7919" width="14.26953125" style="491" customWidth="1"/>
    <col min="7920" max="7920" width="12.81640625" style="491" customWidth="1"/>
    <col min="7921" max="7921" width="12.453125" style="491" customWidth="1"/>
    <col min="7922" max="7922" width="4.453125" style="491" customWidth="1"/>
    <col min="7923" max="7923" width="18.26953125" style="491" customWidth="1"/>
    <col min="7924" max="7924" width="20.54296875" style="491" customWidth="1"/>
    <col min="7925" max="7925" width="14.81640625" style="491" customWidth="1"/>
    <col min="7926" max="7926" width="10.7265625" style="491" customWidth="1"/>
    <col min="7927" max="7927" width="17.54296875" style="491" customWidth="1"/>
    <col min="7928" max="7928" width="9.1796875" style="491"/>
    <col min="7929" max="7929" width="10.26953125" style="491" customWidth="1"/>
    <col min="7930" max="7930" width="14.7265625" style="491" customWidth="1"/>
    <col min="7931" max="8164" width="9.1796875" style="491"/>
    <col min="8165" max="8165" width="35" style="491" customWidth="1"/>
    <col min="8166" max="8166" width="14.26953125" style="491" customWidth="1"/>
    <col min="8167" max="8167" width="13" style="491" customWidth="1"/>
    <col min="8168" max="8168" width="12.453125" style="491" customWidth="1"/>
    <col min="8169" max="8169" width="16.54296875" style="491" customWidth="1"/>
    <col min="8170" max="8173" width="9.1796875" style="491"/>
    <col min="8174" max="8174" width="31.54296875" style="491" customWidth="1"/>
    <col min="8175" max="8175" width="14.26953125" style="491" customWidth="1"/>
    <col min="8176" max="8176" width="12.81640625" style="491" customWidth="1"/>
    <col min="8177" max="8177" width="12.453125" style="491" customWidth="1"/>
    <col min="8178" max="8178" width="4.453125" style="491" customWidth="1"/>
    <col min="8179" max="8179" width="18.26953125" style="491" customWidth="1"/>
    <col min="8180" max="8180" width="20.54296875" style="491" customWidth="1"/>
    <col min="8181" max="8181" width="14.81640625" style="491" customWidth="1"/>
    <col min="8182" max="8182" width="10.7265625" style="491" customWidth="1"/>
    <col min="8183" max="8183" width="17.54296875" style="491" customWidth="1"/>
    <col min="8184" max="8184" width="9.1796875" style="491"/>
    <col min="8185" max="8185" width="10.26953125" style="491" customWidth="1"/>
    <col min="8186" max="8186" width="14.7265625" style="491" customWidth="1"/>
    <col min="8187" max="8420" width="9.1796875" style="491"/>
    <col min="8421" max="8421" width="35" style="491" customWidth="1"/>
    <col min="8422" max="8422" width="14.26953125" style="491" customWidth="1"/>
    <col min="8423" max="8423" width="13" style="491" customWidth="1"/>
    <col min="8424" max="8424" width="12.453125" style="491" customWidth="1"/>
    <col min="8425" max="8425" width="16.54296875" style="491" customWidth="1"/>
    <col min="8426" max="8429" width="9.1796875" style="491"/>
    <col min="8430" max="8430" width="31.54296875" style="491" customWidth="1"/>
    <col min="8431" max="8431" width="14.26953125" style="491" customWidth="1"/>
    <col min="8432" max="8432" width="12.81640625" style="491" customWidth="1"/>
    <col min="8433" max="8433" width="12.453125" style="491" customWidth="1"/>
    <col min="8434" max="8434" width="4.453125" style="491" customWidth="1"/>
    <col min="8435" max="8435" width="18.26953125" style="491" customWidth="1"/>
    <col min="8436" max="8436" width="20.54296875" style="491" customWidth="1"/>
    <col min="8437" max="8437" width="14.81640625" style="491" customWidth="1"/>
    <col min="8438" max="8438" width="10.7265625" style="491" customWidth="1"/>
    <col min="8439" max="8439" width="17.54296875" style="491" customWidth="1"/>
    <col min="8440" max="8440" width="9.1796875" style="491"/>
    <col min="8441" max="8441" width="10.26953125" style="491" customWidth="1"/>
    <col min="8442" max="8442" width="14.7265625" style="491" customWidth="1"/>
    <col min="8443" max="8676" width="9.1796875" style="491"/>
    <col min="8677" max="8677" width="35" style="491" customWidth="1"/>
    <col min="8678" max="8678" width="14.26953125" style="491" customWidth="1"/>
    <col min="8679" max="8679" width="13" style="491" customWidth="1"/>
    <col min="8680" max="8680" width="12.453125" style="491" customWidth="1"/>
    <col min="8681" max="8681" width="16.54296875" style="491" customWidth="1"/>
    <col min="8682" max="8685" width="9.1796875" style="491"/>
    <col min="8686" max="8686" width="31.54296875" style="491" customWidth="1"/>
    <col min="8687" max="8687" width="14.26953125" style="491" customWidth="1"/>
    <col min="8688" max="8688" width="12.81640625" style="491" customWidth="1"/>
    <col min="8689" max="8689" width="12.453125" style="491" customWidth="1"/>
    <col min="8690" max="8690" width="4.453125" style="491" customWidth="1"/>
    <col min="8691" max="8691" width="18.26953125" style="491" customWidth="1"/>
    <col min="8692" max="8692" width="20.54296875" style="491" customWidth="1"/>
    <col min="8693" max="8693" width="14.81640625" style="491" customWidth="1"/>
    <col min="8694" max="8694" width="10.7265625" style="491" customWidth="1"/>
    <col min="8695" max="8695" width="17.54296875" style="491" customWidth="1"/>
    <col min="8696" max="8696" width="9.1796875" style="491"/>
    <col min="8697" max="8697" width="10.26953125" style="491" customWidth="1"/>
    <col min="8698" max="8698" width="14.7265625" style="491" customWidth="1"/>
    <col min="8699" max="8932" width="9.1796875" style="491"/>
    <col min="8933" max="8933" width="35" style="491" customWidth="1"/>
    <col min="8934" max="8934" width="14.26953125" style="491" customWidth="1"/>
    <col min="8935" max="8935" width="13" style="491" customWidth="1"/>
    <col min="8936" max="8936" width="12.453125" style="491" customWidth="1"/>
    <col min="8937" max="8937" width="16.54296875" style="491" customWidth="1"/>
    <col min="8938" max="8941" width="9.1796875" style="491"/>
    <col min="8942" max="8942" width="31.54296875" style="491" customWidth="1"/>
    <col min="8943" max="8943" width="14.26953125" style="491" customWidth="1"/>
    <col min="8944" max="8944" width="12.81640625" style="491" customWidth="1"/>
    <col min="8945" max="8945" width="12.453125" style="491" customWidth="1"/>
    <col min="8946" max="8946" width="4.453125" style="491" customWidth="1"/>
    <col min="8947" max="8947" width="18.26953125" style="491" customWidth="1"/>
    <col min="8948" max="8948" width="20.54296875" style="491" customWidth="1"/>
    <col min="8949" max="8949" width="14.81640625" style="491" customWidth="1"/>
    <col min="8950" max="8950" width="10.7265625" style="491" customWidth="1"/>
    <col min="8951" max="8951" width="17.54296875" style="491" customWidth="1"/>
    <col min="8952" max="8952" width="9.1796875" style="491"/>
    <col min="8953" max="8953" width="10.26953125" style="491" customWidth="1"/>
    <col min="8954" max="8954" width="14.7265625" style="491" customWidth="1"/>
    <col min="8955" max="9188" width="9.1796875" style="491"/>
    <col min="9189" max="9189" width="35" style="491" customWidth="1"/>
    <col min="9190" max="9190" width="14.26953125" style="491" customWidth="1"/>
    <col min="9191" max="9191" width="13" style="491" customWidth="1"/>
    <col min="9192" max="9192" width="12.453125" style="491" customWidth="1"/>
    <col min="9193" max="9193" width="16.54296875" style="491" customWidth="1"/>
    <col min="9194" max="9197" width="9.1796875" style="491"/>
    <col min="9198" max="9198" width="31.54296875" style="491" customWidth="1"/>
    <col min="9199" max="9199" width="14.26953125" style="491" customWidth="1"/>
    <col min="9200" max="9200" width="12.81640625" style="491" customWidth="1"/>
    <col min="9201" max="9201" width="12.453125" style="491" customWidth="1"/>
    <col min="9202" max="9202" width="4.453125" style="491" customWidth="1"/>
    <col min="9203" max="9203" width="18.26953125" style="491" customWidth="1"/>
    <col min="9204" max="9204" width="20.54296875" style="491" customWidth="1"/>
    <col min="9205" max="9205" width="14.81640625" style="491" customWidth="1"/>
    <col min="9206" max="9206" width="10.7265625" style="491" customWidth="1"/>
    <col min="9207" max="9207" width="17.54296875" style="491" customWidth="1"/>
    <col min="9208" max="9208" width="9.1796875" style="491"/>
    <col min="9209" max="9209" width="10.26953125" style="491" customWidth="1"/>
    <col min="9210" max="9210" width="14.7265625" style="491" customWidth="1"/>
    <col min="9211" max="9444" width="9.1796875" style="491"/>
    <col min="9445" max="9445" width="35" style="491" customWidth="1"/>
    <col min="9446" max="9446" width="14.26953125" style="491" customWidth="1"/>
    <col min="9447" max="9447" width="13" style="491" customWidth="1"/>
    <col min="9448" max="9448" width="12.453125" style="491" customWidth="1"/>
    <col min="9449" max="9449" width="16.54296875" style="491" customWidth="1"/>
    <col min="9450" max="9453" width="9.1796875" style="491"/>
    <col min="9454" max="9454" width="31.54296875" style="491" customWidth="1"/>
    <col min="9455" max="9455" width="14.26953125" style="491" customWidth="1"/>
    <col min="9456" max="9456" width="12.81640625" style="491" customWidth="1"/>
    <col min="9457" max="9457" width="12.453125" style="491" customWidth="1"/>
    <col min="9458" max="9458" width="4.453125" style="491" customWidth="1"/>
    <col min="9459" max="9459" width="18.26953125" style="491" customWidth="1"/>
    <col min="9460" max="9460" width="20.54296875" style="491" customWidth="1"/>
    <col min="9461" max="9461" width="14.81640625" style="491" customWidth="1"/>
    <col min="9462" max="9462" width="10.7265625" style="491" customWidth="1"/>
    <col min="9463" max="9463" width="17.54296875" style="491" customWidth="1"/>
    <col min="9464" max="9464" width="9.1796875" style="491"/>
    <col min="9465" max="9465" width="10.26953125" style="491" customWidth="1"/>
    <col min="9466" max="9466" width="14.7265625" style="491" customWidth="1"/>
    <col min="9467" max="9700" width="9.1796875" style="491"/>
    <col min="9701" max="9701" width="35" style="491" customWidth="1"/>
    <col min="9702" max="9702" width="14.26953125" style="491" customWidth="1"/>
    <col min="9703" max="9703" width="13" style="491" customWidth="1"/>
    <col min="9704" max="9704" width="12.453125" style="491" customWidth="1"/>
    <col min="9705" max="9705" width="16.54296875" style="491" customWidth="1"/>
    <col min="9706" max="9709" width="9.1796875" style="491"/>
    <col min="9710" max="9710" width="31.54296875" style="491" customWidth="1"/>
    <col min="9711" max="9711" width="14.26953125" style="491" customWidth="1"/>
    <col min="9712" max="9712" width="12.81640625" style="491" customWidth="1"/>
    <col min="9713" max="9713" width="12.453125" style="491" customWidth="1"/>
    <col min="9714" max="9714" width="4.453125" style="491" customWidth="1"/>
    <col min="9715" max="9715" width="18.26953125" style="491" customWidth="1"/>
    <col min="9716" max="9716" width="20.54296875" style="491" customWidth="1"/>
    <col min="9717" max="9717" width="14.81640625" style="491" customWidth="1"/>
    <col min="9718" max="9718" width="10.7265625" style="491" customWidth="1"/>
    <col min="9719" max="9719" width="17.54296875" style="491" customWidth="1"/>
    <col min="9720" max="9720" width="9.1796875" style="491"/>
    <col min="9721" max="9721" width="10.26953125" style="491" customWidth="1"/>
    <col min="9722" max="9722" width="14.7265625" style="491" customWidth="1"/>
    <col min="9723" max="9956" width="9.1796875" style="491"/>
    <col min="9957" max="9957" width="35" style="491" customWidth="1"/>
    <col min="9958" max="9958" width="14.26953125" style="491" customWidth="1"/>
    <col min="9959" max="9959" width="13" style="491" customWidth="1"/>
    <col min="9960" max="9960" width="12.453125" style="491" customWidth="1"/>
    <col min="9961" max="9961" width="16.54296875" style="491" customWidth="1"/>
    <col min="9962" max="9965" width="9.1796875" style="491"/>
    <col min="9966" max="9966" width="31.54296875" style="491" customWidth="1"/>
    <col min="9967" max="9967" width="14.26953125" style="491" customWidth="1"/>
    <col min="9968" max="9968" width="12.81640625" style="491" customWidth="1"/>
    <col min="9969" max="9969" width="12.453125" style="491" customWidth="1"/>
    <col min="9970" max="9970" width="4.453125" style="491" customWidth="1"/>
    <col min="9971" max="9971" width="18.26953125" style="491" customWidth="1"/>
    <col min="9972" max="9972" width="20.54296875" style="491" customWidth="1"/>
    <col min="9973" max="9973" width="14.81640625" style="491" customWidth="1"/>
    <col min="9974" max="9974" width="10.7265625" style="491" customWidth="1"/>
    <col min="9975" max="9975" width="17.54296875" style="491" customWidth="1"/>
    <col min="9976" max="9976" width="9.1796875" style="491"/>
    <col min="9977" max="9977" width="10.26953125" style="491" customWidth="1"/>
    <col min="9978" max="9978" width="14.7265625" style="491" customWidth="1"/>
    <col min="9979" max="10212" width="9.1796875" style="491"/>
    <col min="10213" max="10213" width="35" style="491" customWidth="1"/>
    <col min="10214" max="10214" width="14.26953125" style="491" customWidth="1"/>
    <col min="10215" max="10215" width="13" style="491" customWidth="1"/>
    <col min="10216" max="10216" width="12.453125" style="491" customWidth="1"/>
    <col min="10217" max="10217" width="16.54296875" style="491" customWidth="1"/>
    <col min="10218" max="10221" width="9.1796875" style="491"/>
    <col min="10222" max="10222" width="31.54296875" style="491" customWidth="1"/>
    <col min="10223" max="10223" width="14.26953125" style="491" customWidth="1"/>
    <col min="10224" max="10224" width="12.81640625" style="491" customWidth="1"/>
    <col min="10225" max="10225" width="12.453125" style="491" customWidth="1"/>
    <col min="10226" max="10226" width="4.453125" style="491" customWidth="1"/>
    <col min="10227" max="10227" width="18.26953125" style="491" customWidth="1"/>
    <col min="10228" max="10228" width="20.54296875" style="491" customWidth="1"/>
    <col min="10229" max="10229" width="14.81640625" style="491" customWidth="1"/>
    <col min="10230" max="10230" width="10.7265625" style="491" customWidth="1"/>
    <col min="10231" max="10231" width="17.54296875" style="491" customWidth="1"/>
    <col min="10232" max="10232" width="9.1796875" style="491"/>
    <col min="10233" max="10233" width="10.26953125" style="491" customWidth="1"/>
    <col min="10234" max="10234" width="14.7265625" style="491" customWidth="1"/>
    <col min="10235" max="10468" width="9.1796875" style="491"/>
    <col min="10469" max="10469" width="35" style="491" customWidth="1"/>
    <col min="10470" max="10470" width="14.26953125" style="491" customWidth="1"/>
    <col min="10471" max="10471" width="13" style="491" customWidth="1"/>
    <col min="10472" max="10472" width="12.453125" style="491" customWidth="1"/>
    <col min="10473" max="10473" width="16.54296875" style="491" customWidth="1"/>
    <col min="10474" max="10477" width="9.1796875" style="491"/>
    <col min="10478" max="10478" width="31.54296875" style="491" customWidth="1"/>
    <col min="10479" max="10479" width="14.26953125" style="491" customWidth="1"/>
    <col min="10480" max="10480" width="12.81640625" style="491" customWidth="1"/>
    <col min="10481" max="10481" width="12.453125" style="491" customWidth="1"/>
    <col min="10482" max="10482" width="4.453125" style="491" customWidth="1"/>
    <col min="10483" max="10483" width="18.26953125" style="491" customWidth="1"/>
    <col min="10484" max="10484" width="20.54296875" style="491" customWidth="1"/>
    <col min="10485" max="10485" width="14.81640625" style="491" customWidth="1"/>
    <col min="10486" max="10486" width="10.7265625" style="491" customWidth="1"/>
    <col min="10487" max="10487" width="17.54296875" style="491" customWidth="1"/>
    <col min="10488" max="10488" width="9.1796875" style="491"/>
    <col min="10489" max="10489" width="10.26953125" style="491" customWidth="1"/>
    <col min="10490" max="10490" width="14.7265625" style="491" customWidth="1"/>
    <col min="10491" max="10724" width="9.1796875" style="491"/>
    <col min="10725" max="10725" width="35" style="491" customWidth="1"/>
    <col min="10726" max="10726" width="14.26953125" style="491" customWidth="1"/>
    <col min="10727" max="10727" width="13" style="491" customWidth="1"/>
    <col min="10728" max="10728" width="12.453125" style="491" customWidth="1"/>
    <col min="10729" max="10729" width="16.54296875" style="491" customWidth="1"/>
    <col min="10730" max="10733" width="9.1796875" style="491"/>
    <col min="10734" max="10734" width="31.54296875" style="491" customWidth="1"/>
    <col min="10735" max="10735" width="14.26953125" style="491" customWidth="1"/>
    <col min="10736" max="10736" width="12.81640625" style="491" customWidth="1"/>
    <col min="10737" max="10737" width="12.453125" style="491" customWidth="1"/>
    <col min="10738" max="10738" width="4.453125" style="491" customWidth="1"/>
    <col min="10739" max="10739" width="18.26953125" style="491" customWidth="1"/>
    <col min="10740" max="10740" width="20.54296875" style="491" customWidth="1"/>
    <col min="10741" max="10741" width="14.81640625" style="491" customWidth="1"/>
    <col min="10742" max="10742" width="10.7265625" style="491" customWidth="1"/>
    <col min="10743" max="10743" width="17.54296875" style="491" customWidth="1"/>
    <col min="10744" max="10744" width="9.1796875" style="491"/>
    <col min="10745" max="10745" width="10.26953125" style="491" customWidth="1"/>
    <col min="10746" max="10746" width="14.7265625" style="491" customWidth="1"/>
    <col min="10747" max="10980" width="9.1796875" style="491"/>
    <col min="10981" max="10981" width="35" style="491" customWidth="1"/>
    <col min="10982" max="10982" width="14.26953125" style="491" customWidth="1"/>
    <col min="10983" max="10983" width="13" style="491" customWidth="1"/>
    <col min="10984" max="10984" width="12.453125" style="491" customWidth="1"/>
    <col min="10985" max="10985" width="16.54296875" style="491" customWidth="1"/>
    <col min="10986" max="10989" width="9.1796875" style="491"/>
    <col min="10990" max="10990" width="31.54296875" style="491" customWidth="1"/>
    <col min="10991" max="10991" width="14.26953125" style="491" customWidth="1"/>
    <col min="10992" max="10992" width="12.81640625" style="491" customWidth="1"/>
    <col min="10993" max="10993" width="12.453125" style="491" customWidth="1"/>
    <col min="10994" max="10994" width="4.453125" style="491" customWidth="1"/>
    <col min="10995" max="10995" width="18.26953125" style="491" customWidth="1"/>
    <col min="10996" max="10996" width="20.54296875" style="491" customWidth="1"/>
    <col min="10997" max="10997" width="14.81640625" style="491" customWidth="1"/>
    <col min="10998" max="10998" width="10.7265625" style="491" customWidth="1"/>
    <col min="10999" max="10999" width="17.54296875" style="491" customWidth="1"/>
    <col min="11000" max="11000" width="9.1796875" style="491"/>
    <col min="11001" max="11001" width="10.26953125" style="491" customWidth="1"/>
    <col min="11002" max="11002" width="14.7265625" style="491" customWidth="1"/>
    <col min="11003" max="11236" width="9.1796875" style="491"/>
    <col min="11237" max="11237" width="35" style="491" customWidth="1"/>
    <col min="11238" max="11238" width="14.26953125" style="491" customWidth="1"/>
    <col min="11239" max="11239" width="13" style="491" customWidth="1"/>
    <col min="11240" max="11240" width="12.453125" style="491" customWidth="1"/>
    <col min="11241" max="11241" width="16.54296875" style="491" customWidth="1"/>
    <col min="11242" max="11245" width="9.1796875" style="491"/>
    <col min="11246" max="11246" width="31.54296875" style="491" customWidth="1"/>
    <col min="11247" max="11247" width="14.26953125" style="491" customWidth="1"/>
    <col min="11248" max="11248" width="12.81640625" style="491" customWidth="1"/>
    <col min="11249" max="11249" width="12.453125" style="491" customWidth="1"/>
    <col min="11250" max="11250" width="4.453125" style="491" customWidth="1"/>
    <col min="11251" max="11251" width="18.26953125" style="491" customWidth="1"/>
    <col min="11252" max="11252" width="20.54296875" style="491" customWidth="1"/>
    <col min="11253" max="11253" width="14.81640625" style="491" customWidth="1"/>
    <col min="11254" max="11254" width="10.7265625" style="491" customWidth="1"/>
    <col min="11255" max="11255" width="17.54296875" style="491" customWidth="1"/>
    <col min="11256" max="11256" width="9.1796875" style="491"/>
    <col min="11257" max="11257" width="10.26953125" style="491" customWidth="1"/>
    <col min="11258" max="11258" width="14.7265625" style="491" customWidth="1"/>
    <col min="11259" max="11492" width="9.1796875" style="491"/>
    <col min="11493" max="11493" width="35" style="491" customWidth="1"/>
    <col min="11494" max="11494" width="14.26953125" style="491" customWidth="1"/>
    <col min="11495" max="11495" width="13" style="491" customWidth="1"/>
    <col min="11496" max="11496" width="12.453125" style="491" customWidth="1"/>
    <col min="11497" max="11497" width="16.54296875" style="491" customWidth="1"/>
    <col min="11498" max="11501" width="9.1796875" style="491"/>
    <col min="11502" max="11502" width="31.54296875" style="491" customWidth="1"/>
    <col min="11503" max="11503" width="14.26953125" style="491" customWidth="1"/>
    <col min="11504" max="11504" width="12.81640625" style="491" customWidth="1"/>
    <col min="11505" max="11505" width="12.453125" style="491" customWidth="1"/>
    <col min="11506" max="11506" width="4.453125" style="491" customWidth="1"/>
    <col min="11507" max="11507" width="18.26953125" style="491" customWidth="1"/>
    <col min="11508" max="11508" width="20.54296875" style="491" customWidth="1"/>
    <col min="11509" max="11509" width="14.81640625" style="491" customWidth="1"/>
    <col min="11510" max="11510" width="10.7265625" style="491" customWidth="1"/>
    <col min="11511" max="11511" width="17.54296875" style="491" customWidth="1"/>
    <col min="11512" max="11512" width="9.1796875" style="491"/>
    <col min="11513" max="11513" width="10.26953125" style="491" customWidth="1"/>
    <col min="11514" max="11514" width="14.7265625" style="491" customWidth="1"/>
    <col min="11515" max="11748" width="9.1796875" style="491"/>
    <col min="11749" max="11749" width="35" style="491" customWidth="1"/>
    <col min="11750" max="11750" width="14.26953125" style="491" customWidth="1"/>
    <col min="11751" max="11751" width="13" style="491" customWidth="1"/>
    <col min="11752" max="11752" width="12.453125" style="491" customWidth="1"/>
    <col min="11753" max="11753" width="16.54296875" style="491" customWidth="1"/>
    <col min="11754" max="11757" width="9.1796875" style="491"/>
    <col min="11758" max="11758" width="31.54296875" style="491" customWidth="1"/>
    <col min="11759" max="11759" width="14.26953125" style="491" customWidth="1"/>
    <col min="11760" max="11760" width="12.81640625" style="491" customWidth="1"/>
    <col min="11761" max="11761" width="12.453125" style="491" customWidth="1"/>
    <col min="11762" max="11762" width="4.453125" style="491" customWidth="1"/>
    <col min="11763" max="11763" width="18.26953125" style="491" customWidth="1"/>
    <col min="11764" max="11764" width="20.54296875" style="491" customWidth="1"/>
    <col min="11765" max="11765" width="14.81640625" style="491" customWidth="1"/>
    <col min="11766" max="11766" width="10.7265625" style="491" customWidth="1"/>
    <col min="11767" max="11767" width="17.54296875" style="491" customWidth="1"/>
    <col min="11768" max="11768" width="9.1796875" style="491"/>
    <col min="11769" max="11769" width="10.26953125" style="491" customWidth="1"/>
    <col min="11770" max="11770" width="14.7265625" style="491" customWidth="1"/>
    <col min="11771" max="12004" width="9.1796875" style="491"/>
    <col min="12005" max="12005" width="35" style="491" customWidth="1"/>
    <col min="12006" max="12006" width="14.26953125" style="491" customWidth="1"/>
    <col min="12007" max="12007" width="13" style="491" customWidth="1"/>
    <col min="12008" max="12008" width="12.453125" style="491" customWidth="1"/>
    <col min="12009" max="12009" width="16.54296875" style="491" customWidth="1"/>
    <col min="12010" max="12013" width="9.1796875" style="491"/>
    <col min="12014" max="12014" width="31.54296875" style="491" customWidth="1"/>
    <col min="12015" max="12015" width="14.26953125" style="491" customWidth="1"/>
    <col min="12016" max="12016" width="12.81640625" style="491" customWidth="1"/>
    <col min="12017" max="12017" width="12.453125" style="491" customWidth="1"/>
    <col min="12018" max="12018" width="4.453125" style="491" customWidth="1"/>
    <col min="12019" max="12019" width="18.26953125" style="491" customWidth="1"/>
    <col min="12020" max="12020" width="20.54296875" style="491" customWidth="1"/>
    <col min="12021" max="12021" width="14.81640625" style="491" customWidth="1"/>
    <col min="12022" max="12022" width="10.7265625" style="491" customWidth="1"/>
    <col min="12023" max="12023" width="17.54296875" style="491" customWidth="1"/>
    <col min="12024" max="12024" width="9.1796875" style="491"/>
    <col min="12025" max="12025" width="10.26953125" style="491" customWidth="1"/>
    <col min="12026" max="12026" width="14.7265625" style="491" customWidth="1"/>
    <col min="12027" max="12260" width="9.1796875" style="491"/>
    <col min="12261" max="12261" width="35" style="491" customWidth="1"/>
    <col min="12262" max="12262" width="14.26953125" style="491" customWidth="1"/>
    <col min="12263" max="12263" width="13" style="491" customWidth="1"/>
    <col min="12264" max="12264" width="12.453125" style="491" customWidth="1"/>
    <col min="12265" max="12265" width="16.54296875" style="491" customWidth="1"/>
    <col min="12266" max="12269" width="9.1796875" style="491"/>
    <col min="12270" max="12270" width="31.54296875" style="491" customWidth="1"/>
    <col min="12271" max="12271" width="14.26953125" style="491" customWidth="1"/>
    <col min="12272" max="12272" width="12.81640625" style="491" customWidth="1"/>
    <col min="12273" max="12273" width="12.453125" style="491" customWidth="1"/>
    <col min="12274" max="12274" width="4.453125" style="491" customWidth="1"/>
    <col min="12275" max="12275" width="18.26953125" style="491" customWidth="1"/>
    <col min="12276" max="12276" width="20.54296875" style="491" customWidth="1"/>
    <col min="12277" max="12277" width="14.81640625" style="491" customWidth="1"/>
    <col min="12278" max="12278" width="10.7265625" style="491" customWidth="1"/>
    <col min="12279" max="12279" width="17.54296875" style="491" customWidth="1"/>
    <col min="12280" max="12280" width="9.1796875" style="491"/>
    <col min="12281" max="12281" width="10.26953125" style="491" customWidth="1"/>
    <col min="12282" max="12282" width="14.7265625" style="491" customWidth="1"/>
    <col min="12283" max="12516" width="9.1796875" style="491"/>
    <col min="12517" max="12517" width="35" style="491" customWidth="1"/>
    <col min="12518" max="12518" width="14.26953125" style="491" customWidth="1"/>
    <col min="12519" max="12519" width="13" style="491" customWidth="1"/>
    <col min="12520" max="12520" width="12.453125" style="491" customWidth="1"/>
    <col min="12521" max="12521" width="16.54296875" style="491" customWidth="1"/>
    <col min="12522" max="12525" width="9.1796875" style="491"/>
    <col min="12526" max="12526" width="31.54296875" style="491" customWidth="1"/>
    <col min="12527" max="12527" width="14.26953125" style="491" customWidth="1"/>
    <col min="12528" max="12528" width="12.81640625" style="491" customWidth="1"/>
    <col min="12529" max="12529" width="12.453125" style="491" customWidth="1"/>
    <col min="12530" max="12530" width="4.453125" style="491" customWidth="1"/>
    <col min="12531" max="12531" width="18.26953125" style="491" customWidth="1"/>
    <col min="12532" max="12532" width="20.54296875" style="491" customWidth="1"/>
    <col min="12533" max="12533" width="14.81640625" style="491" customWidth="1"/>
    <col min="12534" max="12534" width="10.7265625" style="491" customWidth="1"/>
    <col min="12535" max="12535" width="17.54296875" style="491" customWidth="1"/>
    <col min="12536" max="12536" width="9.1796875" style="491"/>
    <col min="12537" max="12537" width="10.26953125" style="491" customWidth="1"/>
    <col min="12538" max="12538" width="14.7265625" style="491" customWidth="1"/>
    <col min="12539" max="12772" width="9.1796875" style="491"/>
    <col min="12773" max="12773" width="35" style="491" customWidth="1"/>
    <col min="12774" max="12774" width="14.26953125" style="491" customWidth="1"/>
    <col min="12775" max="12775" width="13" style="491" customWidth="1"/>
    <col min="12776" max="12776" width="12.453125" style="491" customWidth="1"/>
    <col min="12777" max="12777" width="16.54296875" style="491" customWidth="1"/>
    <col min="12778" max="12781" width="9.1796875" style="491"/>
    <col min="12782" max="12782" width="31.54296875" style="491" customWidth="1"/>
    <col min="12783" max="12783" width="14.26953125" style="491" customWidth="1"/>
    <col min="12784" max="12784" width="12.81640625" style="491" customWidth="1"/>
    <col min="12785" max="12785" width="12.453125" style="491" customWidth="1"/>
    <col min="12786" max="12786" width="4.453125" style="491" customWidth="1"/>
    <col min="12787" max="12787" width="18.26953125" style="491" customWidth="1"/>
    <col min="12788" max="12788" width="20.54296875" style="491" customWidth="1"/>
    <col min="12789" max="12789" width="14.81640625" style="491" customWidth="1"/>
    <col min="12790" max="12790" width="10.7265625" style="491" customWidth="1"/>
    <col min="12791" max="12791" width="17.54296875" style="491" customWidth="1"/>
    <col min="12792" max="12792" width="9.1796875" style="491"/>
    <col min="12793" max="12793" width="10.26953125" style="491" customWidth="1"/>
    <col min="12794" max="12794" width="14.7265625" style="491" customWidth="1"/>
    <col min="12795" max="13028" width="9.1796875" style="491"/>
    <col min="13029" max="13029" width="35" style="491" customWidth="1"/>
    <col min="13030" max="13030" width="14.26953125" style="491" customWidth="1"/>
    <col min="13031" max="13031" width="13" style="491" customWidth="1"/>
    <col min="13032" max="13032" width="12.453125" style="491" customWidth="1"/>
    <col min="13033" max="13033" width="16.54296875" style="491" customWidth="1"/>
    <col min="13034" max="13037" width="9.1796875" style="491"/>
    <col min="13038" max="13038" width="31.54296875" style="491" customWidth="1"/>
    <col min="13039" max="13039" width="14.26953125" style="491" customWidth="1"/>
    <col min="13040" max="13040" width="12.81640625" style="491" customWidth="1"/>
    <col min="13041" max="13041" width="12.453125" style="491" customWidth="1"/>
    <col min="13042" max="13042" width="4.453125" style="491" customWidth="1"/>
    <col min="13043" max="13043" width="18.26953125" style="491" customWidth="1"/>
    <col min="13044" max="13044" width="20.54296875" style="491" customWidth="1"/>
    <col min="13045" max="13045" width="14.81640625" style="491" customWidth="1"/>
    <col min="13046" max="13046" width="10.7265625" style="491" customWidth="1"/>
    <col min="13047" max="13047" width="17.54296875" style="491" customWidth="1"/>
    <col min="13048" max="13048" width="9.1796875" style="491"/>
    <col min="13049" max="13049" width="10.26953125" style="491" customWidth="1"/>
    <col min="13050" max="13050" width="14.7265625" style="491" customWidth="1"/>
    <col min="13051" max="13284" width="9.1796875" style="491"/>
    <col min="13285" max="13285" width="35" style="491" customWidth="1"/>
    <col min="13286" max="13286" width="14.26953125" style="491" customWidth="1"/>
    <col min="13287" max="13287" width="13" style="491" customWidth="1"/>
    <col min="13288" max="13288" width="12.453125" style="491" customWidth="1"/>
    <col min="13289" max="13289" width="16.54296875" style="491" customWidth="1"/>
    <col min="13290" max="13293" width="9.1796875" style="491"/>
    <col min="13294" max="13294" width="31.54296875" style="491" customWidth="1"/>
    <col min="13295" max="13295" width="14.26953125" style="491" customWidth="1"/>
    <col min="13296" max="13296" width="12.81640625" style="491" customWidth="1"/>
    <col min="13297" max="13297" width="12.453125" style="491" customWidth="1"/>
    <col min="13298" max="13298" width="4.453125" style="491" customWidth="1"/>
    <col min="13299" max="13299" width="18.26953125" style="491" customWidth="1"/>
    <col min="13300" max="13300" width="20.54296875" style="491" customWidth="1"/>
    <col min="13301" max="13301" width="14.81640625" style="491" customWidth="1"/>
    <col min="13302" max="13302" width="10.7265625" style="491" customWidth="1"/>
    <col min="13303" max="13303" width="17.54296875" style="491" customWidth="1"/>
    <col min="13304" max="13304" width="9.1796875" style="491"/>
    <col min="13305" max="13305" width="10.26953125" style="491" customWidth="1"/>
    <col min="13306" max="13306" width="14.7265625" style="491" customWidth="1"/>
    <col min="13307" max="13540" width="9.1796875" style="491"/>
    <col min="13541" max="13541" width="35" style="491" customWidth="1"/>
    <col min="13542" max="13542" width="14.26953125" style="491" customWidth="1"/>
    <col min="13543" max="13543" width="13" style="491" customWidth="1"/>
    <col min="13544" max="13544" width="12.453125" style="491" customWidth="1"/>
    <col min="13545" max="13545" width="16.54296875" style="491" customWidth="1"/>
    <col min="13546" max="13549" width="9.1796875" style="491"/>
    <col min="13550" max="13550" width="31.54296875" style="491" customWidth="1"/>
    <col min="13551" max="13551" width="14.26953125" style="491" customWidth="1"/>
    <col min="13552" max="13552" width="12.81640625" style="491" customWidth="1"/>
    <col min="13553" max="13553" width="12.453125" style="491" customWidth="1"/>
    <col min="13554" max="13554" width="4.453125" style="491" customWidth="1"/>
    <col min="13555" max="13555" width="18.26953125" style="491" customWidth="1"/>
    <col min="13556" max="13556" width="20.54296875" style="491" customWidth="1"/>
    <col min="13557" max="13557" width="14.81640625" style="491" customWidth="1"/>
    <col min="13558" max="13558" width="10.7265625" style="491" customWidth="1"/>
    <col min="13559" max="13559" width="17.54296875" style="491" customWidth="1"/>
    <col min="13560" max="13560" width="9.1796875" style="491"/>
    <col min="13561" max="13561" width="10.26953125" style="491" customWidth="1"/>
    <col min="13562" max="13562" width="14.7265625" style="491" customWidth="1"/>
    <col min="13563" max="13796" width="9.1796875" style="491"/>
    <col min="13797" max="13797" width="35" style="491" customWidth="1"/>
    <col min="13798" max="13798" width="14.26953125" style="491" customWidth="1"/>
    <col min="13799" max="13799" width="13" style="491" customWidth="1"/>
    <col min="13800" max="13800" width="12.453125" style="491" customWidth="1"/>
    <col min="13801" max="13801" width="16.54296875" style="491" customWidth="1"/>
    <col min="13802" max="13805" width="9.1796875" style="491"/>
    <col min="13806" max="13806" width="31.54296875" style="491" customWidth="1"/>
    <col min="13807" max="13807" width="14.26953125" style="491" customWidth="1"/>
    <col min="13808" max="13808" width="12.81640625" style="491" customWidth="1"/>
    <col min="13809" max="13809" width="12.453125" style="491" customWidth="1"/>
    <col min="13810" max="13810" width="4.453125" style="491" customWidth="1"/>
    <col min="13811" max="13811" width="18.26953125" style="491" customWidth="1"/>
    <col min="13812" max="13812" width="20.54296875" style="491" customWidth="1"/>
    <col min="13813" max="13813" width="14.81640625" style="491" customWidth="1"/>
    <col min="13814" max="13814" width="10.7265625" style="491" customWidth="1"/>
    <col min="13815" max="13815" width="17.54296875" style="491" customWidth="1"/>
    <col min="13816" max="13816" width="9.1796875" style="491"/>
    <col min="13817" max="13817" width="10.26953125" style="491" customWidth="1"/>
    <col min="13818" max="13818" width="14.7265625" style="491" customWidth="1"/>
    <col min="13819" max="14052" width="9.1796875" style="491"/>
    <col min="14053" max="14053" width="35" style="491" customWidth="1"/>
    <col min="14054" max="14054" width="14.26953125" style="491" customWidth="1"/>
    <col min="14055" max="14055" width="13" style="491" customWidth="1"/>
    <col min="14056" max="14056" width="12.453125" style="491" customWidth="1"/>
    <col min="14057" max="14057" width="16.54296875" style="491" customWidth="1"/>
    <col min="14058" max="14061" width="9.1796875" style="491"/>
    <col min="14062" max="14062" width="31.54296875" style="491" customWidth="1"/>
    <col min="14063" max="14063" width="14.26953125" style="491" customWidth="1"/>
    <col min="14064" max="14064" width="12.81640625" style="491" customWidth="1"/>
    <col min="14065" max="14065" width="12.453125" style="491" customWidth="1"/>
    <col min="14066" max="14066" width="4.453125" style="491" customWidth="1"/>
    <col min="14067" max="14067" width="18.26953125" style="491" customWidth="1"/>
    <col min="14068" max="14068" width="20.54296875" style="491" customWidth="1"/>
    <col min="14069" max="14069" width="14.81640625" style="491" customWidth="1"/>
    <col min="14070" max="14070" width="10.7265625" style="491" customWidth="1"/>
    <col min="14071" max="14071" width="17.54296875" style="491" customWidth="1"/>
    <col min="14072" max="14072" width="9.1796875" style="491"/>
    <col min="14073" max="14073" width="10.26953125" style="491" customWidth="1"/>
    <col min="14074" max="14074" width="14.7265625" style="491" customWidth="1"/>
    <col min="14075" max="14308" width="9.1796875" style="491"/>
    <col min="14309" max="14309" width="35" style="491" customWidth="1"/>
    <col min="14310" max="14310" width="14.26953125" style="491" customWidth="1"/>
    <col min="14311" max="14311" width="13" style="491" customWidth="1"/>
    <col min="14312" max="14312" width="12.453125" style="491" customWidth="1"/>
    <col min="14313" max="14313" width="16.54296875" style="491" customWidth="1"/>
    <col min="14314" max="14317" width="9.1796875" style="491"/>
    <col min="14318" max="14318" width="31.54296875" style="491" customWidth="1"/>
    <col min="14319" max="14319" width="14.26953125" style="491" customWidth="1"/>
    <col min="14320" max="14320" width="12.81640625" style="491" customWidth="1"/>
    <col min="14321" max="14321" width="12.453125" style="491" customWidth="1"/>
    <col min="14322" max="14322" width="4.453125" style="491" customWidth="1"/>
    <col min="14323" max="14323" width="18.26953125" style="491" customWidth="1"/>
    <col min="14324" max="14324" width="20.54296875" style="491" customWidth="1"/>
    <col min="14325" max="14325" width="14.81640625" style="491" customWidth="1"/>
    <col min="14326" max="14326" width="10.7265625" style="491" customWidth="1"/>
    <col min="14327" max="14327" width="17.54296875" style="491" customWidth="1"/>
    <col min="14328" max="14328" width="9.1796875" style="491"/>
    <col min="14329" max="14329" width="10.26953125" style="491" customWidth="1"/>
    <col min="14330" max="14330" width="14.7265625" style="491" customWidth="1"/>
    <col min="14331" max="14564" width="9.1796875" style="491"/>
    <col min="14565" max="14565" width="35" style="491" customWidth="1"/>
    <col min="14566" max="14566" width="14.26953125" style="491" customWidth="1"/>
    <col min="14567" max="14567" width="13" style="491" customWidth="1"/>
    <col min="14568" max="14568" width="12.453125" style="491" customWidth="1"/>
    <col min="14569" max="14569" width="16.54296875" style="491" customWidth="1"/>
    <col min="14570" max="14573" width="9.1796875" style="491"/>
    <col min="14574" max="14574" width="31.54296875" style="491" customWidth="1"/>
    <col min="14575" max="14575" width="14.26953125" style="491" customWidth="1"/>
    <col min="14576" max="14576" width="12.81640625" style="491" customWidth="1"/>
    <col min="14577" max="14577" width="12.453125" style="491" customWidth="1"/>
    <col min="14578" max="14578" width="4.453125" style="491" customWidth="1"/>
    <col min="14579" max="14579" width="18.26953125" style="491" customWidth="1"/>
    <col min="14580" max="14580" width="20.54296875" style="491" customWidth="1"/>
    <col min="14581" max="14581" width="14.81640625" style="491" customWidth="1"/>
    <col min="14582" max="14582" width="10.7265625" style="491" customWidth="1"/>
    <col min="14583" max="14583" width="17.54296875" style="491" customWidth="1"/>
    <col min="14584" max="14584" width="9.1796875" style="491"/>
    <col min="14585" max="14585" width="10.26953125" style="491" customWidth="1"/>
    <col min="14586" max="14586" width="14.7265625" style="491" customWidth="1"/>
    <col min="14587" max="14820" width="9.1796875" style="491"/>
    <col min="14821" max="14821" width="35" style="491" customWidth="1"/>
    <col min="14822" max="14822" width="14.26953125" style="491" customWidth="1"/>
    <col min="14823" max="14823" width="13" style="491" customWidth="1"/>
    <col min="14824" max="14824" width="12.453125" style="491" customWidth="1"/>
    <col min="14825" max="14825" width="16.54296875" style="491" customWidth="1"/>
    <col min="14826" max="14829" width="9.1796875" style="491"/>
    <col min="14830" max="14830" width="31.54296875" style="491" customWidth="1"/>
    <col min="14831" max="14831" width="14.26953125" style="491" customWidth="1"/>
    <col min="14832" max="14832" width="12.81640625" style="491" customWidth="1"/>
    <col min="14833" max="14833" width="12.453125" style="491" customWidth="1"/>
    <col min="14834" max="14834" width="4.453125" style="491" customWidth="1"/>
    <col min="14835" max="14835" width="18.26953125" style="491" customWidth="1"/>
    <col min="14836" max="14836" width="20.54296875" style="491" customWidth="1"/>
    <col min="14837" max="14837" width="14.81640625" style="491" customWidth="1"/>
    <col min="14838" max="14838" width="10.7265625" style="491" customWidth="1"/>
    <col min="14839" max="14839" width="17.54296875" style="491" customWidth="1"/>
    <col min="14840" max="14840" width="9.1796875" style="491"/>
    <col min="14841" max="14841" width="10.26953125" style="491" customWidth="1"/>
    <col min="14842" max="14842" width="14.7265625" style="491" customWidth="1"/>
    <col min="14843" max="15076" width="9.1796875" style="491"/>
    <col min="15077" max="15077" width="35" style="491" customWidth="1"/>
    <col min="15078" max="15078" width="14.26953125" style="491" customWidth="1"/>
    <col min="15079" max="15079" width="13" style="491" customWidth="1"/>
    <col min="15080" max="15080" width="12.453125" style="491" customWidth="1"/>
    <col min="15081" max="15081" width="16.54296875" style="491" customWidth="1"/>
    <col min="15082" max="15085" width="9.1796875" style="491"/>
    <col min="15086" max="15086" width="31.54296875" style="491" customWidth="1"/>
    <col min="15087" max="15087" width="14.26953125" style="491" customWidth="1"/>
    <col min="15088" max="15088" width="12.81640625" style="491" customWidth="1"/>
    <col min="15089" max="15089" width="12.453125" style="491" customWidth="1"/>
    <col min="15090" max="15090" width="4.453125" style="491" customWidth="1"/>
    <col min="15091" max="15091" width="18.26953125" style="491" customWidth="1"/>
    <col min="15092" max="15092" width="20.54296875" style="491" customWidth="1"/>
    <col min="15093" max="15093" width="14.81640625" style="491" customWidth="1"/>
    <col min="15094" max="15094" width="10.7265625" style="491" customWidth="1"/>
    <col min="15095" max="15095" width="17.54296875" style="491" customWidth="1"/>
    <col min="15096" max="15096" width="9.1796875" style="491"/>
    <col min="15097" max="15097" width="10.26953125" style="491" customWidth="1"/>
    <col min="15098" max="15098" width="14.7265625" style="491" customWidth="1"/>
    <col min="15099" max="15332" width="9.1796875" style="491"/>
    <col min="15333" max="15333" width="35" style="491" customWidth="1"/>
    <col min="15334" max="15334" width="14.26953125" style="491" customWidth="1"/>
    <col min="15335" max="15335" width="13" style="491" customWidth="1"/>
    <col min="15336" max="15336" width="12.453125" style="491" customWidth="1"/>
    <col min="15337" max="15337" width="16.54296875" style="491" customWidth="1"/>
    <col min="15338" max="15341" width="9.1796875" style="491"/>
    <col min="15342" max="15342" width="31.54296875" style="491" customWidth="1"/>
    <col min="15343" max="15343" width="14.26953125" style="491" customWidth="1"/>
    <col min="15344" max="15344" width="12.81640625" style="491" customWidth="1"/>
    <col min="15345" max="15345" width="12.453125" style="491" customWidth="1"/>
    <col min="15346" max="15346" width="4.453125" style="491" customWidth="1"/>
    <col min="15347" max="15347" width="18.26953125" style="491" customWidth="1"/>
    <col min="15348" max="15348" width="20.54296875" style="491" customWidth="1"/>
    <col min="15349" max="15349" width="14.81640625" style="491" customWidth="1"/>
    <col min="15350" max="15350" width="10.7265625" style="491" customWidth="1"/>
    <col min="15351" max="15351" width="17.54296875" style="491" customWidth="1"/>
    <col min="15352" max="15352" width="9.1796875" style="491"/>
    <col min="15353" max="15353" width="10.26953125" style="491" customWidth="1"/>
    <col min="15354" max="15354" width="14.7265625" style="491" customWidth="1"/>
    <col min="15355" max="15588" width="9.1796875" style="491"/>
    <col min="15589" max="15589" width="35" style="491" customWidth="1"/>
    <col min="15590" max="15590" width="14.26953125" style="491" customWidth="1"/>
    <col min="15591" max="15591" width="13" style="491" customWidth="1"/>
    <col min="15592" max="15592" width="12.453125" style="491" customWidth="1"/>
    <col min="15593" max="15593" width="16.54296875" style="491" customWidth="1"/>
    <col min="15594" max="15597" width="9.1796875" style="491"/>
    <col min="15598" max="15598" width="31.54296875" style="491" customWidth="1"/>
    <col min="15599" max="15599" width="14.26953125" style="491" customWidth="1"/>
    <col min="15600" max="15600" width="12.81640625" style="491" customWidth="1"/>
    <col min="15601" max="15601" width="12.453125" style="491" customWidth="1"/>
    <col min="15602" max="15602" width="4.453125" style="491" customWidth="1"/>
    <col min="15603" max="15603" width="18.26953125" style="491" customWidth="1"/>
    <col min="15604" max="15604" width="20.54296875" style="491" customWidth="1"/>
    <col min="15605" max="15605" width="14.81640625" style="491" customWidth="1"/>
    <col min="15606" max="15606" width="10.7265625" style="491" customWidth="1"/>
    <col min="15607" max="15607" width="17.54296875" style="491" customWidth="1"/>
    <col min="15608" max="15608" width="9.1796875" style="491"/>
    <col min="15609" max="15609" width="10.26953125" style="491" customWidth="1"/>
    <col min="15610" max="15610" width="14.7265625" style="491" customWidth="1"/>
    <col min="15611" max="15844" width="9.1796875" style="491"/>
    <col min="15845" max="15845" width="35" style="491" customWidth="1"/>
    <col min="15846" max="15846" width="14.26953125" style="491" customWidth="1"/>
    <col min="15847" max="15847" width="13" style="491" customWidth="1"/>
    <col min="15848" max="15848" width="12.453125" style="491" customWidth="1"/>
    <col min="15849" max="15849" width="16.54296875" style="491" customWidth="1"/>
    <col min="15850" max="15853" width="9.1796875" style="491"/>
    <col min="15854" max="15854" width="31.54296875" style="491" customWidth="1"/>
    <col min="15855" max="15855" width="14.26953125" style="491" customWidth="1"/>
    <col min="15856" max="15856" width="12.81640625" style="491" customWidth="1"/>
    <col min="15857" max="15857" width="12.453125" style="491" customWidth="1"/>
    <col min="15858" max="15858" width="4.453125" style="491" customWidth="1"/>
    <col min="15859" max="15859" width="18.26953125" style="491" customWidth="1"/>
    <col min="15860" max="15860" width="20.54296875" style="491" customWidth="1"/>
    <col min="15861" max="15861" width="14.81640625" style="491" customWidth="1"/>
    <col min="15862" max="15862" width="10.7265625" style="491" customWidth="1"/>
    <col min="15863" max="15863" width="17.54296875" style="491" customWidth="1"/>
    <col min="15864" max="15864" width="9.1796875" style="491"/>
    <col min="15865" max="15865" width="10.26953125" style="491" customWidth="1"/>
    <col min="15866" max="15866" width="14.7265625" style="491" customWidth="1"/>
    <col min="15867" max="16100" width="9.1796875" style="491"/>
    <col min="16101" max="16101" width="35" style="491" customWidth="1"/>
    <col min="16102" max="16102" width="14.26953125" style="491" customWidth="1"/>
    <col min="16103" max="16103" width="13" style="491" customWidth="1"/>
    <col min="16104" max="16104" width="12.453125" style="491" customWidth="1"/>
    <col min="16105" max="16105" width="16.54296875" style="491" customWidth="1"/>
    <col min="16106" max="16109" width="9.1796875" style="491"/>
    <col min="16110" max="16110" width="31.54296875" style="491" customWidth="1"/>
    <col min="16111" max="16111" width="14.26953125" style="491" customWidth="1"/>
    <col min="16112" max="16112" width="12.81640625" style="491" customWidth="1"/>
    <col min="16113" max="16113" width="12.453125" style="491" customWidth="1"/>
    <col min="16114" max="16114" width="4.453125" style="491" customWidth="1"/>
    <col min="16115" max="16115" width="18.26953125" style="491" customWidth="1"/>
    <col min="16116" max="16116" width="20.54296875" style="491" customWidth="1"/>
    <col min="16117" max="16117" width="14.81640625" style="491" customWidth="1"/>
    <col min="16118" max="16118" width="10.7265625" style="491" customWidth="1"/>
    <col min="16119" max="16119" width="17.54296875" style="491" customWidth="1"/>
    <col min="16120" max="16120" width="9.1796875" style="491"/>
    <col min="16121" max="16121" width="10.26953125" style="491" customWidth="1"/>
    <col min="16122" max="16122" width="14.7265625" style="491" customWidth="1"/>
    <col min="16123" max="16356" width="9.1796875" style="491"/>
    <col min="16357" max="16357" width="35" style="491" customWidth="1"/>
    <col min="16358" max="16358" width="14.26953125" style="491" customWidth="1"/>
    <col min="16359" max="16359" width="13" style="491" customWidth="1"/>
    <col min="16360" max="16360" width="12.453125" style="491" customWidth="1"/>
    <col min="16361" max="16361" width="16.54296875" style="491" customWidth="1"/>
    <col min="16362" max="16384" width="9.1796875" style="491"/>
  </cols>
  <sheetData>
    <row r="2" spans="2:12" ht="15" thickBot="1">
      <c r="B2" s="492" t="s">
        <v>65</v>
      </c>
      <c r="C2" s="492"/>
      <c r="D2" s="492"/>
      <c r="G2" s="2733" t="s">
        <v>1105</v>
      </c>
      <c r="H2" s="446"/>
      <c r="L2" s="493"/>
    </row>
    <row r="3" spans="2:12" ht="37.5" customHeight="1" thickBot="1">
      <c r="B3" s="3123" t="s">
        <v>66</v>
      </c>
      <c r="C3" s="3124"/>
      <c r="D3" s="3124"/>
      <c r="E3" s="3125"/>
      <c r="G3" s="3123" t="s">
        <v>67</v>
      </c>
      <c r="H3" s="3124"/>
      <c r="I3" s="3124"/>
      <c r="J3" s="3125"/>
      <c r="L3" s="494"/>
    </row>
    <row r="4" spans="2:12" ht="15" customHeight="1">
      <c r="B4" s="389" t="s">
        <v>68</v>
      </c>
      <c r="C4" s="3254" t="s">
        <v>3</v>
      </c>
      <c r="D4" s="3255"/>
      <c r="E4" s="390">
        <v>30</v>
      </c>
      <c r="F4" s="495"/>
      <c r="G4" s="391" t="s">
        <v>69</v>
      </c>
      <c r="H4" s="3254" t="s">
        <v>3</v>
      </c>
      <c r="I4" s="3255"/>
      <c r="J4" s="390">
        <v>30</v>
      </c>
      <c r="L4" s="496"/>
    </row>
    <row r="5" spans="2:12" ht="15" customHeight="1">
      <c r="B5" s="545"/>
      <c r="C5" s="3121" t="s">
        <v>4</v>
      </c>
      <c r="D5" s="3122"/>
      <c r="E5" s="392">
        <v>365</v>
      </c>
      <c r="F5" s="495"/>
      <c r="G5" s="556"/>
      <c r="H5" s="3121" t="s">
        <v>4</v>
      </c>
      <c r="I5" s="3122"/>
      <c r="J5" s="392">
        <v>365</v>
      </c>
      <c r="L5" s="497"/>
    </row>
    <row r="6" spans="2:12">
      <c r="B6" s="490"/>
      <c r="C6" s="393" t="s">
        <v>5</v>
      </c>
      <c r="D6" s="394" t="s">
        <v>6</v>
      </c>
      <c r="E6" s="395" t="s">
        <v>7</v>
      </c>
      <c r="F6" s="495"/>
      <c r="G6" s="557"/>
      <c r="H6" s="393" t="s">
        <v>5</v>
      </c>
      <c r="I6" s="394" t="s">
        <v>6</v>
      </c>
      <c r="J6" s="395" t="s">
        <v>7</v>
      </c>
      <c r="L6" s="498"/>
    </row>
    <row r="7" spans="2:12">
      <c r="B7" s="545" t="str">
        <f>'[45]Master Lookup'!B15</f>
        <v>Program Manager / Director</v>
      </c>
      <c r="C7" s="397">
        <f>'RRS 3386'!G7</f>
        <v>80829.631999999998</v>
      </c>
      <c r="D7" s="398">
        <f>'[23]FTE Chart'!B5</f>
        <v>1</v>
      </c>
      <c r="E7" s="399">
        <f t="shared" ref="E7:E12" si="0">C7*D7</f>
        <v>80829.631999999998</v>
      </c>
      <c r="F7" s="495"/>
      <c r="G7" s="545" t="str">
        <f>B7</f>
        <v>Program Manager / Director</v>
      </c>
      <c r="H7" s="400">
        <f>C7</f>
        <v>80829.631999999998</v>
      </c>
      <c r="I7" s="401">
        <f>'[23]FTE Chart'!B5</f>
        <v>1</v>
      </c>
      <c r="J7" s="402">
        <f>H7*I7</f>
        <v>80829.631999999998</v>
      </c>
      <c r="L7" s="499"/>
    </row>
    <row r="8" spans="2:12">
      <c r="B8" s="1593" t="str">
        <f>'RRS 3386'!F8</f>
        <v>Clinical Supervisor/Director</v>
      </c>
      <c r="C8" s="397">
        <f>'RRS 3386'!G8</f>
        <v>101806.432</v>
      </c>
      <c r="D8" s="398">
        <v>1.4</v>
      </c>
      <c r="E8" s="399">
        <f t="shared" si="0"/>
        <v>142529.0048</v>
      </c>
      <c r="F8" s="495"/>
      <c r="G8" s="545" t="str">
        <f>B9</f>
        <v>Direct Care III</v>
      </c>
      <c r="H8" s="400">
        <f>C9</f>
        <v>56217.241600000001</v>
      </c>
      <c r="I8" s="401">
        <v>3</v>
      </c>
      <c r="J8" s="402">
        <f>I8*H8</f>
        <v>168651.7248</v>
      </c>
      <c r="K8" s="500"/>
      <c r="L8" s="501"/>
    </row>
    <row r="9" spans="2:12">
      <c r="B9" s="1594" t="s">
        <v>282</v>
      </c>
      <c r="C9" s="397">
        <f>'RRS 3386'!C7</f>
        <v>56217.241600000001</v>
      </c>
      <c r="D9" s="398">
        <v>11.25</v>
      </c>
      <c r="E9" s="399">
        <f t="shared" si="0"/>
        <v>632443.96799999999</v>
      </c>
      <c r="F9" s="495"/>
      <c r="G9" s="1594" t="str">
        <f>B10</f>
        <v>Direct Care</v>
      </c>
      <c r="H9" s="558">
        <f>C10</f>
        <v>43247.567999999999</v>
      </c>
      <c r="I9" s="401">
        <v>3</v>
      </c>
      <c r="J9" s="402">
        <f>H9*I9</f>
        <v>129742.704</v>
      </c>
      <c r="K9" s="500"/>
      <c r="L9" s="502"/>
    </row>
    <row r="10" spans="2:12">
      <c r="B10" s="2019" t="s">
        <v>288</v>
      </c>
      <c r="C10" s="546">
        <f>'M2023 BLS SALARY CHART (53rd)'!C6</f>
        <v>43247.567999999999</v>
      </c>
      <c r="D10" s="398">
        <v>0.5</v>
      </c>
      <c r="E10" s="399">
        <f t="shared" si="0"/>
        <v>21623.784</v>
      </c>
      <c r="F10" s="495"/>
      <c r="G10" s="1595" t="s">
        <v>10</v>
      </c>
      <c r="H10" s="558">
        <f>C11</f>
        <v>43247.567999999999</v>
      </c>
      <c r="I10" s="559">
        <v>2.5</v>
      </c>
      <c r="J10" s="402">
        <f>H10*I10</f>
        <v>108118.92</v>
      </c>
      <c r="L10" s="503"/>
    </row>
    <row r="11" spans="2:12" ht="15" thickBot="1">
      <c r="B11" s="1595" t="s">
        <v>10</v>
      </c>
      <c r="C11" s="397">
        <f>'RRS 3386'!C10</f>
        <v>43247.567999999999</v>
      </c>
      <c r="D11" s="401">
        <f>1.25+1.55</f>
        <v>2.8</v>
      </c>
      <c r="E11" s="399">
        <f t="shared" si="0"/>
        <v>121093.19039999999</v>
      </c>
      <c r="F11" s="495"/>
      <c r="G11" s="1673" t="s">
        <v>70</v>
      </c>
      <c r="H11" s="1674">
        <v>44972</v>
      </c>
      <c r="I11" s="1675">
        <f>SUM(I8:I9)*'M2021 BLS  53%ile'!S44</f>
        <v>0.94615384615384612</v>
      </c>
      <c r="J11" s="1676">
        <f>H11*I11</f>
        <v>42550.43076923077</v>
      </c>
      <c r="L11" s="504"/>
    </row>
    <row r="12" spans="2:12" ht="15" thickBot="1">
      <c r="B12" s="1596" t="s">
        <v>11</v>
      </c>
      <c r="C12" s="547">
        <f>'M2023 BLS SALARY CHART (53rd)'!C6</f>
        <v>43247.567999999999</v>
      </c>
      <c r="D12" s="1587">
        <f>SUM(D9:D11)*'M2021 BLS  53%ile'!S44</f>
        <v>2.2944230769230769</v>
      </c>
      <c r="E12" s="405">
        <f t="shared" si="0"/>
        <v>99228.218039999992</v>
      </c>
      <c r="F12" s="495"/>
      <c r="G12" s="548" t="s">
        <v>12</v>
      </c>
      <c r="H12" s="560"/>
      <c r="I12" s="561">
        <f>SUM(I7:I11)</f>
        <v>10.446153846153846</v>
      </c>
      <c r="J12" s="404">
        <f>SUM(J7:J11)</f>
        <v>529893.41156923072</v>
      </c>
      <c r="L12" s="505"/>
    </row>
    <row r="13" spans="2:12" ht="15" thickTop="1">
      <c r="B13" s="548" t="s">
        <v>12</v>
      </c>
      <c r="C13" s="549"/>
      <c r="D13" s="550">
        <f>SUM(D7:D12)</f>
        <v>19.244423076923077</v>
      </c>
      <c r="E13" s="406">
        <f>SUM(E7:E12)</f>
        <v>1097747.79724</v>
      </c>
      <c r="F13" s="495"/>
      <c r="G13" s="490" t="s">
        <v>13</v>
      </c>
      <c r="H13" s="876">
        <f>C14</f>
        <v>0.24970000000000001</v>
      </c>
      <c r="I13" s="1889"/>
      <c r="J13" s="402">
        <f>J12*H13</f>
        <v>132314.3848688369</v>
      </c>
      <c r="L13" s="505"/>
    </row>
    <row r="14" spans="2:12" ht="15.75" customHeight="1">
      <c r="B14" s="490" t="s">
        <v>13</v>
      </c>
      <c r="C14" s="414">
        <f>'M2023 BLS SALARY CHART (53rd)'!C40</f>
        <v>0.24970000000000001</v>
      </c>
      <c r="D14" s="2350"/>
      <c r="E14" s="399">
        <f>E13*C14</f>
        <v>274107.62497082801</v>
      </c>
      <c r="F14" s="495"/>
      <c r="G14" s="490"/>
      <c r="H14" s="876"/>
      <c r="I14" s="1889"/>
      <c r="J14" s="402"/>
      <c r="L14" s="505"/>
    </row>
    <row r="15" spans="2:12" ht="15" thickBot="1">
      <c r="B15" s="2027"/>
      <c r="C15" s="2039"/>
      <c r="D15" s="2349"/>
      <c r="E15" s="2040"/>
      <c r="F15" s="495"/>
      <c r="G15" s="2348" t="s">
        <v>250</v>
      </c>
      <c r="H15" s="1724"/>
      <c r="I15" s="1725"/>
      <c r="J15" s="1625">
        <f>SUM(J12:J14)</f>
        <v>662207.79643806769</v>
      </c>
      <c r="L15" s="505"/>
    </row>
    <row r="16" spans="2:12" ht="15" customHeight="1" thickTop="1" thickBot="1">
      <c r="B16" s="1695" t="s">
        <v>250</v>
      </c>
      <c r="C16" s="1588"/>
      <c r="D16" s="549"/>
      <c r="E16" s="407">
        <f>SUM(E13:E15)</f>
        <v>1371855.4222108279</v>
      </c>
      <c r="F16" s="495"/>
      <c r="G16" s="1691"/>
      <c r="H16" s="1692" t="s">
        <v>15</v>
      </c>
      <c r="I16" s="1693"/>
      <c r="J16" s="1694" t="s">
        <v>7</v>
      </c>
      <c r="L16" s="505"/>
    </row>
    <row r="17" spans="2:14" ht="30" customHeight="1" thickTop="1">
      <c r="B17" s="490"/>
      <c r="C17" s="551" t="s">
        <v>15</v>
      </c>
      <c r="D17" s="438"/>
      <c r="E17" s="395" t="s">
        <v>7</v>
      </c>
      <c r="F17" s="495"/>
      <c r="G17" s="562" t="str">
        <f>B18</f>
        <v>Other Program Expenses</v>
      </c>
      <c r="H17" s="563">
        <f>C18</f>
        <v>13.967802000000001</v>
      </c>
      <c r="I17" s="564"/>
      <c r="J17" s="408">
        <f>H17*$J$5*$J$4</f>
        <v>152947.4319</v>
      </c>
      <c r="L17" s="505"/>
      <c r="N17" s="506"/>
    </row>
    <row r="18" spans="2:14" ht="39" customHeight="1" thickBot="1">
      <c r="B18" s="490" t="s">
        <v>276</v>
      </c>
      <c r="C18" s="552">
        <f>'RRS 3386'!G19</f>
        <v>13.967802000000001</v>
      </c>
      <c r="D18" s="553"/>
      <c r="E18" s="408">
        <f>C18*$E$4*$E$5</f>
        <v>152947.4319</v>
      </c>
      <c r="F18" s="495"/>
      <c r="G18" s="1615" t="str">
        <f>B19</f>
        <v>Travel</v>
      </c>
      <c r="H18" s="1616">
        <f>C19</f>
        <v>0.56529000000000007</v>
      </c>
      <c r="I18" s="1617"/>
      <c r="J18" s="1572">
        <f>H18*$J$5*$J$4</f>
        <v>6189.9255000000012</v>
      </c>
      <c r="L18" s="505"/>
    </row>
    <row r="19" spans="2:14" ht="30" thickTop="1" thickBot="1">
      <c r="B19" s="566" t="s">
        <v>277</v>
      </c>
      <c r="C19" s="1628">
        <f>'RRS 3386'!G20</f>
        <v>0.56529000000000007</v>
      </c>
      <c r="D19" s="1629"/>
      <c r="E19" s="1572">
        <f>C19*$E$4*$E$5</f>
        <v>6189.9255000000003</v>
      </c>
      <c r="F19" s="495"/>
      <c r="G19" s="565" t="s">
        <v>16</v>
      </c>
      <c r="H19" s="409"/>
      <c r="I19" s="410"/>
      <c r="J19" s="407">
        <f>SUM(J15:J18)</f>
        <v>821345.15383806766</v>
      </c>
      <c r="L19" s="493"/>
    </row>
    <row r="20" spans="2:14" ht="29.5" thickTop="1">
      <c r="B20" s="555" t="s">
        <v>16</v>
      </c>
      <c r="C20" s="1627"/>
      <c r="D20" s="415"/>
      <c r="E20" s="416">
        <f>SUM(E18:E19,E16)</f>
        <v>1530992.779610828</v>
      </c>
      <c r="F20" s="495"/>
      <c r="G20" s="490" t="s">
        <v>17</v>
      </c>
      <c r="H20" s="876">
        <f>C21</f>
        <v>0.12</v>
      </c>
      <c r="I20" s="838"/>
      <c r="J20" s="408">
        <f>(J19-J14)*H20</f>
        <v>98561.418460568122</v>
      </c>
      <c r="L20" s="505"/>
    </row>
    <row r="21" spans="2:14" ht="15" thickBot="1">
      <c r="B21" s="554" t="s">
        <v>17</v>
      </c>
      <c r="C21" s="414">
        <f>'M2021 BLS  53%ile'!D41</f>
        <v>0.12</v>
      </c>
      <c r="D21" s="413"/>
      <c r="E21" s="1630">
        <f>(E20-E15)*C21</f>
        <v>183719.13355329935</v>
      </c>
      <c r="F21" s="495"/>
      <c r="G21" s="1632" t="str">
        <f>B22</f>
        <v xml:space="preserve"> CAF</v>
      </c>
      <c r="H21" s="1623">
        <f>C22</f>
        <v>3.2549514448865162E-2</v>
      </c>
      <c r="I21" s="1624"/>
      <c r="J21" s="1626">
        <f>(J17+J18+J15)*H21</f>
        <v>26734.385952357563</v>
      </c>
      <c r="L21" s="507"/>
    </row>
    <row r="22" spans="2:14" ht="24.75" customHeight="1" thickTop="1" thickBot="1">
      <c r="B22" s="1618" t="s">
        <v>808</v>
      </c>
      <c r="C22" s="1589">
        <f>'FALL 24 CAF'!CP38</f>
        <v>3.2549514448865162E-2</v>
      </c>
      <c r="D22" s="1619"/>
      <c r="E22" s="1631">
        <f>(E19+E18+E16)*C22</f>
        <v>49833.071601050884</v>
      </c>
      <c r="F22" s="495"/>
      <c r="G22" s="565" t="s">
        <v>18</v>
      </c>
      <c r="H22" s="410"/>
      <c r="I22" s="410"/>
      <c r="J22" s="404">
        <f>SUM(J19:J21)</f>
        <v>946640.95825099328</v>
      </c>
      <c r="L22" s="505"/>
    </row>
    <row r="23" spans="2:14" ht="15.5" thickTop="1" thickBot="1">
      <c r="B23" s="555" t="s">
        <v>18</v>
      </c>
      <c r="C23" s="415"/>
      <c r="D23" s="415"/>
      <c r="E23" s="421">
        <f>SUM(E20:E22)</f>
        <v>1764544.9847651783</v>
      </c>
      <c r="F23" s="495"/>
      <c r="G23" s="1638" t="s">
        <v>19</v>
      </c>
      <c r="H23" s="1639"/>
      <c r="I23" s="423"/>
      <c r="J23" s="567">
        <f>$J$22/($J$4*$J$5)</f>
        <v>86.451229064017653</v>
      </c>
      <c r="L23" s="508"/>
    </row>
    <row r="24" spans="2:14" ht="25.5" customHeight="1" thickBot="1">
      <c r="B24" s="417" t="s">
        <v>19</v>
      </c>
      <c r="C24" s="418"/>
      <c r="D24" s="419"/>
      <c r="E24" s="420">
        <f>$E$23/($E$4*$E$5)</f>
        <v>161.1456607091487</v>
      </c>
      <c r="F24" s="495"/>
      <c r="G24" s="1608" t="s">
        <v>20</v>
      </c>
      <c r="H24" s="1635">
        <v>0.8</v>
      </c>
      <c r="I24" s="1636"/>
      <c r="J24" s="1637">
        <f>$J$22/(($J$4*$J$5)*H24)</f>
        <v>108.06403633002206</v>
      </c>
      <c r="L24" s="507"/>
    </row>
    <row r="25" spans="2:14" ht="15" thickBot="1">
      <c r="B25" s="424" t="s">
        <v>20</v>
      </c>
      <c r="C25" s="425">
        <v>0.8</v>
      </c>
      <c r="D25" s="419"/>
      <c r="E25" s="426">
        <f>$E$23/(($E$4*$E$5)*C25)</f>
        <v>201.43207588643588</v>
      </c>
      <c r="F25" s="495"/>
      <c r="G25" s="495"/>
      <c r="H25" s="459" t="s">
        <v>682</v>
      </c>
      <c r="J25" s="1527">
        <v>99.83</v>
      </c>
      <c r="L25" s="507"/>
    </row>
    <row r="26" spans="2:14" ht="15" thickBot="1">
      <c r="B26" s="427" t="s">
        <v>283</v>
      </c>
      <c r="C26" s="3252" t="s">
        <v>284</v>
      </c>
      <c r="D26" s="3253"/>
      <c r="E26" s="428">
        <f>E25-140.48</f>
        <v>60.952075886435892</v>
      </c>
      <c r="F26" s="495"/>
      <c r="G26" s="495"/>
      <c r="H26" s="1526" t="s">
        <v>683</v>
      </c>
      <c r="J26" s="1528">
        <f>(J24-J25)/J25</f>
        <v>8.2480580286708044E-2</v>
      </c>
      <c r="K26" s="511"/>
      <c r="L26" s="512"/>
    </row>
    <row r="27" spans="2:14" ht="15" thickBot="1">
      <c r="B27" s="495"/>
      <c r="C27" s="459" t="s">
        <v>682</v>
      </c>
      <c r="E27" s="1527">
        <v>43.77</v>
      </c>
      <c r="F27" s="513"/>
      <c r="G27" s="495"/>
      <c r="H27" s="495"/>
      <c r="I27" s="495"/>
      <c r="J27" s="495"/>
      <c r="K27" s="514"/>
      <c r="L27" s="515"/>
    </row>
    <row r="28" spans="2:14" ht="22.5" customHeight="1" thickBot="1">
      <c r="B28" s="495"/>
      <c r="C28" s="1526" t="s">
        <v>683</v>
      </c>
      <c r="E28" s="1528">
        <f>(E26-E27)/E27</f>
        <v>0.39255370999396594</v>
      </c>
      <c r="F28" s="495"/>
      <c r="G28" s="568" t="s">
        <v>72</v>
      </c>
      <c r="H28" s="569"/>
      <c r="I28" s="569"/>
      <c r="J28" s="570"/>
      <c r="K28" s="514"/>
      <c r="L28" s="515"/>
    </row>
    <row r="29" spans="2:14" ht="25.5" customHeight="1" thickBot="1">
      <c r="B29" s="495"/>
      <c r="C29" s="510"/>
      <c r="D29" s="516"/>
      <c r="E29" s="517"/>
      <c r="F29" s="495"/>
      <c r="G29" s="429" t="s">
        <v>73</v>
      </c>
      <c r="H29" s="430"/>
      <c r="I29" s="431"/>
      <c r="J29" s="432">
        <f>J24/2</f>
        <v>54.032018165011031</v>
      </c>
      <c r="K29" s="514"/>
      <c r="L29" s="518"/>
    </row>
    <row r="30" spans="2:14">
      <c r="B30" s="495"/>
      <c r="C30" s="519"/>
      <c r="D30" s="495"/>
      <c r="E30" s="520"/>
      <c r="F30" s="495"/>
      <c r="G30" s="495"/>
      <c r="H30" s="459" t="s">
        <v>682</v>
      </c>
      <c r="J30" s="1527">
        <v>49.92</v>
      </c>
      <c r="K30" s="514"/>
      <c r="L30" s="518"/>
    </row>
    <row r="31" spans="2:14">
      <c r="B31" s="495"/>
      <c r="C31" s="521"/>
      <c r="D31" s="495"/>
      <c r="E31" s="517"/>
      <c r="F31" s="495"/>
      <c r="G31" s="495"/>
      <c r="H31" s="1526" t="s">
        <v>683</v>
      </c>
      <c r="J31" s="1528">
        <f>(J29-J30)/J30</f>
        <v>8.2372158754227348E-2</v>
      </c>
      <c r="K31" s="514"/>
      <c r="L31" s="518"/>
    </row>
    <row r="32" spans="2:14" ht="14.25" customHeight="1">
      <c r="B32" s="495"/>
      <c r="C32" s="523">
        <f>SUM(E9:E10)/SUM(D9:D10)</f>
        <v>55665.340595744681</v>
      </c>
      <c r="D32" s="495"/>
      <c r="E32" s="495"/>
      <c r="F32" s="495"/>
      <c r="G32" s="495"/>
      <c r="H32" s="495"/>
      <c r="I32" s="495"/>
      <c r="J32" s="495"/>
      <c r="K32" s="514"/>
      <c r="L32" s="518"/>
    </row>
    <row r="33" spans="1:12" ht="15" customHeight="1">
      <c r="B33" s="495"/>
      <c r="C33" s="522"/>
      <c r="D33" s="522"/>
      <c r="E33" s="523"/>
      <c r="F33" s="524"/>
      <c r="G33" s="495"/>
      <c r="H33" s="495"/>
      <c r="I33" s="495"/>
      <c r="J33" s="495"/>
      <c r="K33" s="514"/>
      <c r="L33" s="525"/>
    </row>
    <row r="34" spans="1:12" ht="16.899999999999999" customHeight="1">
      <c r="B34" s="526"/>
      <c r="C34" s="495"/>
      <c r="D34" s="495"/>
      <c r="E34" s="495"/>
      <c r="F34" s="495"/>
      <c r="G34" s="495"/>
      <c r="H34" s="495"/>
      <c r="I34" s="495"/>
      <c r="J34" s="495"/>
      <c r="K34" s="511"/>
      <c r="L34" s="493"/>
    </row>
    <row r="35" spans="1:12">
      <c r="B35" s="522"/>
      <c r="C35" s="527"/>
      <c r="D35" s="495"/>
      <c r="E35" s="495"/>
      <c r="F35" s="495"/>
      <c r="G35" s="495"/>
      <c r="H35" s="495"/>
      <c r="I35" s="495"/>
      <c r="J35" s="495"/>
      <c r="K35" s="511"/>
      <c r="L35" s="493"/>
    </row>
    <row r="36" spans="1:12">
      <c r="B36" s="528"/>
      <c r="C36" s="529"/>
      <c r="D36" s="530"/>
      <c r="E36" s="495"/>
      <c r="F36" s="495"/>
      <c r="G36" s="495"/>
      <c r="H36" s="495"/>
      <c r="I36" s="495"/>
      <c r="J36" s="495"/>
      <c r="L36" s="493"/>
    </row>
    <row r="37" spans="1:12" ht="19.5" customHeight="1">
      <c r="B37" s="531"/>
      <c r="C37" s="528"/>
      <c r="D37" s="528"/>
      <c r="E37" s="495"/>
      <c r="F37" s="495"/>
      <c r="G37" s="495"/>
      <c r="H37" s="495"/>
      <c r="I37" s="495"/>
      <c r="J37" s="495"/>
      <c r="L37" s="493"/>
    </row>
    <row r="38" spans="1:12" ht="16.5" customHeight="1">
      <c r="B38" s="531"/>
      <c r="C38" s="529"/>
      <c r="D38" s="531"/>
      <c r="E38" s="495"/>
      <c r="F38" s="495"/>
      <c r="G38" s="495"/>
      <c r="H38" s="495"/>
      <c r="I38" s="495"/>
      <c r="J38" s="495"/>
      <c r="K38" s="532"/>
    </row>
    <row r="39" spans="1:12">
      <c r="B39" s="528"/>
      <c r="C39" s="529"/>
      <c r="D39" s="528"/>
      <c r="E39" s="495"/>
      <c r="F39" s="495"/>
      <c r="G39" s="495"/>
      <c r="H39" s="495"/>
      <c r="I39" s="495"/>
      <c r="J39" s="495"/>
      <c r="L39" s="493"/>
    </row>
    <row r="40" spans="1:12">
      <c r="B40" s="533"/>
      <c r="C40" s="533"/>
      <c r="D40" s="534"/>
      <c r="E40" s="495"/>
      <c r="F40" s="495"/>
      <c r="G40" s="495"/>
      <c r="H40" s="495"/>
      <c r="I40" s="495"/>
      <c r="J40" s="495"/>
      <c r="L40" s="493"/>
    </row>
    <row r="41" spans="1:12">
      <c r="B41" s="528"/>
      <c r="C41" s="528"/>
      <c r="D41" s="528"/>
      <c r="E41" s="495"/>
      <c r="F41" s="495"/>
      <c r="G41" s="495"/>
      <c r="H41" s="495"/>
      <c r="I41" s="495"/>
      <c r="J41" s="495"/>
      <c r="L41" s="493"/>
    </row>
    <row r="42" spans="1:12">
      <c r="B42" s="528"/>
      <c r="C42" s="528"/>
      <c r="D42" s="528"/>
      <c r="E42" s="495"/>
      <c r="F42" s="495"/>
      <c r="G42" s="495"/>
      <c r="H42" s="495"/>
      <c r="I42" s="495"/>
      <c r="J42" s="495"/>
      <c r="L42" s="493"/>
    </row>
    <row r="43" spans="1:12">
      <c r="F43" s="495"/>
      <c r="L43" s="493"/>
    </row>
    <row r="44" spans="1:12">
      <c r="D44" s="535"/>
      <c r="F44" s="495"/>
      <c r="L44" s="493"/>
    </row>
    <row r="45" spans="1:12" hidden="1">
      <c r="C45" s="535"/>
      <c r="D45" s="536"/>
      <c r="E45" s="535"/>
      <c r="F45" s="495"/>
      <c r="L45" s="493"/>
    </row>
    <row r="46" spans="1:12" ht="15.75" hidden="1" customHeight="1" thickBot="1">
      <c r="B46" s="536"/>
      <c r="C46" s="537"/>
      <c r="D46" s="536"/>
      <c r="E46" s="537"/>
      <c r="F46" s="495"/>
    </row>
    <row r="47" spans="1:12" hidden="1">
      <c r="B47" s="538"/>
      <c r="C47" s="536"/>
      <c r="D47" s="538"/>
      <c r="E47" s="539"/>
      <c r="F47" s="495"/>
    </row>
    <row r="48" spans="1:12">
      <c r="A48" s="540"/>
      <c r="B48" s="541"/>
      <c r="C48" s="542"/>
      <c r="D48" s="541"/>
      <c r="E48" s="542"/>
      <c r="F48" s="495"/>
    </row>
    <row r="49" spans="1:6">
      <c r="A49" s="540"/>
      <c r="B49" s="541"/>
      <c r="C49" s="543"/>
      <c r="D49" s="541"/>
      <c r="E49" s="543"/>
    </row>
    <row r="50" spans="1:6">
      <c r="A50" s="540"/>
      <c r="B50" s="541"/>
      <c r="C50" s="543"/>
      <c r="D50" s="541"/>
      <c r="E50" s="543"/>
      <c r="F50" s="535"/>
    </row>
    <row r="51" spans="1:6">
      <c r="A51" s="540"/>
      <c r="B51" s="541"/>
      <c r="C51" s="543"/>
      <c r="D51" s="541"/>
      <c r="E51" s="543"/>
      <c r="F51" s="536"/>
    </row>
    <row r="52" spans="1:6">
      <c r="A52" s="537"/>
      <c r="B52" s="541"/>
      <c r="C52" s="543"/>
      <c r="D52" s="541"/>
      <c r="E52" s="543"/>
      <c r="F52" s="539"/>
    </row>
    <row r="53" spans="1:6">
      <c r="A53" s="538"/>
      <c r="B53" s="544"/>
      <c r="C53" s="541"/>
      <c r="D53" s="544"/>
      <c r="E53" s="541"/>
      <c r="F53" s="538"/>
    </row>
    <row r="54" spans="1:6">
      <c r="A54" s="542"/>
      <c r="C54" s="544"/>
      <c r="E54" s="544"/>
      <c r="F54" s="541"/>
    </row>
    <row r="55" spans="1:6">
      <c r="A55" s="543"/>
      <c r="F55" s="541"/>
    </row>
    <row r="56" spans="1:6">
      <c r="A56" s="543"/>
      <c r="F56" s="541"/>
    </row>
    <row r="57" spans="1:6">
      <c r="A57" s="543"/>
      <c r="F57" s="541"/>
    </row>
    <row r="58" spans="1:6">
      <c r="A58" s="543"/>
      <c r="F58" s="541"/>
    </row>
    <row r="59" spans="1:6">
      <c r="A59" s="541"/>
      <c r="F59" s="544"/>
    </row>
    <row r="60" spans="1:6">
      <c r="A60" s="544"/>
    </row>
  </sheetData>
  <mergeCells count="7">
    <mergeCell ref="C26:D26"/>
    <mergeCell ref="B3:E3"/>
    <mergeCell ref="G3:J3"/>
    <mergeCell ref="C4:D4"/>
    <mergeCell ref="H4:I4"/>
    <mergeCell ref="C5:D5"/>
    <mergeCell ref="H5:I5"/>
  </mergeCells>
  <pageMargins left="0.25" right="0" top="0" bottom="0" header="0.3" footer="0.3"/>
  <pageSetup scale="65" orientation="landscape" r:id="rId1"/>
  <headerFooter>
    <oddHeader>&amp;CBENCHMARKED ADULT RESI</odd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3F63-4714-48E0-A97A-768128FEE947}">
  <dimension ref="A1:AUU300"/>
  <sheetViews>
    <sheetView workbookViewId="0">
      <selection activeCell="D24" sqref="D24"/>
    </sheetView>
  </sheetViews>
  <sheetFormatPr defaultRowHeight="14.5"/>
  <cols>
    <col min="1" max="1" width="40.7265625" customWidth="1"/>
    <col min="2" max="2" width="18.7265625" customWidth="1"/>
    <col min="4" max="5" width="18.7265625" customWidth="1"/>
    <col min="6" max="39" width="18.7265625" hidden="1" customWidth="1"/>
    <col min="40" max="43" width="18.7265625" customWidth="1"/>
    <col min="884" max="923" width="9.1796875" style="1"/>
    <col min="1124" max="1243" width="9.1796875" style="2"/>
  </cols>
  <sheetData>
    <row r="1" spans="1:43">
      <c r="A1" s="1555">
        <v>1</v>
      </c>
      <c r="C1" s="1556" t="s">
        <v>396</v>
      </c>
      <c r="E1" s="1557">
        <f ca="1">IF(COUNT(E12:E300)=0,"-",AVERAGE(E12:OFFSET(E12,$A$1-1,0)))</f>
        <v>2881.5272318921957</v>
      </c>
      <c r="G1" s="1557" t="str">
        <f ca="1">IF(COUNT(G12:G300)=0,"-",AVERAGE(G12:OFFSET(G12,$A$1-1,0)))</f>
        <v>-</v>
      </c>
      <c r="I1" s="1557" t="str">
        <f ca="1">IF(COUNT(I12:I300)=0,"-",AVERAGE(I12:OFFSET(I12,$A$1-1,0)))</f>
        <v>-</v>
      </c>
      <c r="K1" s="1557" t="str">
        <f ca="1">IF(COUNT(K12:K300)=0,"-",AVERAGE(K12:OFFSET(K12,$A$1-1,0)))</f>
        <v>-</v>
      </c>
      <c r="M1" s="1557" t="str">
        <f ca="1">IF(COUNT(M12:M300)=0,"-",AVERAGE(M12:OFFSET(M12,$A$1-1,0)))</f>
        <v>-</v>
      </c>
      <c r="O1" s="1557">
        <f ca="1">IF(COUNT(O12:O300)=0,"-",AVERAGE(O12:OFFSET(O12,$A$1-1,0)))</f>
        <v>84.166198764738922</v>
      </c>
      <c r="Q1" s="1557" t="str">
        <f ca="1">IF(COUNT(Q12:Q300)=0,"-",AVERAGE(Q12:OFFSET(Q12,$A$1-1,0)))</f>
        <v>-</v>
      </c>
      <c r="S1" s="1557" t="str">
        <f ca="1">IF(COUNT(S12:S300)=0,"-",AVERAGE(S12:OFFSET(S12,$A$1-1,0)))</f>
        <v>-</v>
      </c>
      <c r="U1" s="1557">
        <f ca="1">IF(COUNT(U12:U300)=0,"-",AVERAGE(U12:OFFSET(U12,$A$1-1,0)))</f>
        <v>112.35261089275689</v>
      </c>
      <c r="W1" s="1557" t="str">
        <f ca="1">IF(COUNT(W12:W300)=0,"-",AVERAGE(W12:OFFSET(W12,$A$1-1,0)))</f>
        <v>-</v>
      </c>
      <c r="Y1" s="1557" t="str">
        <f ca="1">IF(COUNT(Y12:Y300)=0,"-",AVERAGE(Y12:OFFSET(Y12,$A$1-1,0)))</f>
        <v>-</v>
      </c>
      <c r="AA1" s="1557" t="str">
        <f ca="1">IF(COUNT(AA12:AA300)=0,"-",AVERAGE(AA12:OFFSET(AA12,$A$1-1,0)))</f>
        <v>-</v>
      </c>
      <c r="AC1" s="1557" t="str">
        <f ca="1">IF(COUNT(AC12:AC300)=0,"-",AVERAGE(AC12:OFFSET(AC12,$A$1-1,0)))</f>
        <v>-</v>
      </c>
      <c r="AE1" s="1557" t="str">
        <f ca="1">IF(COUNT(AE12:AE300)=0,"-",AVERAGE(AE12:OFFSET(AE12,$A$1-1,0)))</f>
        <v>-</v>
      </c>
      <c r="AG1" s="1557" t="str">
        <f ca="1">IF(COUNT(AG12:AG300)=0,"-",AVERAGE(AG12:OFFSET(AG12,$A$1-1,0)))</f>
        <v>-</v>
      </c>
      <c r="AI1" s="1557" t="str">
        <f ca="1">IF(COUNT(AI12:AI300)=0,"-",AVERAGE(AI12:OFFSET(AI12,$A$1-1,0)))</f>
        <v>-</v>
      </c>
      <c r="AK1" s="1557">
        <f ca="1">IF(COUNT(AK12:AK300)=0,"-",AVERAGE(AK12:OFFSET(AK12,$A$1-1,0)))</f>
        <v>28362.717574396407</v>
      </c>
      <c r="AM1" s="1557" t="str">
        <f ca="1">IF(COUNT(AM12:AM300)=0,"-",AVERAGE(AM12:OFFSET(AM12,$A$1-1,0)))</f>
        <v>-</v>
      </c>
      <c r="AO1" s="1557">
        <f ca="1">IF(COUNT(AO12:AO300)=0,"-",AVERAGE(AO12:OFFSET(AO12,$A$1-1,0)))</f>
        <v>1585.6260527793377</v>
      </c>
      <c r="AQ1" s="1557">
        <f ca="1">IF(COUNT(AQ12:AQ300)=0,"-",AVERAGE(AQ12:OFFSET(AQ12,$A$1-1,0)))</f>
        <v>30144.862436833242</v>
      </c>
    </row>
    <row r="2" spans="1:43">
      <c r="C2" s="1556" t="s">
        <v>397</v>
      </c>
      <c r="E2" s="1557">
        <f ca="1">IF(COUNT(E12:E300)=0,"-",E1-(2*_xlfn.STDEV.P(E12:OFFSET(E12,$A$1-1,0))))</f>
        <v>2881.5272318921957</v>
      </c>
      <c r="G2" s="1557" t="str">
        <f ca="1">IF(COUNT(G12:G300)=0,"-",G1-(2*_xlfn.STDEV.P(G12:OFFSET(G12,$A$1-1,0))))</f>
        <v>-</v>
      </c>
      <c r="I2" s="1557" t="str">
        <f ca="1">IF(COUNT(I12:I300)=0,"-",I1-(2*_xlfn.STDEV.P(I12:OFFSET(I12,$A$1-1,0))))</f>
        <v>-</v>
      </c>
      <c r="K2" s="1557" t="str">
        <f ca="1">IF(COUNT(K12:K300)=0,"-",K1-(2*_xlfn.STDEV.P(K12:OFFSET(K12,$A$1-1,0))))</f>
        <v>-</v>
      </c>
      <c r="M2" s="1557" t="str">
        <f ca="1">IF(COUNT(M12:M300)=0,"-",M1-(2*_xlfn.STDEV.P(M12:OFFSET(M12,$A$1-1,0))))</f>
        <v>-</v>
      </c>
      <c r="O2" s="1557">
        <f ca="1">IF(COUNT(O12:O300)=0,"-",O1-(2*_xlfn.STDEV.P(O12:OFFSET(O12,$A$1-1,0))))</f>
        <v>84.166198764738922</v>
      </c>
      <c r="Q2" s="1557" t="str">
        <f ca="1">IF(COUNT(Q12:Q300)=0,"-",Q1-(2*_xlfn.STDEV.P(Q12:OFFSET(Q12,$A$1-1,0))))</f>
        <v>-</v>
      </c>
      <c r="S2" s="1557" t="str">
        <f ca="1">IF(COUNT(S12:S300)=0,"-",S1-(2*_xlfn.STDEV.P(S12:OFFSET(S12,$A$1-1,0))))</f>
        <v>-</v>
      </c>
      <c r="U2" s="1557">
        <f ca="1">IF(COUNT(U12:U300)=0,"-",U1-(2*_xlfn.STDEV.P(U12:OFFSET(U12,$A$1-1,0))))</f>
        <v>112.35261089275689</v>
      </c>
      <c r="W2" s="1557" t="str">
        <f ca="1">IF(COUNT(W12:W300)=0,"-",W1-(2*_xlfn.STDEV.P(W12:OFFSET(W12,$A$1-1,0))))</f>
        <v>-</v>
      </c>
      <c r="Y2" s="1557" t="str">
        <f ca="1">IF(COUNT(Y12:Y300)=0,"-",Y1-(2*_xlfn.STDEV.P(Y12:OFFSET(Y12,$A$1-1,0))))</f>
        <v>-</v>
      </c>
      <c r="AA2" s="1557" t="str">
        <f ca="1">IF(COUNT(AA12:AA300)=0,"-",AA1-(2*_xlfn.STDEV.P(AA12:OFFSET(AA12,$A$1-1,0))))</f>
        <v>-</v>
      </c>
      <c r="AC2" s="1557" t="str">
        <f ca="1">IF(COUNT(AC12:AC300)=0,"-",AC1-(2*_xlfn.STDEV.P(AC12:OFFSET(AC12,$A$1-1,0))))</f>
        <v>-</v>
      </c>
      <c r="AE2" s="1557" t="str">
        <f ca="1">IF(COUNT(AE12:AE300)=0,"-",AE1-(2*_xlfn.STDEV.P(AE12:OFFSET(AE12,$A$1-1,0))))</f>
        <v>-</v>
      </c>
      <c r="AG2" s="1557" t="str">
        <f ca="1">IF(COUNT(AG12:AG300)=0,"-",AG1-(2*_xlfn.STDEV.P(AG12:OFFSET(AG12,$A$1-1,0))))</f>
        <v>-</v>
      </c>
      <c r="AI2" s="1557" t="str">
        <f ca="1">IF(COUNT(AI12:AI300)=0,"-",AI1-(2*_xlfn.STDEV.P(AI12:OFFSET(AI12,$A$1-1,0))))</f>
        <v>-</v>
      </c>
      <c r="AK2" s="1557">
        <f ca="1">IF(COUNT(AK12:AK300)=0,"-",AK1-(2*_xlfn.STDEV.P(AK12:OFFSET(AK12,$A$1-1,0))))</f>
        <v>28362.717574396407</v>
      </c>
      <c r="AM2" s="1557" t="str">
        <f ca="1">IF(COUNT(AM12:AM300)=0,"-",AM1-(2*_xlfn.STDEV.P(AM12:OFFSET(AM12,$A$1-1,0))))</f>
        <v>-</v>
      </c>
      <c r="AO2" s="1557">
        <f ca="1">IF(COUNT(AO12:AO300)=0,"-",AO1-(2*_xlfn.STDEV.P(AO12:OFFSET(AO12,$A$1-1,0))))</f>
        <v>1585.6260527793377</v>
      </c>
      <c r="AQ2" s="1557">
        <f ca="1">IF(COUNT(AQ12:AQ300)=0,"-",AQ1-(2*_xlfn.STDEV.P(AQ12:OFFSET(AQ12,$A$1-1,0))))</f>
        <v>30144.862436833242</v>
      </c>
    </row>
    <row r="3" spans="1:43">
      <c r="A3" s="3176" t="s">
        <v>74</v>
      </c>
      <c r="C3" s="1556" t="s">
        <v>398</v>
      </c>
      <c r="E3" s="1557">
        <f ca="1">IF(COUNT(E12:E300)=0,"-",E1+(2*_xlfn.STDEV.P(E12:OFFSET(E12,$A$1-1,0))))</f>
        <v>2881.5272318921957</v>
      </c>
      <c r="G3" s="1557" t="str">
        <f ca="1">IF(COUNT(G12:G300)=0,"-",G1+(2*_xlfn.STDEV.P(G12:OFFSET(G12,$A$1-1,0))))</f>
        <v>-</v>
      </c>
      <c r="I3" s="1557" t="str">
        <f ca="1">IF(COUNT(I12:I300)=0,"-",I1+(2*_xlfn.STDEV.P(I12:OFFSET(I12,$A$1-1,0))))</f>
        <v>-</v>
      </c>
      <c r="K3" s="1557" t="str">
        <f ca="1">IF(COUNT(K12:K300)=0,"-",K1+(2*_xlfn.STDEV.P(K12:OFFSET(K12,$A$1-1,0))))</f>
        <v>-</v>
      </c>
      <c r="M3" s="1557" t="str">
        <f ca="1">IF(COUNT(M12:M300)=0,"-",M1+(2*_xlfn.STDEV.P(M12:OFFSET(M12,$A$1-1,0))))</f>
        <v>-</v>
      </c>
      <c r="O3" s="1557">
        <f ca="1">IF(COUNT(O12:O300)=0,"-",O1+(2*_xlfn.STDEV.P(O12:OFFSET(O12,$A$1-1,0))))</f>
        <v>84.166198764738922</v>
      </c>
      <c r="Q3" s="1557" t="str">
        <f ca="1">IF(COUNT(Q12:Q300)=0,"-",Q1+(2*_xlfn.STDEV.P(Q12:OFFSET(Q12,$A$1-1,0))))</f>
        <v>-</v>
      </c>
      <c r="S3" s="1557" t="str">
        <f ca="1">IF(COUNT(S12:S300)=0,"-",S1+(2*_xlfn.STDEV.P(S12:OFFSET(S12,$A$1-1,0))))</f>
        <v>-</v>
      </c>
      <c r="U3" s="1557">
        <f ca="1">IF(COUNT(U12:U300)=0,"-",U1+(2*_xlfn.STDEV.P(U12:OFFSET(U12,$A$1-1,0))))</f>
        <v>112.35261089275689</v>
      </c>
      <c r="W3" s="1557" t="str">
        <f ca="1">IF(COUNT(W12:W300)=0,"-",W1+(2*_xlfn.STDEV.P(W12:OFFSET(W12,$A$1-1,0))))</f>
        <v>-</v>
      </c>
      <c r="Y3" s="1557" t="str">
        <f ca="1">IF(COUNT(Y12:Y300)=0,"-",Y1+(2*_xlfn.STDEV.P(Y12:OFFSET(Y12,$A$1-1,0))))</f>
        <v>-</v>
      </c>
      <c r="AA3" s="1557" t="str">
        <f ca="1">IF(COUNT(AA12:AA300)=0,"-",AA1+(2*_xlfn.STDEV.P(AA12:OFFSET(AA12,$A$1-1,0))))</f>
        <v>-</v>
      </c>
      <c r="AC3" s="1557" t="str">
        <f ca="1">IF(COUNT(AC12:AC300)=0,"-",AC1+(2*_xlfn.STDEV.P(AC12:OFFSET(AC12,$A$1-1,0))))</f>
        <v>-</v>
      </c>
      <c r="AE3" s="1557" t="str">
        <f ca="1">IF(COUNT(AE12:AE300)=0,"-",AE1+(2*_xlfn.STDEV.P(AE12:OFFSET(AE12,$A$1-1,0))))</f>
        <v>-</v>
      </c>
      <c r="AG3" s="1557" t="str">
        <f ca="1">IF(COUNT(AG12:AG300)=0,"-",AG1+(2*_xlfn.STDEV.P(AG12:OFFSET(AG12,$A$1-1,0))))</f>
        <v>-</v>
      </c>
      <c r="AI3" s="1557" t="str">
        <f ca="1">IF(COUNT(AI12:AI300)=0,"-",AI1+(2*_xlfn.STDEV.P(AI12:OFFSET(AI12,$A$1-1,0))))</f>
        <v>-</v>
      </c>
      <c r="AK3" s="1557">
        <f ca="1">IF(COUNT(AK12:AK300)=0,"-",AK1+(2*_xlfn.STDEV.P(AK12:OFFSET(AK12,$A$1-1,0))))</f>
        <v>28362.717574396407</v>
      </c>
      <c r="AM3" s="1557" t="str">
        <f ca="1">IF(COUNT(AM12:AM300)=0,"-",AM1+(2*_xlfn.STDEV.P(AM12:OFFSET(AM12,$A$1-1,0))))</f>
        <v>-</v>
      </c>
      <c r="AO3" s="1557">
        <f ca="1">IF(COUNT(AO12:AO300)=0,"-",AO1+(2*_xlfn.STDEV.P(AO12:OFFSET(AO12,$A$1-1,0))))</f>
        <v>1585.6260527793377</v>
      </c>
      <c r="AQ3" s="1557">
        <f ca="1">IF(COUNT(AQ12:AQ300)=0,"-",AQ1+(2*_xlfn.STDEV.P(AQ12:OFFSET(AQ12,$A$1-1,0))))</f>
        <v>30144.862436833242</v>
      </c>
    </row>
    <row r="4" spans="1:43">
      <c r="A4" s="3176"/>
      <c r="C4" s="1556" t="s">
        <v>399</v>
      </c>
      <c r="E4" s="1558">
        <f ca="1">IF(COUNT(E12:E300)=0,"-",AVERAGEIFS(E12:E300, E12:E300, "&gt;="&amp;E2,E12:E300,"&lt;="&amp;E3))</f>
        <v>2881.5272318921957</v>
      </c>
      <c r="G4" s="1558" t="str">
        <f>IF(COUNT(G12:G300)=0,"-",AVERAGEIFS(G12:G300, G12:G300, "&gt;="&amp;G2,G12:G300,"&lt;="&amp;G3))</f>
        <v>-</v>
      </c>
      <c r="I4" s="1558" t="str">
        <f>IF(COUNT(I12:I300)=0,"-",AVERAGEIFS(I12:I300, I12:I300, "&gt;="&amp;I2,I12:I300,"&lt;="&amp;I3))</f>
        <v>-</v>
      </c>
      <c r="K4" s="1558" t="str">
        <f>IF(COUNT(K12:K300)=0,"-",AVERAGEIFS(K12:K300, K12:K300, "&gt;="&amp;K2,K12:K300,"&lt;="&amp;K3))</f>
        <v>-</v>
      </c>
      <c r="M4" s="1558" t="str">
        <f>IF(COUNT(M12:M300)=0,"-",AVERAGEIFS(M12:M300, M12:M300, "&gt;="&amp;M2,M12:M300,"&lt;="&amp;M3))</f>
        <v>-</v>
      </c>
      <c r="O4" s="1558">
        <f ca="1">IF(COUNT(O12:O300)=0,"-",AVERAGEIFS(O12:O300, O12:O300, "&gt;="&amp;O2,O12:O300,"&lt;="&amp;O3))</f>
        <v>84.166198764738922</v>
      </c>
      <c r="Q4" s="1558" t="str">
        <f>IF(COUNT(Q12:Q300)=0,"-",AVERAGEIFS(Q12:Q300, Q12:Q300, "&gt;="&amp;Q2,Q12:Q300,"&lt;="&amp;Q3))</f>
        <v>-</v>
      </c>
      <c r="S4" s="1558" t="str">
        <f>IF(COUNT(S12:S300)=0,"-",AVERAGEIFS(S12:S300, S12:S300, "&gt;="&amp;S2,S12:S300,"&lt;="&amp;S3))</f>
        <v>-</v>
      </c>
      <c r="U4" s="1558">
        <f ca="1">IF(COUNT(U12:U300)=0,"-",AVERAGEIFS(U12:U300, U12:U300, "&gt;="&amp;U2,U12:U300,"&lt;="&amp;U3))</f>
        <v>112.35261089275689</v>
      </c>
      <c r="W4" s="1558" t="str">
        <f>IF(COUNT(W12:W300)=0,"-",AVERAGEIFS(W12:W300, W12:W300, "&gt;="&amp;W2,W12:W300,"&lt;="&amp;W3))</f>
        <v>-</v>
      </c>
      <c r="Y4" s="1558" t="str">
        <f>IF(COUNT(Y12:Y300)=0,"-",AVERAGEIFS(Y12:Y300, Y12:Y300, "&gt;="&amp;Y2,Y12:Y300,"&lt;="&amp;Y3))</f>
        <v>-</v>
      </c>
      <c r="AA4" s="1558" t="str">
        <f>IF(COUNT(AA12:AA300)=0,"-",AVERAGEIFS(AA12:AA300, AA12:AA300, "&gt;="&amp;AA2,AA12:AA300,"&lt;="&amp;AA3))</f>
        <v>-</v>
      </c>
      <c r="AC4" s="1558" t="str">
        <f>IF(COUNT(AC12:AC300)=0,"-",AVERAGEIFS(AC12:AC300, AC12:AC300, "&gt;="&amp;AC2,AC12:AC300,"&lt;="&amp;AC3))</f>
        <v>-</v>
      </c>
      <c r="AE4" s="1558" t="str">
        <f>IF(COUNT(AE12:AE300)=0,"-",AVERAGEIFS(AE12:AE300, AE12:AE300, "&gt;="&amp;AE2,AE12:AE300,"&lt;="&amp;AE3))</f>
        <v>-</v>
      </c>
      <c r="AG4" s="1558" t="str">
        <f>IF(COUNT(AG12:AG300)=0,"-",AVERAGEIFS(AG12:AG300, AG12:AG300, "&gt;="&amp;AG2,AG12:AG300,"&lt;="&amp;AG3))</f>
        <v>-</v>
      </c>
      <c r="AI4" s="1558" t="str">
        <f>IF(COUNT(AI12:AI300)=0,"-",AVERAGEIFS(AI12:AI300, AI12:AI300, "&gt;="&amp;AI2,AI12:AI300,"&lt;="&amp;AI3))</f>
        <v>-</v>
      </c>
      <c r="AK4" s="1558">
        <f ca="1">IF(COUNT(AK12:AK300)=0,"-",AVERAGEIFS(AK12:AK300, AK12:AK300, "&gt;="&amp;AK2,AK12:AK300,"&lt;="&amp;AK3))</f>
        <v>28362.717574396407</v>
      </c>
      <c r="AM4" s="1558" t="str">
        <f>IF(COUNT(AM12:AM300)=0,"-",AVERAGEIFS(AM12:AM300, AM12:AM300, "&gt;="&amp;AM2,AM12:AM300,"&lt;="&amp;AM3))</f>
        <v>-</v>
      </c>
      <c r="AO4" s="1558">
        <f ca="1">IF(COUNT(AO12:AO300)=0,"-",AVERAGEIFS(AO12:AO300, AO12:AO300, "&gt;="&amp;AO2,AO12:AO300,"&lt;="&amp;AO3))</f>
        <v>1585.6260527793377</v>
      </c>
      <c r="AQ4" s="1558">
        <f ca="1">IF(COUNT(AQ12:AQ300)=0,"-",AVERAGEIFS(AQ12:AQ300, AQ12:AQ300, "&gt;="&amp;AQ2,AQ12:AQ300,"&lt;="&amp;AQ3))</f>
        <v>30144.862436833242</v>
      </c>
    </row>
    <row r="5" spans="1:43">
      <c r="A5" s="3176"/>
      <c r="C5" s="1556" t="s">
        <v>400</v>
      </c>
      <c r="E5" s="1559">
        <f ca="1">IF(COUNT(E12:E300)=0,"-",SUMIFS(D12:D300,E12:E300,"&gt;="&amp;E2,E12:E300,"&lt;="&amp;E3)/SUMIFS($B12:$B300,E12:E300,"&gt;="&amp;E2,E12:E300,"&lt;="&amp;E3))</f>
        <v>2881.5272318921957</v>
      </c>
      <c r="G5" s="1559" t="str">
        <f>IF(COUNT(G12:G300)=0,"-",SUMIFS(F12:F300,G12:G300,"&gt;="&amp;G2,G12:G300,"&lt;="&amp;G3)/SUMIFS($B12:$B300,G12:G300,"&gt;="&amp;G2,G12:G300,"&lt;="&amp;G3))</f>
        <v>-</v>
      </c>
      <c r="I5" s="1559" t="str">
        <f>IF(COUNT(I12:I300)=0,"-",SUMIFS(H12:H300,I12:I300,"&gt;="&amp;I2,I12:I300,"&lt;="&amp;I3)/SUMIFS($B12:$B300,I12:I300,"&gt;="&amp;I2,I12:I300,"&lt;="&amp;I3))</f>
        <v>-</v>
      </c>
      <c r="K5" s="1559" t="str">
        <f>IF(COUNT(K12:K300)=0,"-",SUMIFS(J12:J300,K12:K300,"&gt;="&amp;K2,K12:K300,"&lt;="&amp;K3)/SUMIFS($B12:$B300,K12:K300,"&gt;="&amp;K2,K12:K300,"&lt;="&amp;K3))</f>
        <v>-</v>
      </c>
      <c r="M5" s="1559" t="str">
        <f>IF(COUNT(M12:M300)=0,"-",SUMIFS(L12:L300,M12:M300,"&gt;="&amp;M2,M12:M300,"&lt;="&amp;M3)/SUMIFS($B12:$B300,M12:M300,"&gt;="&amp;M2,M12:M300,"&lt;="&amp;M3))</f>
        <v>-</v>
      </c>
      <c r="O5" s="1559">
        <f ca="1">IF(COUNT(O12:O300)=0,"-",SUMIFS(N12:N300,O12:O300,"&gt;="&amp;O2,O12:O300,"&lt;="&amp;O3)/SUMIFS($B12:$B300,O12:O300,"&gt;="&amp;O2,O12:O300,"&lt;="&amp;O3))</f>
        <v>84.166198764738922</v>
      </c>
      <c r="Q5" s="1559" t="str">
        <f>IF(COUNT(Q12:Q300)=0,"-",SUMIFS(P12:P300,Q12:Q300,"&gt;="&amp;Q2,Q12:Q300,"&lt;="&amp;Q3)/SUMIFS($B12:$B300,Q12:Q300,"&gt;="&amp;Q2,Q12:Q300,"&lt;="&amp;Q3))</f>
        <v>-</v>
      </c>
      <c r="S5" s="1559" t="str">
        <f>IF(COUNT(S12:S300)=0,"-",SUMIFS(R12:R300,S12:S300,"&gt;="&amp;S2,S12:S300,"&lt;="&amp;S3)/SUMIFS($B12:$B300,S12:S300,"&gt;="&amp;S2,S12:S300,"&lt;="&amp;S3))</f>
        <v>-</v>
      </c>
      <c r="U5" s="1559">
        <f ca="1">IF(COUNT(U12:U300)=0,"-",SUMIFS(T12:T300,U12:U300,"&gt;="&amp;U2,U12:U300,"&lt;="&amp;U3)/SUMIFS($B12:$B300,U12:U300,"&gt;="&amp;U2,U12:U300,"&lt;="&amp;U3))</f>
        <v>112.35261089275689</v>
      </c>
      <c r="W5" s="1559" t="str">
        <f>IF(COUNT(W12:W300)=0,"-",SUMIFS(V12:V300,W12:W300,"&gt;="&amp;W2,W12:W300,"&lt;="&amp;W3)/SUMIFS($B12:$B300,W12:W300,"&gt;="&amp;W2,W12:W300,"&lt;="&amp;W3))</f>
        <v>-</v>
      </c>
      <c r="Y5" s="1559" t="str">
        <f>IF(COUNT(Y12:Y300)=0,"-",SUMIFS(X12:X300,Y12:Y300,"&gt;="&amp;Y2,Y12:Y300,"&lt;="&amp;Y3)/SUMIFS($B12:$B300,Y12:Y300,"&gt;="&amp;Y2,Y12:Y300,"&lt;="&amp;Y3))</f>
        <v>-</v>
      </c>
      <c r="AA5" s="1559" t="str">
        <f>IF(COUNT(AA12:AA300)=0,"-",SUMIFS(Z12:Z300,AA12:AA300,"&gt;="&amp;AA2,AA12:AA300,"&lt;="&amp;AA3)/SUMIFS($B12:$B300,AA12:AA300,"&gt;="&amp;AA2,AA12:AA300,"&lt;="&amp;AA3))</f>
        <v>-</v>
      </c>
      <c r="AC5" s="1559" t="str">
        <f>IF(COUNT(AC12:AC300)=0,"-",SUMIFS(AB12:AB300,AC12:AC300,"&gt;="&amp;AC2,AC12:AC300,"&lt;="&amp;AC3)/SUMIFS($B12:$B300,AC12:AC300,"&gt;="&amp;AC2,AC12:AC300,"&lt;="&amp;AC3))</f>
        <v>-</v>
      </c>
      <c r="AE5" s="1559" t="str">
        <f>IF(COUNT(AE12:AE300)=0,"-",SUMIFS(AD12:AD300,AE12:AE300,"&gt;="&amp;AE2,AE12:AE300,"&lt;="&amp;AE3)/SUMIFS($B12:$B300,AE12:AE300,"&gt;="&amp;AE2,AE12:AE300,"&lt;="&amp;AE3))</f>
        <v>-</v>
      </c>
      <c r="AG5" s="1559" t="str">
        <f>IF(COUNT(AG12:AG300)=0,"-",SUMIFS(AF12:AF300,AG12:AG300,"&gt;="&amp;AG2,AG12:AG300,"&lt;="&amp;AG3)/SUMIFS($B12:$B300,AG12:AG300,"&gt;="&amp;AG2,AG12:AG300,"&lt;="&amp;AG3))</f>
        <v>-</v>
      </c>
      <c r="AI5" s="1559" t="str">
        <f>IF(COUNT(AI12:AI300)=0,"-",SUMIFS(AH12:AH300,AI12:AI300,"&gt;="&amp;AI2,AI12:AI300,"&lt;="&amp;AI3)/SUMIFS($B12:$B300,AI12:AI300,"&gt;="&amp;AI2,AI12:AI300,"&lt;="&amp;AI3))</f>
        <v>-</v>
      </c>
      <c r="AK5" s="1559">
        <f ca="1">IF(COUNT(AK12:AK300)=0,"-",SUMIFS(AJ12:AJ300,AK12:AK300,"&gt;="&amp;AK2,AK12:AK300,"&lt;="&amp;AK3)/SUMIFS($B12:$B300,AK12:AK300,"&gt;="&amp;AK2,AK12:AK300,"&lt;="&amp;AK3))</f>
        <v>28362.717574396407</v>
      </c>
      <c r="AM5" s="1559" t="str">
        <f>IF(COUNT(AM12:AM300)=0,"-",SUMIFS(AL12:AL300,AM12:AM300,"&gt;="&amp;AM2,AM12:AM300,"&lt;="&amp;AM3)/SUMIFS($B12:$B300,AM12:AM300,"&gt;="&amp;AM2,AM12:AM300,"&lt;="&amp;AM3))</f>
        <v>-</v>
      </c>
      <c r="AO5" s="1559">
        <f ca="1">IF(COUNT(AO12:AO300)=0,"-",SUMIFS(AN12:AN300,AO12:AO300,"&gt;="&amp;AO2,AO12:AO300,"&lt;="&amp;AO3)/SUMIFS($B12:$B300,AO12:AO300,"&gt;="&amp;AO2,AO12:AO300,"&lt;="&amp;AO3))</f>
        <v>1585.6260527793377</v>
      </c>
      <c r="AQ5" s="1559">
        <f ca="1">IF(COUNT(AQ12:AQ300)=0,"-",SUMIFS(AP12:AP300,AQ12:AQ300,"&gt;="&amp;AQ2,AQ12:AQ300,"&lt;="&amp;AQ3)/SUMIFS($B12:$B300,AQ12:AQ300,"&gt;="&amp;AQ2,AQ12:AQ300,"&lt;="&amp;AQ3))</f>
        <v>30144.862436833242</v>
      </c>
    </row>
    <row r="6" spans="1:43">
      <c r="A6" s="3176"/>
      <c r="C6" s="1556" t="s">
        <v>401</v>
      </c>
      <c r="E6" s="1560">
        <f ca="1">IF(COUNT(E12:E300)=0,"-",SUMIFS(E12:E300, E12:E300, "&gt;="&amp;E2,E12:E300,"&lt;="&amp;E3)/($A$1-COUNTIF(E12:E300,"&lt;"&amp;E$2)-COUNTIF(E12:E300,"&gt;"&amp;E$3)))</f>
        <v>2881.5272318921957</v>
      </c>
      <c r="G6" s="1560" t="str">
        <f>IF(COUNT(G12:G300)=0,"-",SUMIFS(G12:G300, G12:G300, "&gt;="&amp;G2,G12:G300,"&lt;="&amp;G3)/($A$1-COUNTIF(G12:G300,"&lt;"&amp;G$2)-COUNTIF(G12:G300,"&gt;"&amp;G$3)))</f>
        <v>-</v>
      </c>
      <c r="I6" s="1560" t="str">
        <f>IF(COUNT(I12:I300)=0,"-",SUMIFS(I12:I300, I12:I300, "&gt;="&amp;I2,I12:I300,"&lt;="&amp;I3)/($A$1-COUNTIF(I12:I300,"&lt;"&amp;I$2)-COUNTIF(I12:I300,"&gt;"&amp;I$3)))</f>
        <v>-</v>
      </c>
      <c r="K6" s="1560" t="str">
        <f>IF(COUNT(K12:K300)=0,"-",SUMIFS(K12:K300, K12:K300, "&gt;="&amp;K2,K12:K300,"&lt;="&amp;K3)/($A$1-COUNTIF(K12:K300,"&lt;"&amp;K$2)-COUNTIF(K12:K300,"&gt;"&amp;K$3)))</f>
        <v>-</v>
      </c>
      <c r="M6" s="1560" t="str">
        <f>IF(COUNT(M12:M300)=0,"-",SUMIFS(M12:M300, M12:M300, "&gt;="&amp;M2,M12:M300,"&lt;="&amp;M3)/($A$1-COUNTIF(M12:M300,"&lt;"&amp;M$2)-COUNTIF(M12:M300,"&gt;"&amp;M$3)))</f>
        <v>-</v>
      </c>
      <c r="O6" s="1560">
        <f ca="1">IF(COUNT(O12:O300)=0,"-",SUMIFS(O12:O300, O12:O300, "&gt;="&amp;O2,O12:O300,"&lt;="&amp;O3)/($A$1-COUNTIF(O12:O300,"&lt;"&amp;O$2)-COUNTIF(O12:O300,"&gt;"&amp;O$3)))</f>
        <v>84.166198764738922</v>
      </c>
      <c r="Q6" s="1560" t="str">
        <f>IF(COUNT(Q12:Q300)=0,"-",SUMIFS(Q12:Q300, Q12:Q300, "&gt;="&amp;Q2,Q12:Q300,"&lt;="&amp;Q3)/($A$1-COUNTIF(Q12:Q300,"&lt;"&amp;Q$2)-COUNTIF(Q12:Q300,"&gt;"&amp;Q$3)))</f>
        <v>-</v>
      </c>
      <c r="S6" s="1560" t="str">
        <f>IF(COUNT(S12:S300)=0,"-",SUMIFS(S12:S300, S12:S300, "&gt;="&amp;S2,S12:S300,"&lt;="&amp;S3)/($A$1-COUNTIF(S12:S300,"&lt;"&amp;S$2)-COUNTIF(S12:S300,"&gt;"&amp;S$3)))</f>
        <v>-</v>
      </c>
      <c r="U6" s="1560">
        <f ca="1">IF(COUNT(U12:U300)=0,"-",SUMIFS(U12:U300, U12:U300, "&gt;="&amp;U2,U12:U300,"&lt;="&amp;U3)/($A$1-COUNTIF(U12:U300,"&lt;"&amp;U$2)-COUNTIF(U12:U300,"&gt;"&amp;U$3)))</f>
        <v>112.35261089275689</v>
      </c>
      <c r="W6" s="1560" t="str">
        <f>IF(COUNT(W12:W300)=0,"-",SUMIFS(W12:W300, W12:W300, "&gt;="&amp;W2,W12:W300,"&lt;="&amp;W3)/($A$1-COUNTIF(W12:W300,"&lt;"&amp;W$2)-COUNTIF(W12:W300,"&gt;"&amp;W$3)))</f>
        <v>-</v>
      </c>
      <c r="Y6" s="1560" t="str">
        <f>IF(COUNT(Y12:Y300)=0,"-",SUMIFS(Y12:Y300, Y12:Y300, "&gt;="&amp;Y2,Y12:Y300,"&lt;="&amp;Y3)/($A$1-COUNTIF(Y12:Y300,"&lt;"&amp;Y$2)-COUNTIF(Y12:Y300,"&gt;"&amp;Y$3)))</f>
        <v>-</v>
      </c>
      <c r="AA6" s="1560" t="str">
        <f>IF(COUNT(AA12:AA300)=0,"-",SUMIFS(AA12:AA300, AA12:AA300, "&gt;="&amp;AA2,AA12:AA300,"&lt;="&amp;AA3)/($A$1-COUNTIF(AA12:AA300,"&lt;"&amp;AA$2)-COUNTIF(AA12:AA300,"&gt;"&amp;AA$3)))</f>
        <v>-</v>
      </c>
      <c r="AC6" s="1560" t="str">
        <f>IF(COUNT(AC12:AC300)=0,"-",SUMIFS(AC12:AC300, AC12:AC300, "&gt;="&amp;AC2,AC12:AC300,"&lt;="&amp;AC3)/($A$1-COUNTIF(AC12:AC300,"&lt;"&amp;AC$2)-COUNTIF(AC12:AC300,"&gt;"&amp;AC$3)))</f>
        <v>-</v>
      </c>
      <c r="AE6" s="1560" t="str">
        <f>IF(COUNT(AE12:AE300)=0,"-",SUMIFS(AE12:AE300, AE12:AE300, "&gt;="&amp;AE2,AE12:AE300,"&lt;="&amp;AE3)/($A$1-COUNTIF(AE12:AE300,"&lt;"&amp;AE$2)-COUNTIF(AE12:AE300,"&gt;"&amp;AE$3)))</f>
        <v>-</v>
      </c>
      <c r="AG6" s="1560" t="str">
        <f>IF(COUNT(AG12:AG300)=0,"-",SUMIFS(AG12:AG300, AG12:AG300, "&gt;="&amp;AG2,AG12:AG300,"&lt;="&amp;AG3)/($A$1-COUNTIF(AG12:AG300,"&lt;"&amp;AG$2)-COUNTIF(AG12:AG300,"&gt;"&amp;AG$3)))</f>
        <v>-</v>
      </c>
      <c r="AI6" s="1560" t="str">
        <f>IF(COUNT(AI12:AI300)=0,"-",SUMIFS(AI12:AI300, AI12:AI300, "&gt;="&amp;AI2,AI12:AI300,"&lt;="&amp;AI3)/($A$1-COUNTIF(AI12:AI300,"&lt;"&amp;AI$2)-COUNTIF(AI12:AI300,"&gt;"&amp;AI$3)))</f>
        <v>-</v>
      </c>
      <c r="AK6" s="1560">
        <f ca="1">IF(COUNT(AK12:AK300)=0,"-",SUMIFS(AK12:AK300, AK12:AK300, "&gt;="&amp;AK2,AK12:AK300,"&lt;="&amp;AK3)/($A$1-COUNTIF(AK12:AK300,"&lt;"&amp;AK$2)-COUNTIF(AK12:AK300,"&gt;"&amp;AK$3)))</f>
        <v>28362.717574396407</v>
      </c>
      <c r="AM6" s="1560" t="str">
        <f>IF(COUNT(AM12:AM300)=0,"-",SUMIFS(AM12:AM300, AM12:AM300, "&gt;="&amp;AM2,AM12:AM300,"&lt;="&amp;AM3)/($A$1-COUNTIF(AM12:AM300,"&lt;"&amp;AM$2)-COUNTIF(AM12:AM300,"&gt;"&amp;AM$3)))</f>
        <v>-</v>
      </c>
      <c r="AO6" s="1560">
        <f ca="1">IF(COUNT(AO12:AO300)=0,"-",SUMIFS(AO12:AO300, AO12:AO300, "&gt;="&amp;AO2,AO12:AO300,"&lt;="&amp;AO3)/($A$1-COUNTIF(AO12:AO300,"&lt;"&amp;AO$2)-COUNTIF(AO12:AO300,"&gt;"&amp;AO$3)))</f>
        <v>1585.6260527793377</v>
      </c>
      <c r="AQ6" s="1560">
        <f ca="1">IF(COUNT(AQ12:AQ300)=0,"-",SUMIFS(AQ12:AQ300, AQ12:AQ300, "&gt;="&amp;AQ2,AQ12:AQ300,"&lt;="&amp;AQ3)/($A$1-COUNTIF(AQ12:AQ300,"&lt;"&amp;AQ$2)-COUNTIF(AQ12:AQ300,"&gt;"&amp;AQ$3)))</f>
        <v>30144.862436833242</v>
      </c>
    </row>
    <row r="9" spans="1:43">
      <c r="D9" s="1586" t="s">
        <v>75</v>
      </c>
      <c r="E9" s="1561"/>
      <c r="F9" t="s">
        <v>76</v>
      </c>
      <c r="G9" s="1561"/>
      <c r="H9" t="s">
        <v>77</v>
      </c>
      <c r="I9" s="1561"/>
      <c r="J9" t="s">
        <v>78</v>
      </c>
      <c r="K9" s="1561"/>
      <c r="L9" t="s">
        <v>79</v>
      </c>
      <c r="M9" s="1561"/>
      <c r="N9" t="s">
        <v>80</v>
      </c>
      <c r="O9" s="1561"/>
      <c r="P9" t="s">
        <v>81</v>
      </c>
      <c r="Q9" s="1561"/>
      <c r="R9" t="s">
        <v>82</v>
      </c>
      <c r="S9" s="1561"/>
      <c r="T9" t="s">
        <v>83</v>
      </c>
      <c r="U9" s="1561"/>
      <c r="V9" t="s">
        <v>84</v>
      </c>
      <c r="W9" s="1561"/>
      <c r="X9" t="s">
        <v>85</v>
      </c>
      <c r="Y9" s="1561"/>
      <c r="Z9" t="s">
        <v>86</v>
      </c>
      <c r="AA9" s="1561"/>
      <c r="AB9" t="s">
        <v>87</v>
      </c>
      <c r="AC9" s="1561"/>
      <c r="AD9" t="s">
        <v>88</v>
      </c>
      <c r="AE9" s="1561"/>
      <c r="AF9" t="s">
        <v>89</v>
      </c>
      <c r="AG9" s="1561"/>
      <c r="AH9" t="s">
        <v>90</v>
      </c>
      <c r="AI9" s="1561"/>
      <c r="AJ9" t="s">
        <v>91</v>
      </c>
      <c r="AK9" s="1561"/>
      <c r="AL9" t="s">
        <v>92</v>
      </c>
      <c r="AM9" s="1561"/>
      <c r="AN9" t="s">
        <v>93</v>
      </c>
      <c r="AO9" s="1561"/>
      <c r="AP9" s="1586" t="s">
        <v>94</v>
      </c>
      <c r="AQ9" s="1561"/>
    </row>
    <row r="10" spans="1:43" ht="58">
      <c r="A10" s="1562"/>
      <c r="B10" s="1562"/>
      <c r="D10" s="1562" t="s">
        <v>95</v>
      </c>
      <c r="E10" s="1563" t="str">
        <f>D10&amp;"
per FTE"</f>
        <v>Total Occupancy
per FTE</v>
      </c>
      <c r="F10" s="1562" t="s">
        <v>96</v>
      </c>
      <c r="G10" s="1563" t="str">
        <f>F10&amp;"
per FTE"</f>
        <v>Direct Care Consultant 201
per FTE</v>
      </c>
      <c r="H10" s="1562" t="s">
        <v>97</v>
      </c>
      <c r="I10" s="1563" t="str">
        <f>H10&amp;"
per FTE"</f>
        <v>Temporary Help 202
per FTE</v>
      </c>
      <c r="J10" s="1562" t="s">
        <v>98</v>
      </c>
      <c r="K10" s="1563" t="str">
        <f>J10&amp;"
per FTE"</f>
        <v>Clients and Caregivers Reimb./Stipends 203
per FTE</v>
      </c>
      <c r="L10" s="1562" t="s">
        <v>99</v>
      </c>
      <c r="M10" s="1563" t="str">
        <f>L10&amp;"
per FTE"</f>
        <v>Subcontracted Direct Care 206
per FTE</v>
      </c>
      <c r="N10" s="1562" t="s">
        <v>100</v>
      </c>
      <c r="O10" s="1563" t="str">
        <f>N10&amp;"
per FTE"</f>
        <v>Staff Training 204
per FTE</v>
      </c>
      <c r="P10" s="1562" t="s">
        <v>101</v>
      </c>
      <c r="Q10" s="1563" t="str">
        <f>P10&amp;"
per FTE"</f>
        <v>Staff Mileage / Travel 205
per FTE</v>
      </c>
      <c r="R10" s="1562" t="s">
        <v>102</v>
      </c>
      <c r="S10" s="1563" t="str">
        <f>R10&amp;"
per FTE"</f>
        <v>Meals 207
per FTE</v>
      </c>
      <c r="T10" s="1562" t="s">
        <v>103</v>
      </c>
      <c r="U10" s="1563" t="str">
        <f>T10&amp;"
per FTE"</f>
        <v>Client Transportation 208
per FTE</v>
      </c>
      <c r="V10" s="1562" t="s">
        <v>104</v>
      </c>
      <c r="W10" s="1563" t="str">
        <f>V10&amp;"
per FTE"</f>
        <v>Vehicle Expenses 208
per FTE</v>
      </c>
      <c r="X10" s="1562" t="s">
        <v>105</v>
      </c>
      <c r="Y10" s="1563" t="str">
        <f>X10&amp;"
per FTE"</f>
        <v>Vehicle Depreciation 208
per FTE</v>
      </c>
      <c r="Z10" s="1562" t="s">
        <v>106</v>
      </c>
      <c r="AA10" s="1563" t="str">
        <f>Z10&amp;"
per FTE"</f>
        <v>Incidental Medical /Medicine/Pharmacy 209
per FTE</v>
      </c>
      <c r="AB10" s="1562" t="s">
        <v>107</v>
      </c>
      <c r="AC10" s="1563" t="str">
        <f>AB10&amp;"
per FTE"</f>
        <v>Client Personal Allowances 211
per FTE</v>
      </c>
      <c r="AD10" s="1562" t="s">
        <v>108</v>
      </c>
      <c r="AE10" s="1563" t="str">
        <f>AD10&amp;"
per FTE"</f>
        <v>Provision Material Goods/Svs./Benefits 212
per FTE</v>
      </c>
      <c r="AF10" s="1562" t="s">
        <v>109</v>
      </c>
      <c r="AG10" s="1563" t="str">
        <f>AF10&amp;"
per FTE"</f>
        <v>Direct Client Wages 214
per FTE</v>
      </c>
      <c r="AH10" s="1562" t="s">
        <v>110</v>
      </c>
      <c r="AI10" s="1563" t="str">
        <f>AH10&amp;"
per FTE"</f>
        <v>Other Commercial Prod. &amp; Svs. 214
per FTE</v>
      </c>
      <c r="AJ10" s="1562" t="s">
        <v>111</v>
      </c>
      <c r="AK10" s="1563" t="str">
        <f>AJ10&amp;"
per FTE"</f>
        <v>Program Supplies &amp; Materials 215
per FTE</v>
      </c>
      <c r="AL10" s="1562" t="s">
        <v>112</v>
      </c>
      <c r="AM10" s="1563" t="str">
        <f>AL10&amp;"
per FTE"</f>
        <v>Non Charitable Expenses
per FTE</v>
      </c>
      <c r="AN10" s="1562" t="s">
        <v>113</v>
      </c>
      <c r="AO10" s="1563" t="str">
        <f>AN10&amp;"
per FTE"</f>
        <v>Other Expense
per FTE</v>
      </c>
      <c r="AP10" s="1562" t="s">
        <v>114</v>
      </c>
      <c r="AQ10" s="1563" t="str">
        <f>AP10&amp;"
per FTE"</f>
        <v>Total Other Program Expense
per FTE</v>
      </c>
    </row>
    <row r="11" spans="1:43">
      <c r="A11" t="s">
        <v>115</v>
      </c>
      <c r="B11" t="s">
        <v>116</v>
      </c>
      <c r="D11" t="s">
        <v>117</v>
      </c>
      <c r="E11" s="1561"/>
      <c r="F11" t="s">
        <v>117</v>
      </c>
      <c r="G11" s="1561"/>
      <c r="H11" t="s">
        <v>117</v>
      </c>
      <c r="I11" s="1561"/>
      <c r="J11" t="s">
        <v>117</v>
      </c>
      <c r="K11" s="1561"/>
      <c r="L11" t="s">
        <v>117</v>
      </c>
      <c r="M11" s="1561"/>
      <c r="N11" t="s">
        <v>117</v>
      </c>
      <c r="O11" s="1561"/>
      <c r="P11" t="s">
        <v>117</v>
      </c>
      <c r="Q11" s="1561"/>
      <c r="R11" t="s">
        <v>117</v>
      </c>
      <c r="S11" s="1561"/>
      <c r="T11" t="s">
        <v>117</v>
      </c>
      <c r="U11" s="1561"/>
      <c r="V11" t="s">
        <v>117</v>
      </c>
      <c r="W11" s="1561"/>
      <c r="X11" t="s">
        <v>117</v>
      </c>
      <c r="Y11" s="1561"/>
      <c r="Z11" t="s">
        <v>117</v>
      </c>
      <c r="AA11" s="1561"/>
      <c r="AB11" t="s">
        <v>117</v>
      </c>
      <c r="AC11" s="1561"/>
      <c r="AD11" t="s">
        <v>117</v>
      </c>
      <c r="AE11" s="1561"/>
      <c r="AF11" t="s">
        <v>117</v>
      </c>
      <c r="AG11" s="1561"/>
      <c r="AH11" t="s">
        <v>117</v>
      </c>
      <c r="AI11" s="1561"/>
      <c r="AJ11" t="s">
        <v>117</v>
      </c>
      <c r="AK11" s="1561"/>
      <c r="AL11" t="s">
        <v>117</v>
      </c>
      <c r="AM11" s="1561"/>
      <c r="AN11" t="s">
        <v>117</v>
      </c>
      <c r="AO11" s="1561"/>
      <c r="AP11" t="s">
        <v>117</v>
      </c>
      <c r="AQ11" s="1561"/>
    </row>
    <row r="12" spans="1:43">
      <c r="A12" t="s">
        <v>708</v>
      </c>
      <c r="B12">
        <v>17.809999999999999</v>
      </c>
      <c r="D12">
        <v>51320</v>
      </c>
      <c r="E12" s="1564">
        <f>IF(OR($B12=0,D12=0),"",D12/$B12)</f>
        <v>2881.5272318921957</v>
      </c>
      <c r="G12" s="1564" t="str">
        <f>IF(OR($B12=0,F12=0),"",F12/$B12)</f>
        <v/>
      </c>
      <c r="I12" s="1564" t="str">
        <f>IF(OR($B12=0,H12=0),"",H12/$B12)</f>
        <v/>
      </c>
      <c r="K12" s="1564" t="str">
        <f>IF(OR($B12=0,J12=0),"",J12/$B12)</f>
        <v/>
      </c>
      <c r="M12" s="1564" t="str">
        <f>IF(OR($B12=0,L12=0),"",L12/$B12)</f>
        <v/>
      </c>
      <c r="N12">
        <v>1499</v>
      </c>
      <c r="O12" s="1564">
        <f>IF(OR($B12=0,N12=0),"",N12/$B12)</f>
        <v>84.166198764738922</v>
      </c>
      <c r="Q12" s="1564" t="str">
        <f>IF(OR($B12=0,P12=0),"",P12/$B12)</f>
        <v/>
      </c>
      <c r="S12" s="1564" t="str">
        <f>IF(OR($B12=0,R12=0),"",R12/$B12)</f>
        <v/>
      </c>
      <c r="T12">
        <v>2001</v>
      </c>
      <c r="U12" s="1564">
        <f>IF(OR($B12=0,T12=0),"",T12/$B12)</f>
        <v>112.35261089275689</v>
      </c>
      <c r="W12" s="1564" t="str">
        <f>IF(OR($B12=0,V12=0),"",V12/$B12)</f>
        <v/>
      </c>
      <c r="Y12" s="1564" t="str">
        <f>IF(OR($B12=0,X12=0),"",X12/$B12)</f>
        <v/>
      </c>
      <c r="AA12" s="1564" t="str">
        <f>IF(OR($B12=0,Z12=0),"",Z12/$B12)</f>
        <v/>
      </c>
      <c r="AC12" s="1564" t="str">
        <f>IF(OR($B12=0,AB12=0),"",AB12/$B12)</f>
        <v/>
      </c>
      <c r="AE12" s="1564" t="str">
        <f>IF(OR($B12=0,AD12=0),"",AD12/$B12)</f>
        <v/>
      </c>
      <c r="AG12" s="1564" t="str">
        <f>IF(OR($B12=0,AF12=0),"",AF12/$B12)</f>
        <v/>
      </c>
      <c r="AI12" s="1564" t="str">
        <f>IF(OR($B12=0,AH12=0),"",AH12/$B12)</f>
        <v/>
      </c>
      <c r="AJ12">
        <v>505140</v>
      </c>
      <c r="AK12" s="1564">
        <f>IF(OR($B12=0,AJ12=0),"",AJ12/$B12)</f>
        <v>28362.717574396407</v>
      </c>
      <c r="AM12" s="1564" t="str">
        <f>IF(OR($B12=0,AL12=0),"",AL12/$B12)</f>
        <v/>
      </c>
      <c r="AN12">
        <v>28240</v>
      </c>
      <c r="AO12" s="1564">
        <f>IF(OR($B12=0,AN12=0),"",AN12/$B12)</f>
        <v>1585.6260527793377</v>
      </c>
      <c r="AP12" s="1581">
        <v>536880</v>
      </c>
      <c r="AQ12" s="1564">
        <f>IF(OR($B12=0,AP12=0),"",AP12/$B12)</f>
        <v>30144.862436833242</v>
      </c>
    </row>
    <row r="13" spans="1:43">
      <c r="E13" s="1564" t="str">
        <f t="shared" ref="E13:G28" si="0">IF(OR($B13=0,D13=0),"",D13/$B13)</f>
        <v/>
      </c>
      <c r="G13" s="1564" t="str">
        <f t="shared" si="0"/>
        <v/>
      </c>
      <c r="I13" s="1564" t="str">
        <f t="shared" ref="I13:I76" si="1">IF(OR($B13=0,H13=0),"",H13/$B13)</f>
        <v/>
      </c>
      <c r="K13" s="1564" t="str">
        <f t="shared" ref="K13:K76" si="2">IF(OR($B13=0,J13=0),"",J13/$B13)</f>
        <v/>
      </c>
      <c r="M13" s="1564" t="str">
        <f t="shared" ref="M13:M76" si="3">IF(OR($B13=0,L13=0),"",L13/$B13)</f>
        <v/>
      </c>
      <c r="O13" s="1564" t="str">
        <f t="shared" ref="O13:O76" si="4">IF(OR($B13=0,N13=0),"",N13/$B13)</f>
        <v/>
      </c>
      <c r="Q13" s="1564" t="str">
        <f t="shared" ref="Q13:Q76" si="5">IF(OR($B13=0,P13=0),"",P13/$B13)</f>
        <v/>
      </c>
      <c r="S13" s="1564" t="str">
        <f t="shared" ref="S13:S76" si="6">IF(OR($B13=0,R13=0),"",R13/$B13)</f>
        <v/>
      </c>
      <c r="U13" s="1564" t="str">
        <f t="shared" ref="U13:U76" si="7">IF(OR($B13=0,T13=0),"",T13/$B13)</f>
        <v/>
      </c>
      <c r="W13" s="1564" t="str">
        <f t="shared" ref="W13:W76" si="8">IF(OR($B13=0,V13=0),"",V13/$B13)</f>
        <v/>
      </c>
      <c r="Y13" s="1564" t="str">
        <f t="shared" ref="Y13:Y76" si="9">IF(OR($B13=0,X13=0),"",X13/$B13)</f>
        <v/>
      </c>
      <c r="AA13" s="1564" t="str">
        <f t="shared" ref="AA13:AA76" si="10">IF(OR($B13=0,Z13=0),"",Z13/$B13)</f>
        <v/>
      </c>
      <c r="AC13" s="1564" t="str">
        <f t="shared" ref="AC13:AC76" si="11">IF(OR($B13=0,AB13=0),"",AB13/$B13)</f>
        <v/>
      </c>
      <c r="AE13" s="1564" t="str">
        <f t="shared" ref="AE13:AE76" si="12">IF(OR($B13=0,AD13=0),"",AD13/$B13)</f>
        <v/>
      </c>
      <c r="AG13" s="1564" t="str">
        <f t="shared" ref="AG13:AG76" si="13">IF(OR($B13=0,AF13=0),"",AF13/$B13)</f>
        <v/>
      </c>
      <c r="AI13" s="1564" t="str">
        <f t="shared" ref="AI13:AI76" si="14">IF(OR($B13=0,AH13=0),"",AH13/$B13)</f>
        <v/>
      </c>
      <c r="AK13" s="1564" t="str">
        <f t="shared" ref="AK13:AK76" si="15">IF(OR($B13=0,AJ13=0),"",AJ13/$B13)</f>
        <v/>
      </c>
      <c r="AM13" s="1564" t="str">
        <f t="shared" ref="AM13:AM76" si="16">IF(OR($B13=0,AL13=0),"",AL13/$B13)</f>
        <v/>
      </c>
      <c r="AO13" s="1564" t="str">
        <f t="shared" ref="AO13:AO76" si="17">IF(OR($B13=0,AN13=0),"",AN13/$B13)</f>
        <v/>
      </c>
      <c r="AQ13" s="1564" t="str">
        <f t="shared" ref="AQ13:AQ76" si="18">IF(OR($B13=0,AP13=0),"",AP13/$B13)</f>
        <v/>
      </c>
    </row>
    <row r="14" spans="1:43">
      <c r="C14" t="s">
        <v>760</v>
      </c>
      <c r="D14" s="1585">
        <f>58*365</f>
        <v>21170</v>
      </c>
      <c r="E14" s="1564" t="str">
        <f t="shared" si="0"/>
        <v/>
      </c>
      <c r="G14" s="1564" t="str">
        <f t="shared" si="0"/>
        <v/>
      </c>
      <c r="I14" s="1564" t="str">
        <f t="shared" si="1"/>
        <v/>
      </c>
      <c r="K14" s="1564" t="str">
        <f t="shared" si="2"/>
        <v/>
      </c>
      <c r="M14" s="1564" t="str">
        <f t="shared" si="3"/>
        <v/>
      </c>
      <c r="O14" s="1564" t="str">
        <f t="shared" si="4"/>
        <v/>
      </c>
      <c r="Q14" s="1564" t="str">
        <f t="shared" si="5"/>
        <v/>
      </c>
      <c r="S14" s="1564" t="str">
        <f t="shared" si="6"/>
        <v/>
      </c>
      <c r="U14" s="1564" t="str">
        <f t="shared" si="7"/>
        <v/>
      </c>
      <c r="W14" s="1564" t="str">
        <f t="shared" si="8"/>
        <v/>
      </c>
      <c r="Y14" s="1564" t="str">
        <f t="shared" si="9"/>
        <v/>
      </c>
      <c r="AA14" s="1564" t="str">
        <f t="shared" si="10"/>
        <v/>
      </c>
      <c r="AC14" s="1564" t="str">
        <f t="shared" si="11"/>
        <v/>
      </c>
      <c r="AE14" s="1564" t="str">
        <f t="shared" si="12"/>
        <v/>
      </c>
      <c r="AG14" s="1564" t="str">
        <f t="shared" si="13"/>
        <v/>
      </c>
      <c r="AI14" s="1564" t="str">
        <f t="shared" si="14"/>
        <v/>
      </c>
      <c r="AK14" s="1564" t="str">
        <f t="shared" si="15"/>
        <v/>
      </c>
      <c r="AM14" s="1564" t="str">
        <f t="shared" si="16"/>
        <v/>
      </c>
      <c r="AO14" s="1564" t="str">
        <f t="shared" si="17"/>
        <v/>
      </c>
      <c r="AP14" s="1583">
        <f>AP12/21170</f>
        <v>25.360415682569673</v>
      </c>
      <c r="AQ14" s="1564" t="str">
        <f t="shared" si="18"/>
        <v/>
      </c>
    </row>
    <row r="15" spans="1:43">
      <c r="D15" s="1583">
        <f>D12/D14</f>
        <v>2.4241851676901276</v>
      </c>
      <c r="E15" s="1564" t="str">
        <f t="shared" si="0"/>
        <v/>
      </c>
      <c r="G15" s="1564" t="str">
        <f t="shared" si="0"/>
        <v/>
      </c>
      <c r="I15" s="1564" t="str">
        <f t="shared" si="1"/>
        <v/>
      </c>
      <c r="K15" s="1564" t="str">
        <f t="shared" si="2"/>
        <v/>
      </c>
      <c r="M15" s="1564" t="str">
        <f t="shared" si="3"/>
        <v/>
      </c>
      <c r="O15" s="1564" t="str">
        <f t="shared" si="4"/>
        <v/>
      </c>
      <c r="Q15" s="1564" t="str">
        <f t="shared" si="5"/>
        <v/>
      </c>
      <c r="S15" s="1564" t="str">
        <f t="shared" si="6"/>
        <v/>
      </c>
      <c r="U15" s="1564" t="str">
        <f t="shared" si="7"/>
        <v/>
      </c>
      <c r="W15" s="1564" t="str">
        <f t="shared" si="8"/>
        <v/>
      </c>
      <c r="Y15" s="1564" t="str">
        <f t="shared" si="9"/>
        <v/>
      </c>
      <c r="AA15" s="1564" t="str">
        <f t="shared" si="10"/>
        <v/>
      </c>
      <c r="AC15" s="1564" t="str">
        <f t="shared" si="11"/>
        <v/>
      </c>
      <c r="AE15" s="1564" t="str">
        <f t="shared" si="12"/>
        <v/>
      </c>
      <c r="AG15" s="1564" t="str">
        <f t="shared" si="13"/>
        <v/>
      </c>
      <c r="AI15" s="1564" t="str">
        <f t="shared" si="14"/>
        <v/>
      </c>
      <c r="AK15" s="1564" t="str">
        <f t="shared" si="15"/>
        <v/>
      </c>
      <c r="AM15" s="1564" t="str">
        <f t="shared" si="16"/>
        <v/>
      </c>
      <c r="AO15" s="1564" t="str">
        <f t="shared" si="17"/>
        <v/>
      </c>
      <c r="AQ15" s="1564" t="str">
        <f t="shared" si="18"/>
        <v/>
      </c>
    </row>
    <row r="16" spans="1:43">
      <c r="E16" s="1564" t="str">
        <f t="shared" si="0"/>
        <v/>
      </c>
      <c r="G16" s="1564" t="str">
        <f t="shared" si="0"/>
        <v/>
      </c>
      <c r="I16" s="1564" t="str">
        <f t="shared" si="1"/>
        <v/>
      </c>
      <c r="K16" s="1564" t="str">
        <f t="shared" si="2"/>
        <v/>
      </c>
      <c r="M16" s="1564" t="str">
        <f t="shared" si="3"/>
        <v/>
      </c>
      <c r="O16" s="1564" t="str">
        <f t="shared" si="4"/>
        <v/>
      </c>
      <c r="Q16" s="1564" t="str">
        <f t="shared" si="5"/>
        <v/>
      </c>
      <c r="S16" s="1564" t="str">
        <f t="shared" si="6"/>
        <v/>
      </c>
      <c r="U16" s="1564" t="str">
        <f t="shared" si="7"/>
        <v/>
      </c>
      <c r="W16" s="1564" t="str">
        <f t="shared" si="8"/>
        <v/>
      </c>
      <c r="Y16" s="1564" t="str">
        <f t="shared" si="9"/>
        <v/>
      </c>
      <c r="AA16" s="1564" t="str">
        <f t="shared" si="10"/>
        <v/>
      </c>
      <c r="AC16" s="1564" t="str">
        <f t="shared" si="11"/>
        <v/>
      </c>
      <c r="AE16" s="1564" t="str">
        <f t="shared" si="12"/>
        <v/>
      </c>
      <c r="AG16" s="1564" t="str">
        <f t="shared" si="13"/>
        <v/>
      </c>
      <c r="AI16" s="1564" t="str">
        <f t="shared" si="14"/>
        <v/>
      </c>
      <c r="AK16" s="1564" t="str">
        <f t="shared" si="15"/>
        <v/>
      </c>
      <c r="AM16" s="1564" t="str">
        <f t="shared" si="16"/>
        <v/>
      </c>
      <c r="AO16" s="1564" t="str">
        <f t="shared" si="17"/>
        <v/>
      </c>
      <c r="AQ16" s="1564" t="str">
        <f t="shared" si="18"/>
        <v/>
      </c>
    </row>
    <row r="17" spans="5:43">
      <c r="E17" s="1564" t="str">
        <f t="shared" si="0"/>
        <v/>
      </c>
      <c r="G17" s="1564" t="str">
        <f t="shared" si="0"/>
        <v/>
      </c>
      <c r="I17" s="1564" t="str">
        <f t="shared" si="1"/>
        <v/>
      </c>
      <c r="K17" s="1564" t="str">
        <f t="shared" si="2"/>
        <v/>
      </c>
      <c r="M17" s="1564" t="str">
        <f t="shared" si="3"/>
        <v/>
      </c>
      <c r="O17" s="1564" t="str">
        <f t="shared" si="4"/>
        <v/>
      </c>
      <c r="Q17" s="1564" t="str">
        <f t="shared" si="5"/>
        <v/>
      </c>
      <c r="S17" s="1564" t="str">
        <f t="shared" si="6"/>
        <v/>
      </c>
      <c r="U17" s="1564" t="str">
        <f t="shared" si="7"/>
        <v/>
      </c>
      <c r="W17" s="1564" t="str">
        <f t="shared" si="8"/>
        <v/>
      </c>
      <c r="Y17" s="1564" t="str">
        <f t="shared" si="9"/>
        <v/>
      </c>
      <c r="AA17" s="1564" t="str">
        <f t="shared" si="10"/>
        <v/>
      </c>
      <c r="AC17" s="1564" t="str">
        <f t="shared" si="11"/>
        <v/>
      </c>
      <c r="AE17" s="1564" t="str">
        <f t="shared" si="12"/>
        <v/>
      </c>
      <c r="AG17" s="1564" t="str">
        <f t="shared" si="13"/>
        <v/>
      </c>
      <c r="AI17" s="1564" t="str">
        <f t="shared" si="14"/>
        <v/>
      </c>
      <c r="AK17" s="1564" t="str">
        <f t="shared" si="15"/>
        <v/>
      </c>
      <c r="AM17" s="1564" t="str">
        <f t="shared" si="16"/>
        <v/>
      </c>
      <c r="AO17" s="1564" t="str">
        <f t="shared" si="17"/>
        <v/>
      </c>
      <c r="AQ17" s="1564" t="str">
        <f t="shared" si="18"/>
        <v/>
      </c>
    </row>
    <row r="18" spans="5:43">
      <c r="E18" s="1564" t="str">
        <f t="shared" si="0"/>
        <v/>
      </c>
      <c r="G18" s="1564" t="str">
        <f t="shared" si="0"/>
        <v/>
      </c>
      <c r="I18" s="1564" t="str">
        <f t="shared" si="1"/>
        <v/>
      </c>
      <c r="K18" s="1564" t="str">
        <f t="shared" si="2"/>
        <v/>
      </c>
      <c r="M18" s="1564" t="str">
        <f t="shared" si="3"/>
        <v/>
      </c>
      <c r="O18" s="1564" t="str">
        <f t="shared" si="4"/>
        <v/>
      </c>
      <c r="Q18" s="1564" t="str">
        <f t="shared" si="5"/>
        <v/>
      </c>
      <c r="S18" s="1564" t="str">
        <f t="shared" si="6"/>
        <v/>
      </c>
      <c r="U18" s="1564" t="str">
        <f t="shared" si="7"/>
        <v/>
      </c>
      <c r="W18" s="1564" t="str">
        <f t="shared" si="8"/>
        <v/>
      </c>
      <c r="Y18" s="1564" t="str">
        <f t="shared" si="9"/>
        <v/>
      </c>
      <c r="AA18" s="1564" t="str">
        <f t="shared" si="10"/>
        <v/>
      </c>
      <c r="AC18" s="1564" t="str">
        <f t="shared" si="11"/>
        <v/>
      </c>
      <c r="AE18" s="1564" t="str">
        <f t="shared" si="12"/>
        <v/>
      </c>
      <c r="AG18" s="1564" t="str">
        <f t="shared" si="13"/>
        <v/>
      </c>
      <c r="AI18" s="1564" t="str">
        <f t="shared" si="14"/>
        <v/>
      </c>
      <c r="AK18" s="1564" t="str">
        <f t="shared" si="15"/>
        <v/>
      </c>
      <c r="AM18" s="1564" t="str">
        <f t="shared" si="16"/>
        <v/>
      </c>
      <c r="AO18" s="1564" t="str">
        <f t="shared" si="17"/>
        <v/>
      </c>
      <c r="AQ18" s="1564" t="str">
        <f t="shared" si="18"/>
        <v/>
      </c>
    </row>
    <row r="19" spans="5:43">
      <c r="E19" s="1564" t="str">
        <f t="shared" si="0"/>
        <v/>
      </c>
      <c r="G19" s="1564" t="str">
        <f t="shared" si="0"/>
        <v/>
      </c>
      <c r="I19" s="1564" t="str">
        <f t="shared" si="1"/>
        <v/>
      </c>
      <c r="K19" s="1564" t="str">
        <f t="shared" si="2"/>
        <v/>
      </c>
      <c r="M19" s="1564" t="str">
        <f t="shared" si="3"/>
        <v/>
      </c>
      <c r="O19" s="1564" t="str">
        <f t="shared" si="4"/>
        <v/>
      </c>
      <c r="Q19" s="1564" t="str">
        <f t="shared" si="5"/>
        <v/>
      </c>
      <c r="S19" s="1564" t="str">
        <f t="shared" si="6"/>
        <v/>
      </c>
      <c r="U19" s="1564" t="str">
        <f t="shared" si="7"/>
        <v/>
      </c>
      <c r="W19" s="1564" t="str">
        <f t="shared" si="8"/>
        <v/>
      </c>
      <c r="Y19" s="1564" t="str">
        <f t="shared" si="9"/>
        <v/>
      </c>
      <c r="AA19" s="1564" t="str">
        <f t="shared" si="10"/>
        <v/>
      </c>
      <c r="AC19" s="1564" t="str">
        <f t="shared" si="11"/>
        <v/>
      </c>
      <c r="AE19" s="1564" t="str">
        <f t="shared" si="12"/>
        <v/>
      </c>
      <c r="AG19" s="1564" t="str">
        <f t="shared" si="13"/>
        <v/>
      </c>
      <c r="AI19" s="1564" t="str">
        <f t="shared" si="14"/>
        <v/>
      </c>
      <c r="AK19" s="1564" t="str">
        <f t="shared" si="15"/>
        <v/>
      </c>
      <c r="AM19" s="1564" t="str">
        <f t="shared" si="16"/>
        <v/>
      </c>
      <c r="AO19" s="1564" t="str">
        <f t="shared" si="17"/>
        <v/>
      </c>
      <c r="AQ19" s="1564" t="str">
        <f t="shared" si="18"/>
        <v/>
      </c>
    </row>
    <row r="20" spans="5:43">
      <c r="E20" s="1564" t="str">
        <f t="shared" si="0"/>
        <v/>
      </c>
      <c r="G20" s="1564" t="str">
        <f t="shared" si="0"/>
        <v/>
      </c>
      <c r="I20" s="1564" t="str">
        <f t="shared" si="1"/>
        <v/>
      </c>
      <c r="K20" s="1564" t="str">
        <f t="shared" si="2"/>
        <v/>
      </c>
      <c r="M20" s="1564" t="str">
        <f t="shared" si="3"/>
        <v/>
      </c>
      <c r="O20" s="1564" t="str">
        <f t="shared" si="4"/>
        <v/>
      </c>
      <c r="Q20" s="1564" t="str">
        <f t="shared" si="5"/>
        <v/>
      </c>
      <c r="S20" s="1564" t="str">
        <f t="shared" si="6"/>
        <v/>
      </c>
      <c r="U20" s="1564" t="str">
        <f t="shared" si="7"/>
        <v/>
      </c>
      <c r="W20" s="1564" t="str">
        <f t="shared" si="8"/>
        <v/>
      </c>
      <c r="Y20" s="1564" t="str">
        <f t="shared" si="9"/>
        <v/>
      </c>
      <c r="AA20" s="1564" t="str">
        <f t="shared" si="10"/>
        <v/>
      </c>
      <c r="AC20" s="1564" t="str">
        <f t="shared" si="11"/>
        <v/>
      </c>
      <c r="AE20" s="1564" t="str">
        <f t="shared" si="12"/>
        <v/>
      </c>
      <c r="AG20" s="1564" t="str">
        <f t="shared" si="13"/>
        <v/>
      </c>
      <c r="AI20" s="1564" t="str">
        <f t="shared" si="14"/>
        <v/>
      </c>
      <c r="AK20" s="1564" t="str">
        <f t="shared" si="15"/>
        <v/>
      </c>
      <c r="AM20" s="1564" t="str">
        <f t="shared" si="16"/>
        <v/>
      </c>
      <c r="AO20" s="1564" t="str">
        <f t="shared" si="17"/>
        <v/>
      </c>
      <c r="AQ20" s="1564" t="str">
        <f t="shared" si="18"/>
        <v/>
      </c>
    </row>
    <row r="21" spans="5:43">
      <c r="E21" s="1564" t="str">
        <f t="shared" si="0"/>
        <v/>
      </c>
      <c r="G21" s="1564" t="str">
        <f t="shared" si="0"/>
        <v/>
      </c>
      <c r="I21" s="1564" t="str">
        <f t="shared" si="1"/>
        <v/>
      </c>
      <c r="K21" s="1564" t="str">
        <f t="shared" si="2"/>
        <v/>
      </c>
      <c r="M21" s="1564" t="str">
        <f t="shared" si="3"/>
        <v/>
      </c>
      <c r="O21" s="1564" t="str">
        <f t="shared" si="4"/>
        <v/>
      </c>
      <c r="Q21" s="1564" t="str">
        <f t="shared" si="5"/>
        <v/>
      </c>
      <c r="S21" s="1564" t="str">
        <f t="shared" si="6"/>
        <v/>
      </c>
      <c r="U21" s="1564" t="str">
        <f t="shared" si="7"/>
        <v/>
      </c>
      <c r="W21" s="1564" t="str">
        <f t="shared" si="8"/>
        <v/>
      </c>
      <c r="Y21" s="1564" t="str">
        <f t="shared" si="9"/>
        <v/>
      </c>
      <c r="AA21" s="1564" t="str">
        <f t="shared" si="10"/>
        <v/>
      </c>
      <c r="AC21" s="1564" t="str">
        <f t="shared" si="11"/>
        <v/>
      </c>
      <c r="AE21" s="1564" t="str">
        <f t="shared" si="12"/>
        <v/>
      </c>
      <c r="AG21" s="1564" t="str">
        <f t="shared" si="13"/>
        <v/>
      </c>
      <c r="AI21" s="1564" t="str">
        <f t="shared" si="14"/>
        <v/>
      </c>
      <c r="AK21" s="1564" t="str">
        <f t="shared" si="15"/>
        <v/>
      </c>
      <c r="AM21" s="1564" t="str">
        <f t="shared" si="16"/>
        <v/>
      </c>
      <c r="AO21" s="1564" t="str">
        <f t="shared" si="17"/>
        <v/>
      </c>
      <c r="AQ21" s="1564" t="str">
        <f t="shared" si="18"/>
        <v/>
      </c>
    </row>
    <row r="22" spans="5:43">
      <c r="E22" s="1564" t="str">
        <f t="shared" si="0"/>
        <v/>
      </c>
      <c r="G22" s="1564" t="str">
        <f t="shared" si="0"/>
        <v/>
      </c>
      <c r="I22" s="1564" t="str">
        <f t="shared" si="1"/>
        <v/>
      </c>
      <c r="K22" s="1564" t="str">
        <f t="shared" si="2"/>
        <v/>
      </c>
      <c r="M22" s="1564" t="str">
        <f t="shared" si="3"/>
        <v/>
      </c>
      <c r="O22" s="1564" t="str">
        <f t="shared" si="4"/>
        <v/>
      </c>
      <c r="Q22" s="1564" t="str">
        <f t="shared" si="5"/>
        <v/>
      </c>
      <c r="S22" s="1564" t="str">
        <f t="shared" si="6"/>
        <v/>
      </c>
      <c r="U22" s="1564" t="str">
        <f t="shared" si="7"/>
        <v/>
      </c>
      <c r="W22" s="1564" t="str">
        <f t="shared" si="8"/>
        <v/>
      </c>
      <c r="Y22" s="1564" t="str">
        <f t="shared" si="9"/>
        <v/>
      </c>
      <c r="AA22" s="1564" t="str">
        <f t="shared" si="10"/>
        <v/>
      </c>
      <c r="AC22" s="1564" t="str">
        <f t="shared" si="11"/>
        <v/>
      </c>
      <c r="AE22" s="1564" t="str">
        <f t="shared" si="12"/>
        <v/>
      </c>
      <c r="AG22" s="1564" t="str">
        <f t="shared" si="13"/>
        <v/>
      </c>
      <c r="AI22" s="1564" t="str">
        <f t="shared" si="14"/>
        <v/>
      </c>
      <c r="AK22" s="1564" t="str">
        <f t="shared" si="15"/>
        <v/>
      </c>
      <c r="AM22" s="1564" t="str">
        <f t="shared" si="16"/>
        <v/>
      </c>
      <c r="AO22" s="1564" t="str">
        <f t="shared" si="17"/>
        <v/>
      </c>
      <c r="AQ22" s="1564" t="str">
        <f t="shared" si="18"/>
        <v/>
      </c>
    </row>
    <row r="23" spans="5:43">
      <c r="E23" s="1564" t="str">
        <f t="shared" si="0"/>
        <v/>
      </c>
      <c r="G23" s="1564" t="str">
        <f t="shared" si="0"/>
        <v/>
      </c>
      <c r="I23" s="1564" t="str">
        <f t="shared" si="1"/>
        <v/>
      </c>
      <c r="K23" s="1564" t="str">
        <f t="shared" si="2"/>
        <v/>
      </c>
      <c r="M23" s="1564" t="str">
        <f t="shared" si="3"/>
        <v/>
      </c>
      <c r="O23" s="1564" t="str">
        <f t="shared" si="4"/>
        <v/>
      </c>
      <c r="Q23" s="1564" t="str">
        <f t="shared" si="5"/>
        <v/>
      </c>
      <c r="S23" s="1564" t="str">
        <f t="shared" si="6"/>
        <v/>
      </c>
      <c r="U23" s="1564" t="str">
        <f t="shared" si="7"/>
        <v/>
      </c>
      <c r="W23" s="1564" t="str">
        <f t="shared" si="8"/>
        <v/>
      </c>
      <c r="Y23" s="1564" t="str">
        <f t="shared" si="9"/>
        <v/>
      </c>
      <c r="AA23" s="1564" t="str">
        <f t="shared" si="10"/>
        <v/>
      </c>
      <c r="AC23" s="1564" t="str">
        <f t="shared" si="11"/>
        <v/>
      </c>
      <c r="AE23" s="1564" t="str">
        <f t="shared" si="12"/>
        <v/>
      </c>
      <c r="AG23" s="1564" t="str">
        <f t="shared" si="13"/>
        <v/>
      </c>
      <c r="AI23" s="1564" t="str">
        <f t="shared" si="14"/>
        <v/>
      </c>
      <c r="AK23" s="1564" t="str">
        <f t="shared" si="15"/>
        <v/>
      </c>
      <c r="AM23" s="1564" t="str">
        <f t="shared" si="16"/>
        <v/>
      </c>
      <c r="AO23" s="1564" t="str">
        <f t="shared" si="17"/>
        <v/>
      </c>
      <c r="AQ23" s="1564" t="str">
        <f t="shared" si="18"/>
        <v/>
      </c>
    </row>
    <row r="24" spans="5:43">
      <c r="E24" s="1564" t="str">
        <f t="shared" si="0"/>
        <v/>
      </c>
      <c r="G24" s="1564" t="str">
        <f t="shared" si="0"/>
        <v/>
      </c>
      <c r="I24" s="1564" t="str">
        <f t="shared" si="1"/>
        <v/>
      </c>
      <c r="K24" s="1564" t="str">
        <f t="shared" si="2"/>
        <v/>
      </c>
      <c r="M24" s="1564" t="str">
        <f t="shared" si="3"/>
        <v/>
      </c>
      <c r="O24" s="1564" t="str">
        <f t="shared" si="4"/>
        <v/>
      </c>
      <c r="Q24" s="1564" t="str">
        <f t="shared" si="5"/>
        <v/>
      </c>
      <c r="S24" s="1564" t="str">
        <f t="shared" si="6"/>
        <v/>
      </c>
      <c r="U24" s="1564" t="str">
        <f t="shared" si="7"/>
        <v/>
      </c>
      <c r="W24" s="1564" t="str">
        <f t="shared" si="8"/>
        <v/>
      </c>
      <c r="Y24" s="1564" t="str">
        <f t="shared" si="9"/>
        <v/>
      </c>
      <c r="AA24" s="1564" t="str">
        <f t="shared" si="10"/>
        <v/>
      </c>
      <c r="AC24" s="1564" t="str">
        <f t="shared" si="11"/>
        <v/>
      </c>
      <c r="AE24" s="1564" t="str">
        <f t="shared" si="12"/>
        <v/>
      </c>
      <c r="AG24" s="1564" t="str">
        <f t="shared" si="13"/>
        <v/>
      </c>
      <c r="AI24" s="1564" t="str">
        <f t="shared" si="14"/>
        <v/>
      </c>
      <c r="AK24" s="1564" t="str">
        <f t="shared" si="15"/>
        <v/>
      </c>
      <c r="AM24" s="1564" t="str">
        <f t="shared" si="16"/>
        <v/>
      </c>
      <c r="AO24" s="1564" t="str">
        <f t="shared" si="17"/>
        <v/>
      </c>
      <c r="AQ24" s="1564" t="str">
        <f t="shared" si="18"/>
        <v/>
      </c>
    </row>
    <row r="25" spans="5:43">
      <c r="E25" s="1564" t="str">
        <f t="shared" si="0"/>
        <v/>
      </c>
      <c r="G25" s="1564" t="str">
        <f t="shared" si="0"/>
        <v/>
      </c>
      <c r="I25" s="1564" t="str">
        <f t="shared" si="1"/>
        <v/>
      </c>
      <c r="K25" s="1564" t="str">
        <f t="shared" si="2"/>
        <v/>
      </c>
      <c r="M25" s="1564" t="str">
        <f t="shared" si="3"/>
        <v/>
      </c>
      <c r="O25" s="1564" t="str">
        <f t="shared" si="4"/>
        <v/>
      </c>
      <c r="Q25" s="1564" t="str">
        <f t="shared" si="5"/>
        <v/>
      </c>
      <c r="S25" s="1564" t="str">
        <f t="shared" si="6"/>
        <v/>
      </c>
      <c r="U25" s="1564" t="str">
        <f t="shared" si="7"/>
        <v/>
      </c>
      <c r="W25" s="1564" t="str">
        <f t="shared" si="8"/>
        <v/>
      </c>
      <c r="Y25" s="1564" t="str">
        <f t="shared" si="9"/>
        <v/>
      </c>
      <c r="AA25" s="1564" t="str">
        <f t="shared" si="10"/>
        <v/>
      </c>
      <c r="AC25" s="1564" t="str">
        <f t="shared" si="11"/>
        <v/>
      </c>
      <c r="AE25" s="1564" t="str">
        <f t="shared" si="12"/>
        <v/>
      </c>
      <c r="AG25" s="1564" t="str">
        <f t="shared" si="13"/>
        <v/>
      </c>
      <c r="AI25" s="1564" t="str">
        <f t="shared" si="14"/>
        <v/>
      </c>
      <c r="AK25" s="1564" t="str">
        <f t="shared" si="15"/>
        <v/>
      </c>
      <c r="AM25" s="1564" t="str">
        <f t="shared" si="16"/>
        <v/>
      </c>
      <c r="AO25" s="1564" t="str">
        <f t="shared" si="17"/>
        <v/>
      </c>
      <c r="AQ25" s="1564" t="str">
        <f t="shared" si="18"/>
        <v/>
      </c>
    </row>
    <row r="26" spans="5:43">
      <c r="E26" s="1564" t="str">
        <f t="shared" si="0"/>
        <v/>
      </c>
      <c r="G26" s="1564" t="str">
        <f t="shared" si="0"/>
        <v/>
      </c>
      <c r="I26" s="1564" t="str">
        <f t="shared" si="1"/>
        <v/>
      </c>
      <c r="K26" s="1564" t="str">
        <f t="shared" si="2"/>
        <v/>
      </c>
      <c r="M26" s="1564" t="str">
        <f t="shared" si="3"/>
        <v/>
      </c>
      <c r="O26" s="1564" t="str">
        <f t="shared" si="4"/>
        <v/>
      </c>
      <c r="Q26" s="1564" t="str">
        <f t="shared" si="5"/>
        <v/>
      </c>
      <c r="S26" s="1564" t="str">
        <f t="shared" si="6"/>
        <v/>
      </c>
      <c r="U26" s="1564" t="str">
        <f t="shared" si="7"/>
        <v/>
      </c>
      <c r="W26" s="1564" t="str">
        <f t="shared" si="8"/>
        <v/>
      </c>
      <c r="Y26" s="1564" t="str">
        <f t="shared" si="9"/>
        <v/>
      </c>
      <c r="AA26" s="1564" t="str">
        <f t="shared" si="10"/>
        <v/>
      </c>
      <c r="AC26" s="1564" t="str">
        <f t="shared" si="11"/>
        <v/>
      </c>
      <c r="AE26" s="1564" t="str">
        <f t="shared" si="12"/>
        <v/>
      </c>
      <c r="AG26" s="1564" t="str">
        <f t="shared" si="13"/>
        <v/>
      </c>
      <c r="AI26" s="1564" t="str">
        <f t="shared" si="14"/>
        <v/>
      </c>
      <c r="AK26" s="1564" t="str">
        <f t="shared" si="15"/>
        <v/>
      </c>
      <c r="AM26" s="1564" t="str">
        <f t="shared" si="16"/>
        <v/>
      </c>
      <c r="AO26" s="1564" t="str">
        <f t="shared" si="17"/>
        <v/>
      </c>
      <c r="AQ26" s="1564" t="str">
        <f t="shared" si="18"/>
        <v/>
      </c>
    </row>
    <row r="27" spans="5:43">
      <c r="E27" s="1564" t="str">
        <f t="shared" si="0"/>
        <v/>
      </c>
      <c r="G27" s="1564" t="str">
        <f t="shared" si="0"/>
        <v/>
      </c>
      <c r="I27" s="1564" t="str">
        <f t="shared" si="1"/>
        <v/>
      </c>
      <c r="K27" s="1564" t="str">
        <f t="shared" si="2"/>
        <v/>
      </c>
      <c r="M27" s="1564" t="str">
        <f t="shared" si="3"/>
        <v/>
      </c>
      <c r="O27" s="1564" t="str">
        <f t="shared" si="4"/>
        <v/>
      </c>
      <c r="Q27" s="1564" t="str">
        <f t="shared" si="5"/>
        <v/>
      </c>
      <c r="S27" s="1564" t="str">
        <f t="shared" si="6"/>
        <v/>
      </c>
      <c r="U27" s="1564" t="str">
        <f t="shared" si="7"/>
        <v/>
      </c>
      <c r="W27" s="1564" t="str">
        <f t="shared" si="8"/>
        <v/>
      </c>
      <c r="Y27" s="1564" t="str">
        <f t="shared" si="9"/>
        <v/>
      </c>
      <c r="AA27" s="1564" t="str">
        <f t="shared" si="10"/>
        <v/>
      </c>
      <c r="AC27" s="1564" t="str">
        <f t="shared" si="11"/>
        <v/>
      </c>
      <c r="AE27" s="1564" t="str">
        <f t="shared" si="12"/>
        <v/>
      </c>
      <c r="AG27" s="1564" t="str">
        <f t="shared" si="13"/>
        <v/>
      </c>
      <c r="AI27" s="1564" t="str">
        <f t="shared" si="14"/>
        <v/>
      </c>
      <c r="AK27" s="1564" t="str">
        <f t="shared" si="15"/>
        <v/>
      </c>
      <c r="AM27" s="1564" t="str">
        <f t="shared" si="16"/>
        <v/>
      </c>
      <c r="AO27" s="1564" t="str">
        <f t="shared" si="17"/>
        <v/>
      </c>
      <c r="AQ27" s="1564" t="str">
        <f t="shared" si="18"/>
        <v/>
      </c>
    </row>
    <row r="28" spans="5:43">
      <c r="E28" s="1564" t="str">
        <f t="shared" si="0"/>
        <v/>
      </c>
      <c r="G28" s="1564" t="str">
        <f t="shared" si="0"/>
        <v/>
      </c>
      <c r="I28" s="1564" t="str">
        <f t="shared" si="1"/>
        <v/>
      </c>
      <c r="K28" s="1564" t="str">
        <f t="shared" si="2"/>
        <v/>
      </c>
      <c r="M28" s="1564" t="str">
        <f t="shared" si="3"/>
        <v/>
      </c>
      <c r="O28" s="1564" t="str">
        <f t="shared" si="4"/>
        <v/>
      </c>
      <c r="Q28" s="1564" t="str">
        <f t="shared" si="5"/>
        <v/>
      </c>
      <c r="S28" s="1564" t="str">
        <f t="shared" si="6"/>
        <v/>
      </c>
      <c r="U28" s="1564" t="str">
        <f t="shared" si="7"/>
        <v/>
      </c>
      <c r="W28" s="1564" t="str">
        <f t="shared" si="8"/>
        <v/>
      </c>
      <c r="Y28" s="1564" t="str">
        <f t="shared" si="9"/>
        <v/>
      </c>
      <c r="AA28" s="1564" t="str">
        <f t="shared" si="10"/>
        <v/>
      </c>
      <c r="AC28" s="1564" t="str">
        <f t="shared" si="11"/>
        <v/>
      </c>
      <c r="AE28" s="1564" t="str">
        <f t="shared" si="12"/>
        <v/>
      </c>
      <c r="AG28" s="1564" t="str">
        <f t="shared" si="13"/>
        <v/>
      </c>
      <c r="AI28" s="1564" t="str">
        <f t="shared" si="14"/>
        <v/>
      </c>
      <c r="AK28" s="1564" t="str">
        <f t="shared" si="15"/>
        <v/>
      </c>
      <c r="AM28" s="1564" t="str">
        <f t="shared" si="16"/>
        <v/>
      </c>
      <c r="AO28" s="1564" t="str">
        <f t="shared" si="17"/>
        <v/>
      </c>
      <c r="AQ28" s="1564" t="str">
        <f t="shared" si="18"/>
        <v/>
      </c>
    </row>
    <row r="29" spans="5:43">
      <c r="E29" s="1564" t="str">
        <f t="shared" ref="E29:G44" si="19">IF(OR($B29=0,D29=0),"",D29/$B29)</f>
        <v/>
      </c>
      <c r="G29" s="1564" t="str">
        <f t="shared" si="19"/>
        <v/>
      </c>
      <c r="I29" s="1564" t="str">
        <f t="shared" si="1"/>
        <v/>
      </c>
      <c r="K29" s="1564" t="str">
        <f t="shared" si="2"/>
        <v/>
      </c>
      <c r="M29" s="1564" t="str">
        <f t="shared" si="3"/>
        <v/>
      </c>
      <c r="O29" s="1564" t="str">
        <f t="shared" si="4"/>
        <v/>
      </c>
      <c r="Q29" s="1564" t="str">
        <f t="shared" si="5"/>
        <v/>
      </c>
      <c r="S29" s="1564" t="str">
        <f t="shared" si="6"/>
        <v/>
      </c>
      <c r="U29" s="1564" t="str">
        <f t="shared" si="7"/>
        <v/>
      </c>
      <c r="W29" s="1564" t="str">
        <f t="shared" si="8"/>
        <v/>
      </c>
      <c r="Y29" s="1564" t="str">
        <f t="shared" si="9"/>
        <v/>
      </c>
      <c r="AA29" s="1564" t="str">
        <f t="shared" si="10"/>
        <v/>
      </c>
      <c r="AC29" s="1564" t="str">
        <f t="shared" si="11"/>
        <v/>
      </c>
      <c r="AE29" s="1564" t="str">
        <f t="shared" si="12"/>
        <v/>
      </c>
      <c r="AG29" s="1564" t="str">
        <f t="shared" si="13"/>
        <v/>
      </c>
      <c r="AI29" s="1564" t="str">
        <f t="shared" si="14"/>
        <v/>
      </c>
      <c r="AK29" s="1564" t="str">
        <f t="shared" si="15"/>
        <v/>
      </c>
      <c r="AM29" s="1564" t="str">
        <f t="shared" si="16"/>
        <v/>
      </c>
      <c r="AO29" s="1564" t="str">
        <f t="shared" si="17"/>
        <v/>
      </c>
      <c r="AQ29" s="1564" t="str">
        <f t="shared" si="18"/>
        <v/>
      </c>
    </row>
    <row r="30" spans="5:43">
      <c r="E30" s="1564" t="str">
        <f t="shared" si="19"/>
        <v/>
      </c>
      <c r="G30" s="1564" t="str">
        <f t="shared" si="19"/>
        <v/>
      </c>
      <c r="I30" s="1564" t="str">
        <f t="shared" si="1"/>
        <v/>
      </c>
      <c r="K30" s="1564" t="str">
        <f t="shared" si="2"/>
        <v/>
      </c>
      <c r="M30" s="1564" t="str">
        <f t="shared" si="3"/>
        <v/>
      </c>
      <c r="O30" s="1564" t="str">
        <f t="shared" si="4"/>
        <v/>
      </c>
      <c r="Q30" s="1564" t="str">
        <f t="shared" si="5"/>
        <v/>
      </c>
      <c r="S30" s="1564" t="str">
        <f t="shared" si="6"/>
        <v/>
      </c>
      <c r="U30" s="1564" t="str">
        <f t="shared" si="7"/>
        <v/>
      </c>
      <c r="W30" s="1564" t="str">
        <f t="shared" si="8"/>
        <v/>
      </c>
      <c r="Y30" s="1564" t="str">
        <f t="shared" si="9"/>
        <v/>
      </c>
      <c r="AA30" s="1564" t="str">
        <f t="shared" si="10"/>
        <v/>
      </c>
      <c r="AC30" s="1564" t="str">
        <f t="shared" si="11"/>
        <v/>
      </c>
      <c r="AE30" s="1564" t="str">
        <f t="shared" si="12"/>
        <v/>
      </c>
      <c r="AG30" s="1564" t="str">
        <f t="shared" si="13"/>
        <v/>
      </c>
      <c r="AI30" s="1564" t="str">
        <f t="shared" si="14"/>
        <v/>
      </c>
      <c r="AK30" s="1564" t="str">
        <f t="shared" si="15"/>
        <v/>
      </c>
      <c r="AM30" s="1564" t="str">
        <f t="shared" si="16"/>
        <v/>
      </c>
      <c r="AO30" s="1564" t="str">
        <f t="shared" si="17"/>
        <v/>
      </c>
      <c r="AQ30" s="1564" t="str">
        <f t="shared" si="18"/>
        <v/>
      </c>
    </row>
    <row r="31" spans="5:43">
      <c r="E31" s="1564" t="str">
        <f t="shared" si="19"/>
        <v/>
      </c>
      <c r="G31" s="1564" t="str">
        <f t="shared" si="19"/>
        <v/>
      </c>
      <c r="I31" s="1564" t="str">
        <f t="shared" si="1"/>
        <v/>
      </c>
      <c r="K31" s="1564" t="str">
        <f t="shared" si="2"/>
        <v/>
      </c>
      <c r="M31" s="1564" t="str">
        <f t="shared" si="3"/>
        <v/>
      </c>
      <c r="O31" s="1564" t="str">
        <f t="shared" si="4"/>
        <v/>
      </c>
      <c r="Q31" s="1564" t="str">
        <f t="shared" si="5"/>
        <v/>
      </c>
      <c r="S31" s="1564" t="str">
        <f t="shared" si="6"/>
        <v/>
      </c>
      <c r="U31" s="1564" t="str">
        <f t="shared" si="7"/>
        <v/>
      </c>
      <c r="W31" s="1564" t="str">
        <f t="shared" si="8"/>
        <v/>
      </c>
      <c r="Y31" s="1564" t="str">
        <f t="shared" si="9"/>
        <v/>
      </c>
      <c r="AA31" s="1564" t="str">
        <f t="shared" si="10"/>
        <v/>
      </c>
      <c r="AC31" s="1564" t="str">
        <f t="shared" si="11"/>
        <v/>
      </c>
      <c r="AE31" s="1564" t="str">
        <f t="shared" si="12"/>
        <v/>
      </c>
      <c r="AG31" s="1564" t="str">
        <f t="shared" si="13"/>
        <v/>
      </c>
      <c r="AI31" s="1564" t="str">
        <f t="shared" si="14"/>
        <v/>
      </c>
      <c r="AK31" s="1564" t="str">
        <f t="shared" si="15"/>
        <v/>
      </c>
      <c r="AM31" s="1564" t="str">
        <f t="shared" si="16"/>
        <v/>
      </c>
      <c r="AO31" s="1564" t="str">
        <f t="shared" si="17"/>
        <v/>
      </c>
      <c r="AQ31" s="1564" t="str">
        <f t="shared" si="18"/>
        <v/>
      </c>
    </row>
    <row r="32" spans="5:43">
      <c r="E32" s="1564" t="str">
        <f t="shared" si="19"/>
        <v/>
      </c>
      <c r="G32" s="1564" t="str">
        <f t="shared" si="19"/>
        <v/>
      </c>
      <c r="I32" s="1564" t="str">
        <f t="shared" si="1"/>
        <v/>
      </c>
      <c r="K32" s="1564" t="str">
        <f t="shared" si="2"/>
        <v/>
      </c>
      <c r="M32" s="1564" t="str">
        <f t="shared" si="3"/>
        <v/>
      </c>
      <c r="O32" s="1564" t="str">
        <f t="shared" si="4"/>
        <v/>
      </c>
      <c r="Q32" s="1564" t="str">
        <f t="shared" si="5"/>
        <v/>
      </c>
      <c r="S32" s="1564" t="str">
        <f t="shared" si="6"/>
        <v/>
      </c>
      <c r="U32" s="1564" t="str">
        <f t="shared" si="7"/>
        <v/>
      </c>
      <c r="W32" s="1564" t="str">
        <f t="shared" si="8"/>
        <v/>
      </c>
      <c r="Y32" s="1564" t="str">
        <f t="shared" si="9"/>
        <v/>
      </c>
      <c r="AA32" s="1564" t="str">
        <f t="shared" si="10"/>
        <v/>
      </c>
      <c r="AC32" s="1564" t="str">
        <f t="shared" si="11"/>
        <v/>
      </c>
      <c r="AE32" s="1564" t="str">
        <f t="shared" si="12"/>
        <v/>
      </c>
      <c r="AG32" s="1564" t="str">
        <f t="shared" si="13"/>
        <v/>
      </c>
      <c r="AI32" s="1564" t="str">
        <f t="shared" si="14"/>
        <v/>
      </c>
      <c r="AK32" s="1564" t="str">
        <f t="shared" si="15"/>
        <v/>
      </c>
      <c r="AM32" s="1564" t="str">
        <f t="shared" si="16"/>
        <v/>
      </c>
      <c r="AO32" s="1564" t="str">
        <f t="shared" si="17"/>
        <v/>
      </c>
      <c r="AQ32" s="1564" t="str">
        <f t="shared" si="18"/>
        <v/>
      </c>
    </row>
    <row r="33" spans="5:43">
      <c r="E33" s="1564" t="str">
        <f t="shared" si="19"/>
        <v/>
      </c>
      <c r="G33" s="1564" t="str">
        <f t="shared" si="19"/>
        <v/>
      </c>
      <c r="I33" s="1564" t="str">
        <f t="shared" si="1"/>
        <v/>
      </c>
      <c r="K33" s="1564" t="str">
        <f t="shared" si="2"/>
        <v/>
      </c>
      <c r="M33" s="1564" t="str">
        <f t="shared" si="3"/>
        <v/>
      </c>
      <c r="O33" s="1564" t="str">
        <f t="shared" si="4"/>
        <v/>
      </c>
      <c r="Q33" s="1564" t="str">
        <f t="shared" si="5"/>
        <v/>
      </c>
      <c r="S33" s="1564" t="str">
        <f t="shared" si="6"/>
        <v/>
      </c>
      <c r="U33" s="1564" t="str">
        <f t="shared" si="7"/>
        <v/>
      </c>
      <c r="W33" s="1564" t="str">
        <f t="shared" si="8"/>
        <v/>
      </c>
      <c r="Y33" s="1564" t="str">
        <f t="shared" si="9"/>
        <v/>
      </c>
      <c r="AA33" s="1564" t="str">
        <f t="shared" si="10"/>
        <v/>
      </c>
      <c r="AC33" s="1564" t="str">
        <f t="shared" si="11"/>
        <v/>
      </c>
      <c r="AE33" s="1564" t="str">
        <f t="shared" si="12"/>
        <v/>
      </c>
      <c r="AG33" s="1564" t="str">
        <f t="shared" si="13"/>
        <v/>
      </c>
      <c r="AI33" s="1564" t="str">
        <f t="shared" si="14"/>
        <v/>
      </c>
      <c r="AK33" s="1564" t="str">
        <f t="shared" si="15"/>
        <v/>
      </c>
      <c r="AM33" s="1564" t="str">
        <f t="shared" si="16"/>
        <v/>
      </c>
      <c r="AO33" s="1564" t="str">
        <f t="shared" si="17"/>
        <v/>
      </c>
      <c r="AQ33" s="1564" t="str">
        <f t="shared" si="18"/>
        <v/>
      </c>
    </row>
    <row r="34" spans="5:43">
      <c r="E34" s="1564" t="str">
        <f t="shared" si="19"/>
        <v/>
      </c>
      <c r="G34" s="1564" t="str">
        <f t="shared" si="19"/>
        <v/>
      </c>
      <c r="I34" s="1564" t="str">
        <f t="shared" si="1"/>
        <v/>
      </c>
      <c r="K34" s="1564" t="str">
        <f t="shared" si="2"/>
        <v/>
      </c>
      <c r="M34" s="1564" t="str">
        <f t="shared" si="3"/>
        <v/>
      </c>
      <c r="O34" s="1564" t="str">
        <f t="shared" si="4"/>
        <v/>
      </c>
      <c r="Q34" s="1564" t="str">
        <f t="shared" si="5"/>
        <v/>
      </c>
      <c r="S34" s="1564" t="str">
        <f t="shared" si="6"/>
        <v/>
      </c>
      <c r="U34" s="1564" t="str">
        <f t="shared" si="7"/>
        <v/>
      </c>
      <c r="W34" s="1564" t="str">
        <f t="shared" si="8"/>
        <v/>
      </c>
      <c r="Y34" s="1564" t="str">
        <f t="shared" si="9"/>
        <v/>
      </c>
      <c r="AA34" s="1564" t="str">
        <f t="shared" si="10"/>
        <v/>
      </c>
      <c r="AC34" s="1564" t="str">
        <f t="shared" si="11"/>
        <v/>
      </c>
      <c r="AE34" s="1564" t="str">
        <f t="shared" si="12"/>
        <v/>
      </c>
      <c r="AG34" s="1564" t="str">
        <f t="shared" si="13"/>
        <v/>
      </c>
      <c r="AI34" s="1564" t="str">
        <f t="shared" si="14"/>
        <v/>
      </c>
      <c r="AK34" s="1564" t="str">
        <f t="shared" si="15"/>
        <v/>
      </c>
      <c r="AM34" s="1564" t="str">
        <f t="shared" si="16"/>
        <v/>
      </c>
      <c r="AO34" s="1564" t="str">
        <f t="shared" si="17"/>
        <v/>
      </c>
      <c r="AQ34" s="1564" t="str">
        <f t="shared" si="18"/>
        <v/>
      </c>
    </row>
    <row r="35" spans="5:43">
      <c r="E35" s="1564" t="str">
        <f t="shared" si="19"/>
        <v/>
      </c>
      <c r="G35" s="1564" t="str">
        <f t="shared" si="19"/>
        <v/>
      </c>
      <c r="I35" s="1564" t="str">
        <f t="shared" si="1"/>
        <v/>
      </c>
      <c r="K35" s="1564" t="str">
        <f t="shared" si="2"/>
        <v/>
      </c>
      <c r="M35" s="1564" t="str">
        <f t="shared" si="3"/>
        <v/>
      </c>
      <c r="O35" s="1564" t="str">
        <f t="shared" si="4"/>
        <v/>
      </c>
      <c r="Q35" s="1564" t="str">
        <f t="shared" si="5"/>
        <v/>
      </c>
      <c r="S35" s="1564" t="str">
        <f t="shared" si="6"/>
        <v/>
      </c>
      <c r="U35" s="1564" t="str">
        <f t="shared" si="7"/>
        <v/>
      </c>
      <c r="W35" s="1564" t="str">
        <f t="shared" si="8"/>
        <v/>
      </c>
      <c r="Y35" s="1564" t="str">
        <f t="shared" si="9"/>
        <v/>
      </c>
      <c r="AA35" s="1564" t="str">
        <f t="shared" si="10"/>
        <v/>
      </c>
      <c r="AC35" s="1564" t="str">
        <f t="shared" si="11"/>
        <v/>
      </c>
      <c r="AE35" s="1564" t="str">
        <f t="shared" si="12"/>
        <v/>
      </c>
      <c r="AG35" s="1564" t="str">
        <f t="shared" si="13"/>
        <v/>
      </c>
      <c r="AI35" s="1564" t="str">
        <f t="shared" si="14"/>
        <v/>
      </c>
      <c r="AK35" s="1564" t="str">
        <f t="shared" si="15"/>
        <v/>
      </c>
      <c r="AM35" s="1564" t="str">
        <f t="shared" si="16"/>
        <v/>
      </c>
      <c r="AO35" s="1564" t="str">
        <f t="shared" si="17"/>
        <v/>
      </c>
      <c r="AQ35" s="1564" t="str">
        <f t="shared" si="18"/>
        <v/>
      </c>
    </row>
    <row r="36" spans="5:43">
      <c r="E36" s="1564" t="str">
        <f t="shared" si="19"/>
        <v/>
      </c>
      <c r="G36" s="1564" t="str">
        <f t="shared" si="19"/>
        <v/>
      </c>
      <c r="I36" s="1564" t="str">
        <f t="shared" si="1"/>
        <v/>
      </c>
      <c r="K36" s="1564" t="str">
        <f t="shared" si="2"/>
        <v/>
      </c>
      <c r="M36" s="1564" t="str">
        <f t="shared" si="3"/>
        <v/>
      </c>
      <c r="O36" s="1564" t="str">
        <f t="shared" si="4"/>
        <v/>
      </c>
      <c r="Q36" s="1564" t="str">
        <f t="shared" si="5"/>
        <v/>
      </c>
      <c r="S36" s="1564" t="str">
        <f t="shared" si="6"/>
        <v/>
      </c>
      <c r="U36" s="1564" t="str">
        <f t="shared" si="7"/>
        <v/>
      </c>
      <c r="W36" s="1564" t="str">
        <f t="shared" si="8"/>
        <v/>
      </c>
      <c r="Y36" s="1564" t="str">
        <f t="shared" si="9"/>
        <v/>
      </c>
      <c r="AA36" s="1564" t="str">
        <f t="shared" si="10"/>
        <v/>
      </c>
      <c r="AC36" s="1564" t="str">
        <f t="shared" si="11"/>
        <v/>
      </c>
      <c r="AE36" s="1564" t="str">
        <f t="shared" si="12"/>
        <v/>
      </c>
      <c r="AG36" s="1564" t="str">
        <f t="shared" si="13"/>
        <v/>
      </c>
      <c r="AI36" s="1564" t="str">
        <f t="shared" si="14"/>
        <v/>
      </c>
      <c r="AK36" s="1564" t="str">
        <f t="shared" si="15"/>
        <v/>
      </c>
      <c r="AM36" s="1564" t="str">
        <f t="shared" si="16"/>
        <v/>
      </c>
      <c r="AO36" s="1564" t="str">
        <f t="shared" si="17"/>
        <v/>
      </c>
      <c r="AQ36" s="1564" t="str">
        <f t="shared" si="18"/>
        <v/>
      </c>
    </row>
    <row r="37" spans="5:43">
      <c r="E37" s="1564" t="str">
        <f t="shared" si="19"/>
        <v/>
      </c>
      <c r="G37" s="1564" t="str">
        <f t="shared" si="19"/>
        <v/>
      </c>
      <c r="I37" s="1564" t="str">
        <f t="shared" si="1"/>
        <v/>
      </c>
      <c r="K37" s="1564" t="str">
        <f t="shared" si="2"/>
        <v/>
      </c>
      <c r="M37" s="1564" t="str">
        <f t="shared" si="3"/>
        <v/>
      </c>
      <c r="O37" s="1564" t="str">
        <f t="shared" si="4"/>
        <v/>
      </c>
      <c r="Q37" s="1564" t="str">
        <f t="shared" si="5"/>
        <v/>
      </c>
      <c r="S37" s="1564" t="str">
        <f t="shared" si="6"/>
        <v/>
      </c>
      <c r="U37" s="1564" t="str">
        <f t="shared" si="7"/>
        <v/>
      </c>
      <c r="W37" s="1564" t="str">
        <f t="shared" si="8"/>
        <v/>
      </c>
      <c r="Y37" s="1564" t="str">
        <f t="shared" si="9"/>
        <v/>
      </c>
      <c r="AA37" s="1564" t="str">
        <f t="shared" si="10"/>
        <v/>
      </c>
      <c r="AC37" s="1564" t="str">
        <f t="shared" si="11"/>
        <v/>
      </c>
      <c r="AE37" s="1564" t="str">
        <f t="shared" si="12"/>
        <v/>
      </c>
      <c r="AG37" s="1564" t="str">
        <f t="shared" si="13"/>
        <v/>
      </c>
      <c r="AI37" s="1564" t="str">
        <f t="shared" si="14"/>
        <v/>
      </c>
      <c r="AK37" s="1564" t="str">
        <f t="shared" si="15"/>
        <v/>
      </c>
      <c r="AM37" s="1564" t="str">
        <f t="shared" si="16"/>
        <v/>
      </c>
      <c r="AO37" s="1564" t="str">
        <f t="shared" si="17"/>
        <v/>
      </c>
      <c r="AQ37" s="1564" t="str">
        <f t="shared" si="18"/>
        <v/>
      </c>
    </row>
    <row r="38" spans="5:43">
      <c r="E38" s="1564" t="str">
        <f t="shared" si="19"/>
        <v/>
      </c>
      <c r="G38" s="1564" t="str">
        <f t="shared" si="19"/>
        <v/>
      </c>
      <c r="I38" s="1564" t="str">
        <f t="shared" si="1"/>
        <v/>
      </c>
      <c r="K38" s="1564" t="str">
        <f t="shared" si="2"/>
        <v/>
      </c>
      <c r="M38" s="1564" t="str">
        <f t="shared" si="3"/>
        <v/>
      </c>
      <c r="O38" s="1564" t="str">
        <f t="shared" si="4"/>
        <v/>
      </c>
      <c r="Q38" s="1564" t="str">
        <f t="shared" si="5"/>
        <v/>
      </c>
      <c r="S38" s="1564" t="str">
        <f t="shared" si="6"/>
        <v/>
      </c>
      <c r="U38" s="1564" t="str">
        <f t="shared" si="7"/>
        <v/>
      </c>
      <c r="W38" s="1564" t="str">
        <f t="shared" si="8"/>
        <v/>
      </c>
      <c r="Y38" s="1564" t="str">
        <f t="shared" si="9"/>
        <v/>
      </c>
      <c r="AA38" s="1564" t="str">
        <f t="shared" si="10"/>
        <v/>
      </c>
      <c r="AC38" s="1564" t="str">
        <f t="shared" si="11"/>
        <v/>
      </c>
      <c r="AE38" s="1564" t="str">
        <f t="shared" si="12"/>
        <v/>
      </c>
      <c r="AG38" s="1564" t="str">
        <f t="shared" si="13"/>
        <v/>
      </c>
      <c r="AI38" s="1564" t="str">
        <f t="shared" si="14"/>
        <v/>
      </c>
      <c r="AK38" s="1564" t="str">
        <f t="shared" si="15"/>
        <v/>
      </c>
      <c r="AM38" s="1564" t="str">
        <f t="shared" si="16"/>
        <v/>
      </c>
      <c r="AO38" s="1564" t="str">
        <f t="shared" si="17"/>
        <v/>
      </c>
      <c r="AQ38" s="1564" t="str">
        <f t="shared" si="18"/>
        <v/>
      </c>
    </row>
    <row r="39" spans="5:43">
      <c r="E39" s="1564" t="str">
        <f t="shared" si="19"/>
        <v/>
      </c>
      <c r="G39" s="1564" t="str">
        <f t="shared" si="19"/>
        <v/>
      </c>
      <c r="I39" s="1564" t="str">
        <f t="shared" si="1"/>
        <v/>
      </c>
      <c r="K39" s="1564" t="str">
        <f t="shared" si="2"/>
        <v/>
      </c>
      <c r="M39" s="1564" t="str">
        <f t="shared" si="3"/>
        <v/>
      </c>
      <c r="O39" s="1564" t="str">
        <f t="shared" si="4"/>
        <v/>
      </c>
      <c r="Q39" s="1564" t="str">
        <f t="shared" si="5"/>
        <v/>
      </c>
      <c r="S39" s="1564" t="str">
        <f t="shared" si="6"/>
        <v/>
      </c>
      <c r="U39" s="1564" t="str">
        <f t="shared" si="7"/>
        <v/>
      </c>
      <c r="W39" s="1564" t="str">
        <f t="shared" si="8"/>
        <v/>
      </c>
      <c r="Y39" s="1564" t="str">
        <f t="shared" si="9"/>
        <v/>
      </c>
      <c r="AA39" s="1564" t="str">
        <f t="shared" si="10"/>
        <v/>
      </c>
      <c r="AC39" s="1564" t="str">
        <f t="shared" si="11"/>
        <v/>
      </c>
      <c r="AE39" s="1564" t="str">
        <f t="shared" si="12"/>
        <v/>
      </c>
      <c r="AG39" s="1564" t="str">
        <f t="shared" si="13"/>
        <v/>
      </c>
      <c r="AI39" s="1564" t="str">
        <f t="shared" si="14"/>
        <v/>
      </c>
      <c r="AK39" s="1564" t="str">
        <f t="shared" si="15"/>
        <v/>
      </c>
      <c r="AM39" s="1564" t="str">
        <f t="shared" si="16"/>
        <v/>
      </c>
      <c r="AO39" s="1564" t="str">
        <f t="shared" si="17"/>
        <v/>
      </c>
      <c r="AQ39" s="1564" t="str">
        <f t="shared" si="18"/>
        <v/>
      </c>
    </row>
    <row r="40" spans="5:43">
      <c r="E40" s="1564" t="str">
        <f t="shared" si="19"/>
        <v/>
      </c>
      <c r="G40" s="1564" t="str">
        <f t="shared" si="19"/>
        <v/>
      </c>
      <c r="I40" s="1564" t="str">
        <f t="shared" si="1"/>
        <v/>
      </c>
      <c r="K40" s="1564" t="str">
        <f t="shared" si="2"/>
        <v/>
      </c>
      <c r="M40" s="1564" t="str">
        <f t="shared" si="3"/>
        <v/>
      </c>
      <c r="O40" s="1564" t="str">
        <f t="shared" si="4"/>
        <v/>
      </c>
      <c r="Q40" s="1564" t="str">
        <f t="shared" si="5"/>
        <v/>
      </c>
      <c r="S40" s="1564" t="str">
        <f t="shared" si="6"/>
        <v/>
      </c>
      <c r="U40" s="1564" t="str">
        <f t="shared" si="7"/>
        <v/>
      </c>
      <c r="W40" s="1564" t="str">
        <f t="shared" si="8"/>
        <v/>
      </c>
      <c r="Y40" s="1564" t="str">
        <f t="shared" si="9"/>
        <v/>
      </c>
      <c r="AA40" s="1564" t="str">
        <f t="shared" si="10"/>
        <v/>
      </c>
      <c r="AC40" s="1564" t="str">
        <f t="shared" si="11"/>
        <v/>
      </c>
      <c r="AE40" s="1564" t="str">
        <f t="shared" si="12"/>
        <v/>
      </c>
      <c r="AG40" s="1564" t="str">
        <f t="shared" si="13"/>
        <v/>
      </c>
      <c r="AI40" s="1564" t="str">
        <f t="shared" si="14"/>
        <v/>
      </c>
      <c r="AK40" s="1564" t="str">
        <f t="shared" si="15"/>
        <v/>
      </c>
      <c r="AM40" s="1564" t="str">
        <f t="shared" si="16"/>
        <v/>
      </c>
      <c r="AO40" s="1564" t="str">
        <f t="shared" si="17"/>
        <v/>
      </c>
      <c r="AQ40" s="1564" t="str">
        <f t="shared" si="18"/>
        <v/>
      </c>
    </row>
    <row r="41" spans="5:43">
      <c r="E41" s="1564" t="str">
        <f t="shared" si="19"/>
        <v/>
      </c>
      <c r="G41" s="1564" t="str">
        <f t="shared" si="19"/>
        <v/>
      </c>
      <c r="I41" s="1564" t="str">
        <f t="shared" si="1"/>
        <v/>
      </c>
      <c r="K41" s="1564" t="str">
        <f t="shared" si="2"/>
        <v/>
      </c>
      <c r="M41" s="1564" t="str">
        <f t="shared" si="3"/>
        <v/>
      </c>
      <c r="O41" s="1564" t="str">
        <f t="shared" si="4"/>
        <v/>
      </c>
      <c r="Q41" s="1564" t="str">
        <f t="shared" si="5"/>
        <v/>
      </c>
      <c r="S41" s="1564" t="str">
        <f t="shared" si="6"/>
        <v/>
      </c>
      <c r="U41" s="1564" t="str">
        <f t="shared" si="7"/>
        <v/>
      </c>
      <c r="W41" s="1564" t="str">
        <f t="shared" si="8"/>
        <v/>
      </c>
      <c r="Y41" s="1564" t="str">
        <f t="shared" si="9"/>
        <v/>
      </c>
      <c r="AA41" s="1564" t="str">
        <f t="shared" si="10"/>
        <v/>
      </c>
      <c r="AC41" s="1564" t="str">
        <f t="shared" si="11"/>
        <v/>
      </c>
      <c r="AE41" s="1564" t="str">
        <f t="shared" si="12"/>
        <v/>
      </c>
      <c r="AG41" s="1564" t="str">
        <f t="shared" si="13"/>
        <v/>
      </c>
      <c r="AI41" s="1564" t="str">
        <f t="shared" si="14"/>
        <v/>
      </c>
      <c r="AK41" s="1564" t="str">
        <f t="shared" si="15"/>
        <v/>
      </c>
      <c r="AM41" s="1564" t="str">
        <f t="shared" si="16"/>
        <v/>
      </c>
      <c r="AO41" s="1564" t="str">
        <f t="shared" si="17"/>
        <v/>
      </c>
      <c r="AQ41" s="1564" t="str">
        <f t="shared" si="18"/>
        <v/>
      </c>
    </row>
    <row r="42" spans="5:43">
      <c r="E42" s="1564" t="str">
        <f t="shared" si="19"/>
        <v/>
      </c>
      <c r="G42" s="1564" t="str">
        <f t="shared" si="19"/>
        <v/>
      </c>
      <c r="I42" s="1564" t="str">
        <f t="shared" si="1"/>
        <v/>
      </c>
      <c r="K42" s="1564" t="str">
        <f t="shared" si="2"/>
        <v/>
      </c>
      <c r="M42" s="1564" t="str">
        <f t="shared" si="3"/>
        <v/>
      </c>
      <c r="O42" s="1564" t="str">
        <f t="shared" si="4"/>
        <v/>
      </c>
      <c r="Q42" s="1564" t="str">
        <f t="shared" si="5"/>
        <v/>
      </c>
      <c r="S42" s="1564" t="str">
        <f t="shared" si="6"/>
        <v/>
      </c>
      <c r="U42" s="1564" t="str">
        <f t="shared" si="7"/>
        <v/>
      </c>
      <c r="W42" s="1564" t="str">
        <f t="shared" si="8"/>
        <v/>
      </c>
      <c r="Y42" s="1564" t="str">
        <f t="shared" si="9"/>
        <v/>
      </c>
      <c r="AA42" s="1564" t="str">
        <f t="shared" si="10"/>
        <v/>
      </c>
      <c r="AC42" s="1564" t="str">
        <f t="shared" si="11"/>
        <v/>
      </c>
      <c r="AE42" s="1564" t="str">
        <f t="shared" si="12"/>
        <v/>
      </c>
      <c r="AG42" s="1564" t="str">
        <f t="shared" si="13"/>
        <v/>
      </c>
      <c r="AI42" s="1564" t="str">
        <f t="shared" si="14"/>
        <v/>
      </c>
      <c r="AK42" s="1564" t="str">
        <f t="shared" si="15"/>
        <v/>
      </c>
      <c r="AM42" s="1564" t="str">
        <f t="shared" si="16"/>
        <v/>
      </c>
      <c r="AO42" s="1564" t="str">
        <f t="shared" si="17"/>
        <v/>
      </c>
      <c r="AQ42" s="1564" t="str">
        <f t="shared" si="18"/>
        <v/>
      </c>
    </row>
    <row r="43" spans="5:43">
      <c r="E43" s="1564" t="str">
        <f t="shared" si="19"/>
        <v/>
      </c>
      <c r="G43" s="1564" t="str">
        <f t="shared" si="19"/>
        <v/>
      </c>
      <c r="I43" s="1564" t="str">
        <f t="shared" si="1"/>
        <v/>
      </c>
      <c r="K43" s="1564" t="str">
        <f t="shared" si="2"/>
        <v/>
      </c>
      <c r="M43" s="1564" t="str">
        <f t="shared" si="3"/>
        <v/>
      </c>
      <c r="O43" s="1564" t="str">
        <f t="shared" si="4"/>
        <v/>
      </c>
      <c r="Q43" s="1564" t="str">
        <f t="shared" si="5"/>
        <v/>
      </c>
      <c r="S43" s="1564" t="str">
        <f t="shared" si="6"/>
        <v/>
      </c>
      <c r="U43" s="1564" t="str">
        <f t="shared" si="7"/>
        <v/>
      </c>
      <c r="W43" s="1564" t="str">
        <f t="shared" si="8"/>
        <v/>
      </c>
      <c r="Y43" s="1564" t="str">
        <f t="shared" si="9"/>
        <v/>
      </c>
      <c r="AA43" s="1564" t="str">
        <f t="shared" si="10"/>
        <v/>
      </c>
      <c r="AC43" s="1564" t="str">
        <f t="shared" si="11"/>
        <v/>
      </c>
      <c r="AE43" s="1564" t="str">
        <f t="shared" si="12"/>
        <v/>
      </c>
      <c r="AG43" s="1564" t="str">
        <f t="shared" si="13"/>
        <v/>
      </c>
      <c r="AI43" s="1564" t="str">
        <f t="shared" si="14"/>
        <v/>
      </c>
      <c r="AK43" s="1564" t="str">
        <f t="shared" si="15"/>
        <v/>
      </c>
      <c r="AM43" s="1564" t="str">
        <f t="shared" si="16"/>
        <v/>
      </c>
      <c r="AO43" s="1564" t="str">
        <f t="shared" si="17"/>
        <v/>
      </c>
      <c r="AQ43" s="1564" t="str">
        <f t="shared" si="18"/>
        <v/>
      </c>
    </row>
    <row r="44" spans="5:43">
      <c r="E44" s="1564" t="str">
        <f t="shared" si="19"/>
        <v/>
      </c>
      <c r="G44" s="1564" t="str">
        <f t="shared" si="19"/>
        <v/>
      </c>
      <c r="I44" s="1564" t="str">
        <f t="shared" si="1"/>
        <v/>
      </c>
      <c r="K44" s="1564" t="str">
        <f t="shared" si="2"/>
        <v/>
      </c>
      <c r="M44" s="1564" t="str">
        <f t="shared" si="3"/>
        <v/>
      </c>
      <c r="O44" s="1564" t="str">
        <f t="shared" si="4"/>
        <v/>
      </c>
      <c r="Q44" s="1564" t="str">
        <f t="shared" si="5"/>
        <v/>
      </c>
      <c r="S44" s="1564" t="str">
        <f t="shared" si="6"/>
        <v/>
      </c>
      <c r="U44" s="1564" t="str">
        <f t="shared" si="7"/>
        <v/>
      </c>
      <c r="W44" s="1564" t="str">
        <f t="shared" si="8"/>
        <v/>
      </c>
      <c r="Y44" s="1564" t="str">
        <f t="shared" si="9"/>
        <v/>
      </c>
      <c r="AA44" s="1564" t="str">
        <f t="shared" si="10"/>
        <v/>
      </c>
      <c r="AC44" s="1564" t="str">
        <f t="shared" si="11"/>
        <v/>
      </c>
      <c r="AE44" s="1564" t="str">
        <f t="shared" si="12"/>
        <v/>
      </c>
      <c r="AG44" s="1564" t="str">
        <f t="shared" si="13"/>
        <v/>
      </c>
      <c r="AI44" s="1564" t="str">
        <f t="shared" si="14"/>
        <v/>
      </c>
      <c r="AK44" s="1564" t="str">
        <f t="shared" si="15"/>
        <v/>
      </c>
      <c r="AM44" s="1564" t="str">
        <f t="shared" si="16"/>
        <v/>
      </c>
      <c r="AO44" s="1564" t="str">
        <f t="shared" si="17"/>
        <v/>
      </c>
      <c r="AQ44" s="1564" t="str">
        <f t="shared" si="18"/>
        <v/>
      </c>
    </row>
    <row r="45" spans="5:43">
      <c r="E45" s="1564" t="str">
        <f t="shared" ref="E45:G60" si="20">IF(OR($B45=0,D45=0),"",D45/$B45)</f>
        <v/>
      </c>
      <c r="G45" s="1564" t="str">
        <f t="shared" si="20"/>
        <v/>
      </c>
      <c r="I45" s="1564" t="str">
        <f t="shared" si="1"/>
        <v/>
      </c>
      <c r="K45" s="1564" t="str">
        <f t="shared" si="2"/>
        <v/>
      </c>
      <c r="M45" s="1564" t="str">
        <f t="shared" si="3"/>
        <v/>
      </c>
      <c r="O45" s="1564" t="str">
        <f t="shared" si="4"/>
        <v/>
      </c>
      <c r="Q45" s="1564" t="str">
        <f t="shared" si="5"/>
        <v/>
      </c>
      <c r="S45" s="1564" t="str">
        <f t="shared" si="6"/>
        <v/>
      </c>
      <c r="U45" s="1564" t="str">
        <f t="shared" si="7"/>
        <v/>
      </c>
      <c r="W45" s="1564" t="str">
        <f t="shared" si="8"/>
        <v/>
      </c>
      <c r="Y45" s="1564" t="str">
        <f t="shared" si="9"/>
        <v/>
      </c>
      <c r="AA45" s="1564" t="str">
        <f t="shared" si="10"/>
        <v/>
      </c>
      <c r="AC45" s="1564" t="str">
        <f t="shared" si="11"/>
        <v/>
      </c>
      <c r="AE45" s="1564" t="str">
        <f t="shared" si="12"/>
        <v/>
      </c>
      <c r="AG45" s="1564" t="str">
        <f t="shared" si="13"/>
        <v/>
      </c>
      <c r="AI45" s="1564" t="str">
        <f t="shared" si="14"/>
        <v/>
      </c>
      <c r="AK45" s="1564" t="str">
        <f t="shared" si="15"/>
        <v/>
      </c>
      <c r="AM45" s="1564" t="str">
        <f t="shared" si="16"/>
        <v/>
      </c>
      <c r="AO45" s="1564" t="str">
        <f t="shared" si="17"/>
        <v/>
      </c>
      <c r="AQ45" s="1564" t="str">
        <f t="shared" si="18"/>
        <v/>
      </c>
    </row>
    <row r="46" spans="5:43">
      <c r="E46" s="1564" t="str">
        <f t="shared" si="20"/>
        <v/>
      </c>
      <c r="G46" s="1564" t="str">
        <f t="shared" si="20"/>
        <v/>
      </c>
      <c r="I46" s="1564" t="str">
        <f t="shared" si="1"/>
        <v/>
      </c>
      <c r="K46" s="1564" t="str">
        <f t="shared" si="2"/>
        <v/>
      </c>
      <c r="M46" s="1564" t="str">
        <f t="shared" si="3"/>
        <v/>
      </c>
      <c r="O46" s="1564" t="str">
        <f t="shared" si="4"/>
        <v/>
      </c>
      <c r="Q46" s="1564" t="str">
        <f t="shared" si="5"/>
        <v/>
      </c>
      <c r="S46" s="1564" t="str">
        <f t="shared" si="6"/>
        <v/>
      </c>
      <c r="U46" s="1564" t="str">
        <f t="shared" si="7"/>
        <v/>
      </c>
      <c r="W46" s="1564" t="str">
        <f t="shared" si="8"/>
        <v/>
      </c>
      <c r="Y46" s="1564" t="str">
        <f t="shared" si="9"/>
        <v/>
      </c>
      <c r="AA46" s="1564" t="str">
        <f t="shared" si="10"/>
        <v/>
      </c>
      <c r="AC46" s="1564" t="str">
        <f t="shared" si="11"/>
        <v/>
      </c>
      <c r="AE46" s="1564" t="str">
        <f t="shared" si="12"/>
        <v/>
      </c>
      <c r="AG46" s="1564" t="str">
        <f t="shared" si="13"/>
        <v/>
      </c>
      <c r="AI46" s="1564" t="str">
        <f t="shared" si="14"/>
        <v/>
      </c>
      <c r="AK46" s="1564" t="str">
        <f t="shared" si="15"/>
        <v/>
      </c>
      <c r="AM46" s="1564" t="str">
        <f t="shared" si="16"/>
        <v/>
      </c>
      <c r="AO46" s="1564" t="str">
        <f t="shared" si="17"/>
        <v/>
      </c>
      <c r="AQ46" s="1564" t="str">
        <f t="shared" si="18"/>
        <v/>
      </c>
    </row>
    <row r="47" spans="5:43">
      <c r="E47" s="1564" t="str">
        <f t="shared" si="20"/>
        <v/>
      </c>
      <c r="G47" s="1564" t="str">
        <f t="shared" si="20"/>
        <v/>
      </c>
      <c r="I47" s="1564" t="str">
        <f t="shared" si="1"/>
        <v/>
      </c>
      <c r="K47" s="1564" t="str">
        <f t="shared" si="2"/>
        <v/>
      </c>
      <c r="M47" s="1564" t="str">
        <f t="shared" si="3"/>
        <v/>
      </c>
      <c r="O47" s="1564" t="str">
        <f t="shared" si="4"/>
        <v/>
      </c>
      <c r="Q47" s="1564" t="str">
        <f t="shared" si="5"/>
        <v/>
      </c>
      <c r="S47" s="1564" t="str">
        <f t="shared" si="6"/>
        <v/>
      </c>
      <c r="U47" s="1564" t="str">
        <f t="shared" si="7"/>
        <v/>
      </c>
      <c r="W47" s="1564" t="str">
        <f t="shared" si="8"/>
        <v/>
      </c>
      <c r="Y47" s="1564" t="str">
        <f t="shared" si="9"/>
        <v/>
      </c>
      <c r="AA47" s="1564" t="str">
        <f t="shared" si="10"/>
        <v/>
      </c>
      <c r="AC47" s="1564" t="str">
        <f t="shared" si="11"/>
        <v/>
      </c>
      <c r="AE47" s="1564" t="str">
        <f t="shared" si="12"/>
        <v/>
      </c>
      <c r="AG47" s="1564" t="str">
        <f t="shared" si="13"/>
        <v/>
      </c>
      <c r="AI47" s="1564" t="str">
        <f t="shared" si="14"/>
        <v/>
      </c>
      <c r="AK47" s="1564" t="str">
        <f t="shared" si="15"/>
        <v/>
      </c>
      <c r="AM47" s="1564" t="str">
        <f t="shared" si="16"/>
        <v/>
      </c>
      <c r="AO47" s="1564" t="str">
        <f t="shared" si="17"/>
        <v/>
      </c>
      <c r="AQ47" s="1564" t="str">
        <f t="shared" si="18"/>
        <v/>
      </c>
    </row>
    <row r="48" spans="5:43">
      <c r="E48" s="1564" t="str">
        <f t="shared" si="20"/>
        <v/>
      </c>
      <c r="G48" s="1564" t="str">
        <f t="shared" si="20"/>
        <v/>
      </c>
      <c r="I48" s="1564" t="str">
        <f t="shared" si="1"/>
        <v/>
      </c>
      <c r="K48" s="1564" t="str">
        <f t="shared" si="2"/>
        <v/>
      </c>
      <c r="M48" s="1564" t="str">
        <f t="shared" si="3"/>
        <v/>
      </c>
      <c r="O48" s="1564" t="str">
        <f t="shared" si="4"/>
        <v/>
      </c>
      <c r="Q48" s="1564" t="str">
        <f t="shared" si="5"/>
        <v/>
      </c>
      <c r="S48" s="1564" t="str">
        <f t="shared" si="6"/>
        <v/>
      </c>
      <c r="U48" s="1564" t="str">
        <f t="shared" si="7"/>
        <v/>
      </c>
      <c r="W48" s="1564" t="str">
        <f t="shared" si="8"/>
        <v/>
      </c>
      <c r="Y48" s="1564" t="str">
        <f t="shared" si="9"/>
        <v/>
      </c>
      <c r="AA48" s="1564" t="str">
        <f t="shared" si="10"/>
        <v/>
      </c>
      <c r="AC48" s="1564" t="str">
        <f t="shared" si="11"/>
        <v/>
      </c>
      <c r="AE48" s="1564" t="str">
        <f t="shared" si="12"/>
        <v/>
      </c>
      <c r="AG48" s="1564" t="str">
        <f t="shared" si="13"/>
        <v/>
      </c>
      <c r="AI48" s="1564" t="str">
        <f t="shared" si="14"/>
        <v/>
      </c>
      <c r="AK48" s="1564" t="str">
        <f t="shared" si="15"/>
        <v/>
      </c>
      <c r="AM48" s="1564" t="str">
        <f t="shared" si="16"/>
        <v/>
      </c>
      <c r="AO48" s="1564" t="str">
        <f t="shared" si="17"/>
        <v/>
      </c>
      <c r="AQ48" s="1564" t="str">
        <f t="shared" si="18"/>
        <v/>
      </c>
    </row>
    <row r="49" spans="5:43">
      <c r="E49" s="1564" t="str">
        <f t="shared" si="20"/>
        <v/>
      </c>
      <c r="G49" s="1564" t="str">
        <f t="shared" si="20"/>
        <v/>
      </c>
      <c r="I49" s="1564" t="str">
        <f t="shared" si="1"/>
        <v/>
      </c>
      <c r="K49" s="1564" t="str">
        <f t="shared" si="2"/>
        <v/>
      </c>
      <c r="M49" s="1564" t="str">
        <f t="shared" si="3"/>
        <v/>
      </c>
      <c r="O49" s="1564" t="str">
        <f t="shared" si="4"/>
        <v/>
      </c>
      <c r="Q49" s="1564" t="str">
        <f t="shared" si="5"/>
        <v/>
      </c>
      <c r="S49" s="1564" t="str">
        <f t="shared" si="6"/>
        <v/>
      </c>
      <c r="U49" s="1564" t="str">
        <f t="shared" si="7"/>
        <v/>
      </c>
      <c r="W49" s="1564" t="str">
        <f t="shared" si="8"/>
        <v/>
      </c>
      <c r="Y49" s="1564" t="str">
        <f t="shared" si="9"/>
        <v/>
      </c>
      <c r="AA49" s="1564" t="str">
        <f t="shared" si="10"/>
        <v/>
      </c>
      <c r="AC49" s="1564" t="str">
        <f t="shared" si="11"/>
        <v/>
      </c>
      <c r="AE49" s="1564" t="str">
        <f t="shared" si="12"/>
        <v/>
      </c>
      <c r="AG49" s="1564" t="str">
        <f t="shared" si="13"/>
        <v/>
      </c>
      <c r="AI49" s="1564" t="str">
        <f t="shared" si="14"/>
        <v/>
      </c>
      <c r="AK49" s="1564" t="str">
        <f t="shared" si="15"/>
        <v/>
      </c>
      <c r="AM49" s="1564" t="str">
        <f t="shared" si="16"/>
        <v/>
      </c>
      <c r="AO49" s="1564" t="str">
        <f t="shared" si="17"/>
        <v/>
      </c>
      <c r="AQ49" s="1564" t="str">
        <f t="shared" si="18"/>
        <v/>
      </c>
    </row>
    <row r="50" spans="5:43">
      <c r="E50" s="1564" t="str">
        <f t="shared" si="20"/>
        <v/>
      </c>
      <c r="G50" s="1564" t="str">
        <f t="shared" si="20"/>
        <v/>
      </c>
      <c r="I50" s="1564" t="str">
        <f t="shared" si="1"/>
        <v/>
      </c>
      <c r="K50" s="1564" t="str">
        <f t="shared" si="2"/>
        <v/>
      </c>
      <c r="M50" s="1564" t="str">
        <f t="shared" si="3"/>
        <v/>
      </c>
      <c r="O50" s="1564" t="str">
        <f t="shared" si="4"/>
        <v/>
      </c>
      <c r="Q50" s="1564" t="str">
        <f t="shared" si="5"/>
        <v/>
      </c>
      <c r="S50" s="1564" t="str">
        <f t="shared" si="6"/>
        <v/>
      </c>
      <c r="U50" s="1564" t="str">
        <f t="shared" si="7"/>
        <v/>
      </c>
      <c r="W50" s="1564" t="str">
        <f t="shared" si="8"/>
        <v/>
      </c>
      <c r="Y50" s="1564" t="str">
        <f t="shared" si="9"/>
        <v/>
      </c>
      <c r="AA50" s="1564" t="str">
        <f t="shared" si="10"/>
        <v/>
      </c>
      <c r="AC50" s="1564" t="str">
        <f t="shared" si="11"/>
        <v/>
      </c>
      <c r="AE50" s="1564" t="str">
        <f t="shared" si="12"/>
        <v/>
      </c>
      <c r="AG50" s="1564" t="str">
        <f t="shared" si="13"/>
        <v/>
      </c>
      <c r="AI50" s="1564" t="str">
        <f t="shared" si="14"/>
        <v/>
      </c>
      <c r="AK50" s="1564" t="str">
        <f t="shared" si="15"/>
        <v/>
      </c>
      <c r="AM50" s="1564" t="str">
        <f t="shared" si="16"/>
        <v/>
      </c>
      <c r="AO50" s="1564" t="str">
        <f t="shared" si="17"/>
        <v/>
      </c>
      <c r="AQ50" s="1564" t="str">
        <f t="shared" si="18"/>
        <v/>
      </c>
    </row>
    <row r="51" spans="5:43">
      <c r="E51" s="1564" t="str">
        <f t="shared" si="20"/>
        <v/>
      </c>
      <c r="G51" s="1564" t="str">
        <f t="shared" si="20"/>
        <v/>
      </c>
      <c r="I51" s="1564" t="str">
        <f t="shared" si="1"/>
        <v/>
      </c>
      <c r="K51" s="1564" t="str">
        <f t="shared" si="2"/>
        <v/>
      </c>
      <c r="M51" s="1564" t="str">
        <f t="shared" si="3"/>
        <v/>
      </c>
      <c r="O51" s="1564" t="str">
        <f t="shared" si="4"/>
        <v/>
      </c>
      <c r="Q51" s="1564" t="str">
        <f t="shared" si="5"/>
        <v/>
      </c>
      <c r="S51" s="1564" t="str">
        <f t="shared" si="6"/>
        <v/>
      </c>
      <c r="U51" s="1564" t="str">
        <f t="shared" si="7"/>
        <v/>
      </c>
      <c r="W51" s="1564" t="str">
        <f t="shared" si="8"/>
        <v/>
      </c>
      <c r="Y51" s="1564" t="str">
        <f t="shared" si="9"/>
        <v/>
      </c>
      <c r="AA51" s="1564" t="str">
        <f t="shared" si="10"/>
        <v/>
      </c>
      <c r="AC51" s="1564" t="str">
        <f t="shared" si="11"/>
        <v/>
      </c>
      <c r="AE51" s="1564" t="str">
        <f t="shared" si="12"/>
        <v/>
      </c>
      <c r="AG51" s="1564" t="str">
        <f t="shared" si="13"/>
        <v/>
      </c>
      <c r="AI51" s="1564" t="str">
        <f t="shared" si="14"/>
        <v/>
      </c>
      <c r="AK51" s="1564" t="str">
        <f t="shared" si="15"/>
        <v/>
      </c>
      <c r="AM51" s="1564" t="str">
        <f t="shared" si="16"/>
        <v/>
      </c>
      <c r="AO51" s="1564" t="str">
        <f t="shared" si="17"/>
        <v/>
      </c>
      <c r="AQ51" s="1564" t="str">
        <f t="shared" si="18"/>
        <v/>
      </c>
    </row>
    <row r="52" spans="5:43">
      <c r="E52" s="1564" t="str">
        <f t="shared" si="20"/>
        <v/>
      </c>
      <c r="G52" s="1564" t="str">
        <f t="shared" si="20"/>
        <v/>
      </c>
      <c r="I52" s="1564" t="str">
        <f t="shared" si="1"/>
        <v/>
      </c>
      <c r="K52" s="1564" t="str">
        <f t="shared" si="2"/>
        <v/>
      </c>
      <c r="M52" s="1564" t="str">
        <f t="shared" si="3"/>
        <v/>
      </c>
      <c r="O52" s="1564" t="str">
        <f t="shared" si="4"/>
        <v/>
      </c>
      <c r="Q52" s="1564" t="str">
        <f t="shared" si="5"/>
        <v/>
      </c>
      <c r="S52" s="1564" t="str">
        <f t="shared" si="6"/>
        <v/>
      </c>
      <c r="U52" s="1564" t="str">
        <f t="shared" si="7"/>
        <v/>
      </c>
      <c r="W52" s="1564" t="str">
        <f t="shared" si="8"/>
        <v/>
      </c>
      <c r="Y52" s="1564" t="str">
        <f t="shared" si="9"/>
        <v/>
      </c>
      <c r="AA52" s="1564" t="str">
        <f t="shared" si="10"/>
        <v/>
      </c>
      <c r="AC52" s="1564" t="str">
        <f t="shared" si="11"/>
        <v/>
      </c>
      <c r="AE52" s="1564" t="str">
        <f t="shared" si="12"/>
        <v/>
      </c>
      <c r="AG52" s="1564" t="str">
        <f t="shared" si="13"/>
        <v/>
      </c>
      <c r="AI52" s="1564" t="str">
        <f t="shared" si="14"/>
        <v/>
      </c>
      <c r="AK52" s="1564" t="str">
        <f t="shared" si="15"/>
        <v/>
      </c>
      <c r="AM52" s="1564" t="str">
        <f t="shared" si="16"/>
        <v/>
      </c>
      <c r="AO52" s="1564" t="str">
        <f t="shared" si="17"/>
        <v/>
      </c>
      <c r="AQ52" s="1564" t="str">
        <f t="shared" si="18"/>
        <v/>
      </c>
    </row>
    <row r="53" spans="5:43">
      <c r="E53" s="1564" t="str">
        <f t="shared" si="20"/>
        <v/>
      </c>
      <c r="G53" s="1564" t="str">
        <f t="shared" si="20"/>
        <v/>
      </c>
      <c r="I53" s="1564" t="str">
        <f t="shared" si="1"/>
        <v/>
      </c>
      <c r="K53" s="1564" t="str">
        <f t="shared" si="2"/>
        <v/>
      </c>
      <c r="M53" s="1564" t="str">
        <f t="shared" si="3"/>
        <v/>
      </c>
      <c r="O53" s="1564" t="str">
        <f t="shared" si="4"/>
        <v/>
      </c>
      <c r="Q53" s="1564" t="str">
        <f t="shared" si="5"/>
        <v/>
      </c>
      <c r="S53" s="1564" t="str">
        <f t="shared" si="6"/>
        <v/>
      </c>
      <c r="U53" s="1564" t="str">
        <f t="shared" si="7"/>
        <v/>
      </c>
      <c r="W53" s="1564" t="str">
        <f t="shared" si="8"/>
        <v/>
      </c>
      <c r="Y53" s="1564" t="str">
        <f t="shared" si="9"/>
        <v/>
      </c>
      <c r="AA53" s="1564" t="str">
        <f t="shared" si="10"/>
        <v/>
      </c>
      <c r="AC53" s="1564" t="str">
        <f t="shared" si="11"/>
        <v/>
      </c>
      <c r="AE53" s="1564" t="str">
        <f t="shared" si="12"/>
        <v/>
      </c>
      <c r="AG53" s="1564" t="str">
        <f t="shared" si="13"/>
        <v/>
      </c>
      <c r="AI53" s="1564" t="str">
        <f t="shared" si="14"/>
        <v/>
      </c>
      <c r="AK53" s="1564" t="str">
        <f t="shared" si="15"/>
        <v/>
      </c>
      <c r="AM53" s="1564" t="str">
        <f t="shared" si="16"/>
        <v/>
      </c>
      <c r="AO53" s="1564" t="str">
        <f t="shared" si="17"/>
        <v/>
      </c>
      <c r="AQ53" s="1564" t="str">
        <f t="shared" si="18"/>
        <v/>
      </c>
    </row>
    <row r="54" spans="5:43">
      <c r="E54" s="1564" t="str">
        <f t="shared" si="20"/>
        <v/>
      </c>
      <c r="G54" s="1564" t="str">
        <f t="shared" si="20"/>
        <v/>
      </c>
      <c r="I54" s="1564" t="str">
        <f t="shared" si="1"/>
        <v/>
      </c>
      <c r="K54" s="1564" t="str">
        <f t="shared" si="2"/>
        <v/>
      </c>
      <c r="M54" s="1564" t="str">
        <f t="shared" si="3"/>
        <v/>
      </c>
      <c r="O54" s="1564" t="str">
        <f t="shared" si="4"/>
        <v/>
      </c>
      <c r="Q54" s="1564" t="str">
        <f t="shared" si="5"/>
        <v/>
      </c>
      <c r="S54" s="1564" t="str">
        <f t="shared" si="6"/>
        <v/>
      </c>
      <c r="U54" s="1564" t="str">
        <f t="shared" si="7"/>
        <v/>
      </c>
      <c r="W54" s="1564" t="str">
        <f t="shared" si="8"/>
        <v/>
      </c>
      <c r="Y54" s="1564" t="str">
        <f t="shared" si="9"/>
        <v/>
      </c>
      <c r="AA54" s="1564" t="str">
        <f t="shared" si="10"/>
        <v/>
      </c>
      <c r="AC54" s="1564" t="str">
        <f t="shared" si="11"/>
        <v/>
      </c>
      <c r="AE54" s="1564" t="str">
        <f t="shared" si="12"/>
        <v/>
      </c>
      <c r="AG54" s="1564" t="str">
        <f t="shared" si="13"/>
        <v/>
      </c>
      <c r="AI54" s="1564" t="str">
        <f t="shared" si="14"/>
        <v/>
      </c>
      <c r="AK54" s="1564" t="str">
        <f t="shared" si="15"/>
        <v/>
      </c>
      <c r="AM54" s="1564" t="str">
        <f t="shared" si="16"/>
        <v/>
      </c>
      <c r="AO54" s="1564" t="str">
        <f t="shared" si="17"/>
        <v/>
      </c>
      <c r="AQ54" s="1564" t="str">
        <f t="shared" si="18"/>
        <v/>
      </c>
    </row>
    <row r="55" spans="5:43">
      <c r="E55" s="1564" t="str">
        <f t="shared" si="20"/>
        <v/>
      </c>
      <c r="G55" s="1564" t="str">
        <f t="shared" si="20"/>
        <v/>
      </c>
      <c r="I55" s="1564" t="str">
        <f t="shared" si="1"/>
        <v/>
      </c>
      <c r="K55" s="1564" t="str">
        <f t="shared" si="2"/>
        <v/>
      </c>
      <c r="M55" s="1564" t="str">
        <f t="shared" si="3"/>
        <v/>
      </c>
      <c r="O55" s="1564" t="str">
        <f t="shared" si="4"/>
        <v/>
      </c>
      <c r="Q55" s="1564" t="str">
        <f t="shared" si="5"/>
        <v/>
      </c>
      <c r="S55" s="1564" t="str">
        <f t="shared" si="6"/>
        <v/>
      </c>
      <c r="U55" s="1564" t="str">
        <f t="shared" si="7"/>
        <v/>
      </c>
      <c r="W55" s="1564" t="str">
        <f t="shared" si="8"/>
        <v/>
      </c>
      <c r="Y55" s="1564" t="str">
        <f t="shared" si="9"/>
        <v/>
      </c>
      <c r="AA55" s="1564" t="str">
        <f t="shared" si="10"/>
        <v/>
      </c>
      <c r="AC55" s="1564" t="str">
        <f t="shared" si="11"/>
        <v/>
      </c>
      <c r="AE55" s="1564" t="str">
        <f t="shared" si="12"/>
        <v/>
      </c>
      <c r="AG55" s="1564" t="str">
        <f t="shared" si="13"/>
        <v/>
      </c>
      <c r="AI55" s="1564" t="str">
        <f t="shared" si="14"/>
        <v/>
      </c>
      <c r="AK55" s="1564" t="str">
        <f t="shared" si="15"/>
        <v/>
      </c>
      <c r="AM55" s="1564" t="str">
        <f t="shared" si="16"/>
        <v/>
      </c>
      <c r="AO55" s="1564" t="str">
        <f t="shared" si="17"/>
        <v/>
      </c>
      <c r="AQ55" s="1564" t="str">
        <f t="shared" si="18"/>
        <v/>
      </c>
    </row>
    <row r="56" spans="5:43">
      <c r="E56" s="1564" t="str">
        <f t="shared" si="20"/>
        <v/>
      </c>
      <c r="G56" s="1564" t="str">
        <f t="shared" si="20"/>
        <v/>
      </c>
      <c r="I56" s="1564" t="str">
        <f t="shared" si="1"/>
        <v/>
      </c>
      <c r="K56" s="1564" t="str">
        <f t="shared" si="2"/>
        <v/>
      </c>
      <c r="M56" s="1564" t="str">
        <f t="shared" si="3"/>
        <v/>
      </c>
      <c r="O56" s="1564" t="str">
        <f t="shared" si="4"/>
        <v/>
      </c>
      <c r="Q56" s="1564" t="str">
        <f t="shared" si="5"/>
        <v/>
      </c>
      <c r="S56" s="1564" t="str">
        <f t="shared" si="6"/>
        <v/>
      </c>
      <c r="U56" s="1564" t="str">
        <f t="shared" si="7"/>
        <v/>
      </c>
      <c r="W56" s="1564" t="str">
        <f t="shared" si="8"/>
        <v/>
      </c>
      <c r="Y56" s="1564" t="str">
        <f t="shared" si="9"/>
        <v/>
      </c>
      <c r="AA56" s="1564" t="str">
        <f t="shared" si="10"/>
        <v/>
      </c>
      <c r="AC56" s="1564" t="str">
        <f t="shared" si="11"/>
        <v/>
      </c>
      <c r="AE56" s="1564" t="str">
        <f t="shared" si="12"/>
        <v/>
      </c>
      <c r="AG56" s="1564" t="str">
        <f t="shared" si="13"/>
        <v/>
      </c>
      <c r="AI56" s="1564" t="str">
        <f t="shared" si="14"/>
        <v/>
      </c>
      <c r="AK56" s="1564" t="str">
        <f t="shared" si="15"/>
        <v/>
      </c>
      <c r="AM56" s="1564" t="str">
        <f t="shared" si="16"/>
        <v/>
      </c>
      <c r="AO56" s="1564" t="str">
        <f t="shared" si="17"/>
        <v/>
      </c>
      <c r="AQ56" s="1564" t="str">
        <f t="shared" si="18"/>
        <v/>
      </c>
    </row>
    <row r="57" spans="5:43">
      <c r="E57" s="1564" t="str">
        <f t="shared" si="20"/>
        <v/>
      </c>
      <c r="G57" s="1564" t="str">
        <f t="shared" si="20"/>
        <v/>
      </c>
      <c r="I57" s="1564" t="str">
        <f t="shared" si="1"/>
        <v/>
      </c>
      <c r="K57" s="1564" t="str">
        <f t="shared" si="2"/>
        <v/>
      </c>
      <c r="M57" s="1564" t="str">
        <f t="shared" si="3"/>
        <v/>
      </c>
      <c r="O57" s="1564" t="str">
        <f t="shared" si="4"/>
        <v/>
      </c>
      <c r="Q57" s="1564" t="str">
        <f t="shared" si="5"/>
        <v/>
      </c>
      <c r="S57" s="1564" t="str">
        <f t="shared" si="6"/>
        <v/>
      </c>
      <c r="U57" s="1564" t="str">
        <f t="shared" si="7"/>
        <v/>
      </c>
      <c r="W57" s="1564" t="str">
        <f t="shared" si="8"/>
        <v/>
      </c>
      <c r="Y57" s="1564" t="str">
        <f t="shared" si="9"/>
        <v/>
      </c>
      <c r="AA57" s="1564" t="str">
        <f t="shared" si="10"/>
        <v/>
      </c>
      <c r="AC57" s="1564" t="str">
        <f t="shared" si="11"/>
        <v/>
      </c>
      <c r="AE57" s="1564" t="str">
        <f t="shared" si="12"/>
        <v/>
      </c>
      <c r="AG57" s="1564" t="str">
        <f t="shared" si="13"/>
        <v/>
      </c>
      <c r="AI57" s="1564" t="str">
        <f t="shared" si="14"/>
        <v/>
      </c>
      <c r="AK57" s="1564" t="str">
        <f t="shared" si="15"/>
        <v/>
      </c>
      <c r="AM57" s="1564" t="str">
        <f t="shared" si="16"/>
        <v/>
      </c>
      <c r="AO57" s="1564" t="str">
        <f t="shared" si="17"/>
        <v/>
      </c>
      <c r="AQ57" s="1564" t="str">
        <f t="shared" si="18"/>
        <v/>
      </c>
    </row>
    <row r="58" spans="5:43">
      <c r="E58" s="1564" t="str">
        <f t="shared" si="20"/>
        <v/>
      </c>
      <c r="G58" s="1564" t="str">
        <f t="shared" si="20"/>
        <v/>
      </c>
      <c r="I58" s="1564" t="str">
        <f t="shared" si="1"/>
        <v/>
      </c>
      <c r="K58" s="1564" t="str">
        <f t="shared" si="2"/>
        <v/>
      </c>
      <c r="M58" s="1564" t="str">
        <f t="shared" si="3"/>
        <v/>
      </c>
      <c r="O58" s="1564" t="str">
        <f t="shared" si="4"/>
        <v/>
      </c>
      <c r="Q58" s="1564" t="str">
        <f t="shared" si="5"/>
        <v/>
      </c>
      <c r="S58" s="1564" t="str">
        <f t="shared" si="6"/>
        <v/>
      </c>
      <c r="U58" s="1564" t="str">
        <f t="shared" si="7"/>
        <v/>
      </c>
      <c r="W58" s="1564" t="str">
        <f t="shared" si="8"/>
        <v/>
      </c>
      <c r="Y58" s="1564" t="str">
        <f t="shared" si="9"/>
        <v/>
      </c>
      <c r="AA58" s="1564" t="str">
        <f t="shared" si="10"/>
        <v/>
      </c>
      <c r="AC58" s="1564" t="str">
        <f t="shared" si="11"/>
        <v/>
      </c>
      <c r="AE58" s="1564" t="str">
        <f t="shared" si="12"/>
        <v/>
      </c>
      <c r="AG58" s="1564" t="str">
        <f t="shared" si="13"/>
        <v/>
      </c>
      <c r="AI58" s="1564" t="str">
        <f t="shared" si="14"/>
        <v/>
      </c>
      <c r="AK58" s="1564" t="str">
        <f t="shared" si="15"/>
        <v/>
      </c>
      <c r="AM58" s="1564" t="str">
        <f t="shared" si="16"/>
        <v/>
      </c>
      <c r="AO58" s="1564" t="str">
        <f t="shared" si="17"/>
        <v/>
      </c>
      <c r="AQ58" s="1564" t="str">
        <f t="shared" si="18"/>
        <v/>
      </c>
    </row>
    <row r="59" spans="5:43">
      <c r="E59" s="1564" t="str">
        <f t="shared" si="20"/>
        <v/>
      </c>
      <c r="G59" s="1564" t="str">
        <f t="shared" si="20"/>
        <v/>
      </c>
      <c r="I59" s="1564" t="str">
        <f t="shared" si="1"/>
        <v/>
      </c>
      <c r="K59" s="1564" t="str">
        <f t="shared" si="2"/>
        <v/>
      </c>
      <c r="M59" s="1564" t="str">
        <f t="shared" si="3"/>
        <v/>
      </c>
      <c r="O59" s="1564" t="str">
        <f t="shared" si="4"/>
        <v/>
      </c>
      <c r="Q59" s="1564" t="str">
        <f t="shared" si="5"/>
        <v/>
      </c>
      <c r="S59" s="1564" t="str">
        <f t="shared" si="6"/>
        <v/>
      </c>
      <c r="U59" s="1564" t="str">
        <f t="shared" si="7"/>
        <v/>
      </c>
      <c r="W59" s="1564" t="str">
        <f t="shared" si="8"/>
        <v/>
      </c>
      <c r="Y59" s="1564" t="str">
        <f t="shared" si="9"/>
        <v/>
      </c>
      <c r="AA59" s="1564" t="str">
        <f t="shared" si="10"/>
        <v/>
      </c>
      <c r="AC59" s="1564" t="str">
        <f t="shared" si="11"/>
        <v/>
      </c>
      <c r="AE59" s="1564" t="str">
        <f t="shared" si="12"/>
        <v/>
      </c>
      <c r="AG59" s="1564" t="str">
        <f t="shared" si="13"/>
        <v/>
      </c>
      <c r="AI59" s="1564" t="str">
        <f t="shared" si="14"/>
        <v/>
      </c>
      <c r="AK59" s="1564" t="str">
        <f t="shared" si="15"/>
        <v/>
      </c>
      <c r="AM59" s="1564" t="str">
        <f t="shared" si="16"/>
        <v/>
      </c>
      <c r="AO59" s="1564" t="str">
        <f t="shared" si="17"/>
        <v/>
      </c>
      <c r="AQ59" s="1564" t="str">
        <f t="shared" si="18"/>
        <v/>
      </c>
    </row>
    <row r="60" spans="5:43">
      <c r="E60" s="1564" t="str">
        <f t="shared" si="20"/>
        <v/>
      </c>
      <c r="G60" s="1564" t="str">
        <f t="shared" si="20"/>
        <v/>
      </c>
      <c r="I60" s="1564" t="str">
        <f t="shared" si="1"/>
        <v/>
      </c>
      <c r="K60" s="1564" t="str">
        <f t="shared" si="2"/>
        <v/>
      </c>
      <c r="M60" s="1564" t="str">
        <f t="shared" si="3"/>
        <v/>
      </c>
      <c r="O60" s="1564" t="str">
        <f t="shared" si="4"/>
        <v/>
      </c>
      <c r="Q60" s="1564" t="str">
        <f t="shared" si="5"/>
        <v/>
      </c>
      <c r="S60" s="1564" t="str">
        <f t="shared" si="6"/>
        <v/>
      </c>
      <c r="U60" s="1564" t="str">
        <f t="shared" si="7"/>
        <v/>
      </c>
      <c r="W60" s="1564" t="str">
        <f t="shared" si="8"/>
        <v/>
      </c>
      <c r="Y60" s="1564" t="str">
        <f t="shared" si="9"/>
        <v/>
      </c>
      <c r="AA60" s="1564" t="str">
        <f t="shared" si="10"/>
        <v/>
      </c>
      <c r="AC60" s="1564" t="str">
        <f t="shared" si="11"/>
        <v/>
      </c>
      <c r="AE60" s="1564" t="str">
        <f t="shared" si="12"/>
        <v/>
      </c>
      <c r="AG60" s="1564" t="str">
        <f t="shared" si="13"/>
        <v/>
      </c>
      <c r="AI60" s="1564" t="str">
        <f t="shared" si="14"/>
        <v/>
      </c>
      <c r="AK60" s="1564" t="str">
        <f t="shared" si="15"/>
        <v/>
      </c>
      <c r="AM60" s="1564" t="str">
        <f t="shared" si="16"/>
        <v/>
      </c>
      <c r="AO60" s="1564" t="str">
        <f t="shared" si="17"/>
        <v/>
      </c>
      <c r="AQ60" s="1564" t="str">
        <f t="shared" si="18"/>
        <v/>
      </c>
    </row>
    <row r="61" spans="5:43">
      <c r="E61" s="1564" t="str">
        <f t="shared" ref="E61:G76" si="21">IF(OR($B61=0,D61=0),"",D61/$B61)</f>
        <v/>
      </c>
      <c r="G61" s="1564" t="str">
        <f t="shared" si="21"/>
        <v/>
      </c>
      <c r="I61" s="1564" t="str">
        <f t="shared" si="1"/>
        <v/>
      </c>
      <c r="K61" s="1564" t="str">
        <f t="shared" si="2"/>
        <v/>
      </c>
      <c r="M61" s="1564" t="str">
        <f t="shared" si="3"/>
        <v/>
      </c>
      <c r="O61" s="1564" t="str">
        <f t="shared" si="4"/>
        <v/>
      </c>
      <c r="Q61" s="1564" t="str">
        <f t="shared" si="5"/>
        <v/>
      </c>
      <c r="S61" s="1564" t="str">
        <f t="shared" si="6"/>
        <v/>
      </c>
      <c r="U61" s="1564" t="str">
        <f t="shared" si="7"/>
        <v/>
      </c>
      <c r="W61" s="1564" t="str">
        <f t="shared" si="8"/>
        <v/>
      </c>
      <c r="Y61" s="1564" t="str">
        <f t="shared" si="9"/>
        <v/>
      </c>
      <c r="AA61" s="1564" t="str">
        <f t="shared" si="10"/>
        <v/>
      </c>
      <c r="AC61" s="1564" t="str">
        <f t="shared" si="11"/>
        <v/>
      </c>
      <c r="AE61" s="1564" t="str">
        <f t="shared" si="12"/>
        <v/>
      </c>
      <c r="AG61" s="1564" t="str">
        <f t="shared" si="13"/>
        <v/>
      </c>
      <c r="AI61" s="1564" t="str">
        <f t="shared" si="14"/>
        <v/>
      </c>
      <c r="AK61" s="1564" t="str">
        <f t="shared" si="15"/>
        <v/>
      </c>
      <c r="AM61" s="1564" t="str">
        <f t="shared" si="16"/>
        <v/>
      </c>
      <c r="AO61" s="1564" t="str">
        <f t="shared" si="17"/>
        <v/>
      </c>
      <c r="AQ61" s="1564" t="str">
        <f t="shared" si="18"/>
        <v/>
      </c>
    </row>
    <row r="62" spans="5:43">
      <c r="E62" s="1564" t="str">
        <f t="shared" si="21"/>
        <v/>
      </c>
      <c r="G62" s="1564" t="str">
        <f t="shared" si="21"/>
        <v/>
      </c>
      <c r="I62" s="1564" t="str">
        <f t="shared" si="1"/>
        <v/>
      </c>
      <c r="K62" s="1564" t="str">
        <f t="shared" si="2"/>
        <v/>
      </c>
      <c r="M62" s="1564" t="str">
        <f t="shared" si="3"/>
        <v/>
      </c>
      <c r="O62" s="1564" t="str">
        <f t="shared" si="4"/>
        <v/>
      </c>
      <c r="Q62" s="1564" t="str">
        <f t="shared" si="5"/>
        <v/>
      </c>
      <c r="S62" s="1564" t="str">
        <f t="shared" si="6"/>
        <v/>
      </c>
      <c r="U62" s="1564" t="str">
        <f t="shared" si="7"/>
        <v/>
      </c>
      <c r="W62" s="1564" t="str">
        <f t="shared" si="8"/>
        <v/>
      </c>
      <c r="Y62" s="1564" t="str">
        <f t="shared" si="9"/>
        <v/>
      </c>
      <c r="AA62" s="1564" t="str">
        <f t="shared" si="10"/>
        <v/>
      </c>
      <c r="AC62" s="1564" t="str">
        <f t="shared" si="11"/>
        <v/>
      </c>
      <c r="AE62" s="1564" t="str">
        <f t="shared" si="12"/>
        <v/>
      </c>
      <c r="AG62" s="1564" t="str">
        <f t="shared" si="13"/>
        <v/>
      </c>
      <c r="AI62" s="1564" t="str">
        <f t="shared" si="14"/>
        <v/>
      </c>
      <c r="AK62" s="1564" t="str">
        <f t="shared" si="15"/>
        <v/>
      </c>
      <c r="AM62" s="1564" t="str">
        <f t="shared" si="16"/>
        <v/>
      </c>
      <c r="AO62" s="1564" t="str">
        <f t="shared" si="17"/>
        <v/>
      </c>
      <c r="AQ62" s="1564" t="str">
        <f t="shared" si="18"/>
        <v/>
      </c>
    </row>
    <row r="63" spans="5:43">
      <c r="E63" s="1564" t="str">
        <f t="shared" si="21"/>
        <v/>
      </c>
      <c r="G63" s="1564" t="str">
        <f t="shared" si="21"/>
        <v/>
      </c>
      <c r="I63" s="1564" t="str">
        <f t="shared" si="1"/>
        <v/>
      </c>
      <c r="K63" s="1564" t="str">
        <f t="shared" si="2"/>
        <v/>
      </c>
      <c r="M63" s="1564" t="str">
        <f t="shared" si="3"/>
        <v/>
      </c>
      <c r="O63" s="1564" t="str">
        <f t="shared" si="4"/>
        <v/>
      </c>
      <c r="Q63" s="1564" t="str">
        <f t="shared" si="5"/>
        <v/>
      </c>
      <c r="S63" s="1564" t="str">
        <f t="shared" si="6"/>
        <v/>
      </c>
      <c r="U63" s="1564" t="str">
        <f t="shared" si="7"/>
        <v/>
      </c>
      <c r="W63" s="1564" t="str">
        <f t="shared" si="8"/>
        <v/>
      </c>
      <c r="Y63" s="1564" t="str">
        <f t="shared" si="9"/>
        <v/>
      </c>
      <c r="AA63" s="1564" t="str">
        <f t="shared" si="10"/>
        <v/>
      </c>
      <c r="AC63" s="1564" t="str">
        <f t="shared" si="11"/>
        <v/>
      </c>
      <c r="AE63" s="1564" t="str">
        <f t="shared" si="12"/>
        <v/>
      </c>
      <c r="AG63" s="1564" t="str">
        <f t="shared" si="13"/>
        <v/>
      </c>
      <c r="AI63" s="1564" t="str">
        <f t="shared" si="14"/>
        <v/>
      </c>
      <c r="AK63" s="1564" t="str">
        <f t="shared" si="15"/>
        <v/>
      </c>
      <c r="AM63" s="1564" t="str">
        <f t="shared" si="16"/>
        <v/>
      </c>
      <c r="AO63" s="1564" t="str">
        <f t="shared" si="17"/>
        <v/>
      </c>
      <c r="AQ63" s="1564" t="str">
        <f t="shared" si="18"/>
        <v/>
      </c>
    </row>
    <row r="64" spans="5:43">
      <c r="E64" s="1564" t="str">
        <f t="shared" si="21"/>
        <v/>
      </c>
      <c r="G64" s="1564" t="str">
        <f t="shared" si="21"/>
        <v/>
      </c>
      <c r="I64" s="1564" t="str">
        <f t="shared" si="1"/>
        <v/>
      </c>
      <c r="K64" s="1564" t="str">
        <f t="shared" si="2"/>
        <v/>
      </c>
      <c r="M64" s="1564" t="str">
        <f t="shared" si="3"/>
        <v/>
      </c>
      <c r="O64" s="1564" t="str">
        <f t="shared" si="4"/>
        <v/>
      </c>
      <c r="Q64" s="1564" t="str">
        <f t="shared" si="5"/>
        <v/>
      </c>
      <c r="S64" s="1564" t="str">
        <f t="shared" si="6"/>
        <v/>
      </c>
      <c r="U64" s="1564" t="str">
        <f t="shared" si="7"/>
        <v/>
      </c>
      <c r="W64" s="1564" t="str">
        <f t="shared" si="8"/>
        <v/>
      </c>
      <c r="Y64" s="1564" t="str">
        <f t="shared" si="9"/>
        <v/>
      </c>
      <c r="AA64" s="1564" t="str">
        <f t="shared" si="10"/>
        <v/>
      </c>
      <c r="AC64" s="1564" t="str">
        <f t="shared" si="11"/>
        <v/>
      </c>
      <c r="AE64" s="1564" t="str">
        <f t="shared" si="12"/>
        <v/>
      </c>
      <c r="AG64" s="1564" t="str">
        <f t="shared" si="13"/>
        <v/>
      </c>
      <c r="AI64" s="1564" t="str">
        <f t="shared" si="14"/>
        <v/>
      </c>
      <c r="AK64" s="1564" t="str">
        <f t="shared" si="15"/>
        <v/>
      </c>
      <c r="AM64" s="1564" t="str">
        <f t="shared" si="16"/>
        <v/>
      </c>
      <c r="AO64" s="1564" t="str">
        <f t="shared" si="17"/>
        <v/>
      </c>
      <c r="AQ64" s="1564" t="str">
        <f t="shared" si="18"/>
        <v/>
      </c>
    </row>
    <row r="65" spans="5:43">
      <c r="E65" s="1564" t="str">
        <f t="shared" si="21"/>
        <v/>
      </c>
      <c r="G65" s="1564" t="str">
        <f t="shared" si="21"/>
        <v/>
      </c>
      <c r="I65" s="1564" t="str">
        <f t="shared" si="1"/>
        <v/>
      </c>
      <c r="K65" s="1564" t="str">
        <f t="shared" si="2"/>
        <v/>
      </c>
      <c r="M65" s="1564" t="str">
        <f t="shared" si="3"/>
        <v/>
      </c>
      <c r="O65" s="1564" t="str">
        <f t="shared" si="4"/>
        <v/>
      </c>
      <c r="Q65" s="1564" t="str">
        <f t="shared" si="5"/>
        <v/>
      </c>
      <c r="S65" s="1564" t="str">
        <f t="shared" si="6"/>
        <v/>
      </c>
      <c r="U65" s="1564" t="str">
        <f t="shared" si="7"/>
        <v/>
      </c>
      <c r="W65" s="1564" t="str">
        <f t="shared" si="8"/>
        <v/>
      </c>
      <c r="Y65" s="1564" t="str">
        <f t="shared" si="9"/>
        <v/>
      </c>
      <c r="AA65" s="1564" t="str">
        <f t="shared" si="10"/>
        <v/>
      </c>
      <c r="AC65" s="1564" t="str">
        <f t="shared" si="11"/>
        <v/>
      </c>
      <c r="AE65" s="1564" t="str">
        <f t="shared" si="12"/>
        <v/>
      </c>
      <c r="AG65" s="1564" t="str">
        <f t="shared" si="13"/>
        <v/>
      </c>
      <c r="AI65" s="1564" t="str">
        <f t="shared" si="14"/>
        <v/>
      </c>
      <c r="AK65" s="1564" t="str">
        <f t="shared" si="15"/>
        <v/>
      </c>
      <c r="AM65" s="1564" t="str">
        <f t="shared" si="16"/>
        <v/>
      </c>
      <c r="AO65" s="1564" t="str">
        <f t="shared" si="17"/>
        <v/>
      </c>
      <c r="AQ65" s="1564" t="str">
        <f t="shared" si="18"/>
        <v/>
      </c>
    </row>
    <row r="66" spans="5:43">
      <c r="E66" s="1564" t="str">
        <f t="shared" si="21"/>
        <v/>
      </c>
      <c r="G66" s="1564" t="str">
        <f t="shared" si="21"/>
        <v/>
      </c>
      <c r="I66" s="1564" t="str">
        <f t="shared" si="1"/>
        <v/>
      </c>
      <c r="K66" s="1564" t="str">
        <f t="shared" si="2"/>
        <v/>
      </c>
      <c r="M66" s="1564" t="str">
        <f t="shared" si="3"/>
        <v/>
      </c>
      <c r="O66" s="1564" t="str">
        <f t="shared" si="4"/>
        <v/>
      </c>
      <c r="Q66" s="1564" t="str">
        <f t="shared" si="5"/>
        <v/>
      </c>
      <c r="S66" s="1564" t="str">
        <f t="shared" si="6"/>
        <v/>
      </c>
      <c r="U66" s="1564" t="str">
        <f t="shared" si="7"/>
        <v/>
      </c>
      <c r="W66" s="1564" t="str">
        <f t="shared" si="8"/>
        <v/>
      </c>
      <c r="Y66" s="1564" t="str">
        <f t="shared" si="9"/>
        <v/>
      </c>
      <c r="AA66" s="1564" t="str">
        <f t="shared" si="10"/>
        <v/>
      </c>
      <c r="AC66" s="1564" t="str">
        <f t="shared" si="11"/>
        <v/>
      </c>
      <c r="AE66" s="1564" t="str">
        <f t="shared" si="12"/>
        <v/>
      </c>
      <c r="AG66" s="1564" t="str">
        <f t="shared" si="13"/>
        <v/>
      </c>
      <c r="AI66" s="1564" t="str">
        <f t="shared" si="14"/>
        <v/>
      </c>
      <c r="AK66" s="1564" t="str">
        <f t="shared" si="15"/>
        <v/>
      </c>
      <c r="AM66" s="1564" t="str">
        <f t="shared" si="16"/>
        <v/>
      </c>
      <c r="AO66" s="1564" t="str">
        <f t="shared" si="17"/>
        <v/>
      </c>
      <c r="AQ66" s="1564" t="str">
        <f t="shared" si="18"/>
        <v/>
      </c>
    </row>
    <row r="67" spans="5:43">
      <c r="E67" s="1564" t="str">
        <f t="shared" si="21"/>
        <v/>
      </c>
      <c r="G67" s="1564" t="str">
        <f t="shared" si="21"/>
        <v/>
      </c>
      <c r="I67" s="1564" t="str">
        <f t="shared" si="1"/>
        <v/>
      </c>
      <c r="K67" s="1564" t="str">
        <f t="shared" si="2"/>
        <v/>
      </c>
      <c r="M67" s="1564" t="str">
        <f t="shared" si="3"/>
        <v/>
      </c>
      <c r="O67" s="1564" t="str">
        <f t="shared" si="4"/>
        <v/>
      </c>
      <c r="Q67" s="1564" t="str">
        <f t="shared" si="5"/>
        <v/>
      </c>
      <c r="S67" s="1564" t="str">
        <f t="shared" si="6"/>
        <v/>
      </c>
      <c r="U67" s="1564" t="str">
        <f t="shared" si="7"/>
        <v/>
      </c>
      <c r="W67" s="1564" t="str">
        <f t="shared" si="8"/>
        <v/>
      </c>
      <c r="Y67" s="1564" t="str">
        <f t="shared" si="9"/>
        <v/>
      </c>
      <c r="AA67" s="1564" t="str">
        <f t="shared" si="10"/>
        <v/>
      </c>
      <c r="AC67" s="1564" t="str">
        <f t="shared" si="11"/>
        <v/>
      </c>
      <c r="AE67" s="1564" t="str">
        <f t="shared" si="12"/>
        <v/>
      </c>
      <c r="AG67" s="1564" t="str">
        <f t="shared" si="13"/>
        <v/>
      </c>
      <c r="AI67" s="1564" t="str">
        <f t="shared" si="14"/>
        <v/>
      </c>
      <c r="AK67" s="1564" t="str">
        <f t="shared" si="15"/>
        <v/>
      </c>
      <c r="AM67" s="1564" t="str">
        <f t="shared" si="16"/>
        <v/>
      </c>
      <c r="AO67" s="1564" t="str">
        <f t="shared" si="17"/>
        <v/>
      </c>
      <c r="AQ67" s="1564" t="str">
        <f t="shared" si="18"/>
        <v/>
      </c>
    </row>
    <row r="68" spans="5:43">
      <c r="E68" s="1564" t="str">
        <f t="shared" si="21"/>
        <v/>
      </c>
      <c r="G68" s="1564" t="str">
        <f t="shared" si="21"/>
        <v/>
      </c>
      <c r="I68" s="1564" t="str">
        <f t="shared" si="1"/>
        <v/>
      </c>
      <c r="K68" s="1564" t="str">
        <f t="shared" si="2"/>
        <v/>
      </c>
      <c r="M68" s="1564" t="str">
        <f t="shared" si="3"/>
        <v/>
      </c>
      <c r="O68" s="1564" t="str">
        <f t="shared" si="4"/>
        <v/>
      </c>
      <c r="Q68" s="1564" t="str">
        <f t="shared" si="5"/>
        <v/>
      </c>
      <c r="S68" s="1564" t="str">
        <f t="shared" si="6"/>
        <v/>
      </c>
      <c r="U68" s="1564" t="str">
        <f t="shared" si="7"/>
        <v/>
      </c>
      <c r="W68" s="1564" t="str">
        <f t="shared" si="8"/>
        <v/>
      </c>
      <c r="Y68" s="1564" t="str">
        <f t="shared" si="9"/>
        <v/>
      </c>
      <c r="AA68" s="1564" t="str">
        <f t="shared" si="10"/>
        <v/>
      </c>
      <c r="AC68" s="1564" t="str">
        <f t="shared" si="11"/>
        <v/>
      </c>
      <c r="AE68" s="1564" t="str">
        <f t="shared" si="12"/>
        <v/>
      </c>
      <c r="AG68" s="1564" t="str">
        <f t="shared" si="13"/>
        <v/>
      </c>
      <c r="AI68" s="1564" t="str">
        <f t="shared" si="14"/>
        <v/>
      </c>
      <c r="AK68" s="1564" t="str">
        <f t="shared" si="15"/>
        <v/>
      </c>
      <c r="AM68" s="1564" t="str">
        <f t="shared" si="16"/>
        <v/>
      </c>
      <c r="AO68" s="1564" t="str">
        <f t="shared" si="17"/>
        <v/>
      </c>
      <c r="AQ68" s="1564" t="str">
        <f t="shared" si="18"/>
        <v/>
      </c>
    </row>
    <row r="69" spans="5:43">
      <c r="E69" s="1564" t="str">
        <f t="shared" si="21"/>
        <v/>
      </c>
      <c r="G69" s="1564" t="str">
        <f t="shared" si="21"/>
        <v/>
      </c>
      <c r="I69" s="1564" t="str">
        <f t="shared" si="1"/>
        <v/>
      </c>
      <c r="K69" s="1564" t="str">
        <f t="shared" si="2"/>
        <v/>
      </c>
      <c r="M69" s="1564" t="str">
        <f t="shared" si="3"/>
        <v/>
      </c>
      <c r="O69" s="1564" t="str">
        <f t="shared" si="4"/>
        <v/>
      </c>
      <c r="Q69" s="1564" t="str">
        <f t="shared" si="5"/>
        <v/>
      </c>
      <c r="S69" s="1564" t="str">
        <f t="shared" si="6"/>
        <v/>
      </c>
      <c r="U69" s="1564" t="str">
        <f t="shared" si="7"/>
        <v/>
      </c>
      <c r="W69" s="1564" t="str">
        <f t="shared" si="8"/>
        <v/>
      </c>
      <c r="Y69" s="1564" t="str">
        <f t="shared" si="9"/>
        <v/>
      </c>
      <c r="AA69" s="1564" t="str">
        <f t="shared" si="10"/>
        <v/>
      </c>
      <c r="AC69" s="1564" t="str">
        <f t="shared" si="11"/>
        <v/>
      </c>
      <c r="AE69" s="1564" t="str">
        <f t="shared" si="12"/>
        <v/>
      </c>
      <c r="AG69" s="1564" t="str">
        <f t="shared" si="13"/>
        <v/>
      </c>
      <c r="AI69" s="1564" t="str">
        <f t="shared" si="14"/>
        <v/>
      </c>
      <c r="AK69" s="1564" t="str">
        <f t="shared" si="15"/>
        <v/>
      </c>
      <c r="AM69" s="1564" t="str">
        <f t="shared" si="16"/>
        <v/>
      </c>
      <c r="AO69" s="1564" t="str">
        <f t="shared" si="17"/>
        <v/>
      </c>
      <c r="AQ69" s="1564" t="str">
        <f t="shared" si="18"/>
        <v/>
      </c>
    </row>
    <row r="70" spans="5:43">
      <c r="E70" s="1564" t="str">
        <f t="shared" si="21"/>
        <v/>
      </c>
      <c r="G70" s="1564" t="str">
        <f t="shared" si="21"/>
        <v/>
      </c>
      <c r="I70" s="1564" t="str">
        <f t="shared" si="1"/>
        <v/>
      </c>
      <c r="K70" s="1564" t="str">
        <f t="shared" si="2"/>
        <v/>
      </c>
      <c r="M70" s="1564" t="str">
        <f t="shared" si="3"/>
        <v/>
      </c>
      <c r="O70" s="1564" t="str">
        <f t="shared" si="4"/>
        <v/>
      </c>
      <c r="Q70" s="1564" t="str">
        <f t="shared" si="5"/>
        <v/>
      </c>
      <c r="S70" s="1564" t="str">
        <f t="shared" si="6"/>
        <v/>
      </c>
      <c r="U70" s="1564" t="str">
        <f t="shared" si="7"/>
        <v/>
      </c>
      <c r="W70" s="1564" t="str">
        <f t="shared" si="8"/>
        <v/>
      </c>
      <c r="Y70" s="1564" t="str">
        <f t="shared" si="9"/>
        <v/>
      </c>
      <c r="AA70" s="1564" t="str">
        <f t="shared" si="10"/>
        <v/>
      </c>
      <c r="AC70" s="1564" t="str">
        <f t="shared" si="11"/>
        <v/>
      </c>
      <c r="AE70" s="1564" t="str">
        <f t="shared" si="12"/>
        <v/>
      </c>
      <c r="AG70" s="1564" t="str">
        <f t="shared" si="13"/>
        <v/>
      </c>
      <c r="AI70" s="1564" t="str">
        <f t="shared" si="14"/>
        <v/>
      </c>
      <c r="AK70" s="1564" t="str">
        <f t="shared" si="15"/>
        <v/>
      </c>
      <c r="AM70" s="1564" t="str">
        <f t="shared" si="16"/>
        <v/>
      </c>
      <c r="AO70" s="1564" t="str">
        <f t="shared" si="17"/>
        <v/>
      </c>
      <c r="AQ70" s="1564" t="str">
        <f t="shared" si="18"/>
        <v/>
      </c>
    </row>
    <row r="71" spans="5:43">
      <c r="E71" s="1564" t="str">
        <f t="shared" si="21"/>
        <v/>
      </c>
      <c r="G71" s="1564" t="str">
        <f t="shared" si="21"/>
        <v/>
      </c>
      <c r="I71" s="1564" t="str">
        <f t="shared" si="1"/>
        <v/>
      </c>
      <c r="K71" s="1564" t="str">
        <f t="shared" si="2"/>
        <v/>
      </c>
      <c r="M71" s="1564" t="str">
        <f t="shared" si="3"/>
        <v/>
      </c>
      <c r="O71" s="1564" t="str">
        <f t="shared" si="4"/>
        <v/>
      </c>
      <c r="Q71" s="1564" t="str">
        <f t="shared" si="5"/>
        <v/>
      </c>
      <c r="S71" s="1564" t="str">
        <f t="shared" si="6"/>
        <v/>
      </c>
      <c r="U71" s="1564" t="str">
        <f t="shared" si="7"/>
        <v/>
      </c>
      <c r="W71" s="1564" t="str">
        <f t="shared" si="8"/>
        <v/>
      </c>
      <c r="Y71" s="1564" t="str">
        <f t="shared" si="9"/>
        <v/>
      </c>
      <c r="AA71" s="1564" t="str">
        <f t="shared" si="10"/>
        <v/>
      </c>
      <c r="AC71" s="1564" t="str">
        <f t="shared" si="11"/>
        <v/>
      </c>
      <c r="AE71" s="1564" t="str">
        <f t="shared" si="12"/>
        <v/>
      </c>
      <c r="AG71" s="1564" t="str">
        <f t="shared" si="13"/>
        <v/>
      </c>
      <c r="AI71" s="1564" t="str">
        <f t="shared" si="14"/>
        <v/>
      </c>
      <c r="AK71" s="1564" t="str">
        <f t="shared" si="15"/>
        <v/>
      </c>
      <c r="AM71" s="1564" t="str">
        <f t="shared" si="16"/>
        <v/>
      </c>
      <c r="AO71" s="1564" t="str">
        <f t="shared" si="17"/>
        <v/>
      </c>
      <c r="AQ71" s="1564" t="str">
        <f t="shared" si="18"/>
        <v/>
      </c>
    </row>
    <row r="72" spans="5:43">
      <c r="E72" s="1564" t="str">
        <f t="shared" si="21"/>
        <v/>
      </c>
      <c r="G72" s="1564" t="str">
        <f t="shared" si="21"/>
        <v/>
      </c>
      <c r="I72" s="1564" t="str">
        <f t="shared" si="1"/>
        <v/>
      </c>
      <c r="K72" s="1564" t="str">
        <f t="shared" si="2"/>
        <v/>
      </c>
      <c r="M72" s="1564" t="str">
        <f t="shared" si="3"/>
        <v/>
      </c>
      <c r="O72" s="1564" t="str">
        <f t="shared" si="4"/>
        <v/>
      </c>
      <c r="Q72" s="1564" t="str">
        <f t="shared" si="5"/>
        <v/>
      </c>
      <c r="S72" s="1564" t="str">
        <f t="shared" si="6"/>
        <v/>
      </c>
      <c r="U72" s="1564" t="str">
        <f t="shared" si="7"/>
        <v/>
      </c>
      <c r="W72" s="1564" t="str">
        <f t="shared" si="8"/>
        <v/>
      </c>
      <c r="Y72" s="1564" t="str">
        <f t="shared" si="9"/>
        <v/>
      </c>
      <c r="AA72" s="1564" t="str">
        <f t="shared" si="10"/>
        <v/>
      </c>
      <c r="AC72" s="1564" t="str">
        <f t="shared" si="11"/>
        <v/>
      </c>
      <c r="AE72" s="1564" t="str">
        <f t="shared" si="12"/>
        <v/>
      </c>
      <c r="AG72" s="1564" t="str">
        <f t="shared" si="13"/>
        <v/>
      </c>
      <c r="AI72" s="1564" t="str">
        <f t="shared" si="14"/>
        <v/>
      </c>
      <c r="AK72" s="1564" t="str">
        <f t="shared" si="15"/>
        <v/>
      </c>
      <c r="AM72" s="1564" t="str">
        <f t="shared" si="16"/>
        <v/>
      </c>
      <c r="AO72" s="1564" t="str">
        <f t="shared" si="17"/>
        <v/>
      </c>
      <c r="AQ72" s="1564" t="str">
        <f t="shared" si="18"/>
        <v/>
      </c>
    </row>
    <row r="73" spans="5:43">
      <c r="E73" s="1564" t="str">
        <f t="shared" si="21"/>
        <v/>
      </c>
      <c r="G73" s="1564" t="str">
        <f t="shared" si="21"/>
        <v/>
      </c>
      <c r="I73" s="1564" t="str">
        <f t="shared" si="1"/>
        <v/>
      </c>
      <c r="K73" s="1564" t="str">
        <f t="shared" si="2"/>
        <v/>
      </c>
      <c r="M73" s="1564" t="str">
        <f t="shared" si="3"/>
        <v/>
      </c>
      <c r="O73" s="1564" t="str">
        <f t="shared" si="4"/>
        <v/>
      </c>
      <c r="Q73" s="1564" t="str">
        <f t="shared" si="5"/>
        <v/>
      </c>
      <c r="S73" s="1564" t="str">
        <f t="shared" si="6"/>
        <v/>
      </c>
      <c r="U73" s="1564" t="str">
        <f t="shared" si="7"/>
        <v/>
      </c>
      <c r="W73" s="1564" t="str">
        <f t="shared" si="8"/>
        <v/>
      </c>
      <c r="Y73" s="1564" t="str">
        <f t="shared" si="9"/>
        <v/>
      </c>
      <c r="AA73" s="1564" t="str">
        <f t="shared" si="10"/>
        <v/>
      </c>
      <c r="AC73" s="1564" t="str">
        <f t="shared" si="11"/>
        <v/>
      </c>
      <c r="AE73" s="1564" t="str">
        <f t="shared" si="12"/>
        <v/>
      </c>
      <c r="AG73" s="1564" t="str">
        <f t="shared" si="13"/>
        <v/>
      </c>
      <c r="AI73" s="1564" t="str">
        <f t="shared" si="14"/>
        <v/>
      </c>
      <c r="AK73" s="1564" t="str">
        <f t="shared" si="15"/>
        <v/>
      </c>
      <c r="AM73" s="1564" t="str">
        <f t="shared" si="16"/>
        <v/>
      </c>
      <c r="AO73" s="1564" t="str">
        <f t="shared" si="17"/>
        <v/>
      </c>
      <c r="AQ73" s="1564" t="str">
        <f t="shared" si="18"/>
        <v/>
      </c>
    </row>
    <row r="74" spans="5:43">
      <c r="E74" s="1564" t="str">
        <f t="shared" si="21"/>
        <v/>
      </c>
      <c r="G74" s="1564" t="str">
        <f t="shared" si="21"/>
        <v/>
      </c>
      <c r="I74" s="1564" t="str">
        <f t="shared" si="1"/>
        <v/>
      </c>
      <c r="K74" s="1564" t="str">
        <f t="shared" si="2"/>
        <v/>
      </c>
      <c r="M74" s="1564" t="str">
        <f t="shared" si="3"/>
        <v/>
      </c>
      <c r="O74" s="1564" t="str">
        <f t="shared" si="4"/>
        <v/>
      </c>
      <c r="Q74" s="1564" t="str">
        <f t="shared" si="5"/>
        <v/>
      </c>
      <c r="S74" s="1564" t="str">
        <f t="shared" si="6"/>
        <v/>
      </c>
      <c r="U74" s="1564" t="str">
        <f t="shared" si="7"/>
        <v/>
      </c>
      <c r="W74" s="1564" t="str">
        <f t="shared" si="8"/>
        <v/>
      </c>
      <c r="Y74" s="1564" t="str">
        <f t="shared" si="9"/>
        <v/>
      </c>
      <c r="AA74" s="1564" t="str">
        <f t="shared" si="10"/>
        <v/>
      </c>
      <c r="AC74" s="1564" t="str">
        <f t="shared" si="11"/>
        <v/>
      </c>
      <c r="AE74" s="1564" t="str">
        <f t="shared" si="12"/>
        <v/>
      </c>
      <c r="AG74" s="1564" t="str">
        <f t="shared" si="13"/>
        <v/>
      </c>
      <c r="AI74" s="1564" t="str">
        <f t="shared" si="14"/>
        <v/>
      </c>
      <c r="AK74" s="1564" t="str">
        <f t="shared" si="15"/>
        <v/>
      </c>
      <c r="AM74" s="1564" t="str">
        <f t="shared" si="16"/>
        <v/>
      </c>
      <c r="AO74" s="1564" t="str">
        <f t="shared" si="17"/>
        <v/>
      </c>
      <c r="AQ74" s="1564" t="str">
        <f t="shared" si="18"/>
        <v/>
      </c>
    </row>
    <row r="75" spans="5:43">
      <c r="E75" s="1564" t="str">
        <f t="shared" si="21"/>
        <v/>
      </c>
      <c r="G75" s="1564" t="str">
        <f t="shared" si="21"/>
        <v/>
      </c>
      <c r="I75" s="1564" t="str">
        <f t="shared" si="1"/>
        <v/>
      </c>
      <c r="K75" s="1564" t="str">
        <f t="shared" si="2"/>
        <v/>
      </c>
      <c r="M75" s="1564" t="str">
        <f t="shared" si="3"/>
        <v/>
      </c>
      <c r="O75" s="1564" t="str">
        <f t="shared" si="4"/>
        <v/>
      </c>
      <c r="Q75" s="1564" t="str">
        <f t="shared" si="5"/>
        <v/>
      </c>
      <c r="S75" s="1564" t="str">
        <f t="shared" si="6"/>
        <v/>
      </c>
      <c r="U75" s="1564" t="str">
        <f t="shared" si="7"/>
        <v/>
      </c>
      <c r="W75" s="1564" t="str">
        <f t="shared" si="8"/>
        <v/>
      </c>
      <c r="Y75" s="1564" t="str">
        <f t="shared" si="9"/>
        <v/>
      </c>
      <c r="AA75" s="1564" t="str">
        <f t="shared" si="10"/>
        <v/>
      </c>
      <c r="AC75" s="1564" t="str">
        <f t="shared" si="11"/>
        <v/>
      </c>
      <c r="AE75" s="1564" t="str">
        <f t="shared" si="12"/>
        <v/>
      </c>
      <c r="AG75" s="1564" t="str">
        <f t="shared" si="13"/>
        <v/>
      </c>
      <c r="AI75" s="1564" t="str">
        <f t="shared" si="14"/>
        <v/>
      </c>
      <c r="AK75" s="1564" t="str">
        <f t="shared" si="15"/>
        <v/>
      </c>
      <c r="AM75" s="1564" t="str">
        <f t="shared" si="16"/>
        <v/>
      </c>
      <c r="AO75" s="1564" t="str">
        <f t="shared" si="17"/>
        <v/>
      </c>
      <c r="AQ75" s="1564" t="str">
        <f t="shared" si="18"/>
        <v/>
      </c>
    </row>
    <row r="76" spans="5:43">
      <c r="E76" s="1564" t="str">
        <f t="shared" si="21"/>
        <v/>
      </c>
      <c r="G76" s="1564" t="str">
        <f t="shared" si="21"/>
        <v/>
      </c>
      <c r="I76" s="1564" t="str">
        <f t="shared" si="1"/>
        <v/>
      </c>
      <c r="K76" s="1564" t="str">
        <f t="shared" si="2"/>
        <v/>
      </c>
      <c r="M76" s="1564" t="str">
        <f t="shared" si="3"/>
        <v/>
      </c>
      <c r="O76" s="1564" t="str">
        <f t="shared" si="4"/>
        <v/>
      </c>
      <c r="Q76" s="1564" t="str">
        <f t="shared" si="5"/>
        <v/>
      </c>
      <c r="S76" s="1564" t="str">
        <f t="shared" si="6"/>
        <v/>
      </c>
      <c r="U76" s="1564" t="str">
        <f t="shared" si="7"/>
        <v/>
      </c>
      <c r="W76" s="1564" t="str">
        <f t="shared" si="8"/>
        <v/>
      </c>
      <c r="Y76" s="1564" t="str">
        <f t="shared" si="9"/>
        <v/>
      </c>
      <c r="AA76" s="1564" t="str">
        <f t="shared" si="10"/>
        <v/>
      </c>
      <c r="AC76" s="1564" t="str">
        <f t="shared" si="11"/>
        <v/>
      </c>
      <c r="AE76" s="1564" t="str">
        <f t="shared" si="12"/>
        <v/>
      </c>
      <c r="AG76" s="1564" t="str">
        <f t="shared" si="13"/>
        <v/>
      </c>
      <c r="AI76" s="1564" t="str">
        <f t="shared" si="14"/>
        <v/>
      </c>
      <c r="AK76" s="1564" t="str">
        <f t="shared" si="15"/>
        <v/>
      </c>
      <c r="AM76" s="1564" t="str">
        <f t="shared" si="16"/>
        <v/>
      </c>
      <c r="AO76" s="1564" t="str">
        <f t="shared" si="17"/>
        <v/>
      </c>
      <c r="AQ76" s="1564" t="str">
        <f t="shared" si="18"/>
        <v/>
      </c>
    </row>
    <row r="77" spans="5:43">
      <c r="E77" s="1564" t="str">
        <f t="shared" ref="E77:G92" si="22">IF(OR($B77=0,D77=0),"",D77/$B77)</f>
        <v/>
      </c>
      <c r="G77" s="1564" t="str">
        <f t="shared" si="22"/>
        <v/>
      </c>
      <c r="I77" s="1564" t="str">
        <f t="shared" ref="I77:I140" si="23">IF(OR($B77=0,H77=0),"",H77/$B77)</f>
        <v/>
      </c>
      <c r="K77" s="1564" t="str">
        <f t="shared" ref="K77:K140" si="24">IF(OR($B77=0,J77=0),"",J77/$B77)</f>
        <v/>
      </c>
      <c r="M77" s="1564" t="str">
        <f t="shared" ref="M77:M140" si="25">IF(OR($B77=0,L77=0),"",L77/$B77)</f>
        <v/>
      </c>
      <c r="O77" s="1564" t="str">
        <f t="shared" ref="O77:O140" si="26">IF(OR($B77=0,N77=0),"",N77/$B77)</f>
        <v/>
      </c>
      <c r="Q77" s="1564" t="str">
        <f t="shared" ref="Q77:Q140" si="27">IF(OR($B77=0,P77=0),"",P77/$B77)</f>
        <v/>
      </c>
      <c r="S77" s="1564" t="str">
        <f t="shared" ref="S77:S140" si="28">IF(OR($B77=0,R77=0),"",R77/$B77)</f>
        <v/>
      </c>
      <c r="U77" s="1564" t="str">
        <f t="shared" ref="U77:U140" si="29">IF(OR($B77=0,T77=0),"",T77/$B77)</f>
        <v/>
      </c>
      <c r="W77" s="1564" t="str">
        <f t="shared" ref="W77:W140" si="30">IF(OR($B77=0,V77=0),"",V77/$B77)</f>
        <v/>
      </c>
      <c r="Y77" s="1564" t="str">
        <f t="shared" ref="Y77:Y140" si="31">IF(OR($B77=0,X77=0),"",X77/$B77)</f>
        <v/>
      </c>
      <c r="AA77" s="1564" t="str">
        <f t="shared" ref="AA77:AA140" si="32">IF(OR($B77=0,Z77=0),"",Z77/$B77)</f>
        <v/>
      </c>
      <c r="AC77" s="1564" t="str">
        <f t="shared" ref="AC77:AC140" si="33">IF(OR($B77=0,AB77=0),"",AB77/$B77)</f>
        <v/>
      </c>
      <c r="AE77" s="1564" t="str">
        <f t="shared" ref="AE77:AE140" si="34">IF(OR($B77=0,AD77=0),"",AD77/$B77)</f>
        <v/>
      </c>
      <c r="AG77" s="1564" t="str">
        <f t="shared" ref="AG77:AG140" si="35">IF(OR($B77=0,AF77=0),"",AF77/$B77)</f>
        <v/>
      </c>
      <c r="AI77" s="1564" t="str">
        <f t="shared" ref="AI77:AI140" si="36">IF(OR($B77=0,AH77=0),"",AH77/$B77)</f>
        <v/>
      </c>
      <c r="AK77" s="1564" t="str">
        <f t="shared" ref="AK77:AK140" si="37">IF(OR($B77=0,AJ77=0),"",AJ77/$B77)</f>
        <v/>
      </c>
      <c r="AM77" s="1564" t="str">
        <f t="shared" ref="AM77:AM140" si="38">IF(OR($B77=0,AL77=0),"",AL77/$B77)</f>
        <v/>
      </c>
      <c r="AO77" s="1564" t="str">
        <f t="shared" ref="AO77:AO140" si="39">IF(OR($B77=0,AN77=0),"",AN77/$B77)</f>
        <v/>
      </c>
      <c r="AQ77" s="1564" t="str">
        <f t="shared" ref="AQ77:AQ140" si="40">IF(OR($B77=0,AP77=0),"",AP77/$B77)</f>
        <v/>
      </c>
    </row>
    <row r="78" spans="5:43">
      <c r="E78" s="1564" t="str">
        <f t="shared" si="22"/>
        <v/>
      </c>
      <c r="G78" s="1564" t="str">
        <f t="shared" si="22"/>
        <v/>
      </c>
      <c r="I78" s="1564" t="str">
        <f t="shared" si="23"/>
        <v/>
      </c>
      <c r="K78" s="1564" t="str">
        <f t="shared" si="24"/>
        <v/>
      </c>
      <c r="M78" s="1564" t="str">
        <f t="shared" si="25"/>
        <v/>
      </c>
      <c r="O78" s="1564" t="str">
        <f t="shared" si="26"/>
        <v/>
      </c>
      <c r="Q78" s="1564" t="str">
        <f t="shared" si="27"/>
        <v/>
      </c>
      <c r="S78" s="1564" t="str">
        <f t="shared" si="28"/>
        <v/>
      </c>
      <c r="U78" s="1564" t="str">
        <f t="shared" si="29"/>
        <v/>
      </c>
      <c r="W78" s="1564" t="str">
        <f t="shared" si="30"/>
        <v/>
      </c>
      <c r="Y78" s="1564" t="str">
        <f t="shared" si="31"/>
        <v/>
      </c>
      <c r="AA78" s="1564" t="str">
        <f t="shared" si="32"/>
        <v/>
      </c>
      <c r="AC78" s="1564" t="str">
        <f t="shared" si="33"/>
        <v/>
      </c>
      <c r="AE78" s="1564" t="str">
        <f t="shared" si="34"/>
        <v/>
      </c>
      <c r="AG78" s="1564" t="str">
        <f t="shared" si="35"/>
        <v/>
      </c>
      <c r="AI78" s="1564" t="str">
        <f t="shared" si="36"/>
        <v/>
      </c>
      <c r="AK78" s="1564" t="str">
        <f t="shared" si="37"/>
        <v/>
      </c>
      <c r="AM78" s="1564" t="str">
        <f t="shared" si="38"/>
        <v/>
      </c>
      <c r="AO78" s="1564" t="str">
        <f t="shared" si="39"/>
        <v/>
      </c>
      <c r="AQ78" s="1564" t="str">
        <f t="shared" si="40"/>
        <v/>
      </c>
    </row>
    <row r="79" spans="5:43">
      <c r="E79" s="1564" t="str">
        <f t="shared" si="22"/>
        <v/>
      </c>
      <c r="G79" s="1564" t="str">
        <f t="shared" si="22"/>
        <v/>
      </c>
      <c r="I79" s="1564" t="str">
        <f t="shared" si="23"/>
        <v/>
      </c>
      <c r="K79" s="1564" t="str">
        <f t="shared" si="24"/>
        <v/>
      </c>
      <c r="M79" s="1564" t="str">
        <f t="shared" si="25"/>
        <v/>
      </c>
      <c r="O79" s="1564" t="str">
        <f t="shared" si="26"/>
        <v/>
      </c>
      <c r="Q79" s="1564" t="str">
        <f t="shared" si="27"/>
        <v/>
      </c>
      <c r="S79" s="1564" t="str">
        <f t="shared" si="28"/>
        <v/>
      </c>
      <c r="U79" s="1564" t="str">
        <f t="shared" si="29"/>
        <v/>
      </c>
      <c r="W79" s="1564" t="str">
        <f t="shared" si="30"/>
        <v/>
      </c>
      <c r="Y79" s="1564" t="str">
        <f t="shared" si="31"/>
        <v/>
      </c>
      <c r="AA79" s="1564" t="str">
        <f t="shared" si="32"/>
        <v/>
      </c>
      <c r="AC79" s="1564" t="str">
        <f t="shared" si="33"/>
        <v/>
      </c>
      <c r="AE79" s="1564" t="str">
        <f t="shared" si="34"/>
        <v/>
      </c>
      <c r="AG79" s="1564" t="str">
        <f t="shared" si="35"/>
        <v/>
      </c>
      <c r="AI79" s="1564" t="str">
        <f t="shared" si="36"/>
        <v/>
      </c>
      <c r="AK79" s="1564" t="str">
        <f t="shared" si="37"/>
        <v/>
      </c>
      <c r="AM79" s="1564" t="str">
        <f t="shared" si="38"/>
        <v/>
      </c>
      <c r="AO79" s="1564" t="str">
        <f t="shared" si="39"/>
        <v/>
      </c>
      <c r="AQ79" s="1564" t="str">
        <f t="shared" si="40"/>
        <v/>
      </c>
    </row>
    <row r="80" spans="5:43">
      <c r="E80" s="1564" t="str">
        <f t="shared" si="22"/>
        <v/>
      </c>
      <c r="G80" s="1564" t="str">
        <f t="shared" si="22"/>
        <v/>
      </c>
      <c r="I80" s="1564" t="str">
        <f t="shared" si="23"/>
        <v/>
      </c>
      <c r="K80" s="1564" t="str">
        <f t="shared" si="24"/>
        <v/>
      </c>
      <c r="M80" s="1564" t="str">
        <f t="shared" si="25"/>
        <v/>
      </c>
      <c r="O80" s="1564" t="str">
        <f t="shared" si="26"/>
        <v/>
      </c>
      <c r="Q80" s="1564" t="str">
        <f t="shared" si="27"/>
        <v/>
      </c>
      <c r="S80" s="1564" t="str">
        <f t="shared" si="28"/>
        <v/>
      </c>
      <c r="U80" s="1564" t="str">
        <f t="shared" si="29"/>
        <v/>
      </c>
      <c r="W80" s="1564" t="str">
        <f t="shared" si="30"/>
        <v/>
      </c>
      <c r="Y80" s="1564" t="str">
        <f t="shared" si="31"/>
        <v/>
      </c>
      <c r="AA80" s="1564" t="str">
        <f t="shared" si="32"/>
        <v/>
      </c>
      <c r="AC80" s="1564" t="str">
        <f t="shared" si="33"/>
        <v/>
      </c>
      <c r="AE80" s="1564" t="str">
        <f t="shared" si="34"/>
        <v/>
      </c>
      <c r="AG80" s="1564" t="str">
        <f t="shared" si="35"/>
        <v/>
      </c>
      <c r="AI80" s="1564" t="str">
        <f t="shared" si="36"/>
        <v/>
      </c>
      <c r="AK80" s="1564" t="str">
        <f t="shared" si="37"/>
        <v/>
      </c>
      <c r="AM80" s="1564" t="str">
        <f t="shared" si="38"/>
        <v/>
      </c>
      <c r="AO80" s="1564" t="str">
        <f t="shared" si="39"/>
        <v/>
      </c>
      <c r="AQ80" s="1564" t="str">
        <f t="shared" si="40"/>
        <v/>
      </c>
    </row>
    <row r="81" spans="5:43">
      <c r="E81" s="1564" t="str">
        <f t="shared" si="22"/>
        <v/>
      </c>
      <c r="G81" s="1564" t="str">
        <f t="shared" si="22"/>
        <v/>
      </c>
      <c r="I81" s="1564" t="str">
        <f t="shared" si="23"/>
        <v/>
      </c>
      <c r="K81" s="1564" t="str">
        <f t="shared" si="24"/>
        <v/>
      </c>
      <c r="M81" s="1564" t="str">
        <f t="shared" si="25"/>
        <v/>
      </c>
      <c r="O81" s="1564" t="str">
        <f t="shared" si="26"/>
        <v/>
      </c>
      <c r="Q81" s="1564" t="str">
        <f t="shared" si="27"/>
        <v/>
      </c>
      <c r="S81" s="1564" t="str">
        <f t="shared" si="28"/>
        <v/>
      </c>
      <c r="U81" s="1564" t="str">
        <f t="shared" si="29"/>
        <v/>
      </c>
      <c r="W81" s="1564" t="str">
        <f t="shared" si="30"/>
        <v/>
      </c>
      <c r="Y81" s="1564" t="str">
        <f t="shared" si="31"/>
        <v/>
      </c>
      <c r="AA81" s="1564" t="str">
        <f t="shared" si="32"/>
        <v/>
      </c>
      <c r="AC81" s="1564" t="str">
        <f t="shared" si="33"/>
        <v/>
      </c>
      <c r="AE81" s="1564" t="str">
        <f t="shared" si="34"/>
        <v/>
      </c>
      <c r="AG81" s="1564" t="str">
        <f t="shared" si="35"/>
        <v/>
      </c>
      <c r="AI81" s="1564" t="str">
        <f t="shared" si="36"/>
        <v/>
      </c>
      <c r="AK81" s="1564" t="str">
        <f t="shared" si="37"/>
        <v/>
      </c>
      <c r="AM81" s="1564" t="str">
        <f t="shared" si="38"/>
        <v/>
      </c>
      <c r="AO81" s="1564" t="str">
        <f t="shared" si="39"/>
        <v/>
      </c>
      <c r="AQ81" s="1564" t="str">
        <f t="shared" si="40"/>
        <v/>
      </c>
    </row>
    <row r="82" spans="5:43">
      <c r="E82" s="1564" t="str">
        <f t="shared" si="22"/>
        <v/>
      </c>
      <c r="G82" s="1564" t="str">
        <f t="shared" si="22"/>
        <v/>
      </c>
      <c r="I82" s="1564" t="str">
        <f t="shared" si="23"/>
        <v/>
      </c>
      <c r="K82" s="1564" t="str">
        <f t="shared" si="24"/>
        <v/>
      </c>
      <c r="M82" s="1564" t="str">
        <f t="shared" si="25"/>
        <v/>
      </c>
      <c r="O82" s="1564" t="str">
        <f t="shared" si="26"/>
        <v/>
      </c>
      <c r="Q82" s="1564" t="str">
        <f t="shared" si="27"/>
        <v/>
      </c>
      <c r="S82" s="1564" t="str">
        <f t="shared" si="28"/>
        <v/>
      </c>
      <c r="U82" s="1564" t="str">
        <f t="shared" si="29"/>
        <v/>
      </c>
      <c r="W82" s="1564" t="str">
        <f t="shared" si="30"/>
        <v/>
      </c>
      <c r="Y82" s="1564" t="str">
        <f t="shared" si="31"/>
        <v/>
      </c>
      <c r="AA82" s="1564" t="str">
        <f t="shared" si="32"/>
        <v/>
      </c>
      <c r="AC82" s="1564" t="str">
        <f t="shared" si="33"/>
        <v/>
      </c>
      <c r="AE82" s="1564" t="str">
        <f t="shared" si="34"/>
        <v/>
      </c>
      <c r="AG82" s="1564" t="str">
        <f t="shared" si="35"/>
        <v/>
      </c>
      <c r="AI82" s="1564" t="str">
        <f t="shared" si="36"/>
        <v/>
      </c>
      <c r="AK82" s="1564" t="str">
        <f t="shared" si="37"/>
        <v/>
      </c>
      <c r="AM82" s="1564" t="str">
        <f t="shared" si="38"/>
        <v/>
      </c>
      <c r="AO82" s="1564" t="str">
        <f t="shared" si="39"/>
        <v/>
      </c>
      <c r="AQ82" s="1564" t="str">
        <f t="shared" si="40"/>
        <v/>
      </c>
    </row>
    <row r="83" spans="5:43">
      <c r="E83" s="1564" t="str">
        <f t="shared" si="22"/>
        <v/>
      </c>
      <c r="G83" s="1564" t="str">
        <f t="shared" si="22"/>
        <v/>
      </c>
      <c r="I83" s="1564" t="str">
        <f t="shared" si="23"/>
        <v/>
      </c>
      <c r="K83" s="1564" t="str">
        <f t="shared" si="24"/>
        <v/>
      </c>
      <c r="M83" s="1564" t="str">
        <f t="shared" si="25"/>
        <v/>
      </c>
      <c r="O83" s="1564" t="str">
        <f t="shared" si="26"/>
        <v/>
      </c>
      <c r="Q83" s="1564" t="str">
        <f t="shared" si="27"/>
        <v/>
      </c>
      <c r="S83" s="1564" t="str">
        <f t="shared" si="28"/>
        <v/>
      </c>
      <c r="U83" s="1564" t="str">
        <f t="shared" si="29"/>
        <v/>
      </c>
      <c r="W83" s="1564" t="str">
        <f t="shared" si="30"/>
        <v/>
      </c>
      <c r="Y83" s="1564" t="str">
        <f t="shared" si="31"/>
        <v/>
      </c>
      <c r="AA83" s="1564" t="str">
        <f t="shared" si="32"/>
        <v/>
      </c>
      <c r="AC83" s="1564" t="str">
        <f t="shared" si="33"/>
        <v/>
      </c>
      <c r="AE83" s="1564" t="str">
        <f t="shared" si="34"/>
        <v/>
      </c>
      <c r="AG83" s="1564" t="str">
        <f t="shared" si="35"/>
        <v/>
      </c>
      <c r="AI83" s="1564" t="str">
        <f t="shared" si="36"/>
        <v/>
      </c>
      <c r="AK83" s="1564" t="str">
        <f t="shared" si="37"/>
        <v/>
      </c>
      <c r="AM83" s="1564" t="str">
        <f t="shared" si="38"/>
        <v/>
      </c>
      <c r="AO83" s="1564" t="str">
        <f t="shared" si="39"/>
        <v/>
      </c>
      <c r="AQ83" s="1564" t="str">
        <f t="shared" si="40"/>
        <v/>
      </c>
    </row>
    <row r="84" spans="5:43">
      <c r="E84" s="1564" t="str">
        <f t="shared" si="22"/>
        <v/>
      </c>
      <c r="G84" s="1564" t="str">
        <f t="shared" si="22"/>
        <v/>
      </c>
      <c r="I84" s="1564" t="str">
        <f t="shared" si="23"/>
        <v/>
      </c>
      <c r="K84" s="1564" t="str">
        <f t="shared" si="24"/>
        <v/>
      </c>
      <c r="M84" s="1564" t="str">
        <f t="shared" si="25"/>
        <v/>
      </c>
      <c r="O84" s="1564" t="str">
        <f t="shared" si="26"/>
        <v/>
      </c>
      <c r="Q84" s="1564" t="str">
        <f t="shared" si="27"/>
        <v/>
      </c>
      <c r="S84" s="1564" t="str">
        <f t="shared" si="28"/>
        <v/>
      </c>
      <c r="U84" s="1564" t="str">
        <f t="shared" si="29"/>
        <v/>
      </c>
      <c r="W84" s="1564" t="str">
        <f t="shared" si="30"/>
        <v/>
      </c>
      <c r="Y84" s="1564" t="str">
        <f t="shared" si="31"/>
        <v/>
      </c>
      <c r="AA84" s="1564" t="str">
        <f t="shared" si="32"/>
        <v/>
      </c>
      <c r="AC84" s="1564" t="str">
        <f t="shared" si="33"/>
        <v/>
      </c>
      <c r="AE84" s="1564" t="str">
        <f t="shared" si="34"/>
        <v/>
      </c>
      <c r="AG84" s="1564" t="str">
        <f t="shared" si="35"/>
        <v/>
      </c>
      <c r="AI84" s="1564" t="str">
        <f t="shared" si="36"/>
        <v/>
      </c>
      <c r="AK84" s="1564" t="str">
        <f t="shared" si="37"/>
        <v/>
      </c>
      <c r="AM84" s="1564" t="str">
        <f t="shared" si="38"/>
        <v/>
      </c>
      <c r="AO84" s="1564" t="str">
        <f t="shared" si="39"/>
        <v/>
      </c>
      <c r="AQ84" s="1564" t="str">
        <f t="shared" si="40"/>
        <v/>
      </c>
    </row>
    <row r="85" spans="5:43">
      <c r="E85" s="1564" t="str">
        <f t="shared" si="22"/>
        <v/>
      </c>
      <c r="G85" s="1564" t="str">
        <f t="shared" si="22"/>
        <v/>
      </c>
      <c r="I85" s="1564" t="str">
        <f t="shared" si="23"/>
        <v/>
      </c>
      <c r="K85" s="1564" t="str">
        <f t="shared" si="24"/>
        <v/>
      </c>
      <c r="M85" s="1564" t="str">
        <f t="shared" si="25"/>
        <v/>
      </c>
      <c r="O85" s="1564" t="str">
        <f t="shared" si="26"/>
        <v/>
      </c>
      <c r="Q85" s="1564" t="str">
        <f t="shared" si="27"/>
        <v/>
      </c>
      <c r="S85" s="1564" t="str">
        <f t="shared" si="28"/>
        <v/>
      </c>
      <c r="U85" s="1564" t="str">
        <f t="shared" si="29"/>
        <v/>
      </c>
      <c r="W85" s="1564" t="str">
        <f t="shared" si="30"/>
        <v/>
      </c>
      <c r="Y85" s="1564" t="str">
        <f t="shared" si="31"/>
        <v/>
      </c>
      <c r="AA85" s="1564" t="str">
        <f t="shared" si="32"/>
        <v/>
      </c>
      <c r="AC85" s="1564" t="str">
        <f t="shared" si="33"/>
        <v/>
      </c>
      <c r="AE85" s="1564" t="str">
        <f t="shared" si="34"/>
        <v/>
      </c>
      <c r="AG85" s="1564" t="str">
        <f t="shared" si="35"/>
        <v/>
      </c>
      <c r="AI85" s="1564" t="str">
        <f t="shared" si="36"/>
        <v/>
      </c>
      <c r="AK85" s="1564" t="str">
        <f t="shared" si="37"/>
        <v/>
      </c>
      <c r="AM85" s="1564" t="str">
        <f t="shared" si="38"/>
        <v/>
      </c>
      <c r="AO85" s="1564" t="str">
        <f t="shared" si="39"/>
        <v/>
      </c>
      <c r="AQ85" s="1564" t="str">
        <f t="shared" si="40"/>
        <v/>
      </c>
    </row>
    <row r="86" spans="5:43">
      <c r="E86" s="1564" t="str">
        <f t="shared" si="22"/>
        <v/>
      </c>
      <c r="G86" s="1564" t="str">
        <f t="shared" si="22"/>
        <v/>
      </c>
      <c r="I86" s="1564" t="str">
        <f t="shared" si="23"/>
        <v/>
      </c>
      <c r="K86" s="1564" t="str">
        <f t="shared" si="24"/>
        <v/>
      </c>
      <c r="M86" s="1564" t="str">
        <f t="shared" si="25"/>
        <v/>
      </c>
      <c r="O86" s="1564" t="str">
        <f t="shared" si="26"/>
        <v/>
      </c>
      <c r="Q86" s="1564" t="str">
        <f t="shared" si="27"/>
        <v/>
      </c>
      <c r="S86" s="1564" t="str">
        <f t="shared" si="28"/>
        <v/>
      </c>
      <c r="U86" s="1564" t="str">
        <f t="shared" si="29"/>
        <v/>
      </c>
      <c r="W86" s="1564" t="str">
        <f t="shared" si="30"/>
        <v/>
      </c>
      <c r="Y86" s="1564" t="str">
        <f t="shared" si="31"/>
        <v/>
      </c>
      <c r="AA86" s="1564" t="str">
        <f t="shared" si="32"/>
        <v/>
      </c>
      <c r="AC86" s="1564" t="str">
        <f t="shared" si="33"/>
        <v/>
      </c>
      <c r="AE86" s="1564" t="str">
        <f t="shared" si="34"/>
        <v/>
      </c>
      <c r="AG86" s="1564" t="str">
        <f t="shared" si="35"/>
        <v/>
      </c>
      <c r="AI86" s="1564" t="str">
        <f t="shared" si="36"/>
        <v/>
      </c>
      <c r="AK86" s="1564" t="str">
        <f t="shared" si="37"/>
        <v/>
      </c>
      <c r="AM86" s="1564" t="str">
        <f t="shared" si="38"/>
        <v/>
      </c>
      <c r="AO86" s="1564" t="str">
        <f t="shared" si="39"/>
        <v/>
      </c>
      <c r="AQ86" s="1564" t="str">
        <f t="shared" si="40"/>
        <v/>
      </c>
    </row>
    <row r="87" spans="5:43">
      <c r="E87" s="1564" t="str">
        <f t="shared" si="22"/>
        <v/>
      </c>
      <c r="G87" s="1564" t="str">
        <f t="shared" si="22"/>
        <v/>
      </c>
      <c r="I87" s="1564" t="str">
        <f t="shared" si="23"/>
        <v/>
      </c>
      <c r="K87" s="1564" t="str">
        <f t="shared" si="24"/>
        <v/>
      </c>
      <c r="M87" s="1564" t="str">
        <f t="shared" si="25"/>
        <v/>
      </c>
      <c r="O87" s="1564" t="str">
        <f t="shared" si="26"/>
        <v/>
      </c>
      <c r="Q87" s="1564" t="str">
        <f t="shared" si="27"/>
        <v/>
      </c>
      <c r="S87" s="1564" t="str">
        <f t="shared" si="28"/>
        <v/>
      </c>
      <c r="U87" s="1564" t="str">
        <f t="shared" si="29"/>
        <v/>
      </c>
      <c r="W87" s="1564" t="str">
        <f t="shared" si="30"/>
        <v/>
      </c>
      <c r="Y87" s="1564" t="str">
        <f t="shared" si="31"/>
        <v/>
      </c>
      <c r="AA87" s="1564" t="str">
        <f t="shared" si="32"/>
        <v/>
      </c>
      <c r="AC87" s="1564" t="str">
        <f t="shared" si="33"/>
        <v/>
      </c>
      <c r="AE87" s="1564" t="str">
        <f t="shared" si="34"/>
        <v/>
      </c>
      <c r="AG87" s="1564" t="str">
        <f t="shared" si="35"/>
        <v/>
      </c>
      <c r="AI87" s="1564" t="str">
        <f t="shared" si="36"/>
        <v/>
      </c>
      <c r="AK87" s="1564" t="str">
        <f t="shared" si="37"/>
        <v/>
      </c>
      <c r="AM87" s="1564" t="str">
        <f t="shared" si="38"/>
        <v/>
      </c>
      <c r="AO87" s="1564" t="str">
        <f t="shared" si="39"/>
        <v/>
      </c>
      <c r="AQ87" s="1564" t="str">
        <f t="shared" si="40"/>
        <v/>
      </c>
    </row>
    <row r="88" spans="5:43">
      <c r="E88" s="1564" t="str">
        <f t="shared" si="22"/>
        <v/>
      </c>
      <c r="G88" s="1564" t="str">
        <f t="shared" si="22"/>
        <v/>
      </c>
      <c r="I88" s="1564" t="str">
        <f t="shared" si="23"/>
        <v/>
      </c>
      <c r="K88" s="1564" t="str">
        <f t="shared" si="24"/>
        <v/>
      </c>
      <c r="M88" s="1564" t="str">
        <f t="shared" si="25"/>
        <v/>
      </c>
      <c r="O88" s="1564" t="str">
        <f t="shared" si="26"/>
        <v/>
      </c>
      <c r="Q88" s="1564" t="str">
        <f t="shared" si="27"/>
        <v/>
      </c>
      <c r="S88" s="1564" t="str">
        <f t="shared" si="28"/>
        <v/>
      </c>
      <c r="U88" s="1564" t="str">
        <f t="shared" si="29"/>
        <v/>
      </c>
      <c r="W88" s="1564" t="str">
        <f t="shared" si="30"/>
        <v/>
      </c>
      <c r="Y88" s="1564" t="str">
        <f t="shared" si="31"/>
        <v/>
      </c>
      <c r="AA88" s="1564" t="str">
        <f t="shared" si="32"/>
        <v/>
      </c>
      <c r="AC88" s="1564" t="str">
        <f t="shared" si="33"/>
        <v/>
      </c>
      <c r="AE88" s="1564" t="str">
        <f t="shared" si="34"/>
        <v/>
      </c>
      <c r="AG88" s="1564" t="str">
        <f t="shared" si="35"/>
        <v/>
      </c>
      <c r="AI88" s="1564" t="str">
        <f t="shared" si="36"/>
        <v/>
      </c>
      <c r="AK88" s="1564" t="str">
        <f t="shared" si="37"/>
        <v/>
      </c>
      <c r="AM88" s="1564" t="str">
        <f t="shared" si="38"/>
        <v/>
      </c>
      <c r="AO88" s="1564" t="str">
        <f t="shared" si="39"/>
        <v/>
      </c>
      <c r="AQ88" s="1564" t="str">
        <f t="shared" si="40"/>
        <v/>
      </c>
    </row>
    <row r="89" spans="5:43">
      <c r="E89" s="1564" t="str">
        <f t="shared" si="22"/>
        <v/>
      </c>
      <c r="G89" s="1564" t="str">
        <f t="shared" si="22"/>
        <v/>
      </c>
      <c r="I89" s="1564" t="str">
        <f t="shared" si="23"/>
        <v/>
      </c>
      <c r="K89" s="1564" t="str">
        <f t="shared" si="24"/>
        <v/>
      </c>
      <c r="M89" s="1564" t="str">
        <f t="shared" si="25"/>
        <v/>
      </c>
      <c r="O89" s="1564" t="str">
        <f t="shared" si="26"/>
        <v/>
      </c>
      <c r="Q89" s="1564" t="str">
        <f t="shared" si="27"/>
        <v/>
      </c>
      <c r="S89" s="1564" t="str">
        <f t="shared" si="28"/>
        <v/>
      </c>
      <c r="U89" s="1564" t="str">
        <f t="shared" si="29"/>
        <v/>
      </c>
      <c r="W89" s="1564" t="str">
        <f t="shared" si="30"/>
        <v/>
      </c>
      <c r="Y89" s="1564" t="str">
        <f t="shared" si="31"/>
        <v/>
      </c>
      <c r="AA89" s="1564" t="str">
        <f t="shared" si="32"/>
        <v/>
      </c>
      <c r="AC89" s="1564" t="str">
        <f t="shared" si="33"/>
        <v/>
      </c>
      <c r="AE89" s="1564" t="str">
        <f t="shared" si="34"/>
        <v/>
      </c>
      <c r="AG89" s="1564" t="str">
        <f t="shared" si="35"/>
        <v/>
      </c>
      <c r="AI89" s="1564" t="str">
        <f t="shared" si="36"/>
        <v/>
      </c>
      <c r="AK89" s="1564" t="str">
        <f t="shared" si="37"/>
        <v/>
      </c>
      <c r="AM89" s="1564" t="str">
        <f t="shared" si="38"/>
        <v/>
      </c>
      <c r="AO89" s="1564" t="str">
        <f t="shared" si="39"/>
        <v/>
      </c>
      <c r="AQ89" s="1564" t="str">
        <f t="shared" si="40"/>
        <v/>
      </c>
    </row>
    <row r="90" spans="5:43">
      <c r="E90" s="1564" t="str">
        <f t="shared" si="22"/>
        <v/>
      </c>
      <c r="G90" s="1564" t="str">
        <f t="shared" si="22"/>
        <v/>
      </c>
      <c r="I90" s="1564" t="str">
        <f t="shared" si="23"/>
        <v/>
      </c>
      <c r="K90" s="1564" t="str">
        <f t="shared" si="24"/>
        <v/>
      </c>
      <c r="M90" s="1564" t="str">
        <f t="shared" si="25"/>
        <v/>
      </c>
      <c r="O90" s="1564" t="str">
        <f t="shared" si="26"/>
        <v/>
      </c>
      <c r="Q90" s="1564" t="str">
        <f t="shared" si="27"/>
        <v/>
      </c>
      <c r="S90" s="1564" t="str">
        <f t="shared" si="28"/>
        <v/>
      </c>
      <c r="U90" s="1564" t="str">
        <f t="shared" si="29"/>
        <v/>
      </c>
      <c r="W90" s="1564" t="str">
        <f t="shared" si="30"/>
        <v/>
      </c>
      <c r="Y90" s="1564" t="str">
        <f t="shared" si="31"/>
        <v/>
      </c>
      <c r="AA90" s="1564" t="str">
        <f t="shared" si="32"/>
        <v/>
      </c>
      <c r="AC90" s="1564" t="str">
        <f t="shared" si="33"/>
        <v/>
      </c>
      <c r="AE90" s="1564" t="str">
        <f t="shared" si="34"/>
        <v/>
      </c>
      <c r="AG90" s="1564" t="str">
        <f t="shared" si="35"/>
        <v/>
      </c>
      <c r="AI90" s="1564" t="str">
        <f t="shared" si="36"/>
        <v/>
      </c>
      <c r="AK90" s="1564" t="str">
        <f t="shared" si="37"/>
        <v/>
      </c>
      <c r="AM90" s="1564" t="str">
        <f t="shared" si="38"/>
        <v/>
      </c>
      <c r="AO90" s="1564" t="str">
        <f t="shared" si="39"/>
        <v/>
      </c>
      <c r="AQ90" s="1564" t="str">
        <f t="shared" si="40"/>
        <v/>
      </c>
    </row>
    <row r="91" spans="5:43">
      <c r="E91" s="1564" t="str">
        <f t="shared" si="22"/>
        <v/>
      </c>
      <c r="G91" s="1564" t="str">
        <f t="shared" si="22"/>
        <v/>
      </c>
      <c r="I91" s="1564" t="str">
        <f t="shared" si="23"/>
        <v/>
      </c>
      <c r="K91" s="1564" t="str">
        <f t="shared" si="24"/>
        <v/>
      </c>
      <c r="M91" s="1564" t="str">
        <f t="shared" si="25"/>
        <v/>
      </c>
      <c r="O91" s="1564" t="str">
        <f t="shared" si="26"/>
        <v/>
      </c>
      <c r="Q91" s="1564" t="str">
        <f t="shared" si="27"/>
        <v/>
      </c>
      <c r="S91" s="1564" t="str">
        <f t="shared" si="28"/>
        <v/>
      </c>
      <c r="U91" s="1564" t="str">
        <f t="shared" si="29"/>
        <v/>
      </c>
      <c r="W91" s="1564" t="str">
        <f t="shared" si="30"/>
        <v/>
      </c>
      <c r="Y91" s="1564" t="str">
        <f t="shared" si="31"/>
        <v/>
      </c>
      <c r="AA91" s="1564" t="str">
        <f t="shared" si="32"/>
        <v/>
      </c>
      <c r="AC91" s="1564" t="str">
        <f t="shared" si="33"/>
        <v/>
      </c>
      <c r="AE91" s="1564" t="str">
        <f t="shared" si="34"/>
        <v/>
      </c>
      <c r="AG91" s="1564" t="str">
        <f t="shared" si="35"/>
        <v/>
      </c>
      <c r="AI91" s="1564" t="str">
        <f t="shared" si="36"/>
        <v/>
      </c>
      <c r="AK91" s="1564" t="str">
        <f t="shared" si="37"/>
        <v/>
      </c>
      <c r="AM91" s="1564" t="str">
        <f t="shared" si="38"/>
        <v/>
      </c>
      <c r="AO91" s="1564" t="str">
        <f t="shared" si="39"/>
        <v/>
      </c>
      <c r="AQ91" s="1564" t="str">
        <f t="shared" si="40"/>
        <v/>
      </c>
    </row>
    <row r="92" spans="5:43">
      <c r="E92" s="1564" t="str">
        <f t="shared" si="22"/>
        <v/>
      </c>
      <c r="G92" s="1564" t="str">
        <f t="shared" si="22"/>
        <v/>
      </c>
      <c r="I92" s="1564" t="str">
        <f t="shared" si="23"/>
        <v/>
      </c>
      <c r="K92" s="1564" t="str">
        <f t="shared" si="24"/>
        <v/>
      </c>
      <c r="M92" s="1564" t="str">
        <f t="shared" si="25"/>
        <v/>
      </c>
      <c r="O92" s="1564" t="str">
        <f t="shared" si="26"/>
        <v/>
      </c>
      <c r="Q92" s="1564" t="str">
        <f t="shared" si="27"/>
        <v/>
      </c>
      <c r="S92" s="1564" t="str">
        <f t="shared" si="28"/>
        <v/>
      </c>
      <c r="U92" s="1564" t="str">
        <f t="shared" si="29"/>
        <v/>
      </c>
      <c r="W92" s="1564" t="str">
        <f t="shared" si="30"/>
        <v/>
      </c>
      <c r="Y92" s="1564" t="str">
        <f t="shared" si="31"/>
        <v/>
      </c>
      <c r="AA92" s="1564" t="str">
        <f t="shared" si="32"/>
        <v/>
      </c>
      <c r="AC92" s="1564" t="str">
        <f t="shared" si="33"/>
        <v/>
      </c>
      <c r="AE92" s="1564" t="str">
        <f t="shared" si="34"/>
        <v/>
      </c>
      <c r="AG92" s="1564" t="str">
        <f t="shared" si="35"/>
        <v/>
      </c>
      <c r="AI92" s="1564" t="str">
        <f t="shared" si="36"/>
        <v/>
      </c>
      <c r="AK92" s="1564" t="str">
        <f t="shared" si="37"/>
        <v/>
      </c>
      <c r="AM92" s="1564" t="str">
        <f t="shared" si="38"/>
        <v/>
      </c>
      <c r="AO92" s="1564" t="str">
        <f t="shared" si="39"/>
        <v/>
      </c>
      <c r="AQ92" s="1564" t="str">
        <f t="shared" si="40"/>
        <v/>
      </c>
    </row>
    <row r="93" spans="5:43">
      <c r="E93" s="1564" t="str">
        <f t="shared" ref="E93:G108" si="41">IF(OR($B93=0,D93=0),"",D93/$B93)</f>
        <v/>
      </c>
      <c r="G93" s="1564" t="str">
        <f t="shared" si="41"/>
        <v/>
      </c>
      <c r="I93" s="1564" t="str">
        <f t="shared" si="23"/>
        <v/>
      </c>
      <c r="K93" s="1564" t="str">
        <f t="shared" si="24"/>
        <v/>
      </c>
      <c r="M93" s="1564" t="str">
        <f t="shared" si="25"/>
        <v/>
      </c>
      <c r="O93" s="1564" t="str">
        <f t="shared" si="26"/>
        <v/>
      </c>
      <c r="Q93" s="1564" t="str">
        <f t="shared" si="27"/>
        <v/>
      </c>
      <c r="S93" s="1564" t="str">
        <f t="shared" si="28"/>
        <v/>
      </c>
      <c r="U93" s="1564" t="str">
        <f t="shared" si="29"/>
        <v/>
      </c>
      <c r="W93" s="1564" t="str">
        <f t="shared" si="30"/>
        <v/>
      </c>
      <c r="Y93" s="1564" t="str">
        <f t="shared" si="31"/>
        <v/>
      </c>
      <c r="AA93" s="1564" t="str">
        <f t="shared" si="32"/>
        <v/>
      </c>
      <c r="AC93" s="1564" t="str">
        <f t="shared" si="33"/>
        <v/>
      </c>
      <c r="AE93" s="1564" t="str">
        <f t="shared" si="34"/>
        <v/>
      </c>
      <c r="AG93" s="1564" t="str">
        <f t="shared" si="35"/>
        <v/>
      </c>
      <c r="AI93" s="1564" t="str">
        <f t="shared" si="36"/>
        <v/>
      </c>
      <c r="AK93" s="1564" t="str">
        <f t="shared" si="37"/>
        <v/>
      </c>
      <c r="AM93" s="1564" t="str">
        <f t="shared" si="38"/>
        <v/>
      </c>
      <c r="AO93" s="1564" t="str">
        <f t="shared" si="39"/>
        <v/>
      </c>
      <c r="AQ93" s="1564" t="str">
        <f t="shared" si="40"/>
        <v/>
      </c>
    </row>
    <row r="94" spans="5:43">
      <c r="E94" s="1564" t="str">
        <f t="shared" si="41"/>
        <v/>
      </c>
      <c r="G94" s="1564" t="str">
        <f t="shared" si="41"/>
        <v/>
      </c>
      <c r="I94" s="1564" t="str">
        <f t="shared" si="23"/>
        <v/>
      </c>
      <c r="K94" s="1564" t="str">
        <f t="shared" si="24"/>
        <v/>
      </c>
      <c r="M94" s="1564" t="str">
        <f t="shared" si="25"/>
        <v/>
      </c>
      <c r="O94" s="1564" t="str">
        <f t="shared" si="26"/>
        <v/>
      </c>
      <c r="Q94" s="1564" t="str">
        <f t="shared" si="27"/>
        <v/>
      </c>
      <c r="S94" s="1564" t="str">
        <f t="shared" si="28"/>
        <v/>
      </c>
      <c r="U94" s="1564" t="str">
        <f t="shared" si="29"/>
        <v/>
      </c>
      <c r="W94" s="1564" t="str">
        <f t="shared" si="30"/>
        <v/>
      </c>
      <c r="Y94" s="1564" t="str">
        <f t="shared" si="31"/>
        <v/>
      </c>
      <c r="AA94" s="1564" t="str">
        <f t="shared" si="32"/>
        <v/>
      </c>
      <c r="AC94" s="1564" t="str">
        <f t="shared" si="33"/>
        <v/>
      </c>
      <c r="AE94" s="1564" t="str">
        <f t="shared" si="34"/>
        <v/>
      </c>
      <c r="AG94" s="1564" t="str">
        <f t="shared" si="35"/>
        <v/>
      </c>
      <c r="AI94" s="1564" t="str">
        <f t="shared" si="36"/>
        <v/>
      </c>
      <c r="AK94" s="1564" t="str">
        <f t="shared" si="37"/>
        <v/>
      </c>
      <c r="AM94" s="1564" t="str">
        <f t="shared" si="38"/>
        <v/>
      </c>
      <c r="AO94" s="1564" t="str">
        <f t="shared" si="39"/>
        <v/>
      </c>
      <c r="AQ94" s="1564" t="str">
        <f t="shared" si="40"/>
        <v/>
      </c>
    </row>
    <row r="95" spans="5:43">
      <c r="E95" s="1564" t="str">
        <f t="shared" si="41"/>
        <v/>
      </c>
      <c r="G95" s="1564" t="str">
        <f t="shared" si="41"/>
        <v/>
      </c>
      <c r="I95" s="1564" t="str">
        <f t="shared" si="23"/>
        <v/>
      </c>
      <c r="K95" s="1564" t="str">
        <f t="shared" si="24"/>
        <v/>
      </c>
      <c r="M95" s="1564" t="str">
        <f t="shared" si="25"/>
        <v/>
      </c>
      <c r="O95" s="1564" t="str">
        <f t="shared" si="26"/>
        <v/>
      </c>
      <c r="Q95" s="1564" t="str">
        <f t="shared" si="27"/>
        <v/>
      </c>
      <c r="S95" s="1564" t="str">
        <f t="shared" si="28"/>
        <v/>
      </c>
      <c r="U95" s="1564" t="str">
        <f t="shared" si="29"/>
        <v/>
      </c>
      <c r="W95" s="1564" t="str">
        <f t="shared" si="30"/>
        <v/>
      </c>
      <c r="Y95" s="1564" t="str">
        <f t="shared" si="31"/>
        <v/>
      </c>
      <c r="AA95" s="1564" t="str">
        <f t="shared" si="32"/>
        <v/>
      </c>
      <c r="AC95" s="1564" t="str">
        <f t="shared" si="33"/>
        <v/>
      </c>
      <c r="AE95" s="1564" t="str">
        <f t="shared" si="34"/>
        <v/>
      </c>
      <c r="AG95" s="1564" t="str">
        <f t="shared" si="35"/>
        <v/>
      </c>
      <c r="AI95" s="1564" t="str">
        <f t="shared" si="36"/>
        <v/>
      </c>
      <c r="AK95" s="1564" t="str">
        <f t="shared" si="37"/>
        <v/>
      </c>
      <c r="AM95" s="1564" t="str">
        <f t="shared" si="38"/>
        <v/>
      </c>
      <c r="AO95" s="1564" t="str">
        <f t="shared" si="39"/>
        <v/>
      </c>
      <c r="AQ95" s="1564" t="str">
        <f t="shared" si="40"/>
        <v/>
      </c>
    </row>
    <row r="96" spans="5:43">
      <c r="E96" s="1564" t="str">
        <f t="shared" si="41"/>
        <v/>
      </c>
      <c r="G96" s="1564" t="str">
        <f t="shared" si="41"/>
        <v/>
      </c>
      <c r="I96" s="1564" t="str">
        <f t="shared" si="23"/>
        <v/>
      </c>
      <c r="K96" s="1564" t="str">
        <f t="shared" si="24"/>
        <v/>
      </c>
      <c r="M96" s="1564" t="str">
        <f t="shared" si="25"/>
        <v/>
      </c>
      <c r="O96" s="1564" t="str">
        <f t="shared" si="26"/>
        <v/>
      </c>
      <c r="Q96" s="1564" t="str">
        <f t="shared" si="27"/>
        <v/>
      </c>
      <c r="S96" s="1564" t="str">
        <f t="shared" si="28"/>
        <v/>
      </c>
      <c r="U96" s="1564" t="str">
        <f t="shared" si="29"/>
        <v/>
      </c>
      <c r="W96" s="1564" t="str">
        <f t="shared" si="30"/>
        <v/>
      </c>
      <c r="Y96" s="1564" t="str">
        <f t="shared" si="31"/>
        <v/>
      </c>
      <c r="AA96" s="1564" t="str">
        <f t="shared" si="32"/>
        <v/>
      </c>
      <c r="AC96" s="1564" t="str">
        <f t="shared" si="33"/>
        <v/>
      </c>
      <c r="AE96" s="1564" t="str">
        <f t="shared" si="34"/>
        <v/>
      </c>
      <c r="AG96" s="1564" t="str">
        <f t="shared" si="35"/>
        <v/>
      </c>
      <c r="AI96" s="1564" t="str">
        <f t="shared" si="36"/>
        <v/>
      </c>
      <c r="AK96" s="1564" t="str">
        <f t="shared" si="37"/>
        <v/>
      </c>
      <c r="AM96" s="1564" t="str">
        <f t="shared" si="38"/>
        <v/>
      </c>
      <c r="AO96" s="1564" t="str">
        <f t="shared" si="39"/>
        <v/>
      </c>
      <c r="AQ96" s="1564" t="str">
        <f t="shared" si="40"/>
        <v/>
      </c>
    </row>
    <row r="97" spans="5:43">
      <c r="E97" s="1564" t="str">
        <f t="shared" si="41"/>
        <v/>
      </c>
      <c r="G97" s="1564" t="str">
        <f t="shared" si="41"/>
        <v/>
      </c>
      <c r="I97" s="1564" t="str">
        <f t="shared" si="23"/>
        <v/>
      </c>
      <c r="K97" s="1564" t="str">
        <f t="shared" si="24"/>
        <v/>
      </c>
      <c r="M97" s="1564" t="str">
        <f t="shared" si="25"/>
        <v/>
      </c>
      <c r="O97" s="1564" t="str">
        <f t="shared" si="26"/>
        <v/>
      </c>
      <c r="Q97" s="1564" t="str">
        <f t="shared" si="27"/>
        <v/>
      </c>
      <c r="S97" s="1564" t="str">
        <f t="shared" si="28"/>
        <v/>
      </c>
      <c r="U97" s="1564" t="str">
        <f t="shared" si="29"/>
        <v/>
      </c>
      <c r="W97" s="1564" t="str">
        <f t="shared" si="30"/>
        <v/>
      </c>
      <c r="Y97" s="1564" t="str">
        <f t="shared" si="31"/>
        <v/>
      </c>
      <c r="AA97" s="1564" t="str">
        <f t="shared" si="32"/>
        <v/>
      </c>
      <c r="AC97" s="1564" t="str">
        <f t="shared" si="33"/>
        <v/>
      </c>
      <c r="AE97" s="1564" t="str">
        <f t="shared" si="34"/>
        <v/>
      </c>
      <c r="AG97" s="1564" t="str">
        <f t="shared" si="35"/>
        <v/>
      </c>
      <c r="AI97" s="1564" t="str">
        <f t="shared" si="36"/>
        <v/>
      </c>
      <c r="AK97" s="1564" t="str">
        <f t="shared" si="37"/>
        <v/>
      </c>
      <c r="AM97" s="1564" t="str">
        <f t="shared" si="38"/>
        <v/>
      </c>
      <c r="AO97" s="1564" t="str">
        <f t="shared" si="39"/>
        <v/>
      </c>
      <c r="AQ97" s="1564" t="str">
        <f t="shared" si="40"/>
        <v/>
      </c>
    </row>
    <row r="98" spans="5:43">
      <c r="E98" s="1564" t="str">
        <f t="shared" si="41"/>
        <v/>
      </c>
      <c r="G98" s="1564" t="str">
        <f t="shared" si="41"/>
        <v/>
      </c>
      <c r="I98" s="1564" t="str">
        <f t="shared" si="23"/>
        <v/>
      </c>
      <c r="K98" s="1564" t="str">
        <f t="shared" si="24"/>
        <v/>
      </c>
      <c r="M98" s="1564" t="str">
        <f t="shared" si="25"/>
        <v/>
      </c>
      <c r="O98" s="1564" t="str">
        <f t="shared" si="26"/>
        <v/>
      </c>
      <c r="Q98" s="1564" t="str">
        <f t="shared" si="27"/>
        <v/>
      </c>
      <c r="S98" s="1564" t="str">
        <f t="shared" si="28"/>
        <v/>
      </c>
      <c r="U98" s="1564" t="str">
        <f t="shared" si="29"/>
        <v/>
      </c>
      <c r="W98" s="1564" t="str">
        <f t="shared" si="30"/>
        <v/>
      </c>
      <c r="Y98" s="1564" t="str">
        <f t="shared" si="31"/>
        <v/>
      </c>
      <c r="AA98" s="1564" t="str">
        <f t="shared" si="32"/>
        <v/>
      </c>
      <c r="AC98" s="1564" t="str">
        <f t="shared" si="33"/>
        <v/>
      </c>
      <c r="AE98" s="1564" t="str">
        <f t="shared" si="34"/>
        <v/>
      </c>
      <c r="AG98" s="1564" t="str">
        <f t="shared" si="35"/>
        <v/>
      </c>
      <c r="AI98" s="1564" t="str">
        <f t="shared" si="36"/>
        <v/>
      </c>
      <c r="AK98" s="1564" t="str">
        <f t="shared" si="37"/>
        <v/>
      </c>
      <c r="AM98" s="1564" t="str">
        <f t="shared" si="38"/>
        <v/>
      </c>
      <c r="AO98" s="1564" t="str">
        <f t="shared" si="39"/>
        <v/>
      </c>
      <c r="AQ98" s="1564" t="str">
        <f t="shared" si="40"/>
        <v/>
      </c>
    </row>
    <row r="99" spans="5:43">
      <c r="E99" s="1564" t="str">
        <f t="shared" si="41"/>
        <v/>
      </c>
      <c r="G99" s="1564" t="str">
        <f t="shared" si="41"/>
        <v/>
      </c>
      <c r="I99" s="1564" t="str">
        <f t="shared" si="23"/>
        <v/>
      </c>
      <c r="K99" s="1564" t="str">
        <f t="shared" si="24"/>
        <v/>
      </c>
      <c r="M99" s="1564" t="str">
        <f t="shared" si="25"/>
        <v/>
      </c>
      <c r="O99" s="1564" t="str">
        <f t="shared" si="26"/>
        <v/>
      </c>
      <c r="Q99" s="1564" t="str">
        <f t="shared" si="27"/>
        <v/>
      </c>
      <c r="S99" s="1564" t="str">
        <f t="shared" si="28"/>
        <v/>
      </c>
      <c r="U99" s="1564" t="str">
        <f t="shared" si="29"/>
        <v/>
      </c>
      <c r="W99" s="1564" t="str">
        <f t="shared" si="30"/>
        <v/>
      </c>
      <c r="Y99" s="1564" t="str">
        <f t="shared" si="31"/>
        <v/>
      </c>
      <c r="AA99" s="1564" t="str">
        <f t="shared" si="32"/>
        <v/>
      </c>
      <c r="AC99" s="1564" t="str">
        <f t="shared" si="33"/>
        <v/>
      </c>
      <c r="AE99" s="1564" t="str">
        <f t="shared" si="34"/>
        <v/>
      </c>
      <c r="AG99" s="1564" t="str">
        <f t="shared" si="35"/>
        <v/>
      </c>
      <c r="AI99" s="1564" t="str">
        <f t="shared" si="36"/>
        <v/>
      </c>
      <c r="AK99" s="1564" t="str">
        <f t="shared" si="37"/>
        <v/>
      </c>
      <c r="AM99" s="1564" t="str">
        <f t="shared" si="38"/>
        <v/>
      </c>
      <c r="AO99" s="1564" t="str">
        <f t="shared" si="39"/>
        <v/>
      </c>
      <c r="AQ99" s="1564" t="str">
        <f t="shared" si="40"/>
        <v/>
      </c>
    </row>
    <row r="100" spans="5:43">
      <c r="E100" s="1564" t="str">
        <f t="shared" si="41"/>
        <v/>
      </c>
      <c r="G100" s="1564" t="str">
        <f t="shared" si="41"/>
        <v/>
      </c>
      <c r="I100" s="1564" t="str">
        <f t="shared" si="23"/>
        <v/>
      </c>
      <c r="K100" s="1564" t="str">
        <f t="shared" si="24"/>
        <v/>
      </c>
      <c r="M100" s="1564" t="str">
        <f t="shared" si="25"/>
        <v/>
      </c>
      <c r="O100" s="1564" t="str">
        <f t="shared" si="26"/>
        <v/>
      </c>
      <c r="Q100" s="1564" t="str">
        <f t="shared" si="27"/>
        <v/>
      </c>
      <c r="S100" s="1564" t="str">
        <f t="shared" si="28"/>
        <v/>
      </c>
      <c r="U100" s="1564" t="str">
        <f t="shared" si="29"/>
        <v/>
      </c>
      <c r="W100" s="1564" t="str">
        <f t="shared" si="30"/>
        <v/>
      </c>
      <c r="Y100" s="1564" t="str">
        <f t="shared" si="31"/>
        <v/>
      </c>
      <c r="AA100" s="1564" t="str">
        <f t="shared" si="32"/>
        <v/>
      </c>
      <c r="AC100" s="1564" t="str">
        <f t="shared" si="33"/>
        <v/>
      </c>
      <c r="AE100" s="1564" t="str">
        <f t="shared" si="34"/>
        <v/>
      </c>
      <c r="AG100" s="1564" t="str">
        <f t="shared" si="35"/>
        <v/>
      </c>
      <c r="AI100" s="1564" t="str">
        <f t="shared" si="36"/>
        <v/>
      </c>
      <c r="AK100" s="1564" t="str">
        <f t="shared" si="37"/>
        <v/>
      </c>
      <c r="AM100" s="1564" t="str">
        <f t="shared" si="38"/>
        <v/>
      </c>
      <c r="AO100" s="1564" t="str">
        <f t="shared" si="39"/>
        <v/>
      </c>
      <c r="AQ100" s="1564" t="str">
        <f t="shared" si="40"/>
        <v/>
      </c>
    </row>
    <row r="101" spans="5:43">
      <c r="E101" s="1564" t="str">
        <f t="shared" si="41"/>
        <v/>
      </c>
      <c r="G101" s="1564" t="str">
        <f t="shared" si="41"/>
        <v/>
      </c>
      <c r="I101" s="1564" t="str">
        <f t="shared" si="23"/>
        <v/>
      </c>
      <c r="K101" s="1564" t="str">
        <f t="shared" si="24"/>
        <v/>
      </c>
      <c r="M101" s="1564" t="str">
        <f t="shared" si="25"/>
        <v/>
      </c>
      <c r="O101" s="1564" t="str">
        <f t="shared" si="26"/>
        <v/>
      </c>
      <c r="Q101" s="1564" t="str">
        <f t="shared" si="27"/>
        <v/>
      </c>
      <c r="S101" s="1564" t="str">
        <f t="shared" si="28"/>
        <v/>
      </c>
      <c r="U101" s="1564" t="str">
        <f t="shared" si="29"/>
        <v/>
      </c>
      <c r="W101" s="1564" t="str">
        <f t="shared" si="30"/>
        <v/>
      </c>
      <c r="Y101" s="1564" t="str">
        <f t="shared" si="31"/>
        <v/>
      </c>
      <c r="AA101" s="1564" t="str">
        <f t="shared" si="32"/>
        <v/>
      </c>
      <c r="AC101" s="1564" t="str">
        <f t="shared" si="33"/>
        <v/>
      </c>
      <c r="AE101" s="1564" t="str">
        <f t="shared" si="34"/>
        <v/>
      </c>
      <c r="AG101" s="1564" t="str">
        <f t="shared" si="35"/>
        <v/>
      </c>
      <c r="AI101" s="1564" t="str">
        <f t="shared" si="36"/>
        <v/>
      </c>
      <c r="AK101" s="1564" t="str">
        <f t="shared" si="37"/>
        <v/>
      </c>
      <c r="AM101" s="1564" t="str">
        <f t="shared" si="38"/>
        <v/>
      </c>
      <c r="AO101" s="1564" t="str">
        <f t="shared" si="39"/>
        <v/>
      </c>
      <c r="AQ101" s="1564" t="str">
        <f t="shared" si="40"/>
        <v/>
      </c>
    </row>
    <row r="102" spans="5:43">
      <c r="E102" s="1564" t="str">
        <f t="shared" si="41"/>
        <v/>
      </c>
      <c r="G102" s="1564" t="str">
        <f t="shared" si="41"/>
        <v/>
      </c>
      <c r="I102" s="1564" t="str">
        <f t="shared" si="23"/>
        <v/>
      </c>
      <c r="K102" s="1564" t="str">
        <f t="shared" si="24"/>
        <v/>
      </c>
      <c r="M102" s="1564" t="str">
        <f t="shared" si="25"/>
        <v/>
      </c>
      <c r="O102" s="1564" t="str">
        <f t="shared" si="26"/>
        <v/>
      </c>
      <c r="Q102" s="1564" t="str">
        <f t="shared" si="27"/>
        <v/>
      </c>
      <c r="S102" s="1564" t="str">
        <f t="shared" si="28"/>
        <v/>
      </c>
      <c r="U102" s="1564" t="str">
        <f t="shared" si="29"/>
        <v/>
      </c>
      <c r="W102" s="1564" t="str">
        <f t="shared" si="30"/>
        <v/>
      </c>
      <c r="Y102" s="1564" t="str">
        <f t="shared" si="31"/>
        <v/>
      </c>
      <c r="AA102" s="1564" t="str">
        <f t="shared" si="32"/>
        <v/>
      </c>
      <c r="AC102" s="1564" t="str">
        <f t="shared" si="33"/>
        <v/>
      </c>
      <c r="AE102" s="1564" t="str">
        <f t="shared" si="34"/>
        <v/>
      </c>
      <c r="AG102" s="1564" t="str">
        <f t="shared" si="35"/>
        <v/>
      </c>
      <c r="AI102" s="1564" t="str">
        <f t="shared" si="36"/>
        <v/>
      </c>
      <c r="AK102" s="1564" t="str">
        <f t="shared" si="37"/>
        <v/>
      </c>
      <c r="AM102" s="1564" t="str">
        <f t="shared" si="38"/>
        <v/>
      </c>
      <c r="AO102" s="1564" t="str">
        <f t="shared" si="39"/>
        <v/>
      </c>
      <c r="AQ102" s="1564" t="str">
        <f t="shared" si="40"/>
        <v/>
      </c>
    </row>
    <row r="103" spans="5:43">
      <c r="E103" s="1564" t="str">
        <f t="shared" si="41"/>
        <v/>
      </c>
      <c r="G103" s="1564" t="str">
        <f t="shared" si="41"/>
        <v/>
      </c>
      <c r="I103" s="1564" t="str">
        <f t="shared" si="23"/>
        <v/>
      </c>
      <c r="K103" s="1564" t="str">
        <f t="shared" si="24"/>
        <v/>
      </c>
      <c r="M103" s="1564" t="str">
        <f t="shared" si="25"/>
        <v/>
      </c>
      <c r="O103" s="1564" t="str">
        <f t="shared" si="26"/>
        <v/>
      </c>
      <c r="Q103" s="1564" t="str">
        <f t="shared" si="27"/>
        <v/>
      </c>
      <c r="S103" s="1564" t="str">
        <f t="shared" si="28"/>
        <v/>
      </c>
      <c r="U103" s="1564" t="str">
        <f t="shared" si="29"/>
        <v/>
      </c>
      <c r="W103" s="1564" t="str">
        <f t="shared" si="30"/>
        <v/>
      </c>
      <c r="Y103" s="1564" t="str">
        <f t="shared" si="31"/>
        <v/>
      </c>
      <c r="AA103" s="1564" t="str">
        <f t="shared" si="32"/>
        <v/>
      </c>
      <c r="AC103" s="1564" t="str">
        <f t="shared" si="33"/>
        <v/>
      </c>
      <c r="AE103" s="1564" t="str">
        <f t="shared" si="34"/>
        <v/>
      </c>
      <c r="AG103" s="1564" t="str">
        <f t="shared" si="35"/>
        <v/>
      </c>
      <c r="AI103" s="1564" t="str">
        <f t="shared" si="36"/>
        <v/>
      </c>
      <c r="AK103" s="1564" t="str">
        <f t="shared" si="37"/>
        <v/>
      </c>
      <c r="AM103" s="1564" t="str">
        <f t="shared" si="38"/>
        <v/>
      </c>
      <c r="AO103" s="1564" t="str">
        <f t="shared" si="39"/>
        <v/>
      </c>
      <c r="AQ103" s="1564" t="str">
        <f t="shared" si="40"/>
        <v/>
      </c>
    </row>
    <row r="104" spans="5:43">
      <c r="E104" s="1564" t="str">
        <f t="shared" si="41"/>
        <v/>
      </c>
      <c r="G104" s="1564" t="str">
        <f t="shared" si="41"/>
        <v/>
      </c>
      <c r="I104" s="1564" t="str">
        <f t="shared" si="23"/>
        <v/>
      </c>
      <c r="K104" s="1564" t="str">
        <f t="shared" si="24"/>
        <v/>
      </c>
      <c r="M104" s="1564" t="str">
        <f t="shared" si="25"/>
        <v/>
      </c>
      <c r="O104" s="1564" t="str">
        <f t="shared" si="26"/>
        <v/>
      </c>
      <c r="Q104" s="1564" t="str">
        <f t="shared" si="27"/>
        <v/>
      </c>
      <c r="S104" s="1564" t="str">
        <f t="shared" si="28"/>
        <v/>
      </c>
      <c r="U104" s="1564" t="str">
        <f t="shared" si="29"/>
        <v/>
      </c>
      <c r="W104" s="1564" t="str">
        <f t="shared" si="30"/>
        <v/>
      </c>
      <c r="Y104" s="1564" t="str">
        <f t="shared" si="31"/>
        <v/>
      </c>
      <c r="AA104" s="1564" t="str">
        <f t="shared" si="32"/>
        <v/>
      </c>
      <c r="AC104" s="1564" t="str">
        <f t="shared" si="33"/>
        <v/>
      </c>
      <c r="AE104" s="1564" t="str">
        <f t="shared" si="34"/>
        <v/>
      </c>
      <c r="AG104" s="1564" t="str">
        <f t="shared" si="35"/>
        <v/>
      </c>
      <c r="AI104" s="1564" t="str">
        <f t="shared" si="36"/>
        <v/>
      </c>
      <c r="AK104" s="1564" t="str">
        <f t="shared" si="37"/>
        <v/>
      </c>
      <c r="AM104" s="1564" t="str">
        <f t="shared" si="38"/>
        <v/>
      </c>
      <c r="AO104" s="1564" t="str">
        <f t="shared" si="39"/>
        <v/>
      </c>
      <c r="AQ104" s="1564" t="str">
        <f t="shared" si="40"/>
        <v/>
      </c>
    </row>
    <row r="105" spans="5:43">
      <c r="E105" s="1564" t="str">
        <f t="shared" si="41"/>
        <v/>
      </c>
      <c r="G105" s="1564" t="str">
        <f t="shared" si="41"/>
        <v/>
      </c>
      <c r="I105" s="1564" t="str">
        <f t="shared" si="23"/>
        <v/>
      </c>
      <c r="K105" s="1564" t="str">
        <f t="shared" si="24"/>
        <v/>
      </c>
      <c r="M105" s="1564" t="str">
        <f t="shared" si="25"/>
        <v/>
      </c>
      <c r="O105" s="1564" t="str">
        <f t="shared" si="26"/>
        <v/>
      </c>
      <c r="Q105" s="1564" t="str">
        <f t="shared" si="27"/>
        <v/>
      </c>
      <c r="S105" s="1564" t="str">
        <f t="shared" si="28"/>
        <v/>
      </c>
      <c r="U105" s="1564" t="str">
        <f t="shared" si="29"/>
        <v/>
      </c>
      <c r="W105" s="1564" t="str">
        <f t="shared" si="30"/>
        <v/>
      </c>
      <c r="Y105" s="1564" t="str">
        <f t="shared" si="31"/>
        <v/>
      </c>
      <c r="AA105" s="1564" t="str">
        <f t="shared" si="32"/>
        <v/>
      </c>
      <c r="AC105" s="1564" t="str">
        <f t="shared" si="33"/>
        <v/>
      </c>
      <c r="AE105" s="1564" t="str">
        <f t="shared" si="34"/>
        <v/>
      </c>
      <c r="AG105" s="1564" t="str">
        <f t="shared" si="35"/>
        <v/>
      </c>
      <c r="AI105" s="1564" t="str">
        <f t="shared" si="36"/>
        <v/>
      </c>
      <c r="AK105" s="1564" t="str">
        <f t="shared" si="37"/>
        <v/>
      </c>
      <c r="AM105" s="1564" t="str">
        <f t="shared" si="38"/>
        <v/>
      </c>
      <c r="AO105" s="1564" t="str">
        <f t="shared" si="39"/>
        <v/>
      </c>
      <c r="AQ105" s="1564" t="str">
        <f t="shared" si="40"/>
        <v/>
      </c>
    </row>
    <row r="106" spans="5:43">
      <c r="E106" s="1564" t="str">
        <f t="shared" si="41"/>
        <v/>
      </c>
      <c r="G106" s="1564" t="str">
        <f t="shared" si="41"/>
        <v/>
      </c>
      <c r="I106" s="1564" t="str">
        <f t="shared" si="23"/>
        <v/>
      </c>
      <c r="K106" s="1564" t="str">
        <f t="shared" si="24"/>
        <v/>
      </c>
      <c r="M106" s="1564" t="str">
        <f t="shared" si="25"/>
        <v/>
      </c>
      <c r="O106" s="1564" t="str">
        <f t="shared" si="26"/>
        <v/>
      </c>
      <c r="Q106" s="1564" t="str">
        <f t="shared" si="27"/>
        <v/>
      </c>
      <c r="S106" s="1564" t="str">
        <f t="shared" si="28"/>
        <v/>
      </c>
      <c r="U106" s="1564" t="str">
        <f t="shared" si="29"/>
        <v/>
      </c>
      <c r="W106" s="1564" t="str">
        <f t="shared" si="30"/>
        <v/>
      </c>
      <c r="Y106" s="1564" t="str">
        <f t="shared" si="31"/>
        <v/>
      </c>
      <c r="AA106" s="1564" t="str">
        <f t="shared" si="32"/>
        <v/>
      </c>
      <c r="AC106" s="1564" t="str">
        <f t="shared" si="33"/>
        <v/>
      </c>
      <c r="AE106" s="1564" t="str">
        <f t="shared" si="34"/>
        <v/>
      </c>
      <c r="AG106" s="1564" t="str">
        <f t="shared" si="35"/>
        <v/>
      </c>
      <c r="AI106" s="1564" t="str">
        <f t="shared" si="36"/>
        <v/>
      </c>
      <c r="AK106" s="1564" t="str">
        <f t="shared" si="37"/>
        <v/>
      </c>
      <c r="AM106" s="1564" t="str">
        <f t="shared" si="38"/>
        <v/>
      </c>
      <c r="AO106" s="1564" t="str">
        <f t="shared" si="39"/>
        <v/>
      </c>
      <c r="AQ106" s="1564" t="str">
        <f t="shared" si="40"/>
        <v/>
      </c>
    </row>
    <row r="107" spans="5:43">
      <c r="E107" s="1564" t="str">
        <f t="shared" si="41"/>
        <v/>
      </c>
      <c r="G107" s="1564" t="str">
        <f t="shared" si="41"/>
        <v/>
      </c>
      <c r="I107" s="1564" t="str">
        <f t="shared" si="23"/>
        <v/>
      </c>
      <c r="K107" s="1564" t="str">
        <f t="shared" si="24"/>
        <v/>
      </c>
      <c r="M107" s="1564" t="str">
        <f t="shared" si="25"/>
        <v/>
      </c>
      <c r="O107" s="1564" t="str">
        <f t="shared" si="26"/>
        <v/>
      </c>
      <c r="Q107" s="1564" t="str">
        <f t="shared" si="27"/>
        <v/>
      </c>
      <c r="S107" s="1564" t="str">
        <f t="shared" si="28"/>
        <v/>
      </c>
      <c r="U107" s="1564" t="str">
        <f t="shared" si="29"/>
        <v/>
      </c>
      <c r="W107" s="1564" t="str">
        <f t="shared" si="30"/>
        <v/>
      </c>
      <c r="Y107" s="1564" t="str">
        <f t="shared" si="31"/>
        <v/>
      </c>
      <c r="AA107" s="1564" t="str">
        <f t="shared" si="32"/>
        <v/>
      </c>
      <c r="AC107" s="1564" t="str">
        <f t="shared" si="33"/>
        <v/>
      </c>
      <c r="AE107" s="1564" t="str">
        <f t="shared" si="34"/>
        <v/>
      </c>
      <c r="AG107" s="1564" t="str">
        <f t="shared" si="35"/>
        <v/>
      </c>
      <c r="AI107" s="1564" t="str">
        <f t="shared" si="36"/>
        <v/>
      </c>
      <c r="AK107" s="1564" t="str">
        <f t="shared" si="37"/>
        <v/>
      </c>
      <c r="AM107" s="1564" t="str">
        <f t="shared" si="38"/>
        <v/>
      </c>
      <c r="AO107" s="1564" t="str">
        <f t="shared" si="39"/>
        <v/>
      </c>
      <c r="AQ107" s="1564" t="str">
        <f t="shared" si="40"/>
        <v/>
      </c>
    </row>
    <row r="108" spans="5:43">
      <c r="E108" s="1564" t="str">
        <f t="shared" si="41"/>
        <v/>
      </c>
      <c r="G108" s="1564" t="str">
        <f t="shared" si="41"/>
        <v/>
      </c>
      <c r="I108" s="1564" t="str">
        <f t="shared" si="23"/>
        <v/>
      </c>
      <c r="K108" s="1564" t="str">
        <f t="shared" si="24"/>
        <v/>
      </c>
      <c r="M108" s="1564" t="str">
        <f t="shared" si="25"/>
        <v/>
      </c>
      <c r="O108" s="1564" t="str">
        <f t="shared" si="26"/>
        <v/>
      </c>
      <c r="Q108" s="1564" t="str">
        <f t="shared" si="27"/>
        <v/>
      </c>
      <c r="S108" s="1564" t="str">
        <f t="shared" si="28"/>
        <v/>
      </c>
      <c r="U108" s="1564" t="str">
        <f t="shared" si="29"/>
        <v/>
      </c>
      <c r="W108" s="1564" t="str">
        <f t="shared" si="30"/>
        <v/>
      </c>
      <c r="Y108" s="1564" t="str">
        <f t="shared" si="31"/>
        <v/>
      </c>
      <c r="AA108" s="1564" t="str">
        <f t="shared" si="32"/>
        <v/>
      </c>
      <c r="AC108" s="1564" t="str">
        <f t="shared" si="33"/>
        <v/>
      </c>
      <c r="AE108" s="1564" t="str">
        <f t="shared" si="34"/>
        <v/>
      </c>
      <c r="AG108" s="1564" t="str">
        <f t="shared" si="35"/>
        <v/>
      </c>
      <c r="AI108" s="1564" t="str">
        <f t="shared" si="36"/>
        <v/>
      </c>
      <c r="AK108" s="1564" t="str">
        <f t="shared" si="37"/>
        <v/>
      </c>
      <c r="AM108" s="1564" t="str">
        <f t="shared" si="38"/>
        <v/>
      </c>
      <c r="AO108" s="1564" t="str">
        <f t="shared" si="39"/>
        <v/>
      </c>
      <c r="AQ108" s="1564" t="str">
        <f t="shared" si="40"/>
        <v/>
      </c>
    </row>
    <row r="109" spans="5:43">
      <c r="E109" s="1564" t="str">
        <f t="shared" ref="E109:G124" si="42">IF(OR($B109=0,D109=0),"",D109/$B109)</f>
        <v/>
      </c>
      <c r="G109" s="1564" t="str">
        <f t="shared" si="42"/>
        <v/>
      </c>
      <c r="I109" s="1564" t="str">
        <f t="shared" si="23"/>
        <v/>
      </c>
      <c r="K109" s="1564" t="str">
        <f t="shared" si="24"/>
        <v/>
      </c>
      <c r="M109" s="1564" t="str">
        <f t="shared" si="25"/>
        <v/>
      </c>
      <c r="O109" s="1564" t="str">
        <f t="shared" si="26"/>
        <v/>
      </c>
      <c r="Q109" s="1564" t="str">
        <f t="shared" si="27"/>
        <v/>
      </c>
      <c r="S109" s="1564" t="str">
        <f t="shared" si="28"/>
        <v/>
      </c>
      <c r="U109" s="1564" t="str">
        <f t="shared" si="29"/>
        <v/>
      </c>
      <c r="W109" s="1564" t="str">
        <f t="shared" si="30"/>
        <v/>
      </c>
      <c r="Y109" s="1564" t="str">
        <f t="shared" si="31"/>
        <v/>
      </c>
      <c r="AA109" s="1564" t="str">
        <f t="shared" si="32"/>
        <v/>
      </c>
      <c r="AC109" s="1564" t="str">
        <f t="shared" si="33"/>
        <v/>
      </c>
      <c r="AE109" s="1564" t="str">
        <f t="shared" si="34"/>
        <v/>
      </c>
      <c r="AG109" s="1564" t="str">
        <f t="shared" si="35"/>
        <v/>
      </c>
      <c r="AI109" s="1564" t="str">
        <f t="shared" si="36"/>
        <v/>
      </c>
      <c r="AK109" s="1564" t="str">
        <f t="shared" si="37"/>
        <v/>
      </c>
      <c r="AM109" s="1564" t="str">
        <f t="shared" si="38"/>
        <v/>
      </c>
      <c r="AO109" s="1564" t="str">
        <f t="shared" si="39"/>
        <v/>
      </c>
      <c r="AQ109" s="1564" t="str">
        <f t="shared" si="40"/>
        <v/>
      </c>
    </row>
    <row r="110" spans="5:43">
      <c r="E110" s="1564" t="str">
        <f t="shared" si="42"/>
        <v/>
      </c>
      <c r="G110" s="1564" t="str">
        <f t="shared" si="42"/>
        <v/>
      </c>
      <c r="I110" s="1564" t="str">
        <f t="shared" si="23"/>
        <v/>
      </c>
      <c r="K110" s="1564" t="str">
        <f t="shared" si="24"/>
        <v/>
      </c>
      <c r="M110" s="1564" t="str">
        <f t="shared" si="25"/>
        <v/>
      </c>
      <c r="O110" s="1564" t="str">
        <f t="shared" si="26"/>
        <v/>
      </c>
      <c r="Q110" s="1564" t="str">
        <f t="shared" si="27"/>
        <v/>
      </c>
      <c r="S110" s="1564" t="str">
        <f t="shared" si="28"/>
        <v/>
      </c>
      <c r="U110" s="1564" t="str">
        <f t="shared" si="29"/>
        <v/>
      </c>
      <c r="W110" s="1564" t="str">
        <f t="shared" si="30"/>
        <v/>
      </c>
      <c r="Y110" s="1564" t="str">
        <f t="shared" si="31"/>
        <v/>
      </c>
      <c r="AA110" s="1564" t="str">
        <f t="shared" si="32"/>
        <v/>
      </c>
      <c r="AC110" s="1564" t="str">
        <f t="shared" si="33"/>
        <v/>
      </c>
      <c r="AE110" s="1564" t="str">
        <f t="shared" si="34"/>
        <v/>
      </c>
      <c r="AG110" s="1564" t="str">
        <f t="shared" si="35"/>
        <v/>
      </c>
      <c r="AI110" s="1564" t="str">
        <f t="shared" si="36"/>
        <v/>
      </c>
      <c r="AK110" s="1564" t="str">
        <f t="shared" si="37"/>
        <v/>
      </c>
      <c r="AM110" s="1564" t="str">
        <f t="shared" si="38"/>
        <v/>
      </c>
      <c r="AO110" s="1564" t="str">
        <f t="shared" si="39"/>
        <v/>
      </c>
      <c r="AQ110" s="1564" t="str">
        <f t="shared" si="40"/>
        <v/>
      </c>
    </row>
    <row r="111" spans="5:43">
      <c r="E111" s="1564" t="str">
        <f t="shared" si="42"/>
        <v/>
      </c>
      <c r="G111" s="1564" t="str">
        <f t="shared" si="42"/>
        <v/>
      </c>
      <c r="I111" s="1564" t="str">
        <f t="shared" si="23"/>
        <v/>
      </c>
      <c r="K111" s="1564" t="str">
        <f t="shared" si="24"/>
        <v/>
      </c>
      <c r="M111" s="1564" t="str">
        <f t="shared" si="25"/>
        <v/>
      </c>
      <c r="O111" s="1564" t="str">
        <f t="shared" si="26"/>
        <v/>
      </c>
      <c r="Q111" s="1564" t="str">
        <f t="shared" si="27"/>
        <v/>
      </c>
      <c r="S111" s="1564" t="str">
        <f t="shared" si="28"/>
        <v/>
      </c>
      <c r="U111" s="1564" t="str">
        <f t="shared" si="29"/>
        <v/>
      </c>
      <c r="W111" s="1564" t="str">
        <f t="shared" si="30"/>
        <v/>
      </c>
      <c r="Y111" s="1564" t="str">
        <f t="shared" si="31"/>
        <v/>
      </c>
      <c r="AA111" s="1564" t="str">
        <f t="shared" si="32"/>
        <v/>
      </c>
      <c r="AC111" s="1564" t="str">
        <f t="shared" si="33"/>
        <v/>
      </c>
      <c r="AE111" s="1564" t="str">
        <f t="shared" si="34"/>
        <v/>
      </c>
      <c r="AG111" s="1564" t="str">
        <f t="shared" si="35"/>
        <v/>
      </c>
      <c r="AI111" s="1564" t="str">
        <f t="shared" si="36"/>
        <v/>
      </c>
      <c r="AK111" s="1564" t="str">
        <f t="shared" si="37"/>
        <v/>
      </c>
      <c r="AM111" s="1564" t="str">
        <f t="shared" si="38"/>
        <v/>
      </c>
      <c r="AO111" s="1564" t="str">
        <f t="shared" si="39"/>
        <v/>
      </c>
      <c r="AQ111" s="1564" t="str">
        <f t="shared" si="40"/>
        <v/>
      </c>
    </row>
    <row r="112" spans="5:43">
      <c r="E112" s="1564" t="str">
        <f t="shared" si="42"/>
        <v/>
      </c>
      <c r="G112" s="1564" t="str">
        <f t="shared" si="42"/>
        <v/>
      </c>
      <c r="I112" s="1564" t="str">
        <f t="shared" si="23"/>
        <v/>
      </c>
      <c r="K112" s="1564" t="str">
        <f t="shared" si="24"/>
        <v/>
      </c>
      <c r="M112" s="1564" t="str">
        <f t="shared" si="25"/>
        <v/>
      </c>
      <c r="O112" s="1564" t="str">
        <f t="shared" si="26"/>
        <v/>
      </c>
      <c r="Q112" s="1564" t="str">
        <f t="shared" si="27"/>
        <v/>
      </c>
      <c r="S112" s="1564" t="str">
        <f t="shared" si="28"/>
        <v/>
      </c>
      <c r="U112" s="1564" t="str">
        <f t="shared" si="29"/>
        <v/>
      </c>
      <c r="W112" s="1564" t="str">
        <f t="shared" si="30"/>
        <v/>
      </c>
      <c r="Y112" s="1564" t="str">
        <f t="shared" si="31"/>
        <v/>
      </c>
      <c r="AA112" s="1564" t="str">
        <f t="shared" si="32"/>
        <v/>
      </c>
      <c r="AC112" s="1564" t="str">
        <f t="shared" si="33"/>
        <v/>
      </c>
      <c r="AE112" s="1564" t="str">
        <f t="shared" si="34"/>
        <v/>
      </c>
      <c r="AG112" s="1564" t="str">
        <f t="shared" si="35"/>
        <v/>
      </c>
      <c r="AI112" s="1564" t="str">
        <f t="shared" si="36"/>
        <v/>
      </c>
      <c r="AK112" s="1564" t="str">
        <f t="shared" si="37"/>
        <v/>
      </c>
      <c r="AM112" s="1564" t="str">
        <f t="shared" si="38"/>
        <v/>
      </c>
      <c r="AO112" s="1564" t="str">
        <f t="shared" si="39"/>
        <v/>
      </c>
      <c r="AQ112" s="1564" t="str">
        <f t="shared" si="40"/>
        <v/>
      </c>
    </row>
    <row r="113" spans="5:43">
      <c r="E113" s="1564" t="str">
        <f t="shared" si="42"/>
        <v/>
      </c>
      <c r="G113" s="1564" t="str">
        <f t="shared" si="42"/>
        <v/>
      </c>
      <c r="I113" s="1564" t="str">
        <f t="shared" si="23"/>
        <v/>
      </c>
      <c r="K113" s="1564" t="str">
        <f t="shared" si="24"/>
        <v/>
      </c>
      <c r="M113" s="1564" t="str">
        <f t="shared" si="25"/>
        <v/>
      </c>
      <c r="O113" s="1564" t="str">
        <f t="shared" si="26"/>
        <v/>
      </c>
      <c r="Q113" s="1564" t="str">
        <f t="shared" si="27"/>
        <v/>
      </c>
      <c r="S113" s="1564" t="str">
        <f t="shared" si="28"/>
        <v/>
      </c>
      <c r="U113" s="1564" t="str">
        <f t="shared" si="29"/>
        <v/>
      </c>
      <c r="W113" s="1564" t="str">
        <f t="shared" si="30"/>
        <v/>
      </c>
      <c r="Y113" s="1564" t="str">
        <f t="shared" si="31"/>
        <v/>
      </c>
      <c r="AA113" s="1564" t="str">
        <f t="shared" si="32"/>
        <v/>
      </c>
      <c r="AC113" s="1564" t="str">
        <f t="shared" si="33"/>
        <v/>
      </c>
      <c r="AE113" s="1564" t="str">
        <f t="shared" si="34"/>
        <v/>
      </c>
      <c r="AG113" s="1564" t="str">
        <f t="shared" si="35"/>
        <v/>
      </c>
      <c r="AI113" s="1564" t="str">
        <f t="shared" si="36"/>
        <v/>
      </c>
      <c r="AK113" s="1564" t="str">
        <f t="shared" si="37"/>
        <v/>
      </c>
      <c r="AM113" s="1564" t="str">
        <f t="shared" si="38"/>
        <v/>
      </c>
      <c r="AO113" s="1564" t="str">
        <f t="shared" si="39"/>
        <v/>
      </c>
      <c r="AQ113" s="1564" t="str">
        <f t="shared" si="40"/>
        <v/>
      </c>
    </row>
    <row r="114" spans="5:43">
      <c r="E114" s="1564" t="str">
        <f t="shared" si="42"/>
        <v/>
      </c>
      <c r="G114" s="1564" t="str">
        <f t="shared" si="42"/>
        <v/>
      </c>
      <c r="I114" s="1564" t="str">
        <f t="shared" si="23"/>
        <v/>
      </c>
      <c r="K114" s="1564" t="str">
        <f t="shared" si="24"/>
        <v/>
      </c>
      <c r="M114" s="1564" t="str">
        <f t="shared" si="25"/>
        <v/>
      </c>
      <c r="O114" s="1564" t="str">
        <f t="shared" si="26"/>
        <v/>
      </c>
      <c r="Q114" s="1564" t="str">
        <f t="shared" si="27"/>
        <v/>
      </c>
      <c r="S114" s="1564" t="str">
        <f t="shared" si="28"/>
        <v/>
      </c>
      <c r="U114" s="1564" t="str">
        <f t="shared" si="29"/>
        <v/>
      </c>
      <c r="W114" s="1564" t="str">
        <f t="shared" si="30"/>
        <v/>
      </c>
      <c r="Y114" s="1564" t="str">
        <f t="shared" si="31"/>
        <v/>
      </c>
      <c r="AA114" s="1564" t="str">
        <f t="shared" si="32"/>
        <v/>
      </c>
      <c r="AC114" s="1564" t="str">
        <f t="shared" si="33"/>
        <v/>
      </c>
      <c r="AE114" s="1564" t="str">
        <f t="shared" si="34"/>
        <v/>
      </c>
      <c r="AG114" s="1564" t="str">
        <f t="shared" si="35"/>
        <v/>
      </c>
      <c r="AI114" s="1564" t="str">
        <f t="shared" si="36"/>
        <v/>
      </c>
      <c r="AK114" s="1564" t="str">
        <f t="shared" si="37"/>
        <v/>
      </c>
      <c r="AM114" s="1564" t="str">
        <f t="shared" si="38"/>
        <v/>
      </c>
      <c r="AO114" s="1564" t="str">
        <f t="shared" si="39"/>
        <v/>
      </c>
      <c r="AQ114" s="1564" t="str">
        <f t="shared" si="40"/>
        <v/>
      </c>
    </row>
    <row r="115" spans="5:43">
      <c r="E115" s="1564" t="str">
        <f t="shared" si="42"/>
        <v/>
      </c>
      <c r="G115" s="1564" t="str">
        <f t="shared" si="42"/>
        <v/>
      </c>
      <c r="I115" s="1564" t="str">
        <f t="shared" si="23"/>
        <v/>
      </c>
      <c r="K115" s="1564" t="str">
        <f t="shared" si="24"/>
        <v/>
      </c>
      <c r="M115" s="1564" t="str">
        <f t="shared" si="25"/>
        <v/>
      </c>
      <c r="O115" s="1564" t="str">
        <f t="shared" si="26"/>
        <v/>
      </c>
      <c r="Q115" s="1564" t="str">
        <f t="shared" si="27"/>
        <v/>
      </c>
      <c r="S115" s="1564" t="str">
        <f t="shared" si="28"/>
        <v/>
      </c>
      <c r="U115" s="1564" t="str">
        <f t="shared" si="29"/>
        <v/>
      </c>
      <c r="W115" s="1564" t="str">
        <f t="shared" si="30"/>
        <v/>
      </c>
      <c r="Y115" s="1564" t="str">
        <f t="shared" si="31"/>
        <v/>
      </c>
      <c r="AA115" s="1564" t="str">
        <f t="shared" si="32"/>
        <v/>
      </c>
      <c r="AC115" s="1564" t="str">
        <f t="shared" si="33"/>
        <v/>
      </c>
      <c r="AE115" s="1564" t="str">
        <f t="shared" si="34"/>
        <v/>
      </c>
      <c r="AG115" s="1564" t="str">
        <f t="shared" si="35"/>
        <v/>
      </c>
      <c r="AI115" s="1564" t="str">
        <f t="shared" si="36"/>
        <v/>
      </c>
      <c r="AK115" s="1564" t="str">
        <f t="shared" si="37"/>
        <v/>
      </c>
      <c r="AM115" s="1564" t="str">
        <f t="shared" si="38"/>
        <v/>
      </c>
      <c r="AO115" s="1564" t="str">
        <f t="shared" si="39"/>
        <v/>
      </c>
      <c r="AQ115" s="1564" t="str">
        <f t="shared" si="40"/>
        <v/>
      </c>
    </row>
    <row r="116" spans="5:43">
      <c r="E116" s="1564" t="str">
        <f t="shared" si="42"/>
        <v/>
      </c>
      <c r="G116" s="1564" t="str">
        <f t="shared" si="42"/>
        <v/>
      </c>
      <c r="I116" s="1564" t="str">
        <f t="shared" si="23"/>
        <v/>
      </c>
      <c r="K116" s="1564" t="str">
        <f t="shared" si="24"/>
        <v/>
      </c>
      <c r="M116" s="1564" t="str">
        <f t="shared" si="25"/>
        <v/>
      </c>
      <c r="O116" s="1564" t="str">
        <f t="shared" si="26"/>
        <v/>
      </c>
      <c r="Q116" s="1564" t="str">
        <f t="shared" si="27"/>
        <v/>
      </c>
      <c r="S116" s="1564" t="str">
        <f t="shared" si="28"/>
        <v/>
      </c>
      <c r="U116" s="1564" t="str">
        <f t="shared" si="29"/>
        <v/>
      </c>
      <c r="W116" s="1564" t="str">
        <f t="shared" si="30"/>
        <v/>
      </c>
      <c r="Y116" s="1564" t="str">
        <f t="shared" si="31"/>
        <v/>
      </c>
      <c r="AA116" s="1564" t="str">
        <f t="shared" si="32"/>
        <v/>
      </c>
      <c r="AC116" s="1564" t="str">
        <f t="shared" si="33"/>
        <v/>
      </c>
      <c r="AE116" s="1564" t="str">
        <f t="shared" si="34"/>
        <v/>
      </c>
      <c r="AG116" s="1564" t="str">
        <f t="shared" si="35"/>
        <v/>
      </c>
      <c r="AI116" s="1564" t="str">
        <f t="shared" si="36"/>
        <v/>
      </c>
      <c r="AK116" s="1564" t="str">
        <f t="shared" si="37"/>
        <v/>
      </c>
      <c r="AM116" s="1564" t="str">
        <f t="shared" si="38"/>
        <v/>
      </c>
      <c r="AO116" s="1564" t="str">
        <f t="shared" si="39"/>
        <v/>
      </c>
      <c r="AQ116" s="1564" t="str">
        <f t="shared" si="40"/>
        <v/>
      </c>
    </row>
    <row r="117" spans="5:43">
      <c r="E117" s="1564" t="str">
        <f t="shared" si="42"/>
        <v/>
      </c>
      <c r="G117" s="1564" t="str">
        <f t="shared" si="42"/>
        <v/>
      </c>
      <c r="I117" s="1564" t="str">
        <f t="shared" si="23"/>
        <v/>
      </c>
      <c r="K117" s="1564" t="str">
        <f t="shared" si="24"/>
        <v/>
      </c>
      <c r="M117" s="1564" t="str">
        <f t="shared" si="25"/>
        <v/>
      </c>
      <c r="O117" s="1564" t="str">
        <f t="shared" si="26"/>
        <v/>
      </c>
      <c r="Q117" s="1564" t="str">
        <f t="shared" si="27"/>
        <v/>
      </c>
      <c r="S117" s="1564" t="str">
        <f t="shared" si="28"/>
        <v/>
      </c>
      <c r="U117" s="1564" t="str">
        <f t="shared" si="29"/>
        <v/>
      </c>
      <c r="W117" s="1564" t="str">
        <f t="shared" si="30"/>
        <v/>
      </c>
      <c r="Y117" s="1564" t="str">
        <f t="shared" si="31"/>
        <v/>
      </c>
      <c r="AA117" s="1564" t="str">
        <f t="shared" si="32"/>
        <v/>
      </c>
      <c r="AC117" s="1564" t="str">
        <f t="shared" si="33"/>
        <v/>
      </c>
      <c r="AE117" s="1564" t="str">
        <f t="shared" si="34"/>
        <v/>
      </c>
      <c r="AG117" s="1564" t="str">
        <f t="shared" si="35"/>
        <v/>
      </c>
      <c r="AI117" s="1564" t="str">
        <f t="shared" si="36"/>
        <v/>
      </c>
      <c r="AK117" s="1564" t="str">
        <f t="shared" si="37"/>
        <v/>
      </c>
      <c r="AM117" s="1564" t="str">
        <f t="shared" si="38"/>
        <v/>
      </c>
      <c r="AO117" s="1564" t="str">
        <f t="shared" si="39"/>
        <v/>
      </c>
      <c r="AQ117" s="1564" t="str">
        <f t="shared" si="40"/>
        <v/>
      </c>
    </row>
    <row r="118" spans="5:43">
      <c r="E118" s="1564" t="str">
        <f t="shared" si="42"/>
        <v/>
      </c>
      <c r="G118" s="1564" t="str">
        <f t="shared" si="42"/>
        <v/>
      </c>
      <c r="I118" s="1564" t="str">
        <f t="shared" si="23"/>
        <v/>
      </c>
      <c r="K118" s="1564" t="str">
        <f t="shared" si="24"/>
        <v/>
      </c>
      <c r="M118" s="1564" t="str">
        <f t="shared" si="25"/>
        <v/>
      </c>
      <c r="O118" s="1564" t="str">
        <f t="shared" si="26"/>
        <v/>
      </c>
      <c r="Q118" s="1564" t="str">
        <f t="shared" si="27"/>
        <v/>
      </c>
      <c r="S118" s="1564" t="str">
        <f t="shared" si="28"/>
        <v/>
      </c>
      <c r="U118" s="1564" t="str">
        <f t="shared" si="29"/>
        <v/>
      </c>
      <c r="W118" s="1564" t="str">
        <f t="shared" si="30"/>
        <v/>
      </c>
      <c r="Y118" s="1564" t="str">
        <f t="shared" si="31"/>
        <v/>
      </c>
      <c r="AA118" s="1564" t="str">
        <f t="shared" si="32"/>
        <v/>
      </c>
      <c r="AC118" s="1564" t="str">
        <f t="shared" si="33"/>
        <v/>
      </c>
      <c r="AE118" s="1564" t="str">
        <f t="shared" si="34"/>
        <v/>
      </c>
      <c r="AG118" s="1564" t="str">
        <f t="shared" si="35"/>
        <v/>
      </c>
      <c r="AI118" s="1564" t="str">
        <f t="shared" si="36"/>
        <v/>
      </c>
      <c r="AK118" s="1564" t="str">
        <f t="shared" si="37"/>
        <v/>
      </c>
      <c r="AM118" s="1564" t="str">
        <f t="shared" si="38"/>
        <v/>
      </c>
      <c r="AO118" s="1564" t="str">
        <f t="shared" si="39"/>
        <v/>
      </c>
      <c r="AQ118" s="1564" t="str">
        <f t="shared" si="40"/>
        <v/>
      </c>
    </row>
    <row r="119" spans="5:43">
      <c r="E119" s="1564" t="str">
        <f t="shared" si="42"/>
        <v/>
      </c>
      <c r="G119" s="1564" t="str">
        <f t="shared" si="42"/>
        <v/>
      </c>
      <c r="I119" s="1564" t="str">
        <f t="shared" si="23"/>
        <v/>
      </c>
      <c r="K119" s="1564" t="str">
        <f t="shared" si="24"/>
        <v/>
      </c>
      <c r="M119" s="1564" t="str">
        <f t="shared" si="25"/>
        <v/>
      </c>
      <c r="O119" s="1564" t="str">
        <f t="shared" si="26"/>
        <v/>
      </c>
      <c r="Q119" s="1564" t="str">
        <f t="shared" si="27"/>
        <v/>
      </c>
      <c r="S119" s="1564" t="str">
        <f t="shared" si="28"/>
        <v/>
      </c>
      <c r="U119" s="1564" t="str">
        <f t="shared" si="29"/>
        <v/>
      </c>
      <c r="W119" s="1564" t="str">
        <f t="shared" si="30"/>
        <v/>
      </c>
      <c r="Y119" s="1564" t="str">
        <f t="shared" si="31"/>
        <v/>
      </c>
      <c r="AA119" s="1564" t="str">
        <f t="shared" si="32"/>
        <v/>
      </c>
      <c r="AC119" s="1564" t="str">
        <f t="shared" si="33"/>
        <v/>
      </c>
      <c r="AE119" s="1564" t="str">
        <f t="shared" si="34"/>
        <v/>
      </c>
      <c r="AG119" s="1564" t="str">
        <f t="shared" si="35"/>
        <v/>
      </c>
      <c r="AI119" s="1564" t="str">
        <f t="shared" si="36"/>
        <v/>
      </c>
      <c r="AK119" s="1564" t="str">
        <f t="shared" si="37"/>
        <v/>
      </c>
      <c r="AM119" s="1564" t="str">
        <f t="shared" si="38"/>
        <v/>
      </c>
      <c r="AO119" s="1564" t="str">
        <f t="shared" si="39"/>
        <v/>
      </c>
      <c r="AQ119" s="1564" t="str">
        <f t="shared" si="40"/>
        <v/>
      </c>
    </row>
    <row r="120" spans="5:43">
      <c r="E120" s="1564" t="str">
        <f t="shared" si="42"/>
        <v/>
      </c>
      <c r="G120" s="1564" t="str">
        <f t="shared" si="42"/>
        <v/>
      </c>
      <c r="I120" s="1564" t="str">
        <f t="shared" si="23"/>
        <v/>
      </c>
      <c r="K120" s="1564" t="str">
        <f t="shared" si="24"/>
        <v/>
      </c>
      <c r="M120" s="1564" t="str">
        <f t="shared" si="25"/>
        <v/>
      </c>
      <c r="O120" s="1564" t="str">
        <f t="shared" si="26"/>
        <v/>
      </c>
      <c r="Q120" s="1564" t="str">
        <f t="shared" si="27"/>
        <v/>
      </c>
      <c r="S120" s="1564" t="str">
        <f t="shared" si="28"/>
        <v/>
      </c>
      <c r="U120" s="1564" t="str">
        <f t="shared" si="29"/>
        <v/>
      </c>
      <c r="W120" s="1564" t="str">
        <f t="shared" si="30"/>
        <v/>
      </c>
      <c r="Y120" s="1564" t="str">
        <f t="shared" si="31"/>
        <v/>
      </c>
      <c r="AA120" s="1564" t="str">
        <f t="shared" si="32"/>
        <v/>
      </c>
      <c r="AC120" s="1564" t="str">
        <f t="shared" si="33"/>
        <v/>
      </c>
      <c r="AE120" s="1564" t="str">
        <f t="shared" si="34"/>
        <v/>
      </c>
      <c r="AG120" s="1564" t="str">
        <f t="shared" si="35"/>
        <v/>
      </c>
      <c r="AI120" s="1564" t="str">
        <f t="shared" si="36"/>
        <v/>
      </c>
      <c r="AK120" s="1564" t="str">
        <f t="shared" si="37"/>
        <v/>
      </c>
      <c r="AM120" s="1564" t="str">
        <f t="shared" si="38"/>
        <v/>
      </c>
      <c r="AO120" s="1564" t="str">
        <f t="shared" si="39"/>
        <v/>
      </c>
      <c r="AQ120" s="1564" t="str">
        <f t="shared" si="40"/>
        <v/>
      </c>
    </row>
    <row r="121" spans="5:43">
      <c r="E121" s="1564" t="str">
        <f t="shared" si="42"/>
        <v/>
      </c>
      <c r="G121" s="1564" t="str">
        <f t="shared" si="42"/>
        <v/>
      </c>
      <c r="I121" s="1564" t="str">
        <f t="shared" si="23"/>
        <v/>
      </c>
      <c r="K121" s="1564" t="str">
        <f t="shared" si="24"/>
        <v/>
      </c>
      <c r="M121" s="1564" t="str">
        <f t="shared" si="25"/>
        <v/>
      </c>
      <c r="O121" s="1564" t="str">
        <f t="shared" si="26"/>
        <v/>
      </c>
      <c r="Q121" s="1564" t="str">
        <f t="shared" si="27"/>
        <v/>
      </c>
      <c r="S121" s="1564" t="str">
        <f t="shared" si="28"/>
        <v/>
      </c>
      <c r="U121" s="1564" t="str">
        <f t="shared" si="29"/>
        <v/>
      </c>
      <c r="W121" s="1564" t="str">
        <f t="shared" si="30"/>
        <v/>
      </c>
      <c r="Y121" s="1564" t="str">
        <f t="shared" si="31"/>
        <v/>
      </c>
      <c r="AA121" s="1564" t="str">
        <f t="shared" si="32"/>
        <v/>
      </c>
      <c r="AC121" s="1564" t="str">
        <f t="shared" si="33"/>
        <v/>
      </c>
      <c r="AE121" s="1564" t="str">
        <f t="shared" si="34"/>
        <v/>
      </c>
      <c r="AG121" s="1564" t="str">
        <f t="shared" si="35"/>
        <v/>
      </c>
      <c r="AI121" s="1564" t="str">
        <f t="shared" si="36"/>
        <v/>
      </c>
      <c r="AK121" s="1564" t="str">
        <f t="shared" si="37"/>
        <v/>
      </c>
      <c r="AM121" s="1564" t="str">
        <f t="shared" si="38"/>
        <v/>
      </c>
      <c r="AO121" s="1564" t="str">
        <f t="shared" si="39"/>
        <v/>
      </c>
      <c r="AQ121" s="1564" t="str">
        <f t="shared" si="40"/>
        <v/>
      </c>
    </row>
    <row r="122" spans="5:43">
      <c r="E122" s="1564" t="str">
        <f t="shared" si="42"/>
        <v/>
      </c>
      <c r="G122" s="1564" t="str">
        <f t="shared" si="42"/>
        <v/>
      </c>
      <c r="I122" s="1564" t="str">
        <f t="shared" si="23"/>
        <v/>
      </c>
      <c r="K122" s="1564" t="str">
        <f t="shared" si="24"/>
        <v/>
      </c>
      <c r="M122" s="1564" t="str">
        <f t="shared" si="25"/>
        <v/>
      </c>
      <c r="O122" s="1564" t="str">
        <f t="shared" si="26"/>
        <v/>
      </c>
      <c r="Q122" s="1564" t="str">
        <f t="shared" si="27"/>
        <v/>
      </c>
      <c r="S122" s="1564" t="str">
        <f t="shared" si="28"/>
        <v/>
      </c>
      <c r="U122" s="1564" t="str">
        <f t="shared" si="29"/>
        <v/>
      </c>
      <c r="W122" s="1564" t="str">
        <f t="shared" si="30"/>
        <v/>
      </c>
      <c r="Y122" s="1564" t="str">
        <f t="shared" si="31"/>
        <v/>
      </c>
      <c r="AA122" s="1564" t="str">
        <f t="shared" si="32"/>
        <v/>
      </c>
      <c r="AC122" s="1564" t="str">
        <f t="shared" si="33"/>
        <v/>
      </c>
      <c r="AE122" s="1564" t="str">
        <f t="shared" si="34"/>
        <v/>
      </c>
      <c r="AG122" s="1564" t="str">
        <f t="shared" si="35"/>
        <v/>
      </c>
      <c r="AI122" s="1564" t="str">
        <f t="shared" si="36"/>
        <v/>
      </c>
      <c r="AK122" s="1564" t="str">
        <f t="shared" si="37"/>
        <v/>
      </c>
      <c r="AM122" s="1564" t="str">
        <f t="shared" si="38"/>
        <v/>
      </c>
      <c r="AO122" s="1564" t="str">
        <f t="shared" si="39"/>
        <v/>
      </c>
      <c r="AQ122" s="1564" t="str">
        <f t="shared" si="40"/>
        <v/>
      </c>
    </row>
    <row r="123" spans="5:43">
      <c r="E123" s="1564" t="str">
        <f t="shared" si="42"/>
        <v/>
      </c>
      <c r="G123" s="1564" t="str">
        <f t="shared" si="42"/>
        <v/>
      </c>
      <c r="I123" s="1564" t="str">
        <f t="shared" si="23"/>
        <v/>
      </c>
      <c r="K123" s="1564" t="str">
        <f t="shared" si="24"/>
        <v/>
      </c>
      <c r="M123" s="1564" t="str">
        <f t="shared" si="25"/>
        <v/>
      </c>
      <c r="O123" s="1564" t="str">
        <f t="shared" si="26"/>
        <v/>
      </c>
      <c r="Q123" s="1564" t="str">
        <f t="shared" si="27"/>
        <v/>
      </c>
      <c r="S123" s="1564" t="str">
        <f t="shared" si="28"/>
        <v/>
      </c>
      <c r="U123" s="1564" t="str">
        <f t="shared" si="29"/>
        <v/>
      </c>
      <c r="W123" s="1564" t="str">
        <f t="shared" si="30"/>
        <v/>
      </c>
      <c r="Y123" s="1564" t="str">
        <f t="shared" si="31"/>
        <v/>
      </c>
      <c r="AA123" s="1564" t="str">
        <f t="shared" si="32"/>
        <v/>
      </c>
      <c r="AC123" s="1564" t="str">
        <f t="shared" si="33"/>
        <v/>
      </c>
      <c r="AE123" s="1564" t="str">
        <f t="shared" si="34"/>
        <v/>
      </c>
      <c r="AG123" s="1564" t="str">
        <f t="shared" si="35"/>
        <v/>
      </c>
      <c r="AI123" s="1564" t="str">
        <f t="shared" si="36"/>
        <v/>
      </c>
      <c r="AK123" s="1564" t="str">
        <f t="shared" si="37"/>
        <v/>
      </c>
      <c r="AM123" s="1564" t="str">
        <f t="shared" si="38"/>
        <v/>
      </c>
      <c r="AO123" s="1564" t="str">
        <f t="shared" si="39"/>
        <v/>
      </c>
      <c r="AQ123" s="1564" t="str">
        <f t="shared" si="40"/>
        <v/>
      </c>
    </row>
    <row r="124" spans="5:43">
      <c r="E124" s="1564" t="str">
        <f t="shared" si="42"/>
        <v/>
      </c>
      <c r="G124" s="1564" t="str">
        <f t="shared" si="42"/>
        <v/>
      </c>
      <c r="I124" s="1564" t="str">
        <f t="shared" si="23"/>
        <v/>
      </c>
      <c r="K124" s="1564" t="str">
        <f t="shared" si="24"/>
        <v/>
      </c>
      <c r="M124" s="1564" t="str">
        <f t="shared" si="25"/>
        <v/>
      </c>
      <c r="O124" s="1564" t="str">
        <f t="shared" si="26"/>
        <v/>
      </c>
      <c r="Q124" s="1564" t="str">
        <f t="shared" si="27"/>
        <v/>
      </c>
      <c r="S124" s="1564" t="str">
        <f t="shared" si="28"/>
        <v/>
      </c>
      <c r="U124" s="1564" t="str">
        <f t="shared" si="29"/>
        <v/>
      </c>
      <c r="W124" s="1564" t="str">
        <f t="shared" si="30"/>
        <v/>
      </c>
      <c r="Y124" s="1564" t="str">
        <f t="shared" si="31"/>
        <v/>
      </c>
      <c r="AA124" s="1564" t="str">
        <f t="shared" si="32"/>
        <v/>
      </c>
      <c r="AC124" s="1564" t="str">
        <f t="shared" si="33"/>
        <v/>
      </c>
      <c r="AE124" s="1564" t="str">
        <f t="shared" si="34"/>
        <v/>
      </c>
      <c r="AG124" s="1564" t="str">
        <f t="shared" si="35"/>
        <v/>
      </c>
      <c r="AI124" s="1564" t="str">
        <f t="shared" si="36"/>
        <v/>
      </c>
      <c r="AK124" s="1564" t="str">
        <f t="shared" si="37"/>
        <v/>
      </c>
      <c r="AM124" s="1564" t="str">
        <f t="shared" si="38"/>
        <v/>
      </c>
      <c r="AO124" s="1564" t="str">
        <f t="shared" si="39"/>
        <v/>
      </c>
      <c r="AQ124" s="1564" t="str">
        <f t="shared" si="40"/>
        <v/>
      </c>
    </row>
    <row r="125" spans="5:43">
      <c r="E125" s="1564" t="str">
        <f t="shared" ref="E125:G140" si="43">IF(OR($B125=0,D125=0),"",D125/$B125)</f>
        <v/>
      </c>
      <c r="G125" s="1564" t="str">
        <f t="shared" si="43"/>
        <v/>
      </c>
      <c r="I125" s="1564" t="str">
        <f t="shared" si="23"/>
        <v/>
      </c>
      <c r="K125" s="1564" t="str">
        <f t="shared" si="24"/>
        <v/>
      </c>
      <c r="M125" s="1564" t="str">
        <f t="shared" si="25"/>
        <v/>
      </c>
      <c r="O125" s="1564" t="str">
        <f t="shared" si="26"/>
        <v/>
      </c>
      <c r="Q125" s="1564" t="str">
        <f t="shared" si="27"/>
        <v/>
      </c>
      <c r="S125" s="1564" t="str">
        <f t="shared" si="28"/>
        <v/>
      </c>
      <c r="U125" s="1564" t="str">
        <f t="shared" si="29"/>
        <v/>
      </c>
      <c r="W125" s="1564" t="str">
        <f t="shared" si="30"/>
        <v/>
      </c>
      <c r="Y125" s="1564" t="str">
        <f t="shared" si="31"/>
        <v/>
      </c>
      <c r="AA125" s="1564" t="str">
        <f t="shared" si="32"/>
        <v/>
      </c>
      <c r="AC125" s="1564" t="str">
        <f t="shared" si="33"/>
        <v/>
      </c>
      <c r="AE125" s="1564" t="str">
        <f t="shared" si="34"/>
        <v/>
      </c>
      <c r="AG125" s="1564" t="str">
        <f t="shared" si="35"/>
        <v/>
      </c>
      <c r="AI125" s="1564" t="str">
        <f t="shared" si="36"/>
        <v/>
      </c>
      <c r="AK125" s="1564" t="str">
        <f t="shared" si="37"/>
        <v/>
      </c>
      <c r="AM125" s="1564" t="str">
        <f t="shared" si="38"/>
        <v/>
      </c>
      <c r="AO125" s="1564" t="str">
        <f t="shared" si="39"/>
        <v/>
      </c>
      <c r="AQ125" s="1564" t="str">
        <f t="shared" si="40"/>
        <v/>
      </c>
    </row>
    <row r="126" spans="5:43">
      <c r="E126" s="1564" t="str">
        <f t="shared" si="43"/>
        <v/>
      </c>
      <c r="G126" s="1564" t="str">
        <f t="shared" si="43"/>
        <v/>
      </c>
      <c r="I126" s="1564" t="str">
        <f t="shared" si="23"/>
        <v/>
      </c>
      <c r="K126" s="1564" t="str">
        <f t="shared" si="24"/>
        <v/>
      </c>
      <c r="M126" s="1564" t="str">
        <f t="shared" si="25"/>
        <v/>
      </c>
      <c r="O126" s="1564" t="str">
        <f t="shared" si="26"/>
        <v/>
      </c>
      <c r="Q126" s="1564" t="str">
        <f t="shared" si="27"/>
        <v/>
      </c>
      <c r="S126" s="1564" t="str">
        <f t="shared" si="28"/>
        <v/>
      </c>
      <c r="U126" s="1564" t="str">
        <f t="shared" si="29"/>
        <v/>
      </c>
      <c r="W126" s="1564" t="str">
        <f t="shared" si="30"/>
        <v/>
      </c>
      <c r="Y126" s="1564" t="str">
        <f t="shared" si="31"/>
        <v/>
      </c>
      <c r="AA126" s="1564" t="str">
        <f t="shared" si="32"/>
        <v/>
      </c>
      <c r="AC126" s="1564" t="str">
        <f t="shared" si="33"/>
        <v/>
      </c>
      <c r="AE126" s="1564" t="str">
        <f t="shared" si="34"/>
        <v/>
      </c>
      <c r="AG126" s="1564" t="str">
        <f t="shared" si="35"/>
        <v/>
      </c>
      <c r="AI126" s="1564" t="str">
        <f t="shared" si="36"/>
        <v/>
      </c>
      <c r="AK126" s="1564" t="str">
        <f t="shared" si="37"/>
        <v/>
      </c>
      <c r="AM126" s="1564" t="str">
        <f t="shared" si="38"/>
        <v/>
      </c>
      <c r="AO126" s="1564" t="str">
        <f t="shared" si="39"/>
        <v/>
      </c>
      <c r="AQ126" s="1564" t="str">
        <f t="shared" si="40"/>
        <v/>
      </c>
    </row>
    <row r="127" spans="5:43">
      <c r="E127" s="1564" t="str">
        <f t="shared" si="43"/>
        <v/>
      </c>
      <c r="G127" s="1564" t="str">
        <f t="shared" si="43"/>
        <v/>
      </c>
      <c r="I127" s="1564" t="str">
        <f t="shared" si="23"/>
        <v/>
      </c>
      <c r="K127" s="1564" t="str">
        <f t="shared" si="24"/>
        <v/>
      </c>
      <c r="M127" s="1564" t="str">
        <f t="shared" si="25"/>
        <v/>
      </c>
      <c r="O127" s="1564" t="str">
        <f t="shared" si="26"/>
        <v/>
      </c>
      <c r="Q127" s="1564" t="str">
        <f t="shared" si="27"/>
        <v/>
      </c>
      <c r="S127" s="1564" t="str">
        <f t="shared" si="28"/>
        <v/>
      </c>
      <c r="U127" s="1564" t="str">
        <f t="shared" si="29"/>
        <v/>
      </c>
      <c r="W127" s="1564" t="str">
        <f t="shared" si="30"/>
        <v/>
      </c>
      <c r="Y127" s="1564" t="str">
        <f t="shared" si="31"/>
        <v/>
      </c>
      <c r="AA127" s="1564" t="str">
        <f t="shared" si="32"/>
        <v/>
      </c>
      <c r="AC127" s="1564" t="str">
        <f t="shared" si="33"/>
        <v/>
      </c>
      <c r="AE127" s="1564" t="str">
        <f t="shared" si="34"/>
        <v/>
      </c>
      <c r="AG127" s="1564" t="str">
        <f t="shared" si="35"/>
        <v/>
      </c>
      <c r="AI127" s="1564" t="str">
        <f t="shared" si="36"/>
        <v/>
      </c>
      <c r="AK127" s="1564" t="str">
        <f t="shared" si="37"/>
        <v/>
      </c>
      <c r="AM127" s="1564" t="str">
        <f t="shared" si="38"/>
        <v/>
      </c>
      <c r="AO127" s="1564" t="str">
        <f t="shared" si="39"/>
        <v/>
      </c>
      <c r="AQ127" s="1564" t="str">
        <f t="shared" si="40"/>
        <v/>
      </c>
    </row>
    <row r="128" spans="5:43">
      <c r="E128" s="1564" t="str">
        <f t="shared" si="43"/>
        <v/>
      </c>
      <c r="G128" s="1564" t="str">
        <f t="shared" si="43"/>
        <v/>
      </c>
      <c r="I128" s="1564" t="str">
        <f t="shared" si="23"/>
        <v/>
      </c>
      <c r="K128" s="1564" t="str">
        <f t="shared" si="24"/>
        <v/>
      </c>
      <c r="M128" s="1564" t="str">
        <f t="shared" si="25"/>
        <v/>
      </c>
      <c r="O128" s="1564" t="str">
        <f t="shared" si="26"/>
        <v/>
      </c>
      <c r="Q128" s="1564" t="str">
        <f t="shared" si="27"/>
        <v/>
      </c>
      <c r="S128" s="1564" t="str">
        <f t="shared" si="28"/>
        <v/>
      </c>
      <c r="U128" s="1564" t="str">
        <f t="shared" si="29"/>
        <v/>
      </c>
      <c r="W128" s="1564" t="str">
        <f t="shared" si="30"/>
        <v/>
      </c>
      <c r="Y128" s="1564" t="str">
        <f t="shared" si="31"/>
        <v/>
      </c>
      <c r="AA128" s="1564" t="str">
        <f t="shared" si="32"/>
        <v/>
      </c>
      <c r="AC128" s="1564" t="str">
        <f t="shared" si="33"/>
        <v/>
      </c>
      <c r="AE128" s="1564" t="str">
        <f t="shared" si="34"/>
        <v/>
      </c>
      <c r="AG128" s="1564" t="str">
        <f t="shared" si="35"/>
        <v/>
      </c>
      <c r="AI128" s="1564" t="str">
        <f t="shared" si="36"/>
        <v/>
      </c>
      <c r="AK128" s="1564" t="str">
        <f t="shared" si="37"/>
        <v/>
      </c>
      <c r="AM128" s="1564" t="str">
        <f t="shared" si="38"/>
        <v/>
      </c>
      <c r="AO128" s="1564" t="str">
        <f t="shared" si="39"/>
        <v/>
      </c>
      <c r="AQ128" s="1564" t="str">
        <f t="shared" si="40"/>
        <v/>
      </c>
    </row>
    <row r="129" spans="5:43">
      <c r="E129" s="1564" t="str">
        <f t="shared" si="43"/>
        <v/>
      </c>
      <c r="G129" s="1564" t="str">
        <f t="shared" si="43"/>
        <v/>
      </c>
      <c r="I129" s="1564" t="str">
        <f t="shared" si="23"/>
        <v/>
      </c>
      <c r="K129" s="1564" t="str">
        <f t="shared" si="24"/>
        <v/>
      </c>
      <c r="M129" s="1564" t="str">
        <f t="shared" si="25"/>
        <v/>
      </c>
      <c r="O129" s="1564" t="str">
        <f t="shared" si="26"/>
        <v/>
      </c>
      <c r="Q129" s="1564" t="str">
        <f t="shared" si="27"/>
        <v/>
      </c>
      <c r="S129" s="1564" t="str">
        <f t="shared" si="28"/>
        <v/>
      </c>
      <c r="U129" s="1564" t="str">
        <f t="shared" si="29"/>
        <v/>
      </c>
      <c r="W129" s="1564" t="str">
        <f t="shared" si="30"/>
        <v/>
      </c>
      <c r="Y129" s="1564" t="str">
        <f t="shared" si="31"/>
        <v/>
      </c>
      <c r="AA129" s="1564" t="str">
        <f t="shared" si="32"/>
        <v/>
      </c>
      <c r="AC129" s="1564" t="str">
        <f t="shared" si="33"/>
        <v/>
      </c>
      <c r="AE129" s="1564" t="str">
        <f t="shared" si="34"/>
        <v/>
      </c>
      <c r="AG129" s="1564" t="str">
        <f t="shared" si="35"/>
        <v/>
      </c>
      <c r="AI129" s="1564" t="str">
        <f t="shared" si="36"/>
        <v/>
      </c>
      <c r="AK129" s="1564" t="str">
        <f t="shared" si="37"/>
        <v/>
      </c>
      <c r="AM129" s="1564" t="str">
        <f t="shared" si="38"/>
        <v/>
      </c>
      <c r="AO129" s="1564" t="str">
        <f t="shared" si="39"/>
        <v/>
      </c>
      <c r="AQ129" s="1564" t="str">
        <f t="shared" si="40"/>
        <v/>
      </c>
    </row>
    <row r="130" spans="5:43">
      <c r="E130" s="1564" t="str">
        <f t="shared" si="43"/>
        <v/>
      </c>
      <c r="G130" s="1564" t="str">
        <f t="shared" si="43"/>
        <v/>
      </c>
      <c r="I130" s="1564" t="str">
        <f t="shared" si="23"/>
        <v/>
      </c>
      <c r="K130" s="1564" t="str">
        <f t="shared" si="24"/>
        <v/>
      </c>
      <c r="M130" s="1564" t="str">
        <f t="shared" si="25"/>
        <v/>
      </c>
      <c r="O130" s="1564" t="str">
        <f t="shared" si="26"/>
        <v/>
      </c>
      <c r="Q130" s="1564" t="str">
        <f t="shared" si="27"/>
        <v/>
      </c>
      <c r="S130" s="1564" t="str">
        <f t="shared" si="28"/>
        <v/>
      </c>
      <c r="U130" s="1564" t="str">
        <f t="shared" si="29"/>
        <v/>
      </c>
      <c r="W130" s="1564" t="str">
        <f t="shared" si="30"/>
        <v/>
      </c>
      <c r="Y130" s="1564" t="str">
        <f t="shared" si="31"/>
        <v/>
      </c>
      <c r="AA130" s="1564" t="str">
        <f t="shared" si="32"/>
        <v/>
      </c>
      <c r="AC130" s="1564" t="str">
        <f t="shared" si="33"/>
        <v/>
      </c>
      <c r="AE130" s="1564" t="str">
        <f t="shared" si="34"/>
        <v/>
      </c>
      <c r="AG130" s="1564" t="str">
        <f t="shared" si="35"/>
        <v/>
      </c>
      <c r="AI130" s="1564" t="str">
        <f t="shared" si="36"/>
        <v/>
      </c>
      <c r="AK130" s="1564" t="str">
        <f t="shared" si="37"/>
        <v/>
      </c>
      <c r="AM130" s="1564" t="str">
        <f t="shared" si="38"/>
        <v/>
      </c>
      <c r="AO130" s="1564" t="str">
        <f t="shared" si="39"/>
        <v/>
      </c>
      <c r="AQ130" s="1564" t="str">
        <f t="shared" si="40"/>
        <v/>
      </c>
    </row>
    <row r="131" spans="5:43">
      <c r="E131" s="1564" t="str">
        <f t="shared" si="43"/>
        <v/>
      </c>
      <c r="G131" s="1564" t="str">
        <f t="shared" si="43"/>
        <v/>
      </c>
      <c r="I131" s="1564" t="str">
        <f t="shared" si="23"/>
        <v/>
      </c>
      <c r="K131" s="1564" t="str">
        <f t="shared" si="24"/>
        <v/>
      </c>
      <c r="M131" s="1564" t="str">
        <f t="shared" si="25"/>
        <v/>
      </c>
      <c r="O131" s="1564" t="str">
        <f t="shared" si="26"/>
        <v/>
      </c>
      <c r="Q131" s="1564" t="str">
        <f t="shared" si="27"/>
        <v/>
      </c>
      <c r="S131" s="1564" t="str">
        <f t="shared" si="28"/>
        <v/>
      </c>
      <c r="U131" s="1564" t="str">
        <f t="shared" si="29"/>
        <v/>
      </c>
      <c r="W131" s="1564" t="str">
        <f t="shared" si="30"/>
        <v/>
      </c>
      <c r="Y131" s="1564" t="str">
        <f t="shared" si="31"/>
        <v/>
      </c>
      <c r="AA131" s="1564" t="str">
        <f t="shared" si="32"/>
        <v/>
      </c>
      <c r="AC131" s="1564" t="str">
        <f t="shared" si="33"/>
        <v/>
      </c>
      <c r="AE131" s="1564" t="str">
        <f t="shared" si="34"/>
        <v/>
      </c>
      <c r="AG131" s="1564" t="str">
        <f t="shared" si="35"/>
        <v/>
      </c>
      <c r="AI131" s="1564" t="str">
        <f t="shared" si="36"/>
        <v/>
      </c>
      <c r="AK131" s="1564" t="str">
        <f t="shared" si="37"/>
        <v/>
      </c>
      <c r="AM131" s="1564" t="str">
        <f t="shared" si="38"/>
        <v/>
      </c>
      <c r="AO131" s="1564" t="str">
        <f t="shared" si="39"/>
        <v/>
      </c>
      <c r="AQ131" s="1564" t="str">
        <f t="shared" si="40"/>
        <v/>
      </c>
    </row>
    <row r="132" spans="5:43">
      <c r="E132" s="1564" t="str">
        <f t="shared" si="43"/>
        <v/>
      </c>
      <c r="G132" s="1564" t="str">
        <f t="shared" si="43"/>
        <v/>
      </c>
      <c r="I132" s="1564" t="str">
        <f t="shared" si="23"/>
        <v/>
      </c>
      <c r="K132" s="1564" t="str">
        <f t="shared" si="24"/>
        <v/>
      </c>
      <c r="M132" s="1564" t="str">
        <f t="shared" si="25"/>
        <v/>
      </c>
      <c r="O132" s="1564" t="str">
        <f t="shared" si="26"/>
        <v/>
      </c>
      <c r="Q132" s="1564" t="str">
        <f t="shared" si="27"/>
        <v/>
      </c>
      <c r="S132" s="1564" t="str">
        <f t="shared" si="28"/>
        <v/>
      </c>
      <c r="U132" s="1564" t="str">
        <f t="shared" si="29"/>
        <v/>
      </c>
      <c r="W132" s="1564" t="str">
        <f t="shared" si="30"/>
        <v/>
      </c>
      <c r="Y132" s="1564" t="str">
        <f t="shared" si="31"/>
        <v/>
      </c>
      <c r="AA132" s="1564" t="str">
        <f t="shared" si="32"/>
        <v/>
      </c>
      <c r="AC132" s="1564" t="str">
        <f t="shared" si="33"/>
        <v/>
      </c>
      <c r="AE132" s="1564" t="str">
        <f t="shared" si="34"/>
        <v/>
      </c>
      <c r="AG132" s="1564" t="str">
        <f t="shared" si="35"/>
        <v/>
      </c>
      <c r="AI132" s="1564" t="str">
        <f t="shared" si="36"/>
        <v/>
      </c>
      <c r="AK132" s="1564" t="str">
        <f t="shared" si="37"/>
        <v/>
      </c>
      <c r="AM132" s="1564" t="str">
        <f t="shared" si="38"/>
        <v/>
      </c>
      <c r="AO132" s="1564" t="str">
        <f t="shared" si="39"/>
        <v/>
      </c>
      <c r="AQ132" s="1564" t="str">
        <f t="shared" si="40"/>
        <v/>
      </c>
    </row>
    <row r="133" spans="5:43">
      <c r="E133" s="1564" t="str">
        <f t="shared" si="43"/>
        <v/>
      </c>
      <c r="G133" s="1564" t="str">
        <f t="shared" si="43"/>
        <v/>
      </c>
      <c r="I133" s="1564" t="str">
        <f t="shared" si="23"/>
        <v/>
      </c>
      <c r="K133" s="1564" t="str">
        <f t="shared" si="24"/>
        <v/>
      </c>
      <c r="M133" s="1564" t="str">
        <f t="shared" si="25"/>
        <v/>
      </c>
      <c r="O133" s="1564" t="str">
        <f t="shared" si="26"/>
        <v/>
      </c>
      <c r="Q133" s="1564" t="str">
        <f t="shared" si="27"/>
        <v/>
      </c>
      <c r="S133" s="1564" t="str">
        <f t="shared" si="28"/>
        <v/>
      </c>
      <c r="U133" s="1564" t="str">
        <f t="shared" si="29"/>
        <v/>
      </c>
      <c r="W133" s="1564" t="str">
        <f t="shared" si="30"/>
        <v/>
      </c>
      <c r="Y133" s="1564" t="str">
        <f t="shared" si="31"/>
        <v/>
      </c>
      <c r="AA133" s="1564" t="str">
        <f t="shared" si="32"/>
        <v/>
      </c>
      <c r="AC133" s="1564" t="str">
        <f t="shared" si="33"/>
        <v/>
      </c>
      <c r="AE133" s="1564" t="str">
        <f t="shared" si="34"/>
        <v/>
      </c>
      <c r="AG133" s="1564" t="str">
        <f t="shared" si="35"/>
        <v/>
      </c>
      <c r="AI133" s="1564" t="str">
        <f t="shared" si="36"/>
        <v/>
      </c>
      <c r="AK133" s="1564" t="str">
        <f t="shared" si="37"/>
        <v/>
      </c>
      <c r="AM133" s="1564" t="str">
        <f t="shared" si="38"/>
        <v/>
      </c>
      <c r="AO133" s="1564" t="str">
        <f t="shared" si="39"/>
        <v/>
      </c>
      <c r="AQ133" s="1564" t="str">
        <f t="shared" si="40"/>
        <v/>
      </c>
    </row>
    <row r="134" spans="5:43">
      <c r="E134" s="1564" t="str">
        <f t="shared" si="43"/>
        <v/>
      </c>
      <c r="G134" s="1564" t="str">
        <f t="shared" si="43"/>
        <v/>
      </c>
      <c r="I134" s="1564" t="str">
        <f t="shared" si="23"/>
        <v/>
      </c>
      <c r="K134" s="1564" t="str">
        <f t="shared" si="24"/>
        <v/>
      </c>
      <c r="M134" s="1564" t="str">
        <f t="shared" si="25"/>
        <v/>
      </c>
      <c r="O134" s="1564" t="str">
        <f t="shared" si="26"/>
        <v/>
      </c>
      <c r="Q134" s="1564" t="str">
        <f t="shared" si="27"/>
        <v/>
      </c>
      <c r="S134" s="1564" t="str">
        <f t="shared" si="28"/>
        <v/>
      </c>
      <c r="U134" s="1564" t="str">
        <f t="shared" si="29"/>
        <v/>
      </c>
      <c r="W134" s="1564" t="str">
        <f t="shared" si="30"/>
        <v/>
      </c>
      <c r="Y134" s="1564" t="str">
        <f t="shared" si="31"/>
        <v/>
      </c>
      <c r="AA134" s="1564" t="str">
        <f t="shared" si="32"/>
        <v/>
      </c>
      <c r="AC134" s="1564" t="str">
        <f t="shared" si="33"/>
        <v/>
      </c>
      <c r="AE134" s="1564" t="str">
        <f t="shared" si="34"/>
        <v/>
      </c>
      <c r="AG134" s="1564" t="str">
        <f t="shared" si="35"/>
        <v/>
      </c>
      <c r="AI134" s="1564" t="str">
        <f t="shared" si="36"/>
        <v/>
      </c>
      <c r="AK134" s="1564" t="str">
        <f t="shared" si="37"/>
        <v/>
      </c>
      <c r="AM134" s="1564" t="str">
        <f t="shared" si="38"/>
        <v/>
      </c>
      <c r="AO134" s="1564" t="str">
        <f t="shared" si="39"/>
        <v/>
      </c>
      <c r="AQ134" s="1564" t="str">
        <f t="shared" si="40"/>
        <v/>
      </c>
    </row>
    <row r="135" spans="5:43">
      <c r="E135" s="1564" t="str">
        <f t="shared" si="43"/>
        <v/>
      </c>
      <c r="G135" s="1564" t="str">
        <f t="shared" si="43"/>
        <v/>
      </c>
      <c r="I135" s="1564" t="str">
        <f t="shared" si="23"/>
        <v/>
      </c>
      <c r="K135" s="1564" t="str">
        <f t="shared" si="24"/>
        <v/>
      </c>
      <c r="M135" s="1564" t="str">
        <f t="shared" si="25"/>
        <v/>
      </c>
      <c r="O135" s="1564" t="str">
        <f t="shared" si="26"/>
        <v/>
      </c>
      <c r="Q135" s="1564" t="str">
        <f t="shared" si="27"/>
        <v/>
      </c>
      <c r="S135" s="1564" t="str">
        <f t="shared" si="28"/>
        <v/>
      </c>
      <c r="U135" s="1564" t="str">
        <f t="shared" si="29"/>
        <v/>
      </c>
      <c r="W135" s="1564" t="str">
        <f t="shared" si="30"/>
        <v/>
      </c>
      <c r="Y135" s="1564" t="str">
        <f t="shared" si="31"/>
        <v/>
      </c>
      <c r="AA135" s="1564" t="str">
        <f t="shared" si="32"/>
        <v/>
      </c>
      <c r="AC135" s="1564" t="str">
        <f t="shared" si="33"/>
        <v/>
      </c>
      <c r="AE135" s="1564" t="str">
        <f t="shared" si="34"/>
        <v/>
      </c>
      <c r="AG135" s="1564" t="str">
        <f t="shared" si="35"/>
        <v/>
      </c>
      <c r="AI135" s="1564" t="str">
        <f t="shared" si="36"/>
        <v/>
      </c>
      <c r="AK135" s="1564" t="str">
        <f t="shared" si="37"/>
        <v/>
      </c>
      <c r="AM135" s="1564" t="str">
        <f t="shared" si="38"/>
        <v/>
      </c>
      <c r="AO135" s="1564" t="str">
        <f t="shared" si="39"/>
        <v/>
      </c>
      <c r="AQ135" s="1564" t="str">
        <f t="shared" si="40"/>
        <v/>
      </c>
    </row>
    <row r="136" spans="5:43">
      <c r="E136" s="1564" t="str">
        <f t="shared" si="43"/>
        <v/>
      </c>
      <c r="G136" s="1564" t="str">
        <f t="shared" si="43"/>
        <v/>
      </c>
      <c r="I136" s="1564" t="str">
        <f t="shared" si="23"/>
        <v/>
      </c>
      <c r="K136" s="1564" t="str">
        <f t="shared" si="24"/>
        <v/>
      </c>
      <c r="M136" s="1564" t="str">
        <f t="shared" si="25"/>
        <v/>
      </c>
      <c r="O136" s="1564" t="str">
        <f t="shared" si="26"/>
        <v/>
      </c>
      <c r="Q136" s="1564" t="str">
        <f t="shared" si="27"/>
        <v/>
      </c>
      <c r="S136" s="1564" t="str">
        <f t="shared" si="28"/>
        <v/>
      </c>
      <c r="U136" s="1564" t="str">
        <f t="shared" si="29"/>
        <v/>
      </c>
      <c r="W136" s="1564" t="str">
        <f t="shared" si="30"/>
        <v/>
      </c>
      <c r="Y136" s="1564" t="str">
        <f t="shared" si="31"/>
        <v/>
      </c>
      <c r="AA136" s="1564" t="str">
        <f t="shared" si="32"/>
        <v/>
      </c>
      <c r="AC136" s="1564" t="str">
        <f t="shared" si="33"/>
        <v/>
      </c>
      <c r="AE136" s="1564" t="str">
        <f t="shared" si="34"/>
        <v/>
      </c>
      <c r="AG136" s="1564" t="str">
        <f t="shared" si="35"/>
        <v/>
      </c>
      <c r="AI136" s="1564" t="str">
        <f t="shared" si="36"/>
        <v/>
      </c>
      <c r="AK136" s="1564" t="str">
        <f t="shared" si="37"/>
        <v/>
      </c>
      <c r="AM136" s="1564" t="str">
        <f t="shared" si="38"/>
        <v/>
      </c>
      <c r="AO136" s="1564" t="str">
        <f t="shared" si="39"/>
        <v/>
      </c>
      <c r="AQ136" s="1564" t="str">
        <f t="shared" si="40"/>
        <v/>
      </c>
    </row>
    <row r="137" spans="5:43">
      <c r="E137" s="1564" t="str">
        <f t="shared" si="43"/>
        <v/>
      </c>
      <c r="G137" s="1564" t="str">
        <f t="shared" si="43"/>
        <v/>
      </c>
      <c r="I137" s="1564" t="str">
        <f t="shared" si="23"/>
        <v/>
      </c>
      <c r="K137" s="1564" t="str">
        <f t="shared" si="24"/>
        <v/>
      </c>
      <c r="M137" s="1564" t="str">
        <f t="shared" si="25"/>
        <v/>
      </c>
      <c r="O137" s="1564" t="str">
        <f t="shared" si="26"/>
        <v/>
      </c>
      <c r="Q137" s="1564" t="str">
        <f t="shared" si="27"/>
        <v/>
      </c>
      <c r="S137" s="1564" t="str">
        <f t="shared" si="28"/>
        <v/>
      </c>
      <c r="U137" s="1564" t="str">
        <f t="shared" si="29"/>
        <v/>
      </c>
      <c r="W137" s="1564" t="str">
        <f t="shared" si="30"/>
        <v/>
      </c>
      <c r="Y137" s="1564" t="str">
        <f t="shared" si="31"/>
        <v/>
      </c>
      <c r="AA137" s="1564" t="str">
        <f t="shared" si="32"/>
        <v/>
      </c>
      <c r="AC137" s="1564" t="str">
        <f t="shared" si="33"/>
        <v/>
      </c>
      <c r="AE137" s="1564" t="str">
        <f t="shared" si="34"/>
        <v/>
      </c>
      <c r="AG137" s="1564" t="str">
        <f t="shared" si="35"/>
        <v/>
      </c>
      <c r="AI137" s="1564" t="str">
        <f t="shared" si="36"/>
        <v/>
      </c>
      <c r="AK137" s="1564" t="str">
        <f t="shared" si="37"/>
        <v/>
      </c>
      <c r="AM137" s="1564" t="str">
        <f t="shared" si="38"/>
        <v/>
      </c>
      <c r="AO137" s="1564" t="str">
        <f t="shared" si="39"/>
        <v/>
      </c>
      <c r="AQ137" s="1564" t="str">
        <f t="shared" si="40"/>
        <v/>
      </c>
    </row>
    <row r="138" spans="5:43">
      <c r="E138" s="1564" t="str">
        <f t="shared" si="43"/>
        <v/>
      </c>
      <c r="G138" s="1564" t="str">
        <f t="shared" si="43"/>
        <v/>
      </c>
      <c r="I138" s="1564" t="str">
        <f t="shared" si="23"/>
        <v/>
      </c>
      <c r="K138" s="1564" t="str">
        <f t="shared" si="24"/>
        <v/>
      </c>
      <c r="M138" s="1564" t="str">
        <f t="shared" si="25"/>
        <v/>
      </c>
      <c r="O138" s="1564" t="str">
        <f t="shared" si="26"/>
        <v/>
      </c>
      <c r="Q138" s="1564" t="str">
        <f t="shared" si="27"/>
        <v/>
      </c>
      <c r="S138" s="1564" t="str">
        <f t="shared" si="28"/>
        <v/>
      </c>
      <c r="U138" s="1564" t="str">
        <f t="shared" si="29"/>
        <v/>
      </c>
      <c r="W138" s="1564" t="str">
        <f t="shared" si="30"/>
        <v/>
      </c>
      <c r="Y138" s="1564" t="str">
        <f t="shared" si="31"/>
        <v/>
      </c>
      <c r="AA138" s="1564" t="str">
        <f t="shared" si="32"/>
        <v/>
      </c>
      <c r="AC138" s="1564" t="str">
        <f t="shared" si="33"/>
        <v/>
      </c>
      <c r="AE138" s="1564" t="str">
        <f t="shared" si="34"/>
        <v/>
      </c>
      <c r="AG138" s="1564" t="str">
        <f t="shared" si="35"/>
        <v/>
      </c>
      <c r="AI138" s="1564" t="str">
        <f t="shared" si="36"/>
        <v/>
      </c>
      <c r="AK138" s="1564" t="str">
        <f t="shared" si="37"/>
        <v/>
      </c>
      <c r="AM138" s="1564" t="str">
        <f t="shared" si="38"/>
        <v/>
      </c>
      <c r="AO138" s="1564" t="str">
        <f t="shared" si="39"/>
        <v/>
      </c>
      <c r="AQ138" s="1564" t="str">
        <f t="shared" si="40"/>
        <v/>
      </c>
    </row>
    <row r="139" spans="5:43">
      <c r="E139" s="1564" t="str">
        <f t="shared" si="43"/>
        <v/>
      </c>
      <c r="G139" s="1564" t="str">
        <f t="shared" si="43"/>
        <v/>
      </c>
      <c r="I139" s="1564" t="str">
        <f t="shared" si="23"/>
        <v/>
      </c>
      <c r="K139" s="1564" t="str">
        <f t="shared" si="24"/>
        <v/>
      </c>
      <c r="M139" s="1564" t="str">
        <f t="shared" si="25"/>
        <v/>
      </c>
      <c r="O139" s="1564" t="str">
        <f t="shared" si="26"/>
        <v/>
      </c>
      <c r="Q139" s="1564" t="str">
        <f t="shared" si="27"/>
        <v/>
      </c>
      <c r="S139" s="1564" t="str">
        <f t="shared" si="28"/>
        <v/>
      </c>
      <c r="U139" s="1564" t="str">
        <f t="shared" si="29"/>
        <v/>
      </c>
      <c r="W139" s="1564" t="str">
        <f t="shared" si="30"/>
        <v/>
      </c>
      <c r="Y139" s="1564" t="str">
        <f t="shared" si="31"/>
        <v/>
      </c>
      <c r="AA139" s="1564" t="str">
        <f t="shared" si="32"/>
        <v/>
      </c>
      <c r="AC139" s="1564" t="str">
        <f t="shared" si="33"/>
        <v/>
      </c>
      <c r="AE139" s="1564" t="str">
        <f t="shared" si="34"/>
        <v/>
      </c>
      <c r="AG139" s="1564" t="str">
        <f t="shared" si="35"/>
        <v/>
      </c>
      <c r="AI139" s="1564" t="str">
        <f t="shared" si="36"/>
        <v/>
      </c>
      <c r="AK139" s="1564" t="str">
        <f t="shared" si="37"/>
        <v/>
      </c>
      <c r="AM139" s="1564" t="str">
        <f t="shared" si="38"/>
        <v/>
      </c>
      <c r="AO139" s="1564" t="str">
        <f t="shared" si="39"/>
        <v/>
      </c>
      <c r="AQ139" s="1564" t="str">
        <f t="shared" si="40"/>
        <v/>
      </c>
    </row>
    <row r="140" spans="5:43">
      <c r="E140" s="1564" t="str">
        <f t="shared" si="43"/>
        <v/>
      </c>
      <c r="G140" s="1564" t="str">
        <f t="shared" si="43"/>
        <v/>
      </c>
      <c r="I140" s="1564" t="str">
        <f t="shared" si="23"/>
        <v/>
      </c>
      <c r="K140" s="1564" t="str">
        <f t="shared" si="24"/>
        <v/>
      </c>
      <c r="M140" s="1564" t="str">
        <f t="shared" si="25"/>
        <v/>
      </c>
      <c r="O140" s="1564" t="str">
        <f t="shared" si="26"/>
        <v/>
      </c>
      <c r="Q140" s="1564" t="str">
        <f t="shared" si="27"/>
        <v/>
      </c>
      <c r="S140" s="1564" t="str">
        <f t="shared" si="28"/>
        <v/>
      </c>
      <c r="U140" s="1564" t="str">
        <f t="shared" si="29"/>
        <v/>
      </c>
      <c r="W140" s="1564" t="str">
        <f t="shared" si="30"/>
        <v/>
      </c>
      <c r="Y140" s="1564" t="str">
        <f t="shared" si="31"/>
        <v/>
      </c>
      <c r="AA140" s="1564" t="str">
        <f t="shared" si="32"/>
        <v/>
      </c>
      <c r="AC140" s="1564" t="str">
        <f t="shared" si="33"/>
        <v/>
      </c>
      <c r="AE140" s="1564" t="str">
        <f t="shared" si="34"/>
        <v/>
      </c>
      <c r="AG140" s="1564" t="str">
        <f t="shared" si="35"/>
        <v/>
      </c>
      <c r="AI140" s="1564" t="str">
        <f t="shared" si="36"/>
        <v/>
      </c>
      <c r="AK140" s="1564" t="str">
        <f t="shared" si="37"/>
        <v/>
      </c>
      <c r="AM140" s="1564" t="str">
        <f t="shared" si="38"/>
        <v/>
      </c>
      <c r="AO140" s="1564" t="str">
        <f t="shared" si="39"/>
        <v/>
      </c>
      <c r="AQ140" s="1564" t="str">
        <f t="shared" si="40"/>
        <v/>
      </c>
    </row>
    <row r="141" spans="5:43">
      <c r="E141" s="1564" t="str">
        <f t="shared" ref="E141:G156" si="44">IF(OR($B141=0,D141=0),"",D141/$B141)</f>
        <v/>
      </c>
      <c r="G141" s="1564" t="str">
        <f t="shared" si="44"/>
        <v/>
      </c>
      <c r="I141" s="1564" t="str">
        <f t="shared" ref="I141:I204" si="45">IF(OR($B141=0,H141=0),"",H141/$B141)</f>
        <v/>
      </c>
      <c r="K141" s="1564" t="str">
        <f t="shared" ref="K141:K204" si="46">IF(OR($B141=0,J141=0),"",J141/$B141)</f>
        <v/>
      </c>
      <c r="M141" s="1564" t="str">
        <f t="shared" ref="M141:M204" si="47">IF(OR($B141=0,L141=0),"",L141/$B141)</f>
        <v/>
      </c>
      <c r="O141" s="1564" t="str">
        <f t="shared" ref="O141:O204" si="48">IF(OR($B141=0,N141=0),"",N141/$B141)</f>
        <v/>
      </c>
      <c r="Q141" s="1564" t="str">
        <f t="shared" ref="Q141:Q204" si="49">IF(OR($B141=0,P141=0),"",P141/$B141)</f>
        <v/>
      </c>
      <c r="S141" s="1564" t="str">
        <f t="shared" ref="S141:S204" si="50">IF(OR($B141=0,R141=0),"",R141/$B141)</f>
        <v/>
      </c>
      <c r="U141" s="1564" t="str">
        <f t="shared" ref="U141:U204" si="51">IF(OR($B141=0,T141=0),"",T141/$B141)</f>
        <v/>
      </c>
      <c r="W141" s="1564" t="str">
        <f t="shared" ref="W141:W204" si="52">IF(OR($B141=0,V141=0),"",V141/$B141)</f>
        <v/>
      </c>
      <c r="Y141" s="1564" t="str">
        <f t="shared" ref="Y141:Y204" si="53">IF(OR($B141=0,X141=0),"",X141/$B141)</f>
        <v/>
      </c>
      <c r="AA141" s="1564" t="str">
        <f t="shared" ref="AA141:AA204" si="54">IF(OR($B141=0,Z141=0),"",Z141/$B141)</f>
        <v/>
      </c>
      <c r="AC141" s="1564" t="str">
        <f t="shared" ref="AC141:AC204" si="55">IF(OR($B141=0,AB141=0),"",AB141/$B141)</f>
        <v/>
      </c>
      <c r="AE141" s="1564" t="str">
        <f t="shared" ref="AE141:AE204" si="56">IF(OR($B141=0,AD141=0),"",AD141/$B141)</f>
        <v/>
      </c>
      <c r="AG141" s="1564" t="str">
        <f t="shared" ref="AG141:AG204" si="57">IF(OR($B141=0,AF141=0),"",AF141/$B141)</f>
        <v/>
      </c>
      <c r="AI141" s="1564" t="str">
        <f t="shared" ref="AI141:AI204" si="58">IF(OR($B141=0,AH141=0),"",AH141/$B141)</f>
        <v/>
      </c>
      <c r="AK141" s="1564" t="str">
        <f t="shared" ref="AK141:AK204" si="59">IF(OR($B141=0,AJ141=0),"",AJ141/$B141)</f>
        <v/>
      </c>
      <c r="AM141" s="1564" t="str">
        <f t="shared" ref="AM141:AM204" si="60">IF(OR($B141=0,AL141=0),"",AL141/$B141)</f>
        <v/>
      </c>
      <c r="AO141" s="1564" t="str">
        <f t="shared" ref="AO141:AO204" si="61">IF(OR($B141=0,AN141=0),"",AN141/$B141)</f>
        <v/>
      </c>
      <c r="AQ141" s="1564" t="str">
        <f t="shared" ref="AQ141:AQ204" si="62">IF(OR($B141=0,AP141=0),"",AP141/$B141)</f>
        <v/>
      </c>
    </row>
    <row r="142" spans="5:43">
      <c r="E142" s="1564" t="str">
        <f t="shared" si="44"/>
        <v/>
      </c>
      <c r="G142" s="1564" t="str">
        <f t="shared" si="44"/>
        <v/>
      </c>
      <c r="I142" s="1564" t="str">
        <f t="shared" si="45"/>
        <v/>
      </c>
      <c r="K142" s="1564" t="str">
        <f t="shared" si="46"/>
        <v/>
      </c>
      <c r="M142" s="1564" t="str">
        <f t="shared" si="47"/>
        <v/>
      </c>
      <c r="O142" s="1564" t="str">
        <f t="shared" si="48"/>
        <v/>
      </c>
      <c r="Q142" s="1564" t="str">
        <f t="shared" si="49"/>
        <v/>
      </c>
      <c r="S142" s="1564" t="str">
        <f t="shared" si="50"/>
        <v/>
      </c>
      <c r="U142" s="1564" t="str">
        <f t="shared" si="51"/>
        <v/>
      </c>
      <c r="W142" s="1564" t="str">
        <f t="shared" si="52"/>
        <v/>
      </c>
      <c r="Y142" s="1564" t="str">
        <f t="shared" si="53"/>
        <v/>
      </c>
      <c r="AA142" s="1564" t="str">
        <f t="shared" si="54"/>
        <v/>
      </c>
      <c r="AC142" s="1564" t="str">
        <f t="shared" si="55"/>
        <v/>
      </c>
      <c r="AE142" s="1564" t="str">
        <f t="shared" si="56"/>
        <v/>
      </c>
      <c r="AG142" s="1564" t="str">
        <f t="shared" si="57"/>
        <v/>
      </c>
      <c r="AI142" s="1564" t="str">
        <f t="shared" si="58"/>
        <v/>
      </c>
      <c r="AK142" s="1564" t="str">
        <f t="shared" si="59"/>
        <v/>
      </c>
      <c r="AM142" s="1564" t="str">
        <f t="shared" si="60"/>
        <v/>
      </c>
      <c r="AO142" s="1564" t="str">
        <f t="shared" si="61"/>
        <v/>
      </c>
      <c r="AQ142" s="1564" t="str">
        <f t="shared" si="62"/>
        <v/>
      </c>
    </row>
    <row r="143" spans="5:43">
      <c r="E143" s="1564" t="str">
        <f t="shared" si="44"/>
        <v/>
      </c>
      <c r="G143" s="1564" t="str">
        <f t="shared" si="44"/>
        <v/>
      </c>
      <c r="I143" s="1564" t="str">
        <f t="shared" si="45"/>
        <v/>
      </c>
      <c r="K143" s="1564" t="str">
        <f t="shared" si="46"/>
        <v/>
      </c>
      <c r="M143" s="1564" t="str">
        <f t="shared" si="47"/>
        <v/>
      </c>
      <c r="O143" s="1564" t="str">
        <f t="shared" si="48"/>
        <v/>
      </c>
      <c r="Q143" s="1564" t="str">
        <f t="shared" si="49"/>
        <v/>
      </c>
      <c r="S143" s="1564" t="str">
        <f t="shared" si="50"/>
        <v/>
      </c>
      <c r="U143" s="1564" t="str">
        <f t="shared" si="51"/>
        <v/>
      </c>
      <c r="W143" s="1564" t="str">
        <f t="shared" si="52"/>
        <v/>
      </c>
      <c r="Y143" s="1564" t="str">
        <f t="shared" si="53"/>
        <v/>
      </c>
      <c r="AA143" s="1564" t="str">
        <f t="shared" si="54"/>
        <v/>
      </c>
      <c r="AC143" s="1564" t="str">
        <f t="shared" si="55"/>
        <v/>
      </c>
      <c r="AE143" s="1564" t="str">
        <f t="shared" si="56"/>
        <v/>
      </c>
      <c r="AG143" s="1564" t="str">
        <f t="shared" si="57"/>
        <v/>
      </c>
      <c r="AI143" s="1564" t="str">
        <f t="shared" si="58"/>
        <v/>
      </c>
      <c r="AK143" s="1564" t="str">
        <f t="shared" si="59"/>
        <v/>
      </c>
      <c r="AM143" s="1564" t="str">
        <f t="shared" si="60"/>
        <v/>
      </c>
      <c r="AO143" s="1564" t="str">
        <f t="shared" si="61"/>
        <v/>
      </c>
      <c r="AQ143" s="1564" t="str">
        <f t="shared" si="62"/>
        <v/>
      </c>
    </row>
    <row r="144" spans="5:43">
      <c r="E144" s="1564" t="str">
        <f t="shared" si="44"/>
        <v/>
      </c>
      <c r="G144" s="1564" t="str">
        <f t="shared" si="44"/>
        <v/>
      </c>
      <c r="I144" s="1564" t="str">
        <f t="shared" si="45"/>
        <v/>
      </c>
      <c r="K144" s="1564" t="str">
        <f t="shared" si="46"/>
        <v/>
      </c>
      <c r="M144" s="1564" t="str">
        <f t="shared" si="47"/>
        <v/>
      </c>
      <c r="O144" s="1564" t="str">
        <f t="shared" si="48"/>
        <v/>
      </c>
      <c r="Q144" s="1564" t="str">
        <f t="shared" si="49"/>
        <v/>
      </c>
      <c r="S144" s="1564" t="str">
        <f t="shared" si="50"/>
        <v/>
      </c>
      <c r="U144" s="1564" t="str">
        <f t="shared" si="51"/>
        <v/>
      </c>
      <c r="W144" s="1564" t="str">
        <f t="shared" si="52"/>
        <v/>
      </c>
      <c r="Y144" s="1564" t="str">
        <f t="shared" si="53"/>
        <v/>
      </c>
      <c r="AA144" s="1564" t="str">
        <f t="shared" si="54"/>
        <v/>
      </c>
      <c r="AC144" s="1564" t="str">
        <f t="shared" si="55"/>
        <v/>
      </c>
      <c r="AE144" s="1564" t="str">
        <f t="shared" si="56"/>
        <v/>
      </c>
      <c r="AG144" s="1564" t="str">
        <f t="shared" si="57"/>
        <v/>
      </c>
      <c r="AI144" s="1564" t="str">
        <f t="shared" si="58"/>
        <v/>
      </c>
      <c r="AK144" s="1564" t="str">
        <f t="shared" si="59"/>
        <v/>
      </c>
      <c r="AM144" s="1564" t="str">
        <f t="shared" si="60"/>
        <v/>
      </c>
      <c r="AO144" s="1564" t="str">
        <f t="shared" si="61"/>
        <v/>
      </c>
      <c r="AQ144" s="1564" t="str">
        <f t="shared" si="62"/>
        <v/>
      </c>
    </row>
    <row r="145" spans="5:43">
      <c r="E145" s="1564" t="str">
        <f t="shared" si="44"/>
        <v/>
      </c>
      <c r="G145" s="1564" t="str">
        <f t="shared" si="44"/>
        <v/>
      </c>
      <c r="I145" s="1564" t="str">
        <f t="shared" si="45"/>
        <v/>
      </c>
      <c r="K145" s="1564" t="str">
        <f t="shared" si="46"/>
        <v/>
      </c>
      <c r="M145" s="1564" t="str">
        <f t="shared" si="47"/>
        <v/>
      </c>
      <c r="O145" s="1564" t="str">
        <f t="shared" si="48"/>
        <v/>
      </c>
      <c r="Q145" s="1564" t="str">
        <f t="shared" si="49"/>
        <v/>
      </c>
      <c r="S145" s="1564" t="str">
        <f t="shared" si="50"/>
        <v/>
      </c>
      <c r="U145" s="1564" t="str">
        <f t="shared" si="51"/>
        <v/>
      </c>
      <c r="W145" s="1564" t="str">
        <f t="shared" si="52"/>
        <v/>
      </c>
      <c r="Y145" s="1564" t="str">
        <f t="shared" si="53"/>
        <v/>
      </c>
      <c r="AA145" s="1564" t="str">
        <f t="shared" si="54"/>
        <v/>
      </c>
      <c r="AC145" s="1564" t="str">
        <f t="shared" si="55"/>
        <v/>
      </c>
      <c r="AE145" s="1564" t="str">
        <f t="shared" si="56"/>
        <v/>
      </c>
      <c r="AG145" s="1564" t="str">
        <f t="shared" si="57"/>
        <v/>
      </c>
      <c r="AI145" s="1564" t="str">
        <f t="shared" si="58"/>
        <v/>
      </c>
      <c r="AK145" s="1564" t="str">
        <f t="shared" si="59"/>
        <v/>
      </c>
      <c r="AM145" s="1564" t="str">
        <f t="shared" si="60"/>
        <v/>
      </c>
      <c r="AO145" s="1564" t="str">
        <f t="shared" si="61"/>
        <v/>
      </c>
      <c r="AQ145" s="1564" t="str">
        <f t="shared" si="62"/>
        <v/>
      </c>
    </row>
    <row r="146" spans="5:43">
      <c r="E146" s="1564" t="str">
        <f t="shared" si="44"/>
        <v/>
      </c>
      <c r="G146" s="1564" t="str">
        <f t="shared" si="44"/>
        <v/>
      </c>
      <c r="I146" s="1564" t="str">
        <f t="shared" si="45"/>
        <v/>
      </c>
      <c r="K146" s="1564" t="str">
        <f t="shared" si="46"/>
        <v/>
      </c>
      <c r="M146" s="1564" t="str">
        <f t="shared" si="47"/>
        <v/>
      </c>
      <c r="O146" s="1564" t="str">
        <f t="shared" si="48"/>
        <v/>
      </c>
      <c r="Q146" s="1564" t="str">
        <f t="shared" si="49"/>
        <v/>
      </c>
      <c r="S146" s="1564" t="str">
        <f t="shared" si="50"/>
        <v/>
      </c>
      <c r="U146" s="1564" t="str">
        <f t="shared" si="51"/>
        <v/>
      </c>
      <c r="W146" s="1564" t="str">
        <f t="shared" si="52"/>
        <v/>
      </c>
      <c r="Y146" s="1564" t="str">
        <f t="shared" si="53"/>
        <v/>
      </c>
      <c r="AA146" s="1564" t="str">
        <f t="shared" si="54"/>
        <v/>
      </c>
      <c r="AC146" s="1564" t="str">
        <f t="shared" si="55"/>
        <v/>
      </c>
      <c r="AE146" s="1564" t="str">
        <f t="shared" si="56"/>
        <v/>
      </c>
      <c r="AG146" s="1564" t="str">
        <f t="shared" si="57"/>
        <v/>
      </c>
      <c r="AI146" s="1564" t="str">
        <f t="shared" si="58"/>
        <v/>
      </c>
      <c r="AK146" s="1564" t="str">
        <f t="shared" si="59"/>
        <v/>
      </c>
      <c r="AM146" s="1564" t="str">
        <f t="shared" si="60"/>
        <v/>
      </c>
      <c r="AO146" s="1564" t="str">
        <f t="shared" si="61"/>
        <v/>
      </c>
      <c r="AQ146" s="1564" t="str">
        <f t="shared" si="62"/>
        <v/>
      </c>
    </row>
    <row r="147" spans="5:43">
      <c r="E147" s="1564" t="str">
        <f t="shared" si="44"/>
        <v/>
      </c>
      <c r="G147" s="1564" t="str">
        <f t="shared" si="44"/>
        <v/>
      </c>
      <c r="I147" s="1564" t="str">
        <f t="shared" si="45"/>
        <v/>
      </c>
      <c r="K147" s="1564" t="str">
        <f t="shared" si="46"/>
        <v/>
      </c>
      <c r="M147" s="1564" t="str">
        <f t="shared" si="47"/>
        <v/>
      </c>
      <c r="O147" s="1564" t="str">
        <f t="shared" si="48"/>
        <v/>
      </c>
      <c r="Q147" s="1564" t="str">
        <f t="shared" si="49"/>
        <v/>
      </c>
      <c r="S147" s="1564" t="str">
        <f t="shared" si="50"/>
        <v/>
      </c>
      <c r="U147" s="1564" t="str">
        <f t="shared" si="51"/>
        <v/>
      </c>
      <c r="W147" s="1564" t="str">
        <f t="shared" si="52"/>
        <v/>
      </c>
      <c r="Y147" s="1564" t="str">
        <f t="shared" si="53"/>
        <v/>
      </c>
      <c r="AA147" s="1564" t="str">
        <f t="shared" si="54"/>
        <v/>
      </c>
      <c r="AC147" s="1564" t="str">
        <f t="shared" si="55"/>
        <v/>
      </c>
      <c r="AE147" s="1564" t="str">
        <f t="shared" si="56"/>
        <v/>
      </c>
      <c r="AG147" s="1564" t="str">
        <f t="shared" si="57"/>
        <v/>
      </c>
      <c r="AI147" s="1564" t="str">
        <f t="shared" si="58"/>
        <v/>
      </c>
      <c r="AK147" s="1564" t="str">
        <f t="shared" si="59"/>
        <v/>
      </c>
      <c r="AM147" s="1564" t="str">
        <f t="shared" si="60"/>
        <v/>
      </c>
      <c r="AO147" s="1564" t="str">
        <f t="shared" si="61"/>
        <v/>
      </c>
      <c r="AQ147" s="1564" t="str">
        <f t="shared" si="62"/>
        <v/>
      </c>
    </row>
    <row r="148" spans="5:43">
      <c r="E148" s="1564" t="str">
        <f t="shared" si="44"/>
        <v/>
      </c>
      <c r="G148" s="1564" t="str">
        <f t="shared" si="44"/>
        <v/>
      </c>
      <c r="I148" s="1564" t="str">
        <f t="shared" si="45"/>
        <v/>
      </c>
      <c r="K148" s="1564" t="str">
        <f t="shared" si="46"/>
        <v/>
      </c>
      <c r="M148" s="1564" t="str">
        <f t="shared" si="47"/>
        <v/>
      </c>
      <c r="O148" s="1564" t="str">
        <f t="shared" si="48"/>
        <v/>
      </c>
      <c r="Q148" s="1564" t="str">
        <f t="shared" si="49"/>
        <v/>
      </c>
      <c r="S148" s="1564" t="str">
        <f t="shared" si="50"/>
        <v/>
      </c>
      <c r="U148" s="1564" t="str">
        <f t="shared" si="51"/>
        <v/>
      </c>
      <c r="W148" s="1564" t="str">
        <f t="shared" si="52"/>
        <v/>
      </c>
      <c r="Y148" s="1564" t="str">
        <f t="shared" si="53"/>
        <v/>
      </c>
      <c r="AA148" s="1564" t="str">
        <f t="shared" si="54"/>
        <v/>
      </c>
      <c r="AC148" s="1564" t="str">
        <f t="shared" si="55"/>
        <v/>
      </c>
      <c r="AE148" s="1564" t="str">
        <f t="shared" si="56"/>
        <v/>
      </c>
      <c r="AG148" s="1564" t="str">
        <f t="shared" si="57"/>
        <v/>
      </c>
      <c r="AI148" s="1564" t="str">
        <f t="shared" si="58"/>
        <v/>
      </c>
      <c r="AK148" s="1564" t="str">
        <f t="shared" si="59"/>
        <v/>
      </c>
      <c r="AM148" s="1564" t="str">
        <f t="shared" si="60"/>
        <v/>
      </c>
      <c r="AO148" s="1564" t="str">
        <f t="shared" si="61"/>
        <v/>
      </c>
      <c r="AQ148" s="1564" t="str">
        <f t="shared" si="62"/>
        <v/>
      </c>
    </row>
    <row r="149" spans="5:43">
      <c r="E149" s="1564" t="str">
        <f t="shared" si="44"/>
        <v/>
      </c>
      <c r="G149" s="1564" t="str">
        <f t="shared" si="44"/>
        <v/>
      </c>
      <c r="I149" s="1564" t="str">
        <f t="shared" si="45"/>
        <v/>
      </c>
      <c r="K149" s="1564" t="str">
        <f t="shared" si="46"/>
        <v/>
      </c>
      <c r="M149" s="1564" t="str">
        <f t="shared" si="47"/>
        <v/>
      </c>
      <c r="O149" s="1564" t="str">
        <f t="shared" si="48"/>
        <v/>
      </c>
      <c r="Q149" s="1564" t="str">
        <f t="shared" si="49"/>
        <v/>
      </c>
      <c r="S149" s="1564" t="str">
        <f t="shared" si="50"/>
        <v/>
      </c>
      <c r="U149" s="1564" t="str">
        <f t="shared" si="51"/>
        <v/>
      </c>
      <c r="W149" s="1564" t="str">
        <f t="shared" si="52"/>
        <v/>
      </c>
      <c r="Y149" s="1564" t="str">
        <f t="shared" si="53"/>
        <v/>
      </c>
      <c r="AA149" s="1564" t="str">
        <f t="shared" si="54"/>
        <v/>
      </c>
      <c r="AC149" s="1564" t="str">
        <f t="shared" si="55"/>
        <v/>
      </c>
      <c r="AE149" s="1564" t="str">
        <f t="shared" si="56"/>
        <v/>
      </c>
      <c r="AG149" s="1564" t="str">
        <f t="shared" si="57"/>
        <v/>
      </c>
      <c r="AI149" s="1564" t="str">
        <f t="shared" si="58"/>
        <v/>
      </c>
      <c r="AK149" s="1564" t="str">
        <f t="shared" si="59"/>
        <v/>
      </c>
      <c r="AM149" s="1564" t="str">
        <f t="shared" si="60"/>
        <v/>
      </c>
      <c r="AO149" s="1564" t="str">
        <f t="shared" si="61"/>
        <v/>
      </c>
      <c r="AQ149" s="1564" t="str">
        <f t="shared" si="62"/>
        <v/>
      </c>
    </row>
    <row r="150" spans="5:43">
      <c r="E150" s="1564" t="str">
        <f t="shared" si="44"/>
        <v/>
      </c>
      <c r="G150" s="1564" t="str">
        <f t="shared" si="44"/>
        <v/>
      </c>
      <c r="I150" s="1564" t="str">
        <f t="shared" si="45"/>
        <v/>
      </c>
      <c r="K150" s="1564" t="str">
        <f t="shared" si="46"/>
        <v/>
      </c>
      <c r="M150" s="1564" t="str">
        <f t="shared" si="47"/>
        <v/>
      </c>
      <c r="O150" s="1564" t="str">
        <f t="shared" si="48"/>
        <v/>
      </c>
      <c r="Q150" s="1564" t="str">
        <f t="shared" si="49"/>
        <v/>
      </c>
      <c r="S150" s="1564" t="str">
        <f t="shared" si="50"/>
        <v/>
      </c>
      <c r="U150" s="1564" t="str">
        <f t="shared" si="51"/>
        <v/>
      </c>
      <c r="W150" s="1564" t="str">
        <f t="shared" si="52"/>
        <v/>
      </c>
      <c r="Y150" s="1564" t="str">
        <f t="shared" si="53"/>
        <v/>
      </c>
      <c r="AA150" s="1564" t="str">
        <f t="shared" si="54"/>
        <v/>
      </c>
      <c r="AC150" s="1564" t="str">
        <f t="shared" si="55"/>
        <v/>
      </c>
      <c r="AE150" s="1564" t="str">
        <f t="shared" si="56"/>
        <v/>
      </c>
      <c r="AG150" s="1564" t="str">
        <f t="shared" si="57"/>
        <v/>
      </c>
      <c r="AI150" s="1564" t="str">
        <f t="shared" si="58"/>
        <v/>
      </c>
      <c r="AK150" s="1564" t="str">
        <f t="shared" si="59"/>
        <v/>
      </c>
      <c r="AM150" s="1564" t="str">
        <f t="shared" si="60"/>
        <v/>
      </c>
      <c r="AO150" s="1564" t="str">
        <f t="shared" si="61"/>
        <v/>
      </c>
      <c r="AQ150" s="1564" t="str">
        <f t="shared" si="62"/>
        <v/>
      </c>
    </row>
    <row r="151" spans="5:43">
      <c r="E151" s="1564" t="str">
        <f t="shared" si="44"/>
        <v/>
      </c>
      <c r="G151" s="1564" t="str">
        <f t="shared" si="44"/>
        <v/>
      </c>
      <c r="I151" s="1564" t="str">
        <f t="shared" si="45"/>
        <v/>
      </c>
      <c r="K151" s="1564" t="str">
        <f t="shared" si="46"/>
        <v/>
      </c>
      <c r="M151" s="1564" t="str">
        <f t="shared" si="47"/>
        <v/>
      </c>
      <c r="O151" s="1564" t="str">
        <f t="shared" si="48"/>
        <v/>
      </c>
      <c r="Q151" s="1564" t="str">
        <f t="shared" si="49"/>
        <v/>
      </c>
      <c r="S151" s="1564" t="str">
        <f t="shared" si="50"/>
        <v/>
      </c>
      <c r="U151" s="1564" t="str">
        <f t="shared" si="51"/>
        <v/>
      </c>
      <c r="W151" s="1564" t="str">
        <f t="shared" si="52"/>
        <v/>
      </c>
      <c r="Y151" s="1564" t="str">
        <f t="shared" si="53"/>
        <v/>
      </c>
      <c r="AA151" s="1564" t="str">
        <f t="shared" si="54"/>
        <v/>
      </c>
      <c r="AC151" s="1564" t="str">
        <f t="shared" si="55"/>
        <v/>
      </c>
      <c r="AE151" s="1564" t="str">
        <f t="shared" si="56"/>
        <v/>
      </c>
      <c r="AG151" s="1564" t="str">
        <f t="shared" si="57"/>
        <v/>
      </c>
      <c r="AI151" s="1564" t="str">
        <f t="shared" si="58"/>
        <v/>
      </c>
      <c r="AK151" s="1564" t="str">
        <f t="shared" si="59"/>
        <v/>
      </c>
      <c r="AM151" s="1564" t="str">
        <f t="shared" si="60"/>
        <v/>
      </c>
      <c r="AO151" s="1564" t="str">
        <f t="shared" si="61"/>
        <v/>
      </c>
      <c r="AQ151" s="1564" t="str">
        <f t="shared" si="62"/>
        <v/>
      </c>
    </row>
    <row r="152" spans="5:43">
      <c r="E152" s="1564" t="str">
        <f t="shared" si="44"/>
        <v/>
      </c>
      <c r="G152" s="1564" t="str">
        <f t="shared" si="44"/>
        <v/>
      </c>
      <c r="I152" s="1564" t="str">
        <f t="shared" si="45"/>
        <v/>
      </c>
      <c r="K152" s="1564" t="str">
        <f t="shared" si="46"/>
        <v/>
      </c>
      <c r="M152" s="1564" t="str">
        <f t="shared" si="47"/>
        <v/>
      </c>
      <c r="O152" s="1564" t="str">
        <f t="shared" si="48"/>
        <v/>
      </c>
      <c r="Q152" s="1564" t="str">
        <f t="shared" si="49"/>
        <v/>
      </c>
      <c r="S152" s="1564" t="str">
        <f t="shared" si="50"/>
        <v/>
      </c>
      <c r="U152" s="1564" t="str">
        <f t="shared" si="51"/>
        <v/>
      </c>
      <c r="W152" s="1564" t="str">
        <f t="shared" si="52"/>
        <v/>
      </c>
      <c r="Y152" s="1564" t="str">
        <f t="shared" si="53"/>
        <v/>
      </c>
      <c r="AA152" s="1564" t="str">
        <f t="shared" si="54"/>
        <v/>
      </c>
      <c r="AC152" s="1564" t="str">
        <f t="shared" si="55"/>
        <v/>
      </c>
      <c r="AE152" s="1564" t="str">
        <f t="shared" si="56"/>
        <v/>
      </c>
      <c r="AG152" s="1564" t="str">
        <f t="shared" si="57"/>
        <v/>
      </c>
      <c r="AI152" s="1564" t="str">
        <f t="shared" si="58"/>
        <v/>
      </c>
      <c r="AK152" s="1564" t="str">
        <f t="shared" si="59"/>
        <v/>
      </c>
      <c r="AM152" s="1564" t="str">
        <f t="shared" si="60"/>
        <v/>
      </c>
      <c r="AO152" s="1564" t="str">
        <f t="shared" si="61"/>
        <v/>
      </c>
      <c r="AQ152" s="1564" t="str">
        <f t="shared" si="62"/>
        <v/>
      </c>
    </row>
    <row r="153" spans="5:43">
      <c r="E153" s="1564" t="str">
        <f t="shared" si="44"/>
        <v/>
      </c>
      <c r="G153" s="1564" t="str">
        <f t="shared" si="44"/>
        <v/>
      </c>
      <c r="I153" s="1564" t="str">
        <f t="shared" si="45"/>
        <v/>
      </c>
      <c r="K153" s="1564" t="str">
        <f t="shared" si="46"/>
        <v/>
      </c>
      <c r="M153" s="1564" t="str">
        <f t="shared" si="47"/>
        <v/>
      </c>
      <c r="O153" s="1564" t="str">
        <f t="shared" si="48"/>
        <v/>
      </c>
      <c r="Q153" s="1564" t="str">
        <f t="shared" si="49"/>
        <v/>
      </c>
      <c r="S153" s="1564" t="str">
        <f t="shared" si="50"/>
        <v/>
      </c>
      <c r="U153" s="1564" t="str">
        <f t="shared" si="51"/>
        <v/>
      </c>
      <c r="W153" s="1564" t="str">
        <f t="shared" si="52"/>
        <v/>
      </c>
      <c r="Y153" s="1564" t="str">
        <f t="shared" si="53"/>
        <v/>
      </c>
      <c r="AA153" s="1564" t="str">
        <f t="shared" si="54"/>
        <v/>
      </c>
      <c r="AC153" s="1564" t="str">
        <f t="shared" si="55"/>
        <v/>
      </c>
      <c r="AE153" s="1564" t="str">
        <f t="shared" si="56"/>
        <v/>
      </c>
      <c r="AG153" s="1564" t="str">
        <f t="shared" si="57"/>
        <v/>
      </c>
      <c r="AI153" s="1564" t="str">
        <f t="shared" si="58"/>
        <v/>
      </c>
      <c r="AK153" s="1564" t="str">
        <f t="shared" si="59"/>
        <v/>
      </c>
      <c r="AM153" s="1564" t="str">
        <f t="shared" si="60"/>
        <v/>
      </c>
      <c r="AO153" s="1564" t="str">
        <f t="shared" si="61"/>
        <v/>
      </c>
      <c r="AQ153" s="1564" t="str">
        <f t="shared" si="62"/>
        <v/>
      </c>
    </row>
    <row r="154" spans="5:43">
      <c r="E154" s="1564" t="str">
        <f t="shared" si="44"/>
        <v/>
      </c>
      <c r="G154" s="1564" t="str">
        <f t="shared" si="44"/>
        <v/>
      </c>
      <c r="I154" s="1564" t="str">
        <f t="shared" si="45"/>
        <v/>
      </c>
      <c r="K154" s="1564" t="str">
        <f t="shared" si="46"/>
        <v/>
      </c>
      <c r="M154" s="1564" t="str">
        <f t="shared" si="47"/>
        <v/>
      </c>
      <c r="O154" s="1564" t="str">
        <f t="shared" si="48"/>
        <v/>
      </c>
      <c r="Q154" s="1564" t="str">
        <f t="shared" si="49"/>
        <v/>
      </c>
      <c r="S154" s="1564" t="str">
        <f t="shared" si="50"/>
        <v/>
      </c>
      <c r="U154" s="1564" t="str">
        <f t="shared" si="51"/>
        <v/>
      </c>
      <c r="W154" s="1564" t="str">
        <f t="shared" si="52"/>
        <v/>
      </c>
      <c r="Y154" s="1564" t="str">
        <f t="shared" si="53"/>
        <v/>
      </c>
      <c r="AA154" s="1564" t="str">
        <f t="shared" si="54"/>
        <v/>
      </c>
      <c r="AC154" s="1564" t="str">
        <f t="shared" si="55"/>
        <v/>
      </c>
      <c r="AE154" s="1564" t="str">
        <f t="shared" si="56"/>
        <v/>
      </c>
      <c r="AG154" s="1564" t="str">
        <f t="shared" si="57"/>
        <v/>
      </c>
      <c r="AI154" s="1564" t="str">
        <f t="shared" si="58"/>
        <v/>
      </c>
      <c r="AK154" s="1564" t="str">
        <f t="shared" si="59"/>
        <v/>
      </c>
      <c r="AM154" s="1564" t="str">
        <f t="shared" si="60"/>
        <v/>
      </c>
      <c r="AO154" s="1564" t="str">
        <f t="shared" si="61"/>
        <v/>
      </c>
      <c r="AQ154" s="1564" t="str">
        <f t="shared" si="62"/>
        <v/>
      </c>
    </row>
    <row r="155" spans="5:43">
      <c r="E155" s="1564" t="str">
        <f t="shared" si="44"/>
        <v/>
      </c>
      <c r="G155" s="1564" t="str">
        <f t="shared" si="44"/>
        <v/>
      </c>
      <c r="I155" s="1564" t="str">
        <f t="shared" si="45"/>
        <v/>
      </c>
      <c r="K155" s="1564" t="str">
        <f t="shared" si="46"/>
        <v/>
      </c>
      <c r="M155" s="1564" t="str">
        <f t="shared" si="47"/>
        <v/>
      </c>
      <c r="O155" s="1564" t="str">
        <f t="shared" si="48"/>
        <v/>
      </c>
      <c r="Q155" s="1564" t="str">
        <f t="shared" si="49"/>
        <v/>
      </c>
      <c r="S155" s="1564" t="str">
        <f t="shared" si="50"/>
        <v/>
      </c>
      <c r="U155" s="1564" t="str">
        <f t="shared" si="51"/>
        <v/>
      </c>
      <c r="W155" s="1564" t="str">
        <f t="shared" si="52"/>
        <v/>
      </c>
      <c r="Y155" s="1564" t="str">
        <f t="shared" si="53"/>
        <v/>
      </c>
      <c r="AA155" s="1564" t="str">
        <f t="shared" si="54"/>
        <v/>
      </c>
      <c r="AC155" s="1564" t="str">
        <f t="shared" si="55"/>
        <v/>
      </c>
      <c r="AE155" s="1564" t="str">
        <f t="shared" si="56"/>
        <v/>
      </c>
      <c r="AG155" s="1564" t="str">
        <f t="shared" si="57"/>
        <v/>
      </c>
      <c r="AI155" s="1564" t="str">
        <f t="shared" si="58"/>
        <v/>
      </c>
      <c r="AK155" s="1564" t="str">
        <f t="shared" si="59"/>
        <v/>
      </c>
      <c r="AM155" s="1564" t="str">
        <f t="shared" si="60"/>
        <v/>
      </c>
      <c r="AO155" s="1564" t="str">
        <f t="shared" si="61"/>
        <v/>
      </c>
      <c r="AQ155" s="1564" t="str">
        <f t="shared" si="62"/>
        <v/>
      </c>
    </row>
    <row r="156" spans="5:43">
      <c r="E156" s="1564" t="str">
        <f t="shared" si="44"/>
        <v/>
      </c>
      <c r="G156" s="1564" t="str">
        <f t="shared" si="44"/>
        <v/>
      </c>
      <c r="I156" s="1564" t="str">
        <f t="shared" si="45"/>
        <v/>
      </c>
      <c r="K156" s="1564" t="str">
        <f t="shared" si="46"/>
        <v/>
      </c>
      <c r="M156" s="1564" t="str">
        <f t="shared" si="47"/>
        <v/>
      </c>
      <c r="O156" s="1564" t="str">
        <f t="shared" si="48"/>
        <v/>
      </c>
      <c r="Q156" s="1564" t="str">
        <f t="shared" si="49"/>
        <v/>
      </c>
      <c r="S156" s="1564" t="str">
        <f t="shared" si="50"/>
        <v/>
      </c>
      <c r="U156" s="1564" t="str">
        <f t="shared" si="51"/>
        <v/>
      </c>
      <c r="W156" s="1564" t="str">
        <f t="shared" si="52"/>
        <v/>
      </c>
      <c r="Y156" s="1564" t="str">
        <f t="shared" si="53"/>
        <v/>
      </c>
      <c r="AA156" s="1564" t="str">
        <f t="shared" si="54"/>
        <v/>
      </c>
      <c r="AC156" s="1564" t="str">
        <f t="shared" si="55"/>
        <v/>
      </c>
      <c r="AE156" s="1564" t="str">
        <f t="shared" si="56"/>
        <v/>
      </c>
      <c r="AG156" s="1564" t="str">
        <f t="shared" si="57"/>
        <v/>
      </c>
      <c r="AI156" s="1564" t="str">
        <f t="shared" si="58"/>
        <v/>
      </c>
      <c r="AK156" s="1564" t="str">
        <f t="shared" si="59"/>
        <v/>
      </c>
      <c r="AM156" s="1564" t="str">
        <f t="shared" si="60"/>
        <v/>
      </c>
      <c r="AO156" s="1564" t="str">
        <f t="shared" si="61"/>
        <v/>
      </c>
      <c r="AQ156" s="1564" t="str">
        <f t="shared" si="62"/>
        <v/>
      </c>
    </row>
    <row r="157" spans="5:43">
      <c r="E157" s="1564" t="str">
        <f t="shared" ref="E157:G172" si="63">IF(OR($B157=0,D157=0),"",D157/$B157)</f>
        <v/>
      </c>
      <c r="G157" s="1564" t="str">
        <f t="shared" si="63"/>
        <v/>
      </c>
      <c r="I157" s="1564" t="str">
        <f t="shared" si="45"/>
        <v/>
      </c>
      <c r="K157" s="1564" t="str">
        <f t="shared" si="46"/>
        <v/>
      </c>
      <c r="M157" s="1564" t="str">
        <f t="shared" si="47"/>
        <v/>
      </c>
      <c r="O157" s="1564" t="str">
        <f t="shared" si="48"/>
        <v/>
      </c>
      <c r="Q157" s="1564" t="str">
        <f t="shared" si="49"/>
        <v/>
      </c>
      <c r="S157" s="1564" t="str">
        <f t="shared" si="50"/>
        <v/>
      </c>
      <c r="U157" s="1564" t="str">
        <f t="shared" si="51"/>
        <v/>
      </c>
      <c r="W157" s="1564" t="str">
        <f t="shared" si="52"/>
        <v/>
      </c>
      <c r="Y157" s="1564" t="str">
        <f t="shared" si="53"/>
        <v/>
      </c>
      <c r="AA157" s="1564" t="str">
        <f t="shared" si="54"/>
        <v/>
      </c>
      <c r="AC157" s="1564" t="str">
        <f t="shared" si="55"/>
        <v/>
      </c>
      <c r="AE157" s="1564" t="str">
        <f t="shared" si="56"/>
        <v/>
      </c>
      <c r="AG157" s="1564" t="str">
        <f t="shared" si="57"/>
        <v/>
      </c>
      <c r="AI157" s="1564" t="str">
        <f t="shared" si="58"/>
        <v/>
      </c>
      <c r="AK157" s="1564" t="str">
        <f t="shared" si="59"/>
        <v/>
      </c>
      <c r="AM157" s="1564" t="str">
        <f t="shared" si="60"/>
        <v/>
      </c>
      <c r="AO157" s="1564" t="str">
        <f t="shared" si="61"/>
        <v/>
      </c>
      <c r="AQ157" s="1564" t="str">
        <f t="shared" si="62"/>
        <v/>
      </c>
    </row>
    <row r="158" spans="5:43">
      <c r="E158" s="1564" t="str">
        <f t="shared" si="63"/>
        <v/>
      </c>
      <c r="G158" s="1564" t="str">
        <f t="shared" si="63"/>
        <v/>
      </c>
      <c r="I158" s="1564" t="str">
        <f t="shared" si="45"/>
        <v/>
      </c>
      <c r="K158" s="1564" t="str">
        <f t="shared" si="46"/>
        <v/>
      </c>
      <c r="M158" s="1564" t="str">
        <f t="shared" si="47"/>
        <v/>
      </c>
      <c r="O158" s="1564" t="str">
        <f t="shared" si="48"/>
        <v/>
      </c>
      <c r="Q158" s="1564" t="str">
        <f t="shared" si="49"/>
        <v/>
      </c>
      <c r="S158" s="1564" t="str">
        <f t="shared" si="50"/>
        <v/>
      </c>
      <c r="U158" s="1564" t="str">
        <f t="shared" si="51"/>
        <v/>
      </c>
      <c r="W158" s="1564" t="str">
        <f t="shared" si="52"/>
        <v/>
      </c>
      <c r="Y158" s="1564" t="str">
        <f t="shared" si="53"/>
        <v/>
      </c>
      <c r="AA158" s="1564" t="str">
        <f t="shared" si="54"/>
        <v/>
      </c>
      <c r="AC158" s="1564" t="str">
        <f t="shared" si="55"/>
        <v/>
      </c>
      <c r="AE158" s="1564" t="str">
        <f t="shared" si="56"/>
        <v/>
      </c>
      <c r="AG158" s="1564" t="str">
        <f t="shared" si="57"/>
        <v/>
      </c>
      <c r="AI158" s="1564" t="str">
        <f t="shared" si="58"/>
        <v/>
      </c>
      <c r="AK158" s="1564" t="str">
        <f t="shared" si="59"/>
        <v/>
      </c>
      <c r="AM158" s="1564" t="str">
        <f t="shared" si="60"/>
        <v/>
      </c>
      <c r="AO158" s="1564" t="str">
        <f t="shared" si="61"/>
        <v/>
      </c>
      <c r="AQ158" s="1564" t="str">
        <f t="shared" si="62"/>
        <v/>
      </c>
    </row>
    <row r="159" spans="5:43">
      <c r="E159" s="1564" t="str">
        <f t="shared" si="63"/>
        <v/>
      </c>
      <c r="G159" s="1564" t="str">
        <f t="shared" si="63"/>
        <v/>
      </c>
      <c r="I159" s="1564" t="str">
        <f t="shared" si="45"/>
        <v/>
      </c>
      <c r="K159" s="1564" t="str">
        <f t="shared" si="46"/>
        <v/>
      </c>
      <c r="M159" s="1564" t="str">
        <f t="shared" si="47"/>
        <v/>
      </c>
      <c r="O159" s="1564" t="str">
        <f t="shared" si="48"/>
        <v/>
      </c>
      <c r="Q159" s="1564" t="str">
        <f t="shared" si="49"/>
        <v/>
      </c>
      <c r="S159" s="1564" t="str">
        <f t="shared" si="50"/>
        <v/>
      </c>
      <c r="U159" s="1564" t="str">
        <f t="shared" si="51"/>
        <v/>
      </c>
      <c r="W159" s="1564" t="str">
        <f t="shared" si="52"/>
        <v/>
      </c>
      <c r="Y159" s="1564" t="str">
        <f t="shared" si="53"/>
        <v/>
      </c>
      <c r="AA159" s="1564" t="str">
        <f t="shared" si="54"/>
        <v/>
      </c>
      <c r="AC159" s="1564" t="str">
        <f t="shared" si="55"/>
        <v/>
      </c>
      <c r="AE159" s="1564" t="str">
        <f t="shared" si="56"/>
        <v/>
      </c>
      <c r="AG159" s="1564" t="str">
        <f t="shared" si="57"/>
        <v/>
      </c>
      <c r="AI159" s="1564" t="str">
        <f t="shared" si="58"/>
        <v/>
      </c>
      <c r="AK159" s="1564" t="str">
        <f t="shared" si="59"/>
        <v/>
      </c>
      <c r="AM159" s="1564" t="str">
        <f t="shared" si="60"/>
        <v/>
      </c>
      <c r="AO159" s="1564" t="str">
        <f t="shared" si="61"/>
        <v/>
      </c>
      <c r="AQ159" s="1564" t="str">
        <f t="shared" si="62"/>
        <v/>
      </c>
    </row>
    <row r="160" spans="5:43">
      <c r="E160" s="1564" t="str">
        <f t="shared" si="63"/>
        <v/>
      </c>
      <c r="G160" s="1564" t="str">
        <f t="shared" si="63"/>
        <v/>
      </c>
      <c r="I160" s="1564" t="str">
        <f t="shared" si="45"/>
        <v/>
      </c>
      <c r="K160" s="1564" t="str">
        <f t="shared" si="46"/>
        <v/>
      </c>
      <c r="M160" s="1564" t="str">
        <f t="shared" si="47"/>
        <v/>
      </c>
      <c r="O160" s="1564" t="str">
        <f t="shared" si="48"/>
        <v/>
      </c>
      <c r="Q160" s="1564" t="str">
        <f t="shared" si="49"/>
        <v/>
      </c>
      <c r="S160" s="1564" t="str">
        <f t="shared" si="50"/>
        <v/>
      </c>
      <c r="U160" s="1564" t="str">
        <f t="shared" si="51"/>
        <v/>
      </c>
      <c r="W160" s="1564" t="str">
        <f t="shared" si="52"/>
        <v/>
      </c>
      <c r="Y160" s="1564" t="str">
        <f t="shared" si="53"/>
        <v/>
      </c>
      <c r="AA160" s="1564" t="str">
        <f t="shared" si="54"/>
        <v/>
      </c>
      <c r="AC160" s="1564" t="str">
        <f t="shared" si="55"/>
        <v/>
      </c>
      <c r="AE160" s="1564" t="str">
        <f t="shared" si="56"/>
        <v/>
      </c>
      <c r="AG160" s="1564" t="str">
        <f t="shared" si="57"/>
        <v/>
      </c>
      <c r="AI160" s="1564" t="str">
        <f t="shared" si="58"/>
        <v/>
      </c>
      <c r="AK160" s="1564" t="str">
        <f t="shared" si="59"/>
        <v/>
      </c>
      <c r="AM160" s="1564" t="str">
        <f t="shared" si="60"/>
        <v/>
      </c>
      <c r="AO160" s="1564" t="str">
        <f t="shared" si="61"/>
        <v/>
      </c>
      <c r="AQ160" s="1564" t="str">
        <f t="shared" si="62"/>
        <v/>
      </c>
    </row>
    <row r="161" spans="5:43">
      <c r="E161" s="1564" t="str">
        <f t="shared" si="63"/>
        <v/>
      </c>
      <c r="G161" s="1564" t="str">
        <f t="shared" si="63"/>
        <v/>
      </c>
      <c r="I161" s="1564" t="str">
        <f t="shared" si="45"/>
        <v/>
      </c>
      <c r="K161" s="1564" t="str">
        <f t="shared" si="46"/>
        <v/>
      </c>
      <c r="M161" s="1564" t="str">
        <f t="shared" si="47"/>
        <v/>
      </c>
      <c r="O161" s="1564" t="str">
        <f t="shared" si="48"/>
        <v/>
      </c>
      <c r="Q161" s="1564" t="str">
        <f t="shared" si="49"/>
        <v/>
      </c>
      <c r="S161" s="1564" t="str">
        <f t="shared" si="50"/>
        <v/>
      </c>
      <c r="U161" s="1564" t="str">
        <f t="shared" si="51"/>
        <v/>
      </c>
      <c r="W161" s="1564" t="str">
        <f t="shared" si="52"/>
        <v/>
      </c>
      <c r="Y161" s="1564" t="str">
        <f t="shared" si="53"/>
        <v/>
      </c>
      <c r="AA161" s="1564" t="str">
        <f t="shared" si="54"/>
        <v/>
      </c>
      <c r="AC161" s="1564" t="str">
        <f t="shared" si="55"/>
        <v/>
      </c>
      <c r="AE161" s="1564" t="str">
        <f t="shared" si="56"/>
        <v/>
      </c>
      <c r="AG161" s="1564" t="str">
        <f t="shared" si="57"/>
        <v/>
      </c>
      <c r="AI161" s="1564" t="str">
        <f t="shared" si="58"/>
        <v/>
      </c>
      <c r="AK161" s="1564" t="str">
        <f t="shared" si="59"/>
        <v/>
      </c>
      <c r="AM161" s="1564" t="str">
        <f t="shared" si="60"/>
        <v/>
      </c>
      <c r="AO161" s="1564" t="str">
        <f t="shared" si="61"/>
        <v/>
      </c>
      <c r="AQ161" s="1564" t="str">
        <f t="shared" si="62"/>
        <v/>
      </c>
    </row>
    <row r="162" spans="5:43">
      <c r="E162" s="1564" t="str">
        <f t="shared" si="63"/>
        <v/>
      </c>
      <c r="G162" s="1564" t="str">
        <f t="shared" si="63"/>
        <v/>
      </c>
      <c r="I162" s="1564" t="str">
        <f t="shared" si="45"/>
        <v/>
      </c>
      <c r="K162" s="1564" t="str">
        <f t="shared" si="46"/>
        <v/>
      </c>
      <c r="M162" s="1564" t="str">
        <f t="shared" si="47"/>
        <v/>
      </c>
      <c r="O162" s="1564" t="str">
        <f t="shared" si="48"/>
        <v/>
      </c>
      <c r="Q162" s="1564" t="str">
        <f t="shared" si="49"/>
        <v/>
      </c>
      <c r="S162" s="1564" t="str">
        <f t="shared" si="50"/>
        <v/>
      </c>
      <c r="U162" s="1564" t="str">
        <f t="shared" si="51"/>
        <v/>
      </c>
      <c r="W162" s="1564" t="str">
        <f t="shared" si="52"/>
        <v/>
      </c>
      <c r="Y162" s="1564" t="str">
        <f t="shared" si="53"/>
        <v/>
      </c>
      <c r="AA162" s="1564" t="str">
        <f t="shared" si="54"/>
        <v/>
      </c>
      <c r="AC162" s="1564" t="str">
        <f t="shared" si="55"/>
        <v/>
      </c>
      <c r="AE162" s="1564" t="str">
        <f t="shared" si="56"/>
        <v/>
      </c>
      <c r="AG162" s="1564" t="str">
        <f t="shared" si="57"/>
        <v/>
      </c>
      <c r="AI162" s="1564" t="str">
        <f t="shared" si="58"/>
        <v/>
      </c>
      <c r="AK162" s="1564" t="str">
        <f t="shared" si="59"/>
        <v/>
      </c>
      <c r="AM162" s="1564" t="str">
        <f t="shared" si="60"/>
        <v/>
      </c>
      <c r="AO162" s="1564" t="str">
        <f t="shared" si="61"/>
        <v/>
      </c>
      <c r="AQ162" s="1564" t="str">
        <f t="shared" si="62"/>
        <v/>
      </c>
    </row>
    <row r="163" spans="5:43">
      <c r="E163" s="1564" t="str">
        <f t="shared" si="63"/>
        <v/>
      </c>
      <c r="G163" s="1564" t="str">
        <f t="shared" si="63"/>
        <v/>
      </c>
      <c r="I163" s="1564" t="str">
        <f t="shared" si="45"/>
        <v/>
      </c>
      <c r="K163" s="1564" t="str">
        <f t="shared" si="46"/>
        <v/>
      </c>
      <c r="M163" s="1564" t="str">
        <f t="shared" si="47"/>
        <v/>
      </c>
      <c r="O163" s="1564" t="str">
        <f t="shared" si="48"/>
        <v/>
      </c>
      <c r="Q163" s="1564" t="str">
        <f t="shared" si="49"/>
        <v/>
      </c>
      <c r="S163" s="1564" t="str">
        <f t="shared" si="50"/>
        <v/>
      </c>
      <c r="U163" s="1564" t="str">
        <f t="shared" si="51"/>
        <v/>
      </c>
      <c r="W163" s="1564" t="str">
        <f t="shared" si="52"/>
        <v/>
      </c>
      <c r="Y163" s="1564" t="str">
        <f t="shared" si="53"/>
        <v/>
      </c>
      <c r="AA163" s="1564" t="str">
        <f t="shared" si="54"/>
        <v/>
      </c>
      <c r="AC163" s="1564" t="str">
        <f t="shared" si="55"/>
        <v/>
      </c>
      <c r="AE163" s="1564" t="str">
        <f t="shared" si="56"/>
        <v/>
      </c>
      <c r="AG163" s="1564" t="str">
        <f t="shared" si="57"/>
        <v/>
      </c>
      <c r="AI163" s="1564" t="str">
        <f t="shared" si="58"/>
        <v/>
      </c>
      <c r="AK163" s="1564" t="str">
        <f t="shared" si="59"/>
        <v/>
      </c>
      <c r="AM163" s="1564" t="str">
        <f t="shared" si="60"/>
        <v/>
      </c>
      <c r="AO163" s="1564" t="str">
        <f t="shared" si="61"/>
        <v/>
      </c>
      <c r="AQ163" s="1564" t="str">
        <f t="shared" si="62"/>
        <v/>
      </c>
    </row>
    <row r="164" spans="5:43">
      <c r="E164" s="1564" t="str">
        <f t="shared" si="63"/>
        <v/>
      </c>
      <c r="G164" s="1564" t="str">
        <f t="shared" si="63"/>
        <v/>
      </c>
      <c r="I164" s="1564" t="str">
        <f t="shared" si="45"/>
        <v/>
      </c>
      <c r="K164" s="1564" t="str">
        <f t="shared" si="46"/>
        <v/>
      </c>
      <c r="M164" s="1564" t="str">
        <f t="shared" si="47"/>
        <v/>
      </c>
      <c r="O164" s="1564" t="str">
        <f t="shared" si="48"/>
        <v/>
      </c>
      <c r="Q164" s="1564" t="str">
        <f t="shared" si="49"/>
        <v/>
      </c>
      <c r="S164" s="1564" t="str">
        <f t="shared" si="50"/>
        <v/>
      </c>
      <c r="U164" s="1564" t="str">
        <f t="shared" si="51"/>
        <v/>
      </c>
      <c r="W164" s="1564" t="str">
        <f t="shared" si="52"/>
        <v/>
      </c>
      <c r="Y164" s="1564" t="str">
        <f t="shared" si="53"/>
        <v/>
      </c>
      <c r="AA164" s="1564" t="str">
        <f t="shared" si="54"/>
        <v/>
      </c>
      <c r="AC164" s="1564" t="str">
        <f t="shared" si="55"/>
        <v/>
      </c>
      <c r="AE164" s="1564" t="str">
        <f t="shared" si="56"/>
        <v/>
      </c>
      <c r="AG164" s="1564" t="str">
        <f t="shared" si="57"/>
        <v/>
      </c>
      <c r="AI164" s="1564" t="str">
        <f t="shared" si="58"/>
        <v/>
      </c>
      <c r="AK164" s="1564" t="str">
        <f t="shared" si="59"/>
        <v/>
      </c>
      <c r="AM164" s="1564" t="str">
        <f t="shared" si="60"/>
        <v/>
      </c>
      <c r="AO164" s="1564" t="str">
        <f t="shared" si="61"/>
        <v/>
      </c>
      <c r="AQ164" s="1564" t="str">
        <f t="shared" si="62"/>
        <v/>
      </c>
    </row>
    <row r="165" spans="5:43">
      <c r="E165" s="1564" t="str">
        <f t="shared" si="63"/>
        <v/>
      </c>
      <c r="G165" s="1564" t="str">
        <f t="shared" si="63"/>
        <v/>
      </c>
      <c r="I165" s="1564" t="str">
        <f t="shared" si="45"/>
        <v/>
      </c>
      <c r="K165" s="1564" t="str">
        <f t="shared" si="46"/>
        <v/>
      </c>
      <c r="M165" s="1564" t="str">
        <f t="shared" si="47"/>
        <v/>
      </c>
      <c r="O165" s="1564" t="str">
        <f t="shared" si="48"/>
        <v/>
      </c>
      <c r="Q165" s="1564" t="str">
        <f t="shared" si="49"/>
        <v/>
      </c>
      <c r="S165" s="1564" t="str">
        <f t="shared" si="50"/>
        <v/>
      </c>
      <c r="U165" s="1564" t="str">
        <f t="shared" si="51"/>
        <v/>
      </c>
      <c r="W165" s="1564" t="str">
        <f t="shared" si="52"/>
        <v/>
      </c>
      <c r="Y165" s="1564" t="str">
        <f t="shared" si="53"/>
        <v/>
      </c>
      <c r="AA165" s="1564" t="str">
        <f t="shared" si="54"/>
        <v/>
      </c>
      <c r="AC165" s="1564" t="str">
        <f t="shared" si="55"/>
        <v/>
      </c>
      <c r="AE165" s="1564" t="str">
        <f t="shared" si="56"/>
        <v/>
      </c>
      <c r="AG165" s="1564" t="str">
        <f t="shared" si="57"/>
        <v/>
      </c>
      <c r="AI165" s="1564" t="str">
        <f t="shared" si="58"/>
        <v/>
      </c>
      <c r="AK165" s="1564" t="str">
        <f t="shared" si="59"/>
        <v/>
      </c>
      <c r="AM165" s="1564" t="str">
        <f t="shared" si="60"/>
        <v/>
      </c>
      <c r="AO165" s="1564" t="str">
        <f t="shared" si="61"/>
        <v/>
      </c>
      <c r="AQ165" s="1564" t="str">
        <f t="shared" si="62"/>
        <v/>
      </c>
    </row>
    <row r="166" spans="5:43">
      <c r="E166" s="1564" t="str">
        <f t="shared" si="63"/>
        <v/>
      </c>
      <c r="G166" s="1564" t="str">
        <f t="shared" si="63"/>
        <v/>
      </c>
      <c r="I166" s="1564" t="str">
        <f t="shared" si="45"/>
        <v/>
      </c>
      <c r="K166" s="1564" t="str">
        <f t="shared" si="46"/>
        <v/>
      </c>
      <c r="M166" s="1564" t="str">
        <f t="shared" si="47"/>
        <v/>
      </c>
      <c r="O166" s="1564" t="str">
        <f t="shared" si="48"/>
        <v/>
      </c>
      <c r="Q166" s="1564" t="str">
        <f t="shared" si="49"/>
        <v/>
      </c>
      <c r="S166" s="1564" t="str">
        <f t="shared" si="50"/>
        <v/>
      </c>
      <c r="U166" s="1564" t="str">
        <f t="shared" si="51"/>
        <v/>
      </c>
      <c r="W166" s="1564" t="str">
        <f t="shared" si="52"/>
        <v/>
      </c>
      <c r="Y166" s="1564" t="str">
        <f t="shared" si="53"/>
        <v/>
      </c>
      <c r="AA166" s="1564" t="str">
        <f t="shared" si="54"/>
        <v/>
      </c>
      <c r="AC166" s="1564" t="str">
        <f t="shared" si="55"/>
        <v/>
      </c>
      <c r="AE166" s="1564" t="str">
        <f t="shared" si="56"/>
        <v/>
      </c>
      <c r="AG166" s="1564" t="str">
        <f t="shared" si="57"/>
        <v/>
      </c>
      <c r="AI166" s="1564" t="str">
        <f t="shared" si="58"/>
        <v/>
      </c>
      <c r="AK166" s="1564" t="str">
        <f t="shared" si="59"/>
        <v/>
      </c>
      <c r="AM166" s="1564" t="str">
        <f t="shared" si="60"/>
        <v/>
      </c>
      <c r="AO166" s="1564" t="str">
        <f t="shared" si="61"/>
        <v/>
      </c>
      <c r="AQ166" s="1564" t="str">
        <f t="shared" si="62"/>
        <v/>
      </c>
    </row>
    <row r="167" spans="5:43">
      <c r="E167" s="1564" t="str">
        <f t="shared" si="63"/>
        <v/>
      </c>
      <c r="G167" s="1564" t="str">
        <f t="shared" si="63"/>
        <v/>
      </c>
      <c r="I167" s="1564" t="str">
        <f t="shared" si="45"/>
        <v/>
      </c>
      <c r="K167" s="1564" t="str">
        <f t="shared" si="46"/>
        <v/>
      </c>
      <c r="M167" s="1564" t="str">
        <f t="shared" si="47"/>
        <v/>
      </c>
      <c r="O167" s="1564" t="str">
        <f t="shared" si="48"/>
        <v/>
      </c>
      <c r="Q167" s="1564" t="str">
        <f t="shared" si="49"/>
        <v/>
      </c>
      <c r="S167" s="1564" t="str">
        <f t="shared" si="50"/>
        <v/>
      </c>
      <c r="U167" s="1564" t="str">
        <f t="shared" si="51"/>
        <v/>
      </c>
      <c r="W167" s="1564" t="str">
        <f t="shared" si="52"/>
        <v/>
      </c>
      <c r="Y167" s="1564" t="str">
        <f t="shared" si="53"/>
        <v/>
      </c>
      <c r="AA167" s="1564" t="str">
        <f t="shared" si="54"/>
        <v/>
      </c>
      <c r="AC167" s="1564" t="str">
        <f t="shared" si="55"/>
        <v/>
      </c>
      <c r="AE167" s="1564" t="str">
        <f t="shared" si="56"/>
        <v/>
      </c>
      <c r="AG167" s="1564" t="str">
        <f t="shared" si="57"/>
        <v/>
      </c>
      <c r="AI167" s="1564" t="str">
        <f t="shared" si="58"/>
        <v/>
      </c>
      <c r="AK167" s="1564" t="str">
        <f t="shared" si="59"/>
        <v/>
      </c>
      <c r="AM167" s="1564" t="str">
        <f t="shared" si="60"/>
        <v/>
      </c>
      <c r="AO167" s="1564" t="str">
        <f t="shared" si="61"/>
        <v/>
      </c>
      <c r="AQ167" s="1564" t="str">
        <f t="shared" si="62"/>
        <v/>
      </c>
    </row>
    <row r="168" spans="5:43">
      <c r="E168" s="1564" t="str">
        <f t="shared" si="63"/>
        <v/>
      </c>
      <c r="G168" s="1564" t="str">
        <f t="shared" si="63"/>
        <v/>
      </c>
      <c r="I168" s="1564" t="str">
        <f t="shared" si="45"/>
        <v/>
      </c>
      <c r="K168" s="1564" t="str">
        <f t="shared" si="46"/>
        <v/>
      </c>
      <c r="M168" s="1564" t="str">
        <f t="shared" si="47"/>
        <v/>
      </c>
      <c r="O168" s="1564" t="str">
        <f t="shared" si="48"/>
        <v/>
      </c>
      <c r="Q168" s="1564" t="str">
        <f t="shared" si="49"/>
        <v/>
      </c>
      <c r="S168" s="1564" t="str">
        <f t="shared" si="50"/>
        <v/>
      </c>
      <c r="U168" s="1564" t="str">
        <f t="shared" si="51"/>
        <v/>
      </c>
      <c r="W168" s="1564" t="str">
        <f t="shared" si="52"/>
        <v/>
      </c>
      <c r="Y168" s="1564" t="str">
        <f t="shared" si="53"/>
        <v/>
      </c>
      <c r="AA168" s="1564" t="str">
        <f t="shared" si="54"/>
        <v/>
      </c>
      <c r="AC168" s="1564" t="str">
        <f t="shared" si="55"/>
        <v/>
      </c>
      <c r="AE168" s="1564" t="str">
        <f t="shared" si="56"/>
        <v/>
      </c>
      <c r="AG168" s="1564" t="str">
        <f t="shared" si="57"/>
        <v/>
      </c>
      <c r="AI168" s="1564" t="str">
        <f t="shared" si="58"/>
        <v/>
      </c>
      <c r="AK168" s="1564" t="str">
        <f t="shared" si="59"/>
        <v/>
      </c>
      <c r="AM168" s="1564" t="str">
        <f t="shared" si="60"/>
        <v/>
      </c>
      <c r="AO168" s="1564" t="str">
        <f t="shared" si="61"/>
        <v/>
      </c>
      <c r="AQ168" s="1564" t="str">
        <f t="shared" si="62"/>
        <v/>
      </c>
    </row>
    <row r="169" spans="5:43">
      <c r="E169" s="1564" t="str">
        <f t="shared" si="63"/>
        <v/>
      </c>
      <c r="G169" s="1564" t="str">
        <f t="shared" si="63"/>
        <v/>
      </c>
      <c r="I169" s="1564" t="str">
        <f t="shared" si="45"/>
        <v/>
      </c>
      <c r="K169" s="1564" t="str">
        <f t="shared" si="46"/>
        <v/>
      </c>
      <c r="M169" s="1564" t="str">
        <f t="shared" si="47"/>
        <v/>
      </c>
      <c r="O169" s="1564" t="str">
        <f t="shared" si="48"/>
        <v/>
      </c>
      <c r="Q169" s="1564" t="str">
        <f t="shared" si="49"/>
        <v/>
      </c>
      <c r="S169" s="1564" t="str">
        <f t="shared" si="50"/>
        <v/>
      </c>
      <c r="U169" s="1564" t="str">
        <f t="shared" si="51"/>
        <v/>
      </c>
      <c r="W169" s="1564" t="str">
        <f t="shared" si="52"/>
        <v/>
      </c>
      <c r="Y169" s="1564" t="str">
        <f t="shared" si="53"/>
        <v/>
      </c>
      <c r="AA169" s="1564" t="str">
        <f t="shared" si="54"/>
        <v/>
      </c>
      <c r="AC169" s="1564" t="str">
        <f t="shared" si="55"/>
        <v/>
      </c>
      <c r="AE169" s="1564" t="str">
        <f t="shared" si="56"/>
        <v/>
      </c>
      <c r="AG169" s="1564" t="str">
        <f t="shared" si="57"/>
        <v/>
      </c>
      <c r="AI169" s="1564" t="str">
        <f t="shared" si="58"/>
        <v/>
      </c>
      <c r="AK169" s="1564" t="str">
        <f t="shared" si="59"/>
        <v/>
      </c>
      <c r="AM169" s="1564" t="str">
        <f t="shared" si="60"/>
        <v/>
      </c>
      <c r="AO169" s="1564" t="str">
        <f t="shared" si="61"/>
        <v/>
      </c>
      <c r="AQ169" s="1564" t="str">
        <f t="shared" si="62"/>
        <v/>
      </c>
    </row>
    <row r="170" spans="5:43">
      <c r="E170" s="1564" t="str">
        <f t="shared" si="63"/>
        <v/>
      </c>
      <c r="G170" s="1564" t="str">
        <f t="shared" si="63"/>
        <v/>
      </c>
      <c r="I170" s="1564" t="str">
        <f t="shared" si="45"/>
        <v/>
      </c>
      <c r="K170" s="1564" t="str">
        <f t="shared" si="46"/>
        <v/>
      </c>
      <c r="M170" s="1564" t="str">
        <f t="shared" si="47"/>
        <v/>
      </c>
      <c r="O170" s="1564" t="str">
        <f t="shared" si="48"/>
        <v/>
      </c>
      <c r="Q170" s="1564" t="str">
        <f t="shared" si="49"/>
        <v/>
      </c>
      <c r="S170" s="1564" t="str">
        <f t="shared" si="50"/>
        <v/>
      </c>
      <c r="U170" s="1564" t="str">
        <f t="shared" si="51"/>
        <v/>
      </c>
      <c r="W170" s="1564" t="str">
        <f t="shared" si="52"/>
        <v/>
      </c>
      <c r="Y170" s="1564" t="str">
        <f t="shared" si="53"/>
        <v/>
      </c>
      <c r="AA170" s="1564" t="str">
        <f t="shared" si="54"/>
        <v/>
      </c>
      <c r="AC170" s="1564" t="str">
        <f t="shared" si="55"/>
        <v/>
      </c>
      <c r="AE170" s="1564" t="str">
        <f t="shared" si="56"/>
        <v/>
      </c>
      <c r="AG170" s="1564" t="str">
        <f t="shared" si="57"/>
        <v/>
      </c>
      <c r="AI170" s="1564" t="str">
        <f t="shared" si="58"/>
        <v/>
      </c>
      <c r="AK170" s="1564" t="str">
        <f t="shared" si="59"/>
        <v/>
      </c>
      <c r="AM170" s="1564" t="str">
        <f t="shared" si="60"/>
        <v/>
      </c>
      <c r="AO170" s="1564" t="str">
        <f t="shared" si="61"/>
        <v/>
      </c>
      <c r="AQ170" s="1564" t="str">
        <f t="shared" si="62"/>
        <v/>
      </c>
    </row>
    <row r="171" spans="5:43">
      <c r="E171" s="1564" t="str">
        <f t="shared" si="63"/>
        <v/>
      </c>
      <c r="G171" s="1564" t="str">
        <f t="shared" si="63"/>
        <v/>
      </c>
      <c r="I171" s="1564" t="str">
        <f t="shared" si="45"/>
        <v/>
      </c>
      <c r="K171" s="1564" t="str">
        <f t="shared" si="46"/>
        <v/>
      </c>
      <c r="M171" s="1564" t="str">
        <f t="shared" si="47"/>
        <v/>
      </c>
      <c r="O171" s="1564" t="str">
        <f t="shared" si="48"/>
        <v/>
      </c>
      <c r="Q171" s="1564" t="str">
        <f t="shared" si="49"/>
        <v/>
      </c>
      <c r="S171" s="1564" t="str">
        <f t="shared" si="50"/>
        <v/>
      </c>
      <c r="U171" s="1564" t="str">
        <f t="shared" si="51"/>
        <v/>
      </c>
      <c r="W171" s="1564" t="str">
        <f t="shared" si="52"/>
        <v/>
      </c>
      <c r="Y171" s="1564" t="str">
        <f t="shared" si="53"/>
        <v/>
      </c>
      <c r="AA171" s="1564" t="str">
        <f t="shared" si="54"/>
        <v/>
      </c>
      <c r="AC171" s="1564" t="str">
        <f t="shared" si="55"/>
        <v/>
      </c>
      <c r="AE171" s="1564" t="str">
        <f t="shared" si="56"/>
        <v/>
      </c>
      <c r="AG171" s="1564" t="str">
        <f t="shared" si="57"/>
        <v/>
      </c>
      <c r="AI171" s="1564" t="str">
        <f t="shared" si="58"/>
        <v/>
      </c>
      <c r="AK171" s="1564" t="str">
        <f t="shared" si="59"/>
        <v/>
      </c>
      <c r="AM171" s="1564" t="str">
        <f t="shared" si="60"/>
        <v/>
      </c>
      <c r="AO171" s="1564" t="str">
        <f t="shared" si="61"/>
        <v/>
      </c>
      <c r="AQ171" s="1564" t="str">
        <f t="shared" si="62"/>
        <v/>
      </c>
    </row>
    <row r="172" spans="5:43">
      <c r="E172" s="1564" t="str">
        <f t="shared" si="63"/>
        <v/>
      </c>
      <c r="G172" s="1564" t="str">
        <f t="shared" si="63"/>
        <v/>
      </c>
      <c r="I172" s="1564" t="str">
        <f t="shared" si="45"/>
        <v/>
      </c>
      <c r="K172" s="1564" t="str">
        <f t="shared" si="46"/>
        <v/>
      </c>
      <c r="M172" s="1564" t="str">
        <f t="shared" si="47"/>
        <v/>
      </c>
      <c r="O172" s="1564" t="str">
        <f t="shared" si="48"/>
        <v/>
      </c>
      <c r="Q172" s="1564" t="str">
        <f t="shared" si="49"/>
        <v/>
      </c>
      <c r="S172" s="1564" t="str">
        <f t="shared" si="50"/>
        <v/>
      </c>
      <c r="U172" s="1564" t="str">
        <f t="shared" si="51"/>
        <v/>
      </c>
      <c r="W172" s="1564" t="str">
        <f t="shared" si="52"/>
        <v/>
      </c>
      <c r="Y172" s="1564" t="str">
        <f t="shared" si="53"/>
        <v/>
      </c>
      <c r="AA172" s="1564" t="str">
        <f t="shared" si="54"/>
        <v/>
      </c>
      <c r="AC172" s="1564" t="str">
        <f t="shared" si="55"/>
        <v/>
      </c>
      <c r="AE172" s="1564" t="str">
        <f t="shared" si="56"/>
        <v/>
      </c>
      <c r="AG172" s="1564" t="str">
        <f t="shared" si="57"/>
        <v/>
      </c>
      <c r="AI172" s="1564" t="str">
        <f t="shared" si="58"/>
        <v/>
      </c>
      <c r="AK172" s="1564" t="str">
        <f t="shared" si="59"/>
        <v/>
      </c>
      <c r="AM172" s="1564" t="str">
        <f t="shared" si="60"/>
        <v/>
      </c>
      <c r="AO172" s="1564" t="str">
        <f t="shared" si="61"/>
        <v/>
      </c>
      <c r="AQ172" s="1564" t="str">
        <f t="shared" si="62"/>
        <v/>
      </c>
    </row>
    <row r="173" spans="5:43">
      <c r="E173" s="1564" t="str">
        <f t="shared" ref="E173:G188" si="64">IF(OR($B173=0,D173=0),"",D173/$B173)</f>
        <v/>
      </c>
      <c r="G173" s="1564" t="str">
        <f t="shared" si="64"/>
        <v/>
      </c>
      <c r="I173" s="1564" t="str">
        <f t="shared" si="45"/>
        <v/>
      </c>
      <c r="K173" s="1564" t="str">
        <f t="shared" si="46"/>
        <v/>
      </c>
      <c r="M173" s="1564" t="str">
        <f t="shared" si="47"/>
        <v/>
      </c>
      <c r="O173" s="1564" t="str">
        <f t="shared" si="48"/>
        <v/>
      </c>
      <c r="Q173" s="1564" t="str">
        <f t="shared" si="49"/>
        <v/>
      </c>
      <c r="S173" s="1564" t="str">
        <f t="shared" si="50"/>
        <v/>
      </c>
      <c r="U173" s="1564" t="str">
        <f t="shared" si="51"/>
        <v/>
      </c>
      <c r="W173" s="1564" t="str">
        <f t="shared" si="52"/>
        <v/>
      </c>
      <c r="Y173" s="1564" t="str">
        <f t="shared" si="53"/>
        <v/>
      </c>
      <c r="AA173" s="1564" t="str">
        <f t="shared" si="54"/>
        <v/>
      </c>
      <c r="AC173" s="1564" t="str">
        <f t="shared" si="55"/>
        <v/>
      </c>
      <c r="AE173" s="1564" t="str">
        <f t="shared" si="56"/>
        <v/>
      </c>
      <c r="AG173" s="1564" t="str">
        <f t="shared" si="57"/>
        <v/>
      </c>
      <c r="AI173" s="1564" t="str">
        <f t="shared" si="58"/>
        <v/>
      </c>
      <c r="AK173" s="1564" t="str">
        <f t="shared" si="59"/>
        <v/>
      </c>
      <c r="AM173" s="1564" t="str">
        <f t="shared" si="60"/>
        <v/>
      </c>
      <c r="AO173" s="1564" t="str">
        <f t="shared" si="61"/>
        <v/>
      </c>
      <c r="AQ173" s="1564" t="str">
        <f t="shared" si="62"/>
        <v/>
      </c>
    </row>
    <row r="174" spans="5:43">
      <c r="E174" s="1564" t="str">
        <f t="shared" si="64"/>
        <v/>
      </c>
      <c r="G174" s="1564" t="str">
        <f t="shared" si="64"/>
        <v/>
      </c>
      <c r="I174" s="1564" t="str">
        <f t="shared" si="45"/>
        <v/>
      </c>
      <c r="K174" s="1564" t="str">
        <f t="shared" si="46"/>
        <v/>
      </c>
      <c r="M174" s="1564" t="str">
        <f t="shared" si="47"/>
        <v/>
      </c>
      <c r="O174" s="1564" t="str">
        <f t="shared" si="48"/>
        <v/>
      </c>
      <c r="Q174" s="1564" t="str">
        <f t="shared" si="49"/>
        <v/>
      </c>
      <c r="S174" s="1564" t="str">
        <f t="shared" si="50"/>
        <v/>
      </c>
      <c r="U174" s="1564" t="str">
        <f t="shared" si="51"/>
        <v/>
      </c>
      <c r="W174" s="1564" t="str">
        <f t="shared" si="52"/>
        <v/>
      </c>
      <c r="Y174" s="1564" t="str">
        <f t="shared" si="53"/>
        <v/>
      </c>
      <c r="AA174" s="1564" t="str">
        <f t="shared" si="54"/>
        <v/>
      </c>
      <c r="AC174" s="1564" t="str">
        <f t="shared" si="55"/>
        <v/>
      </c>
      <c r="AE174" s="1564" t="str">
        <f t="shared" si="56"/>
        <v/>
      </c>
      <c r="AG174" s="1564" t="str">
        <f t="shared" si="57"/>
        <v/>
      </c>
      <c r="AI174" s="1564" t="str">
        <f t="shared" si="58"/>
        <v/>
      </c>
      <c r="AK174" s="1564" t="str">
        <f t="shared" si="59"/>
        <v/>
      </c>
      <c r="AM174" s="1564" t="str">
        <f t="shared" si="60"/>
        <v/>
      </c>
      <c r="AO174" s="1564" t="str">
        <f t="shared" si="61"/>
        <v/>
      </c>
      <c r="AQ174" s="1564" t="str">
        <f t="shared" si="62"/>
        <v/>
      </c>
    </row>
    <row r="175" spans="5:43">
      <c r="E175" s="1564" t="str">
        <f t="shared" si="64"/>
        <v/>
      </c>
      <c r="G175" s="1564" t="str">
        <f t="shared" si="64"/>
        <v/>
      </c>
      <c r="I175" s="1564" t="str">
        <f t="shared" si="45"/>
        <v/>
      </c>
      <c r="K175" s="1564" t="str">
        <f t="shared" si="46"/>
        <v/>
      </c>
      <c r="M175" s="1564" t="str">
        <f t="shared" si="47"/>
        <v/>
      </c>
      <c r="O175" s="1564" t="str">
        <f t="shared" si="48"/>
        <v/>
      </c>
      <c r="Q175" s="1564" t="str">
        <f t="shared" si="49"/>
        <v/>
      </c>
      <c r="S175" s="1564" t="str">
        <f t="shared" si="50"/>
        <v/>
      </c>
      <c r="U175" s="1564" t="str">
        <f t="shared" si="51"/>
        <v/>
      </c>
      <c r="W175" s="1564" t="str">
        <f t="shared" si="52"/>
        <v/>
      </c>
      <c r="Y175" s="1564" t="str">
        <f t="shared" si="53"/>
        <v/>
      </c>
      <c r="AA175" s="1564" t="str">
        <f t="shared" si="54"/>
        <v/>
      </c>
      <c r="AC175" s="1564" t="str">
        <f t="shared" si="55"/>
        <v/>
      </c>
      <c r="AE175" s="1564" t="str">
        <f t="shared" si="56"/>
        <v/>
      </c>
      <c r="AG175" s="1564" t="str">
        <f t="shared" si="57"/>
        <v/>
      </c>
      <c r="AI175" s="1564" t="str">
        <f t="shared" si="58"/>
        <v/>
      </c>
      <c r="AK175" s="1564" t="str">
        <f t="shared" si="59"/>
        <v/>
      </c>
      <c r="AM175" s="1564" t="str">
        <f t="shared" si="60"/>
        <v/>
      </c>
      <c r="AO175" s="1564" t="str">
        <f t="shared" si="61"/>
        <v/>
      </c>
      <c r="AQ175" s="1564" t="str">
        <f t="shared" si="62"/>
        <v/>
      </c>
    </row>
    <row r="176" spans="5:43">
      <c r="E176" s="1564" t="str">
        <f t="shared" si="64"/>
        <v/>
      </c>
      <c r="G176" s="1564" t="str">
        <f t="shared" si="64"/>
        <v/>
      </c>
      <c r="I176" s="1564" t="str">
        <f t="shared" si="45"/>
        <v/>
      </c>
      <c r="K176" s="1564" t="str">
        <f t="shared" si="46"/>
        <v/>
      </c>
      <c r="M176" s="1564" t="str">
        <f t="shared" si="47"/>
        <v/>
      </c>
      <c r="O176" s="1564" t="str">
        <f t="shared" si="48"/>
        <v/>
      </c>
      <c r="Q176" s="1564" t="str">
        <f t="shared" si="49"/>
        <v/>
      </c>
      <c r="S176" s="1564" t="str">
        <f t="shared" si="50"/>
        <v/>
      </c>
      <c r="U176" s="1564" t="str">
        <f t="shared" si="51"/>
        <v/>
      </c>
      <c r="W176" s="1564" t="str">
        <f t="shared" si="52"/>
        <v/>
      </c>
      <c r="Y176" s="1564" t="str">
        <f t="shared" si="53"/>
        <v/>
      </c>
      <c r="AA176" s="1564" t="str">
        <f t="shared" si="54"/>
        <v/>
      </c>
      <c r="AC176" s="1564" t="str">
        <f t="shared" si="55"/>
        <v/>
      </c>
      <c r="AE176" s="1564" t="str">
        <f t="shared" si="56"/>
        <v/>
      </c>
      <c r="AG176" s="1564" t="str">
        <f t="shared" si="57"/>
        <v/>
      </c>
      <c r="AI176" s="1564" t="str">
        <f t="shared" si="58"/>
        <v/>
      </c>
      <c r="AK176" s="1564" t="str">
        <f t="shared" si="59"/>
        <v/>
      </c>
      <c r="AM176" s="1564" t="str">
        <f t="shared" si="60"/>
        <v/>
      </c>
      <c r="AO176" s="1564" t="str">
        <f t="shared" si="61"/>
        <v/>
      </c>
      <c r="AQ176" s="1564" t="str">
        <f t="shared" si="62"/>
        <v/>
      </c>
    </row>
    <row r="177" spans="5:43">
      <c r="E177" s="1564" t="str">
        <f t="shared" si="64"/>
        <v/>
      </c>
      <c r="G177" s="1564" t="str">
        <f t="shared" si="64"/>
        <v/>
      </c>
      <c r="I177" s="1564" t="str">
        <f t="shared" si="45"/>
        <v/>
      </c>
      <c r="K177" s="1564" t="str">
        <f t="shared" si="46"/>
        <v/>
      </c>
      <c r="M177" s="1564" t="str">
        <f t="shared" si="47"/>
        <v/>
      </c>
      <c r="O177" s="1564" t="str">
        <f t="shared" si="48"/>
        <v/>
      </c>
      <c r="Q177" s="1564" t="str">
        <f t="shared" si="49"/>
        <v/>
      </c>
      <c r="S177" s="1564" t="str">
        <f t="shared" si="50"/>
        <v/>
      </c>
      <c r="U177" s="1564" t="str">
        <f t="shared" si="51"/>
        <v/>
      </c>
      <c r="W177" s="1564" t="str">
        <f t="shared" si="52"/>
        <v/>
      </c>
      <c r="Y177" s="1564" t="str">
        <f t="shared" si="53"/>
        <v/>
      </c>
      <c r="AA177" s="1564" t="str">
        <f t="shared" si="54"/>
        <v/>
      </c>
      <c r="AC177" s="1564" t="str">
        <f t="shared" si="55"/>
        <v/>
      </c>
      <c r="AE177" s="1564" t="str">
        <f t="shared" si="56"/>
        <v/>
      </c>
      <c r="AG177" s="1564" t="str">
        <f t="shared" si="57"/>
        <v/>
      </c>
      <c r="AI177" s="1564" t="str">
        <f t="shared" si="58"/>
        <v/>
      </c>
      <c r="AK177" s="1564" t="str">
        <f t="shared" si="59"/>
        <v/>
      </c>
      <c r="AM177" s="1564" t="str">
        <f t="shared" si="60"/>
        <v/>
      </c>
      <c r="AO177" s="1564" t="str">
        <f t="shared" si="61"/>
        <v/>
      </c>
      <c r="AQ177" s="1564" t="str">
        <f t="shared" si="62"/>
        <v/>
      </c>
    </row>
    <row r="178" spans="5:43">
      <c r="E178" s="1564" t="str">
        <f t="shared" si="64"/>
        <v/>
      </c>
      <c r="G178" s="1564" t="str">
        <f t="shared" si="64"/>
        <v/>
      </c>
      <c r="I178" s="1564" t="str">
        <f t="shared" si="45"/>
        <v/>
      </c>
      <c r="K178" s="1564" t="str">
        <f t="shared" si="46"/>
        <v/>
      </c>
      <c r="M178" s="1564" t="str">
        <f t="shared" si="47"/>
        <v/>
      </c>
      <c r="O178" s="1564" t="str">
        <f t="shared" si="48"/>
        <v/>
      </c>
      <c r="Q178" s="1564" t="str">
        <f t="shared" si="49"/>
        <v/>
      </c>
      <c r="S178" s="1564" t="str">
        <f t="shared" si="50"/>
        <v/>
      </c>
      <c r="U178" s="1564" t="str">
        <f t="shared" si="51"/>
        <v/>
      </c>
      <c r="W178" s="1564" t="str">
        <f t="shared" si="52"/>
        <v/>
      </c>
      <c r="Y178" s="1564" t="str">
        <f t="shared" si="53"/>
        <v/>
      </c>
      <c r="AA178" s="1564" t="str">
        <f t="shared" si="54"/>
        <v/>
      </c>
      <c r="AC178" s="1564" t="str">
        <f t="shared" si="55"/>
        <v/>
      </c>
      <c r="AE178" s="1564" t="str">
        <f t="shared" si="56"/>
        <v/>
      </c>
      <c r="AG178" s="1564" t="str">
        <f t="shared" si="57"/>
        <v/>
      </c>
      <c r="AI178" s="1564" t="str">
        <f t="shared" si="58"/>
        <v/>
      </c>
      <c r="AK178" s="1564" t="str">
        <f t="shared" si="59"/>
        <v/>
      </c>
      <c r="AM178" s="1564" t="str">
        <f t="shared" si="60"/>
        <v/>
      </c>
      <c r="AO178" s="1564" t="str">
        <f t="shared" si="61"/>
        <v/>
      </c>
      <c r="AQ178" s="1564" t="str">
        <f t="shared" si="62"/>
        <v/>
      </c>
    </row>
    <row r="179" spans="5:43">
      <c r="E179" s="1564" t="str">
        <f t="shared" si="64"/>
        <v/>
      </c>
      <c r="G179" s="1564" t="str">
        <f t="shared" si="64"/>
        <v/>
      </c>
      <c r="I179" s="1564" t="str">
        <f t="shared" si="45"/>
        <v/>
      </c>
      <c r="K179" s="1564" t="str">
        <f t="shared" si="46"/>
        <v/>
      </c>
      <c r="M179" s="1564" t="str">
        <f t="shared" si="47"/>
        <v/>
      </c>
      <c r="O179" s="1564" t="str">
        <f t="shared" si="48"/>
        <v/>
      </c>
      <c r="Q179" s="1564" t="str">
        <f t="shared" si="49"/>
        <v/>
      </c>
      <c r="S179" s="1564" t="str">
        <f t="shared" si="50"/>
        <v/>
      </c>
      <c r="U179" s="1564" t="str">
        <f t="shared" si="51"/>
        <v/>
      </c>
      <c r="W179" s="1564" t="str">
        <f t="shared" si="52"/>
        <v/>
      </c>
      <c r="Y179" s="1564" t="str">
        <f t="shared" si="53"/>
        <v/>
      </c>
      <c r="AA179" s="1564" t="str">
        <f t="shared" si="54"/>
        <v/>
      </c>
      <c r="AC179" s="1564" t="str">
        <f t="shared" si="55"/>
        <v/>
      </c>
      <c r="AE179" s="1564" t="str">
        <f t="shared" si="56"/>
        <v/>
      </c>
      <c r="AG179" s="1564" t="str">
        <f t="shared" si="57"/>
        <v/>
      </c>
      <c r="AI179" s="1564" t="str">
        <f t="shared" si="58"/>
        <v/>
      </c>
      <c r="AK179" s="1564" t="str">
        <f t="shared" si="59"/>
        <v/>
      </c>
      <c r="AM179" s="1564" t="str">
        <f t="shared" si="60"/>
        <v/>
      </c>
      <c r="AO179" s="1564" t="str">
        <f t="shared" si="61"/>
        <v/>
      </c>
      <c r="AQ179" s="1564" t="str">
        <f t="shared" si="62"/>
        <v/>
      </c>
    </row>
    <row r="180" spans="5:43">
      <c r="E180" s="1564" t="str">
        <f t="shared" si="64"/>
        <v/>
      </c>
      <c r="G180" s="1564" t="str">
        <f t="shared" si="64"/>
        <v/>
      </c>
      <c r="I180" s="1564" t="str">
        <f t="shared" si="45"/>
        <v/>
      </c>
      <c r="K180" s="1564" t="str">
        <f t="shared" si="46"/>
        <v/>
      </c>
      <c r="M180" s="1564" t="str">
        <f t="shared" si="47"/>
        <v/>
      </c>
      <c r="O180" s="1564" t="str">
        <f t="shared" si="48"/>
        <v/>
      </c>
      <c r="Q180" s="1564" t="str">
        <f t="shared" si="49"/>
        <v/>
      </c>
      <c r="S180" s="1564" t="str">
        <f t="shared" si="50"/>
        <v/>
      </c>
      <c r="U180" s="1564" t="str">
        <f t="shared" si="51"/>
        <v/>
      </c>
      <c r="W180" s="1564" t="str">
        <f t="shared" si="52"/>
        <v/>
      </c>
      <c r="Y180" s="1564" t="str">
        <f t="shared" si="53"/>
        <v/>
      </c>
      <c r="AA180" s="1564" t="str">
        <f t="shared" si="54"/>
        <v/>
      </c>
      <c r="AC180" s="1564" t="str">
        <f t="shared" si="55"/>
        <v/>
      </c>
      <c r="AE180" s="1564" t="str">
        <f t="shared" si="56"/>
        <v/>
      </c>
      <c r="AG180" s="1564" t="str">
        <f t="shared" si="57"/>
        <v/>
      </c>
      <c r="AI180" s="1564" t="str">
        <f t="shared" si="58"/>
        <v/>
      </c>
      <c r="AK180" s="1564" t="str">
        <f t="shared" si="59"/>
        <v/>
      </c>
      <c r="AM180" s="1564" t="str">
        <f t="shared" si="60"/>
        <v/>
      </c>
      <c r="AO180" s="1564" t="str">
        <f t="shared" si="61"/>
        <v/>
      </c>
      <c r="AQ180" s="1564" t="str">
        <f t="shared" si="62"/>
        <v/>
      </c>
    </row>
    <row r="181" spans="5:43">
      <c r="E181" s="1564" t="str">
        <f t="shared" si="64"/>
        <v/>
      </c>
      <c r="G181" s="1564" t="str">
        <f t="shared" si="64"/>
        <v/>
      </c>
      <c r="I181" s="1564" t="str">
        <f t="shared" si="45"/>
        <v/>
      </c>
      <c r="K181" s="1564" t="str">
        <f t="shared" si="46"/>
        <v/>
      </c>
      <c r="M181" s="1564" t="str">
        <f t="shared" si="47"/>
        <v/>
      </c>
      <c r="O181" s="1564" t="str">
        <f t="shared" si="48"/>
        <v/>
      </c>
      <c r="Q181" s="1564" t="str">
        <f t="shared" si="49"/>
        <v/>
      </c>
      <c r="S181" s="1564" t="str">
        <f t="shared" si="50"/>
        <v/>
      </c>
      <c r="U181" s="1564" t="str">
        <f t="shared" si="51"/>
        <v/>
      </c>
      <c r="W181" s="1564" t="str">
        <f t="shared" si="52"/>
        <v/>
      </c>
      <c r="Y181" s="1564" t="str">
        <f t="shared" si="53"/>
        <v/>
      </c>
      <c r="AA181" s="1564" t="str">
        <f t="shared" si="54"/>
        <v/>
      </c>
      <c r="AC181" s="1564" t="str">
        <f t="shared" si="55"/>
        <v/>
      </c>
      <c r="AE181" s="1564" t="str">
        <f t="shared" si="56"/>
        <v/>
      </c>
      <c r="AG181" s="1564" t="str">
        <f t="shared" si="57"/>
        <v/>
      </c>
      <c r="AI181" s="1564" t="str">
        <f t="shared" si="58"/>
        <v/>
      </c>
      <c r="AK181" s="1564" t="str">
        <f t="shared" si="59"/>
        <v/>
      </c>
      <c r="AM181" s="1564" t="str">
        <f t="shared" si="60"/>
        <v/>
      </c>
      <c r="AO181" s="1564" t="str">
        <f t="shared" si="61"/>
        <v/>
      </c>
      <c r="AQ181" s="1564" t="str">
        <f t="shared" si="62"/>
        <v/>
      </c>
    </row>
    <row r="182" spans="5:43">
      <c r="E182" s="1564" t="str">
        <f t="shared" si="64"/>
        <v/>
      </c>
      <c r="G182" s="1564" t="str">
        <f t="shared" si="64"/>
        <v/>
      </c>
      <c r="I182" s="1564" t="str">
        <f t="shared" si="45"/>
        <v/>
      </c>
      <c r="K182" s="1564" t="str">
        <f t="shared" si="46"/>
        <v/>
      </c>
      <c r="M182" s="1564" t="str">
        <f t="shared" si="47"/>
        <v/>
      </c>
      <c r="O182" s="1564" t="str">
        <f t="shared" si="48"/>
        <v/>
      </c>
      <c r="Q182" s="1564" t="str">
        <f t="shared" si="49"/>
        <v/>
      </c>
      <c r="S182" s="1564" t="str">
        <f t="shared" si="50"/>
        <v/>
      </c>
      <c r="U182" s="1564" t="str">
        <f t="shared" si="51"/>
        <v/>
      </c>
      <c r="W182" s="1564" t="str">
        <f t="shared" si="52"/>
        <v/>
      </c>
      <c r="Y182" s="1564" t="str">
        <f t="shared" si="53"/>
        <v/>
      </c>
      <c r="AA182" s="1564" t="str">
        <f t="shared" si="54"/>
        <v/>
      </c>
      <c r="AC182" s="1564" t="str">
        <f t="shared" si="55"/>
        <v/>
      </c>
      <c r="AE182" s="1564" t="str">
        <f t="shared" si="56"/>
        <v/>
      </c>
      <c r="AG182" s="1564" t="str">
        <f t="shared" si="57"/>
        <v/>
      </c>
      <c r="AI182" s="1564" t="str">
        <f t="shared" si="58"/>
        <v/>
      </c>
      <c r="AK182" s="1564" t="str">
        <f t="shared" si="59"/>
        <v/>
      </c>
      <c r="AM182" s="1564" t="str">
        <f t="shared" si="60"/>
        <v/>
      </c>
      <c r="AO182" s="1564" t="str">
        <f t="shared" si="61"/>
        <v/>
      </c>
      <c r="AQ182" s="1564" t="str">
        <f t="shared" si="62"/>
        <v/>
      </c>
    </row>
    <row r="183" spans="5:43">
      <c r="E183" s="1564" t="str">
        <f t="shared" si="64"/>
        <v/>
      </c>
      <c r="G183" s="1564" t="str">
        <f t="shared" si="64"/>
        <v/>
      </c>
      <c r="I183" s="1564" t="str">
        <f t="shared" si="45"/>
        <v/>
      </c>
      <c r="K183" s="1564" t="str">
        <f t="shared" si="46"/>
        <v/>
      </c>
      <c r="M183" s="1564" t="str">
        <f t="shared" si="47"/>
        <v/>
      </c>
      <c r="O183" s="1564" t="str">
        <f t="shared" si="48"/>
        <v/>
      </c>
      <c r="Q183" s="1564" t="str">
        <f t="shared" si="49"/>
        <v/>
      </c>
      <c r="S183" s="1564" t="str">
        <f t="shared" si="50"/>
        <v/>
      </c>
      <c r="U183" s="1564" t="str">
        <f t="shared" si="51"/>
        <v/>
      </c>
      <c r="W183" s="1564" t="str">
        <f t="shared" si="52"/>
        <v/>
      </c>
      <c r="Y183" s="1564" t="str">
        <f t="shared" si="53"/>
        <v/>
      </c>
      <c r="AA183" s="1564" t="str">
        <f t="shared" si="54"/>
        <v/>
      </c>
      <c r="AC183" s="1564" t="str">
        <f t="shared" si="55"/>
        <v/>
      </c>
      <c r="AE183" s="1564" t="str">
        <f t="shared" si="56"/>
        <v/>
      </c>
      <c r="AG183" s="1564" t="str">
        <f t="shared" si="57"/>
        <v/>
      </c>
      <c r="AI183" s="1564" t="str">
        <f t="shared" si="58"/>
        <v/>
      </c>
      <c r="AK183" s="1564" t="str">
        <f t="shared" si="59"/>
        <v/>
      </c>
      <c r="AM183" s="1564" t="str">
        <f t="shared" si="60"/>
        <v/>
      </c>
      <c r="AO183" s="1564" t="str">
        <f t="shared" si="61"/>
        <v/>
      </c>
      <c r="AQ183" s="1564" t="str">
        <f t="shared" si="62"/>
        <v/>
      </c>
    </row>
    <row r="184" spans="5:43">
      <c r="E184" s="1564" t="str">
        <f t="shared" si="64"/>
        <v/>
      </c>
      <c r="G184" s="1564" t="str">
        <f t="shared" si="64"/>
        <v/>
      </c>
      <c r="I184" s="1564" t="str">
        <f t="shared" si="45"/>
        <v/>
      </c>
      <c r="K184" s="1564" t="str">
        <f t="shared" si="46"/>
        <v/>
      </c>
      <c r="M184" s="1564" t="str">
        <f t="shared" si="47"/>
        <v/>
      </c>
      <c r="O184" s="1564" t="str">
        <f t="shared" si="48"/>
        <v/>
      </c>
      <c r="Q184" s="1564" t="str">
        <f t="shared" si="49"/>
        <v/>
      </c>
      <c r="S184" s="1564" t="str">
        <f t="shared" si="50"/>
        <v/>
      </c>
      <c r="U184" s="1564" t="str">
        <f t="shared" si="51"/>
        <v/>
      </c>
      <c r="W184" s="1564" t="str">
        <f t="shared" si="52"/>
        <v/>
      </c>
      <c r="Y184" s="1564" t="str">
        <f t="shared" si="53"/>
        <v/>
      </c>
      <c r="AA184" s="1564" t="str">
        <f t="shared" si="54"/>
        <v/>
      </c>
      <c r="AC184" s="1564" t="str">
        <f t="shared" si="55"/>
        <v/>
      </c>
      <c r="AE184" s="1564" t="str">
        <f t="shared" si="56"/>
        <v/>
      </c>
      <c r="AG184" s="1564" t="str">
        <f t="shared" si="57"/>
        <v/>
      </c>
      <c r="AI184" s="1564" t="str">
        <f t="shared" si="58"/>
        <v/>
      </c>
      <c r="AK184" s="1564" t="str">
        <f t="shared" si="59"/>
        <v/>
      </c>
      <c r="AM184" s="1564" t="str">
        <f t="shared" si="60"/>
        <v/>
      </c>
      <c r="AO184" s="1564" t="str">
        <f t="shared" si="61"/>
        <v/>
      </c>
      <c r="AQ184" s="1564" t="str">
        <f t="shared" si="62"/>
        <v/>
      </c>
    </row>
    <row r="185" spans="5:43">
      <c r="E185" s="1564" t="str">
        <f t="shared" si="64"/>
        <v/>
      </c>
      <c r="G185" s="1564" t="str">
        <f t="shared" si="64"/>
        <v/>
      </c>
      <c r="I185" s="1564" t="str">
        <f t="shared" si="45"/>
        <v/>
      </c>
      <c r="K185" s="1564" t="str">
        <f t="shared" si="46"/>
        <v/>
      </c>
      <c r="M185" s="1564" t="str">
        <f t="shared" si="47"/>
        <v/>
      </c>
      <c r="O185" s="1564" t="str">
        <f t="shared" si="48"/>
        <v/>
      </c>
      <c r="Q185" s="1564" t="str">
        <f t="shared" si="49"/>
        <v/>
      </c>
      <c r="S185" s="1564" t="str">
        <f t="shared" si="50"/>
        <v/>
      </c>
      <c r="U185" s="1564" t="str">
        <f t="shared" si="51"/>
        <v/>
      </c>
      <c r="W185" s="1564" t="str">
        <f t="shared" si="52"/>
        <v/>
      </c>
      <c r="Y185" s="1564" t="str">
        <f t="shared" si="53"/>
        <v/>
      </c>
      <c r="AA185" s="1564" t="str">
        <f t="shared" si="54"/>
        <v/>
      </c>
      <c r="AC185" s="1564" t="str">
        <f t="shared" si="55"/>
        <v/>
      </c>
      <c r="AE185" s="1564" t="str">
        <f t="shared" si="56"/>
        <v/>
      </c>
      <c r="AG185" s="1564" t="str">
        <f t="shared" si="57"/>
        <v/>
      </c>
      <c r="AI185" s="1564" t="str">
        <f t="shared" si="58"/>
        <v/>
      </c>
      <c r="AK185" s="1564" t="str">
        <f t="shared" si="59"/>
        <v/>
      </c>
      <c r="AM185" s="1564" t="str">
        <f t="shared" si="60"/>
        <v/>
      </c>
      <c r="AO185" s="1564" t="str">
        <f t="shared" si="61"/>
        <v/>
      </c>
      <c r="AQ185" s="1564" t="str">
        <f t="shared" si="62"/>
        <v/>
      </c>
    </row>
    <row r="186" spans="5:43">
      <c r="E186" s="1564" t="str">
        <f t="shared" si="64"/>
        <v/>
      </c>
      <c r="G186" s="1564" t="str">
        <f t="shared" si="64"/>
        <v/>
      </c>
      <c r="I186" s="1564" t="str">
        <f t="shared" si="45"/>
        <v/>
      </c>
      <c r="K186" s="1564" t="str">
        <f t="shared" si="46"/>
        <v/>
      </c>
      <c r="M186" s="1564" t="str">
        <f t="shared" si="47"/>
        <v/>
      </c>
      <c r="O186" s="1564" t="str">
        <f t="shared" si="48"/>
        <v/>
      </c>
      <c r="Q186" s="1564" t="str">
        <f t="shared" si="49"/>
        <v/>
      </c>
      <c r="S186" s="1564" t="str">
        <f t="shared" si="50"/>
        <v/>
      </c>
      <c r="U186" s="1564" t="str">
        <f t="shared" si="51"/>
        <v/>
      </c>
      <c r="W186" s="1564" t="str">
        <f t="shared" si="52"/>
        <v/>
      </c>
      <c r="Y186" s="1564" t="str">
        <f t="shared" si="53"/>
        <v/>
      </c>
      <c r="AA186" s="1564" t="str">
        <f t="shared" si="54"/>
        <v/>
      </c>
      <c r="AC186" s="1564" t="str">
        <f t="shared" si="55"/>
        <v/>
      </c>
      <c r="AE186" s="1564" t="str">
        <f t="shared" si="56"/>
        <v/>
      </c>
      <c r="AG186" s="1564" t="str">
        <f t="shared" si="57"/>
        <v/>
      </c>
      <c r="AI186" s="1564" t="str">
        <f t="shared" si="58"/>
        <v/>
      </c>
      <c r="AK186" s="1564" t="str">
        <f t="shared" si="59"/>
        <v/>
      </c>
      <c r="AM186" s="1564" t="str">
        <f t="shared" si="60"/>
        <v/>
      </c>
      <c r="AO186" s="1564" t="str">
        <f t="shared" si="61"/>
        <v/>
      </c>
      <c r="AQ186" s="1564" t="str">
        <f t="shared" si="62"/>
        <v/>
      </c>
    </row>
    <row r="187" spans="5:43">
      <c r="E187" s="1564" t="str">
        <f t="shared" si="64"/>
        <v/>
      </c>
      <c r="G187" s="1564" t="str">
        <f t="shared" si="64"/>
        <v/>
      </c>
      <c r="I187" s="1564" t="str">
        <f t="shared" si="45"/>
        <v/>
      </c>
      <c r="K187" s="1564" t="str">
        <f t="shared" si="46"/>
        <v/>
      </c>
      <c r="M187" s="1564" t="str">
        <f t="shared" si="47"/>
        <v/>
      </c>
      <c r="O187" s="1564" t="str">
        <f t="shared" si="48"/>
        <v/>
      </c>
      <c r="Q187" s="1564" t="str">
        <f t="shared" si="49"/>
        <v/>
      </c>
      <c r="S187" s="1564" t="str">
        <f t="shared" si="50"/>
        <v/>
      </c>
      <c r="U187" s="1564" t="str">
        <f t="shared" si="51"/>
        <v/>
      </c>
      <c r="W187" s="1564" t="str">
        <f t="shared" si="52"/>
        <v/>
      </c>
      <c r="Y187" s="1564" t="str">
        <f t="shared" si="53"/>
        <v/>
      </c>
      <c r="AA187" s="1564" t="str">
        <f t="shared" si="54"/>
        <v/>
      </c>
      <c r="AC187" s="1564" t="str">
        <f t="shared" si="55"/>
        <v/>
      </c>
      <c r="AE187" s="1564" t="str">
        <f t="shared" si="56"/>
        <v/>
      </c>
      <c r="AG187" s="1564" t="str">
        <f t="shared" si="57"/>
        <v/>
      </c>
      <c r="AI187" s="1564" t="str">
        <f t="shared" si="58"/>
        <v/>
      </c>
      <c r="AK187" s="1564" t="str">
        <f t="shared" si="59"/>
        <v/>
      </c>
      <c r="AM187" s="1564" t="str">
        <f t="shared" si="60"/>
        <v/>
      </c>
      <c r="AO187" s="1564" t="str">
        <f t="shared" si="61"/>
        <v/>
      </c>
      <c r="AQ187" s="1564" t="str">
        <f t="shared" si="62"/>
        <v/>
      </c>
    </row>
    <row r="188" spans="5:43">
      <c r="E188" s="1564" t="str">
        <f t="shared" si="64"/>
        <v/>
      </c>
      <c r="G188" s="1564" t="str">
        <f t="shared" si="64"/>
        <v/>
      </c>
      <c r="I188" s="1564" t="str">
        <f t="shared" si="45"/>
        <v/>
      </c>
      <c r="K188" s="1564" t="str">
        <f t="shared" si="46"/>
        <v/>
      </c>
      <c r="M188" s="1564" t="str">
        <f t="shared" si="47"/>
        <v/>
      </c>
      <c r="O188" s="1564" t="str">
        <f t="shared" si="48"/>
        <v/>
      </c>
      <c r="Q188" s="1564" t="str">
        <f t="shared" si="49"/>
        <v/>
      </c>
      <c r="S188" s="1564" t="str">
        <f t="shared" si="50"/>
        <v/>
      </c>
      <c r="U188" s="1564" t="str">
        <f t="shared" si="51"/>
        <v/>
      </c>
      <c r="W188" s="1564" t="str">
        <f t="shared" si="52"/>
        <v/>
      </c>
      <c r="Y188" s="1564" t="str">
        <f t="shared" si="53"/>
        <v/>
      </c>
      <c r="AA188" s="1564" t="str">
        <f t="shared" si="54"/>
        <v/>
      </c>
      <c r="AC188" s="1564" t="str">
        <f t="shared" si="55"/>
        <v/>
      </c>
      <c r="AE188" s="1564" t="str">
        <f t="shared" si="56"/>
        <v/>
      </c>
      <c r="AG188" s="1564" t="str">
        <f t="shared" si="57"/>
        <v/>
      </c>
      <c r="AI188" s="1564" t="str">
        <f t="shared" si="58"/>
        <v/>
      </c>
      <c r="AK188" s="1564" t="str">
        <f t="shared" si="59"/>
        <v/>
      </c>
      <c r="AM188" s="1564" t="str">
        <f t="shared" si="60"/>
        <v/>
      </c>
      <c r="AO188" s="1564" t="str">
        <f t="shared" si="61"/>
        <v/>
      </c>
      <c r="AQ188" s="1564" t="str">
        <f t="shared" si="62"/>
        <v/>
      </c>
    </row>
    <row r="189" spans="5:43">
      <c r="E189" s="1564" t="str">
        <f t="shared" ref="E189:G204" si="65">IF(OR($B189=0,D189=0),"",D189/$B189)</f>
        <v/>
      </c>
      <c r="G189" s="1564" t="str">
        <f t="shared" si="65"/>
        <v/>
      </c>
      <c r="I189" s="1564" t="str">
        <f t="shared" si="45"/>
        <v/>
      </c>
      <c r="K189" s="1564" t="str">
        <f t="shared" si="46"/>
        <v/>
      </c>
      <c r="M189" s="1564" t="str">
        <f t="shared" si="47"/>
        <v/>
      </c>
      <c r="O189" s="1564" t="str">
        <f t="shared" si="48"/>
        <v/>
      </c>
      <c r="Q189" s="1564" t="str">
        <f t="shared" si="49"/>
        <v/>
      </c>
      <c r="S189" s="1564" t="str">
        <f t="shared" si="50"/>
        <v/>
      </c>
      <c r="U189" s="1564" t="str">
        <f t="shared" si="51"/>
        <v/>
      </c>
      <c r="W189" s="1564" t="str">
        <f t="shared" si="52"/>
        <v/>
      </c>
      <c r="Y189" s="1564" t="str">
        <f t="shared" si="53"/>
        <v/>
      </c>
      <c r="AA189" s="1564" t="str">
        <f t="shared" si="54"/>
        <v/>
      </c>
      <c r="AC189" s="1564" t="str">
        <f t="shared" si="55"/>
        <v/>
      </c>
      <c r="AE189" s="1564" t="str">
        <f t="shared" si="56"/>
        <v/>
      </c>
      <c r="AG189" s="1564" t="str">
        <f t="shared" si="57"/>
        <v/>
      </c>
      <c r="AI189" s="1564" t="str">
        <f t="shared" si="58"/>
        <v/>
      </c>
      <c r="AK189" s="1564" t="str">
        <f t="shared" si="59"/>
        <v/>
      </c>
      <c r="AM189" s="1564" t="str">
        <f t="shared" si="60"/>
        <v/>
      </c>
      <c r="AO189" s="1564" t="str">
        <f t="shared" si="61"/>
        <v/>
      </c>
      <c r="AQ189" s="1564" t="str">
        <f t="shared" si="62"/>
        <v/>
      </c>
    </row>
    <row r="190" spans="5:43">
      <c r="E190" s="1564" t="str">
        <f t="shared" si="65"/>
        <v/>
      </c>
      <c r="G190" s="1564" t="str">
        <f t="shared" si="65"/>
        <v/>
      </c>
      <c r="I190" s="1564" t="str">
        <f t="shared" si="45"/>
        <v/>
      </c>
      <c r="K190" s="1564" t="str">
        <f t="shared" si="46"/>
        <v/>
      </c>
      <c r="M190" s="1564" t="str">
        <f t="shared" si="47"/>
        <v/>
      </c>
      <c r="O190" s="1564" t="str">
        <f t="shared" si="48"/>
        <v/>
      </c>
      <c r="Q190" s="1564" t="str">
        <f t="shared" si="49"/>
        <v/>
      </c>
      <c r="S190" s="1564" t="str">
        <f t="shared" si="50"/>
        <v/>
      </c>
      <c r="U190" s="1564" t="str">
        <f t="shared" si="51"/>
        <v/>
      </c>
      <c r="W190" s="1564" t="str">
        <f t="shared" si="52"/>
        <v/>
      </c>
      <c r="Y190" s="1564" t="str">
        <f t="shared" si="53"/>
        <v/>
      </c>
      <c r="AA190" s="1564" t="str">
        <f t="shared" si="54"/>
        <v/>
      </c>
      <c r="AC190" s="1564" t="str">
        <f t="shared" si="55"/>
        <v/>
      </c>
      <c r="AE190" s="1564" t="str">
        <f t="shared" si="56"/>
        <v/>
      </c>
      <c r="AG190" s="1564" t="str">
        <f t="shared" si="57"/>
        <v/>
      </c>
      <c r="AI190" s="1564" t="str">
        <f t="shared" si="58"/>
        <v/>
      </c>
      <c r="AK190" s="1564" t="str">
        <f t="shared" si="59"/>
        <v/>
      </c>
      <c r="AM190" s="1564" t="str">
        <f t="shared" si="60"/>
        <v/>
      </c>
      <c r="AO190" s="1564" t="str">
        <f t="shared" si="61"/>
        <v/>
      </c>
      <c r="AQ190" s="1564" t="str">
        <f t="shared" si="62"/>
        <v/>
      </c>
    </row>
    <row r="191" spans="5:43">
      <c r="E191" s="1564" t="str">
        <f t="shared" si="65"/>
        <v/>
      </c>
      <c r="G191" s="1564" t="str">
        <f t="shared" si="65"/>
        <v/>
      </c>
      <c r="I191" s="1564" t="str">
        <f t="shared" si="45"/>
        <v/>
      </c>
      <c r="K191" s="1564" t="str">
        <f t="shared" si="46"/>
        <v/>
      </c>
      <c r="M191" s="1564" t="str">
        <f t="shared" si="47"/>
        <v/>
      </c>
      <c r="O191" s="1564" t="str">
        <f t="shared" si="48"/>
        <v/>
      </c>
      <c r="Q191" s="1564" t="str">
        <f t="shared" si="49"/>
        <v/>
      </c>
      <c r="S191" s="1564" t="str">
        <f t="shared" si="50"/>
        <v/>
      </c>
      <c r="U191" s="1564" t="str">
        <f t="shared" si="51"/>
        <v/>
      </c>
      <c r="W191" s="1564" t="str">
        <f t="shared" si="52"/>
        <v/>
      </c>
      <c r="Y191" s="1564" t="str">
        <f t="shared" si="53"/>
        <v/>
      </c>
      <c r="AA191" s="1564" t="str">
        <f t="shared" si="54"/>
        <v/>
      </c>
      <c r="AC191" s="1564" t="str">
        <f t="shared" si="55"/>
        <v/>
      </c>
      <c r="AE191" s="1564" t="str">
        <f t="shared" si="56"/>
        <v/>
      </c>
      <c r="AG191" s="1564" t="str">
        <f t="shared" si="57"/>
        <v/>
      </c>
      <c r="AI191" s="1564" t="str">
        <f t="shared" si="58"/>
        <v/>
      </c>
      <c r="AK191" s="1564" t="str">
        <f t="shared" si="59"/>
        <v/>
      </c>
      <c r="AM191" s="1564" t="str">
        <f t="shared" si="60"/>
        <v/>
      </c>
      <c r="AO191" s="1564" t="str">
        <f t="shared" si="61"/>
        <v/>
      </c>
      <c r="AQ191" s="1564" t="str">
        <f t="shared" si="62"/>
        <v/>
      </c>
    </row>
    <row r="192" spans="5:43">
      <c r="E192" s="1564" t="str">
        <f t="shared" si="65"/>
        <v/>
      </c>
      <c r="G192" s="1564" t="str">
        <f t="shared" si="65"/>
        <v/>
      </c>
      <c r="I192" s="1564" t="str">
        <f t="shared" si="45"/>
        <v/>
      </c>
      <c r="K192" s="1564" t="str">
        <f t="shared" si="46"/>
        <v/>
      </c>
      <c r="M192" s="1564" t="str">
        <f t="shared" si="47"/>
        <v/>
      </c>
      <c r="O192" s="1564" t="str">
        <f t="shared" si="48"/>
        <v/>
      </c>
      <c r="Q192" s="1564" t="str">
        <f t="shared" si="49"/>
        <v/>
      </c>
      <c r="S192" s="1564" t="str">
        <f t="shared" si="50"/>
        <v/>
      </c>
      <c r="U192" s="1564" t="str">
        <f t="shared" si="51"/>
        <v/>
      </c>
      <c r="W192" s="1564" t="str">
        <f t="shared" si="52"/>
        <v/>
      </c>
      <c r="Y192" s="1564" t="str">
        <f t="shared" si="53"/>
        <v/>
      </c>
      <c r="AA192" s="1564" t="str">
        <f t="shared" si="54"/>
        <v/>
      </c>
      <c r="AC192" s="1564" t="str">
        <f t="shared" si="55"/>
        <v/>
      </c>
      <c r="AE192" s="1564" t="str">
        <f t="shared" si="56"/>
        <v/>
      </c>
      <c r="AG192" s="1564" t="str">
        <f t="shared" si="57"/>
        <v/>
      </c>
      <c r="AI192" s="1564" t="str">
        <f t="shared" si="58"/>
        <v/>
      </c>
      <c r="AK192" s="1564" t="str">
        <f t="shared" si="59"/>
        <v/>
      </c>
      <c r="AM192" s="1564" t="str">
        <f t="shared" si="60"/>
        <v/>
      </c>
      <c r="AO192" s="1564" t="str">
        <f t="shared" si="61"/>
        <v/>
      </c>
      <c r="AQ192" s="1564" t="str">
        <f t="shared" si="62"/>
        <v/>
      </c>
    </row>
    <row r="193" spans="5:43">
      <c r="E193" s="1564" t="str">
        <f t="shared" si="65"/>
        <v/>
      </c>
      <c r="G193" s="1564" t="str">
        <f t="shared" si="65"/>
        <v/>
      </c>
      <c r="I193" s="1564" t="str">
        <f t="shared" si="45"/>
        <v/>
      </c>
      <c r="K193" s="1564" t="str">
        <f t="shared" si="46"/>
        <v/>
      </c>
      <c r="M193" s="1564" t="str">
        <f t="shared" si="47"/>
        <v/>
      </c>
      <c r="O193" s="1564" t="str">
        <f t="shared" si="48"/>
        <v/>
      </c>
      <c r="Q193" s="1564" t="str">
        <f t="shared" si="49"/>
        <v/>
      </c>
      <c r="S193" s="1564" t="str">
        <f t="shared" si="50"/>
        <v/>
      </c>
      <c r="U193" s="1564" t="str">
        <f t="shared" si="51"/>
        <v/>
      </c>
      <c r="W193" s="1564" t="str">
        <f t="shared" si="52"/>
        <v/>
      </c>
      <c r="Y193" s="1564" t="str">
        <f t="shared" si="53"/>
        <v/>
      </c>
      <c r="AA193" s="1564" t="str">
        <f t="shared" si="54"/>
        <v/>
      </c>
      <c r="AC193" s="1564" t="str">
        <f t="shared" si="55"/>
        <v/>
      </c>
      <c r="AE193" s="1564" t="str">
        <f t="shared" si="56"/>
        <v/>
      </c>
      <c r="AG193" s="1564" t="str">
        <f t="shared" si="57"/>
        <v/>
      </c>
      <c r="AI193" s="1564" t="str">
        <f t="shared" si="58"/>
        <v/>
      </c>
      <c r="AK193" s="1564" t="str">
        <f t="shared" si="59"/>
        <v/>
      </c>
      <c r="AM193" s="1564" t="str">
        <f t="shared" si="60"/>
        <v/>
      </c>
      <c r="AO193" s="1564" t="str">
        <f t="shared" si="61"/>
        <v/>
      </c>
      <c r="AQ193" s="1564" t="str">
        <f t="shared" si="62"/>
        <v/>
      </c>
    </row>
    <row r="194" spans="5:43">
      <c r="E194" s="1564" t="str">
        <f t="shared" si="65"/>
        <v/>
      </c>
      <c r="G194" s="1564" t="str">
        <f t="shared" si="65"/>
        <v/>
      </c>
      <c r="I194" s="1564" t="str">
        <f t="shared" si="45"/>
        <v/>
      </c>
      <c r="K194" s="1564" t="str">
        <f t="shared" si="46"/>
        <v/>
      </c>
      <c r="M194" s="1564" t="str">
        <f t="shared" si="47"/>
        <v/>
      </c>
      <c r="O194" s="1564" t="str">
        <f t="shared" si="48"/>
        <v/>
      </c>
      <c r="Q194" s="1564" t="str">
        <f t="shared" si="49"/>
        <v/>
      </c>
      <c r="S194" s="1564" t="str">
        <f t="shared" si="50"/>
        <v/>
      </c>
      <c r="U194" s="1564" t="str">
        <f t="shared" si="51"/>
        <v/>
      </c>
      <c r="W194" s="1564" t="str">
        <f t="shared" si="52"/>
        <v/>
      </c>
      <c r="Y194" s="1564" t="str">
        <f t="shared" si="53"/>
        <v/>
      </c>
      <c r="AA194" s="1564" t="str">
        <f t="shared" si="54"/>
        <v/>
      </c>
      <c r="AC194" s="1564" t="str">
        <f t="shared" si="55"/>
        <v/>
      </c>
      <c r="AE194" s="1564" t="str">
        <f t="shared" si="56"/>
        <v/>
      </c>
      <c r="AG194" s="1564" t="str">
        <f t="shared" si="57"/>
        <v/>
      </c>
      <c r="AI194" s="1564" t="str">
        <f t="shared" si="58"/>
        <v/>
      </c>
      <c r="AK194" s="1564" t="str">
        <f t="shared" si="59"/>
        <v/>
      </c>
      <c r="AM194" s="1564" t="str">
        <f t="shared" si="60"/>
        <v/>
      </c>
      <c r="AO194" s="1564" t="str">
        <f t="shared" si="61"/>
        <v/>
      </c>
      <c r="AQ194" s="1564" t="str">
        <f t="shared" si="62"/>
        <v/>
      </c>
    </row>
    <row r="195" spans="5:43">
      <c r="E195" s="1564" t="str">
        <f t="shared" si="65"/>
        <v/>
      </c>
      <c r="G195" s="1564" t="str">
        <f t="shared" si="65"/>
        <v/>
      </c>
      <c r="I195" s="1564" t="str">
        <f t="shared" si="45"/>
        <v/>
      </c>
      <c r="K195" s="1564" t="str">
        <f t="shared" si="46"/>
        <v/>
      </c>
      <c r="M195" s="1564" t="str">
        <f t="shared" si="47"/>
        <v/>
      </c>
      <c r="O195" s="1564" t="str">
        <f t="shared" si="48"/>
        <v/>
      </c>
      <c r="Q195" s="1564" t="str">
        <f t="shared" si="49"/>
        <v/>
      </c>
      <c r="S195" s="1564" t="str">
        <f t="shared" si="50"/>
        <v/>
      </c>
      <c r="U195" s="1564" t="str">
        <f t="shared" si="51"/>
        <v/>
      </c>
      <c r="W195" s="1564" t="str">
        <f t="shared" si="52"/>
        <v/>
      </c>
      <c r="Y195" s="1564" t="str">
        <f t="shared" si="53"/>
        <v/>
      </c>
      <c r="AA195" s="1564" t="str">
        <f t="shared" si="54"/>
        <v/>
      </c>
      <c r="AC195" s="1564" t="str">
        <f t="shared" si="55"/>
        <v/>
      </c>
      <c r="AE195" s="1564" t="str">
        <f t="shared" si="56"/>
        <v/>
      </c>
      <c r="AG195" s="1564" t="str">
        <f t="shared" si="57"/>
        <v/>
      </c>
      <c r="AI195" s="1564" t="str">
        <f t="shared" si="58"/>
        <v/>
      </c>
      <c r="AK195" s="1564" t="str">
        <f t="shared" si="59"/>
        <v/>
      </c>
      <c r="AM195" s="1564" t="str">
        <f t="shared" si="60"/>
        <v/>
      </c>
      <c r="AO195" s="1564" t="str">
        <f t="shared" si="61"/>
        <v/>
      </c>
      <c r="AQ195" s="1564" t="str">
        <f t="shared" si="62"/>
        <v/>
      </c>
    </row>
    <row r="196" spans="5:43">
      <c r="E196" s="1564" t="str">
        <f t="shared" si="65"/>
        <v/>
      </c>
      <c r="G196" s="1564" t="str">
        <f t="shared" si="65"/>
        <v/>
      </c>
      <c r="I196" s="1564" t="str">
        <f t="shared" si="45"/>
        <v/>
      </c>
      <c r="K196" s="1564" t="str">
        <f t="shared" si="46"/>
        <v/>
      </c>
      <c r="M196" s="1564" t="str">
        <f t="shared" si="47"/>
        <v/>
      </c>
      <c r="O196" s="1564" t="str">
        <f t="shared" si="48"/>
        <v/>
      </c>
      <c r="Q196" s="1564" t="str">
        <f t="shared" si="49"/>
        <v/>
      </c>
      <c r="S196" s="1564" t="str">
        <f t="shared" si="50"/>
        <v/>
      </c>
      <c r="U196" s="1564" t="str">
        <f t="shared" si="51"/>
        <v/>
      </c>
      <c r="W196" s="1564" t="str">
        <f t="shared" si="52"/>
        <v/>
      </c>
      <c r="Y196" s="1564" t="str">
        <f t="shared" si="53"/>
        <v/>
      </c>
      <c r="AA196" s="1564" t="str">
        <f t="shared" si="54"/>
        <v/>
      </c>
      <c r="AC196" s="1564" t="str">
        <f t="shared" si="55"/>
        <v/>
      </c>
      <c r="AE196" s="1564" t="str">
        <f t="shared" si="56"/>
        <v/>
      </c>
      <c r="AG196" s="1564" t="str">
        <f t="shared" si="57"/>
        <v/>
      </c>
      <c r="AI196" s="1564" t="str">
        <f t="shared" si="58"/>
        <v/>
      </c>
      <c r="AK196" s="1564" t="str">
        <f t="shared" si="59"/>
        <v/>
      </c>
      <c r="AM196" s="1564" t="str">
        <f t="shared" si="60"/>
        <v/>
      </c>
      <c r="AO196" s="1564" t="str">
        <f t="shared" si="61"/>
        <v/>
      </c>
      <c r="AQ196" s="1564" t="str">
        <f t="shared" si="62"/>
        <v/>
      </c>
    </row>
    <row r="197" spans="5:43">
      <c r="E197" s="1564" t="str">
        <f t="shared" si="65"/>
        <v/>
      </c>
      <c r="G197" s="1564" t="str">
        <f t="shared" si="65"/>
        <v/>
      </c>
      <c r="I197" s="1564" t="str">
        <f t="shared" si="45"/>
        <v/>
      </c>
      <c r="K197" s="1564" t="str">
        <f t="shared" si="46"/>
        <v/>
      </c>
      <c r="M197" s="1564" t="str">
        <f t="shared" si="47"/>
        <v/>
      </c>
      <c r="O197" s="1564" t="str">
        <f t="shared" si="48"/>
        <v/>
      </c>
      <c r="Q197" s="1564" t="str">
        <f t="shared" si="49"/>
        <v/>
      </c>
      <c r="S197" s="1564" t="str">
        <f t="shared" si="50"/>
        <v/>
      </c>
      <c r="U197" s="1564" t="str">
        <f t="shared" si="51"/>
        <v/>
      </c>
      <c r="W197" s="1564" t="str">
        <f t="shared" si="52"/>
        <v/>
      </c>
      <c r="Y197" s="1564" t="str">
        <f t="shared" si="53"/>
        <v/>
      </c>
      <c r="AA197" s="1564" t="str">
        <f t="shared" si="54"/>
        <v/>
      </c>
      <c r="AC197" s="1564" t="str">
        <f t="shared" si="55"/>
        <v/>
      </c>
      <c r="AE197" s="1564" t="str">
        <f t="shared" si="56"/>
        <v/>
      </c>
      <c r="AG197" s="1564" t="str">
        <f t="shared" si="57"/>
        <v/>
      </c>
      <c r="AI197" s="1564" t="str">
        <f t="shared" si="58"/>
        <v/>
      </c>
      <c r="AK197" s="1564" t="str">
        <f t="shared" si="59"/>
        <v/>
      </c>
      <c r="AM197" s="1564" t="str">
        <f t="shared" si="60"/>
        <v/>
      </c>
      <c r="AO197" s="1564" t="str">
        <f t="shared" si="61"/>
        <v/>
      </c>
      <c r="AQ197" s="1564" t="str">
        <f t="shared" si="62"/>
        <v/>
      </c>
    </row>
    <row r="198" spans="5:43">
      <c r="E198" s="1564" t="str">
        <f t="shared" si="65"/>
        <v/>
      </c>
      <c r="G198" s="1564" t="str">
        <f t="shared" si="65"/>
        <v/>
      </c>
      <c r="I198" s="1564" t="str">
        <f t="shared" si="45"/>
        <v/>
      </c>
      <c r="K198" s="1564" t="str">
        <f t="shared" si="46"/>
        <v/>
      </c>
      <c r="M198" s="1564" t="str">
        <f t="shared" si="47"/>
        <v/>
      </c>
      <c r="O198" s="1564" t="str">
        <f t="shared" si="48"/>
        <v/>
      </c>
      <c r="Q198" s="1564" t="str">
        <f t="shared" si="49"/>
        <v/>
      </c>
      <c r="S198" s="1564" t="str">
        <f t="shared" si="50"/>
        <v/>
      </c>
      <c r="U198" s="1564" t="str">
        <f t="shared" si="51"/>
        <v/>
      </c>
      <c r="W198" s="1564" t="str">
        <f t="shared" si="52"/>
        <v/>
      </c>
      <c r="Y198" s="1564" t="str">
        <f t="shared" si="53"/>
        <v/>
      </c>
      <c r="AA198" s="1564" t="str">
        <f t="shared" si="54"/>
        <v/>
      </c>
      <c r="AC198" s="1564" t="str">
        <f t="shared" si="55"/>
        <v/>
      </c>
      <c r="AE198" s="1564" t="str">
        <f t="shared" si="56"/>
        <v/>
      </c>
      <c r="AG198" s="1564" t="str">
        <f t="shared" si="57"/>
        <v/>
      </c>
      <c r="AI198" s="1564" t="str">
        <f t="shared" si="58"/>
        <v/>
      </c>
      <c r="AK198" s="1564" t="str">
        <f t="shared" si="59"/>
        <v/>
      </c>
      <c r="AM198" s="1564" t="str">
        <f t="shared" si="60"/>
        <v/>
      </c>
      <c r="AO198" s="1564" t="str">
        <f t="shared" si="61"/>
        <v/>
      </c>
      <c r="AQ198" s="1564" t="str">
        <f t="shared" si="62"/>
        <v/>
      </c>
    </row>
    <row r="199" spans="5:43">
      <c r="E199" s="1564" t="str">
        <f t="shared" si="65"/>
        <v/>
      </c>
      <c r="G199" s="1564" t="str">
        <f t="shared" si="65"/>
        <v/>
      </c>
      <c r="I199" s="1564" t="str">
        <f t="shared" si="45"/>
        <v/>
      </c>
      <c r="K199" s="1564" t="str">
        <f t="shared" si="46"/>
        <v/>
      </c>
      <c r="M199" s="1564" t="str">
        <f t="shared" si="47"/>
        <v/>
      </c>
      <c r="O199" s="1564" t="str">
        <f t="shared" si="48"/>
        <v/>
      </c>
      <c r="Q199" s="1564" t="str">
        <f t="shared" si="49"/>
        <v/>
      </c>
      <c r="S199" s="1564" t="str">
        <f t="shared" si="50"/>
        <v/>
      </c>
      <c r="U199" s="1564" t="str">
        <f t="shared" si="51"/>
        <v/>
      </c>
      <c r="W199" s="1564" t="str">
        <f t="shared" si="52"/>
        <v/>
      </c>
      <c r="Y199" s="1564" t="str">
        <f t="shared" si="53"/>
        <v/>
      </c>
      <c r="AA199" s="1564" t="str">
        <f t="shared" si="54"/>
        <v/>
      </c>
      <c r="AC199" s="1564" t="str">
        <f t="shared" si="55"/>
        <v/>
      </c>
      <c r="AE199" s="1564" t="str">
        <f t="shared" si="56"/>
        <v/>
      </c>
      <c r="AG199" s="1564" t="str">
        <f t="shared" si="57"/>
        <v/>
      </c>
      <c r="AI199" s="1564" t="str">
        <f t="shared" si="58"/>
        <v/>
      </c>
      <c r="AK199" s="1564" t="str">
        <f t="shared" si="59"/>
        <v/>
      </c>
      <c r="AM199" s="1564" t="str">
        <f t="shared" si="60"/>
        <v/>
      </c>
      <c r="AO199" s="1564" t="str">
        <f t="shared" si="61"/>
        <v/>
      </c>
      <c r="AQ199" s="1564" t="str">
        <f t="shared" si="62"/>
        <v/>
      </c>
    </row>
    <row r="200" spans="5:43">
      <c r="E200" s="1564" t="str">
        <f t="shared" si="65"/>
        <v/>
      </c>
      <c r="G200" s="1564" t="str">
        <f t="shared" si="65"/>
        <v/>
      </c>
      <c r="I200" s="1564" t="str">
        <f t="shared" si="45"/>
        <v/>
      </c>
      <c r="K200" s="1564" t="str">
        <f t="shared" si="46"/>
        <v/>
      </c>
      <c r="M200" s="1564" t="str">
        <f t="shared" si="47"/>
        <v/>
      </c>
      <c r="O200" s="1564" t="str">
        <f t="shared" si="48"/>
        <v/>
      </c>
      <c r="Q200" s="1564" t="str">
        <f t="shared" si="49"/>
        <v/>
      </c>
      <c r="S200" s="1564" t="str">
        <f t="shared" si="50"/>
        <v/>
      </c>
      <c r="U200" s="1564" t="str">
        <f t="shared" si="51"/>
        <v/>
      </c>
      <c r="W200" s="1564" t="str">
        <f t="shared" si="52"/>
        <v/>
      </c>
      <c r="Y200" s="1564" t="str">
        <f t="shared" si="53"/>
        <v/>
      </c>
      <c r="AA200" s="1564" t="str">
        <f t="shared" si="54"/>
        <v/>
      </c>
      <c r="AC200" s="1564" t="str">
        <f t="shared" si="55"/>
        <v/>
      </c>
      <c r="AE200" s="1564" t="str">
        <f t="shared" si="56"/>
        <v/>
      </c>
      <c r="AG200" s="1564" t="str">
        <f t="shared" si="57"/>
        <v/>
      </c>
      <c r="AI200" s="1564" t="str">
        <f t="shared" si="58"/>
        <v/>
      </c>
      <c r="AK200" s="1564" t="str">
        <f t="shared" si="59"/>
        <v/>
      </c>
      <c r="AM200" s="1564" t="str">
        <f t="shared" si="60"/>
        <v/>
      </c>
      <c r="AO200" s="1564" t="str">
        <f t="shared" si="61"/>
        <v/>
      </c>
      <c r="AQ200" s="1564" t="str">
        <f t="shared" si="62"/>
        <v/>
      </c>
    </row>
    <row r="201" spans="5:43">
      <c r="E201" s="1564" t="str">
        <f t="shared" si="65"/>
        <v/>
      </c>
      <c r="G201" s="1564" t="str">
        <f t="shared" si="65"/>
        <v/>
      </c>
      <c r="I201" s="1564" t="str">
        <f t="shared" si="45"/>
        <v/>
      </c>
      <c r="K201" s="1564" t="str">
        <f t="shared" si="46"/>
        <v/>
      </c>
      <c r="M201" s="1564" t="str">
        <f t="shared" si="47"/>
        <v/>
      </c>
      <c r="O201" s="1564" t="str">
        <f t="shared" si="48"/>
        <v/>
      </c>
      <c r="Q201" s="1564" t="str">
        <f t="shared" si="49"/>
        <v/>
      </c>
      <c r="S201" s="1564" t="str">
        <f t="shared" si="50"/>
        <v/>
      </c>
      <c r="U201" s="1564" t="str">
        <f t="shared" si="51"/>
        <v/>
      </c>
      <c r="W201" s="1564" t="str">
        <f t="shared" si="52"/>
        <v/>
      </c>
      <c r="Y201" s="1564" t="str">
        <f t="shared" si="53"/>
        <v/>
      </c>
      <c r="AA201" s="1564" t="str">
        <f t="shared" si="54"/>
        <v/>
      </c>
      <c r="AC201" s="1564" t="str">
        <f t="shared" si="55"/>
        <v/>
      </c>
      <c r="AE201" s="1564" t="str">
        <f t="shared" si="56"/>
        <v/>
      </c>
      <c r="AG201" s="1564" t="str">
        <f t="shared" si="57"/>
        <v/>
      </c>
      <c r="AI201" s="1564" t="str">
        <f t="shared" si="58"/>
        <v/>
      </c>
      <c r="AK201" s="1564" t="str">
        <f t="shared" si="59"/>
        <v/>
      </c>
      <c r="AM201" s="1564" t="str">
        <f t="shared" si="60"/>
        <v/>
      </c>
      <c r="AO201" s="1564" t="str">
        <f t="shared" si="61"/>
        <v/>
      </c>
      <c r="AQ201" s="1564" t="str">
        <f t="shared" si="62"/>
        <v/>
      </c>
    </row>
    <row r="202" spans="5:43">
      <c r="E202" s="1564" t="str">
        <f t="shared" si="65"/>
        <v/>
      </c>
      <c r="G202" s="1564" t="str">
        <f t="shared" si="65"/>
        <v/>
      </c>
      <c r="I202" s="1564" t="str">
        <f t="shared" si="45"/>
        <v/>
      </c>
      <c r="K202" s="1564" t="str">
        <f t="shared" si="46"/>
        <v/>
      </c>
      <c r="M202" s="1564" t="str">
        <f t="shared" si="47"/>
        <v/>
      </c>
      <c r="O202" s="1564" t="str">
        <f t="shared" si="48"/>
        <v/>
      </c>
      <c r="Q202" s="1564" t="str">
        <f t="shared" si="49"/>
        <v/>
      </c>
      <c r="S202" s="1564" t="str">
        <f t="shared" si="50"/>
        <v/>
      </c>
      <c r="U202" s="1564" t="str">
        <f t="shared" si="51"/>
        <v/>
      </c>
      <c r="W202" s="1564" t="str">
        <f t="shared" si="52"/>
        <v/>
      </c>
      <c r="Y202" s="1564" t="str">
        <f t="shared" si="53"/>
        <v/>
      </c>
      <c r="AA202" s="1564" t="str">
        <f t="shared" si="54"/>
        <v/>
      </c>
      <c r="AC202" s="1564" t="str">
        <f t="shared" si="55"/>
        <v/>
      </c>
      <c r="AE202" s="1564" t="str">
        <f t="shared" si="56"/>
        <v/>
      </c>
      <c r="AG202" s="1564" t="str">
        <f t="shared" si="57"/>
        <v/>
      </c>
      <c r="AI202" s="1564" t="str">
        <f t="shared" si="58"/>
        <v/>
      </c>
      <c r="AK202" s="1564" t="str">
        <f t="shared" si="59"/>
        <v/>
      </c>
      <c r="AM202" s="1564" t="str">
        <f t="shared" si="60"/>
        <v/>
      </c>
      <c r="AO202" s="1564" t="str">
        <f t="shared" si="61"/>
        <v/>
      </c>
      <c r="AQ202" s="1564" t="str">
        <f t="shared" si="62"/>
        <v/>
      </c>
    </row>
    <row r="203" spans="5:43">
      <c r="E203" s="1564" t="str">
        <f t="shared" si="65"/>
        <v/>
      </c>
      <c r="G203" s="1564" t="str">
        <f t="shared" si="65"/>
        <v/>
      </c>
      <c r="I203" s="1564" t="str">
        <f t="shared" si="45"/>
        <v/>
      </c>
      <c r="K203" s="1564" t="str">
        <f t="shared" si="46"/>
        <v/>
      </c>
      <c r="M203" s="1564" t="str">
        <f t="shared" si="47"/>
        <v/>
      </c>
      <c r="O203" s="1564" t="str">
        <f t="shared" si="48"/>
        <v/>
      </c>
      <c r="Q203" s="1564" t="str">
        <f t="shared" si="49"/>
        <v/>
      </c>
      <c r="S203" s="1564" t="str">
        <f t="shared" si="50"/>
        <v/>
      </c>
      <c r="U203" s="1564" t="str">
        <f t="shared" si="51"/>
        <v/>
      </c>
      <c r="W203" s="1564" t="str">
        <f t="shared" si="52"/>
        <v/>
      </c>
      <c r="Y203" s="1564" t="str">
        <f t="shared" si="53"/>
        <v/>
      </c>
      <c r="AA203" s="1564" t="str">
        <f t="shared" si="54"/>
        <v/>
      </c>
      <c r="AC203" s="1564" t="str">
        <f t="shared" si="55"/>
        <v/>
      </c>
      <c r="AE203" s="1564" t="str">
        <f t="shared" si="56"/>
        <v/>
      </c>
      <c r="AG203" s="1564" t="str">
        <f t="shared" si="57"/>
        <v/>
      </c>
      <c r="AI203" s="1564" t="str">
        <f t="shared" si="58"/>
        <v/>
      </c>
      <c r="AK203" s="1564" t="str">
        <f t="shared" si="59"/>
        <v/>
      </c>
      <c r="AM203" s="1564" t="str">
        <f t="shared" si="60"/>
        <v/>
      </c>
      <c r="AO203" s="1564" t="str">
        <f t="shared" si="61"/>
        <v/>
      </c>
      <c r="AQ203" s="1564" t="str">
        <f t="shared" si="62"/>
        <v/>
      </c>
    </row>
    <row r="204" spans="5:43">
      <c r="E204" s="1564" t="str">
        <f t="shared" si="65"/>
        <v/>
      </c>
      <c r="G204" s="1564" t="str">
        <f t="shared" si="65"/>
        <v/>
      </c>
      <c r="I204" s="1564" t="str">
        <f t="shared" si="45"/>
        <v/>
      </c>
      <c r="K204" s="1564" t="str">
        <f t="shared" si="46"/>
        <v/>
      </c>
      <c r="M204" s="1564" t="str">
        <f t="shared" si="47"/>
        <v/>
      </c>
      <c r="O204" s="1564" t="str">
        <f t="shared" si="48"/>
        <v/>
      </c>
      <c r="Q204" s="1564" t="str">
        <f t="shared" si="49"/>
        <v/>
      </c>
      <c r="S204" s="1564" t="str">
        <f t="shared" si="50"/>
        <v/>
      </c>
      <c r="U204" s="1564" t="str">
        <f t="shared" si="51"/>
        <v/>
      </c>
      <c r="W204" s="1564" t="str">
        <f t="shared" si="52"/>
        <v/>
      </c>
      <c r="Y204" s="1564" t="str">
        <f t="shared" si="53"/>
        <v/>
      </c>
      <c r="AA204" s="1564" t="str">
        <f t="shared" si="54"/>
        <v/>
      </c>
      <c r="AC204" s="1564" t="str">
        <f t="shared" si="55"/>
        <v/>
      </c>
      <c r="AE204" s="1564" t="str">
        <f t="shared" si="56"/>
        <v/>
      </c>
      <c r="AG204" s="1564" t="str">
        <f t="shared" si="57"/>
        <v/>
      </c>
      <c r="AI204" s="1564" t="str">
        <f t="shared" si="58"/>
        <v/>
      </c>
      <c r="AK204" s="1564" t="str">
        <f t="shared" si="59"/>
        <v/>
      </c>
      <c r="AM204" s="1564" t="str">
        <f t="shared" si="60"/>
        <v/>
      </c>
      <c r="AO204" s="1564" t="str">
        <f t="shared" si="61"/>
        <v/>
      </c>
      <c r="AQ204" s="1564" t="str">
        <f t="shared" si="62"/>
        <v/>
      </c>
    </row>
    <row r="205" spans="5:43">
      <c r="E205" s="1564" t="str">
        <f t="shared" ref="E205:G220" si="66">IF(OR($B205=0,D205=0),"",D205/$B205)</f>
        <v/>
      </c>
      <c r="G205" s="1564" t="str">
        <f t="shared" si="66"/>
        <v/>
      </c>
      <c r="I205" s="1564" t="str">
        <f t="shared" ref="I205:I268" si="67">IF(OR($B205=0,H205=0),"",H205/$B205)</f>
        <v/>
      </c>
      <c r="K205" s="1564" t="str">
        <f t="shared" ref="K205:K268" si="68">IF(OR($B205=0,J205=0),"",J205/$B205)</f>
        <v/>
      </c>
      <c r="M205" s="1564" t="str">
        <f t="shared" ref="M205:M268" si="69">IF(OR($B205=0,L205=0),"",L205/$B205)</f>
        <v/>
      </c>
      <c r="O205" s="1564" t="str">
        <f t="shared" ref="O205:O268" si="70">IF(OR($B205=0,N205=0),"",N205/$B205)</f>
        <v/>
      </c>
      <c r="Q205" s="1564" t="str">
        <f t="shared" ref="Q205:Q268" si="71">IF(OR($B205=0,P205=0),"",P205/$B205)</f>
        <v/>
      </c>
      <c r="S205" s="1564" t="str">
        <f t="shared" ref="S205:S268" si="72">IF(OR($B205=0,R205=0),"",R205/$B205)</f>
        <v/>
      </c>
      <c r="U205" s="1564" t="str">
        <f t="shared" ref="U205:U268" si="73">IF(OR($B205=0,T205=0),"",T205/$B205)</f>
        <v/>
      </c>
      <c r="W205" s="1564" t="str">
        <f t="shared" ref="W205:W268" si="74">IF(OR($B205=0,V205=0),"",V205/$B205)</f>
        <v/>
      </c>
      <c r="Y205" s="1564" t="str">
        <f t="shared" ref="Y205:Y268" si="75">IF(OR($B205=0,X205=0),"",X205/$B205)</f>
        <v/>
      </c>
      <c r="AA205" s="1564" t="str">
        <f t="shared" ref="AA205:AA268" si="76">IF(OR($B205=0,Z205=0),"",Z205/$B205)</f>
        <v/>
      </c>
      <c r="AC205" s="1564" t="str">
        <f t="shared" ref="AC205:AC268" si="77">IF(OR($B205=0,AB205=0),"",AB205/$B205)</f>
        <v/>
      </c>
      <c r="AE205" s="1564" t="str">
        <f t="shared" ref="AE205:AE268" si="78">IF(OR($B205=0,AD205=0),"",AD205/$B205)</f>
        <v/>
      </c>
      <c r="AG205" s="1564" t="str">
        <f t="shared" ref="AG205:AG268" si="79">IF(OR($B205=0,AF205=0),"",AF205/$B205)</f>
        <v/>
      </c>
      <c r="AI205" s="1564" t="str">
        <f t="shared" ref="AI205:AI268" si="80">IF(OR($B205=0,AH205=0),"",AH205/$B205)</f>
        <v/>
      </c>
      <c r="AK205" s="1564" t="str">
        <f t="shared" ref="AK205:AK268" si="81">IF(OR($B205=0,AJ205=0),"",AJ205/$B205)</f>
        <v/>
      </c>
      <c r="AM205" s="1564" t="str">
        <f t="shared" ref="AM205:AM268" si="82">IF(OR($B205=0,AL205=0),"",AL205/$B205)</f>
        <v/>
      </c>
      <c r="AO205" s="1564" t="str">
        <f t="shared" ref="AO205:AO268" si="83">IF(OR($B205=0,AN205=0),"",AN205/$B205)</f>
        <v/>
      </c>
      <c r="AQ205" s="1564" t="str">
        <f t="shared" ref="AQ205:AQ268" si="84">IF(OR($B205=0,AP205=0),"",AP205/$B205)</f>
        <v/>
      </c>
    </row>
    <row r="206" spans="5:43">
      <c r="E206" s="1564" t="str">
        <f t="shared" si="66"/>
        <v/>
      </c>
      <c r="G206" s="1564" t="str">
        <f t="shared" si="66"/>
        <v/>
      </c>
      <c r="I206" s="1564" t="str">
        <f t="shared" si="67"/>
        <v/>
      </c>
      <c r="K206" s="1564" t="str">
        <f t="shared" si="68"/>
        <v/>
      </c>
      <c r="M206" s="1564" t="str">
        <f t="shared" si="69"/>
        <v/>
      </c>
      <c r="O206" s="1564" t="str">
        <f t="shared" si="70"/>
        <v/>
      </c>
      <c r="Q206" s="1564" t="str">
        <f t="shared" si="71"/>
        <v/>
      </c>
      <c r="S206" s="1564" t="str">
        <f t="shared" si="72"/>
        <v/>
      </c>
      <c r="U206" s="1564" t="str">
        <f t="shared" si="73"/>
        <v/>
      </c>
      <c r="W206" s="1564" t="str">
        <f t="shared" si="74"/>
        <v/>
      </c>
      <c r="Y206" s="1564" t="str">
        <f t="shared" si="75"/>
        <v/>
      </c>
      <c r="AA206" s="1564" t="str">
        <f t="shared" si="76"/>
        <v/>
      </c>
      <c r="AC206" s="1564" t="str">
        <f t="shared" si="77"/>
        <v/>
      </c>
      <c r="AE206" s="1564" t="str">
        <f t="shared" si="78"/>
        <v/>
      </c>
      <c r="AG206" s="1564" t="str">
        <f t="shared" si="79"/>
        <v/>
      </c>
      <c r="AI206" s="1564" t="str">
        <f t="shared" si="80"/>
        <v/>
      </c>
      <c r="AK206" s="1564" t="str">
        <f t="shared" si="81"/>
        <v/>
      </c>
      <c r="AM206" s="1564" t="str">
        <f t="shared" si="82"/>
        <v/>
      </c>
      <c r="AO206" s="1564" t="str">
        <f t="shared" si="83"/>
        <v/>
      </c>
      <c r="AQ206" s="1564" t="str">
        <f t="shared" si="84"/>
        <v/>
      </c>
    </row>
    <row r="207" spans="5:43">
      <c r="E207" s="1564" t="str">
        <f t="shared" si="66"/>
        <v/>
      </c>
      <c r="G207" s="1564" t="str">
        <f t="shared" si="66"/>
        <v/>
      </c>
      <c r="I207" s="1564" t="str">
        <f t="shared" si="67"/>
        <v/>
      </c>
      <c r="K207" s="1564" t="str">
        <f t="shared" si="68"/>
        <v/>
      </c>
      <c r="M207" s="1564" t="str">
        <f t="shared" si="69"/>
        <v/>
      </c>
      <c r="O207" s="1564" t="str">
        <f t="shared" si="70"/>
        <v/>
      </c>
      <c r="Q207" s="1564" t="str">
        <f t="shared" si="71"/>
        <v/>
      </c>
      <c r="S207" s="1564" t="str">
        <f t="shared" si="72"/>
        <v/>
      </c>
      <c r="U207" s="1564" t="str">
        <f t="shared" si="73"/>
        <v/>
      </c>
      <c r="W207" s="1564" t="str">
        <f t="shared" si="74"/>
        <v/>
      </c>
      <c r="Y207" s="1564" t="str">
        <f t="shared" si="75"/>
        <v/>
      </c>
      <c r="AA207" s="1564" t="str">
        <f t="shared" si="76"/>
        <v/>
      </c>
      <c r="AC207" s="1564" t="str">
        <f t="shared" si="77"/>
        <v/>
      </c>
      <c r="AE207" s="1564" t="str">
        <f t="shared" si="78"/>
        <v/>
      </c>
      <c r="AG207" s="1564" t="str">
        <f t="shared" si="79"/>
        <v/>
      </c>
      <c r="AI207" s="1564" t="str">
        <f t="shared" si="80"/>
        <v/>
      </c>
      <c r="AK207" s="1564" t="str">
        <f t="shared" si="81"/>
        <v/>
      </c>
      <c r="AM207" s="1564" t="str">
        <f t="shared" si="82"/>
        <v/>
      </c>
      <c r="AO207" s="1564" t="str">
        <f t="shared" si="83"/>
        <v/>
      </c>
      <c r="AQ207" s="1564" t="str">
        <f t="shared" si="84"/>
        <v/>
      </c>
    </row>
    <row r="208" spans="5:43">
      <c r="E208" s="1564" t="str">
        <f t="shared" si="66"/>
        <v/>
      </c>
      <c r="G208" s="1564" t="str">
        <f t="shared" si="66"/>
        <v/>
      </c>
      <c r="I208" s="1564" t="str">
        <f t="shared" si="67"/>
        <v/>
      </c>
      <c r="K208" s="1564" t="str">
        <f t="shared" si="68"/>
        <v/>
      </c>
      <c r="M208" s="1564" t="str">
        <f t="shared" si="69"/>
        <v/>
      </c>
      <c r="O208" s="1564" t="str">
        <f t="shared" si="70"/>
        <v/>
      </c>
      <c r="Q208" s="1564" t="str">
        <f t="shared" si="71"/>
        <v/>
      </c>
      <c r="S208" s="1564" t="str">
        <f t="shared" si="72"/>
        <v/>
      </c>
      <c r="U208" s="1564" t="str">
        <f t="shared" si="73"/>
        <v/>
      </c>
      <c r="W208" s="1564" t="str">
        <f t="shared" si="74"/>
        <v/>
      </c>
      <c r="Y208" s="1564" t="str">
        <f t="shared" si="75"/>
        <v/>
      </c>
      <c r="AA208" s="1564" t="str">
        <f t="shared" si="76"/>
        <v/>
      </c>
      <c r="AC208" s="1564" t="str">
        <f t="shared" si="77"/>
        <v/>
      </c>
      <c r="AE208" s="1564" t="str">
        <f t="shared" si="78"/>
        <v/>
      </c>
      <c r="AG208" s="1564" t="str">
        <f t="shared" si="79"/>
        <v/>
      </c>
      <c r="AI208" s="1564" t="str">
        <f t="shared" si="80"/>
        <v/>
      </c>
      <c r="AK208" s="1564" t="str">
        <f t="shared" si="81"/>
        <v/>
      </c>
      <c r="AM208" s="1564" t="str">
        <f t="shared" si="82"/>
        <v/>
      </c>
      <c r="AO208" s="1564" t="str">
        <f t="shared" si="83"/>
        <v/>
      </c>
      <c r="AQ208" s="1564" t="str">
        <f t="shared" si="84"/>
        <v/>
      </c>
    </row>
    <row r="209" spans="5:43">
      <c r="E209" s="1564" t="str">
        <f t="shared" si="66"/>
        <v/>
      </c>
      <c r="G209" s="1564" t="str">
        <f t="shared" si="66"/>
        <v/>
      </c>
      <c r="I209" s="1564" t="str">
        <f t="shared" si="67"/>
        <v/>
      </c>
      <c r="K209" s="1564" t="str">
        <f t="shared" si="68"/>
        <v/>
      </c>
      <c r="M209" s="1564" t="str">
        <f t="shared" si="69"/>
        <v/>
      </c>
      <c r="O209" s="1564" t="str">
        <f t="shared" si="70"/>
        <v/>
      </c>
      <c r="Q209" s="1564" t="str">
        <f t="shared" si="71"/>
        <v/>
      </c>
      <c r="S209" s="1564" t="str">
        <f t="shared" si="72"/>
        <v/>
      </c>
      <c r="U209" s="1564" t="str">
        <f t="shared" si="73"/>
        <v/>
      </c>
      <c r="W209" s="1564" t="str">
        <f t="shared" si="74"/>
        <v/>
      </c>
      <c r="Y209" s="1564" t="str">
        <f t="shared" si="75"/>
        <v/>
      </c>
      <c r="AA209" s="1564" t="str">
        <f t="shared" si="76"/>
        <v/>
      </c>
      <c r="AC209" s="1564" t="str">
        <f t="shared" si="77"/>
        <v/>
      </c>
      <c r="AE209" s="1564" t="str">
        <f t="shared" si="78"/>
        <v/>
      </c>
      <c r="AG209" s="1564" t="str">
        <f t="shared" si="79"/>
        <v/>
      </c>
      <c r="AI209" s="1564" t="str">
        <f t="shared" si="80"/>
        <v/>
      </c>
      <c r="AK209" s="1564" t="str">
        <f t="shared" si="81"/>
        <v/>
      </c>
      <c r="AM209" s="1564" t="str">
        <f t="shared" si="82"/>
        <v/>
      </c>
      <c r="AO209" s="1564" t="str">
        <f t="shared" si="83"/>
        <v/>
      </c>
      <c r="AQ209" s="1564" t="str">
        <f t="shared" si="84"/>
        <v/>
      </c>
    </row>
    <row r="210" spans="5:43">
      <c r="E210" s="1564" t="str">
        <f t="shared" si="66"/>
        <v/>
      </c>
      <c r="G210" s="1564" t="str">
        <f t="shared" si="66"/>
        <v/>
      </c>
      <c r="I210" s="1564" t="str">
        <f t="shared" si="67"/>
        <v/>
      </c>
      <c r="K210" s="1564" t="str">
        <f t="shared" si="68"/>
        <v/>
      </c>
      <c r="M210" s="1564" t="str">
        <f t="shared" si="69"/>
        <v/>
      </c>
      <c r="O210" s="1564" t="str">
        <f t="shared" si="70"/>
        <v/>
      </c>
      <c r="Q210" s="1564" t="str">
        <f t="shared" si="71"/>
        <v/>
      </c>
      <c r="S210" s="1564" t="str">
        <f t="shared" si="72"/>
        <v/>
      </c>
      <c r="U210" s="1564" t="str">
        <f t="shared" si="73"/>
        <v/>
      </c>
      <c r="W210" s="1564" t="str">
        <f t="shared" si="74"/>
        <v/>
      </c>
      <c r="Y210" s="1564" t="str">
        <f t="shared" si="75"/>
        <v/>
      </c>
      <c r="AA210" s="1564" t="str">
        <f t="shared" si="76"/>
        <v/>
      </c>
      <c r="AC210" s="1564" t="str">
        <f t="shared" si="77"/>
        <v/>
      </c>
      <c r="AE210" s="1564" t="str">
        <f t="shared" si="78"/>
        <v/>
      </c>
      <c r="AG210" s="1564" t="str">
        <f t="shared" si="79"/>
        <v/>
      </c>
      <c r="AI210" s="1564" t="str">
        <f t="shared" si="80"/>
        <v/>
      </c>
      <c r="AK210" s="1564" t="str">
        <f t="shared" si="81"/>
        <v/>
      </c>
      <c r="AM210" s="1564" t="str">
        <f t="shared" si="82"/>
        <v/>
      </c>
      <c r="AO210" s="1564" t="str">
        <f t="shared" si="83"/>
        <v/>
      </c>
      <c r="AQ210" s="1564" t="str">
        <f t="shared" si="84"/>
        <v/>
      </c>
    </row>
    <row r="211" spans="5:43">
      <c r="E211" s="1564" t="str">
        <f t="shared" si="66"/>
        <v/>
      </c>
      <c r="G211" s="1564" t="str">
        <f t="shared" si="66"/>
        <v/>
      </c>
      <c r="I211" s="1564" t="str">
        <f t="shared" si="67"/>
        <v/>
      </c>
      <c r="K211" s="1564" t="str">
        <f t="shared" si="68"/>
        <v/>
      </c>
      <c r="M211" s="1564" t="str">
        <f t="shared" si="69"/>
        <v/>
      </c>
      <c r="O211" s="1564" t="str">
        <f t="shared" si="70"/>
        <v/>
      </c>
      <c r="Q211" s="1564" t="str">
        <f t="shared" si="71"/>
        <v/>
      </c>
      <c r="S211" s="1564" t="str">
        <f t="shared" si="72"/>
        <v/>
      </c>
      <c r="U211" s="1564" t="str">
        <f t="shared" si="73"/>
        <v/>
      </c>
      <c r="W211" s="1564" t="str">
        <f t="shared" si="74"/>
        <v/>
      </c>
      <c r="Y211" s="1564" t="str">
        <f t="shared" si="75"/>
        <v/>
      </c>
      <c r="AA211" s="1564" t="str">
        <f t="shared" si="76"/>
        <v/>
      </c>
      <c r="AC211" s="1564" t="str">
        <f t="shared" si="77"/>
        <v/>
      </c>
      <c r="AE211" s="1564" t="str">
        <f t="shared" si="78"/>
        <v/>
      </c>
      <c r="AG211" s="1564" t="str">
        <f t="shared" si="79"/>
        <v/>
      </c>
      <c r="AI211" s="1564" t="str">
        <f t="shared" si="80"/>
        <v/>
      </c>
      <c r="AK211" s="1564" t="str">
        <f t="shared" si="81"/>
        <v/>
      </c>
      <c r="AM211" s="1564" t="str">
        <f t="shared" si="82"/>
        <v/>
      </c>
      <c r="AO211" s="1564" t="str">
        <f t="shared" si="83"/>
        <v/>
      </c>
      <c r="AQ211" s="1564" t="str">
        <f t="shared" si="84"/>
        <v/>
      </c>
    </row>
    <row r="212" spans="5:43">
      <c r="E212" s="1564" t="str">
        <f t="shared" si="66"/>
        <v/>
      </c>
      <c r="G212" s="1564" t="str">
        <f t="shared" si="66"/>
        <v/>
      </c>
      <c r="I212" s="1564" t="str">
        <f t="shared" si="67"/>
        <v/>
      </c>
      <c r="K212" s="1564" t="str">
        <f t="shared" si="68"/>
        <v/>
      </c>
      <c r="M212" s="1564" t="str">
        <f t="shared" si="69"/>
        <v/>
      </c>
      <c r="O212" s="1564" t="str">
        <f t="shared" si="70"/>
        <v/>
      </c>
      <c r="Q212" s="1564" t="str">
        <f t="shared" si="71"/>
        <v/>
      </c>
      <c r="S212" s="1564" t="str">
        <f t="shared" si="72"/>
        <v/>
      </c>
      <c r="U212" s="1564" t="str">
        <f t="shared" si="73"/>
        <v/>
      </c>
      <c r="W212" s="1564" t="str">
        <f t="shared" si="74"/>
        <v/>
      </c>
      <c r="Y212" s="1564" t="str">
        <f t="shared" si="75"/>
        <v/>
      </c>
      <c r="AA212" s="1564" t="str">
        <f t="shared" si="76"/>
        <v/>
      </c>
      <c r="AC212" s="1564" t="str">
        <f t="shared" si="77"/>
        <v/>
      </c>
      <c r="AE212" s="1564" t="str">
        <f t="shared" si="78"/>
        <v/>
      </c>
      <c r="AG212" s="1564" t="str">
        <f t="shared" si="79"/>
        <v/>
      </c>
      <c r="AI212" s="1564" t="str">
        <f t="shared" si="80"/>
        <v/>
      </c>
      <c r="AK212" s="1564" t="str">
        <f t="shared" si="81"/>
        <v/>
      </c>
      <c r="AM212" s="1564" t="str">
        <f t="shared" si="82"/>
        <v/>
      </c>
      <c r="AO212" s="1564" t="str">
        <f t="shared" si="83"/>
        <v/>
      </c>
      <c r="AQ212" s="1564" t="str">
        <f t="shared" si="84"/>
        <v/>
      </c>
    </row>
    <row r="213" spans="5:43">
      <c r="E213" s="1564" t="str">
        <f t="shared" si="66"/>
        <v/>
      </c>
      <c r="G213" s="1564" t="str">
        <f t="shared" si="66"/>
        <v/>
      </c>
      <c r="I213" s="1564" t="str">
        <f t="shared" si="67"/>
        <v/>
      </c>
      <c r="K213" s="1564" t="str">
        <f t="shared" si="68"/>
        <v/>
      </c>
      <c r="M213" s="1564" t="str">
        <f t="shared" si="69"/>
        <v/>
      </c>
      <c r="O213" s="1564" t="str">
        <f t="shared" si="70"/>
        <v/>
      </c>
      <c r="Q213" s="1564" t="str">
        <f t="shared" si="71"/>
        <v/>
      </c>
      <c r="S213" s="1564" t="str">
        <f t="shared" si="72"/>
        <v/>
      </c>
      <c r="U213" s="1564" t="str">
        <f t="shared" si="73"/>
        <v/>
      </c>
      <c r="W213" s="1564" t="str">
        <f t="shared" si="74"/>
        <v/>
      </c>
      <c r="Y213" s="1564" t="str">
        <f t="shared" si="75"/>
        <v/>
      </c>
      <c r="AA213" s="1564" t="str">
        <f t="shared" si="76"/>
        <v/>
      </c>
      <c r="AC213" s="1564" t="str">
        <f t="shared" si="77"/>
        <v/>
      </c>
      <c r="AE213" s="1564" t="str">
        <f t="shared" si="78"/>
        <v/>
      </c>
      <c r="AG213" s="1564" t="str">
        <f t="shared" si="79"/>
        <v/>
      </c>
      <c r="AI213" s="1564" t="str">
        <f t="shared" si="80"/>
        <v/>
      </c>
      <c r="AK213" s="1564" t="str">
        <f t="shared" si="81"/>
        <v/>
      </c>
      <c r="AM213" s="1564" t="str">
        <f t="shared" si="82"/>
        <v/>
      </c>
      <c r="AO213" s="1564" t="str">
        <f t="shared" si="83"/>
        <v/>
      </c>
      <c r="AQ213" s="1564" t="str">
        <f t="shared" si="84"/>
        <v/>
      </c>
    </row>
    <row r="214" spans="5:43">
      <c r="E214" s="1564" t="str">
        <f t="shared" si="66"/>
        <v/>
      </c>
      <c r="G214" s="1564" t="str">
        <f t="shared" si="66"/>
        <v/>
      </c>
      <c r="I214" s="1564" t="str">
        <f t="shared" si="67"/>
        <v/>
      </c>
      <c r="K214" s="1564" t="str">
        <f t="shared" si="68"/>
        <v/>
      </c>
      <c r="M214" s="1564" t="str">
        <f t="shared" si="69"/>
        <v/>
      </c>
      <c r="O214" s="1564" t="str">
        <f t="shared" si="70"/>
        <v/>
      </c>
      <c r="Q214" s="1564" t="str">
        <f t="shared" si="71"/>
        <v/>
      </c>
      <c r="S214" s="1564" t="str">
        <f t="shared" si="72"/>
        <v/>
      </c>
      <c r="U214" s="1564" t="str">
        <f t="shared" si="73"/>
        <v/>
      </c>
      <c r="W214" s="1564" t="str">
        <f t="shared" si="74"/>
        <v/>
      </c>
      <c r="Y214" s="1564" t="str">
        <f t="shared" si="75"/>
        <v/>
      </c>
      <c r="AA214" s="1564" t="str">
        <f t="shared" si="76"/>
        <v/>
      </c>
      <c r="AC214" s="1564" t="str">
        <f t="shared" si="77"/>
        <v/>
      </c>
      <c r="AE214" s="1564" t="str">
        <f t="shared" si="78"/>
        <v/>
      </c>
      <c r="AG214" s="1564" t="str">
        <f t="shared" si="79"/>
        <v/>
      </c>
      <c r="AI214" s="1564" t="str">
        <f t="shared" si="80"/>
        <v/>
      </c>
      <c r="AK214" s="1564" t="str">
        <f t="shared" si="81"/>
        <v/>
      </c>
      <c r="AM214" s="1564" t="str">
        <f t="shared" si="82"/>
        <v/>
      </c>
      <c r="AO214" s="1564" t="str">
        <f t="shared" si="83"/>
        <v/>
      </c>
      <c r="AQ214" s="1564" t="str">
        <f t="shared" si="84"/>
        <v/>
      </c>
    </row>
    <row r="215" spans="5:43">
      <c r="E215" s="1564" t="str">
        <f t="shared" si="66"/>
        <v/>
      </c>
      <c r="G215" s="1564" t="str">
        <f t="shared" si="66"/>
        <v/>
      </c>
      <c r="I215" s="1564" t="str">
        <f t="shared" si="67"/>
        <v/>
      </c>
      <c r="K215" s="1564" t="str">
        <f t="shared" si="68"/>
        <v/>
      </c>
      <c r="M215" s="1564" t="str">
        <f t="shared" si="69"/>
        <v/>
      </c>
      <c r="O215" s="1564" t="str">
        <f t="shared" si="70"/>
        <v/>
      </c>
      <c r="Q215" s="1564" t="str">
        <f t="shared" si="71"/>
        <v/>
      </c>
      <c r="S215" s="1564" t="str">
        <f t="shared" si="72"/>
        <v/>
      </c>
      <c r="U215" s="1564" t="str">
        <f t="shared" si="73"/>
        <v/>
      </c>
      <c r="W215" s="1564" t="str">
        <f t="shared" si="74"/>
        <v/>
      </c>
      <c r="Y215" s="1564" t="str">
        <f t="shared" si="75"/>
        <v/>
      </c>
      <c r="AA215" s="1564" t="str">
        <f t="shared" si="76"/>
        <v/>
      </c>
      <c r="AC215" s="1564" t="str">
        <f t="shared" si="77"/>
        <v/>
      </c>
      <c r="AE215" s="1564" t="str">
        <f t="shared" si="78"/>
        <v/>
      </c>
      <c r="AG215" s="1564" t="str">
        <f t="shared" si="79"/>
        <v/>
      </c>
      <c r="AI215" s="1564" t="str">
        <f t="shared" si="80"/>
        <v/>
      </c>
      <c r="AK215" s="1564" t="str">
        <f t="shared" si="81"/>
        <v/>
      </c>
      <c r="AM215" s="1564" t="str">
        <f t="shared" si="82"/>
        <v/>
      </c>
      <c r="AO215" s="1564" t="str">
        <f t="shared" si="83"/>
        <v/>
      </c>
      <c r="AQ215" s="1564" t="str">
        <f t="shared" si="84"/>
        <v/>
      </c>
    </row>
    <row r="216" spans="5:43">
      <c r="E216" s="1564" t="str">
        <f t="shared" si="66"/>
        <v/>
      </c>
      <c r="G216" s="1564" t="str">
        <f t="shared" si="66"/>
        <v/>
      </c>
      <c r="I216" s="1564" t="str">
        <f t="shared" si="67"/>
        <v/>
      </c>
      <c r="K216" s="1564" t="str">
        <f t="shared" si="68"/>
        <v/>
      </c>
      <c r="M216" s="1564" t="str">
        <f t="shared" si="69"/>
        <v/>
      </c>
      <c r="O216" s="1564" t="str">
        <f t="shared" si="70"/>
        <v/>
      </c>
      <c r="Q216" s="1564" t="str">
        <f t="shared" si="71"/>
        <v/>
      </c>
      <c r="S216" s="1564" t="str">
        <f t="shared" si="72"/>
        <v/>
      </c>
      <c r="U216" s="1564" t="str">
        <f t="shared" si="73"/>
        <v/>
      </c>
      <c r="W216" s="1564" t="str">
        <f t="shared" si="74"/>
        <v/>
      </c>
      <c r="Y216" s="1564" t="str">
        <f t="shared" si="75"/>
        <v/>
      </c>
      <c r="AA216" s="1564" t="str">
        <f t="shared" si="76"/>
        <v/>
      </c>
      <c r="AC216" s="1564" t="str">
        <f t="shared" si="77"/>
        <v/>
      </c>
      <c r="AE216" s="1564" t="str">
        <f t="shared" si="78"/>
        <v/>
      </c>
      <c r="AG216" s="1564" t="str">
        <f t="shared" si="79"/>
        <v/>
      </c>
      <c r="AI216" s="1564" t="str">
        <f t="shared" si="80"/>
        <v/>
      </c>
      <c r="AK216" s="1564" t="str">
        <f t="shared" si="81"/>
        <v/>
      </c>
      <c r="AM216" s="1564" t="str">
        <f t="shared" si="82"/>
        <v/>
      </c>
      <c r="AO216" s="1564" t="str">
        <f t="shared" si="83"/>
        <v/>
      </c>
      <c r="AQ216" s="1564" t="str">
        <f t="shared" si="84"/>
        <v/>
      </c>
    </row>
    <row r="217" spans="5:43">
      <c r="E217" s="1564" t="str">
        <f t="shared" si="66"/>
        <v/>
      </c>
      <c r="G217" s="1564" t="str">
        <f t="shared" si="66"/>
        <v/>
      </c>
      <c r="I217" s="1564" t="str">
        <f t="shared" si="67"/>
        <v/>
      </c>
      <c r="K217" s="1564" t="str">
        <f t="shared" si="68"/>
        <v/>
      </c>
      <c r="M217" s="1564" t="str">
        <f t="shared" si="69"/>
        <v/>
      </c>
      <c r="O217" s="1564" t="str">
        <f t="shared" si="70"/>
        <v/>
      </c>
      <c r="Q217" s="1564" t="str">
        <f t="shared" si="71"/>
        <v/>
      </c>
      <c r="S217" s="1564" t="str">
        <f t="shared" si="72"/>
        <v/>
      </c>
      <c r="U217" s="1564" t="str">
        <f t="shared" si="73"/>
        <v/>
      </c>
      <c r="W217" s="1564" t="str">
        <f t="shared" si="74"/>
        <v/>
      </c>
      <c r="Y217" s="1564" t="str">
        <f t="shared" si="75"/>
        <v/>
      </c>
      <c r="AA217" s="1564" t="str">
        <f t="shared" si="76"/>
        <v/>
      </c>
      <c r="AC217" s="1564" t="str">
        <f t="shared" si="77"/>
        <v/>
      </c>
      <c r="AE217" s="1564" t="str">
        <f t="shared" si="78"/>
        <v/>
      </c>
      <c r="AG217" s="1564" t="str">
        <f t="shared" si="79"/>
        <v/>
      </c>
      <c r="AI217" s="1564" t="str">
        <f t="shared" si="80"/>
        <v/>
      </c>
      <c r="AK217" s="1564" t="str">
        <f t="shared" si="81"/>
        <v/>
      </c>
      <c r="AM217" s="1564" t="str">
        <f t="shared" si="82"/>
        <v/>
      </c>
      <c r="AO217" s="1564" t="str">
        <f t="shared" si="83"/>
        <v/>
      </c>
      <c r="AQ217" s="1564" t="str">
        <f t="shared" si="84"/>
        <v/>
      </c>
    </row>
    <row r="218" spans="5:43">
      <c r="E218" s="1564" t="str">
        <f t="shared" si="66"/>
        <v/>
      </c>
      <c r="G218" s="1564" t="str">
        <f t="shared" si="66"/>
        <v/>
      </c>
      <c r="I218" s="1564" t="str">
        <f t="shared" si="67"/>
        <v/>
      </c>
      <c r="K218" s="1564" t="str">
        <f t="shared" si="68"/>
        <v/>
      </c>
      <c r="M218" s="1564" t="str">
        <f t="shared" si="69"/>
        <v/>
      </c>
      <c r="O218" s="1564" t="str">
        <f t="shared" si="70"/>
        <v/>
      </c>
      <c r="Q218" s="1564" t="str">
        <f t="shared" si="71"/>
        <v/>
      </c>
      <c r="S218" s="1564" t="str">
        <f t="shared" si="72"/>
        <v/>
      </c>
      <c r="U218" s="1564" t="str">
        <f t="shared" si="73"/>
        <v/>
      </c>
      <c r="W218" s="1564" t="str">
        <f t="shared" si="74"/>
        <v/>
      </c>
      <c r="Y218" s="1564" t="str">
        <f t="shared" si="75"/>
        <v/>
      </c>
      <c r="AA218" s="1564" t="str">
        <f t="shared" si="76"/>
        <v/>
      </c>
      <c r="AC218" s="1564" t="str">
        <f t="shared" si="77"/>
        <v/>
      </c>
      <c r="AE218" s="1564" t="str">
        <f t="shared" si="78"/>
        <v/>
      </c>
      <c r="AG218" s="1564" t="str">
        <f t="shared" si="79"/>
        <v/>
      </c>
      <c r="AI218" s="1564" t="str">
        <f t="shared" si="80"/>
        <v/>
      </c>
      <c r="AK218" s="1564" t="str">
        <f t="shared" si="81"/>
        <v/>
      </c>
      <c r="AM218" s="1564" t="str">
        <f t="shared" si="82"/>
        <v/>
      </c>
      <c r="AO218" s="1564" t="str">
        <f t="shared" si="83"/>
        <v/>
      </c>
      <c r="AQ218" s="1564" t="str">
        <f t="shared" si="84"/>
        <v/>
      </c>
    </row>
    <row r="219" spans="5:43">
      <c r="E219" s="1564" t="str">
        <f t="shared" si="66"/>
        <v/>
      </c>
      <c r="G219" s="1564" t="str">
        <f t="shared" si="66"/>
        <v/>
      </c>
      <c r="I219" s="1564" t="str">
        <f t="shared" si="67"/>
        <v/>
      </c>
      <c r="K219" s="1564" t="str">
        <f t="shared" si="68"/>
        <v/>
      </c>
      <c r="M219" s="1564" t="str">
        <f t="shared" si="69"/>
        <v/>
      </c>
      <c r="O219" s="1564" t="str">
        <f t="shared" si="70"/>
        <v/>
      </c>
      <c r="Q219" s="1564" t="str">
        <f t="shared" si="71"/>
        <v/>
      </c>
      <c r="S219" s="1564" t="str">
        <f t="shared" si="72"/>
        <v/>
      </c>
      <c r="U219" s="1564" t="str">
        <f t="shared" si="73"/>
        <v/>
      </c>
      <c r="W219" s="1564" t="str">
        <f t="shared" si="74"/>
        <v/>
      </c>
      <c r="Y219" s="1564" t="str">
        <f t="shared" si="75"/>
        <v/>
      </c>
      <c r="AA219" s="1564" t="str">
        <f t="shared" si="76"/>
        <v/>
      </c>
      <c r="AC219" s="1564" t="str">
        <f t="shared" si="77"/>
        <v/>
      </c>
      <c r="AE219" s="1564" t="str">
        <f t="shared" si="78"/>
        <v/>
      </c>
      <c r="AG219" s="1564" t="str">
        <f t="shared" si="79"/>
        <v/>
      </c>
      <c r="AI219" s="1564" t="str">
        <f t="shared" si="80"/>
        <v/>
      </c>
      <c r="AK219" s="1564" t="str">
        <f t="shared" si="81"/>
        <v/>
      </c>
      <c r="AM219" s="1564" t="str">
        <f t="shared" si="82"/>
        <v/>
      </c>
      <c r="AO219" s="1564" t="str">
        <f t="shared" si="83"/>
        <v/>
      </c>
      <c r="AQ219" s="1564" t="str">
        <f t="shared" si="84"/>
        <v/>
      </c>
    </row>
    <row r="220" spans="5:43">
      <c r="E220" s="1564" t="str">
        <f t="shared" si="66"/>
        <v/>
      </c>
      <c r="G220" s="1564" t="str">
        <f t="shared" si="66"/>
        <v/>
      </c>
      <c r="I220" s="1564" t="str">
        <f t="shared" si="67"/>
        <v/>
      </c>
      <c r="K220" s="1564" t="str">
        <f t="shared" si="68"/>
        <v/>
      </c>
      <c r="M220" s="1564" t="str">
        <f t="shared" si="69"/>
        <v/>
      </c>
      <c r="O220" s="1564" t="str">
        <f t="shared" si="70"/>
        <v/>
      </c>
      <c r="Q220" s="1564" t="str">
        <f t="shared" si="71"/>
        <v/>
      </c>
      <c r="S220" s="1564" t="str">
        <f t="shared" si="72"/>
        <v/>
      </c>
      <c r="U220" s="1564" t="str">
        <f t="shared" si="73"/>
        <v/>
      </c>
      <c r="W220" s="1564" t="str">
        <f t="shared" si="74"/>
        <v/>
      </c>
      <c r="Y220" s="1564" t="str">
        <f t="shared" si="75"/>
        <v/>
      </c>
      <c r="AA220" s="1564" t="str">
        <f t="shared" si="76"/>
        <v/>
      </c>
      <c r="AC220" s="1564" t="str">
        <f t="shared" si="77"/>
        <v/>
      </c>
      <c r="AE220" s="1564" t="str">
        <f t="shared" si="78"/>
        <v/>
      </c>
      <c r="AG220" s="1564" t="str">
        <f t="shared" si="79"/>
        <v/>
      </c>
      <c r="AI220" s="1564" t="str">
        <f t="shared" si="80"/>
        <v/>
      </c>
      <c r="AK220" s="1564" t="str">
        <f t="shared" si="81"/>
        <v/>
      </c>
      <c r="AM220" s="1564" t="str">
        <f t="shared" si="82"/>
        <v/>
      </c>
      <c r="AO220" s="1564" t="str">
        <f t="shared" si="83"/>
        <v/>
      </c>
      <c r="AQ220" s="1564" t="str">
        <f t="shared" si="84"/>
        <v/>
      </c>
    </row>
    <row r="221" spans="5:43">
      <c r="E221" s="1564" t="str">
        <f t="shared" ref="E221:G236" si="85">IF(OR($B221=0,D221=0),"",D221/$B221)</f>
        <v/>
      </c>
      <c r="G221" s="1564" t="str">
        <f t="shared" si="85"/>
        <v/>
      </c>
      <c r="I221" s="1564" t="str">
        <f t="shared" si="67"/>
        <v/>
      </c>
      <c r="K221" s="1564" t="str">
        <f t="shared" si="68"/>
        <v/>
      </c>
      <c r="M221" s="1564" t="str">
        <f t="shared" si="69"/>
        <v/>
      </c>
      <c r="O221" s="1564" t="str">
        <f t="shared" si="70"/>
        <v/>
      </c>
      <c r="Q221" s="1564" t="str">
        <f t="shared" si="71"/>
        <v/>
      </c>
      <c r="S221" s="1564" t="str">
        <f t="shared" si="72"/>
        <v/>
      </c>
      <c r="U221" s="1564" t="str">
        <f t="shared" si="73"/>
        <v/>
      </c>
      <c r="W221" s="1564" t="str">
        <f t="shared" si="74"/>
        <v/>
      </c>
      <c r="Y221" s="1564" t="str">
        <f t="shared" si="75"/>
        <v/>
      </c>
      <c r="AA221" s="1564" t="str">
        <f t="shared" si="76"/>
        <v/>
      </c>
      <c r="AC221" s="1564" t="str">
        <f t="shared" si="77"/>
        <v/>
      </c>
      <c r="AE221" s="1564" t="str">
        <f t="shared" si="78"/>
        <v/>
      </c>
      <c r="AG221" s="1564" t="str">
        <f t="shared" si="79"/>
        <v/>
      </c>
      <c r="AI221" s="1564" t="str">
        <f t="shared" si="80"/>
        <v/>
      </c>
      <c r="AK221" s="1564" t="str">
        <f t="shared" si="81"/>
        <v/>
      </c>
      <c r="AM221" s="1564" t="str">
        <f t="shared" si="82"/>
        <v/>
      </c>
      <c r="AO221" s="1564" t="str">
        <f t="shared" si="83"/>
        <v/>
      </c>
      <c r="AQ221" s="1564" t="str">
        <f t="shared" si="84"/>
        <v/>
      </c>
    </row>
    <row r="222" spans="5:43">
      <c r="E222" s="1564" t="str">
        <f t="shared" si="85"/>
        <v/>
      </c>
      <c r="G222" s="1564" t="str">
        <f t="shared" si="85"/>
        <v/>
      </c>
      <c r="I222" s="1564" t="str">
        <f t="shared" si="67"/>
        <v/>
      </c>
      <c r="K222" s="1564" t="str">
        <f t="shared" si="68"/>
        <v/>
      </c>
      <c r="M222" s="1564" t="str">
        <f t="shared" si="69"/>
        <v/>
      </c>
      <c r="O222" s="1564" t="str">
        <f t="shared" si="70"/>
        <v/>
      </c>
      <c r="Q222" s="1564" t="str">
        <f t="shared" si="71"/>
        <v/>
      </c>
      <c r="S222" s="1564" t="str">
        <f t="shared" si="72"/>
        <v/>
      </c>
      <c r="U222" s="1564" t="str">
        <f t="shared" si="73"/>
        <v/>
      </c>
      <c r="W222" s="1564" t="str">
        <f t="shared" si="74"/>
        <v/>
      </c>
      <c r="Y222" s="1564" t="str">
        <f t="shared" si="75"/>
        <v/>
      </c>
      <c r="AA222" s="1564" t="str">
        <f t="shared" si="76"/>
        <v/>
      </c>
      <c r="AC222" s="1564" t="str">
        <f t="shared" si="77"/>
        <v/>
      </c>
      <c r="AE222" s="1564" t="str">
        <f t="shared" si="78"/>
        <v/>
      </c>
      <c r="AG222" s="1564" t="str">
        <f t="shared" si="79"/>
        <v/>
      </c>
      <c r="AI222" s="1564" t="str">
        <f t="shared" si="80"/>
        <v/>
      </c>
      <c r="AK222" s="1564" t="str">
        <f t="shared" si="81"/>
        <v/>
      </c>
      <c r="AM222" s="1564" t="str">
        <f t="shared" si="82"/>
        <v/>
      </c>
      <c r="AO222" s="1564" t="str">
        <f t="shared" si="83"/>
        <v/>
      </c>
      <c r="AQ222" s="1564" t="str">
        <f t="shared" si="84"/>
        <v/>
      </c>
    </row>
    <row r="223" spans="5:43">
      <c r="E223" s="1564" t="str">
        <f t="shared" si="85"/>
        <v/>
      </c>
      <c r="G223" s="1564" t="str">
        <f t="shared" si="85"/>
        <v/>
      </c>
      <c r="I223" s="1564" t="str">
        <f t="shared" si="67"/>
        <v/>
      </c>
      <c r="K223" s="1564" t="str">
        <f t="shared" si="68"/>
        <v/>
      </c>
      <c r="M223" s="1564" t="str">
        <f t="shared" si="69"/>
        <v/>
      </c>
      <c r="O223" s="1564" t="str">
        <f t="shared" si="70"/>
        <v/>
      </c>
      <c r="Q223" s="1564" t="str">
        <f t="shared" si="71"/>
        <v/>
      </c>
      <c r="S223" s="1564" t="str">
        <f t="shared" si="72"/>
        <v/>
      </c>
      <c r="U223" s="1564" t="str">
        <f t="shared" si="73"/>
        <v/>
      </c>
      <c r="W223" s="1564" t="str">
        <f t="shared" si="74"/>
        <v/>
      </c>
      <c r="Y223" s="1564" t="str">
        <f t="shared" si="75"/>
        <v/>
      </c>
      <c r="AA223" s="1564" t="str">
        <f t="shared" si="76"/>
        <v/>
      </c>
      <c r="AC223" s="1564" t="str">
        <f t="shared" si="77"/>
        <v/>
      </c>
      <c r="AE223" s="1564" t="str">
        <f t="shared" si="78"/>
        <v/>
      </c>
      <c r="AG223" s="1564" t="str">
        <f t="shared" si="79"/>
        <v/>
      </c>
      <c r="AI223" s="1564" t="str">
        <f t="shared" si="80"/>
        <v/>
      </c>
      <c r="AK223" s="1564" t="str">
        <f t="shared" si="81"/>
        <v/>
      </c>
      <c r="AM223" s="1564" t="str">
        <f t="shared" si="82"/>
        <v/>
      </c>
      <c r="AO223" s="1564" t="str">
        <f t="shared" si="83"/>
        <v/>
      </c>
      <c r="AQ223" s="1564" t="str">
        <f t="shared" si="84"/>
        <v/>
      </c>
    </row>
    <row r="224" spans="5:43">
      <c r="E224" s="1564" t="str">
        <f t="shared" si="85"/>
        <v/>
      </c>
      <c r="G224" s="1564" t="str">
        <f t="shared" si="85"/>
        <v/>
      </c>
      <c r="I224" s="1564" t="str">
        <f t="shared" si="67"/>
        <v/>
      </c>
      <c r="K224" s="1564" t="str">
        <f t="shared" si="68"/>
        <v/>
      </c>
      <c r="M224" s="1564" t="str">
        <f t="shared" si="69"/>
        <v/>
      </c>
      <c r="O224" s="1564" t="str">
        <f t="shared" si="70"/>
        <v/>
      </c>
      <c r="Q224" s="1564" t="str">
        <f t="shared" si="71"/>
        <v/>
      </c>
      <c r="S224" s="1564" t="str">
        <f t="shared" si="72"/>
        <v/>
      </c>
      <c r="U224" s="1564" t="str">
        <f t="shared" si="73"/>
        <v/>
      </c>
      <c r="W224" s="1564" t="str">
        <f t="shared" si="74"/>
        <v/>
      </c>
      <c r="Y224" s="1564" t="str">
        <f t="shared" si="75"/>
        <v/>
      </c>
      <c r="AA224" s="1564" t="str">
        <f t="shared" si="76"/>
        <v/>
      </c>
      <c r="AC224" s="1564" t="str">
        <f t="shared" si="77"/>
        <v/>
      </c>
      <c r="AE224" s="1564" t="str">
        <f t="shared" si="78"/>
        <v/>
      </c>
      <c r="AG224" s="1564" t="str">
        <f t="shared" si="79"/>
        <v/>
      </c>
      <c r="AI224" s="1564" t="str">
        <f t="shared" si="80"/>
        <v/>
      </c>
      <c r="AK224" s="1564" t="str">
        <f t="shared" si="81"/>
        <v/>
      </c>
      <c r="AM224" s="1564" t="str">
        <f t="shared" si="82"/>
        <v/>
      </c>
      <c r="AO224" s="1564" t="str">
        <f t="shared" si="83"/>
        <v/>
      </c>
      <c r="AQ224" s="1564" t="str">
        <f t="shared" si="84"/>
        <v/>
      </c>
    </row>
    <row r="225" spans="5:43">
      <c r="E225" s="1564" t="str">
        <f t="shared" si="85"/>
        <v/>
      </c>
      <c r="G225" s="1564" t="str">
        <f t="shared" si="85"/>
        <v/>
      </c>
      <c r="I225" s="1564" t="str">
        <f t="shared" si="67"/>
        <v/>
      </c>
      <c r="K225" s="1564" t="str">
        <f t="shared" si="68"/>
        <v/>
      </c>
      <c r="M225" s="1564" t="str">
        <f t="shared" si="69"/>
        <v/>
      </c>
      <c r="O225" s="1564" t="str">
        <f t="shared" si="70"/>
        <v/>
      </c>
      <c r="Q225" s="1564" t="str">
        <f t="shared" si="71"/>
        <v/>
      </c>
      <c r="S225" s="1564" t="str">
        <f t="shared" si="72"/>
        <v/>
      </c>
      <c r="U225" s="1564" t="str">
        <f t="shared" si="73"/>
        <v/>
      </c>
      <c r="W225" s="1564" t="str">
        <f t="shared" si="74"/>
        <v/>
      </c>
      <c r="Y225" s="1564" t="str">
        <f t="shared" si="75"/>
        <v/>
      </c>
      <c r="AA225" s="1564" t="str">
        <f t="shared" si="76"/>
        <v/>
      </c>
      <c r="AC225" s="1564" t="str">
        <f t="shared" si="77"/>
        <v/>
      </c>
      <c r="AE225" s="1564" t="str">
        <f t="shared" si="78"/>
        <v/>
      </c>
      <c r="AG225" s="1564" t="str">
        <f t="shared" si="79"/>
        <v/>
      </c>
      <c r="AI225" s="1564" t="str">
        <f t="shared" si="80"/>
        <v/>
      </c>
      <c r="AK225" s="1564" t="str">
        <f t="shared" si="81"/>
        <v/>
      </c>
      <c r="AM225" s="1564" t="str">
        <f t="shared" si="82"/>
        <v/>
      </c>
      <c r="AO225" s="1564" t="str">
        <f t="shared" si="83"/>
        <v/>
      </c>
      <c r="AQ225" s="1564" t="str">
        <f t="shared" si="84"/>
        <v/>
      </c>
    </row>
    <row r="226" spans="5:43">
      <c r="E226" s="1564" t="str">
        <f t="shared" si="85"/>
        <v/>
      </c>
      <c r="G226" s="1564" t="str">
        <f t="shared" si="85"/>
        <v/>
      </c>
      <c r="I226" s="1564" t="str">
        <f t="shared" si="67"/>
        <v/>
      </c>
      <c r="K226" s="1564" t="str">
        <f t="shared" si="68"/>
        <v/>
      </c>
      <c r="M226" s="1564" t="str">
        <f t="shared" si="69"/>
        <v/>
      </c>
      <c r="O226" s="1564" t="str">
        <f t="shared" si="70"/>
        <v/>
      </c>
      <c r="Q226" s="1564" t="str">
        <f t="shared" si="71"/>
        <v/>
      </c>
      <c r="S226" s="1564" t="str">
        <f t="shared" si="72"/>
        <v/>
      </c>
      <c r="U226" s="1564" t="str">
        <f t="shared" si="73"/>
        <v/>
      </c>
      <c r="W226" s="1564" t="str">
        <f t="shared" si="74"/>
        <v/>
      </c>
      <c r="Y226" s="1564" t="str">
        <f t="shared" si="75"/>
        <v/>
      </c>
      <c r="AA226" s="1564" t="str">
        <f t="shared" si="76"/>
        <v/>
      </c>
      <c r="AC226" s="1564" t="str">
        <f t="shared" si="77"/>
        <v/>
      </c>
      <c r="AE226" s="1564" t="str">
        <f t="shared" si="78"/>
        <v/>
      </c>
      <c r="AG226" s="1564" t="str">
        <f t="shared" si="79"/>
        <v/>
      </c>
      <c r="AI226" s="1564" t="str">
        <f t="shared" si="80"/>
        <v/>
      </c>
      <c r="AK226" s="1564" t="str">
        <f t="shared" si="81"/>
        <v/>
      </c>
      <c r="AM226" s="1564" t="str">
        <f t="shared" si="82"/>
        <v/>
      </c>
      <c r="AO226" s="1564" t="str">
        <f t="shared" si="83"/>
        <v/>
      </c>
      <c r="AQ226" s="1564" t="str">
        <f t="shared" si="84"/>
        <v/>
      </c>
    </row>
    <row r="227" spans="5:43">
      <c r="E227" s="1564" t="str">
        <f t="shared" si="85"/>
        <v/>
      </c>
      <c r="G227" s="1564" t="str">
        <f t="shared" si="85"/>
        <v/>
      </c>
      <c r="I227" s="1564" t="str">
        <f t="shared" si="67"/>
        <v/>
      </c>
      <c r="K227" s="1564" t="str">
        <f t="shared" si="68"/>
        <v/>
      </c>
      <c r="M227" s="1564" t="str">
        <f t="shared" si="69"/>
        <v/>
      </c>
      <c r="O227" s="1564" t="str">
        <f t="shared" si="70"/>
        <v/>
      </c>
      <c r="Q227" s="1564" t="str">
        <f t="shared" si="71"/>
        <v/>
      </c>
      <c r="S227" s="1564" t="str">
        <f t="shared" si="72"/>
        <v/>
      </c>
      <c r="U227" s="1564" t="str">
        <f t="shared" si="73"/>
        <v/>
      </c>
      <c r="W227" s="1564" t="str">
        <f t="shared" si="74"/>
        <v/>
      </c>
      <c r="Y227" s="1564" t="str">
        <f t="shared" si="75"/>
        <v/>
      </c>
      <c r="AA227" s="1564" t="str">
        <f t="shared" si="76"/>
        <v/>
      </c>
      <c r="AC227" s="1564" t="str">
        <f t="shared" si="77"/>
        <v/>
      </c>
      <c r="AE227" s="1564" t="str">
        <f t="shared" si="78"/>
        <v/>
      </c>
      <c r="AG227" s="1564" t="str">
        <f t="shared" si="79"/>
        <v/>
      </c>
      <c r="AI227" s="1564" t="str">
        <f t="shared" si="80"/>
        <v/>
      </c>
      <c r="AK227" s="1564" t="str">
        <f t="shared" si="81"/>
        <v/>
      </c>
      <c r="AM227" s="1564" t="str">
        <f t="shared" si="82"/>
        <v/>
      </c>
      <c r="AO227" s="1564" t="str">
        <f t="shared" si="83"/>
        <v/>
      </c>
      <c r="AQ227" s="1564" t="str">
        <f t="shared" si="84"/>
        <v/>
      </c>
    </row>
    <row r="228" spans="5:43">
      <c r="E228" s="1564" t="str">
        <f t="shared" si="85"/>
        <v/>
      </c>
      <c r="G228" s="1564" t="str">
        <f t="shared" si="85"/>
        <v/>
      </c>
      <c r="I228" s="1564" t="str">
        <f t="shared" si="67"/>
        <v/>
      </c>
      <c r="K228" s="1564" t="str">
        <f t="shared" si="68"/>
        <v/>
      </c>
      <c r="M228" s="1564" t="str">
        <f t="shared" si="69"/>
        <v/>
      </c>
      <c r="O228" s="1564" t="str">
        <f t="shared" si="70"/>
        <v/>
      </c>
      <c r="Q228" s="1564" t="str">
        <f t="shared" si="71"/>
        <v/>
      </c>
      <c r="S228" s="1564" t="str">
        <f t="shared" si="72"/>
        <v/>
      </c>
      <c r="U228" s="1564" t="str">
        <f t="shared" si="73"/>
        <v/>
      </c>
      <c r="W228" s="1564" t="str">
        <f t="shared" si="74"/>
        <v/>
      </c>
      <c r="Y228" s="1564" t="str">
        <f t="shared" si="75"/>
        <v/>
      </c>
      <c r="AA228" s="1564" t="str">
        <f t="shared" si="76"/>
        <v/>
      </c>
      <c r="AC228" s="1564" t="str">
        <f t="shared" si="77"/>
        <v/>
      </c>
      <c r="AE228" s="1564" t="str">
        <f t="shared" si="78"/>
        <v/>
      </c>
      <c r="AG228" s="1564" t="str">
        <f t="shared" si="79"/>
        <v/>
      </c>
      <c r="AI228" s="1564" t="str">
        <f t="shared" si="80"/>
        <v/>
      </c>
      <c r="AK228" s="1564" t="str">
        <f t="shared" si="81"/>
        <v/>
      </c>
      <c r="AM228" s="1564" t="str">
        <f t="shared" si="82"/>
        <v/>
      </c>
      <c r="AO228" s="1564" t="str">
        <f t="shared" si="83"/>
        <v/>
      </c>
      <c r="AQ228" s="1564" t="str">
        <f t="shared" si="84"/>
        <v/>
      </c>
    </row>
    <row r="229" spans="5:43">
      <c r="E229" s="1564" t="str">
        <f t="shared" si="85"/>
        <v/>
      </c>
      <c r="G229" s="1564" t="str">
        <f t="shared" si="85"/>
        <v/>
      </c>
      <c r="I229" s="1564" t="str">
        <f t="shared" si="67"/>
        <v/>
      </c>
      <c r="K229" s="1564" t="str">
        <f t="shared" si="68"/>
        <v/>
      </c>
      <c r="M229" s="1564" t="str">
        <f t="shared" si="69"/>
        <v/>
      </c>
      <c r="O229" s="1564" t="str">
        <f t="shared" si="70"/>
        <v/>
      </c>
      <c r="Q229" s="1564" t="str">
        <f t="shared" si="71"/>
        <v/>
      </c>
      <c r="S229" s="1564" t="str">
        <f t="shared" si="72"/>
        <v/>
      </c>
      <c r="U229" s="1564" t="str">
        <f t="shared" si="73"/>
        <v/>
      </c>
      <c r="W229" s="1564" t="str">
        <f t="shared" si="74"/>
        <v/>
      </c>
      <c r="Y229" s="1564" t="str">
        <f t="shared" si="75"/>
        <v/>
      </c>
      <c r="AA229" s="1564" t="str">
        <f t="shared" si="76"/>
        <v/>
      </c>
      <c r="AC229" s="1564" t="str">
        <f t="shared" si="77"/>
        <v/>
      </c>
      <c r="AE229" s="1564" t="str">
        <f t="shared" si="78"/>
        <v/>
      </c>
      <c r="AG229" s="1564" t="str">
        <f t="shared" si="79"/>
        <v/>
      </c>
      <c r="AI229" s="1564" t="str">
        <f t="shared" si="80"/>
        <v/>
      </c>
      <c r="AK229" s="1564" t="str">
        <f t="shared" si="81"/>
        <v/>
      </c>
      <c r="AM229" s="1564" t="str">
        <f t="shared" si="82"/>
        <v/>
      </c>
      <c r="AO229" s="1564" t="str">
        <f t="shared" si="83"/>
        <v/>
      </c>
      <c r="AQ229" s="1564" t="str">
        <f t="shared" si="84"/>
        <v/>
      </c>
    </row>
    <row r="230" spans="5:43">
      <c r="E230" s="1564" t="str">
        <f t="shared" si="85"/>
        <v/>
      </c>
      <c r="G230" s="1564" t="str">
        <f t="shared" si="85"/>
        <v/>
      </c>
      <c r="I230" s="1564" t="str">
        <f t="shared" si="67"/>
        <v/>
      </c>
      <c r="K230" s="1564" t="str">
        <f t="shared" si="68"/>
        <v/>
      </c>
      <c r="M230" s="1564" t="str">
        <f t="shared" si="69"/>
        <v/>
      </c>
      <c r="O230" s="1564" t="str">
        <f t="shared" si="70"/>
        <v/>
      </c>
      <c r="Q230" s="1564" t="str">
        <f t="shared" si="71"/>
        <v/>
      </c>
      <c r="S230" s="1564" t="str">
        <f t="shared" si="72"/>
        <v/>
      </c>
      <c r="U230" s="1564" t="str">
        <f t="shared" si="73"/>
        <v/>
      </c>
      <c r="W230" s="1564" t="str">
        <f t="shared" si="74"/>
        <v/>
      </c>
      <c r="Y230" s="1564" t="str">
        <f t="shared" si="75"/>
        <v/>
      </c>
      <c r="AA230" s="1564" t="str">
        <f t="shared" si="76"/>
        <v/>
      </c>
      <c r="AC230" s="1564" t="str">
        <f t="shared" si="77"/>
        <v/>
      </c>
      <c r="AE230" s="1564" t="str">
        <f t="shared" si="78"/>
        <v/>
      </c>
      <c r="AG230" s="1564" t="str">
        <f t="shared" si="79"/>
        <v/>
      </c>
      <c r="AI230" s="1564" t="str">
        <f t="shared" si="80"/>
        <v/>
      </c>
      <c r="AK230" s="1564" t="str">
        <f t="shared" si="81"/>
        <v/>
      </c>
      <c r="AM230" s="1564" t="str">
        <f t="shared" si="82"/>
        <v/>
      </c>
      <c r="AO230" s="1564" t="str">
        <f t="shared" si="83"/>
        <v/>
      </c>
      <c r="AQ230" s="1564" t="str">
        <f t="shared" si="84"/>
        <v/>
      </c>
    </row>
    <row r="231" spans="5:43">
      <c r="E231" s="1564" t="str">
        <f t="shared" si="85"/>
        <v/>
      </c>
      <c r="G231" s="1564" t="str">
        <f t="shared" si="85"/>
        <v/>
      </c>
      <c r="I231" s="1564" t="str">
        <f t="shared" si="67"/>
        <v/>
      </c>
      <c r="K231" s="1564" t="str">
        <f t="shared" si="68"/>
        <v/>
      </c>
      <c r="M231" s="1564" t="str">
        <f t="shared" si="69"/>
        <v/>
      </c>
      <c r="O231" s="1564" t="str">
        <f t="shared" si="70"/>
        <v/>
      </c>
      <c r="Q231" s="1564" t="str">
        <f t="shared" si="71"/>
        <v/>
      </c>
      <c r="S231" s="1564" t="str">
        <f t="shared" si="72"/>
        <v/>
      </c>
      <c r="U231" s="1564" t="str">
        <f t="shared" si="73"/>
        <v/>
      </c>
      <c r="W231" s="1564" t="str">
        <f t="shared" si="74"/>
        <v/>
      </c>
      <c r="Y231" s="1564" t="str">
        <f t="shared" si="75"/>
        <v/>
      </c>
      <c r="AA231" s="1564" t="str">
        <f t="shared" si="76"/>
        <v/>
      </c>
      <c r="AC231" s="1564" t="str">
        <f t="shared" si="77"/>
        <v/>
      </c>
      <c r="AE231" s="1564" t="str">
        <f t="shared" si="78"/>
        <v/>
      </c>
      <c r="AG231" s="1564" t="str">
        <f t="shared" si="79"/>
        <v/>
      </c>
      <c r="AI231" s="1564" t="str">
        <f t="shared" si="80"/>
        <v/>
      </c>
      <c r="AK231" s="1564" t="str">
        <f t="shared" si="81"/>
        <v/>
      </c>
      <c r="AM231" s="1564" t="str">
        <f t="shared" si="82"/>
        <v/>
      </c>
      <c r="AO231" s="1564" t="str">
        <f t="shared" si="83"/>
        <v/>
      </c>
      <c r="AQ231" s="1564" t="str">
        <f t="shared" si="84"/>
        <v/>
      </c>
    </row>
    <row r="232" spans="5:43">
      <c r="E232" s="1564" t="str">
        <f t="shared" si="85"/>
        <v/>
      </c>
      <c r="G232" s="1564" t="str">
        <f t="shared" si="85"/>
        <v/>
      </c>
      <c r="I232" s="1564" t="str">
        <f t="shared" si="67"/>
        <v/>
      </c>
      <c r="K232" s="1564" t="str">
        <f t="shared" si="68"/>
        <v/>
      </c>
      <c r="M232" s="1564" t="str">
        <f t="shared" si="69"/>
        <v/>
      </c>
      <c r="O232" s="1564" t="str">
        <f t="shared" si="70"/>
        <v/>
      </c>
      <c r="Q232" s="1564" t="str">
        <f t="shared" si="71"/>
        <v/>
      </c>
      <c r="S232" s="1564" t="str">
        <f t="shared" si="72"/>
        <v/>
      </c>
      <c r="U232" s="1564" t="str">
        <f t="shared" si="73"/>
        <v/>
      </c>
      <c r="W232" s="1564" t="str">
        <f t="shared" si="74"/>
        <v/>
      </c>
      <c r="Y232" s="1564" t="str">
        <f t="shared" si="75"/>
        <v/>
      </c>
      <c r="AA232" s="1564" t="str">
        <f t="shared" si="76"/>
        <v/>
      </c>
      <c r="AC232" s="1564" t="str">
        <f t="shared" si="77"/>
        <v/>
      </c>
      <c r="AE232" s="1564" t="str">
        <f t="shared" si="78"/>
        <v/>
      </c>
      <c r="AG232" s="1564" t="str">
        <f t="shared" si="79"/>
        <v/>
      </c>
      <c r="AI232" s="1564" t="str">
        <f t="shared" si="80"/>
        <v/>
      </c>
      <c r="AK232" s="1564" t="str">
        <f t="shared" si="81"/>
        <v/>
      </c>
      <c r="AM232" s="1564" t="str">
        <f t="shared" si="82"/>
        <v/>
      </c>
      <c r="AO232" s="1564" t="str">
        <f t="shared" si="83"/>
        <v/>
      </c>
      <c r="AQ232" s="1564" t="str">
        <f t="shared" si="84"/>
        <v/>
      </c>
    </row>
    <row r="233" spans="5:43">
      <c r="E233" s="1564" t="str">
        <f t="shared" si="85"/>
        <v/>
      </c>
      <c r="G233" s="1564" t="str">
        <f t="shared" si="85"/>
        <v/>
      </c>
      <c r="I233" s="1564" t="str">
        <f t="shared" si="67"/>
        <v/>
      </c>
      <c r="K233" s="1564" t="str">
        <f t="shared" si="68"/>
        <v/>
      </c>
      <c r="M233" s="1564" t="str">
        <f t="shared" si="69"/>
        <v/>
      </c>
      <c r="O233" s="1564" t="str">
        <f t="shared" si="70"/>
        <v/>
      </c>
      <c r="Q233" s="1564" t="str">
        <f t="shared" si="71"/>
        <v/>
      </c>
      <c r="S233" s="1564" t="str">
        <f t="shared" si="72"/>
        <v/>
      </c>
      <c r="U233" s="1564" t="str">
        <f t="shared" si="73"/>
        <v/>
      </c>
      <c r="W233" s="1564" t="str">
        <f t="shared" si="74"/>
        <v/>
      </c>
      <c r="Y233" s="1564" t="str">
        <f t="shared" si="75"/>
        <v/>
      </c>
      <c r="AA233" s="1564" t="str">
        <f t="shared" si="76"/>
        <v/>
      </c>
      <c r="AC233" s="1564" t="str">
        <f t="shared" si="77"/>
        <v/>
      </c>
      <c r="AE233" s="1564" t="str">
        <f t="shared" si="78"/>
        <v/>
      </c>
      <c r="AG233" s="1564" t="str">
        <f t="shared" si="79"/>
        <v/>
      </c>
      <c r="AI233" s="1564" t="str">
        <f t="shared" si="80"/>
        <v/>
      </c>
      <c r="AK233" s="1564" t="str">
        <f t="shared" si="81"/>
        <v/>
      </c>
      <c r="AM233" s="1564" t="str">
        <f t="shared" si="82"/>
        <v/>
      </c>
      <c r="AO233" s="1564" t="str">
        <f t="shared" si="83"/>
        <v/>
      </c>
      <c r="AQ233" s="1564" t="str">
        <f t="shared" si="84"/>
        <v/>
      </c>
    </row>
    <row r="234" spans="5:43">
      <c r="E234" s="1564" t="str">
        <f t="shared" si="85"/>
        <v/>
      </c>
      <c r="G234" s="1564" t="str">
        <f t="shared" si="85"/>
        <v/>
      </c>
      <c r="I234" s="1564" t="str">
        <f t="shared" si="67"/>
        <v/>
      </c>
      <c r="K234" s="1564" t="str">
        <f t="shared" si="68"/>
        <v/>
      </c>
      <c r="M234" s="1564" t="str">
        <f t="shared" si="69"/>
        <v/>
      </c>
      <c r="O234" s="1564" t="str">
        <f t="shared" si="70"/>
        <v/>
      </c>
      <c r="Q234" s="1564" t="str">
        <f t="shared" si="71"/>
        <v/>
      </c>
      <c r="S234" s="1564" t="str">
        <f t="shared" si="72"/>
        <v/>
      </c>
      <c r="U234" s="1564" t="str">
        <f t="shared" si="73"/>
        <v/>
      </c>
      <c r="W234" s="1564" t="str">
        <f t="shared" si="74"/>
        <v/>
      </c>
      <c r="Y234" s="1564" t="str">
        <f t="shared" si="75"/>
        <v/>
      </c>
      <c r="AA234" s="1564" t="str">
        <f t="shared" si="76"/>
        <v/>
      </c>
      <c r="AC234" s="1564" t="str">
        <f t="shared" si="77"/>
        <v/>
      </c>
      <c r="AE234" s="1564" t="str">
        <f t="shared" si="78"/>
        <v/>
      </c>
      <c r="AG234" s="1564" t="str">
        <f t="shared" si="79"/>
        <v/>
      </c>
      <c r="AI234" s="1564" t="str">
        <f t="shared" si="80"/>
        <v/>
      </c>
      <c r="AK234" s="1564" t="str">
        <f t="shared" si="81"/>
        <v/>
      </c>
      <c r="AM234" s="1564" t="str">
        <f t="shared" si="82"/>
        <v/>
      </c>
      <c r="AO234" s="1564" t="str">
        <f t="shared" si="83"/>
        <v/>
      </c>
      <c r="AQ234" s="1564" t="str">
        <f t="shared" si="84"/>
        <v/>
      </c>
    </row>
    <row r="235" spans="5:43">
      <c r="E235" s="1564" t="str">
        <f t="shared" si="85"/>
        <v/>
      </c>
      <c r="G235" s="1564" t="str">
        <f t="shared" si="85"/>
        <v/>
      </c>
      <c r="I235" s="1564" t="str">
        <f t="shared" si="67"/>
        <v/>
      </c>
      <c r="K235" s="1564" t="str">
        <f t="shared" si="68"/>
        <v/>
      </c>
      <c r="M235" s="1564" t="str">
        <f t="shared" si="69"/>
        <v/>
      </c>
      <c r="O235" s="1564" t="str">
        <f t="shared" si="70"/>
        <v/>
      </c>
      <c r="Q235" s="1564" t="str">
        <f t="shared" si="71"/>
        <v/>
      </c>
      <c r="S235" s="1564" t="str">
        <f t="shared" si="72"/>
        <v/>
      </c>
      <c r="U235" s="1564" t="str">
        <f t="shared" si="73"/>
        <v/>
      </c>
      <c r="W235" s="1564" t="str">
        <f t="shared" si="74"/>
        <v/>
      </c>
      <c r="Y235" s="1564" t="str">
        <f t="shared" si="75"/>
        <v/>
      </c>
      <c r="AA235" s="1564" t="str">
        <f t="shared" si="76"/>
        <v/>
      </c>
      <c r="AC235" s="1564" t="str">
        <f t="shared" si="77"/>
        <v/>
      </c>
      <c r="AE235" s="1564" t="str">
        <f t="shared" si="78"/>
        <v/>
      </c>
      <c r="AG235" s="1564" t="str">
        <f t="shared" si="79"/>
        <v/>
      </c>
      <c r="AI235" s="1564" t="str">
        <f t="shared" si="80"/>
        <v/>
      </c>
      <c r="AK235" s="1564" t="str">
        <f t="shared" si="81"/>
        <v/>
      </c>
      <c r="AM235" s="1564" t="str">
        <f t="shared" si="82"/>
        <v/>
      </c>
      <c r="AO235" s="1564" t="str">
        <f t="shared" si="83"/>
        <v/>
      </c>
      <c r="AQ235" s="1564" t="str">
        <f t="shared" si="84"/>
        <v/>
      </c>
    </row>
    <row r="236" spans="5:43">
      <c r="E236" s="1564" t="str">
        <f t="shared" si="85"/>
        <v/>
      </c>
      <c r="G236" s="1564" t="str">
        <f t="shared" si="85"/>
        <v/>
      </c>
      <c r="I236" s="1564" t="str">
        <f t="shared" si="67"/>
        <v/>
      </c>
      <c r="K236" s="1564" t="str">
        <f t="shared" si="68"/>
        <v/>
      </c>
      <c r="M236" s="1564" t="str">
        <f t="shared" si="69"/>
        <v/>
      </c>
      <c r="O236" s="1564" t="str">
        <f t="shared" si="70"/>
        <v/>
      </c>
      <c r="Q236" s="1564" t="str">
        <f t="shared" si="71"/>
        <v/>
      </c>
      <c r="S236" s="1564" t="str">
        <f t="shared" si="72"/>
        <v/>
      </c>
      <c r="U236" s="1564" t="str">
        <f t="shared" si="73"/>
        <v/>
      </c>
      <c r="W236" s="1564" t="str">
        <f t="shared" si="74"/>
        <v/>
      </c>
      <c r="Y236" s="1564" t="str">
        <f t="shared" si="75"/>
        <v/>
      </c>
      <c r="AA236" s="1564" t="str">
        <f t="shared" si="76"/>
        <v/>
      </c>
      <c r="AC236" s="1564" t="str">
        <f t="shared" si="77"/>
        <v/>
      </c>
      <c r="AE236" s="1564" t="str">
        <f t="shared" si="78"/>
        <v/>
      </c>
      <c r="AG236" s="1564" t="str">
        <f t="shared" si="79"/>
        <v/>
      </c>
      <c r="AI236" s="1564" t="str">
        <f t="shared" si="80"/>
        <v/>
      </c>
      <c r="AK236" s="1564" t="str">
        <f t="shared" si="81"/>
        <v/>
      </c>
      <c r="AM236" s="1564" t="str">
        <f t="shared" si="82"/>
        <v/>
      </c>
      <c r="AO236" s="1564" t="str">
        <f t="shared" si="83"/>
        <v/>
      </c>
      <c r="AQ236" s="1564" t="str">
        <f t="shared" si="84"/>
        <v/>
      </c>
    </row>
    <row r="237" spans="5:43">
      <c r="E237" s="1564" t="str">
        <f t="shared" ref="E237:G252" si="86">IF(OR($B237=0,D237=0),"",D237/$B237)</f>
        <v/>
      </c>
      <c r="G237" s="1564" t="str">
        <f t="shared" si="86"/>
        <v/>
      </c>
      <c r="I237" s="1564" t="str">
        <f t="shared" si="67"/>
        <v/>
      </c>
      <c r="K237" s="1564" t="str">
        <f t="shared" si="68"/>
        <v/>
      </c>
      <c r="M237" s="1564" t="str">
        <f t="shared" si="69"/>
        <v/>
      </c>
      <c r="O237" s="1564" t="str">
        <f t="shared" si="70"/>
        <v/>
      </c>
      <c r="Q237" s="1564" t="str">
        <f t="shared" si="71"/>
        <v/>
      </c>
      <c r="S237" s="1564" t="str">
        <f t="shared" si="72"/>
        <v/>
      </c>
      <c r="U237" s="1564" t="str">
        <f t="shared" si="73"/>
        <v/>
      </c>
      <c r="W237" s="1564" t="str">
        <f t="shared" si="74"/>
        <v/>
      </c>
      <c r="Y237" s="1564" t="str">
        <f t="shared" si="75"/>
        <v/>
      </c>
      <c r="AA237" s="1564" t="str">
        <f t="shared" si="76"/>
        <v/>
      </c>
      <c r="AC237" s="1564" t="str">
        <f t="shared" si="77"/>
        <v/>
      </c>
      <c r="AE237" s="1564" t="str">
        <f t="shared" si="78"/>
        <v/>
      </c>
      <c r="AG237" s="1564" t="str">
        <f t="shared" si="79"/>
        <v/>
      </c>
      <c r="AI237" s="1564" t="str">
        <f t="shared" si="80"/>
        <v/>
      </c>
      <c r="AK237" s="1564" t="str">
        <f t="shared" si="81"/>
        <v/>
      </c>
      <c r="AM237" s="1564" t="str">
        <f t="shared" si="82"/>
        <v/>
      </c>
      <c r="AO237" s="1564" t="str">
        <f t="shared" si="83"/>
        <v/>
      </c>
      <c r="AQ237" s="1564" t="str">
        <f t="shared" si="84"/>
        <v/>
      </c>
    </row>
    <row r="238" spans="5:43">
      <c r="E238" s="1564" t="str">
        <f t="shared" si="86"/>
        <v/>
      </c>
      <c r="G238" s="1564" t="str">
        <f t="shared" si="86"/>
        <v/>
      </c>
      <c r="I238" s="1564" t="str">
        <f t="shared" si="67"/>
        <v/>
      </c>
      <c r="K238" s="1564" t="str">
        <f t="shared" si="68"/>
        <v/>
      </c>
      <c r="M238" s="1564" t="str">
        <f t="shared" si="69"/>
        <v/>
      </c>
      <c r="O238" s="1564" t="str">
        <f t="shared" si="70"/>
        <v/>
      </c>
      <c r="Q238" s="1564" t="str">
        <f t="shared" si="71"/>
        <v/>
      </c>
      <c r="S238" s="1564" t="str">
        <f t="shared" si="72"/>
        <v/>
      </c>
      <c r="U238" s="1564" t="str">
        <f t="shared" si="73"/>
        <v/>
      </c>
      <c r="W238" s="1564" t="str">
        <f t="shared" si="74"/>
        <v/>
      </c>
      <c r="Y238" s="1564" t="str">
        <f t="shared" si="75"/>
        <v/>
      </c>
      <c r="AA238" s="1564" t="str">
        <f t="shared" si="76"/>
        <v/>
      </c>
      <c r="AC238" s="1564" t="str">
        <f t="shared" si="77"/>
        <v/>
      </c>
      <c r="AE238" s="1564" t="str">
        <f t="shared" si="78"/>
        <v/>
      </c>
      <c r="AG238" s="1564" t="str">
        <f t="shared" si="79"/>
        <v/>
      </c>
      <c r="AI238" s="1564" t="str">
        <f t="shared" si="80"/>
        <v/>
      </c>
      <c r="AK238" s="1564" t="str">
        <f t="shared" si="81"/>
        <v/>
      </c>
      <c r="AM238" s="1564" t="str">
        <f t="shared" si="82"/>
        <v/>
      </c>
      <c r="AO238" s="1564" t="str">
        <f t="shared" si="83"/>
        <v/>
      </c>
      <c r="AQ238" s="1564" t="str">
        <f t="shared" si="84"/>
        <v/>
      </c>
    </row>
    <row r="239" spans="5:43">
      <c r="E239" s="1564" t="str">
        <f t="shared" si="86"/>
        <v/>
      </c>
      <c r="G239" s="1564" t="str">
        <f t="shared" si="86"/>
        <v/>
      </c>
      <c r="I239" s="1564" t="str">
        <f t="shared" si="67"/>
        <v/>
      </c>
      <c r="K239" s="1564" t="str">
        <f t="shared" si="68"/>
        <v/>
      </c>
      <c r="M239" s="1564" t="str">
        <f t="shared" si="69"/>
        <v/>
      </c>
      <c r="O239" s="1564" t="str">
        <f t="shared" si="70"/>
        <v/>
      </c>
      <c r="Q239" s="1564" t="str">
        <f t="shared" si="71"/>
        <v/>
      </c>
      <c r="S239" s="1564" t="str">
        <f t="shared" si="72"/>
        <v/>
      </c>
      <c r="U239" s="1564" t="str">
        <f t="shared" si="73"/>
        <v/>
      </c>
      <c r="W239" s="1564" t="str">
        <f t="shared" si="74"/>
        <v/>
      </c>
      <c r="Y239" s="1564" t="str">
        <f t="shared" si="75"/>
        <v/>
      </c>
      <c r="AA239" s="1564" t="str">
        <f t="shared" si="76"/>
        <v/>
      </c>
      <c r="AC239" s="1564" t="str">
        <f t="shared" si="77"/>
        <v/>
      </c>
      <c r="AE239" s="1564" t="str">
        <f t="shared" si="78"/>
        <v/>
      </c>
      <c r="AG239" s="1564" t="str">
        <f t="shared" si="79"/>
        <v/>
      </c>
      <c r="AI239" s="1564" t="str">
        <f t="shared" si="80"/>
        <v/>
      </c>
      <c r="AK239" s="1564" t="str">
        <f t="shared" si="81"/>
        <v/>
      </c>
      <c r="AM239" s="1564" t="str">
        <f t="shared" si="82"/>
        <v/>
      </c>
      <c r="AO239" s="1564" t="str">
        <f t="shared" si="83"/>
        <v/>
      </c>
      <c r="AQ239" s="1564" t="str">
        <f t="shared" si="84"/>
        <v/>
      </c>
    </row>
    <row r="240" spans="5:43">
      <c r="E240" s="1564" t="str">
        <f t="shared" si="86"/>
        <v/>
      </c>
      <c r="G240" s="1564" t="str">
        <f t="shared" si="86"/>
        <v/>
      </c>
      <c r="I240" s="1564" t="str">
        <f t="shared" si="67"/>
        <v/>
      </c>
      <c r="K240" s="1564" t="str">
        <f t="shared" si="68"/>
        <v/>
      </c>
      <c r="M240" s="1564" t="str">
        <f t="shared" si="69"/>
        <v/>
      </c>
      <c r="O240" s="1564" t="str">
        <f t="shared" si="70"/>
        <v/>
      </c>
      <c r="Q240" s="1564" t="str">
        <f t="shared" si="71"/>
        <v/>
      </c>
      <c r="S240" s="1564" t="str">
        <f t="shared" si="72"/>
        <v/>
      </c>
      <c r="U240" s="1564" t="str">
        <f t="shared" si="73"/>
        <v/>
      </c>
      <c r="W240" s="1564" t="str">
        <f t="shared" si="74"/>
        <v/>
      </c>
      <c r="Y240" s="1564" t="str">
        <f t="shared" si="75"/>
        <v/>
      </c>
      <c r="AA240" s="1564" t="str">
        <f t="shared" si="76"/>
        <v/>
      </c>
      <c r="AC240" s="1564" t="str">
        <f t="shared" si="77"/>
        <v/>
      </c>
      <c r="AE240" s="1564" t="str">
        <f t="shared" si="78"/>
        <v/>
      </c>
      <c r="AG240" s="1564" t="str">
        <f t="shared" si="79"/>
        <v/>
      </c>
      <c r="AI240" s="1564" t="str">
        <f t="shared" si="80"/>
        <v/>
      </c>
      <c r="AK240" s="1564" t="str">
        <f t="shared" si="81"/>
        <v/>
      </c>
      <c r="AM240" s="1564" t="str">
        <f t="shared" si="82"/>
        <v/>
      </c>
      <c r="AO240" s="1564" t="str">
        <f t="shared" si="83"/>
        <v/>
      </c>
      <c r="AQ240" s="1564" t="str">
        <f t="shared" si="84"/>
        <v/>
      </c>
    </row>
    <row r="241" spans="5:43">
      <c r="E241" s="1564" t="str">
        <f t="shared" si="86"/>
        <v/>
      </c>
      <c r="G241" s="1564" t="str">
        <f t="shared" si="86"/>
        <v/>
      </c>
      <c r="I241" s="1564" t="str">
        <f t="shared" si="67"/>
        <v/>
      </c>
      <c r="K241" s="1564" t="str">
        <f t="shared" si="68"/>
        <v/>
      </c>
      <c r="M241" s="1564" t="str">
        <f t="shared" si="69"/>
        <v/>
      </c>
      <c r="O241" s="1564" t="str">
        <f t="shared" si="70"/>
        <v/>
      </c>
      <c r="Q241" s="1564" t="str">
        <f t="shared" si="71"/>
        <v/>
      </c>
      <c r="S241" s="1564" t="str">
        <f t="shared" si="72"/>
        <v/>
      </c>
      <c r="U241" s="1564" t="str">
        <f t="shared" si="73"/>
        <v/>
      </c>
      <c r="W241" s="1564" t="str">
        <f t="shared" si="74"/>
        <v/>
      </c>
      <c r="Y241" s="1564" t="str">
        <f t="shared" si="75"/>
        <v/>
      </c>
      <c r="AA241" s="1564" t="str">
        <f t="shared" si="76"/>
        <v/>
      </c>
      <c r="AC241" s="1564" t="str">
        <f t="shared" si="77"/>
        <v/>
      </c>
      <c r="AE241" s="1564" t="str">
        <f t="shared" si="78"/>
        <v/>
      </c>
      <c r="AG241" s="1564" t="str">
        <f t="shared" si="79"/>
        <v/>
      </c>
      <c r="AI241" s="1564" t="str">
        <f t="shared" si="80"/>
        <v/>
      </c>
      <c r="AK241" s="1564" t="str">
        <f t="shared" si="81"/>
        <v/>
      </c>
      <c r="AM241" s="1564" t="str">
        <f t="shared" si="82"/>
        <v/>
      </c>
      <c r="AO241" s="1564" t="str">
        <f t="shared" si="83"/>
        <v/>
      </c>
      <c r="AQ241" s="1564" t="str">
        <f t="shared" si="84"/>
        <v/>
      </c>
    </row>
    <row r="242" spans="5:43">
      <c r="E242" s="1564" t="str">
        <f t="shared" si="86"/>
        <v/>
      </c>
      <c r="G242" s="1564" t="str">
        <f t="shared" si="86"/>
        <v/>
      </c>
      <c r="I242" s="1564" t="str">
        <f t="shared" si="67"/>
        <v/>
      </c>
      <c r="K242" s="1564" t="str">
        <f t="shared" si="68"/>
        <v/>
      </c>
      <c r="M242" s="1564" t="str">
        <f t="shared" si="69"/>
        <v/>
      </c>
      <c r="O242" s="1564" t="str">
        <f t="shared" si="70"/>
        <v/>
      </c>
      <c r="Q242" s="1564" t="str">
        <f t="shared" si="71"/>
        <v/>
      </c>
      <c r="S242" s="1564" t="str">
        <f t="shared" si="72"/>
        <v/>
      </c>
      <c r="U242" s="1564" t="str">
        <f t="shared" si="73"/>
        <v/>
      </c>
      <c r="W242" s="1564" t="str">
        <f t="shared" si="74"/>
        <v/>
      </c>
      <c r="Y242" s="1564" t="str">
        <f t="shared" si="75"/>
        <v/>
      </c>
      <c r="AA242" s="1564" t="str">
        <f t="shared" si="76"/>
        <v/>
      </c>
      <c r="AC242" s="1564" t="str">
        <f t="shared" si="77"/>
        <v/>
      </c>
      <c r="AE242" s="1564" t="str">
        <f t="shared" si="78"/>
        <v/>
      </c>
      <c r="AG242" s="1564" t="str">
        <f t="shared" si="79"/>
        <v/>
      </c>
      <c r="AI242" s="1564" t="str">
        <f t="shared" si="80"/>
        <v/>
      </c>
      <c r="AK242" s="1564" t="str">
        <f t="shared" si="81"/>
        <v/>
      </c>
      <c r="AM242" s="1564" t="str">
        <f t="shared" si="82"/>
        <v/>
      </c>
      <c r="AO242" s="1564" t="str">
        <f t="shared" si="83"/>
        <v/>
      </c>
      <c r="AQ242" s="1564" t="str">
        <f t="shared" si="84"/>
        <v/>
      </c>
    </row>
    <row r="243" spans="5:43">
      <c r="E243" s="1564" t="str">
        <f t="shared" si="86"/>
        <v/>
      </c>
      <c r="G243" s="1564" t="str">
        <f t="shared" si="86"/>
        <v/>
      </c>
      <c r="I243" s="1564" t="str">
        <f t="shared" si="67"/>
        <v/>
      </c>
      <c r="K243" s="1564" t="str">
        <f t="shared" si="68"/>
        <v/>
      </c>
      <c r="M243" s="1564" t="str">
        <f t="shared" si="69"/>
        <v/>
      </c>
      <c r="O243" s="1564" t="str">
        <f t="shared" si="70"/>
        <v/>
      </c>
      <c r="Q243" s="1564" t="str">
        <f t="shared" si="71"/>
        <v/>
      </c>
      <c r="S243" s="1564" t="str">
        <f t="shared" si="72"/>
        <v/>
      </c>
      <c r="U243" s="1564" t="str">
        <f t="shared" si="73"/>
        <v/>
      </c>
      <c r="W243" s="1564" t="str">
        <f t="shared" si="74"/>
        <v/>
      </c>
      <c r="Y243" s="1564" t="str">
        <f t="shared" si="75"/>
        <v/>
      </c>
      <c r="AA243" s="1564" t="str">
        <f t="shared" si="76"/>
        <v/>
      </c>
      <c r="AC243" s="1564" t="str">
        <f t="shared" si="77"/>
        <v/>
      </c>
      <c r="AE243" s="1564" t="str">
        <f t="shared" si="78"/>
        <v/>
      </c>
      <c r="AG243" s="1564" t="str">
        <f t="shared" si="79"/>
        <v/>
      </c>
      <c r="AI243" s="1564" t="str">
        <f t="shared" si="80"/>
        <v/>
      </c>
      <c r="AK243" s="1564" t="str">
        <f t="shared" si="81"/>
        <v/>
      </c>
      <c r="AM243" s="1564" t="str">
        <f t="shared" si="82"/>
        <v/>
      </c>
      <c r="AO243" s="1564" t="str">
        <f t="shared" si="83"/>
        <v/>
      </c>
      <c r="AQ243" s="1564" t="str">
        <f t="shared" si="84"/>
        <v/>
      </c>
    </row>
    <row r="244" spans="5:43">
      <c r="E244" s="1564" t="str">
        <f t="shared" si="86"/>
        <v/>
      </c>
      <c r="G244" s="1564" t="str">
        <f t="shared" si="86"/>
        <v/>
      </c>
      <c r="I244" s="1564" t="str">
        <f t="shared" si="67"/>
        <v/>
      </c>
      <c r="K244" s="1564" t="str">
        <f t="shared" si="68"/>
        <v/>
      </c>
      <c r="M244" s="1564" t="str">
        <f t="shared" si="69"/>
        <v/>
      </c>
      <c r="O244" s="1564" t="str">
        <f t="shared" si="70"/>
        <v/>
      </c>
      <c r="Q244" s="1564" t="str">
        <f t="shared" si="71"/>
        <v/>
      </c>
      <c r="S244" s="1564" t="str">
        <f t="shared" si="72"/>
        <v/>
      </c>
      <c r="U244" s="1564" t="str">
        <f t="shared" si="73"/>
        <v/>
      </c>
      <c r="W244" s="1564" t="str">
        <f t="shared" si="74"/>
        <v/>
      </c>
      <c r="Y244" s="1564" t="str">
        <f t="shared" si="75"/>
        <v/>
      </c>
      <c r="AA244" s="1564" t="str">
        <f t="shared" si="76"/>
        <v/>
      </c>
      <c r="AC244" s="1564" t="str">
        <f t="shared" si="77"/>
        <v/>
      </c>
      <c r="AE244" s="1564" t="str">
        <f t="shared" si="78"/>
        <v/>
      </c>
      <c r="AG244" s="1564" t="str">
        <f t="shared" si="79"/>
        <v/>
      </c>
      <c r="AI244" s="1564" t="str">
        <f t="shared" si="80"/>
        <v/>
      </c>
      <c r="AK244" s="1564" t="str">
        <f t="shared" si="81"/>
        <v/>
      </c>
      <c r="AM244" s="1564" t="str">
        <f t="shared" si="82"/>
        <v/>
      </c>
      <c r="AO244" s="1564" t="str">
        <f t="shared" si="83"/>
        <v/>
      </c>
      <c r="AQ244" s="1564" t="str">
        <f t="shared" si="84"/>
        <v/>
      </c>
    </row>
    <row r="245" spans="5:43">
      <c r="E245" s="1564" t="str">
        <f t="shared" si="86"/>
        <v/>
      </c>
      <c r="G245" s="1564" t="str">
        <f t="shared" si="86"/>
        <v/>
      </c>
      <c r="I245" s="1564" t="str">
        <f t="shared" si="67"/>
        <v/>
      </c>
      <c r="K245" s="1564" t="str">
        <f t="shared" si="68"/>
        <v/>
      </c>
      <c r="M245" s="1564" t="str">
        <f t="shared" si="69"/>
        <v/>
      </c>
      <c r="O245" s="1564" t="str">
        <f t="shared" si="70"/>
        <v/>
      </c>
      <c r="Q245" s="1564" t="str">
        <f t="shared" si="71"/>
        <v/>
      </c>
      <c r="S245" s="1564" t="str">
        <f t="shared" si="72"/>
        <v/>
      </c>
      <c r="U245" s="1564" t="str">
        <f t="shared" si="73"/>
        <v/>
      </c>
      <c r="W245" s="1564" t="str">
        <f t="shared" si="74"/>
        <v/>
      </c>
      <c r="Y245" s="1564" t="str">
        <f t="shared" si="75"/>
        <v/>
      </c>
      <c r="AA245" s="1564" t="str">
        <f t="shared" si="76"/>
        <v/>
      </c>
      <c r="AC245" s="1564" t="str">
        <f t="shared" si="77"/>
        <v/>
      </c>
      <c r="AE245" s="1564" t="str">
        <f t="shared" si="78"/>
        <v/>
      </c>
      <c r="AG245" s="1564" t="str">
        <f t="shared" si="79"/>
        <v/>
      </c>
      <c r="AI245" s="1564" t="str">
        <f t="shared" si="80"/>
        <v/>
      </c>
      <c r="AK245" s="1564" t="str">
        <f t="shared" si="81"/>
        <v/>
      </c>
      <c r="AM245" s="1564" t="str">
        <f t="shared" si="82"/>
        <v/>
      </c>
      <c r="AO245" s="1564" t="str">
        <f t="shared" si="83"/>
        <v/>
      </c>
      <c r="AQ245" s="1564" t="str">
        <f t="shared" si="84"/>
        <v/>
      </c>
    </row>
    <row r="246" spans="5:43">
      <c r="E246" s="1564" t="str">
        <f t="shared" si="86"/>
        <v/>
      </c>
      <c r="G246" s="1564" t="str">
        <f t="shared" si="86"/>
        <v/>
      </c>
      <c r="I246" s="1564" t="str">
        <f t="shared" si="67"/>
        <v/>
      </c>
      <c r="K246" s="1564" t="str">
        <f t="shared" si="68"/>
        <v/>
      </c>
      <c r="M246" s="1564" t="str">
        <f t="shared" si="69"/>
        <v/>
      </c>
      <c r="O246" s="1564" t="str">
        <f t="shared" si="70"/>
        <v/>
      </c>
      <c r="Q246" s="1564" t="str">
        <f t="shared" si="71"/>
        <v/>
      </c>
      <c r="S246" s="1564" t="str">
        <f t="shared" si="72"/>
        <v/>
      </c>
      <c r="U246" s="1564" t="str">
        <f t="shared" si="73"/>
        <v/>
      </c>
      <c r="W246" s="1564" t="str">
        <f t="shared" si="74"/>
        <v/>
      </c>
      <c r="Y246" s="1564" t="str">
        <f t="shared" si="75"/>
        <v/>
      </c>
      <c r="AA246" s="1564" t="str">
        <f t="shared" si="76"/>
        <v/>
      </c>
      <c r="AC246" s="1564" t="str">
        <f t="shared" si="77"/>
        <v/>
      </c>
      <c r="AE246" s="1564" t="str">
        <f t="shared" si="78"/>
        <v/>
      </c>
      <c r="AG246" s="1564" t="str">
        <f t="shared" si="79"/>
        <v/>
      </c>
      <c r="AI246" s="1564" t="str">
        <f t="shared" si="80"/>
        <v/>
      </c>
      <c r="AK246" s="1564" t="str">
        <f t="shared" si="81"/>
        <v/>
      </c>
      <c r="AM246" s="1564" t="str">
        <f t="shared" si="82"/>
        <v/>
      </c>
      <c r="AO246" s="1564" t="str">
        <f t="shared" si="83"/>
        <v/>
      </c>
      <c r="AQ246" s="1564" t="str">
        <f t="shared" si="84"/>
        <v/>
      </c>
    </row>
    <row r="247" spans="5:43">
      <c r="E247" s="1564" t="str">
        <f t="shared" si="86"/>
        <v/>
      </c>
      <c r="G247" s="1564" t="str">
        <f t="shared" si="86"/>
        <v/>
      </c>
      <c r="I247" s="1564" t="str">
        <f t="shared" si="67"/>
        <v/>
      </c>
      <c r="K247" s="1564" t="str">
        <f t="shared" si="68"/>
        <v/>
      </c>
      <c r="M247" s="1564" t="str">
        <f t="shared" si="69"/>
        <v/>
      </c>
      <c r="O247" s="1564" t="str">
        <f t="shared" si="70"/>
        <v/>
      </c>
      <c r="Q247" s="1564" t="str">
        <f t="shared" si="71"/>
        <v/>
      </c>
      <c r="S247" s="1564" t="str">
        <f t="shared" si="72"/>
        <v/>
      </c>
      <c r="U247" s="1564" t="str">
        <f t="shared" si="73"/>
        <v/>
      </c>
      <c r="W247" s="1564" t="str">
        <f t="shared" si="74"/>
        <v/>
      </c>
      <c r="Y247" s="1564" t="str">
        <f t="shared" si="75"/>
        <v/>
      </c>
      <c r="AA247" s="1564" t="str">
        <f t="shared" si="76"/>
        <v/>
      </c>
      <c r="AC247" s="1564" t="str">
        <f t="shared" si="77"/>
        <v/>
      </c>
      <c r="AE247" s="1564" t="str">
        <f t="shared" si="78"/>
        <v/>
      </c>
      <c r="AG247" s="1564" t="str">
        <f t="shared" si="79"/>
        <v/>
      </c>
      <c r="AI247" s="1564" t="str">
        <f t="shared" si="80"/>
        <v/>
      </c>
      <c r="AK247" s="1564" t="str">
        <f t="shared" si="81"/>
        <v/>
      </c>
      <c r="AM247" s="1564" t="str">
        <f t="shared" si="82"/>
        <v/>
      </c>
      <c r="AO247" s="1564" t="str">
        <f t="shared" si="83"/>
        <v/>
      </c>
      <c r="AQ247" s="1564" t="str">
        <f t="shared" si="84"/>
        <v/>
      </c>
    </row>
    <row r="248" spans="5:43">
      <c r="E248" s="1564" t="str">
        <f t="shared" si="86"/>
        <v/>
      </c>
      <c r="G248" s="1564" t="str">
        <f t="shared" si="86"/>
        <v/>
      </c>
      <c r="I248" s="1564" t="str">
        <f t="shared" si="67"/>
        <v/>
      </c>
      <c r="K248" s="1564" t="str">
        <f t="shared" si="68"/>
        <v/>
      </c>
      <c r="M248" s="1564" t="str">
        <f t="shared" si="69"/>
        <v/>
      </c>
      <c r="O248" s="1564" t="str">
        <f t="shared" si="70"/>
        <v/>
      </c>
      <c r="Q248" s="1564" t="str">
        <f t="shared" si="71"/>
        <v/>
      </c>
      <c r="S248" s="1564" t="str">
        <f t="shared" si="72"/>
        <v/>
      </c>
      <c r="U248" s="1564" t="str">
        <f t="shared" si="73"/>
        <v/>
      </c>
      <c r="W248" s="1564" t="str">
        <f t="shared" si="74"/>
        <v/>
      </c>
      <c r="Y248" s="1564" t="str">
        <f t="shared" si="75"/>
        <v/>
      </c>
      <c r="AA248" s="1564" t="str">
        <f t="shared" si="76"/>
        <v/>
      </c>
      <c r="AC248" s="1564" t="str">
        <f t="shared" si="77"/>
        <v/>
      </c>
      <c r="AE248" s="1564" t="str">
        <f t="shared" si="78"/>
        <v/>
      </c>
      <c r="AG248" s="1564" t="str">
        <f t="shared" si="79"/>
        <v/>
      </c>
      <c r="AI248" s="1564" t="str">
        <f t="shared" si="80"/>
        <v/>
      </c>
      <c r="AK248" s="1564" t="str">
        <f t="shared" si="81"/>
        <v/>
      </c>
      <c r="AM248" s="1564" t="str">
        <f t="shared" si="82"/>
        <v/>
      </c>
      <c r="AO248" s="1564" t="str">
        <f t="shared" si="83"/>
        <v/>
      </c>
      <c r="AQ248" s="1564" t="str">
        <f t="shared" si="84"/>
        <v/>
      </c>
    </row>
    <row r="249" spans="5:43">
      <c r="E249" s="1564" t="str">
        <f t="shared" si="86"/>
        <v/>
      </c>
      <c r="G249" s="1564" t="str">
        <f t="shared" si="86"/>
        <v/>
      </c>
      <c r="I249" s="1564" t="str">
        <f t="shared" si="67"/>
        <v/>
      </c>
      <c r="K249" s="1564" t="str">
        <f t="shared" si="68"/>
        <v/>
      </c>
      <c r="M249" s="1564" t="str">
        <f t="shared" si="69"/>
        <v/>
      </c>
      <c r="O249" s="1564" t="str">
        <f t="shared" si="70"/>
        <v/>
      </c>
      <c r="Q249" s="1564" t="str">
        <f t="shared" si="71"/>
        <v/>
      </c>
      <c r="S249" s="1564" t="str">
        <f t="shared" si="72"/>
        <v/>
      </c>
      <c r="U249" s="1564" t="str">
        <f t="shared" si="73"/>
        <v/>
      </c>
      <c r="W249" s="1564" t="str">
        <f t="shared" si="74"/>
        <v/>
      </c>
      <c r="Y249" s="1564" t="str">
        <f t="shared" si="75"/>
        <v/>
      </c>
      <c r="AA249" s="1564" t="str">
        <f t="shared" si="76"/>
        <v/>
      </c>
      <c r="AC249" s="1564" t="str">
        <f t="shared" si="77"/>
        <v/>
      </c>
      <c r="AE249" s="1564" t="str">
        <f t="shared" si="78"/>
        <v/>
      </c>
      <c r="AG249" s="1564" t="str">
        <f t="shared" si="79"/>
        <v/>
      </c>
      <c r="AI249" s="1564" t="str">
        <f t="shared" si="80"/>
        <v/>
      </c>
      <c r="AK249" s="1564" t="str">
        <f t="shared" si="81"/>
        <v/>
      </c>
      <c r="AM249" s="1564" t="str">
        <f t="shared" si="82"/>
        <v/>
      </c>
      <c r="AO249" s="1564" t="str">
        <f t="shared" si="83"/>
        <v/>
      </c>
      <c r="AQ249" s="1564" t="str">
        <f t="shared" si="84"/>
        <v/>
      </c>
    </row>
    <row r="250" spans="5:43">
      <c r="E250" s="1564" t="str">
        <f t="shared" si="86"/>
        <v/>
      </c>
      <c r="G250" s="1564" t="str">
        <f t="shared" si="86"/>
        <v/>
      </c>
      <c r="I250" s="1564" t="str">
        <f t="shared" si="67"/>
        <v/>
      </c>
      <c r="K250" s="1564" t="str">
        <f t="shared" si="68"/>
        <v/>
      </c>
      <c r="M250" s="1564" t="str">
        <f t="shared" si="69"/>
        <v/>
      </c>
      <c r="O250" s="1564" t="str">
        <f t="shared" si="70"/>
        <v/>
      </c>
      <c r="Q250" s="1564" t="str">
        <f t="shared" si="71"/>
        <v/>
      </c>
      <c r="S250" s="1564" t="str">
        <f t="shared" si="72"/>
        <v/>
      </c>
      <c r="U250" s="1564" t="str">
        <f t="shared" si="73"/>
        <v/>
      </c>
      <c r="W250" s="1564" t="str">
        <f t="shared" si="74"/>
        <v/>
      </c>
      <c r="Y250" s="1564" t="str">
        <f t="shared" si="75"/>
        <v/>
      </c>
      <c r="AA250" s="1564" t="str">
        <f t="shared" si="76"/>
        <v/>
      </c>
      <c r="AC250" s="1564" t="str">
        <f t="shared" si="77"/>
        <v/>
      </c>
      <c r="AE250" s="1564" t="str">
        <f t="shared" si="78"/>
        <v/>
      </c>
      <c r="AG250" s="1564" t="str">
        <f t="shared" si="79"/>
        <v/>
      </c>
      <c r="AI250" s="1564" t="str">
        <f t="shared" si="80"/>
        <v/>
      </c>
      <c r="AK250" s="1564" t="str">
        <f t="shared" si="81"/>
        <v/>
      </c>
      <c r="AM250" s="1564" t="str">
        <f t="shared" si="82"/>
        <v/>
      </c>
      <c r="AO250" s="1564" t="str">
        <f t="shared" si="83"/>
        <v/>
      </c>
      <c r="AQ250" s="1564" t="str">
        <f t="shared" si="84"/>
        <v/>
      </c>
    </row>
    <row r="251" spans="5:43">
      <c r="E251" s="1564" t="str">
        <f t="shared" si="86"/>
        <v/>
      </c>
      <c r="G251" s="1564" t="str">
        <f t="shared" si="86"/>
        <v/>
      </c>
      <c r="I251" s="1564" t="str">
        <f t="shared" si="67"/>
        <v/>
      </c>
      <c r="K251" s="1564" t="str">
        <f t="shared" si="68"/>
        <v/>
      </c>
      <c r="M251" s="1564" t="str">
        <f t="shared" si="69"/>
        <v/>
      </c>
      <c r="O251" s="1564" t="str">
        <f t="shared" si="70"/>
        <v/>
      </c>
      <c r="Q251" s="1564" t="str">
        <f t="shared" si="71"/>
        <v/>
      </c>
      <c r="S251" s="1564" t="str">
        <f t="shared" si="72"/>
        <v/>
      </c>
      <c r="U251" s="1564" t="str">
        <f t="shared" si="73"/>
        <v/>
      </c>
      <c r="W251" s="1564" t="str">
        <f t="shared" si="74"/>
        <v/>
      </c>
      <c r="Y251" s="1564" t="str">
        <f t="shared" si="75"/>
        <v/>
      </c>
      <c r="AA251" s="1564" t="str">
        <f t="shared" si="76"/>
        <v/>
      </c>
      <c r="AC251" s="1564" t="str">
        <f t="shared" si="77"/>
        <v/>
      </c>
      <c r="AE251" s="1564" t="str">
        <f t="shared" si="78"/>
        <v/>
      </c>
      <c r="AG251" s="1564" t="str">
        <f t="shared" si="79"/>
        <v/>
      </c>
      <c r="AI251" s="1564" t="str">
        <f t="shared" si="80"/>
        <v/>
      </c>
      <c r="AK251" s="1564" t="str">
        <f t="shared" si="81"/>
        <v/>
      </c>
      <c r="AM251" s="1564" t="str">
        <f t="shared" si="82"/>
        <v/>
      </c>
      <c r="AO251" s="1564" t="str">
        <f t="shared" si="83"/>
        <v/>
      </c>
      <c r="AQ251" s="1564" t="str">
        <f t="shared" si="84"/>
        <v/>
      </c>
    </row>
    <row r="252" spans="5:43">
      <c r="E252" s="1564" t="str">
        <f t="shared" si="86"/>
        <v/>
      </c>
      <c r="G252" s="1564" t="str">
        <f t="shared" si="86"/>
        <v/>
      </c>
      <c r="I252" s="1564" t="str">
        <f t="shared" si="67"/>
        <v/>
      </c>
      <c r="K252" s="1564" t="str">
        <f t="shared" si="68"/>
        <v/>
      </c>
      <c r="M252" s="1564" t="str">
        <f t="shared" si="69"/>
        <v/>
      </c>
      <c r="O252" s="1564" t="str">
        <f t="shared" si="70"/>
        <v/>
      </c>
      <c r="Q252" s="1564" t="str">
        <f t="shared" si="71"/>
        <v/>
      </c>
      <c r="S252" s="1564" t="str">
        <f t="shared" si="72"/>
        <v/>
      </c>
      <c r="U252" s="1564" t="str">
        <f t="shared" si="73"/>
        <v/>
      </c>
      <c r="W252" s="1564" t="str">
        <f t="shared" si="74"/>
        <v/>
      </c>
      <c r="Y252" s="1564" t="str">
        <f t="shared" si="75"/>
        <v/>
      </c>
      <c r="AA252" s="1564" t="str">
        <f t="shared" si="76"/>
        <v/>
      </c>
      <c r="AC252" s="1564" t="str">
        <f t="shared" si="77"/>
        <v/>
      </c>
      <c r="AE252" s="1564" t="str">
        <f t="shared" si="78"/>
        <v/>
      </c>
      <c r="AG252" s="1564" t="str">
        <f t="shared" si="79"/>
        <v/>
      </c>
      <c r="AI252" s="1564" t="str">
        <f t="shared" si="80"/>
        <v/>
      </c>
      <c r="AK252" s="1564" t="str">
        <f t="shared" si="81"/>
        <v/>
      </c>
      <c r="AM252" s="1564" t="str">
        <f t="shared" si="82"/>
        <v/>
      </c>
      <c r="AO252" s="1564" t="str">
        <f t="shared" si="83"/>
        <v/>
      </c>
      <c r="AQ252" s="1564" t="str">
        <f t="shared" si="84"/>
        <v/>
      </c>
    </row>
    <row r="253" spans="5:43">
      <c r="E253" s="1564" t="str">
        <f t="shared" ref="E253:G268" si="87">IF(OR($B253=0,D253=0),"",D253/$B253)</f>
        <v/>
      </c>
      <c r="G253" s="1564" t="str">
        <f t="shared" si="87"/>
        <v/>
      </c>
      <c r="I253" s="1564" t="str">
        <f t="shared" si="67"/>
        <v/>
      </c>
      <c r="K253" s="1564" t="str">
        <f t="shared" si="68"/>
        <v/>
      </c>
      <c r="M253" s="1564" t="str">
        <f t="shared" si="69"/>
        <v/>
      </c>
      <c r="O253" s="1564" t="str">
        <f t="shared" si="70"/>
        <v/>
      </c>
      <c r="Q253" s="1564" t="str">
        <f t="shared" si="71"/>
        <v/>
      </c>
      <c r="S253" s="1564" t="str">
        <f t="shared" si="72"/>
        <v/>
      </c>
      <c r="U253" s="1564" t="str">
        <f t="shared" si="73"/>
        <v/>
      </c>
      <c r="W253" s="1564" t="str">
        <f t="shared" si="74"/>
        <v/>
      </c>
      <c r="Y253" s="1564" t="str">
        <f t="shared" si="75"/>
        <v/>
      </c>
      <c r="AA253" s="1564" t="str">
        <f t="shared" si="76"/>
        <v/>
      </c>
      <c r="AC253" s="1564" t="str">
        <f t="shared" si="77"/>
        <v/>
      </c>
      <c r="AE253" s="1564" t="str">
        <f t="shared" si="78"/>
        <v/>
      </c>
      <c r="AG253" s="1564" t="str">
        <f t="shared" si="79"/>
        <v/>
      </c>
      <c r="AI253" s="1564" t="str">
        <f t="shared" si="80"/>
        <v/>
      </c>
      <c r="AK253" s="1564" t="str">
        <f t="shared" si="81"/>
        <v/>
      </c>
      <c r="AM253" s="1564" t="str">
        <f t="shared" si="82"/>
        <v/>
      </c>
      <c r="AO253" s="1564" t="str">
        <f t="shared" si="83"/>
        <v/>
      </c>
      <c r="AQ253" s="1564" t="str">
        <f t="shared" si="84"/>
        <v/>
      </c>
    </row>
    <row r="254" spans="5:43">
      <c r="E254" s="1564" t="str">
        <f t="shared" si="87"/>
        <v/>
      </c>
      <c r="G254" s="1564" t="str">
        <f t="shared" si="87"/>
        <v/>
      </c>
      <c r="I254" s="1564" t="str">
        <f t="shared" si="67"/>
        <v/>
      </c>
      <c r="K254" s="1564" t="str">
        <f t="shared" si="68"/>
        <v/>
      </c>
      <c r="M254" s="1564" t="str">
        <f t="shared" si="69"/>
        <v/>
      </c>
      <c r="O254" s="1564" t="str">
        <f t="shared" si="70"/>
        <v/>
      </c>
      <c r="Q254" s="1564" t="str">
        <f t="shared" si="71"/>
        <v/>
      </c>
      <c r="S254" s="1564" t="str">
        <f t="shared" si="72"/>
        <v/>
      </c>
      <c r="U254" s="1564" t="str">
        <f t="shared" si="73"/>
        <v/>
      </c>
      <c r="W254" s="1564" t="str">
        <f t="shared" si="74"/>
        <v/>
      </c>
      <c r="Y254" s="1564" t="str">
        <f t="shared" si="75"/>
        <v/>
      </c>
      <c r="AA254" s="1564" t="str">
        <f t="shared" si="76"/>
        <v/>
      </c>
      <c r="AC254" s="1564" t="str">
        <f t="shared" si="77"/>
        <v/>
      </c>
      <c r="AE254" s="1564" t="str">
        <f t="shared" si="78"/>
        <v/>
      </c>
      <c r="AG254" s="1564" t="str">
        <f t="shared" si="79"/>
        <v/>
      </c>
      <c r="AI254" s="1564" t="str">
        <f t="shared" si="80"/>
        <v/>
      </c>
      <c r="AK254" s="1564" t="str">
        <f t="shared" si="81"/>
        <v/>
      </c>
      <c r="AM254" s="1564" t="str">
        <f t="shared" si="82"/>
        <v/>
      </c>
      <c r="AO254" s="1564" t="str">
        <f t="shared" si="83"/>
        <v/>
      </c>
      <c r="AQ254" s="1564" t="str">
        <f t="shared" si="84"/>
        <v/>
      </c>
    </row>
    <row r="255" spans="5:43">
      <c r="E255" s="1564" t="str">
        <f t="shared" si="87"/>
        <v/>
      </c>
      <c r="G255" s="1564" t="str">
        <f t="shared" si="87"/>
        <v/>
      </c>
      <c r="I255" s="1564" t="str">
        <f t="shared" si="67"/>
        <v/>
      </c>
      <c r="K255" s="1564" t="str">
        <f t="shared" si="68"/>
        <v/>
      </c>
      <c r="M255" s="1564" t="str">
        <f t="shared" si="69"/>
        <v/>
      </c>
      <c r="O255" s="1564" t="str">
        <f t="shared" si="70"/>
        <v/>
      </c>
      <c r="Q255" s="1564" t="str">
        <f t="shared" si="71"/>
        <v/>
      </c>
      <c r="S255" s="1564" t="str">
        <f t="shared" si="72"/>
        <v/>
      </c>
      <c r="U255" s="1564" t="str">
        <f t="shared" si="73"/>
        <v/>
      </c>
      <c r="W255" s="1564" t="str">
        <f t="shared" si="74"/>
        <v/>
      </c>
      <c r="Y255" s="1564" t="str">
        <f t="shared" si="75"/>
        <v/>
      </c>
      <c r="AA255" s="1564" t="str">
        <f t="shared" si="76"/>
        <v/>
      </c>
      <c r="AC255" s="1564" t="str">
        <f t="shared" si="77"/>
        <v/>
      </c>
      <c r="AE255" s="1564" t="str">
        <f t="shared" si="78"/>
        <v/>
      </c>
      <c r="AG255" s="1564" t="str">
        <f t="shared" si="79"/>
        <v/>
      </c>
      <c r="AI255" s="1564" t="str">
        <f t="shared" si="80"/>
        <v/>
      </c>
      <c r="AK255" s="1564" t="str">
        <f t="shared" si="81"/>
        <v/>
      </c>
      <c r="AM255" s="1564" t="str">
        <f t="shared" si="82"/>
        <v/>
      </c>
      <c r="AO255" s="1564" t="str">
        <f t="shared" si="83"/>
        <v/>
      </c>
      <c r="AQ255" s="1564" t="str">
        <f t="shared" si="84"/>
        <v/>
      </c>
    </row>
    <row r="256" spans="5:43">
      <c r="E256" s="1564" t="str">
        <f t="shared" si="87"/>
        <v/>
      </c>
      <c r="G256" s="1564" t="str">
        <f t="shared" si="87"/>
        <v/>
      </c>
      <c r="I256" s="1564" t="str">
        <f t="shared" si="67"/>
        <v/>
      </c>
      <c r="K256" s="1564" t="str">
        <f t="shared" si="68"/>
        <v/>
      </c>
      <c r="M256" s="1564" t="str">
        <f t="shared" si="69"/>
        <v/>
      </c>
      <c r="O256" s="1564" t="str">
        <f t="shared" si="70"/>
        <v/>
      </c>
      <c r="Q256" s="1564" t="str">
        <f t="shared" si="71"/>
        <v/>
      </c>
      <c r="S256" s="1564" t="str">
        <f t="shared" si="72"/>
        <v/>
      </c>
      <c r="U256" s="1564" t="str">
        <f t="shared" si="73"/>
        <v/>
      </c>
      <c r="W256" s="1564" t="str">
        <f t="shared" si="74"/>
        <v/>
      </c>
      <c r="Y256" s="1564" t="str">
        <f t="shared" si="75"/>
        <v/>
      </c>
      <c r="AA256" s="1564" t="str">
        <f t="shared" si="76"/>
        <v/>
      </c>
      <c r="AC256" s="1564" t="str">
        <f t="shared" si="77"/>
        <v/>
      </c>
      <c r="AE256" s="1564" t="str">
        <f t="shared" si="78"/>
        <v/>
      </c>
      <c r="AG256" s="1564" t="str">
        <f t="shared" si="79"/>
        <v/>
      </c>
      <c r="AI256" s="1564" t="str">
        <f t="shared" si="80"/>
        <v/>
      </c>
      <c r="AK256" s="1564" t="str">
        <f t="shared" si="81"/>
        <v/>
      </c>
      <c r="AM256" s="1564" t="str">
        <f t="shared" si="82"/>
        <v/>
      </c>
      <c r="AO256" s="1564" t="str">
        <f t="shared" si="83"/>
        <v/>
      </c>
      <c r="AQ256" s="1564" t="str">
        <f t="shared" si="84"/>
        <v/>
      </c>
    </row>
    <row r="257" spans="5:43">
      <c r="E257" s="1564" t="str">
        <f t="shared" si="87"/>
        <v/>
      </c>
      <c r="G257" s="1564" t="str">
        <f t="shared" si="87"/>
        <v/>
      </c>
      <c r="I257" s="1564" t="str">
        <f t="shared" si="67"/>
        <v/>
      </c>
      <c r="K257" s="1564" t="str">
        <f t="shared" si="68"/>
        <v/>
      </c>
      <c r="M257" s="1564" t="str">
        <f t="shared" si="69"/>
        <v/>
      </c>
      <c r="O257" s="1564" t="str">
        <f t="shared" si="70"/>
        <v/>
      </c>
      <c r="Q257" s="1564" t="str">
        <f t="shared" si="71"/>
        <v/>
      </c>
      <c r="S257" s="1564" t="str">
        <f t="shared" si="72"/>
        <v/>
      </c>
      <c r="U257" s="1564" t="str">
        <f t="shared" si="73"/>
        <v/>
      </c>
      <c r="W257" s="1564" t="str">
        <f t="shared" si="74"/>
        <v/>
      </c>
      <c r="Y257" s="1564" t="str">
        <f t="shared" si="75"/>
        <v/>
      </c>
      <c r="AA257" s="1564" t="str">
        <f t="shared" si="76"/>
        <v/>
      </c>
      <c r="AC257" s="1564" t="str">
        <f t="shared" si="77"/>
        <v/>
      </c>
      <c r="AE257" s="1564" t="str">
        <f t="shared" si="78"/>
        <v/>
      </c>
      <c r="AG257" s="1564" t="str">
        <f t="shared" si="79"/>
        <v/>
      </c>
      <c r="AI257" s="1564" t="str">
        <f t="shared" si="80"/>
        <v/>
      </c>
      <c r="AK257" s="1564" t="str">
        <f t="shared" si="81"/>
        <v/>
      </c>
      <c r="AM257" s="1564" t="str">
        <f t="shared" si="82"/>
        <v/>
      </c>
      <c r="AO257" s="1564" t="str">
        <f t="shared" si="83"/>
        <v/>
      </c>
      <c r="AQ257" s="1564" t="str">
        <f t="shared" si="84"/>
        <v/>
      </c>
    </row>
    <row r="258" spans="5:43">
      <c r="E258" s="1564" t="str">
        <f t="shared" si="87"/>
        <v/>
      </c>
      <c r="G258" s="1564" t="str">
        <f t="shared" si="87"/>
        <v/>
      </c>
      <c r="I258" s="1564" t="str">
        <f t="shared" si="67"/>
        <v/>
      </c>
      <c r="K258" s="1564" t="str">
        <f t="shared" si="68"/>
        <v/>
      </c>
      <c r="M258" s="1564" t="str">
        <f t="shared" si="69"/>
        <v/>
      </c>
      <c r="O258" s="1564" t="str">
        <f t="shared" si="70"/>
        <v/>
      </c>
      <c r="Q258" s="1564" t="str">
        <f t="shared" si="71"/>
        <v/>
      </c>
      <c r="S258" s="1564" t="str">
        <f t="shared" si="72"/>
        <v/>
      </c>
      <c r="U258" s="1564" t="str">
        <f t="shared" si="73"/>
        <v/>
      </c>
      <c r="W258" s="1564" t="str">
        <f t="shared" si="74"/>
        <v/>
      </c>
      <c r="Y258" s="1564" t="str">
        <f t="shared" si="75"/>
        <v/>
      </c>
      <c r="AA258" s="1564" t="str">
        <f t="shared" si="76"/>
        <v/>
      </c>
      <c r="AC258" s="1564" t="str">
        <f t="shared" si="77"/>
        <v/>
      </c>
      <c r="AE258" s="1564" t="str">
        <f t="shared" si="78"/>
        <v/>
      </c>
      <c r="AG258" s="1564" t="str">
        <f t="shared" si="79"/>
        <v/>
      </c>
      <c r="AI258" s="1564" t="str">
        <f t="shared" si="80"/>
        <v/>
      </c>
      <c r="AK258" s="1564" t="str">
        <f t="shared" si="81"/>
        <v/>
      </c>
      <c r="AM258" s="1564" t="str">
        <f t="shared" si="82"/>
        <v/>
      </c>
      <c r="AO258" s="1564" t="str">
        <f t="shared" si="83"/>
        <v/>
      </c>
      <c r="AQ258" s="1564" t="str">
        <f t="shared" si="84"/>
        <v/>
      </c>
    </row>
    <row r="259" spans="5:43">
      <c r="E259" s="1564" t="str">
        <f t="shared" si="87"/>
        <v/>
      </c>
      <c r="G259" s="1564" t="str">
        <f t="shared" si="87"/>
        <v/>
      </c>
      <c r="I259" s="1564" t="str">
        <f t="shared" si="67"/>
        <v/>
      </c>
      <c r="K259" s="1564" t="str">
        <f t="shared" si="68"/>
        <v/>
      </c>
      <c r="M259" s="1564" t="str">
        <f t="shared" si="69"/>
        <v/>
      </c>
      <c r="O259" s="1564" t="str">
        <f t="shared" si="70"/>
        <v/>
      </c>
      <c r="Q259" s="1564" t="str">
        <f t="shared" si="71"/>
        <v/>
      </c>
      <c r="S259" s="1564" t="str">
        <f t="shared" si="72"/>
        <v/>
      </c>
      <c r="U259" s="1564" t="str">
        <f t="shared" si="73"/>
        <v/>
      </c>
      <c r="W259" s="1564" t="str">
        <f t="shared" si="74"/>
        <v/>
      </c>
      <c r="Y259" s="1564" t="str">
        <f t="shared" si="75"/>
        <v/>
      </c>
      <c r="AA259" s="1564" t="str">
        <f t="shared" si="76"/>
        <v/>
      </c>
      <c r="AC259" s="1564" t="str">
        <f t="shared" si="77"/>
        <v/>
      </c>
      <c r="AE259" s="1564" t="str">
        <f t="shared" si="78"/>
        <v/>
      </c>
      <c r="AG259" s="1564" t="str">
        <f t="shared" si="79"/>
        <v/>
      </c>
      <c r="AI259" s="1564" t="str">
        <f t="shared" si="80"/>
        <v/>
      </c>
      <c r="AK259" s="1564" t="str">
        <f t="shared" si="81"/>
        <v/>
      </c>
      <c r="AM259" s="1564" t="str">
        <f t="shared" si="82"/>
        <v/>
      </c>
      <c r="AO259" s="1564" t="str">
        <f t="shared" si="83"/>
        <v/>
      </c>
      <c r="AQ259" s="1564" t="str">
        <f t="shared" si="84"/>
        <v/>
      </c>
    </row>
    <row r="260" spans="5:43">
      <c r="E260" s="1564" t="str">
        <f t="shared" si="87"/>
        <v/>
      </c>
      <c r="G260" s="1564" t="str">
        <f t="shared" si="87"/>
        <v/>
      </c>
      <c r="I260" s="1564" t="str">
        <f t="shared" si="67"/>
        <v/>
      </c>
      <c r="K260" s="1564" t="str">
        <f t="shared" si="68"/>
        <v/>
      </c>
      <c r="M260" s="1564" t="str">
        <f t="shared" si="69"/>
        <v/>
      </c>
      <c r="O260" s="1564" t="str">
        <f t="shared" si="70"/>
        <v/>
      </c>
      <c r="Q260" s="1564" t="str">
        <f t="shared" si="71"/>
        <v/>
      </c>
      <c r="S260" s="1564" t="str">
        <f t="shared" si="72"/>
        <v/>
      </c>
      <c r="U260" s="1564" t="str">
        <f t="shared" si="73"/>
        <v/>
      </c>
      <c r="W260" s="1564" t="str">
        <f t="shared" si="74"/>
        <v/>
      </c>
      <c r="Y260" s="1564" t="str">
        <f t="shared" si="75"/>
        <v/>
      </c>
      <c r="AA260" s="1564" t="str">
        <f t="shared" si="76"/>
        <v/>
      </c>
      <c r="AC260" s="1564" t="str">
        <f t="shared" si="77"/>
        <v/>
      </c>
      <c r="AE260" s="1564" t="str">
        <f t="shared" si="78"/>
        <v/>
      </c>
      <c r="AG260" s="1564" t="str">
        <f t="shared" si="79"/>
        <v/>
      </c>
      <c r="AI260" s="1564" t="str">
        <f t="shared" si="80"/>
        <v/>
      </c>
      <c r="AK260" s="1564" t="str">
        <f t="shared" si="81"/>
        <v/>
      </c>
      <c r="AM260" s="1564" t="str">
        <f t="shared" si="82"/>
        <v/>
      </c>
      <c r="AO260" s="1564" t="str">
        <f t="shared" si="83"/>
        <v/>
      </c>
      <c r="AQ260" s="1564" t="str">
        <f t="shared" si="84"/>
        <v/>
      </c>
    </row>
    <row r="261" spans="5:43">
      <c r="E261" s="1564" t="str">
        <f t="shared" si="87"/>
        <v/>
      </c>
      <c r="G261" s="1564" t="str">
        <f t="shared" si="87"/>
        <v/>
      </c>
      <c r="I261" s="1564" t="str">
        <f t="shared" si="67"/>
        <v/>
      </c>
      <c r="K261" s="1564" t="str">
        <f t="shared" si="68"/>
        <v/>
      </c>
      <c r="M261" s="1564" t="str">
        <f t="shared" si="69"/>
        <v/>
      </c>
      <c r="O261" s="1564" t="str">
        <f t="shared" si="70"/>
        <v/>
      </c>
      <c r="Q261" s="1564" t="str">
        <f t="shared" si="71"/>
        <v/>
      </c>
      <c r="S261" s="1564" t="str">
        <f t="shared" si="72"/>
        <v/>
      </c>
      <c r="U261" s="1564" t="str">
        <f t="shared" si="73"/>
        <v/>
      </c>
      <c r="W261" s="1564" t="str">
        <f t="shared" si="74"/>
        <v/>
      </c>
      <c r="Y261" s="1564" t="str">
        <f t="shared" si="75"/>
        <v/>
      </c>
      <c r="AA261" s="1564" t="str">
        <f t="shared" si="76"/>
        <v/>
      </c>
      <c r="AC261" s="1564" t="str">
        <f t="shared" si="77"/>
        <v/>
      </c>
      <c r="AE261" s="1564" t="str">
        <f t="shared" si="78"/>
        <v/>
      </c>
      <c r="AG261" s="1564" t="str">
        <f t="shared" si="79"/>
        <v/>
      </c>
      <c r="AI261" s="1564" t="str">
        <f t="shared" si="80"/>
        <v/>
      </c>
      <c r="AK261" s="1564" t="str">
        <f t="shared" si="81"/>
        <v/>
      </c>
      <c r="AM261" s="1564" t="str">
        <f t="shared" si="82"/>
        <v/>
      </c>
      <c r="AO261" s="1564" t="str">
        <f t="shared" si="83"/>
        <v/>
      </c>
      <c r="AQ261" s="1564" t="str">
        <f t="shared" si="84"/>
        <v/>
      </c>
    </row>
    <row r="262" spans="5:43">
      <c r="E262" s="1564" t="str">
        <f t="shared" si="87"/>
        <v/>
      </c>
      <c r="G262" s="1564" t="str">
        <f t="shared" si="87"/>
        <v/>
      </c>
      <c r="I262" s="1564" t="str">
        <f t="shared" si="67"/>
        <v/>
      </c>
      <c r="K262" s="1564" t="str">
        <f t="shared" si="68"/>
        <v/>
      </c>
      <c r="M262" s="1564" t="str">
        <f t="shared" si="69"/>
        <v/>
      </c>
      <c r="O262" s="1564" t="str">
        <f t="shared" si="70"/>
        <v/>
      </c>
      <c r="Q262" s="1564" t="str">
        <f t="shared" si="71"/>
        <v/>
      </c>
      <c r="S262" s="1564" t="str">
        <f t="shared" si="72"/>
        <v/>
      </c>
      <c r="U262" s="1564" t="str">
        <f t="shared" si="73"/>
        <v/>
      </c>
      <c r="W262" s="1564" t="str">
        <f t="shared" si="74"/>
        <v/>
      </c>
      <c r="Y262" s="1564" t="str">
        <f t="shared" si="75"/>
        <v/>
      </c>
      <c r="AA262" s="1564" t="str">
        <f t="shared" si="76"/>
        <v/>
      </c>
      <c r="AC262" s="1564" t="str">
        <f t="shared" si="77"/>
        <v/>
      </c>
      <c r="AE262" s="1564" t="str">
        <f t="shared" si="78"/>
        <v/>
      </c>
      <c r="AG262" s="1564" t="str">
        <f t="shared" si="79"/>
        <v/>
      </c>
      <c r="AI262" s="1564" t="str">
        <f t="shared" si="80"/>
        <v/>
      </c>
      <c r="AK262" s="1564" t="str">
        <f t="shared" si="81"/>
        <v/>
      </c>
      <c r="AM262" s="1564" t="str">
        <f t="shared" si="82"/>
        <v/>
      </c>
      <c r="AO262" s="1564" t="str">
        <f t="shared" si="83"/>
        <v/>
      </c>
      <c r="AQ262" s="1564" t="str">
        <f t="shared" si="84"/>
        <v/>
      </c>
    </row>
    <row r="263" spans="5:43">
      <c r="E263" s="1564" t="str">
        <f t="shared" si="87"/>
        <v/>
      </c>
      <c r="G263" s="1564" t="str">
        <f t="shared" si="87"/>
        <v/>
      </c>
      <c r="I263" s="1564" t="str">
        <f t="shared" si="67"/>
        <v/>
      </c>
      <c r="K263" s="1564" t="str">
        <f t="shared" si="68"/>
        <v/>
      </c>
      <c r="M263" s="1564" t="str">
        <f t="shared" si="69"/>
        <v/>
      </c>
      <c r="O263" s="1564" t="str">
        <f t="shared" si="70"/>
        <v/>
      </c>
      <c r="Q263" s="1564" t="str">
        <f t="shared" si="71"/>
        <v/>
      </c>
      <c r="S263" s="1564" t="str">
        <f t="shared" si="72"/>
        <v/>
      </c>
      <c r="U263" s="1564" t="str">
        <f t="shared" si="73"/>
        <v/>
      </c>
      <c r="W263" s="1564" t="str">
        <f t="shared" si="74"/>
        <v/>
      </c>
      <c r="Y263" s="1564" t="str">
        <f t="shared" si="75"/>
        <v/>
      </c>
      <c r="AA263" s="1564" t="str">
        <f t="shared" si="76"/>
        <v/>
      </c>
      <c r="AC263" s="1564" t="str">
        <f t="shared" si="77"/>
        <v/>
      </c>
      <c r="AE263" s="1564" t="str">
        <f t="shared" si="78"/>
        <v/>
      </c>
      <c r="AG263" s="1564" t="str">
        <f t="shared" si="79"/>
        <v/>
      </c>
      <c r="AI263" s="1564" t="str">
        <f t="shared" si="80"/>
        <v/>
      </c>
      <c r="AK263" s="1564" t="str">
        <f t="shared" si="81"/>
        <v/>
      </c>
      <c r="AM263" s="1564" t="str">
        <f t="shared" si="82"/>
        <v/>
      </c>
      <c r="AO263" s="1564" t="str">
        <f t="shared" si="83"/>
        <v/>
      </c>
      <c r="AQ263" s="1564" t="str">
        <f t="shared" si="84"/>
        <v/>
      </c>
    </row>
    <row r="264" spans="5:43">
      <c r="E264" s="1564" t="str">
        <f t="shared" si="87"/>
        <v/>
      </c>
      <c r="G264" s="1564" t="str">
        <f t="shared" si="87"/>
        <v/>
      </c>
      <c r="I264" s="1564" t="str">
        <f t="shared" si="67"/>
        <v/>
      </c>
      <c r="K264" s="1564" t="str">
        <f t="shared" si="68"/>
        <v/>
      </c>
      <c r="M264" s="1564" t="str">
        <f t="shared" si="69"/>
        <v/>
      </c>
      <c r="O264" s="1564" t="str">
        <f t="shared" si="70"/>
        <v/>
      </c>
      <c r="Q264" s="1564" t="str">
        <f t="shared" si="71"/>
        <v/>
      </c>
      <c r="S264" s="1564" t="str">
        <f t="shared" si="72"/>
        <v/>
      </c>
      <c r="U264" s="1564" t="str">
        <f t="shared" si="73"/>
        <v/>
      </c>
      <c r="W264" s="1564" t="str">
        <f t="shared" si="74"/>
        <v/>
      </c>
      <c r="Y264" s="1564" t="str">
        <f t="shared" si="75"/>
        <v/>
      </c>
      <c r="AA264" s="1564" t="str">
        <f t="shared" si="76"/>
        <v/>
      </c>
      <c r="AC264" s="1564" t="str">
        <f t="shared" si="77"/>
        <v/>
      </c>
      <c r="AE264" s="1564" t="str">
        <f t="shared" si="78"/>
        <v/>
      </c>
      <c r="AG264" s="1564" t="str">
        <f t="shared" si="79"/>
        <v/>
      </c>
      <c r="AI264" s="1564" t="str">
        <f t="shared" si="80"/>
        <v/>
      </c>
      <c r="AK264" s="1564" t="str">
        <f t="shared" si="81"/>
        <v/>
      </c>
      <c r="AM264" s="1564" t="str">
        <f t="shared" si="82"/>
        <v/>
      </c>
      <c r="AO264" s="1564" t="str">
        <f t="shared" si="83"/>
        <v/>
      </c>
      <c r="AQ264" s="1564" t="str">
        <f t="shared" si="84"/>
        <v/>
      </c>
    </row>
    <row r="265" spans="5:43">
      <c r="E265" s="1564" t="str">
        <f t="shared" si="87"/>
        <v/>
      </c>
      <c r="G265" s="1564" t="str">
        <f t="shared" si="87"/>
        <v/>
      </c>
      <c r="I265" s="1564" t="str">
        <f t="shared" si="67"/>
        <v/>
      </c>
      <c r="K265" s="1564" t="str">
        <f t="shared" si="68"/>
        <v/>
      </c>
      <c r="M265" s="1564" t="str">
        <f t="shared" si="69"/>
        <v/>
      </c>
      <c r="O265" s="1564" t="str">
        <f t="shared" si="70"/>
        <v/>
      </c>
      <c r="Q265" s="1564" t="str">
        <f t="shared" si="71"/>
        <v/>
      </c>
      <c r="S265" s="1564" t="str">
        <f t="shared" si="72"/>
        <v/>
      </c>
      <c r="U265" s="1564" t="str">
        <f t="shared" si="73"/>
        <v/>
      </c>
      <c r="W265" s="1564" t="str">
        <f t="shared" si="74"/>
        <v/>
      </c>
      <c r="Y265" s="1564" t="str">
        <f t="shared" si="75"/>
        <v/>
      </c>
      <c r="AA265" s="1564" t="str">
        <f t="shared" si="76"/>
        <v/>
      </c>
      <c r="AC265" s="1564" t="str">
        <f t="shared" si="77"/>
        <v/>
      </c>
      <c r="AE265" s="1564" t="str">
        <f t="shared" si="78"/>
        <v/>
      </c>
      <c r="AG265" s="1564" t="str">
        <f t="shared" si="79"/>
        <v/>
      </c>
      <c r="AI265" s="1564" t="str">
        <f t="shared" si="80"/>
        <v/>
      </c>
      <c r="AK265" s="1564" t="str">
        <f t="shared" si="81"/>
        <v/>
      </c>
      <c r="AM265" s="1564" t="str">
        <f t="shared" si="82"/>
        <v/>
      </c>
      <c r="AO265" s="1564" t="str">
        <f t="shared" si="83"/>
        <v/>
      </c>
      <c r="AQ265" s="1564" t="str">
        <f t="shared" si="84"/>
        <v/>
      </c>
    </row>
    <row r="266" spans="5:43">
      <c r="E266" s="1564" t="str">
        <f t="shared" si="87"/>
        <v/>
      </c>
      <c r="G266" s="1564" t="str">
        <f t="shared" si="87"/>
        <v/>
      </c>
      <c r="I266" s="1564" t="str">
        <f t="shared" si="67"/>
        <v/>
      </c>
      <c r="K266" s="1564" t="str">
        <f t="shared" si="68"/>
        <v/>
      </c>
      <c r="M266" s="1564" t="str">
        <f t="shared" si="69"/>
        <v/>
      </c>
      <c r="O266" s="1564" t="str">
        <f t="shared" si="70"/>
        <v/>
      </c>
      <c r="Q266" s="1564" t="str">
        <f t="shared" si="71"/>
        <v/>
      </c>
      <c r="S266" s="1564" t="str">
        <f t="shared" si="72"/>
        <v/>
      </c>
      <c r="U266" s="1564" t="str">
        <f t="shared" si="73"/>
        <v/>
      </c>
      <c r="W266" s="1564" t="str">
        <f t="shared" si="74"/>
        <v/>
      </c>
      <c r="Y266" s="1564" t="str">
        <f t="shared" si="75"/>
        <v/>
      </c>
      <c r="AA266" s="1564" t="str">
        <f t="shared" si="76"/>
        <v/>
      </c>
      <c r="AC266" s="1564" t="str">
        <f t="shared" si="77"/>
        <v/>
      </c>
      <c r="AE266" s="1564" t="str">
        <f t="shared" si="78"/>
        <v/>
      </c>
      <c r="AG266" s="1564" t="str">
        <f t="shared" si="79"/>
        <v/>
      </c>
      <c r="AI266" s="1564" t="str">
        <f t="shared" si="80"/>
        <v/>
      </c>
      <c r="AK266" s="1564" t="str">
        <f t="shared" si="81"/>
        <v/>
      </c>
      <c r="AM266" s="1564" t="str">
        <f t="shared" si="82"/>
        <v/>
      </c>
      <c r="AO266" s="1564" t="str">
        <f t="shared" si="83"/>
        <v/>
      </c>
      <c r="AQ266" s="1564" t="str">
        <f t="shared" si="84"/>
        <v/>
      </c>
    </row>
    <row r="267" spans="5:43">
      <c r="E267" s="1564" t="str">
        <f t="shared" si="87"/>
        <v/>
      </c>
      <c r="G267" s="1564" t="str">
        <f t="shared" si="87"/>
        <v/>
      </c>
      <c r="I267" s="1564" t="str">
        <f t="shared" si="67"/>
        <v/>
      </c>
      <c r="K267" s="1564" t="str">
        <f t="shared" si="68"/>
        <v/>
      </c>
      <c r="M267" s="1564" t="str">
        <f t="shared" si="69"/>
        <v/>
      </c>
      <c r="O267" s="1564" t="str">
        <f t="shared" si="70"/>
        <v/>
      </c>
      <c r="Q267" s="1564" t="str">
        <f t="shared" si="71"/>
        <v/>
      </c>
      <c r="S267" s="1564" t="str">
        <f t="shared" si="72"/>
        <v/>
      </c>
      <c r="U267" s="1564" t="str">
        <f t="shared" si="73"/>
        <v/>
      </c>
      <c r="W267" s="1564" t="str">
        <f t="shared" si="74"/>
        <v/>
      </c>
      <c r="Y267" s="1564" t="str">
        <f t="shared" si="75"/>
        <v/>
      </c>
      <c r="AA267" s="1564" t="str">
        <f t="shared" si="76"/>
        <v/>
      </c>
      <c r="AC267" s="1564" t="str">
        <f t="shared" si="77"/>
        <v/>
      </c>
      <c r="AE267" s="1564" t="str">
        <f t="shared" si="78"/>
        <v/>
      </c>
      <c r="AG267" s="1564" t="str">
        <f t="shared" si="79"/>
        <v/>
      </c>
      <c r="AI267" s="1564" t="str">
        <f t="shared" si="80"/>
        <v/>
      </c>
      <c r="AK267" s="1564" t="str">
        <f t="shared" si="81"/>
        <v/>
      </c>
      <c r="AM267" s="1564" t="str">
        <f t="shared" si="82"/>
        <v/>
      </c>
      <c r="AO267" s="1564" t="str">
        <f t="shared" si="83"/>
        <v/>
      </c>
      <c r="AQ267" s="1564" t="str">
        <f t="shared" si="84"/>
        <v/>
      </c>
    </row>
    <row r="268" spans="5:43">
      <c r="E268" s="1564" t="str">
        <f t="shared" si="87"/>
        <v/>
      </c>
      <c r="G268" s="1564" t="str">
        <f t="shared" si="87"/>
        <v/>
      </c>
      <c r="I268" s="1564" t="str">
        <f t="shared" si="67"/>
        <v/>
      </c>
      <c r="K268" s="1564" t="str">
        <f t="shared" si="68"/>
        <v/>
      </c>
      <c r="M268" s="1564" t="str">
        <f t="shared" si="69"/>
        <v/>
      </c>
      <c r="O268" s="1564" t="str">
        <f t="shared" si="70"/>
        <v/>
      </c>
      <c r="Q268" s="1564" t="str">
        <f t="shared" si="71"/>
        <v/>
      </c>
      <c r="S268" s="1564" t="str">
        <f t="shared" si="72"/>
        <v/>
      </c>
      <c r="U268" s="1564" t="str">
        <f t="shared" si="73"/>
        <v/>
      </c>
      <c r="W268" s="1564" t="str">
        <f t="shared" si="74"/>
        <v/>
      </c>
      <c r="Y268" s="1564" t="str">
        <f t="shared" si="75"/>
        <v/>
      </c>
      <c r="AA268" s="1564" t="str">
        <f t="shared" si="76"/>
        <v/>
      </c>
      <c r="AC268" s="1564" t="str">
        <f t="shared" si="77"/>
        <v/>
      </c>
      <c r="AE268" s="1564" t="str">
        <f t="shared" si="78"/>
        <v/>
      </c>
      <c r="AG268" s="1564" t="str">
        <f t="shared" si="79"/>
        <v/>
      </c>
      <c r="AI268" s="1564" t="str">
        <f t="shared" si="80"/>
        <v/>
      </c>
      <c r="AK268" s="1564" t="str">
        <f t="shared" si="81"/>
        <v/>
      </c>
      <c r="AM268" s="1564" t="str">
        <f t="shared" si="82"/>
        <v/>
      </c>
      <c r="AO268" s="1564" t="str">
        <f t="shared" si="83"/>
        <v/>
      </c>
      <c r="AQ268" s="1564" t="str">
        <f t="shared" si="84"/>
        <v/>
      </c>
    </row>
    <row r="269" spans="5:43">
      <c r="E269" s="1564" t="str">
        <f t="shared" ref="E269:G284" si="88">IF(OR($B269=0,D269=0),"",D269/$B269)</f>
        <v/>
      </c>
      <c r="G269" s="1564" t="str">
        <f t="shared" si="88"/>
        <v/>
      </c>
      <c r="I269" s="1564" t="str">
        <f t="shared" ref="I269:I300" si="89">IF(OR($B269=0,H269=0),"",H269/$B269)</f>
        <v/>
      </c>
      <c r="K269" s="1564" t="str">
        <f t="shared" ref="K269:K300" si="90">IF(OR($B269=0,J269=0),"",J269/$B269)</f>
        <v/>
      </c>
      <c r="M269" s="1564" t="str">
        <f t="shared" ref="M269:M300" si="91">IF(OR($B269=0,L269=0),"",L269/$B269)</f>
        <v/>
      </c>
      <c r="O269" s="1564" t="str">
        <f t="shared" ref="O269:O300" si="92">IF(OR($B269=0,N269=0),"",N269/$B269)</f>
        <v/>
      </c>
      <c r="Q269" s="1564" t="str">
        <f t="shared" ref="Q269:Q300" si="93">IF(OR($B269=0,P269=0),"",P269/$B269)</f>
        <v/>
      </c>
      <c r="S269" s="1564" t="str">
        <f t="shared" ref="S269:S300" si="94">IF(OR($B269=0,R269=0),"",R269/$B269)</f>
        <v/>
      </c>
      <c r="U269" s="1564" t="str">
        <f t="shared" ref="U269:U300" si="95">IF(OR($B269=0,T269=0),"",T269/$B269)</f>
        <v/>
      </c>
      <c r="W269" s="1564" t="str">
        <f t="shared" ref="W269:W300" si="96">IF(OR($B269=0,V269=0),"",V269/$B269)</f>
        <v/>
      </c>
      <c r="Y269" s="1564" t="str">
        <f t="shared" ref="Y269:Y300" si="97">IF(OR($B269=0,X269=0),"",X269/$B269)</f>
        <v/>
      </c>
      <c r="AA269" s="1564" t="str">
        <f t="shared" ref="AA269:AA300" si="98">IF(OR($B269=0,Z269=0),"",Z269/$B269)</f>
        <v/>
      </c>
      <c r="AC269" s="1564" t="str">
        <f t="shared" ref="AC269:AC300" si="99">IF(OR($B269=0,AB269=0),"",AB269/$B269)</f>
        <v/>
      </c>
      <c r="AE269" s="1564" t="str">
        <f t="shared" ref="AE269:AE300" si="100">IF(OR($B269=0,AD269=0),"",AD269/$B269)</f>
        <v/>
      </c>
      <c r="AG269" s="1564" t="str">
        <f t="shared" ref="AG269:AG300" si="101">IF(OR($B269=0,AF269=0),"",AF269/$B269)</f>
        <v/>
      </c>
      <c r="AI269" s="1564" t="str">
        <f t="shared" ref="AI269:AI300" si="102">IF(OR($B269=0,AH269=0),"",AH269/$B269)</f>
        <v/>
      </c>
      <c r="AK269" s="1564" t="str">
        <f t="shared" ref="AK269:AK300" si="103">IF(OR($B269=0,AJ269=0),"",AJ269/$B269)</f>
        <v/>
      </c>
      <c r="AM269" s="1564" t="str">
        <f t="shared" ref="AM269:AM300" si="104">IF(OR($B269=0,AL269=0),"",AL269/$B269)</f>
        <v/>
      </c>
      <c r="AO269" s="1564" t="str">
        <f t="shared" ref="AO269:AO300" si="105">IF(OR($B269=0,AN269=0),"",AN269/$B269)</f>
        <v/>
      </c>
      <c r="AQ269" s="1564" t="str">
        <f t="shared" ref="AQ269:AQ300" si="106">IF(OR($B269=0,AP269=0),"",AP269/$B269)</f>
        <v/>
      </c>
    </row>
    <row r="270" spans="5:43">
      <c r="E270" s="1564" t="str">
        <f t="shared" si="88"/>
        <v/>
      </c>
      <c r="G270" s="1564" t="str">
        <f t="shared" si="88"/>
        <v/>
      </c>
      <c r="I270" s="1564" t="str">
        <f t="shared" si="89"/>
        <v/>
      </c>
      <c r="K270" s="1564" t="str">
        <f t="shared" si="90"/>
        <v/>
      </c>
      <c r="M270" s="1564" t="str">
        <f t="shared" si="91"/>
        <v/>
      </c>
      <c r="O270" s="1564" t="str">
        <f t="shared" si="92"/>
        <v/>
      </c>
      <c r="Q270" s="1564" t="str">
        <f t="shared" si="93"/>
        <v/>
      </c>
      <c r="S270" s="1564" t="str">
        <f t="shared" si="94"/>
        <v/>
      </c>
      <c r="U270" s="1564" t="str">
        <f t="shared" si="95"/>
        <v/>
      </c>
      <c r="W270" s="1564" t="str">
        <f t="shared" si="96"/>
        <v/>
      </c>
      <c r="Y270" s="1564" t="str">
        <f t="shared" si="97"/>
        <v/>
      </c>
      <c r="AA270" s="1564" t="str">
        <f t="shared" si="98"/>
        <v/>
      </c>
      <c r="AC270" s="1564" t="str">
        <f t="shared" si="99"/>
        <v/>
      </c>
      <c r="AE270" s="1564" t="str">
        <f t="shared" si="100"/>
        <v/>
      </c>
      <c r="AG270" s="1564" t="str">
        <f t="shared" si="101"/>
        <v/>
      </c>
      <c r="AI270" s="1564" t="str">
        <f t="shared" si="102"/>
        <v/>
      </c>
      <c r="AK270" s="1564" t="str">
        <f t="shared" si="103"/>
        <v/>
      </c>
      <c r="AM270" s="1564" t="str">
        <f t="shared" si="104"/>
        <v/>
      </c>
      <c r="AO270" s="1564" t="str">
        <f t="shared" si="105"/>
        <v/>
      </c>
      <c r="AQ270" s="1564" t="str">
        <f t="shared" si="106"/>
        <v/>
      </c>
    </row>
    <row r="271" spans="5:43">
      <c r="E271" s="1564" t="str">
        <f t="shared" si="88"/>
        <v/>
      </c>
      <c r="G271" s="1564" t="str">
        <f t="shared" si="88"/>
        <v/>
      </c>
      <c r="I271" s="1564" t="str">
        <f t="shared" si="89"/>
        <v/>
      </c>
      <c r="K271" s="1564" t="str">
        <f t="shared" si="90"/>
        <v/>
      </c>
      <c r="M271" s="1564" t="str">
        <f t="shared" si="91"/>
        <v/>
      </c>
      <c r="O271" s="1564" t="str">
        <f t="shared" si="92"/>
        <v/>
      </c>
      <c r="Q271" s="1564" t="str">
        <f t="shared" si="93"/>
        <v/>
      </c>
      <c r="S271" s="1564" t="str">
        <f t="shared" si="94"/>
        <v/>
      </c>
      <c r="U271" s="1564" t="str">
        <f t="shared" si="95"/>
        <v/>
      </c>
      <c r="W271" s="1564" t="str">
        <f t="shared" si="96"/>
        <v/>
      </c>
      <c r="Y271" s="1564" t="str">
        <f t="shared" si="97"/>
        <v/>
      </c>
      <c r="AA271" s="1564" t="str">
        <f t="shared" si="98"/>
        <v/>
      </c>
      <c r="AC271" s="1564" t="str">
        <f t="shared" si="99"/>
        <v/>
      </c>
      <c r="AE271" s="1564" t="str">
        <f t="shared" si="100"/>
        <v/>
      </c>
      <c r="AG271" s="1564" t="str">
        <f t="shared" si="101"/>
        <v/>
      </c>
      <c r="AI271" s="1564" t="str">
        <f t="shared" si="102"/>
        <v/>
      </c>
      <c r="AK271" s="1564" t="str">
        <f t="shared" si="103"/>
        <v/>
      </c>
      <c r="AM271" s="1564" t="str">
        <f t="shared" si="104"/>
        <v/>
      </c>
      <c r="AO271" s="1564" t="str">
        <f t="shared" si="105"/>
        <v/>
      </c>
      <c r="AQ271" s="1564" t="str">
        <f t="shared" si="106"/>
        <v/>
      </c>
    </row>
    <row r="272" spans="5:43">
      <c r="E272" s="1564" t="str">
        <f t="shared" si="88"/>
        <v/>
      </c>
      <c r="G272" s="1564" t="str">
        <f t="shared" si="88"/>
        <v/>
      </c>
      <c r="I272" s="1564" t="str">
        <f t="shared" si="89"/>
        <v/>
      </c>
      <c r="K272" s="1564" t="str">
        <f t="shared" si="90"/>
        <v/>
      </c>
      <c r="M272" s="1564" t="str">
        <f t="shared" si="91"/>
        <v/>
      </c>
      <c r="O272" s="1564" t="str">
        <f t="shared" si="92"/>
        <v/>
      </c>
      <c r="Q272" s="1564" t="str">
        <f t="shared" si="93"/>
        <v/>
      </c>
      <c r="S272" s="1564" t="str">
        <f t="shared" si="94"/>
        <v/>
      </c>
      <c r="U272" s="1564" t="str">
        <f t="shared" si="95"/>
        <v/>
      </c>
      <c r="W272" s="1564" t="str">
        <f t="shared" si="96"/>
        <v/>
      </c>
      <c r="Y272" s="1564" t="str">
        <f t="shared" si="97"/>
        <v/>
      </c>
      <c r="AA272" s="1564" t="str">
        <f t="shared" si="98"/>
        <v/>
      </c>
      <c r="AC272" s="1564" t="str">
        <f t="shared" si="99"/>
        <v/>
      </c>
      <c r="AE272" s="1564" t="str">
        <f t="shared" si="100"/>
        <v/>
      </c>
      <c r="AG272" s="1564" t="str">
        <f t="shared" si="101"/>
        <v/>
      </c>
      <c r="AI272" s="1564" t="str">
        <f t="shared" si="102"/>
        <v/>
      </c>
      <c r="AK272" s="1564" t="str">
        <f t="shared" si="103"/>
        <v/>
      </c>
      <c r="AM272" s="1564" t="str">
        <f t="shared" si="104"/>
        <v/>
      </c>
      <c r="AO272" s="1564" t="str">
        <f t="shared" si="105"/>
        <v/>
      </c>
      <c r="AQ272" s="1564" t="str">
        <f t="shared" si="106"/>
        <v/>
      </c>
    </row>
    <row r="273" spans="5:43">
      <c r="E273" s="1564" t="str">
        <f t="shared" si="88"/>
        <v/>
      </c>
      <c r="G273" s="1564" t="str">
        <f t="shared" si="88"/>
        <v/>
      </c>
      <c r="I273" s="1564" t="str">
        <f t="shared" si="89"/>
        <v/>
      </c>
      <c r="K273" s="1564" t="str">
        <f t="shared" si="90"/>
        <v/>
      </c>
      <c r="M273" s="1564" t="str">
        <f t="shared" si="91"/>
        <v/>
      </c>
      <c r="O273" s="1564" t="str">
        <f t="shared" si="92"/>
        <v/>
      </c>
      <c r="Q273" s="1564" t="str">
        <f t="shared" si="93"/>
        <v/>
      </c>
      <c r="S273" s="1564" t="str">
        <f t="shared" si="94"/>
        <v/>
      </c>
      <c r="U273" s="1564" t="str">
        <f t="shared" si="95"/>
        <v/>
      </c>
      <c r="W273" s="1564" t="str">
        <f t="shared" si="96"/>
        <v/>
      </c>
      <c r="Y273" s="1564" t="str">
        <f t="shared" si="97"/>
        <v/>
      </c>
      <c r="AA273" s="1564" t="str">
        <f t="shared" si="98"/>
        <v/>
      </c>
      <c r="AC273" s="1564" t="str">
        <f t="shared" si="99"/>
        <v/>
      </c>
      <c r="AE273" s="1564" t="str">
        <f t="shared" si="100"/>
        <v/>
      </c>
      <c r="AG273" s="1564" t="str">
        <f t="shared" si="101"/>
        <v/>
      </c>
      <c r="AI273" s="1564" t="str">
        <f t="shared" si="102"/>
        <v/>
      </c>
      <c r="AK273" s="1564" t="str">
        <f t="shared" si="103"/>
        <v/>
      </c>
      <c r="AM273" s="1564" t="str">
        <f t="shared" si="104"/>
        <v/>
      </c>
      <c r="AO273" s="1564" t="str">
        <f t="shared" si="105"/>
        <v/>
      </c>
      <c r="AQ273" s="1564" t="str">
        <f t="shared" si="106"/>
        <v/>
      </c>
    </row>
    <row r="274" spans="5:43">
      <c r="E274" s="1564" t="str">
        <f t="shared" si="88"/>
        <v/>
      </c>
      <c r="G274" s="1564" t="str">
        <f t="shared" si="88"/>
        <v/>
      </c>
      <c r="I274" s="1564" t="str">
        <f t="shared" si="89"/>
        <v/>
      </c>
      <c r="K274" s="1564" t="str">
        <f t="shared" si="90"/>
        <v/>
      </c>
      <c r="M274" s="1564" t="str">
        <f t="shared" si="91"/>
        <v/>
      </c>
      <c r="O274" s="1564" t="str">
        <f t="shared" si="92"/>
        <v/>
      </c>
      <c r="Q274" s="1564" t="str">
        <f t="shared" si="93"/>
        <v/>
      </c>
      <c r="S274" s="1564" t="str">
        <f t="shared" si="94"/>
        <v/>
      </c>
      <c r="U274" s="1564" t="str">
        <f t="shared" si="95"/>
        <v/>
      </c>
      <c r="W274" s="1564" t="str">
        <f t="shared" si="96"/>
        <v/>
      </c>
      <c r="Y274" s="1564" t="str">
        <f t="shared" si="97"/>
        <v/>
      </c>
      <c r="AA274" s="1564" t="str">
        <f t="shared" si="98"/>
        <v/>
      </c>
      <c r="AC274" s="1564" t="str">
        <f t="shared" si="99"/>
        <v/>
      </c>
      <c r="AE274" s="1564" t="str">
        <f t="shared" si="100"/>
        <v/>
      </c>
      <c r="AG274" s="1564" t="str">
        <f t="shared" si="101"/>
        <v/>
      </c>
      <c r="AI274" s="1564" t="str">
        <f t="shared" si="102"/>
        <v/>
      </c>
      <c r="AK274" s="1564" t="str">
        <f t="shared" si="103"/>
        <v/>
      </c>
      <c r="AM274" s="1564" t="str">
        <f t="shared" si="104"/>
        <v/>
      </c>
      <c r="AO274" s="1564" t="str">
        <f t="shared" si="105"/>
        <v/>
      </c>
      <c r="AQ274" s="1564" t="str">
        <f t="shared" si="106"/>
        <v/>
      </c>
    </row>
    <row r="275" spans="5:43">
      <c r="E275" s="1564" t="str">
        <f t="shared" si="88"/>
        <v/>
      </c>
      <c r="G275" s="1564" t="str">
        <f t="shared" si="88"/>
        <v/>
      </c>
      <c r="I275" s="1564" t="str">
        <f t="shared" si="89"/>
        <v/>
      </c>
      <c r="K275" s="1564" t="str">
        <f t="shared" si="90"/>
        <v/>
      </c>
      <c r="M275" s="1564" t="str">
        <f t="shared" si="91"/>
        <v/>
      </c>
      <c r="O275" s="1564" t="str">
        <f t="shared" si="92"/>
        <v/>
      </c>
      <c r="Q275" s="1564" t="str">
        <f t="shared" si="93"/>
        <v/>
      </c>
      <c r="S275" s="1564" t="str">
        <f t="shared" si="94"/>
        <v/>
      </c>
      <c r="U275" s="1564" t="str">
        <f t="shared" si="95"/>
        <v/>
      </c>
      <c r="W275" s="1564" t="str">
        <f t="shared" si="96"/>
        <v/>
      </c>
      <c r="Y275" s="1564" t="str">
        <f t="shared" si="97"/>
        <v/>
      </c>
      <c r="AA275" s="1564" t="str">
        <f t="shared" si="98"/>
        <v/>
      </c>
      <c r="AC275" s="1564" t="str">
        <f t="shared" si="99"/>
        <v/>
      </c>
      <c r="AE275" s="1564" t="str">
        <f t="shared" si="100"/>
        <v/>
      </c>
      <c r="AG275" s="1564" t="str">
        <f t="shared" si="101"/>
        <v/>
      </c>
      <c r="AI275" s="1564" t="str">
        <f t="shared" si="102"/>
        <v/>
      </c>
      <c r="AK275" s="1564" t="str">
        <f t="shared" si="103"/>
        <v/>
      </c>
      <c r="AM275" s="1564" t="str">
        <f t="shared" si="104"/>
        <v/>
      </c>
      <c r="AO275" s="1564" t="str">
        <f t="shared" si="105"/>
        <v/>
      </c>
      <c r="AQ275" s="1564" t="str">
        <f t="shared" si="106"/>
        <v/>
      </c>
    </row>
    <row r="276" spans="5:43">
      <c r="E276" s="1564" t="str">
        <f t="shared" si="88"/>
        <v/>
      </c>
      <c r="G276" s="1564" t="str">
        <f t="shared" si="88"/>
        <v/>
      </c>
      <c r="I276" s="1564" t="str">
        <f t="shared" si="89"/>
        <v/>
      </c>
      <c r="K276" s="1564" t="str">
        <f t="shared" si="90"/>
        <v/>
      </c>
      <c r="M276" s="1564" t="str">
        <f t="shared" si="91"/>
        <v/>
      </c>
      <c r="O276" s="1564" t="str">
        <f t="shared" si="92"/>
        <v/>
      </c>
      <c r="Q276" s="1564" t="str">
        <f t="shared" si="93"/>
        <v/>
      </c>
      <c r="S276" s="1564" t="str">
        <f t="shared" si="94"/>
        <v/>
      </c>
      <c r="U276" s="1564" t="str">
        <f t="shared" si="95"/>
        <v/>
      </c>
      <c r="W276" s="1564" t="str">
        <f t="shared" si="96"/>
        <v/>
      </c>
      <c r="Y276" s="1564" t="str">
        <f t="shared" si="97"/>
        <v/>
      </c>
      <c r="AA276" s="1564" t="str">
        <f t="shared" si="98"/>
        <v/>
      </c>
      <c r="AC276" s="1564" t="str">
        <f t="shared" si="99"/>
        <v/>
      </c>
      <c r="AE276" s="1564" t="str">
        <f t="shared" si="100"/>
        <v/>
      </c>
      <c r="AG276" s="1564" t="str">
        <f t="shared" si="101"/>
        <v/>
      </c>
      <c r="AI276" s="1564" t="str">
        <f t="shared" si="102"/>
        <v/>
      </c>
      <c r="AK276" s="1564" t="str">
        <f t="shared" si="103"/>
        <v/>
      </c>
      <c r="AM276" s="1564" t="str">
        <f t="shared" si="104"/>
        <v/>
      </c>
      <c r="AO276" s="1564" t="str">
        <f t="shared" si="105"/>
        <v/>
      </c>
      <c r="AQ276" s="1564" t="str">
        <f t="shared" si="106"/>
        <v/>
      </c>
    </row>
    <row r="277" spans="5:43">
      <c r="E277" s="1564" t="str">
        <f t="shared" si="88"/>
        <v/>
      </c>
      <c r="G277" s="1564" t="str">
        <f t="shared" si="88"/>
        <v/>
      </c>
      <c r="I277" s="1564" t="str">
        <f t="shared" si="89"/>
        <v/>
      </c>
      <c r="K277" s="1564" t="str">
        <f t="shared" si="90"/>
        <v/>
      </c>
      <c r="M277" s="1564" t="str">
        <f t="shared" si="91"/>
        <v/>
      </c>
      <c r="O277" s="1564" t="str">
        <f t="shared" si="92"/>
        <v/>
      </c>
      <c r="Q277" s="1564" t="str">
        <f t="shared" si="93"/>
        <v/>
      </c>
      <c r="S277" s="1564" t="str">
        <f t="shared" si="94"/>
        <v/>
      </c>
      <c r="U277" s="1564" t="str">
        <f t="shared" si="95"/>
        <v/>
      </c>
      <c r="W277" s="1564" t="str">
        <f t="shared" si="96"/>
        <v/>
      </c>
      <c r="Y277" s="1564" t="str">
        <f t="shared" si="97"/>
        <v/>
      </c>
      <c r="AA277" s="1564" t="str">
        <f t="shared" si="98"/>
        <v/>
      </c>
      <c r="AC277" s="1564" t="str">
        <f t="shared" si="99"/>
        <v/>
      </c>
      <c r="AE277" s="1564" t="str">
        <f t="shared" si="100"/>
        <v/>
      </c>
      <c r="AG277" s="1564" t="str">
        <f t="shared" si="101"/>
        <v/>
      </c>
      <c r="AI277" s="1564" t="str">
        <f t="shared" si="102"/>
        <v/>
      </c>
      <c r="AK277" s="1564" t="str">
        <f t="shared" si="103"/>
        <v/>
      </c>
      <c r="AM277" s="1564" t="str">
        <f t="shared" si="104"/>
        <v/>
      </c>
      <c r="AO277" s="1564" t="str">
        <f t="shared" si="105"/>
        <v/>
      </c>
      <c r="AQ277" s="1564" t="str">
        <f t="shared" si="106"/>
        <v/>
      </c>
    </row>
    <row r="278" spans="5:43">
      <c r="E278" s="1564" t="str">
        <f t="shared" si="88"/>
        <v/>
      </c>
      <c r="G278" s="1564" t="str">
        <f t="shared" si="88"/>
        <v/>
      </c>
      <c r="I278" s="1564" t="str">
        <f t="shared" si="89"/>
        <v/>
      </c>
      <c r="K278" s="1564" t="str">
        <f t="shared" si="90"/>
        <v/>
      </c>
      <c r="M278" s="1564" t="str">
        <f t="shared" si="91"/>
        <v/>
      </c>
      <c r="O278" s="1564" t="str">
        <f t="shared" si="92"/>
        <v/>
      </c>
      <c r="Q278" s="1564" t="str">
        <f t="shared" si="93"/>
        <v/>
      </c>
      <c r="S278" s="1564" t="str">
        <f t="shared" si="94"/>
        <v/>
      </c>
      <c r="U278" s="1564" t="str">
        <f t="shared" si="95"/>
        <v/>
      </c>
      <c r="W278" s="1564" t="str">
        <f t="shared" si="96"/>
        <v/>
      </c>
      <c r="Y278" s="1564" t="str">
        <f t="shared" si="97"/>
        <v/>
      </c>
      <c r="AA278" s="1564" t="str">
        <f t="shared" si="98"/>
        <v/>
      </c>
      <c r="AC278" s="1564" t="str">
        <f t="shared" si="99"/>
        <v/>
      </c>
      <c r="AE278" s="1564" t="str">
        <f t="shared" si="100"/>
        <v/>
      </c>
      <c r="AG278" s="1564" t="str">
        <f t="shared" si="101"/>
        <v/>
      </c>
      <c r="AI278" s="1564" t="str">
        <f t="shared" si="102"/>
        <v/>
      </c>
      <c r="AK278" s="1564" t="str">
        <f t="shared" si="103"/>
        <v/>
      </c>
      <c r="AM278" s="1564" t="str">
        <f t="shared" si="104"/>
        <v/>
      </c>
      <c r="AO278" s="1564" t="str">
        <f t="shared" si="105"/>
        <v/>
      </c>
      <c r="AQ278" s="1564" t="str">
        <f t="shared" si="106"/>
        <v/>
      </c>
    </row>
    <row r="279" spans="5:43">
      <c r="E279" s="1564" t="str">
        <f t="shared" si="88"/>
        <v/>
      </c>
      <c r="G279" s="1564" t="str">
        <f t="shared" si="88"/>
        <v/>
      </c>
      <c r="I279" s="1564" t="str">
        <f t="shared" si="89"/>
        <v/>
      </c>
      <c r="K279" s="1564" t="str">
        <f t="shared" si="90"/>
        <v/>
      </c>
      <c r="M279" s="1564" t="str">
        <f t="shared" si="91"/>
        <v/>
      </c>
      <c r="O279" s="1564" t="str">
        <f t="shared" si="92"/>
        <v/>
      </c>
      <c r="Q279" s="1564" t="str">
        <f t="shared" si="93"/>
        <v/>
      </c>
      <c r="S279" s="1564" t="str">
        <f t="shared" si="94"/>
        <v/>
      </c>
      <c r="U279" s="1564" t="str">
        <f t="shared" si="95"/>
        <v/>
      </c>
      <c r="W279" s="1564" t="str">
        <f t="shared" si="96"/>
        <v/>
      </c>
      <c r="Y279" s="1564" t="str">
        <f t="shared" si="97"/>
        <v/>
      </c>
      <c r="AA279" s="1564" t="str">
        <f t="shared" si="98"/>
        <v/>
      </c>
      <c r="AC279" s="1564" t="str">
        <f t="shared" si="99"/>
        <v/>
      </c>
      <c r="AE279" s="1564" t="str">
        <f t="shared" si="100"/>
        <v/>
      </c>
      <c r="AG279" s="1564" t="str">
        <f t="shared" si="101"/>
        <v/>
      </c>
      <c r="AI279" s="1564" t="str">
        <f t="shared" si="102"/>
        <v/>
      </c>
      <c r="AK279" s="1564" t="str">
        <f t="shared" si="103"/>
        <v/>
      </c>
      <c r="AM279" s="1564" t="str">
        <f t="shared" si="104"/>
        <v/>
      </c>
      <c r="AO279" s="1564" t="str">
        <f t="shared" si="105"/>
        <v/>
      </c>
      <c r="AQ279" s="1564" t="str">
        <f t="shared" si="106"/>
        <v/>
      </c>
    </row>
    <row r="280" spans="5:43">
      <c r="E280" s="1564" t="str">
        <f t="shared" si="88"/>
        <v/>
      </c>
      <c r="G280" s="1564" t="str">
        <f t="shared" si="88"/>
        <v/>
      </c>
      <c r="I280" s="1564" t="str">
        <f t="shared" si="89"/>
        <v/>
      </c>
      <c r="K280" s="1564" t="str">
        <f t="shared" si="90"/>
        <v/>
      </c>
      <c r="M280" s="1564" t="str">
        <f t="shared" si="91"/>
        <v/>
      </c>
      <c r="O280" s="1564" t="str">
        <f t="shared" si="92"/>
        <v/>
      </c>
      <c r="Q280" s="1564" t="str">
        <f t="shared" si="93"/>
        <v/>
      </c>
      <c r="S280" s="1564" t="str">
        <f t="shared" si="94"/>
        <v/>
      </c>
      <c r="U280" s="1564" t="str">
        <f t="shared" si="95"/>
        <v/>
      </c>
      <c r="W280" s="1564" t="str">
        <f t="shared" si="96"/>
        <v/>
      </c>
      <c r="Y280" s="1564" t="str">
        <f t="shared" si="97"/>
        <v/>
      </c>
      <c r="AA280" s="1564" t="str">
        <f t="shared" si="98"/>
        <v/>
      </c>
      <c r="AC280" s="1564" t="str">
        <f t="shared" si="99"/>
        <v/>
      </c>
      <c r="AE280" s="1564" t="str">
        <f t="shared" si="100"/>
        <v/>
      </c>
      <c r="AG280" s="1564" t="str">
        <f t="shared" si="101"/>
        <v/>
      </c>
      <c r="AI280" s="1564" t="str">
        <f t="shared" si="102"/>
        <v/>
      </c>
      <c r="AK280" s="1564" t="str">
        <f t="shared" si="103"/>
        <v/>
      </c>
      <c r="AM280" s="1564" t="str">
        <f t="shared" si="104"/>
        <v/>
      </c>
      <c r="AO280" s="1564" t="str">
        <f t="shared" si="105"/>
        <v/>
      </c>
      <c r="AQ280" s="1564" t="str">
        <f t="shared" si="106"/>
        <v/>
      </c>
    </row>
    <row r="281" spans="5:43">
      <c r="E281" s="1564" t="str">
        <f t="shared" si="88"/>
        <v/>
      </c>
      <c r="G281" s="1564" t="str">
        <f t="shared" si="88"/>
        <v/>
      </c>
      <c r="I281" s="1564" t="str">
        <f t="shared" si="89"/>
        <v/>
      </c>
      <c r="K281" s="1564" t="str">
        <f t="shared" si="90"/>
        <v/>
      </c>
      <c r="M281" s="1564" t="str">
        <f t="shared" si="91"/>
        <v/>
      </c>
      <c r="O281" s="1564" t="str">
        <f t="shared" si="92"/>
        <v/>
      </c>
      <c r="Q281" s="1564" t="str">
        <f t="shared" si="93"/>
        <v/>
      </c>
      <c r="S281" s="1564" t="str">
        <f t="shared" si="94"/>
        <v/>
      </c>
      <c r="U281" s="1564" t="str">
        <f t="shared" si="95"/>
        <v/>
      </c>
      <c r="W281" s="1564" t="str">
        <f t="shared" si="96"/>
        <v/>
      </c>
      <c r="Y281" s="1564" t="str">
        <f t="shared" si="97"/>
        <v/>
      </c>
      <c r="AA281" s="1564" t="str">
        <f t="shared" si="98"/>
        <v/>
      </c>
      <c r="AC281" s="1564" t="str">
        <f t="shared" si="99"/>
        <v/>
      </c>
      <c r="AE281" s="1564" t="str">
        <f t="shared" si="100"/>
        <v/>
      </c>
      <c r="AG281" s="1564" t="str">
        <f t="shared" si="101"/>
        <v/>
      </c>
      <c r="AI281" s="1564" t="str">
        <f t="shared" si="102"/>
        <v/>
      </c>
      <c r="AK281" s="1564" t="str">
        <f t="shared" si="103"/>
        <v/>
      </c>
      <c r="AM281" s="1564" t="str">
        <f t="shared" si="104"/>
        <v/>
      </c>
      <c r="AO281" s="1564" t="str">
        <f t="shared" si="105"/>
        <v/>
      </c>
      <c r="AQ281" s="1564" t="str">
        <f t="shared" si="106"/>
        <v/>
      </c>
    </row>
    <row r="282" spans="5:43">
      <c r="E282" s="1564" t="str">
        <f t="shared" si="88"/>
        <v/>
      </c>
      <c r="G282" s="1564" t="str">
        <f t="shared" si="88"/>
        <v/>
      </c>
      <c r="I282" s="1564" t="str">
        <f t="shared" si="89"/>
        <v/>
      </c>
      <c r="K282" s="1564" t="str">
        <f t="shared" si="90"/>
        <v/>
      </c>
      <c r="M282" s="1564" t="str">
        <f t="shared" si="91"/>
        <v/>
      </c>
      <c r="O282" s="1564" t="str">
        <f t="shared" si="92"/>
        <v/>
      </c>
      <c r="Q282" s="1564" t="str">
        <f t="shared" si="93"/>
        <v/>
      </c>
      <c r="S282" s="1564" t="str">
        <f t="shared" si="94"/>
        <v/>
      </c>
      <c r="U282" s="1564" t="str">
        <f t="shared" si="95"/>
        <v/>
      </c>
      <c r="W282" s="1564" t="str">
        <f t="shared" si="96"/>
        <v/>
      </c>
      <c r="Y282" s="1564" t="str">
        <f t="shared" si="97"/>
        <v/>
      </c>
      <c r="AA282" s="1564" t="str">
        <f t="shared" si="98"/>
        <v/>
      </c>
      <c r="AC282" s="1564" t="str">
        <f t="shared" si="99"/>
        <v/>
      </c>
      <c r="AE282" s="1564" t="str">
        <f t="shared" si="100"/>
        <v/>
      </c>
      <c r="AG282" s="1564" t="str">
        <f t="shared" si="101"/>
        <v/>
      </c>
      <c r="AI282" s="1564" t="str">
        <f t="shared" si="102"/>
        <v/>
      </c>
      <c r="AK282" s="1564" t="str">
        <f t="shared" si="103"/>
        <v/>
      </c>
      <c r="AM282" s="1564" t="str">
        <f t="shared" si="104"/>
        <v/>
      </c>
      <c r="AO282" s="1564" t="str">
        <f t="shared" si="105"/>
        <v/>
      </c>
      <c r="AQ282" s="1564" t="str">
        <f t="shared" si="106"/>
        <v/>
      </c>
    </row>
    <row r="283" spans="5:43">
      <c r="E283" s="1564" t="str">
        <f t="shared" si="88"/>
        <v/>
      </c>
      <c r="G283" s="1564" t="str">
        <f t="shared" si="88"/>
        <v/>
      </c>
      <c r="I283" s="1564" t="str">
        <f t="shared" si="89"/>
        <v/>
      </c>
      <c r="K283" s="1564" t="str">
        <f t="shared" si="90"/>
        <v/>
      </c>
      <c r="M283" s="1564" t="str">
        <f t="shared" si="91"/>
        <v/>
      </c>
      <c r="O283" s="1564" t="str">
        <f t="shared" si="92"/>
        <v/>
      </c>
      <c r="Q283" s="1564" t="str">
        <f t="shared" si="93"/>
        <v/>
      </c>
      <c r="S283" s="1564" t="str">
        <f t="shared" si="94"/>
        <v/>
      </c>
      <c r="U283" s="1564" t="str">
        <f t="shared" si="95"/>
        <v/>
      </c>
      <c r="W283" s="1564" t="str">
        <f t="shared" si="96"/>
        <v/>
      </c>
      <c r="Y283" s="1564" t="str">
        <f t="shared" si="97"/>
        <v/>
      </c>
      <c r="AA283" s="1564" t="str">
        <f t="shared" si="98"/>
        <v/>
      </c>
      <c r="AC283" s="1564" t="str">
        <f t="shared" si="99"/>
        <v/>
      </c>
      <c r="AE283" s="1564" t="str">
        <f t="shared" si="100"/>
        <v/>
      </c>
      <c r="AG283" s="1564" t="str">
        <f t="shared" si="101"/>
        <v/>
      </c>
      <c r="AI283" s="1564" t="str">
        <f t="shared" si="102"/>
        <v/>
      </c>
      <c r="AK283" s="1564" t="str">
        <f t="shared" si="103"/>
        <v/>
      </c>
      <c r="AM283" s="1564" t="str">
        <f t="shared" si="104"/>
        <v/>
      </c>
      <c r="AO283" s="1564" t="str">
        <f t="shared" si="105"/>
        <v/>
      </c>
      <c r="AQ283" s="1564" t="str">
        <f t="shared" si="106"/>
        <v/>
      </c>
    </row>
    <row r="284" spans="5:43">
      <c r="E284" s="1564" t="str">
        <f t="shared" si="88"/>
        <v/>
      </c>
      <c r="G284" s="1564" t="str">
        <f t="shared" si="88"/>
        <v/>
      </c>
      <c r="I284" s="1564" t="str">
        <f t="shared" si="89"/>
        <v/>
      </c>
      <c r="K284" s="1564" t="str">
        <f t="shared" si="90"/>
        <v/>
      </c>
      <c r="M284" s="1564" t="str">
        <f t="shared" si="91"/>
        <v/>
      </c>
      <c r="O284" s="1564" t="str">
        <f t="shared" si="92"/>
        <v/>
      </c>
      <c r="Q284" s="1564" t="str">
        <f t="shared" si="93"/>
        <v/>
      </c>
      <c r="S284" s="1564" t="str">
        <f t="shared" si="94"/>
        <v/>
      </c>
      <c r="U284" s="1564" t="str">
        <f t="shared" si="95"/>
        <v/>
      </c>
      <c r="W284" s="1564" t="str">
        <f t="shared" si="96"/>
        <v/>
      </c>
      <c r="Y284" s="1564" t="str">
        <f t="shared" si="97"/>
        <v/>
      </c>
      <c r="AA284" s="1564" t="str">
        <f t="shared" si="98"/>
        <v/>
      </c>
      <c r="AC284" s="1564" t="str">
        <f t="shared" si="99"/>
        <v/>
      </c>
      <c r="AE284" s="1564" t="str">
        <f t="shared" si="100"/>
        <v/>
      </c>
      <c r="AG284" s="1564" t="str">
        <f t="shared" si="101"/>
        <v/>
      </c>
      <c r="AI284" s="1564" t="str">
        <f t="shared" si="102"/>
        <v/>
      </c>
      <c r="AK284" s="1564" t="str">
        <f t="shared" si="103"/>
        <v/>
      </c>
      <c r="AM284" s="1564" t="str">
        <f t="shared" si="104"/>
        <v/>
      </c>
      <c r="AO284" s="1564" t="str">
        <f t="shared" si="105"/>
        <v/>
      </c>
      <c r="AQ284" s="1564" t="str">
        <f t="shared" si="106"/>
        <v/>
      </c>
    </row>
    <row r="285" spans="5:43">
      <c r="E285" s="1564" t="str">
        <f t="shared" ref="E285:G300" si="107">IF(OR($B285=0,D285=0),"",D285/$B285)</f>
        <v/>
      </c>
      <c r="G285" s="1564" t="str">
        <f t="shared" si="107"/>
        <v/>
      </c>
      <c r="I285" s="1564" t="str">
        <f t="shared" si="89"/>
        <v/>
      </c>
      <c r="K285" s="1564" t="str">
        <f t="shared" si="90"/>
        <v/>
      </c>
      <c r="M285" s="1564" t="str">
        <f t="shared" si="91"/>
        <v/>
      </c>
      <c r="O285" s="1564" t="str">
        <f t="shared" si="92"/>
        <v/>
      </c>
      <c r="Q285" s="1564" t="str">
        <f t="shared" si="93"/>
        <v/>
      </c>
      <c r="S285" s="1564" t="str">
        <f t="shared" si="94"/>
        <v/>
      </c>
      <c r="U285" s="1564" t="str">
        <f t="shared" si="95"/>
        <v/>
      </c>
      <c r="W285" s="1564" t="str">
        <f t="shared" si="96"/>
        <v/>
      </c>
      <c r="Y285" s="1564" t="str">
        <f t="shared" si="97"/>
        <v/>
      </c>
      <c r="AA285" s="1564" t="str">
        <f t="shared" si="98"/>
        <v/>
      </c>
      <c r="AC285" s="1564" t="str">
        <f t="shared" si="99"/>
        <v/>
      </c>
      <c r="AE285" s="1564" t="str">
        <f t="shared" si="100"/>
        <v/>
      </c>
      <c r="AG285" s="1564" t="str">
        <f t="shared" si="101"/>
        <v/>
      </c>
      <c r="AI285" s="1564" t="str">
        <f t="shared" si="102"/>
        <v/>
      </c>
      <c r="AK285" s="1564" t="str">
        <f t="shared" si="103"/>
        <v/>
      </c>
      <c r="AM285" s="1564" t="str">
        <f t="shared" si="104"/>
        <v/>
      </c>
      <c r="AO285" s="1564" t="str">
        <f t="shared" si="105"/>
        <v/>
      </c>
      <c r="AQ285" s="1564" t="str">
        <f t="shared" si="106"/>
        <v/>
      </c>
    </row>
    <row r="286" spans="5:43">
      <c r="E286" s="1564" t="str">
        <f t="shared" si="107"/>
        <v/>
      </c>
      <c r="G286" s="1564" t="str">
        <f t="shared" si="107"/>
        <v/>
      </c>
      <c r="I286" s="1564" t="str">
        <f t="shared" si="89"/>
        <v/>
      </c>
      <c r="K286" s="1564" t="str">
        <f t="shared" si="90"/>
        <v/>
      </c>
      <c r="M286" s="1564" t="str">
        <f t="shared" si="91"/>
        <v/>
      </c>
      <c r="O286" s="1564" t="str">
        <f t="shared" si="92"/>
        <v/>
      </c>
      <c r="Q286" s="1564" t="str">
        <f t="shared" si="93"/>
        <v/>
      </c>
      <c r="S286" s="1564" t="str">
        <f t="shared" si="94"/>
        <v/>
      </c>
      <c r="U286" s="1564" t="str">
        <f t="shared" si="95"/>
        <v/>
      </c>
      <c r="W286" s="1564" t="str">
        <f t="shared" si="96"/>
        <v/>
      </c>
      <c r="Y286" s="1564" t="str">
        <f t="shared" si="97"/>
        <v/>
      </c>
      <c r="AA286" s="1564" t="str">
        <f t="shared" si="98"/>
        <v/>
      </c>
      <c r="AC286" s="1564" t="str">
        <f t="shared" si="99"/>
        <v/>
      </c>
      <c r="AE286" s="1564" t="str">
        <f t="shared" si="100"/>
        <v/>
      </c>
      <c r="AG286" s="1564" t="str">
        <f t="shared" si="101"/>
        <v/>
      </c>
      <c r="AI286" s="1564" t="str">
        <f t="shared" si="102"/>
        <v/>
      </c>
      <c r="AK286" s="1564" t="str">
        <f t="shared" si="103"/>
        <v/>
      </c>
      <c r="AM286" s="1564" t="str">
        <f t="shared" si="104"/>
        <v/>
      </c>
      <c r="AO286" s="1564" t="str">
        <f t="shared" si="105"/>
        <v/>
      </c>
      <c r="AQ286" s="1564" t="str">
        <f t="shared" si="106"/>
        <v/>
      </c>
    </row>
    <row r="287" spans="5:43">
      <c r="E287" s="1564" t="str">
        <f t="shared" si="107"/>
        <v/>
      </c>
      <c r="G287" s="1564" t="str">
        <f t="shared" si="107"/>
        <v/>
      </c>
      <c r="I287" s="1564" t="str">
        <f t="shared" si="89"/>
        <v/>
      </c>
      <c r="K287" s="1564" t="str">
        <f t="shared" si="90"/>
        <v/>
      </c>
      <c r="M287" s="1564" t="str">
        <f t="shared" si="91"/>
        <v/>
      </c>
      <c r="O287" s="1564" t="str">
        <f t="shared" si="92"/>
        <v/>
      </c>
      <c r="Q287" s="1564" t="str">
        <f t="shared" si="93"/>
        <v/>
      </c>
      <c r="S287" s="1564" t="str">
        <f t="shared" si="94"/>
        <v/>
      </c>
      <c r="U287" s="1564" t="str">
        <f t="shared" si="95"/>
        <v/>
      </c>
      <c r="W287" s="1564" t="str">
        <f t="shared" si="96"/>
        <v/>
      </c>
      <c r="Y287" s="1564" t="str">
        <f t="shared" si="97"/>
        <v/>
      </c>
      <c r="AA287" s="1564" t="str">
        <f t="shared" si="98"/>
        <v/>
      </c>
      <c r="AC287" s="1564" t="str">
        <f t="shared" si="99"/>
        <v/>
      </c>
      <c r="AE287" s="1564" t="str">
        <f t="shared" si="100"/>
        <v/>
      </c>
      <c r="AG287" s="1564" t="str">
        <f t="shared" si="101"/>
        <v/>
      </c>
      <c r="AI287" s="1564" t="str">
        <f t="shared" si="102"/>
        <v/>
      </c>
      <c r="AK287" s="1564" t="str">
        <f t="shared" si="103"/>
        <v/>
      </c>
      <c r="AM287" s="1564" t="str">
        <f t="shared" si="104"/>
        <v/>
      </c>
      <c r="AO287" s="1564" t="str">
        <f t="shared" si="105"/>
        <v/>
      </c>
      <c r="AQ287" s="1564" t="str">
        <f t="shared" si="106"/>
        <v/>
      </c>
    </row>
    <row r="288" spans="5:43">
      <c r="E288" s="1564" t="str">
        <f t="shared" si="107"/>
        <v/>
      </c>
      <c r="G288" s="1564" t="str">
        <f t="shared" si="107"/>
        <v/>
      </c>
      <c r="I288" s="1564" t="str">
        <f t="shared" si="89"/>
        <v/>
      </c>
      <c r="K288" s="1564" t="str">
        <f t="shared" si="90"/>
        <v/>
      </c>
      <c r="M288" s="1564" t="str">
        <f t="shared" si="91"/>
        <v/>
      </c>
      <c r="O288" s="1564" t="str">
        <f t="shared" si="92"/>
        <v/>
      </c>
      <c r="Q288" s="1564" t="str">
        <f t="shared" si="93"/>
        <v/>
      </c>
      <c r="S288" s="1564" t="str">
        <f t="shared" si="94"/>
        <v/>
      </c>
      <c r="U288" s="1564" t="str">
        <f t="shared" si="95"/>
        <v/>
      </c>
      <c r="W288" s="1564" t="str">
        <f t="shared" si="96"/>
        <v/>
      </c>
      <c r="Y288" s="1564" t="str">
        <f t="shared" si="97"/>
        <v/>
      </c>
      <c r="AA288" s="1564" t="str">
        <f t="shared" si="98"/>
        <v/>
      </c>
      <c r="AC288" s="1564" t="str">
        <f t="shared" si="99"/>
        <v/>
      </c>
      <c r="AE288" s="1564" t="str">
        <f t="shared" si="100"/>
        <v/>
      </c>
      <c r="AG288" s="1564" t="str">
        <f t="shared" si="101"/>
        <v/>
      </c>
      <c r="AI288" s="1564" t="str">
        <f t="shared" si="102"/>
        <v/>
      </c>
      <c r="AK288" s="1564" t="str">
        <f t="shared" si="103"/>
        <v/>
      </c>
      <c r="AM288" s="1564" t="str">
        <f t="shared" si="104"/>
        <v/>
      </c>
      <c r="AO288" s="1564" t="str">
        <f t="shared" si="105"/>
        <v/>
      </c>
      <c r="AQ288" s="1564" t="str">
        <f t="shared" si="106"/>
        <v/>
      </c>
    </row>
    <row r="289" spans="5:43">
      <c r="E289" s="1564" t="str">
        <f t="shared" si="107"/>
        <v/>
      </c>
      <c r="G289" s="1564" t="str">
        <f t="shared" si="107"/>
        <v/>
      </c>
      <c r="I289" s="1564" t="str">
        <f t="shared" si="89"/>
        <v/>
      </c>
      <c r="K289" s="1564" t="str">
        <f t="shared" si="90"/>
        <v/>
      </c>
      <c r="M289" s="1564" t="str">
        <f t="shared" si="91"/>
        <v/>
      </c>
      <c r="O289" s="1564" t="str">
        <f t="shared" si="92"/>
        <v/>
      </c>
      <c r="Q289" s="1564" t="str">
        <f t="shared" si="93"/>
        <v/>
      </c>
      <c r="S289" s="1564" t="str">
        <f t="shared" si="94"/>
        <v/>
      </c>
      <c r="U289" s="1564" t="str">
        <f t="shared" si="95"/>
        <v/>
      </c>
      <c r="W289" s="1564" t="str">
        <f t="shared" si="96"/>
        <v/>
      </c>
      <c r="Y289" s="1564" t="str">
        <f t="shared" si="97"/>
        <v/>
      </c>
      <c r="AA289" s="1564" t="str">
        <f t="shared" si="98"/>
        <v/>
      </c>
      <c r="AC289" s="1564" t="str">
        <f t="shared" si="99"/>
        <v/>
      </c>
      <c r="AE289" s="1564" t="str">
        <f t="shared" si="100"/>
        <v/>
      </c>
      <c r="AG289" s="1564" t="str">
        <f t="shared" si="101"/>
        <v/>
      </c>
      <c r="AI289" s="1564" t="str">
        <f t="shared" si="102"/>
        <v/>
      </c>
      <c r="AK289" s="1564" t="str">
        <f t="shared" si="103"/>
        <v/>
      </c>
      <c r="AM289" s="1564" t="str">
        <f t="shared" si="104"/>
        <v/>
      </c>
      <c r="AO289" s="1564" t="str">
        <f t="shared" si="105"/>
        <v/>
      </c>
      <c r="AQ289" s="1564" t="str">
        <f t="shared" si="106"/>
        <v/>
      </c>
    </row>
    <row r="290" spans="5:43">
      <c r="E290" s="1564" t="str">
        <f t="shared" si="107"/>
        <v/>
      </c>
      <c r="G290" s="1564" t="str">
        <f t="shared" si="107"/>
        <v/>
      </c>
      <c r="I290" s="1564" t="str">
        <f t="shared" si="89"/>
        <v/>
      </c>
      <c r="K290" s="1564" t="str">
        <f t="shared" si="90"/>
        <v/>
      </c>
      <c r="M290" s="1564" t="str">
        <f t="shared" si="91"/>
        <v/>
      </c>
      <c r="O290" s="1564" t="str">
        <f t="shared" si="92"/>
        <v/>
      </c>
      <c r="Q290" s="1564" t="str">
        <f t="shared" si="93"/>
        <v/>
      </c>
      <c r="S290" s="1564" t="str">
        <f t="shared" si="94"/>
        <v/>
      </c>
      <c r="U290" s="1564" t="str">
        <f t="shared" si="95"/>
        <v/>
      </c>
      <c r="W290" s="1564" t="str">
        <f t="shared" si="96"/>
        <v/>
      </c>
      <c r="Y290" s="1564" t="str">
        <f t="shared" si="97"/>
        <v/>
      </c>
      <c r="AA290" s="1564" t="str">
        <f t="shared" si="98"/>
        <v/>
      </c>
      <c r="AC290" s="1564" t="str">
        <f t="shared" si="99"/>
        <v/>
      </c>
      <c r="AE290" s="1564" t="str">
        <f t="shared" si="100"/>
        <v/>
      </c>
      <c r="AG290" s="1564" t="str">
        <f t="shared" si="101"/>
        <v/>
      </c>
      <c r="AI290" s="1564" t="str">
        <f t="shared" si="102"/>
        <v/>
      </c>
      <c r="AK290" s="1564" t="str">
        <f t="shared" si="103"/>
        <v/>
      </c>
      <c r="AM290" s="1564" t="str">
        <f t="shared" si="104"/>
        <v/>
      </c>
      <c r="AO290" s="1564" t="str">
        <f t="shared" si="105"/>
        <v/>
      </c>
      <c r="AQ290" s="1564" t="str">
        <f t="shared" si="106"/>
        <v/>
      </c>
    </row>
    <row r="291" spans="5:43">
      <c r="E291" s="1564" t="str">
        <f t="shared" si="107"/>
        <v/>
      </c>
      <c r="G291" s="1564" t="str">
        <f t="shared" si="107"/>
        <v/>
      </c>
      <c r="I291" s="1564" t="str">
        <f t="shared" si="89"/>
        <v/>
      </c>
      <c r="K291" s="1564" t="str">
        <f t="shared" si="90"/>
        <v/>
      </c>
      <c r="M291" s="1564" t="str">
        <f t="shared" si="91"/>
        <v/>
      </c>
      <c r="O291" s="1564" t="str">
        <f t="shared" si="92"/>
        <v/>
      </c>
      <c r="Q291" s="1564" t="str">
        <f t="shared" si="93"/>
        <v/>
      </c>
      <c r="S291" s="1564" t="str">
        <f t="shared" si="94"/>
        <v/>
      </c>
      <c r="U291" s="1564" t="str">
        <f t="shared" si="95"/>
        <v/>
      </c>
      <c r="W291" s="1564" t="str">
        <f t="shared" si="96"/>
        <v/>
      </c>
      <c r="Y291" s="1564" t="str">
        <f t="shared" si="97"/>
        <v/>
      </c>
      <c r="AA291" s="1564" t="str">
        <f t="shared" si="98"/>
        <v/>
      </c>
      <c r="AC291" s="1564" t="str">
        <f t="shared" si="99"/>
        <v/>
      </c>
      <c r="AE291" s="1564" t="str">
        <f t="shared" si="100"/>
        <v/>
      </c>
      <c r="AG291" s="1564" t="str">
        <f t="shared" si="101"/>
        <v/>
      </c>
      <c r="AI291" s="1564" t="str">
        <f t="shared" si="102"/>
        <v/>
      </c>
      <c r="AK291" s="1564" t="str">
        <f t="shared" si="103"/>
        <v/>
      </c>
      <c r="AM291" s="1564" t="str">
        <f t="shared" si="104"/>
        <v/>
      </c>
      <c r="AO291" s="1564" t="str">
        <f t="shared" si="105"/>
        <v/>
      </c>
      <c r="AQ291" s="1564" t="str">
        <f t="shared" si="106"/>
        <v/>
      </c>
    </row>
    <row r="292" spans="5:43">
      <c r="E292" s="1564" t="str">
        <f t="shared" si="107"/>
        <v/>
      </c>
      <c r="G292" s="1564" t="str">
        <f t="shared" si="107"/>
        <v/>
      </c>
      <c r="I292" s="1564" t="str">
        <f t="shared" si="89"/>
        <v/>
      </c>
      <c r="K292" s="1564" t="str">
        <f t="shared" si="90"/>
        <v/>
      </c>
      <c r="M292" s="1564" t="str">
        <f t="shared" si="91"/>
        <v/>
      </c>
      <c r="O292" s="1564" t="str">
        <f t="shared" si="92"/>
        <v/>
      </c>
      <c r="Q292" s="1564" t="str">
        <f t="shared" si="93"/>
        <v/>
      </c>
      <c r="S292" s="1564" t="str">
        <f t="shared" si="94"/>
        <v/>
      </c>
      <c r="U292" s="1564" t="str">
        <f t="shared" si="95"/>
        <v/>
      </c>
      <c r="W292" s="1564" t="str">
        <f t="shared" si="96"/>
        <v/>
      </c>
      <c r="Y292" s="1564" t="str">
        <f t="shared" si="97"/>
        <v/>
      </c>
      <c r="AA292" s="1564" t="str">
        <f t="shared" si="98"/>
        <v/>
      </c>
      <c r="AC292" s="1564" t="str">
        <f t="shared" si="99"/>
        <v/>
      </c>
      <c r="AE292" s="1564" t="str">
        <f t="shared" si="100"/>
        <v/>
      </c>
      <c r="AG292" s="1564" t="str">
        <f t="shared" si="101"/>
        <v/>
      </c>
      <c r="AI292" s="1564" t="str">
        <f t="shared" si="102"/>
        <v/>
      </c>
      <c r="AK292" s="1564" t="str">
        <f t="shared" si="103"/>
        <v/>
      </c>
      <c r="AM292" s="1564" t="str">
        <f t="shared" si="104"/>
        <v/>
      </c>
      <c r="AO292" s="1564" t="str">
        <f t="shared" si="105"/>
        <v/>
      </c>
      <c r="AQ292" s="1564" t="str">
        <f t="shared" si="106"/>
        <v/>
      </c>
    </row>
    <row r="293" spans="5:43">
      <c r="E293" s="1564" t="str">
        <f t="shared" si="107"/>
        <v/>
      </c>
      <c r="G293" s="1564" t="str">
        <f t="shared" si="107"/>
        <v/>
      </c>
      <c r="I293" s="1564" t="str">
        <f t="shared" si="89"/>
        <v/>
      </c>
      <c r="K293" s="1564" t="str">
        <f t="shared" si="90"/>
        <v/>
      </c>
      <c r="M293" s="1564" t="str">
        <f t="shared" si="91"/>
        <v/>
      </c>
      <c r="O293" s="1564" t="str">
        <f t="shared" si="92"/>
        <v/>
      </c>
      <c r="Q293" s="1564" t="str">
        <f t="shared" si="93"/>
        <v/>
      </c>
      <c r="S293" s="1564" t="str">
        <f t="shared" si="94"/>
        <v/>
      </c>
      <c r="U293" s="1564" t="str">
        <f t="shared" si="95"/>
        <v/>
      </c>
      <c r="W293" s="1564" t="str">
        <f t="shared" si="96"/>
        <v/>
      </c>
      <c r="Y293" s="1564" t="str">
        <f t="shared" si="97"/>
        <v/>
      </c>
      <c r="AA293" s="1564" t="str">
        <f t="shared" si="98"/>
        <v/>
      </c>
      <c r="AC293" s="1564" t="str">
        <f t="shared" si="99"/>
        <v/>
      </c>
      <c r="AE293" s="1564" t="str">
        <f t="shared" si="100"/>
        <v/>
      </c>
      <c r="AG293" s="1564" t="str">
        <f t="shared" si="101"/>
        <v/>
      </c>
      <c r="AI293" s="1564" t="str">
        <f t="shared" si="102"/>
        <v/>
      </c>
      <c r="AK293" s="1564" t="str">
        <f t="shared" si="103"/>
        <v/>
      </c>
      <c r="AM293" s="1564" t="str">
        <f t="shared" si="104"/>
        <v/>
      </c>
      <c r="AO293" s="1564" t="str">
        <f t="shared" si="105"/>
        <v/>
      </c>
      <c r="AQ293" s="1564" t="str">
        <f t="shared" si="106"/>
        <v/>
      </c>
    </row>
    <row r="294" spans="5:43">
      <c r="E294" s="1564" t="str">
        <f t="shared" si="107"/>
        <v/>
      </c>
      <c r="G294" s="1564" t="str">
        <f t="shared" si="107"/>
        <v/>
      </c>
      <c r="I294" s="1564" t="str">
        <f t="shared" si="89"/>
        <v/>
      </c>
      <c r="K294" s="1564" t="str">
        <f t="shared" si="90"/>
        <v/>
      </c>
      <c r="M294" s="1564" t="str">
        <f t="shared" si="91"/>
        <v/>
      </c>
      <c r="O294" s="1564" t="str">
        <f t="shared" si="92"/>
        <v/>
      </c>
      <c r="Q294" s="1564" t="str">
        <f t="shared" si="93"/>
        <v/>
      </c>
      <c r="S294" s="1564" t="str">
        <f t="shared" si="94"/>
        <v/>
      </c>
      <c r="U294" s="1564" t="str">
        <f t="shared" si="95"/>
        <v/>
      </c>
      <c r="W294" s="1564" t="str">
        <f t="shared" si="96"/>
        <v/>
      </c>
      <c r="Y294" s="1564" t="str">
        <f t="shared" si="97"/>
        <v/>
      </c>
      <c r="AA294" s="1564" t="str">
        <f t="shared" si="98"/>
        <v/>
      </c>
      <c r="AC294" s="1564" t="str">
        <f t="shared" si="99"/>
        <v/>
      </c>
      <c r="AE294" s="1564" t="str">
        <f t="shared" si="100"/>
        <v/>
      </c>
      <c r="AG294" s="1564" t="str">
        <f t="shared" si="101"/>
        <v/>
      </c>
      <c r="AI294" s="1564" t="str">
        <f t="shared" si="102"/>
        <v/>
      </c>
      <c r="AK294" s="1564" t="str">
        <f t="shared" si="103"/>
        <v/>
      </c>
      <c r="AM294" s="1564" t="str">
        <f t="shared" si="104"/>
        <v/>
      </c>
      <c r="AO294" s="1564" t="str">
        <f t="shared" si="105"/>
        <v/>
      </c>
      <c r="AQ294" s="1564" t="str">
        <f t="shared" si="106"/>
        <v/>
      </c>
    </row>
    <row r="295" spans="5:43">
      <c r="E295" s="1564" t="str">
        <f t="shared" si="107"/>
        <v/>
      </c>
      <c r="G295" s="1564" t="str">
        <f t="shared" si="107"/>
        <v/>
      </c>
      <c r="I295" s="1564" t="str">
        <f t="shared" si="89"/>
        <v/>
      </c>
      <c r="K295" s="1564" t="str">
        <f t="shared" si="90"/>
        <v/>
      </c>
      <c r="M295" s="1564" t="str">
        <f t="shared" si="91"/>
        <v/>
      </c>
      <c r="O295" s="1564" t="str">
        <f t="shared" si="92"/>
        <v/>
      </c>
      <c r="Q295" s="1564" t="str">
        <f t="shared" si="93"/>
        <v/>
      </c>
      <c r="S295" s="1564" t="str">
        <f t="shared" si="94"/>
        <v/>
      </c>
      <c r="U295" s="1564" t="str">
        <f t="shared" si="95"/>
        <v/>
      </c>
      <c r="W295" s="1564" t="str">
        <f t="shared" si="96"/>
        <v/>
      </c>
      <c r="Y295" s="1564" t="str">
        <f t="shared" si="97"/>
        <v/>
      </c>
      <c r="AA295" s="1564" t="str">
        <f t="shared" si="98"/>
        <v/>
      </c>
      <c r="AC295" s="1564" t="str">
        <f t="shared" si="99"/>
        <v/>
      </c>
      <c r="AE295" s="1564" t="str">
        <f t="shared" si="100"/>
        <v/>
      </c>
      <c r="AG295" s="1564" t="str">
        <f t="shared" si="101"/>
        <v/>
      </c>
      <c r="AI295" s="1564" t="str">
        <f t="shared" si="102"/>
        <v/>
      </c>
      <c r="AK295" s="1564" t="str">
        <f t="shared" si="103"/>
        <v/>
      </c>
      <c r="AM295" s="1564" t="str">
        <f t="shared" si="104"/>
        <v/>
      </c>
      <c r="AO295" s="1564" t="str">
        <f t="shared" si="105"/>
        <v/>
      </c>
      <c r="AQ295" s="1564" t="str">
        <f t="shared" si="106"/>
        <v/>
      </c>
    </row>
    <row r="296" spans="5:43">
      <c r="E296" s="1564" t="str">
        <f t="shared" si="107"/>
        <v/>
      </c>
      <c r="G296" s="1564" t="str">
        <f t="shared" si="107"/>
        <v/>
      </c>
      <c r="I296" s="1564" t="str">
        <f t="shared" si="89"/>
        <v/>
      </c>
      <c r="K296" s="1564" t="str">
        <f t="shared" si="90"/>
        <v/>
      </c>
      <c r="M296" s="1564" t="str">
        <f t="shared" si="91"/>
        <v/>
      </c>
      <c r="O296" s="1564" t="str">
        <f t="shared" si="92"/>
        <v/>
      </c>
      <c r="Q296" s="1564" t="str">
        <f t="shared" si="93"/>
        <v/>
      </c>
      <c r="S296" s="1564" t="str">
        <f t="shared" si="94"/>
        <v/>
      </c>
      <c r="U296" s="1564" t="str">
        <f t="shared" si="95"/>
        <v/>
      </c>
      <c r="W296" s="1564" t="str">
        <f t="shared" si="96"/>
        <v/>
      </c>
      <c r="Y296" s="1564" t="str">
        <f t="shared" si="97"/>
        <v/>
      </c>
      <c r="AA296" s="1564" t="str">
        <f t="shared" si="98"/>
        <v/>
      </c>
      <c r="AC296" s="1564" t="str">
        <f t="shared" si="99"/>
        <v/>
      </c>
      <c r="AE296" s="1564" t="str">
        <f t="shared" si="100"/>
        <v/>
      </c>
      <c r="AG296" s="1564" t="str">
        <f t="shared" si="101"/>
        <v/>
      </c>
      <c r="AI296" s="1564" t="str">
        <f t="shared" si="102"/>
        <v/>
      </c>
      <c r="AK296" s="1564" t="str">
        <f t="shared" si="103"/>
        <v/>
      </c>
      <c r="AM296" s="1564" t="str">
        <f t="shared" si="104"/>
        <v/>
      </c>
      <c r="AO296" s="1564" t="str">
        <f t="shared" si="105"/>
        <v/>
      </c>
      <c r="AQ296" s="1564" t="str">
        <f t="shared" si="106"/>
        <v/>
      </c>
    </row>
    <row r="297" spans="5:43">
      <c r="E297" s="1564" t="str">
        <f t="shared" si="107"/>
        <v/>
      </c>
      <c r="G297" s="1564" t="str">
        <f t="shared" si="107"/>
        <v/>
      </c>
      <c r="I297" s="1564" t="str">
        <f t="shared" si="89"/>
        <v/>
      </c>
      <c r="K297" s="1564" t="str">
        <f t="shared" si="90"/>
        <v/>
      </c>
      <c r="M297" s="1564" t="str">
        <f t="shared" si="91"/>
        <v/>
      </c>
      <c r="O297" s="1564" t="str">
        <f t="shared" si="92"/>
        <v/>
      </c>
      <c r="Q297" s="1564" t="str">
        <f t="shared" si="93"/>
        <v/>
      </c>
      <c r="S297" s="1564" t="str">
        <f t="shared" si="94"/>
        <v/>
      </c>
      <c r="U297" s="1564" t="str">
        <f t="shared" si="95"/>
        <v/>
      </c>
      <c r="W297" s="1564" t="str">
        <f t="shared" si="96"/>
        <v/>
      </c>
      <c r="Y297" s="1564" t="str">
        <f t="shared" si="97"/>
        <v/>
      </c>
      <c r="AA297" s="1564" t="str">
        <f t="shared" si="98"/>
        <v/>
      </c>
      <c r="AC297" s="1564" t="str">
        <f t="shared" si="99"/>
        <v/>
      </c>
      <c r="AE297" s="1564" t="str">
        <f t="shared" si="100"/>
        <v/>
      </c>
      <c r="AG297" s="1564" t="str">
        <f t="shared" si="101"/>
        <v/>
      </c>
      <c r="AI297" s="1564" t="str">
        <f t="shared" si="102"/>
        <v/>
      </c>
      <c r="AK297" s="1564" t="str">
        <f t="shared" si="103"/>
        <v/>
      </c>
      <c r="AM297" s="1564" t="str">
        <f t="shared" si="104"/>
        <v/>
      </c>
      <c r="AO297" s="1564" t="str">
        <f t="shared" si="105"/>
        <v/>
      </c>
      <c r="AQ297" s="1564" t="str">
        <f t="shared" si="106"/>
        <v/>
      </c>
    </row>
    <row r="298" spans="5:43">
      <c r="E298" s="1564" t="str">
        <f t="shared" si="107"/>
        <v/>
      </c>
      <c r="G298" s="1564" t="str">
        <f t="shared" si="107"/>
        <v/>
      </c>
      <c r="I298" s="1564" t="str">
        <f t="shared" si="89"/>
        <v/>
      </c>
      <c r="K298" s="1564" t="str">
        <f t="shared" si="90"/>
        <v/>
      </c>
      <c r="M298" s="1564" t="str">
        <f t="shared" si="91"/>
        <v/>
      </c>
      <c r="O298" s="1564" t="str">
        <f t="shared" si="92"/>
        <v/>
      </c>
      <c r="Q298" s="1564" t="str">
        <f t="shared" si="93"/>
        <v/>
      </c>
      <c r="S298" s="1564" t="str">
        <f t="shared" si="94"/>
        <v/>
      </c>
      <c r="U298" s="1564" t="str">
        <f t="shared" si="95"/>
        <v/>
      </c>
      <c r="W298" s="1564" t="str">
        <f t="shared" si="96"/>
        <v/>
      </c>
      <c r="Y298" s="1564" t="str">
        <f t="shared" si="97"/>
        <v/>
      </c>
      <c r="AA298" s="1564" t="str">
        <f t="shared" si="98"/>
        <v/>
      </c>
      <c r="AC298" s="1564" t="str">
        <f t="shared" si="99"/>
        <v/>
      </c>
      <c r="AE298" s="1564" t="str">
        <f t="shared" si="100"/>
        <v/>
      </c>
      <c r="AG298" s="1564" t="str">
        <f t="shared" si="101"/>
        <v/>
      </c>
      <c r="AI298" s="1564" t="str">
        <f t="shared" si="102"/>
        <v/>
      </c>
      <c r="AK298" s="1564" t="str">
        <f t="shared" si="103"/>
        <v/>
      </c>
      <c r="AM298" s="1564" t="str">
        <f t="shared" si="104"/>
        <v/>
      </c>
      <c r="AO298" s="1564" t="str">
        <f t="shared" si="105"/>
        <v/>
      </c>
      <c r="AQ298" s="1564" t="str">
        <f t="shared" si="106"/>
        <v/>
      </c>
    </row>
    <row r="299" spans="5:43">
      <c r="E299" s="1564" t="str">
        <f t="shared" si="107"/>
        <v/>
      </c>
      <c r="G299" s="1564" t="str">
        <f t="shared" si="107"/>
        <v/>
      </c>
      <c r="I299" s="1564" t="str">
        <f t="shared" si="89"/>
        <v/>
      </c>
      <c r="K299" s="1564" t="str">
        <f t="shared" si="90"/>
        <v/>
      </c>
      <c r="M299" s="1564" t="str">
        <f t="shared" si="91"/>
        <v/>
      </c>
      <c r="O299" s="1564" t="str">
        <f t="shared" si="92"/>
        <v/>
      </c>
      <c r="Q299" s="1564" t="str">
        <f t="shared" si="93"/>
        <v/>
      </c>
      <c r="S299" s="1564" t="str">
        <f t="shared" si="94"/>
        <v/>
      </c>
      <c r="U299" s="1564" t="str">
        <f t="shared" si="95"/>
        <v/>
      </c>
      <c r="W299" s="1564" t="str">
        <f t="shared" si="96"/>
        <v/>
      </c>
      <c r="Y299" s="1564" t="str">
        <f t="shared" si="97"/>
        <v/>
      </c>
      <c r="AA299" s="1564" t="str">
        <f t="shared" si="98"/>
        <v/>
      </c>
      <c r="AC299" s="1564" t="str">
        <f t="shared" si="99"/>
        <v/>
      </c>
      <c r="AE299" s="1564" t="str">
        <f t="shared" si="100"/>
        <v/>
      </c>
      <c r="AG299" s="1564" t="str">
        <f t="shared" si="101"/>
        <v/>
      </c>
      <c r="AI299" s="1564" t="str">
        <f t="shared" si="102"/>
        <v/>
      </c>
      <c r="AK299" s="1564" t="str">
        <f t="shared" si="103"/>
        <v/>
      </c>
      <c r="AM299" s="1564" t="str">
        <f t="shared" si="104"/>
        <v/>
      </c>
      <c r="AO299" s="1564" t="str">
        <f t="shared" si="105"/>
        <v/>
      </c>
      <c r="AQ299" s="1564" t="str">
        <f t="shared" si="106"/>
        <v/>
      </c>
    </row>
    <row r="300" spans="5:43">
      <c r="E300" s="1564" t="str">
        <f t="shared" si="107"/>
        <v/>
      </c>
      <c r="G300" s="1564" t="str">
        <f t="shared" si="107"/>
        <v/>
      </c>
      <c r="I300" s="1564" t="str">
        <f t="shared" si="89"/>
        <v/>
      </c>
      <c r="K300" s="1564" t="str">
        <f t="shared" si="90"/>
        <v/>
      </c>
      <c r="M300" s="1564" t="str">
        <f t="shared" si="91"/>
        <v/>
      </c>
      <c r="O300" s="1564" t="str">
        <f t="shared" si="92"/>
        <v/>
      </c>
      <c r="Q300" s="1564" t="str">
        <f t="shared" si="93"/>
        <v/>
      </c>
      <c r="S300" s="1564" t="str">
        <f t="shared" si="94"/>
        <v/>
      </c>
      <c r="U300" s="1564" t="str">
        <f t="shared" si="95"/>
        <v/>
      </c>
      <c r="W300" s="1564" t="str">
        <f t="shared" si="96"/>
        <v/>
      </c>
      <c r="Y300" s="1564" t="str">
        <f t="shared" si="97"/>
        <v/>
      </c>
      <c r="AA300" s="1564" t="str">
        <f t="shared" si="98"/>
        <v/>
      </c>
      <c r="AC300" s="1564" t="str">
        <f t="shared" si="99"/>
        <v/>
      </c>
      <c r="AE300" s="1564" t="str">
        <f t="shared" si="100"/>
        <v/>
      </c>
      <c r="AG300" s="1564" t="str">
        <f t="shared" si="101"/>
        <v/>
      </c>
      <c r="AI300" s="1564" t="str">
        <f t="shared" si="102"/>
        <v/>
      </c>
      <c r="AK300" s="1564" t="str">
        <f t="shared" si="103"/>
        <v/>
      </c>
      <c r="AM300" s="1564" t="str">
        <f t="shared" si="104"/>
        <v/>
      </c>
      <c r="AO300" s="1564" t="str">
        <f t="shared" si="105"/>
        <v/>
      </c>
      <c r="AQ300" s="1564" t="str">
        <f t="shared" si="106"/>
        <v/>
      </c>
    </row>
  </sheetData>
  <mergeCells count="1">
    <mergeCell ref="A3:A6"/>
  </mergeCells>
  <conditionalFormatting sqref="E12:E300">
    <cfRule type="expression" dxfId="21"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20" priority="1">
      <formula>AND(LEN(G12)&gt;0,OR(G12&lt;G$2,G12&gt;G$3))</formula>
    </cfRule>
  </conditionalFormatting>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A66A5-E32E-4FBF-A369-D1C755ED8CF7}">
  <dimension ref="A1:AUU300"/>
  <sheetViews>
    <sheetView topLeftCell="R37" workbookViewId="0">
      <selection activeCell="P63" sqref="P63"/>
    </sheetView>
  </sheetViews>
  <sheetFormatPr defaultRowHeight="14.5"/>
  <cols>
    <col min="1" max="1" width="40.7265625" customWidth="1"/>
    <col min="2" max="2" width="18.7265625" customWidth="1"/>
    <col min="4" max="5" width="18.7265625" customWidth="1"/>
    <col min="6" max="13" width="18.7265625" hidden="1" customWidth="1"/>
    <col min="14" max="43" width="18.7265625" customWidth="1"/>
    <col min="884" max="923" width="9.1796875" style="1"/>
    <col min="1124" max="1243" width="9.1796875" style="2"/>
  </cols>
  <sheetData>
    <row r="1" spans="1:43">
      <c r="A1" s="1555">
        <v>48</v>
      </c>
      <c r="C1" s="1556" t="s">
        <v>396</v>
      </c>
      <c r="E1" s="1557">
        <f ca="1">IF(COUNT(E12:E300)=0,"-",AVERAGE(E12:OFFSET(E12,$A$1-1,0)))</f>
        <v>10162.832477008853</v>
      </c>
      <c r="G1" s="1557">
        <f ca="1">IF(COUNT(G12:G300)=0,"-",AVERAGE(G12:OFFSET(G12,$A$1-1,0)))</f>
        <v>2844.4940051433723</v>
      </c>
      <c r="I1" s="1557">
        <f ca="1">IF(COUNT(I12:I300)=0,"-",AVERAGE(I12:OFFSET(I12,$A$1-1,0)))</f>
        <v>3245.197758562374</v>
      </c>
      <c r="K1" s="1557">
        <f ca="1">IF(COUNT(K12:K300)=0,"-",AVERAGE(K12:OFFSET(K12,$A$1-1,0)))</f>
        <v>39.298907490371768</v>
      </c>
      <c r="M1" s="1557" t="str">
        <f ca="1">IF(COUNT(M12:M300)=0,"-",AVERAGE(M12:OFFSET(M12,$A$1-1,0)))</f>
        <v>-</v>
      </c>
      <c r="O1" s="1557">
        <f ca="1">IF(COUNT(O12:O300)=0,"-",AVERAGE(O12:OFFSET(O12,$A$1-1,0)))</f>
        <v>135.9352295256337</v>
      </c>
      <c r="Q1" s="1557">
        <f ca="1">IF(COUNT(Q12:Q300)=0,"-",AVERAGE(Q12:OFFSET(Q12,$A$1-1,0)))</f>
        <v>164.02190656678349</v>
      </c>
      <c r="S1" s="1557">
        <f ca="1">IF(COUNT(S12:S300)=0,"-",AVERAGE(S12:OFFSET(S12,$A$1-1,0)))</f>
        <v>5154.2381038806434</v>
      </c>
      <c r="U1" s="1557">
        <f ca="1">IF(COUNT(U12:U300)=0,"-",AVERAGE(U12:OFFSET(U12,$A$1-1,0)))</f>
        <v>273.98966944032486</v>
      </c>
      <c r="W1" s="1557">
        <f ca="1">IF(COUNT(W12:W300)=0,"-",AVERAGE(W12:OFFSET(W12,$A$1-1,0)))</f>
        <v>621.50210213189371</v>
      </c>
      <c r="Y1" s="1557">
        <f ca="1">IF(COUNT(Y12:Y300)=0,"-",AVERAGE(Y12:OFFSET(Y12,$A$1-1,0)))</f>
        <v>453.56256288328649</v>
      </c>
      <c r="AA1" s="1557">
        <f ca="1">IF(COUNT(AA12:AA300)=0,"-",AVERAGE(AA12:OFFSET(AA12,$A$1-1,0)))</f>
        <v>361.62696611745866</v>
      </c>
      <c r="AC1" s="1557">
        <f ca="1">IF(COUNT(AC12:AC300)=0,"-",AVERAGE(AC12:OFFSET(AC12,$A$1-1,0)))</f>
        <v>243.48416323541741</v>
      </c>
      <c r="AE1" s="1557">
        <f ca="1">IF(COUNT(AE12:AE300)=0,"-",AVERAGE(AE12:OFFSET(AE12,$A$1-1,0)))</f>
        <v>986.37067214269882</v>
      </c>
      <c r="AG1" s="1557" t="str">
        <f ca="1">IF(COUNT(AG12:AG300)=0,"-",AVERAGE(AG12:OFFSET(AG12,$A$1-1,0)))</f>
        <v>-</v>
      </c>
      <c r="AI1" s="1557">
        <f ca="1">IF(COUNT(AI12:AI300)=0,"-",AVERAGE(AI12:OFFSET(AI12,$A$1-1,0)))</f>
        <v>945.88349626077809</v>
      </c>
      <c r="AK1" s="1557">
        <f ca="1">IF(COUNT(AK12:AK300)=0,"-",AVERAGE(AK12:OFFSET(AK12,$A$1-1,0)))</f>
        <v>3111.6890949091949</v>
      </c>
      <c r="AM1" s="1557" t="str">
        <f ca="1">IF(COUNT(AM12:AM300)=0,"-",AVERAGE(AM12:OFFSET(AM12,$A$1-1,0)))</f>
        <v>-</v>
      </c>
      <c r="AO1" s="1557">
        <f ca="1">IF(COUNT(AO12:AO300)=0,"-",AVERAGE(AO12:OFFSET(AO12,$A$1-1,0)))</f>
        <v>1341.7881384925658</v>
      </c>
      <c r="AQ1" s="1557">
        <f ca="1">IF(COUNT(AQ12:AQ300)=0,"-",AVERAGE(AQ12:OFFSET(AQ12,$A$1-1,0)))</f>
        <v>10088.650420825816</v>
      </c>
    </row>
    <row r="2" spans="1:43">
      <c r="C2" s="1556" t="s">
        <v>397</v>
      </c>
      <c r="E2" s="1557">
        <f ca="1">IF(COUNT(E12:E300)=0,"-",E1-(2*_xlfn.STDEV.P(E12:OFFSET(E12,$A$1-1,0))))</f>
        <v>-956.82289925168152</v>
      </c>
      <c r="G2" s="1557">
        <f ca="1">IF(COUNT(G12:G300)=0,"-",G1-(2*_xlfn.STDEV.P(G12:OFFSET(G12,$A$1-1,0))))</f>
        <v>-6780.663463687436</v>
      </c>
      <c r="I2" s="1557">
        <f ca="1">IF(COUNT(I12:I300)=0,"-",I1-(2*_xlfn.STDEV.P(I12:OFFSET(I12,$A$1-1,0))))</f>
        <v>-1131.4136941599377</v>
      </c>
      <c r="K2" s="1557">
        <f ca="1">IF(COUNT(K12:K300)=0,"-",K1-(2*_xlfn.STDEV.P(K12:OFFSET(K12,$A$1-1,0))))</f>
        <v>39.298907490371768</v>
      </c>
      <c r="M2" s="1557" t="str">
        <f ca="1">IF(COUNT(M12:M300)=0,"-",M1-(2*_xlfn.STDEV.P(M12:OFFSET(M12,$A$1-1,0))))</f>
        <v>-</v>
      </c>
      <c r="O2" s="1557">
        <f ca="1">IF(COUNT(O12:O300)=0,"-",O1-(2*_xlfn.STDEV.P(O12:OFFSET(O12,$A$1-1,0))))</f>
        <v>-427.50925285214151</v>
      </c>
      <c r="Q2" s="1557">
        <f ca="1">IF(COUNT(Q12:Q300)=0,"-",Q1-(2*_xlfn.STDEV.P(Q12:OFFSET(Q12,$A$1-1,0))))</f>
        <v>-502.00372663429459</v>
      </c>
      <c r="S2" s="1557">
        <f ca="1">IF(COUNT(S12:S300)=0,"-",S1-(2*_xlfn.STDEV.P(S12:OFFSET(S12,$A$1-1,0))))</f>
        <v>-2120.6872036281911</v>
      </c>
      <c r="U2" s="1557">
        <f ca="1">IF(COUNT(U12:U300)=0,"-",U1-(2*_xlfn.STDEV.P(U12:OFFSET(U12,$A$1-1,0))))</f>
        <v>-492.62594094074859</v>
      </c>
      <c r="W2" s="1557">
        <f ca="1">IF(COUNT(W12:W300)=0,"-",W1-(2*_xlfn.STDEV.P(W12:OFFSET(W12,$A$1-1,0))))</f>
        <v>-272.8959452599355</v>
      </c>
      <c r="Y2" s="1557">
        <f ca="1">IF(COUNT(Y12:Y300)=0,"-",Y1-(2*_xlfn.STDEV.P(Y12:OFFSET(Y12,$A$1-1,0))))</f>
        <v>-493.42865493651453</v>
      </c>
      <c r="AA2" s="1557">
        <f ca="1">IF(COUNT(AA12:AA300)=0,"-",AA1-(2*_xlfn.STDEV.P(AA12:OFFSET(AA12,$A$1-1,0))))</f>
        <v>-740.28422280282678</v>
      </c>
      <c r="AC2" s="1557">
        <f ca="1">IF(COUNT(AC12:AC300)=0,"-",AC1-(2*_xlfn.STDEV.P(AC12:OFFSET(AC12,$A$1-1,0))))</f>
        <v>-441.56033022940267</v>
      </c>
      <c r="AE2" s="1557">
        <f ca="1">IF(COUNT(AE12:AE300)=0,"-",AE1-(2*_xlfn.STDEV.P(AE12:OFFSET(AE12,$A$1-1,0))))</f>
        <v>-1638.448984014502</v>
      </c>
      <c r="AG2" s="1557" t="str">
        <f ca="1">IF(COUNT(AG12:AG300)=0,"-",AG1-(2*_xlfn.STDEV.P(AG12:OFFSET(AG12,$A$1-1,0))))</f>
        <v>-</v>
      </c>
      <c r="AI2" s="1557">
        <f ca="1">IF(COUNT(AI12:AI300)=0,"-",AI1-(2*_xlfn.STDEV.P(AI12:OFFSET(AI12,$A$1-1,0))))</f>
        <v>-2414.1378915019127</v>
      </c>
      <c r="AK2" s="1557">
        <f ca="1">IF(COUNT(AK12:AK300)=0,"-",AK1-(2*_xlfn.STDEV.P(AK12:OFFSET(AK12,$A$1-1,0))))</f>
        <v>-5933.4685753045114</v>
      </c>
      <c r="AM2" s="1557" t="str">
        <f ca="1">IF(COUNT(AM12:AM300)=0,"-",AM1-(2*_xlfn.STDEV.P(AM12:OFFSET(AM12,$A$1-1,0))))</f>
        <v>-</v>
      </c>
      <c r="AO2" s="1557">
        <f ca="1">IF(COUNT(AO12:AO300)=0,"-",AO1-(2*_xlfn.STDEV.P(AO12:OFFSET(AO12,$A$1-1,0))))</f>
        <v>-3399.565816306289</v>
      </c>
      <c r="AQ2" s="1557">
        <f ca="1">IF(COUNT(AQ12:AQ300)=0,"-",AQ1-(2*_xlfn.STDEV.P(AQ12:OFFSET(AQ12,$A$1-1,0))))</f>
        <v>-1949.8572898323127</v>
      </c>
    </row>
    <row r="3" spans="1:43">
      <c r="A3" s="3176" t="s">
        <v>74</v>
      </c>
      <c r="C3" s="1556" t="s">
        <v>398</v>
      </c>
      <c r="E3" s="1557">
        <f ca="1">IF(COUNT(E12:E300)=0,"-",E1+(2*_xlfn.STDEV.P(E12:OFFSET(E12,$A$1-1,0))))</f>
        <v>21282.487853269387</v>
      </c>
      <c r="G3" s="1557">
        <f ca="1">IF(COUNT(G12:G300)=0,"-",G1+(2*_xlfn.STDEV.P(G12:OFFSET(G12,$A$1-1,0))))</f>
        <v>12469.65147397418</v>
      </c>
      <c r="I3" s="1557">
        <f ca="1">IF(COUNT(I12:I300)=0,"-",I1+(2*_xlfn.STDEV.P(I12:OFFSET(I12,$A$1-1,0))))</f>
        <v>7621.8092112846862</v>
      </c>
      <c r="K3" s="1557">
        <f ca="1">IF(COUNT(K12:K300)=0,"-",K1+(2*_xlfn.STDEV.P(K12:OFFSET(K12,$A$1-1,0))))</f>
        <v>39.298907490371768</v>
      </c>
      <c r="M3" s="1557" t="str">
        <f ca="1">IF(COUNT(M12:M300)=0,"-",M1+(2*_xlfn.STDEV.P(M12:OFFSET(M12,$A$1-1,0))))</f>
        <v>-</v>
      </c>
      <c r="O3" s="1557">
        <f ca="1">IF(COUNT(O12:O300)=0,"-",O1+(2*_xlfn.STDEV.P(O12:OFFSET(O12,$A$1-1,0))))</f>
        <v>699.37971190340886</v>
      </c>
      <c r="Q3" s="1557">
        <f ca="1">IF(COUNT(Q12:Q300)=0,"-",Q1+(2*_xlfn.STDEV.P(Q12:OFFSET(Q12,$A$1-1,0))))</f>
        <v>830.04753976786162</v>
      </c>
      <c r="S3" s="1557">
        <f ca="1">IF(COUNT(S12:S300)=0,"-",S1+(2*_xlfn.STDEV.P(S12:OFFSET(S12,$A$1-1,0))))</f>
        <v>12429.163411389478</v>
      </c>
      <c r="U3" s="1557">
        <f ca="1">IF(COUNT(U12:U300)=0,"-",U1+(2*_xlfn.STDEV.P(U12:OFFSET(U12,$A$1-1,0))))</f>
        <v>1040.6052798213982</v>
      </c>
      <c r="W3" s="1557">
        <f ca="1">IF(COUNT(W12:W300)=0,"-",W1+(2*_xlfn.STDEV.P(W12:OFFSET(W12,$A$1-1,0))))</f>
        <v>1515.900149523723</v>
      </c>
      <c r="Y3" s="1557">
        <f ca="1">IF(COUNT(Y12:Y300)=0,"-",Y1+(2*_xlfn.STDEV.P(Y12:OFFSET(Y12,$A$1-1,0))))</f>
        <v>1400.5537807030876</v>
      </c>
      <c r="AA3" s="1557">
        <f ca="1">IF(COUNT(AA12:AA300)=0,"-",AA1+(2*_xlfn.STDEV.P(AA12:OFFSET(AA12,$A$1-1,0))))</f>
        <v>1463.5381550377442</v>
      </c>
      <c r="AC3" s="1557">
        <f ca="1">IF(COUNT(AC12:AC300)=0,"-",AC1+(2*_xlfn.STDEV.P(AC12:OFFSET(AC12,$A$1-1,0))))</f>
        <v>928.52865670023755</v>
      </c>
      <c r="AE3" s="1557">
        <f ca="1">IF(COUNT(AE12:AE300)=0,"-",AE1+(2*_xlfn.STDEV.P(AE12:OFFSET(AE12,$A$1-1,0))))</f>
        <v>3611.1903282998996</v>
      </c>
      <c r="AG3" s="1557" t="str">
        <f ca="1">IF(COUNT(AG12:AG300)=0,"-",AG1+(2*_xlfn.STDEV.P(AG12:OFFSET(AG12,$A$1-1,0))))</f>
        <v>-</v>
      </c>
      <c r="AI3" s="1557">
        <f ca="1">IF(COUNT(AI12:AI300)=0,"-",AI1+(2*_xlfn.STDEV.P(AI12:OFFSET(AI12,$A$1-1,0))))</f>
        <v>4305.9048840234691</v>
      </c>
      <c r="AK3" s="1557">
        <f ca="1">IF(COUNT(AK12:AK300)=0,"-",AK1+(2*_xlfn.STDEV.P(AK12:OFFSET(AK12,$A$1-1,0))))</f>
        <v>12156.8467651229</v>
      </c>
      <c r="AM3" s="1557" t="str">
        <f ca="1">IF(COUNT(AM12:AM300)=0,"-",AM1+(2*_xlfn.STDEV.P(AM12:OFFSET(AM12,$A$1-1,0))))</f>
        <v>-</v>
      </c>
      <c r="AO3" s="1557">
        <f ca="1">IF(COUNT(AO12:AO300)=0,"-",AO1+(2*_xlfn.STDEV.P(AO12:OFFSET(AO12,$A$1-1,0))))</f>
        <v>6083.1420932914207</v>
      </c>
      <c r="AQ3" s="1557">
        <f ca="1">IF(COUNT(AQ12:AQ300)=0,"-",AQ1+(2*_xlfn.STDEV.P(AQ12:OFFSET(AQ12,$A$1-1,0))))</f>
        <v>22127.158131483942</v>
      </c>
    </row>
    <row r="4" spans="1:43">
      <c r="A4" s="3176"/>
      <c r="C4" s="1556" t="s">
        <v>399</v>
      </c>
      <c r="E4" s="1558">
        <f ca="1">IF(COUNT(E12:E300)=0,"-",AVERAGEIFS(E12:E300, E12:E300, "&gt;="&amp;E2,E12:E300,"&lt;="&amp;E3))</f>
        <v>9381.0544490473167</v>
      </c>
      <c r="G4" s="1558">
        <f ca="1">IF(COUNT(G12:G300)=0,"-",AVERAGEIFS(G12:G300, G12:G300, "&gt;="&amp;G2,G12:G300,"&lt;="&amp;G3))</f>
        <v>1455.5353444682457</v>
      </c>
      <c r="I4" s="1558">
        <f ca="1">IF(COUNT(I12:I300)=0,"-",AVERAGEIFS(I12:I300, I12:I300, "&gt;="&amp;I2,I12:I300,"&lt;="&amp;I3))</f>
        <v>3245.197758562374</v>
      </c>
      <c r="K4" s="1558">
        <f ca="1">IF(COUNT(K12:K300)=0,"-",AVERAGEIFS(K12:K300, K12:K300, "&gt;="&amp;K2,K12:K300,"&lt;="&amp;K3))</f>
        <v>39.298907490371768</v>
      </c>
      <c r="M4" s="1558" t="str">
        <f>IF(COUNT(M12:M300)=0,"-",AVERAGEIFS(M12:M300, M12:M300, "&gt;="&amp;M2,M12:M300,"&lt;="&amp;M3))</f>
        <v>-</v>
      </c>
      <c r="O4" s="1558">
        <f ca="1">IF(COUNT(O12:O300)=0,"-",AVERAGEIFS(O12:O300, O12:O300, "&gt;="&amp;O2,O12:O300,"&lt;="&amp;O3))</f>
        <v>79.857137566192975</v>
      </c>
      <c r="Q4" s="1558">
        <f ca="1">IF(COUNT(Q12:Q300)=0,"-",AVERAGEIFS(Q12:Q300, Q12:Q300, "&gt;="&amp;Q2,Q12:Q300,"&lt;="&amp;Q3))</f>
        <v>103.2802902903971</v>
      </c>
      <c r="S4" s="1558">
        <f ca="1">IF(COUNT(S12:S300)=0,"-",AVERAGEIFS(S12:S300, S12:S300, "&gt;="&amp;S2,S12:S300,"&lt;="&amp;S3))</f>
        <v>4493.1737675017685</v>
      </c>
      <c r="U4" s="1558">
        <f ca="1">IF(COUNT(U12:U300)=0,"-",AVERAGEIFS(U12:U300, U12:U300, "&gt;="&amp;U2,U12:U300,"&lt;="&amp;U3))</f>
        <v>160.54597272489696</v>
      </c>
      <c r="W4" s="1558">
        <f ca="1">IF(COUNT(W12:W300)=0,"-",AVERAGEIFS(W12:W300, W12:W300, "&gt;="&amp;W2,W12:W300,"&lt;="&amp;W3))</f>
        <v>577.15925998460318</v>
      </c>
      <c r="Y4" s="1558">
        <f ca="1">IF(COUNT(Y12:Y300)=0,"-",AVERAGEIFS(Y12:Y300, Y12:Y300, "&gt;="&amp;Y2,Y12:Y300,"&lt;="&amp;Y3))</f>
        <v>345.10972507250852</v>
      </c>
      <c r="AA4" s="1558">
        <f ca="1">IF(COUNT(AA12:AA300)=0,"-",AVERAGEIFS(AA12:AA300, AA12:AA300, "&gt;="&amp;AA2,AA12:AA300,"&lt;="&amp;AA3))</f>
        <v>233.45783671961314</v>
      </c>
      <c r="AC4" s="1558">
        <f ca="1">IF(COUNT(AC12:AC300)=0,"-",AVERAGEIFS(AC12:AC300, AC12:AC300, "&gt;="&amp;AC2,AC12:AC300,"&lt;="&amp;AC3))</f>
        <v>243.48416323541741</v>
      </c>
      <c r="AE4" s="1558">
        <f ca="1">IF(COUNT(AE12:AE300)=0,"-",AVERAGEIFS(AE12:AE300, AE12:AE300, "&gt;="&amp;AE2,AE12:AE300,"&lt;="&amp;AE3))</f>
        <v>473.26656350293268</v>
      </c>
      <c r="AG4" s="1558" t="str">
        <f>IF(COUNT(AG12:AG300)=0,"-",AVERAGEIFS(AG12:AG300, AG12:AG300, "&gt;="&amp;AG2,AG12:AG300,"&lt;="&amp;AG3))</f>
        <v>-</v>
      </c>
      <c r="AI4" s="1558">
        <f ca="1">IF(COUNT(AI12:AI300)=0,"-",AVERAGEIFS(AI12:AI300, AI12:AI300, "&gt;="&amp;AI2,AI12:AI300,"&lt;="&amp;AI3))</f>
        <v>206.22954631035068</v>
      </c>
      <c r="AK4" s="1558">
        <f ca="1">IF(COUNT(AK12:AK300)=0,"-",AVERAGEIFS(AK12:AK300, AK12:AK300, "&gt;="&amp;AK2,AK12:AK300,"&lt;="&amp;AK3))</f>
        <v>2235.2852352029608</v>
      </c>
      <c r="AM4" s="1558" t="str">
        <f>IF(COUNT(AM12:AM300)=0,"-",AVERAGEIFS(AM12:AM300, AM12:AM300, "&gt;="&amp;AM2,AM12:AM300,"&lt;="&amp;AM3))</f>
        <v>-</v>
      </c>
      <c r="AO4" s="1558">
        <f ca="1">IF(COUNT(AO12:AO300)=0,"-",AVERAGEIFS(AO12:AO300, AO12:AO300, "&gt;="&amp;AO2,AO12:AO300,"&lt;="&amp;AO3))</f>
        <v>925.52102367806378</v>
      </c>
      <c r="AQ4" s="1558">
        <f ca="1">IF(COUNT(AQ12:AQ300)=0,"-",AVERAGEIFS(AQ12:AQ300, AQ12:AQ300, "&gt;="&amp;AQ2,AQ12:AQ300,"&lt;="&amp;AQ3))</f>
        <v>8573.1436949272156</v>
      </c>
    </row>
    <row r="5" spans="1:43">
      <c r="A5" s="3176"/>
      <c r="C5" s="1556" t="s">
        <v>400</v>
      </c>
      <c r="E5" s="1559">
        <f ca="1">IF(COUNT(E12:E300)=0,"-",SUMIFS(D12:D300,E12:E300,"&gt;="&amp;E2,E12:E300,"&lt;="&amp;E3)/SUMIFS($B12:$B300,E12:E300,"&gt;="&amp;E2,E12:E300,"&lt;="&amp;E3))</f>
        <v>9701.7437563156127</v>
      </c>
      <c r="G5" s="1559">
        <f ca="1">IF(COUNT(G12:G300)=0,"-",SUMIFS(F12:F300,G12:G300,"&gt;="&amp;G2,G12:G300,"&lt;="&amp;G3)/SUMIFS($B12:$B300,G12:G300,"&gt;="&amp;G2,G12:G300,"&lt;="&amp;G3))</f>
        <v>1718.5959330706446</v>
      </c>
      <c r="I5" s="1559">
        <f ca="1">IF(COUNT(I12:I300)=0,"-",SUMIFS(H12:H300,I12:I300,"&gt;="&amp;I2,I12:I300,"&lt;="&amp;I3)/SUMIFS($B12:$B300,I12:I300,"&gt;="&amp;I2,I12:I300,"&lt;="&amp;I3))</f>
        <v>1694.8577356253707</v>
      </c>
      <c r="K5" s="1559">
        <f ca="1">IF(COUNT(K12:K300)=0,"-",SUMIFS(J12:J300,K12:K300,"&gt;="&amp;K2,K12:K300,"&lt;="&amp;K3)/SUMIFS($B12:$B300,K12:K300,"&gt;="&amp;K2,K12:K300,"&lt;="&amp;K3))</f>
        <v>39.298907490371768</v>
      </c>
      <c r="M5" s="1559" t="str">
        <f>IF(COUNT(M12:M300)=0,"-",SUMIFS(L12:L300,M12:M300,"&gt;="&amp;M2,M12:M300,"&lt;="&amp;M3)/SUMIFS($B12:$B300,M12:M300,"&gt;="&amp;M2,M12:M300,"&lt;="&amp;M3))</f>
        <v>-</v>
      </c>
      <c r="O5" s="1559">
        <f ca="1">IF(COUNT(O12:O300)=0,"-",SUMIFS(N12:N300,O12:O300,"&gt;="&amp;O2,O12:O300,"&lt;="&amp;O3)/SUMIFS($B12:$B300,O12:O300,"&gt;="&amp;O2,O12:O300,"&lt;="&amp;O3))</f>
        <v>107.56143442502866</v>
      </c>
      <c r="Q5" s="1559">
        <f ca="1">IF(COUNT(Q12:Q300)=0,"-",SUMIFS(P12:P300,Q12:Q300,"&gt;="&amp;Q2,Q12:Q300,"&lt;="&amp;Q3)/SUMIFS($B12:$B300,Q12:Q300,"&gt;="&amp;Q2,Q12:Q300,"&lt;="&amp;Q3))</f>
        <v>71.654794971633237</v>
      </c>
      <c r="S5" s="1559">
        <f ca="1">IF(COUNT(S12:S300)=0,"-",SUMIFS(R12:R300,S12:S300,"&gt;="&amp;S2,S12:S300,"&lt;="&amp;S3)/SUMIFS($B12:$B300,S12:S300,"&gt;="&amp;S2,S12:S300,"&lt;="&amp;S3))</f>
        <v>4472.5410234827878</v>
      </c>
      <c r="U5" s="1559">
        <f ca="1">IF(COUNT(U12:U300)=0,"-",SUMIFS(T12:T300,U12:U300,"&gt;="&amp;U2,U12:U300,"&lt;="&amp;U3)/SUMIFS($B12:$B300,U12:U300,"&gt;="&amp;U2,U12:U300,"&lt;="&amp;U3))</f>
        <v>262.41122292341799</v>
      </c>
      <c r="W5" s="1559">
        <f ca="1">IF(COUNT(W12:W300)=0,"-",SUMIFS(V12:V300,W12:W300,"&gt;="&amp;W2,W12:W300,"&lt;="&amp;W3)/SUMIFS($B12:$B300,W12:W300,"&gt;="&amp;W2,W12:W300,"&lt;="&amp;W3))</f>
        <v>491.00937635347594</v>
      </c>
      <c r="Y5" s="1559">
        <f ca="1">IF(COUNT(Y12:Y300)=0,"-",SUMIFS(X12:X300,Y12:Y300,"&gt;="&amp;Y2,Y12:Y300,"&lt;="&amp;Y3)/SUMIFS($B12:$B300,Y12:Y300,"&gt;="&amp;Y2,Y12:Y300,"&lt;="&amp;Y3))</f>
        <v>251.89503463076775</v>
      </c>
      <c r="AA5" s="1559">
        <f ca="1">IF(COUNT(AA12:AA300)=0,"-",SUMIFS(Z12:Z300,AA12:AA300,"&gt;="&amp;AA2,AA12:AA300,"&lt;="&amp;AA3)/SUMIFS($B12:$B300,AA12:AA300,"&gt;="&amp;AA2,AA12:AA300,"&lt;="&amp;AA3))</f>
        <v>136.37126252001505</v>
      </c>
      <c r="AC5" s="1559">
        <f ca="1">IF(COUNT(AC12:AC300)=0,"-",SUMIFS(AB12:AB300,AC12:AC300,"&gt;="&amp;AC2,AC12:AC300,"&lt;="&amp;AC3)/SUMIFS($B12:$B300,AC12:AC300,"&gt;="&amp;AC2,AC12:AC300,"&lt;="&amp;AC3))</f>
        <v>122.89778531636365</v>
      </c>
      <c r="AE5" s="1559">
        <f ca="1">IF(COUNT(AE12:AE300)=0,"-",SUMIFS(AD12:AD300,AE12:AE300,"&gt;="&amp;AE2,AE12:AE300,"&lt;="&amp;AE3)/SUMIFS($B12:$B300,AE12:AE300,"&gt;="&amp;AE2,AE12:AE300,"&lt;="&amp;AE3))</f>
        <v>446.19842207965263</v>
      </c>
      <c r="AG5" s="1559" t="str">
        <f>IF(COUNT(AG12:AG300)=0,"-",SUMIFS(AF12:AF300,AG12:AG300,"&gt;="&amp;AG2,AG12:AG300,"&lt;="&amp;AG3)/SUMIFS($B12:$B300,AG12:AG300,"&gt;="&amp;AG2,AG12:AG300,"&lt;="&amp;AG3))</f>
        <v>-</v>
      </c>
      <c r="AI5" s="1559">
        <f ca="1">IF(COUNT(AI12:AI300)=0,"-",SUMIFS(AH12:AH300,AI12:AI300,"&gt;="&amp;AI2,AI12:AI300,"&lt;="&amp;AI3)/SUMIFS($B12:$B300,AI12:AI300,"&gt;="&amp;AI2,AI12:AI300,"&lt;="&amp;AI3))</f>
        <v>210.03809523809525</v>
      </c>
      <c r="AK5" s="1559">
        <f ca="1">IF(COUNT(AK12:AK300)=0,"-",SUMIFS(AJ12:AJ300,AK12:AK300,"&gt;="&amp;AK2,AK12:AK300,"&lt;="&amp;AK3)/SUMIFS($B12:$B300,AK12:AK300,"&gt;="&amp;AK2,AK12:AK300,"&lt;="&amp;AK3))</f>
        <v>2307.4110029195549</v>
      </c>
      <c r="AM5" s="1559" t="str">
        <f>IF(COUNT(AM12:AM300)=0,"-",SUMIFS(AL12:AL300,AM12:AM300,"&gt;="&amp;AM2,AM12:AM300,"&lt;="&amp;AM3)/SUMIFS($B12:$B300,AM12:AM300,"&gt;="&amp;AM2,AM12:AM300,"&lt;="&amp;AM3))</f>
        <v>-</v>
      </c>
      <c r="AO5" s="1559">
        <f ca="1">IF(COUNT(AO12:AO300)=0,"-",SUMIFS(AN12:AN300,AO12:AO300,"&gt;="&amp;AO2,AO12:AO300,"&lt;="&amp;AO3)/SUMIFS($B12:$B300,AO12:AO300,"&gt;="&amp;AO2,AO12:AO300,"&lt;="&amp;AO3))</f>
        <v>1052.8496937774798</v>
      </c>
      <c r="AQ5" s="1559">
        <f ca="1">IF(COUNT(AQ12:AQ300)=0,"-",SUMIFS(AP12:AP300,AQ12:AQ300,"&gt;="&amp;AQ2,AQ12:AQ300,"&lt;="&amp;AQ3)/SUMIFS($B12:$B300,AQ12:AQ300,"&gt;="&amp;AQ2,AQ12:AQ300,"&lt;="&amp;AQ3))</f>
        <v>8690.684284198047</v>
      </c>
    </row>
    <row r="6" spans="1:43">
      <c r="A6" s="3176"/>
      <c r="C6" s="1556" t="s">
        <v>401</v>
      </c>
      <c r="E6" s="1560">
        <f ca="1">IF(COUNT(E12:E300)=0,"-",SUMIFS(E12:E300, E12:E300, "&gt;="&amp;E2,E12:E300,"&lt;="&amp;E3)/($A$1-COUNTIF(E12:E300,"&lt;"&amp;E$2)-COUNTIF(E12:E300,"&gt;"&amp;E$3)))</f>
        <v>9584.9904153309526</v>
      </c>
      <c r="G6" s="1560">
        <f ca="1">IF(COUNT(G12:G300)=0,"-",SUMIFS(G12:G300, G12:G300, "&gt;="&amp;G2,G12:G300,"&lt;="&amp;G3)/($A$1-COUNTIF(G12:G300,"&lt;"&amp;G$2)-COUNTIF(G12:G300,"&gt;"&amp;G$3)))</f>
        <v>278.71953404711087</v>
      </c>
      <c r="I6" s="1560">
        <f ca="1">IF(COUNT(I12:I300)=0,"-",SUMIFS(I12:I300, I12:I300, "&gt;="&amp;I2,I12:I300,"&lt;="&amp;I3)/($A$1-COUNTIF(I12:I300,"&lt;"&amp;I$2)-COUNTIF(I12:I300,"&gt;"&amp;I$3)))</f>
        <v>202.82485991014838</v>
      </c>
      <c r="K6" s="1560">
        <f ca="1">IF(COUNT(K12:K300)=0,"-",SUMIFS(K12:K300, K12:K300, "&gt;="&amp;K2,K12:K300,"&lt;="&amp;K3)/($A$1-COUNTIF(K12:K300,"&lt;"&amp;K$2)-COUNTIF(K12:K300,"&gt;"&amp;K$3)))</f>
        <v>0.81872723938274516</v>
      </c>
      <c r="M6" s="1560" t="str">
        <f>IF(COUNT(M12:M300)=0,"-",SUMIFS(M12:M300, M12:M300, "&gt;="&amp;M2,M12:M300,"&lt;="&amp;M3)/($A$1-COUNTIF(M12:M300,"&lt;"&amp;M$2)-COUNTIF(M12:M300,"&gt;"&amp;M$3)))</f>
        <v>-</v>
      </c>
      <c r="O6" s="1560">
        <f ca="1">IF(COUNT(O12:O300)=0,"-",SUMIFS(O12:O300, O12:O300, "&gt;="&amp;O2,O12:O300,"&lt;="&amp;O3)/($A$1-COUNTIF(O12:O300,"&lt;"&amp;O$2)-COUNTIF(O12:O300,"&gt;"&amp;O$3)))</f>
        <v>74.649063377093427</v>
      </c>
      <c r="Q6" s="1560">
        <f ca="1">IF(COUNT(Q12:Q300)=0,"-",SUMIFS(Q12:Q300, Q12:Q300, "&gt;="&amp;Q2,Q12:Q300,"&lt;="&amp;Q3)/($A$1-COUNTIF(Q12:Q300,"&lt;"&amp;Q$2)-COUNTIF(Q12:Q300,"&gt;"&amp;Q$3)))</f>
        <v>63.726136562159915</v>
      </c>
      <c r="S6" s="1560">
        <f ca="1">IF(COUNT(S12:S300)=0,"-",SUMIFS(S12:S300, S12:S300, "&gt;="&amp;S2,S12:S300,"&lt;="&amp;S3)/($A$1-COUNTIF(S12:S300,"&lt;"&amp;S$2)-COUNTIF(S12:S300,"&gt;"&amp;S$3)))</f>
        <v>3907.1076239145814</v>
      </c>
      <c r="U6" s="1560">
        <f ca="1">IF(COUNT(U12:U300)=0,"-",SUMIFS(U12:U300, U12:U300, "&gt;="&amp;U2,U12:U300,"&lt;="&amp;U3)/($A$1-COUNTIF(U12:U300,"&lt;"&amp;U$2)-COUNTIF(U12:U300,"&gt;"&amp;U$3)))</f>
        <v>48.861817785838205</v>
      </c>
      <c r="W6" s="1560">
        <f ca="1">IF(COUNT(W12:W300)=0,"-",SUMIFS(W12:W300, W12:W300, "&gt;="&amp;W2,W12:W300,"&lt;="&amp;W3)/($A$1-COUNTIF(W12:W300,"&lt;"&amp;W$2)-COUNTIF(W12:W300,"&gt;"&amp;W$3)))</f>
        <v>429.79944892470451</v>
      </c>
      <c r="Y6" s="1560">
        <f ca="1">IF(COUNT(Y12:Y300)=0,"-",SUMIFS(Y12:Y300, Y12:Y300, "&gt;="&amp;Y2,Y12:Y300,"&lt;="&amp;Y3)/($A$1-COUNTIF(Y12:Y300,"&lt;"&amp;Y$2)-COUNTIF(Y12:Y300,"&gt;"&amp;Y$3)))</f>
        <v>80.770361187182843</v>
      </c>
      <c r="AA6" s="1560">
        <f ca="1">IF(COUNT(AA12:AA300)=0,"-",SUMIFS(AA12:AA300, AA12:AA300, "&gt;="&amp;AA2,AA12:AA300,"&lt;="&amp;AA3)/($A$1-COUNTIF(AA12:AA300,"&lt;"&amp;AA$2)-COUNTIF(AA12:AA300,"&gt;"&amp;AA$3)))</f>
        <v>84.442196260285598</v>
      </c>
      <c r="AC6" s="1560">
        <f ca="1">IF(COUNT(AC12:AC300)=0,"-",SUMIFS(AC12:AC300, AC12:AC300, "&gt;="&amp;AC2,AC12:AC300,"&lt;="&amp;AC3)/($A$1-COUNTIF(AC12:AC300,"&lt;"&amp;AC$2)-COUNTIF(AC12:AC300,"&gt;"&amp;AC$3)))</f>
        <v>40.580693872569569</v>
      </c>
      <c r="AE6" s="1560">
        <f ca="1">IF(COUNT(AE12:AE300)=0,"-",SUMIFS(AE12:AE300, AE12:AE300, "&gt;="&amp;AE2,AE12:AE300,"&lt;="&amp;AE3)/($A$1-COUNTIF(AE12:AE300,"&lt;"&amp;AE$2)-COUNTIF(AE12:AE300,"&gt;"&amp;AE$3)))</f>
        <v>60.417008106757365</v>
      </c>
      <c r="AG6" s="1560" t="str">
        <f>IF(COUNT(AG12:AG300)=0,"-",SUMIFS(AG12:AG300, AG12:AG300, "&gt;="&amp;AG2,AG12:AG300,"&lt;="&amp;AG3)/($A$1-COUNTIF(AG12:AG300,"&lt;"&amp;AG$2)-COUNTIF(AG12:AG300,"&gt;"&amp;AG$3)))</f>
        <v>-</v>
      </c>
      <c r="AI6" s="1560">
        <f ca="1">IF(COUNT(AI12:AI300)=0,"-",SUMIFS(AI12:AI300, AI12:AI300, "&gt;="&amp;AI2,AI12:AI300,"&lt;="&amp;AI3)/($A$1-COUNTIF(AI12:AI300,"&lt;"&amp;AI$2)-COUNTIF(AI12:AI300,"&gt;"&amp;AI$3)))</f>
        <v>21.939313437271348</v>
      </c>
      <c r="AK6" s="1560">
        <f ca="1">IF(COUNT(AK12:AK300)=0,"-",SUMIFS(AK12:AK300, AK12:AK300, "&gt;="&amp;AK2,AK12:AK300,"&lt;="&amp;AK3)/($A$1-COUNTIF(AK12:AK300,"&lt;"&amp;AK$2)-COUNTIF(AK12:AK300,"&gt;"&amp;AK$3)))</f>
        <v>1992.3194487678563</v>
      </c>
      <c r="AM6" s="1560" t="str">
        <f>IF(COUNT(AM12:AM300)=0,"-",SUMIFS(AM12:AM300, AM12:AM300, "&gt;="&amp;AM2,AM12:AM300,"&lt;="&amp;AM3)/($A$1-COUNTIF(AM12:AM300,"&lt;"&amp;AM$2)-COUNTIF(AM12:AM300,"&gt;"&amp;AM$3)))</f>
        <v>-</v>
      </c>
      <c r="AO6" s="1560">
        <f ca="1">IF(COUNT(AO12:AO300)=0,"-",SUMIFS(AO12:AO300, AO12:AO300, "&gt;="&amp;AO2,AO12:AO300,"&lt;="&amp;AO3)/($A$1-COUNTIF(AO12:AO300,"&lt;"&amp;AO$2)-COUNTIF(AO12:AO300,"&gt;"&amp;AO$3)))</f>
        <v>393.83873348002714</v>
      </c>
      <c r="AQ6" s="1560">
        <f ca="1">IF(COUNT(AQ12:AQ300)=0,"-",SUMIFS(AQ12:AQ300, AQ12:AQ300, "&gt;="&amp;AQ2,AQ12:AQ300,"&lt;="&amp;AQ3)/($A$1-COUNTIF(AQ12:AQ300,"&lt;"&amp;AQ$2)-COUNTIF(AQ12:AQ300,"&gt;"&amp;AQ$3)))</f>
        <v>8378.2995200425066</v>
      </c>
    </row>
    <row r="9" spans="1:43">
      <c r="D9" t="s">
        <v>75</v>
      </c>
      <c r="E9" s="1561"/>
      <c r="F9" t="s">
        <v>76</v>
      </c>
      <c r="G9" s="1561"/>
      <c r="H9" t="s">
        <v>77</v>
      </c>
      <c r="I9" s="1561"/>
      <c r="J9" t="s">
        <v>78</v>
      </c>
      <c r="K9" s="1561"/>
      <c r="L9" t="s">
        <v>79</v>
      </c>
      <c r="M9" s="1561"/>
      <c r="N9" t="s">
        <v>80</v>
      </c>
      <c r="O9" s="1561"/>
      <c r="P9" t="s">
        <v>81</v>
      </c>
      <c r="Q9" s="1561"/>
      <c r="R9" t="s">
        <v>82</v>
      </c>
      <c r="S9" s="1561"/>
      <c r="T9" t="s">
        <v>83</v>
      </c>
      <c r="U9" s="1561"/>
      <c r="V9" t="s">
        <v>84</v>
      </c>
      <c r="W9" s="1561"/>
      <c r="X9" t="s">
        <v>85</v>
      </c>
      <c r="Y9" s="1561"/>
      <c r="Z9" t="s">
        <v>86</v>
      </c>
      <c r="AA9" s="1561"/>
      <c r="AB9" t="s">
        <v>87</v>
      </c>
      <c r="AC9" s="1561"/>
      <c r="AD9" t="s">
        <v>88</v>
      </c>
      <c r="AE9" s="1561"/>
      <c r="AF9" t="s">
        <v>89</v>
      </c>
      <c r="AG9" s="1561"/>
      <c r="AH9" t="s">
        <v>90</v>
      </c>
      <c r="AI9" s="1561"/>
      <c r="AJ9" t="s">
        <v>91</v>
      </c>
      <c r="AK9" s="1561"/>
      <c r="AL9" t="s">
        <v>92</v>
      </c>
      <c r="AM9" s="1561"/>
      <c r="AN9" t="s">
        <v>93</v>
      </c>
      <c r="AO9" s="1561"/>
      <c r="AP9" t="s">
        <v>94</v>
      </c>
      <c r="AQ9" s="1561"/>
    </row>
    <row r="10" spans="1:43" ht="58">
      <c r="A10" s="1562"/>
      <c r="B10" s="1562"/>
      <c r="D10" s="1562" t="s">
        <v>95</v>
      </c>
      <c r="E10" s="1563" t="str">
        <f>D10&amp;"
per FTE"</f>
        <v>Total Occupancy
per FTE</v>
      </c>
      <c r="F10" s="1562" t="s">
        <v>96</v>
      </c>
      <c r="G10" s="1563" t="str">
        <f>F10&amp;"
per FTE"</f>
        <v>Direct Care Consultant 201
per FTE</v>
      </c>
      <c r="H10" s="1562" t="s">
        <v>97</v>
      </c>
      <c r="I10" s="1563" t="str">
        <f>H10&amp;"
per FTE"</f>
        <v>Temporary Help 202
per FTE</v>
      </c>
      <c r="J10" s="1562" t="s">
        <v>98</v>
      </c>
      <c r="K10" s="1563" t="str">
        <f>J10&amp;"
per FTE"</f>
        <v>Clients and Caregivers Reimb./Stipends 203
per FTE</v>
      </c>
      <c r="L10" s="1562" t="s">
        <v>99</v>
      </c>
      <c r="M10" s="1563" t="str">
        <f>L10&amp;"
per FTE"</f>
        <v>Subcontracted Direct Care 206
per FTE</v>
      </c>
      <c r="N10" s="1562" t="s">
        <v>100</v>
      </c>
      <c r="O10" s="1563" t="str">
        <f>N10&amp;"
per FTE"</f>
        <v>Staff Training 204
per FTE</v>
      </c>
      <c r="P10" s="1562" t="s">
        <v>101</v>
      </c>
      <c r="Q10" s="1563" t="str">
        <f>P10&amp;"
per FTE"</f>
        <v>Staff Mileage / Travel 205
per FTE</v>
      </c>
      <c r="R10" s="1562" t="s">
        <v>102</v>
      </c>
      <c r="S10" s="1563" t="str">
        <f>R10&amp;"
per FTE"</f>
        <v>Meals 207
per FTE</v>
      </c>
      <c r="T10" s="1562" t="s">
        <v>103</v>
      </c>
      <c r="U10" s="1563" t="str">
        <f>T10&amp;"
per FTE"</f>
        <v>Client Transportation 208
per FTE</v>
      </c>
      <c r="V10" s="1562" t="s">
        <v>104</v>
      </c>
      <c r="W10" s="1563" t="str">
        <f>V10&amp;"
per FTE"</f>
        <v>Vehicle Expenses 208
per FTE</v>
      </c>
      <c r="X10" s="1562" t="s">
        <v>105</v>
      </c>
      <c r="Y10" s="1563" t="str">
        <f>X10&amp;"
per FTE"</f>
        <v>Vehicle Depreciation 208
per FTE</v>
      </c>
      <c r="Z10" s="1562" t="s">
        <v>106</v>
      </c>
      <c r="AA10" s="1563" t="str">
        <f>Z10&amp;"
per FTE"</f>
        <v>Incidental Medical /Medicine/Pharmacy 209
per FTE</v>
      </c>
      <c r="AB10" s="1562" t="s">
        <v>107</v>
      </c>
      <c r="AC10" s="1563" t="str">
        <f>AB10&amp;"
per FTE"</f>
        <v>Client Personal Allowances 211
per FTE</v>
      </c>
      <c r="AD10" s="1562" t="s">
        <v>108</v>
      </c>
      <c r="AE10" s="1563" t="str">
        <f>AD10&amp;"
per FTE"</f>
        <v>Provision Material Goods/Svs./Benefits 212
per FTE</v>
      </c>
      <c r="AF10" s="1562" t="s">
        <v>109</v>
      </c>
      <c r="AG10" s="1563" t="str">
        <f>AF10&amp;"
per FTE"</f>
        <v>Direct Client Wages 214
per FTE</v>
      </c>
      <c r="AH10" s="1562" t="s">
        <v>110</v>
      </c>
      <c r="AI10" s="1563" t="str">
        <f>AH10&amp;"
per FTE"</f>
        <v>Other Commercial Prod. &amp; Svs. 214
per FTE</v>
      </c>
      <c r="AJ10" s="1562" t="s">
        <v>111</v>
      </c>
      <c r="AK10" s="1563" t="str">
        <f>AJ10&amp;"
per FTE"</f>
        <v>Program Supplies &amp; Materials 215
per FTE</v>
      </c>
      <c r="AL10" s="1562" t="s">
        <v>112</v>
      </c>
      <c r="AM10" s="1563" t="str">
        <f>AL10&amp;"
per FTE"</f>
        <v>Non Charitable Expenses
per FTE</v>
      </c>
      <c r="AN10" s="1562" t="s">
        <v>113</v>
      </c>
      <c r="AO10" s="1563" t="str">
        <f>AN10&amp;"
per FTE"</f>
        <v>Other Expense
per FTE</v>
      </c>
      <c r="AP10" s="1562" t="s">
        <v>114</v>
      </c>
      <c r="AQ10" s="1563" t="str">
        <f>AP10&amp;"
per FTE"</f>
        <v>Total Other Program Expense
per FTE</v>
      </c>
    </row>
    <row r="11" spans="1:43">
      <c r="A11" t="s">
        <v>115</v>
      </c>
      <c r="B11" t="s">
        <v>116</v>
      </c>
      <c r="D11" t="s">
        <v>117</v>
      </c>
      <c r="E11" s="1561"/>
      <c r="F11" t="s">
        <v>117</v>
      </c>
      <c r="G11" s="1561"/>
      <c r="H11" t="s">
        <v>117</v>
      </c>
      <c r="I11" s="1561"/>
      <c r="J11" t="s">
        <v>117</v>
      </c>
      <c r="K11" s="1561"/>
      <c r="L11" t="s">
        <v>117</v>
      </c>
      <c r="M11" s="1561"/>
      <c r="N11" t="s">
        <v>117</v>
      </c>
      <c r="O11" s="1561"/>
      <c r="P11" t="s">
        <v>117</v>
      </c>
      <c r="Q11" s="1561"/>
      <c r="R11" t="s">
        <v>117</v>
      </c>
      <c r="S11" s="1561"/>
      <c r="T11" t="s">
        <v>117</v>
      </c>
      <c r="U11" s="1561"/>
      <c r="V11" t="s">
        <v>117</v>
      </c>
      <c r="W11" s="1561"/>
      <c r="X11" t="s">
        <v>117</v>
      </c>
      <c r="Y11" s="1561"/>
      <c r="Z11" t="s">
        <v>117</v>
      </c>
      <c r="AA11" s="1561"/>
      <c r="AB11" t="s">
        <v>117</v>
      </c>
      <c r="AC11" s="1561"/>
      <c r="AD11" t="s">
        <v>117</v>
      </c>
      <c r="AE11" s="1561"/>
      <c r="AF11" t="s">
        <v>117</v>
      </c>
      <c r="AG11" s="1561"/>
      <c r="AH11" t="s">
        <v>117</v>
      </c>
      <c r="AI11" s="1561"/>
      <c r="AJ11" t="s">
        <v>117</v>
      </c>
      <c r="AK11" s="1561"/>
      <c r="AL11" t="s">
        <v>117</v>
      </c>
      <c r="AM11" s="1561"/>
      <c r="AN11" t="s">
        <v>117</v>
      </c>
      <c r="AO11" s="1561"/>
      <c r="AP11" t="s">
        <v>117</v>
      </c>
      <c r="AQ11" s="1561"/>
    </row>
    <row r="12" spans="1:43">
      <c r="A12" t="s">
        <v>689</v>
      </c>
      <c r="B12">
        <v>17.05</v>
      </c>
      <c r="D12">
        <v>208201</v>
      </c>
      <c r="E12" s="1564">
        <f>IF(OR($B12=0,D12=0),"",D12/$B12)</f>
        <v>12211.202346041055</v>
      </c>
      <c r="F12">
        <v>12001</v>
      </c>
      <c r="G12" s="1564">
        <f>IF(OR($B12=0,F12=0),"",F12/$B12)</f>
        <v>703.87096774193549</v>
      </c>
      <c r="I12" s="1564" t="str">
        <f>IF(OR($B12=0,H12=0),"",H12/$B12)</f>
        <v/>
      </c>
      <c r="K12" s="1564" t="str">
        <f>IF(OR($B12=0,J12=0),"",J12/$B12)</f>
        <v/>
      </c>
      <c r="M12" s="1564" t="str">
        <f>IF(OR($B12=0,L12=0),"",L12/$B12)</f>
        <v/>
      </c>
      <c r="N12">
        <v>154</v>
      </c>
      <c r="O12" s="1564">
        <f>IF(OR($B12=0,N12=0),"",N12/$B12)</f>
        <v>9.0322580645161281</v>
      </c>
      <c r="P12">
        <v>271</v>
      </c>
      <c r="Q12" s="1564">
        <f>IF(OR($B12=0,P12=0),"",P12/$B12)</f>
        <v>15.894428152492669</v>
      </c>
      <c r="R12">
        <v>79312</v>
      </c>
      <c r="S12" s="1564">
        <f>IF(OR($B12=0,R12=0),"",R12/$B12)</f>
        <v>4651.7302052785926</v>
      </c>
      <c r="U12" s="1564" t="str">
        <f>IF(OR($B12=0,T12=0),"",T12/$B12)</f>
        <v/>
      </c>
      <c r="V12">
        <v>2933</v>
      </c>
      <c r="W12" s="1564">
        <f>IF(OR($B12=0,V12=0),"",V12/$B12)</f>
        <v>172.02346041055716</v>
      </c>
      <c r="X12">
        <v>7032</v>
      </c>
      <c r="Y12" s="1564">
        <f>IF(OR($B12=0,X12=0),"",X12/$B12)</f>
        <v>412.43401759530792</v>
      </c>
      <c r="Z12">
        <v>1438</v>
      </c>
      <c r="AA12" s="1564">
        <f>IF(OR($B12=0,Z12=0),"",Z12/$B12)</f>
        <v>84.340175953079182</v>
      </c>
      <c r="AC12" s="1564" t="str">
        <f>IF(OR($B12=0,AB12=0),"",AB12/$B12)</f>
        <v/>
      </c>
      <c r="AE12" s="1564" t="str">
        <f>IF(OR($B12=0,AD12=0),"",AD12/$B12)</f>
        <v/>
      </c>
      <c r="AG12" s="1564" t="str">
        <f>IF(OR($B12=0,AF12=0),"",AF12/$B12)</f>
        <v/>
      </c>
      <c r="AI12" s="1564" t="str">
        <f>IF(OR($B12=0,AH12=0),"",AH12/$B12)</f>
        <v/>
      </c>
      <c r="AJ12">
        <v>28918</v>
      </c>
      <c r="AK12" s="1564">
        <f>IF(OR($B12=0,AJ12=0),"",AJ12/$B12)</f>
        <v>1696.0703812316715</v>
      </c>
      <c r="AM12" s="1564" t="str">
        <f>IF(OR($B12=0,AL12=0),"",AL12/$B12)</f>
        <v/>
      </c>
      <c r="AN12">
        <v>20124</v>
      </c>
      <c r="AO12" s="1564">
        <f>IF(OR($B12=0,AN12=0),"",AN12/$B12)</f>
        <v>1180.2932551319648</v>
      </c>
      <c r="AP12">
        <v>152183</v>
      </c>
      <c r="AQ12" s="1564">
        <f>IF(OR($B12=0,AP12=0),"",AP12/$B12)</f>
        <v>8925.6891495601176</v>
      </c>
    </row>
    <row r="13" spans="1:43">
      <c r="A13" t="s">
        <v>690</v>
      </c>
      <c r="B13">
        <v>6.51</v>
      </c>
      <c r="D13">
        <v>35854</v>
      </c>
      <c r="E13" s="1564">
        <f t="shared" ref="E13:G28" si="0">IF(OR($B13=0,D13=0),"",D13/$B13)</f>
        <v>5507.5268817204305</v>
      </c>
      <c r="G13" s="1564" t="str">
        <f t="shared" si="0"/>
        <v/>
      </c>
      <c r="I13" s="1564" t="str">
        <f t="shared" ref="I13:I76" si="1">IF(OR($B13=0,H13=0),"",H13/$B13)</f>
        <v/>
      </c>
      <c r="K13" s="1564" t="str">
        <f t="shared" ref="K13:K76" si="2">IF(OR($B13=0,J13=0),"",J13/$B13)</f>
        <v/>
      </c>
      <c r="M13" s="1564" t="str">
        <f t="shared" ref="M13:M76" si="3">IF(OR($B13=0,L13=0),"",L13/$B13)</f>
        <v/>
      </c>
      <c r="N13">
        <v>720</v>
      </c>
      <c r="O13" s="1564">
        <f t="shared" ref="O13:O76" si="4">IF(OR($B13=0,N13=0),"",N13/$B13)</f>
        <v>110.59907834101382</v>
      </c>
      <c r="Q13" s="1564" t="str">
        <f t="shared" ref="Q13:Q76" si="5">IF(OR($B13=0,P13=0),"",P13/$B13)</f>
        <v/>
      </c>
      <c r="R13">
        <v>18193</v>
      </c>
      <c r="S13" s="1564">
        <f t="shared" ref="S13:S76" si="6">IF(OR($B13=0,R13=0),"",R13/$B13)</f>
        <v>2794.6236559139784</v>
      </c>
      <c r="U13" s="1564" t="str">
        <f t="shared" ref="U13:U76" si="7">IF(OR($B13=0,T13=0),"",T13/$B13)</f>
        <v/>
      </c>
      <c r="V13">
        <v>8027</v>
      </c>
      <c r="W13" s="1564">
        <f t="shared" ref="W13:W76" si="8">IF(OR($B13=0,V13=0),"",V13/$B13)</f>
        <v>1233.026113671275</v>
      </c>
      <c r="X13">
        <v>10719</v>
      </c>
      <c r="Y13" s="1564">
        <f t="shared" ref="Y13:Y76" si="9">IF(OR($B13=0,X13=0),"",X13/$B13)</f>
        <v>1646.5437788018435</v>
      </c>
      <c r="AA13" s="1564" t="str">
        <f t="shared" ref="AA13:AA76" si="10">IF(OR($B13=0,Z13=0),"",Z13/$B13)</f>
        <v/>
      </c>
      <c r="AC13" s="1564" t="str">
        <f t="shared" ref="AC13:AC76" si="11">IF(OR($B13=0,AB13=0),"",AB13/$B13)</f>
        <v/>
      </c>
      <c r="AE13" s="1564" t="str">
        <f t="shared" ref="AE13:AE76" si="12">IF(OR($B13=0,AD13=0),"",AD13/$B13)</f>
        <v/>
      </c>
      <c r="AG13" s="1564" t="str">
        <f t="shared" ref="AG13:AG76" si="13">IF(OR($B13=0,AF13=0),"",AF13/$B13)</f>
        <v/>
      </c>
      <c r="AI13" s="1564" t="str">
        <f t="shared" ref="AI13:AI76" si="14">IF(OR($B13=0,AH13=0),"",AH13/$B13)</f>
        <v/>
      </c>
      <c r="AJ13">
        <v>3490</v>
      </c>
      <c r="AK13" s="1564">
        <f t="shared" ref="AK13:AK76" si="15">IF(OR($B13=0,AJ13=0),"",AJ13/$B13)</f>
        <v>536.09831029185875</v>
      </c>
      <c r="AM13" s="1564" t="str">
        <f t="shared" ref="AM13:AM76" si="16">IF(OR($B13=0,AL13=0),"",AL13/$B13)</f>
        <v/>
      </c>
      <c r="AO13" s="1564" t="str">
        <f t="shared" ref="AO13:AO76" si="17">IF(OR($B13=0,AN13=0),"",AN13/$B13)</f>
        <v/>
      </c>
      <c r="AP13">
        <v>41149</v>
      </c>
      <c r="AQ13" s="1564">
        <f t="shared" ref="AQ13:AQ76" si="18">IF(OR($B13=0,AP13=0),"",AP13/$B13)</f>
        <v>6320.8909370199699</v>
      </c>
    </row>
    <row r="14" spans="1:43">
      <c r="A14" t="s">
        <v>118</v>
      </c>
      <c r="B14">
        <v>33.46</v>
      </c>
      <c r="D14">
        <v>594648</v>
      </c>
      <c r="E14" s="1564">
        <f t="shared" si="0"/>
        <v>17771.906754333533</v>
      </c>
      <c r="G14" s="1564" t="str">
        <f t="shared" si="0"/>
        <v/>
      </c>
      <c r="I14" s="1564" t="str">
        <f t="shared" si="1"/>
        <v/>
      </c>
      <c r="K14" s="1564" t="str">
        <f t="shared" si="2"/>
        <v/>
      </c>
      <c r="M14" s="1564" t="str">
        <f t="shared" si="3"/>
        <v/>
      </c>
      <c r="N14">
        <v>25</v>
      </c>
      <c r="O14" s="1564">
        <f t="shared" si="4"/>
        <v>0.74716078900179317</v>
      </c>
      <c r="P14">
        <v>265</v>
      </c>
      <c r="Q14" s="1564">
        <f t="shared" si="5"/>
        <v>7.9199043634190076</v>
      </c>
      <c r="R14">
        <v>98676</v>
      </c>
      <c r="S14" s="1564">
        <f t="shared" si="6"/>
        <v>2949.0735206216377</v>
      </c>
      <c r="U14" s="1564" t="str">
        <f t="shared" si="7"/>
        <v/>
      </c>
      <c r="V14">
        <v>1205</v>
      </c>
      <c r="W14" s="1564">
        <f t="shared" si="8"/>
        <v>36.013150029886432</v>
      </c>
      <c r="Y14" s="1564" t="str">
        <f t="shared" si="9"/>
        <v/>
      </c>
      <c r="Z14">
        <v>875</v>
      </c>
      <c r="AA14" s="1564">
        <f t="shared" si="10"/>
        <v>26.15062761506276</v>
      </c>
      <c r="AB14">
        <v>52</v>
      </c>
      <c r="AC14" s="1564">
        <f t="shared" si="11"/>
        <v>1.5540944411237299</v>
      </c>
      <c r="AE14" s="1564" t="str">
        <f t="shared" si="12"/>
        <v/>
      </c>
      <c r="AG14" s="1564" t="str">
        <f t="shared" si="13"/>
        <v/>
      </c>
      <c r="AI14" s="1564" t="str">
        <f t="shared" si="14"/>
        <v/>
      </c>
      <c r="AJ14">
        <v>61997</v>
      </c>
      <c r="AK14" s="1564">
        <f t="shared" si="15"/>
        <v>1852.8690974297667</v>
      </c>
      <c r="AM14" s="1564" t="str">
        <f t="shared" si="16"/>
        <v/>
      </c>
      <c r="AO14" s="1564" t="str">
        <f t="shared" si="17"/>
        <v/>
      </c>
      <c r="AP14">
        <v>163095</v>
      </c>
      <c r="AQ14" s="1564">
        <f t="shared" si="18"/>
        <v>4874.3275552898986</v>
      </c>
    </row>
    <row r="15" spans="1:43">
      <c r="A15" t="s">
        <v>691</v>
      </c>
      <c r="B15">
        <v>6.15</v>
      </c>
      <c r="D15">
        <v>112691</v>
      </c>
      <c r="E15" s="1564">
        <f t="shared" si="0"/>
        <v>18323.739837398374</v>
      </c>
      <c r="G15" s="1564" t="str">
        <f t="shared" si="0"/>
        <v/>
      </c>
      <c r="I15" s="1564" t="str">
        <f t="shared" si="1"/>
        <v/>
      </c>
      <c r="K15" s="1564" t="str">
        <f t="shared" si="2"/>
        <v/>
      </c>
      <c r="M15" s="1564" t="str">
        <f t="shared" si="3"/>
        <v/>
      </c>
      <c r="O15" s="1564" t="str">
        <f t="shared" si="4"/>
        <v/>
      </c>
      <c r="P15">
        <v>1190</v>
      </c>
      <c r="Q15" s="1564">
        <f t="shared" si="5"/>
        <v>193.49593495934957</v>
      </c>
      <c r="R15">
        <v>35587</v>
      </c>
      <c r="S15" s="1564">
        <f t="shared" si="6"/>
        <v>5786.5040650406499</v>
      </c>
      <c r="U15" s="1564" t="str">
        <f t="shared" si="7"/>
        <v/>
      </c>
      <c r="V15">
        <v>4872</v>
      </c>
      <c r="W15" s="1564">
        <f t="shared" si="8"/>
        <v>792.19512195121945</v>
      </c>
      <c r="Y15" s="1564" t="str">
        <f t="shared" si="9"/>
        <v/>
      </c>
      <c r="Z15">
        <v>6034</v>
      </c>
      <c r="AA15" s="1564">
        <f t="shared" si="10"/>
        <v>981.13821138211381</v>
      </c>
      <c r="AB15">
        <v>5126</v>
      </c>
      <c r="AC15" s="1564">
        <f t="shared" si="11"/>
        <v>833.4959349593496</v>
      </c>
      <c r="AE15" s="1564" t="str">
        <f t="shared" si="12"/>
        <v/>
      </c>
      <c r="AG15" s="1564" t="str">
        <f t="shared" si="13"/>
        <v/>
      </c>
      <c r="AI15" s="1564" t="str">
        <f t="shared" si="14"/>
        <v/>
      </c>
      <c r="AJ15">
        <v>21726</v>
      </c>
      <c r="AK15" s="1564">
        <f t="shared" si="15"/>
        <v>3532.6829268292681</v>
      </c>
      <c r="AM15" s="1564" t="str">
        <f t="shared" si="16"/>
        <v/>
      </c>
      <c r="AN15">
        <v>268</v>
      </c>
      <c r="AO15" s="1564">
        <f t="shared" si="17"/>
        <v>43.577235772357724</v>
      </c>
      <c r="AP15">
        <v>74803</v>
      </c>
      <c r="AQ15" s="1564">
        <f t="shared" si="18"/>
        <v>12163.089430894308</v>
      </c>
    </row>
    <row r="16" spans="1:43">
      <c r="A16" t="s">
        <v>692</v>
      </c>
      <c r="B16">
        <v>11.79</v>
      </c>
      <c r="D16">
        <v>99594</v>
      </c>
      <c r="E16" s="1564">
        <f t="shared" si="0"/>
        <v>8447.3282442748095</v>
      </c>
      <c r="G16" s="1564" t="str">
        <f t="shared" si="0"/>
        <v/>
      </c>
      <c r="I16" s="1564" t="str">
        <f t="shared" si="1"/>
        <v/>
      </c>
      <c r="K16" s="1564" t="str">
        <f t="shared" si="2"/>
        <v/>
      </c>
      <c r="M16" s="1564" t="str">
        <f t="shared" si="3"/>
        <v/>
      </c>
      <c r="O16" s="1564" t="str">
        <f t="shared" si="4"/>
        <v/>
      </c>
      <c r="P16">
        <v>1658</v>
      </c>
      <c r="Q16" s="1564">
        <f t="shared" si="5"/>
        <v>140.62765055131467</v>
      </c>
      <c r="R16">
        <v>84307</v>
      </c>
      <c r="S16" s="1564">
        <f t="shared" si="6"/>
        <v>7150.720949957592</v>
      </c>
      <c r="U16" s="1564" t="str">
        <f t="shared" si="7"/>
        <v/>
      </c>
      <c r="V16">
        <v>900</v>
      </c>
      <c r="W16" s="1564">
        <f t="shared" si="8"/>
        <v>76.335877862595424</v>
      </c>
      <c r="Y16" s="1564" t="str">
        <f t="shared" si="9"/>
        <v/>
      </c>
      <c r="AA16" s="1564" t="str">
        <f t="shared" si="10"/>
        <v/>
      </c>
      <c r="AC16" s="1564" t="str">
        <f t="shared" si="11"/>
        <v/>
      </c>
      <c r="AE16" s="1564" t="str">
        <f t="shared" si="12"/>
        <v/>
      </c>
      <c r="AG16" s="1564" t="str">
        <f t="shared" si="13"/>
        <v/>
      </c>
      <c r="AH16">
        <v>616</v>
      </c>
      <c r="AI16" s="1564">
        <f t="shared" si="14"/>
        <v>52.247667514843094</v>
      </c>
      <c r="AJ16">
        <v>41687</v>
      </c>
      <c r="AK16" s="1564">
        <f t="shared" si="15"/>
        <v>3535.7930449533505</v>
      </c>
      <c r="AM16" s="1564" t="str">
        <f t="shared" si="16"/>
        <v/>
      </c>
      <c r="AO16" s="1564" t="str">
        <f t="shared" si="17"/>
        <v/>
      </c>
      <c r="AP16">
        <v>129168</v>
      </c>
      <c r="AQ16" s="1564">
        <f t="shared" si="18"/>
        <v>10955.725190839696</v>
      </c>
    </row>
    <row r="17" spans="1:43">
      <c r="B17">
        <v>10.73</v>
      </c>
      <c r="D17">
        <v>13692</v>
      </c>
      <c r="E17" s="1564">
        <f t="shared" si="0"/>
        <v>1276.0484622553588</v>
      </c>
      <c r="F17">
        <v>12215</v>
      </c>
      <c r="G17" s="1564">
        <f t="shared" si="0"/>
        <v>1138.3970177073625</v>
      </c>
      <c r="I17" s="1564" t="str">
        <f t="shared" si="1"/>
        <v/>
      </c>
      <c r="K17" s="1564" t="str">
        <f t="shared" si="2"/>
        <v/>
      </c>
      <c r="M17" s="1564" t="str">
        <f t="shared" si="3"/>
        <v/>
      </c>
      <c r="N17">
        <v>500</v>
      </c>
      <c r="O17" s="1564">
        <f t="shared" si="4"/>
        <v>46.598322460391422</v>
      </c>
      <c r="P17">
        <v>4566</v>
      </c>
      <c r="Q17" s="1564">
        <f t="shared" si="5"/>
        <v>425.53588070829448</v>
      </c>
      <c r="R17">
        <v>84361</v>
      </c>
      <c r="S17" s="1564">
        <f t="shared" si="6"/>
        <v>7862.1621621621616</v>
      </c>
      <c r="U17" s="1564" t="str">
        <f t="shared" si="7"/>
        <v/>
      </c>
      <c r="V17">
        <v>774</v>
      </c>
      <c r="W17" s="1564">
        <f t="shared" si="8"/>
        <v>72.134203168685929</v>
      </c>
      <c r="Y17" s="1564" t="str">
        <f t="shared" si="9"/>
        <v/>
      </c>
      <c r="AA17" s="1564" t="str">
        <f t="shared" si="10"/>
        <v/>
      </c>
      <c r="AC17" s="1564" t="str">
        <f t="shared" si="11"/>
        <v/>
      </c>
      <c r="AE17" s="1564" t="str">
        <f t="shared" si="12"/>
        <v/>
      </c>
      <c r="AG17" s="1564" t="str">
        <f t="shared" si="13"/>
        <v/>
      </c>
      <c r="AH17">
        <v>1300</v>
      </c>
      <c r="AI17" s="1564">
        <f t="shared" si="14"/>
        <v>121.1556383970177</v>
      </c>
      <c r="AJ17">
        <v>40910</v>
      </c>
      <c r="AK17" s="1564">
        <f t="shared" si="15"/>
        <v>3812.6747437092263</v>
      </c>
      <c r="AM17" s="1564" t="str">
        <f t="shared" si="16"/>
        <v/>
      </c>
      <c r="AO17" s="1564" t="str">
        <f t="shared" si="17"/>
        <v/>
      </c>
      <c r="AP17">
        <v>144626</v>
      </c>
      <c r="AQ17" s="1564">
        <f t="shared" si="18"/>
        <v>13478.65796831314</v>
      </c>
    </row>
    <row r="18" spans="1:43">
      <c r="A18" t="s">
        <v>693</v>
      </c>
      <c r="B18">
        <v>24.689902564102599</v>
      </c>
      <c r="D18">
        <v>54772</v>
      </c>
      <c r="E18" s="1564">
        <f t="shared" si="0"/>
        <v>2218.3967659570549</v>
      </c>
      <c r="G18" s="1564" t="str">
        <f t="shared" si="0"/>
        <v/>
      </c>
      <c r="I18" s="1564" t="str">
        <f t="shared" si="1"/>
        <v/>
      </c>
      <c r="K18" s="1564" t="str">
        <f t="shared" si="2"/>
        <v/>
      </c>
      <c r="M18" s="1564" t="str">
        <f t="shared" si="3"/>
        <v/>
      </c>
      <c r="N18">
        <v>2552</v>
      </c>
      <c r="O18" s="1564">
        <f t="shared" si="4"/>
        <v>103.36209279782378</v>
      </c>
      <c r="Q18" s="1564" t="str">
        <f t="shared" si="5"/>
        <v/>
      </c>
      <c r="S18" s="1564" t="str">
        <f t="shared" si="6"/>
        <v/>
      </c>
      <c r="U18" s="1564" t="str">
        <f t="shared" si="7"/>
        <v/>
      </c>
      <c r="V18">
        <v>4044</v>
      </c>
      <c r="W18" s="1564">
        <f t="shared" si="8"/>
        <v>163.79165488808752</v>
      </c>
      <c r="Y18" s="1564" t="str">
        <f t="shared" si="9"/>
        <v/>
      </c>
      <c r="Z18">
        <v>6974</v>
      </c>
      <c r="AA18" s="1564">
        <f t="shared" si="10"/>
        <v>282.46365014577702</v>
      </c>
      <c r="AC18" s="1564" t="str">
        <f t="shared" si="11"/>
        <v/>
      </c>
      <c r="AD18">
        <v>1173</v>
      </c>
      <c r="AE18" s="1564">
        <f t="shared" si="12"/>
        <v>47.509300490535772</v>
      </c>
      <c r="AG18" s="1564" t="str">
        <f t="shared" si="13"/>
        <v/>
      </c>
      <c r="AI18" s="1564" t="str">
        <f t="shared" si="14"/>
        <v/>
      </c>
      <c r="AJ18">
        <v>174994</v>
      </c>
      <c r="AK18" s="1564">
        <f t="shared" si="15"/>
        <v>7087.6747911686416</v>
      </c>
      <c r="AM18" s="1564" t="str">
        <f t="shared" si="16"/>
        <v/>
      </c>
      <c r="AN18">
        <v>5004</v>
      </c>
      <c r="AO18" s="1564">
        <f t="shared" si="17"/>
        <v>202.67394684965132</v>
      </c>
      <c r="AP18">
        <v>194741</v>
      </c>
      <c r="AQ18" s="1564">
        <f t="shared" si="18"/>
        <v>7887.4754363405173</v>
      </c>
    </row>
    <row r="19" spans="1:43">
      <c r="A19" t="s">
        <v>694</v>
      </c>
      <c r="B19">
        <v>11.1</v>
      </c>
      <c r="D19">
        <v>105275.74</v>
      </c>
      <c r="E19" s="1564">
        <f t="shared" si="0"/>
        <v>9484.300900900902</v>
      </c>
      <c r="G19" s="1564" t="str">
        <f t="shared" si="0"/>
        <v/>
      </c>
      <c r="I19" s="1564" t="str">
        <f t="shared" si="1"/>
        <v/>
      </c>
      <c r="K19" s="1564" t="str">
        <f t="shared" si="2"/>
        <v/>
      </c>
      <c r="M19" s="1564" t="str">
        <f t="shared" si="3"/>
        <v/>
      </c>
      <c r="N19">
        <v>275</v>
      </c>
      <c r="O19" s="1564">
        <f t="shared" si="4"/>
        <v>24.774774774774777</v>
      </c>
      <c r="P19">
        <v>2777.76</v>
      </c>
      <c r="Q19" s="1564">
        <f t="shared" si="5"/>
        <v>250.24864864864867</v>
      </c>
      <c r="R19">
        <v>26600.32</v>
      </c>
      <c r="S19" s="1564">
        <f t="shared" si="6"/>
        <v>2396.4252252252254</v>
      </c>
      <c r="U19" s="1564" t="str">
        <f t="shared" si="7"/>
        <v/>
      </c>
      <c r="V19">
        <v>11244.19</v>
      </c>
      <c r="W19" s="1564">
        <f t="shared" si="8"/>
        <v>1012.9900900900901</v>
      </c>
      <c r="Y19" s="1564" t="str">
        <f t="shared" si="9"/>
        <v/>
      </c>
      <c r="AA19" s="1564" t="str">
        <f t="shared" si="10"/>
        <v/>
      </c>
      <c r="AC19" s="1564" t="str">
        <f t="shared" si="11"/>
        <v/>
      </c>
      <c r="AE19" s="1564" t="str">
        <f t="shared" si="12"/>
        <v/>
      </c>
      <c r="AG19" s="1564" t="str">
        <f t="shared" si="13"/>
        <v/>
      </c>
      <c r="AI19" s="1564" t="str">
        <f t="shared" si="14"/>
        <v/>
      </c>
      <c r="AJ19">
        <v>13144.52</v>
      </c>
      <c r="AK19" s="1564">
        <f t="shared" si="15"/>
        <v>1184.1909909909912</v>
      </c>
      <c r="AM19" s="1564" t="str">
        <f t="shared" si="16"/>
        <v/>
      </c>
      <c r="AO19" s="1564" t="str">
        <f t="shared" si="17"/>
        <v/>
      </c>
      <c r="AP19">
        <v>54041.79</v>
      </c>
      <c r="AQ19" s="1564">
        <f t="shared" si="18"/>
        <v>4868.6297297297297</v>
      </c>
    </row>
    <row r="20" spans="1:43">
      <c r="A20" t="s">
        <v>695</v>
      </c>
      <c r="B20">
        <v>22.37</v>
      </c>
      <c r="D20">
        <v>161256</v>
      </c>
      <c r="E20" s="1564">
        <f t="shared" si="0"/>
        <v>7208.5829235583369</v>
      </c>
      <c r="F20">
        <v>187240</v>
      </c>
      <c r="G20" s="1564">
        <f t="shared" si="0"/>
        <v>8370.1385784532849</v>
      </c>
      <c r="I20" s="1564" t="str">
        <f t="shared" si="1"/>
        <v/>
      </c>
      <c r="K20" s="1564" t="str">
        <f t="shared" si="2"/>
        <v/>
      </c>
      <c r="M20" s="1564" t="str">
        <f t="shared" si="3"/>
        <v/>
      </c>
      <c r="N20">
        <v>2039</v>
      </c>
      <c r="O20" s="1564">
        <f t="shared" si="4"/>
        <v>91.1488600804649</v>
      </c>
      <c r="P20">
        <v>994</v>
      </c>
      <c r="Q20" s="1564">
        <f t="shared" si="5"/>
        <v>44.434510505140814</v>
      </c>
      <c r="R20">
        <v>57007</v>
      </c>
      <c r="S20" s="1564">
        <f t="shared" si="6"/>
        <v>2548.3683504693786</v>
      </c>
      <c r="T20">
        <v>5613</v>
      </c>
      <c r="U20" s="1564">
        <f t="shared" si="7"/>
        <v>250.91640590075994</v>
      </c>
      <c r="V20">
        <v>2287</v>
      </c>
      <c r="W20" s="1564">
        <f t="shared" si="8"/>
        <v>102.23513634331694</v>
      </c>
      <c r="Y20" s="1564" t="str">
        <f t="shared" si="9"/>
        <v/>
      </c>
      <c r="AA20" s="1564" t="str">
        <f t="shared" si="10"/>
        <v/>
      </c>
      <c r="AC20" s="1564" t="str">
        <f t="shared" si="11"/>
        <v/>
      </c>
      <c r="AE20" s="1564" t="str">
        <f t="shared" si="12"/>
        <v/>
      </c>
      <c r="AG20" s="1564" t="str">
        <f t="shared" si="13"/>
        <v/>
      </c>
      <c r="AI20" s="1564" t="str">
        <f t="shared" si="14"/>
        <v/>
      </c>
      <c r="AJ20">
        <v>21649</v>
      </c>
      <c r="AK20" s="1564">
        <f t="shared" si="15"/>
        <v>967.76933392936962</v>
      </c>
      <c r="AM20" s="1564" t="str">
        <f t="shared" si="16"/>
        <v/>
      </c>
      <c r="AN20">
        <v>651</v>
      </c>
      <c r="AO20" s="1564">
        <f t="shared" si="17"/>
        <v>29.101475189986587</v>
      </c>
      <c r="AP20">
        <v>277480</v>
      </c>
      <c r="AQ20" s="1564">
        <f t="shared" si="18"/>
        <v>12404.112650871702</v>
      </c>
    </row>
    <row r="21" spans="1:43">
      <c r="A21" t="s">
        <v>696</v>
      </c>
      <c r="B21">
        <v>20.9786358974359</v>
      </c>
      <c r="D21">
        <v>146933</v>
      </c>
      <c r="E21" s="1564">
        <f t="shared" si="0"/>
        <v>7003.934894449395</v>
      </c>
      <c r="G21" s="1564" t="str">
        <f t="shared" si="0"/>
        <v/>
      </c>
      <c r="I21" s="1564" t="str">
        <f t="shared" si="1"/>
        <v/>
      </c>
      <c r="K21" s="1564" t="str">
        <f t="shared" si="2"/>
        <v/>
      </c>
      <c r="M21" s="1564" t="str">
        <f t="shared" si="3"/>
        <v/>
      </c>
      <c r="N21">
        <v>1201</v>
      </c>
      <c r="O21" s="1564">
        <f t="shared" si="4"/>
        <v>57.248717498681188</v>
      </c>
      <c r="P21">
        <v>2034</v>
      </c>
      <c r="Q21" s="1564">
        <f t="shared" si="5"/>
        <v>96.955779677200283</v>
      </c>
      <c r="R21">
        <v>43517</v>
      </c>
      <c r="S21" s="1564">
        <f t="shared" si="6"/>
        <v>2074.3484091507989</v>
      </c>
      <c r="U21" s="1564" t="str">
        <f t="shared" si="7"/>
        <v/>
      </c>
      <c r="W21" s="1564" t="str">
        <f t="shared" si="8"/>
        <v/>
      </c>
      <c r="Y21" s="1564" t="str">
        <f t="shared" si="9"/>
        <v/>
      </c>
      <c r="AA21" s="1564" t="str">
        <f t="shared" si="10"/>
        <v/>
      </c>
      <c r="AB21">
        <v>465</v>
      </c>
      <c r="AC21" s="1564">
        <f t="shared" si="11"/>
        <v>22.165406858356995</v>
      </c>
      <c r="AE21" s="1564" t="str">
        <f t="shared" si="12"/>
        <v/>
      </c>
      <c r="AG21" s="1564" t="str">
        <f t="shared" si="13"/>
        <v/>
      </c>
      <c r="AH21">
        <v>97428</v>
      </c>
      <c r="AI21" s="1564">
        <f t="shared" si="14"/>
        <v>4644.1532460129147</v>
      </c>
      <c r="AJ21">
        <v>41751</v>
      </c>
      <c r="AK21" s="1564">
        <f t="shared" si="15"/>
        <v>1990.1675306306731</v>
      </c>
      <c r="AM21" s="1564" t="str">
        <f t="shared" si="16"/>
        <v/>
      </c>
      <c r="AN21">
        <v>16</v>
      </c>
      <c r="AO21" s="1564">
        <f t="shared" si="17"/>
        <v>0.7626806660940042</v>
      </c>
      <c r="AP21">
        <v>186412</v>
      </c>
      <c r="AQ21" s="1564">
        <f t="shared" si="18"/>
        <v>8885.8017704947197</v>
      </c>
    </row>
    <row r="22" spans="1:43">
      <c r="A22" t="s">
        <v>697</v>
      </c>
      <c r="B22">
        <v>10.1</v>
      </c>
      <c r="D22">
        <v>43643</v>
      </c>
      <c r="E22" s="1564">
        <f t="shared" si="0"/>
        <v>4321.0891089108909</v>
      </c>
      <c r="G22" s="1564" t="str">
        <f t="shared" si="0"/>
        <v/>
      </c>
      <c r="I22" s="1564" t="str">
        <f t="shared" si="1"/>
        <v/>
      </c>
      <c r="K22" s="1564" t="str">
        <f t="shared" si="2"/>
        <v/>
      </c>
      <c r="M22" s="1564" t="str">
        <f t="shared" si="3"/>
        <v/>
      </c>
      <c r="N22">
        <v>5200</v>
      </c>
      <c r="O22" s="1564">
        <f t="shared" si="4"/>
        <v>514.85148514851483</v>
      </c>
      <c r="Q22" s="1564" t="str">
        <f t="shared" si="5"/>
        <v/>
      </c>
      <c r="R22">
        <v>32147</v>
      </c>
      <c r="S22" s="1564">
        <f t="shared" si="6"/>
        <v>3182.871287128713</v>
      </c>
      <c r="T22">
        <v>627</v>
      </c>
      <c r="U22" s="1564">
        <f t="shared" si="7"/>
        <v>62.079207920792079</v>
      </c>
      <c r="W22" s="1564" t="str">
        <f t="shared" si="8"/>
        <v/>
      </c>
      <c r="Y22" s="1564" t="str">
        <f t="shared" si="9"/>
        <v/>
      </c>
      <c r="AA22" s="1564" t="str">
        <f t="shared" si="10"/>
        <v/>
      </c>
      <c r="AC22" s="1564" t="str">
        <f t="shared" si="11"/>
        <v/>
      </c>
      <c r="AE22" s="1564" t="str">
        <f t="shared" si="12"/>
        <v/>
      </c>
      <c r="AG22" s="1564" t="str">
        <f t="shared" si="13"/>
        <v/>
      </c>
      <c r="AI22" s="1564" t="str">
        <f t="shared" si="14"/>
        <v/>
      </c>
      <c r="AJ22">
        <v>25938</v>
      </c>
      <c r="AK22" s="1564">
        <f t="shared" si="15"/>
        <v>2568.1188118811883</v>
      </c>
      <c r="AM22" s="1564" t="str">
        <f t="shared" si="16"/>
        <v/>
      </c>
      <c r="AO22" s="1564" t="str">
        <f t="shared" si="17"/>
        <v/>
      </c>
      <c r="AP22">
        <v>63912</v>
      </c>
      <c r="AQ22" s="1564">
        <f t="shared" si="18"/>
        <v>6327.9207920792078</v>
      </c>
    </row>
    <row r="23" spans="1:43">
      <c r="A23" t="s">
        <v>698</v>
      </c>
      <c r="B23">
        <v>9.01</v>
      </c>
      <c r="D23">
        <v>102014</v>
      </c>
      <c r="E23" s="1564">
        <f t="shared" si="0"/>
        <v>11322.308546059934</v>
      </c>
      <c r="G23" s="1564" t="str">
        <f t="shared" si="0"/>
        <v/>
      </c>
      <c r="I23" s="1564" t="str">
        <f t="shared" si="1"/>
        <v/>
      </c>
      <c r="K23" s="1564" t="str">
        <f t="shared" si="2"/>
        <v/>
      </c>
      <c r="M23" s="1564" t="str">
        <f t="shared" si="3"/>
        <v/>
      </c>
      <c r="N23">
        <v>413</v>
      </c>
      <c r="O23" s="1564">
        <f t="shared" si="4"/>
        <v>45.83795782463929</v>
      </c>
      <c r="P23">
        <v>961</v>
      </c>
      <c r="Q23" s="1564">
        <f t="shared" si="5"/>
        <v>106.65926748057714</v>
      </c>
      <c r="R23">
        <v>47590</v>
      </c>
      <c r="S23" s="1564">
        <f t="shared" si="6"/>
        <v>5281.9089900110985</v>
      </c>
      <c r="U23" s="1564" t="str">
        <f t="shared" si="7"/>
        <v/>
      </c>
      <c r="V23">
        <v>4881</v>
      </c>
      <c r="W23" s="1564">
        <f t="shared" si="8"/>
        <v>541.73140954495011</v>
      </c>
      <c r="Y23" s="1564" t="str">
        <f t="shared" si="9"/>
        <v/>
      </c>
      <c r="AA23" s="1564" t="str">
        <f t="shared" si="10"/>
        <v/>
      </c>
      <c r="AC23" s="1564" t="str">
        <f t="shared" si="11"/>
        <v/>
      </c>
      <c r="AE23" s="1564" t="str">
        <f t="shared" si="12"/>
        <v/>
      </c>
      <c r="AG23" s="1564" t="str">
        <f t="shared" si="13"/>
        <v/>
      </c>
      <c r="AI23" s="1564" t="str">
        <f t="shared" si="14"/>
        <v/>
      </c>
      <c r="AJ23">
        <v>6758</v>
      </c>
      <c r="AK23" s="1564">
        <f t="shared" si="15"/>
        <v>750.05549389567148</v>
      </c>
      <c r="AM23" s="1564" t="str">
        <f t="shared" si="16"/>
        <v/>
      </c>
      <c r="AN23">
        <v>28332</v>
      </c>
      <c r="AO23" s="1564">
        <f t="shared" si="17"/>
        <v>3144.5061043285241</v>
      </c>
      <c r="AP23">
        <v>88935</v>
      </c>
      <c r="AQ23" s="1564">
        <f t="shared" si="18"/>
        <v>9870.6992230854612</v>
      </c>
    </row>
    <row r="24" spans="1:43">
      <c r="A24" t="s">
        <v>699</v>
      </c>
      <c r="B24">
        <v>9.61</v>
      </c>
      <c r="D24">
        <v>69143.210000000006</v>
      </c>
      <c r="E24" s="1564">
        <f t="shared" si="0"/>
        <v>7194.9229968782529</v>
      </c>
      <c r="G24" s="1564" t="str">
        <f t="shared" si="0"/>
        <v/>
      </c>
      <c r="I24" s="1564" t="str">
        <f t="shared" si="1"/>
        <v/>
      </c>
      <c r="K24" s="1564" t="str">
        <f t="shared" si="2"/>
        <v/>
      </c>
      <c r="M24" s="1564" t="str">
        <f t="shared" si="3"/>
        <v/>
      </c>
      <c r="N24">
        <v>822.11</v>
      </c>
      <c r="O24" s="1564">
        <f t="shared" si="4"/>
        <v>85.547346514047874</v>
      </c>
      <c r="P24">
        <v>188.9</v>
      </c>
      <c r="Q24" s="1564">
        <f t="shared" si="5"/>
        <v>19.656607700312176</v>
      </c>
      <c r="S24" s="1564" t="str">
        <f t="shared" si="6"/>
        <v/>
      </c>
      <c r="U24" s="1564" t="str">
        <f t="shared" si="7"/>
        <v/>
      </c>
      <c r="V24">
        <v>9708</v>
      </c>
      <c r="W24" s="1564">
        <f t="shared" si="8"/>
        <v>1010.1977107180021</v>
      </c>
      <c r="Y24" s="1564" t="str">
        <f t="shared" si="9"/>
        <v/>
      </c>
      <c r="AA24" s="1564" t="str">
        <f t="shared" si="10"/>
        <v/>
      </c>
      <c r="AC24" s="1564" t="str">
        <f t="shared" si="11"/>
        <v/>
      </c>
      <c r="AD24">
        <v>666.37</v>
      </c>
      <c r="AE24" s="1564">
        <f t="shared" si="12"/>
        <v>69.34131113423517</v>
      </c>
      <c r="AG24" s="1564" t="str">
        <f t="shared" si="13"/>
        <v/>
      </c>
      <c r="AI24" s="1564" t="str">
        <f t="shared" si="14"/>
        <v/>
      </c>
      <c r="AJ24">
        <v>26467.45</v>
      </c>
      <c r="AK24" s="1564">
        <f t="shared" si="15"/>
        <v>2754.1571279916757</v>
      </c>
      <c r="AM24" s="1564" t="str">
        <f t="shared" si="16"/>
        <v/>
      </c>
      <c r="AN24">
        <v>3919</v>
      </c>
      <c r="AO24" s="1564">
        <f t="shared" si="17"/>
        <v>407.80437044745059</v>
      </c>
      <c r="AP24">
        <v>41771.83</v>
      </c>
      <c r="AQ24" s="1564">
        <f t="shared" si="18"/>
        <v>4346.7044745057237</v>
      </c>
    </row>
    <row r="25" spans="1:43">
      <c r="A25" t="s">
        <v>700</v>
      </c>
      <c r="B25">
        <v>18.667000000000002</v>
      </c>
      <c r="D25">
        <v>153167</v>
      </c>
      <c r="E25" s="1564">
        <f t="shared" si="0"/>
        <v>8205.2284780628906</v>
      </c>
      <c r="G25" s="1564" t="str">
        <f t="shared" si="0"/>
        <v/>
      </c>
      <c r="I25" s="1564" t="str">
        <f t="shared" si="1"/>
        <v/>
      </c>
      <c r="K25" s="1564" t="str">
        <f t="shared" si="2"/>
        <v/>
      </c>
      <c r="M25" s="1564" t="str">
        <f t="shared" si="3"/>
        <v/>
      </c>
      <c r="N25">
        <v>546</v>
      </c>
      <c r="O25" s="1564">
        <f t="shared" si="4"/>
        <v>29.249477687898427</v>
      </c>
      <c r="Q25" s="1564" t="str">
        <f t="shared" si="5"/>
        <v/>
      </c>
      <c r="R25">
        <v>59318</v>
      </c>
      <c r="S25" s="1564">
        <f t="shared" si="6"/>
        <v>3177.6932554775804</v>
      </c>
      <c r="T25">
        <v>48</v>
      </c>
      <c r="U25" s="1564">
        <f t="shared" si="7"/>
        <v>2.5713826538811806</v>
      </c>
      <c r="V25">
        <v>17196</v>
      </c>
      <c r="W25" s="1564">
        <f t="shared" si="8"/>
        <v>921.19783575293286</v>
      </c>
      <c r="Y25" s="1564" t="str">
        <f t="shared" si="9"/>
        <v/>
      </c>
      <c r="Z25">
        <v>40</v>
      </c>
      <c r="AA25" s="1564">
        <f t="shared" si="10"/>
        <v>2.1428188782343169</v>
      </c>
      <c r="AB25">
        <v>627</v>
      </c>
      <c r="AC25" s="1564">
        <f t="shared" si="11"/>
        <v>33.588685916322923</v>
      </c>
      <c r="AE25" s="1564" t="str">
        <f t="shared" si="12"/>
        <v/>
      </c>
      <c r="AG25" s="1564" t="str">
        <f t="shared" si="13"/>
        <v/>
      </c>
      <c r="AI25" s="1564" t="str">
        <f t="shared" si="14"/>
        <v/>
      </c>
      <c r="AJ25">
        <v>12260</v>
      </c>
      <c r="AK25" s="1564">
        <f t="shared" si="15"/>
        <v>656.77398617881818</v>
      </c>
      <c r="AM25" s="1564" t="str">
        <f t="shared" si="16"/>
        <v/>
      </c>
      <c r="AN25">
        <v>755</v>
      </c>
      <c r="AO25" s="1564">
        <f t="shared" si="17"/>
        <v>40.445706326672735</v>
      </c>
      <c r="AP25">
        <v>90790</v>
      </c>
      <c r="AQ25" s="1564">
        <f t="shared" si="18"/>
        <v>4863.6631488723415</v>
      </c>
    </row>
    <row r="26" spans="1:43">
      <c r="B26">
        <v>12.723000000000001</v>
      </c>
      <c r="D26">
        <v>97412</v>
      </c>
      <c r="E26" s="1564">
        <f t="shared" si="0"/>
        <v>7656.3703529041886</v>
      </c>
      <c r="G26" s="1564" t="str">
        <f t="shared" si="0"/>
        <v/>
      </c>
      <c r="I26" s="1564" t="str">
        <f t="shared" si="1"/>
        <v/>
      </c>
      <c r="J26">
        <v>500</v>
      </c>
      <c r="K26" s="1564">
        <f t="shared" si="2"/>
        <v>39.298907490371768</v>
      </c>
      <c r="M26" s="1564" t="str">
        <f t="shared" si="3"/>
        <v/>
      </c>
      <c r="N26">
        <v>99</v>
      </c>
      <c r="O26" s="1564">
        <f t="shared" si="4"/>
        <v>7.7811836830936096</v>
      </c>
      <c r="P26">
        <v>1073</v>
      </c>
      <c r="Q26" s="1564">
        <f t="shared" si="5"/>
        <v>84.335455474337806</v>
      </c>
      <c r="R26">
        <v>31875</v>
      </c>
      <c r="S26" s="1564">
        <f t="shared" si="6"/>
        <v>2505.3053525112</v>
      </c>
      <c r="T26">
        <v>62</v>
      </c>
      <c r="U26" s="1564">
        <f t="shared" si="7"/>
        <v>4.8730645288060987</v>
      </c>
      <c r="V26">
        <v>14421</v>
      </c>
      <c r="W26" s="1564">
        <f t="shared" si="8"/>
        <v>1133.4590898373024</v>
      </c>
      <c r="Y26" s="1564" t="str">
        <f t="shared" si="9"/>
        <v/>
      </c>
      <c r="Z26">
        <v>37</v>
      </c>
      <c r="AA26" s="1564">
        <f t="shared" si="10"/>
        <v>2.9081191542875104</v>
      </c>
      <c r="AB26">
        <v>1470</v>
      </c>
      <c r="AC26" s="1564">
        <f t="shared" si="11"/>
        <v>115.53878802169299</v>
      </c>
      <c r="AE26" s="1564" t="str">
        <f t="shared" si="12"/>
        <v/>
      </c>
      <c r="AG26" s="1564" t="str">
        <f t="shared" si="13"/>
        <v/>
      </c>
      <c r="AI26" s="1564" t="str">
        <f t="shared" si="14"/>
        <v/>
      </c>
      <c r="AJ26">
        <v>20730</v>
      </c>
      <c r="AK26" s="1564">
        <f t="shared" si="15"/>
        <v>1629.3327045508133</v>
      </c>
      <c r="AM26" s="1564" t="str">
        <f t="shared" si="16"/>
        <v/>
      </c>
      <c r="AN26">
        <v>1667</v>
      </c>
      <c r="AO26" s="1564">
        <f t="shared" si="17"/>
        <v>131.02255757289947</v>
      </c>
      <c r="AP26">
        <v>71934</v>
      </c>
      <c r="AQ26" s="1564">
        <f t="shared" si="18"/>
        <v>5653.8552228248054</v>
      </c>
    </row>
    <row r="27" spans="1:43">
      <c r="B27">
        <v>6.95</v>
      </c>
      <c r="D27">
        <v>59537</v>
      </c>
      <c r="E27" s="1564">
        <f t="shared" si="0"/>
        <v>8566.4748201438852</v>
      </c>
      <c r="G27" s="1564" t="str">
        <f t="shared" si="0"/>
        <v/>
      </c>
      <c r="I27" s="1564" t="str">
        <f t="shared" si="1"/>
        <v/>
      </c>
      <c r="K27" s="1564" t="str">
        <f t="shared" si="2"/>
        <v/>
      </c>
      <c r="M27" s="1564" t="str">
        <f t="shared" si="3"/>
        <v/>
      </c>
      <c r="N27">
        <v>104</v>
      </c>
      <c r="O27" s="1564">
        <f t="shared" si="4"/>
        <v>14.964028776978417</v>
      </c>
      <c r="P27">
        <v>923</v>
      </c>
      <c r="Q27" s="1564">
        <f t="shared" si="5"/>
        <v>132.80575539568346</v>
      </c>
      <c r="R27">
        <v>34145</v>
      </c>
      <c r="S27" s="1564">
        <f t="shared" si="6"/>
        <v>4912.9496402877694</v>
      </c>
      <c r="U27" s="1564" t="str">
        <f t="shared" si="7"/>
        <v/>
      </c>
      <c r="W27" s="1564" t="str">
        <f t="shared" si="8"/>
        <v/>
      </c>
      <c r="Y27" s="1564" t="str">
        <f t="shared" si="9"/>
        <v/>
      </c>
      <c r="Z27">
        <v>6</v>
      </c>
      <c r="AA27" s="1564">
        <f t="shared" si="10"/>
        <v>0.86330935251798557</v>
      </c>
      <c r="AC27" s="1564" t="str">
        <f t="shared" si="11"/>
        <v/>
      </c>
      <c r="AE27" s="1564" t="str">
        <f t="shared" si="12"/>
        <v/>
      </c>
      <c r="AG27" s="1564" t="str">
        <f t="shared" si="13"/>
        <v/>
      </c>
      <c r="AI27" s="1564" t="str">
        <f t="shared" si="14"/>
        <v/>
      </c>
      <c r="AJ27">
        <v>10805</v>
      </c>
      <c r="AK27" s="1564">
        <f t="shared" si="15"/>
        <v>1554.6762589928057</v>
      </c>
      <c r="AM27" s="1564" t="str">
        <f t="shared" si="16"/>
        <v/>
      </c>
      <c r="AO27" s="1564" t="str">
        <f t="shared" si="17"/>
        <v/>
      </c>
      <c r="AP27">
        <v>45983</v>
      </c>
      <c r="AQ27" s="1564">
        <f t="shared" si="18"/>
        <v>6616.258992805755</v>
      </c>
    </row>
    <row r="28" spans="1:43">
      <c r="B28">
        <v>0.36099999999999999</v>
      </c>
      <c r="D28">
        <v>12757</v>
      </c>
      <c r="E28" s="1564">
        <f t="shared" si="0"/>
        <v>35337.950138504159</v>
      </c>
      <c r="G28" s="1564" t="str">
        <f t="shared" si="0"/>
        <v/>
      </c>
      <c r="I28" s="1564" t="str">
        <f t="shared" si="1"/>
        <v/>
      </c>
      <c r="K28" s="1564" t="str">
        <f t="shared" si="2"/>
        <v/>
      </c>
      <c r="M28" s="1564" t="str">
        <f t="shared" si="3"/>
        <v/>
      </c>
      <c r="O28" s="1564" t="str">
        <f t="shared" si="4"/>
        <v/>
      </c>
      <c r="Q28" s="1564" t="str">
        <f t="shared" si="5"/>
        <v/>
      </c>
      <c r="S28" s="1564" t="str">
        <f t="shared" si="6"/>
        <v/>
      </c>
      <c r="U28" s="1564" t="str">
        <f t="shared" si="7"/>
        <v/>
      </c>
      <c r="W28" s="1564" t="str">
        <f t="shared" si="8"/>
        <v/>
      </c>
      <c r="Y28" s="1564" t="str">
        <f t="shared" si="9"/>
        <v/>
      </c>
      <c r="AA28" s="1564" t="str">
        <f t="shared" si="10"/>
        <v/>
      </c>
      <c r="AC28" s="1564" t="str">
        <f t="shared" si="11"/>
        <v/>
      </c>
      <c r="AE28" s="1564" t="str">
        <f t="shared" si="12"/>
        <v/>
      </c>
      <c r="AG28" s="1564" t="str">
        <f t="shared" si="13"/>
        <v/>
      </c>
      <c r="AI28" s="1564" t="str">
        <f t="shared" si="14"/>
        <v/>
      </c>
      <c r="AK28" s="1564" t="str">
        <f t="shared" si="15"/>
        <v/>
      </c>
      <c r="AM28" s="1564" t="str">
        <f t="shared" si="16"/>
        <v/>
      </c>
      <c r="AO28" s="1564" t="str">
        <f t="shared" si="17"/>
        <v/>
      </c>
      <c r="AQ28" s="1564" t="str">
        <f t="shared" si="18"/>
        <v/>
      </c>
    </row>
    <row r="29" spans="1:43">
      <c r="A29" t="s">
        <v>701</v>
      </c>
      <c r="B29">
        <v>13.39</v>
      </c>
      <c r="D29">
        <v>135531</v>
      </c>
      <c r="E29" s="1564">
        <f t="shared" ref="E29:G44" si="19">IF(OR($B29=0,D29=0),"",D29/$B29)</f>
        <v>10121.807318894696</v>
      </c>
      <c r="G29" s="1564" t="str">
        <f t="shared" si="19"/>
        <v/>
      </c>
      <c r="I29" s="1564" t="str">
        <f t="shared" si="1"/>
        <v/>
      </c>
      <c r="K29" s="1564" t="str">
        <f t="shared" si="2"/>
        <v/>
      </c>
      <c r="M29" s="1564" t="str">
        <f t="shared" si="3"/>
        <v/>
      </c>
      <c r="N29">
        <v>100</v>
      </c>
      <c r="O29" s="1564">
        <f t="shared" si="4"/>
        <v>7.4682598954443611</v>
      </c>
      <c r="Q29" s="1564" t="str">
        <f t="shared" si="5"/>
        <v/>
      </c>
      <c r="R29">
        <v>83439</v>
      </c>
      <c r="S29" s="1564">
        <f t="shared" si="6"/>
        <v>6231.44137415982</v>
      </c>
      <c r="U29" s="1564" t="str">
        <f t="shared" si="7"/>
        <v/>
      </c>
      <c r="V29">
        <v>4350</v>
      </c>
      <c r="W29" s="1564">
        <f t="shared" si="8"/>
        <v>324.86930545182969</v>
      </c>
      <c r="X29">
        <v>5855</v>
      </c>
      <c r="Y29" s="1564">
        <f t="shared" si="9"/>
        <v>437.26661687826737</v>
      </c>
      <c r="AA29" s="1564" t="str">
        <f t="shared" si="10"/>
        <v/>
      </c>
      <c r="AC29" s="1564" t="str">
        <f t="shared" si="11"/>
        <v/>
      </c>
      <c r="AE29" s="1564" t="str">
        <f t="shared" si="12"/>
        <v/>
      </c>
      <c r="AG29" s="1564" t="str">
        <f t="shared" si="13"/>
        <v/>
      </c>
      <c r="AI29" s="1564" t="str">
        <f t="shared" si="14"/>
        <v/>
      </c>
      <c r="AJ29">
        <v>300</v>
      </c>
      <c r="AK29" s="1564">
        <f t="shared" si="15"/>
        <v>22.404779686333082</v>
      </c>
      <c r="AM29" s="1564" t="str">
        <f t="shared" si="16"/>
        <v/>
      </c>
      <c r="AO29" s="1564" t="str">
        <f t="shared" si="17"/>
        <v/>
      </c>
      <c r="AP29">
        <v>94044</v>
      </c>
      <c r="AQ29" s="1564">
        <f t="shared" si="18"/>
        <v>7023.4503360716953</v>
      </c>
    </row>
    <row r="30" spans="1:43">
      <c r="B30">
        <v>13.91</v>
      </c>
      <c r="D30">
        <v>208413</v>
      </c>
      <c r="E30" s="1564">
        <f t="shared" si="19"/>
        <v>14982.961897915169</v>
      </c>
      <c r="G30" s="1564" t="str">
        <f t="shared" si="19"/>
        <v/>
      </c>
      <c r="I30" s="1564" t="str">
        <f t="shared" si="1"/>
        <v/>
      </c>
      <c r="K30" s="1564" t="str">
        <f t="shared" si="2"/>
        <v/>
      </c>
      <c r="M30" s="1564" t="str">
        <f t="shared" si="3"/>
        <v/>
      </c>
      <c r="N30">
        <v>780</v>
      </c>
      <c r="O30" s="1564">
        <f t="shared" si="4"/>
        <v>56.074766355140184</v>
      </c>
      <c r="Q30" s="1564" t="str">
        <f t="shared" si="5"/>
        <v/>
      </c>
      <c r="R30">
        <v>101916</v>
      </c>
      <c r="S30" s="1564">
        <f t="shared" si="6"/>
        <v>7326.815240833932</v>
      </c>
      <c r="U30" s="1564" t="str">
        <f t="shared" si="7"/>
        <v/>
      </c>
      <c r="V30">
        <v>12719</v>
      </c>
      <c r="W30" s="1564">
        <f t="shared" si="8"/>
        <v>914.37814521926668</v>
      </c>
      <c r="Y30" s="1564" t="str">
        <f t="shared" si="9"/>
        <v/>
      </c>
      <c r="AA30" s="1564" t="str">
        <f t="shared" si="10"/>
        <v/>
      </c>
      <c r="AC30" s="1564" t="str">
        <f t="shared" si="11"/>
        <v/>
      </c>
      <c r="AE30" s="1564" t="str">
        <f t="shared" si="12"/>
        <v/>
      </c>
      <c r="AG30" s="1564" t="str">
        <f t="shared" si="13"/>
        <v/>
      </c>
      <c r="AI30" s="1564" t="str">
        <f t="shared" si="14"/>
        <v/>
      </c>
      <c r="AK30" s="1564" t="str">
        <f t="shared" si="15"/>
        <v/>
      </c>
      <c r="AM30" s="1564" t="str">
        <f t="shared" si="16"/>
        <v/>
      </c>
      <c r="AO30" s="1564" t="str">
        <f t="shared" si="17"/>
        <v/>
      </c>
      <c r="AP30">
        <v>115415</v>
      </c>
      <c r="AQ30" s="1564">
        <f t="shared" si="18"/>
        <v>8297.26815240834</v>
      </c>
    </row>
    <row r="31" spans="1:43">
      <c r="B31">
        <v>9.9499999999999993</v>
      </c>
      <c r="D31">
        <v>69956</v>
      </c>
      <c r="E31" s="1564">
        <f t="shared" si="19"/>
        <v>7030.7537688442217</v>
      </c>
      <c r="G31" s="1564" t="str">
        <f t="shared" si="19"/>
        <v/>
      </c>
      <c r="I31" s="1564" t="str">
        <f t="shared" si="1"/>
        <v/>
      </c>
      <c r="K31" s="1564" t="str">
        <f t="shared" si="2"/>
        <v/>
      </c>
      <c r="M31" s="1564" t="str">
        <f t="shared" si="3"/>
        <v/>
      </c>
      <c r="N31">
        <v>75</v>
      </c>
      <c r="O31" s="1564">
        <f t="shared" si="4"/>
        <v>7.5376884422110555</v>
      </c>
      <c r="Q31" s="1564" t="str">
        <f t="shared" si="5"/>
        <v/>
      </c>
      <c r="R31">
        <v>70075</v>
      </c>
      <c r="S31" s="1564">
        <f t="shared" si="6"/>
        <v>7042.7135678391969</v>
      </c>
      <c r="U31" s="1564" t="str">
        <f t="shared" si="7"/>
        <v/>
      </c>
      <c r="V31">
        <v>11376</v>
      </c>
      <c r="W31" s="1564">
        <f t="shared" si="8"/>
        <v>1143.316582914573</v>
      </c>
      <c r="Y31" s="1564" t="str">
        <f t="shared" si="9"/>
        <v/>
      </c>
      <c r="AA31" s="1564" t="str">
        <f t="shared" si="10"/>
        <v/>
      </c>
      <c r="AC31" s="1564" t="str">
        <f t="shared" si="11"/>
        <v/>
      </c>
      <c r="AE31" s="1564" t="str">
        <f t="shared" si="12"/>
        <v/>
      </c>
      <c r="AG31" s="1564" t="str">
        <f t="shared" si="13"/>
        <v/>
      </c>
      <c r="AI31" s="1564" t="str">
        <f t="shared" si="14"/>
        <v/>
      </c>
      <c r="AK31" s="1564" t="str">
        <f t="shared" si="15"/>
        <v/>
      </c>
      <c r="AM31" s="1564" t="str">
        <f t="shared" si="16"/>
        <v/>
      </c>
      <c r="AO31" s="1564" t="str">
        <f t="shared" si="17"/>
        <v/>
      </c>
      <c r="AP31">
        <v>81526</v>
      </c>
      <c r="AQ31" s="1564">
        <f t="shared" si="18"/>
        <v>8193.5678391959809</v>
      </c>
    </row>
    <row r="32" spans="1:43">
      <c r="A32" t="s">
        <v>702</v>
      </c>
      <c r="B32">
        <v>22.28</v>
      </c>
      <c r="D32">
        <v>146438</v>
      </c>
      <c r="E32" s="1564">
        <f t="shared" si="19"/>
        <v>6572.6211849192096</v>
      </c>
      <c r="G32" s="1564" t="str">
        <f t="shared" si="19"/>
        <v/>
      </c>
      <c r="I32" s="1564" t="str">
        <f t="shared" si="1"/>
        <v/>
      </c>
      <c r="K32" s="1564" t="str">
        <f t="shared" si="2"/>
        <v/>
      </c>
      <c r="M32" s="1564" t="str">
        <f t="shared" si="3"/>
        <v/>
      </c>
      <c r="N32">
        <v>3472</v>
      </c>
      <c r="O32" s="1564">
        <f t="shared" si="4"/>
        <v>155.83482944344703</v>
      </c>
      <c r="P32">
        <v>8</v>
      </c>
      <c r="Q32" s="1564">
        <f t="shared" si="5"/>
        <v>0.35906642728904847</v>
      </c>
      <c r="R32">
        <v>139839</v>
      </c>
      <c r="S32" s="1564">
        <f t="shared" si="6"/>
        <v>6276.436265709156</v>
      </c>
      <c r="T32">
        <v>154</v>
      </c>
      <c r="U32" s="1564">
        <f t="shared" si="7"/>
        <v>6.9120287253141823</v>
      </c>
      <c r="V32">
        <v>12022</v>
      </c>
      <c r="W32" s="1564">
        <f t="shared" si="8"/>
        <v>539.58707360861752</v>
      </c>
      <c r="X32">
        <v>3437</v>
      </c>
      <c r="Y32" s="1564">
        <f t="shared" si="9"/>
        <v>154.26391382405745</v>
      </c>
      <c r="Z32">
        <v>6282</v>
      </c>
      <c r="AA32" s="1564">
        <f t="shared" si="10"/>
        <v>281.9569120287253</v>
      </c>
      <c r="AC32" s="1564" t="str">
        <f t="shared" si="11"/>
        <v/>
      </c>
      <c r="AE32" s="1564" t="str">
        <f t="shared" si="12"/>
        <v/>
      </c>
      <c r="AG32" s="1564" t="str">
        <f t="shared" si="13"/>
        <v/>
      </c>
      <c r="AI32" s="1564" t="str">
        <f t="shared" si="14"/>
        <v/>
      </c>
      <c r="AJ32">
        <v>30231</v>
      </c>
      <c r="AK32" s="1564">
        <f t="shared" si="15"/>
        <v>1356.8671454219029</v>
      </c>
      <c r="AM32" s="1564" t="str">
        <f t="shared" si="16"/>
        <v/>
      </c>
      <c r="AO32" s="1564" t="str">
        <f t="shared" si="17"/>
        <v/>
      </c>
      <c r="AP32">
        <v>195445</v>
      </c>
      <c r="AQ32" s="1564">
        <f t="shared" si="18"/>
        <v>8772.2172351885092</v>
      </c>
    </row>
    <row r="33" spans="1:43">
      <c r="B33">
        <v>15.69</v>
      </c>
      <c r="D33">
        <v>106475</v>
      </c>
      <c r="E33" s="1564">
        <f t="shared" si="19"/>
        <v>6786.1695347355007</v>
      </c>
      <c r="G33" s="1564" t="str">
        <f t="shared" si="19"/>
        <v/>
      </c>
      <c r="I33" s="1564" t="str">
        <f t="shared" si="1"/>
        <v/>
      </c>
      <c r="K33" s="1564" t="str">
        <f t="shared" si="2"/>
        <v/>
      </c>
      <c r="M33" s="1564" t="str">
        <f t="shared" si="3"/>
        <v/>
      </c>
      <c r="N33">
        <v>2312</v>
      </c>
      <c r="O33" s="1564">
        <f t="shared" si="4"/>
        <v>147.35500318674315</v>
      </c>
      <c r="P33">
        <v>759</v>
      </c>
      <c r="Q33" s="1564">
        <f t="shared" si="5"/>
        <v>48.374760994263866</v>
      </c>
      <c r="R33">
        <v>96551</v>
      </c>
      <c r="S33" s="1564">
        <f t="shared" si="6"/>
        <v>6153.6647546207778</v>
      </c>
      <c r="T33">
        <v>49</v>
      </c>
      <c r="U33" s="1564">
        <f t="shared" si="7"/>
        <v>3.1230082855321863</v>
      </c>
      <c r="V33">
        <v>13134</v>
      </c>
      <c r="W33" s="1564">
        <f t="shared" si="8"/>
        <v>837.09369024856596</v>
      </c>
      <c r="X33">
        <v>3886</v>
      </c>
      <c r="Y33" s="1564">
        <f t="shared" si="9"/>
        <v>247.67367750159337</v>
      </c>
      <c r="Z33">
        <v>2377</v>
      </c>
      <c r="AA33" s="1564">
        <f t="shared" si="10"/>
        <v>151.49776927979605</v>
      </c>
      <c r="AC33" s="1564" t="str">
        <f t="shared" si="11"/>
        <v/>
      </c>
      <c r="AE33" s="1564" t="str">
        <f t="shared" si="12"/>
        <v/>
      </c>
      <c r="AG33" s="1564" t="str">
        <f t="shared" si="13"/>
        <v/>
      </c>
      <c r="AI33" s="1564" t="str">
        <f t="shared" si="14"/>
        <v/>
      </c>
      <c r="AJ33">
        <v>20455</v>
      </c>
      <c r="AK33" s="1564">
        <f t="shared" si="15"/>
        <v>1303.6966220522627</v>
      </c>
      <c r="AM33" s="1564" t="str">
        <f t="shared" si="16"/>
        <v/>
      </c>
      <c r="AO33" s="1564" t="str">
        <f t="shared" si="17"/>
        <v/>
      </c>
      <c r="AP33">
        <v>139523</v>
      </c>
      <c r="AQ33" s="1564">
        <f t="shared" si="18"/>
        <v>8892.479286169535</v>
      </c>
    </row>
    <row r="34" spans="1:43">
      <c r="A34" t="s">
        <v>703</v>
      </c>
      <c r="B34">
        <v>6.33</v>
      </c>
      <c r="D34">
        <v>100170</v>
      </c>
      <c r="E34" s="1564">
        <f t="shared" si="19"/>
        <v>15824.644549763034</v>
      </c>
      <c r="G34" s="1564" t="str">
        <f t="shared" si="19"/>
        <v/>
      </c>
      <c r="I34" s="1564" t="str">
        <f t="shared" si="1"/>
        <v/>
      </c>
      <c r="K34" s="1564" t="str">
        <f t="shared" si="2"/>
        <v/>
      </c>
      <c r="M34" s="1564" t="str">
        <f t="shared" si="3"/>
        <v/>
      </c>
      <c r="N34">
        <v>95</v>
      </c>
      <c r="O34" s="1564">
        <f t="shared" si="4"/>
        <v>15.007898894154819</v>
      </c>
      <c r="P34">
        <v>168</v>
      </c>
      <c r="Q34" s="1564">
        <f t="shared" si="5"/>
        <v>26.540284360189574</v>
      </c>
      <c r="R34">
        <v>37330</v>
      </c>
      <c r="S34" s="1564">
        <f t="shared" si="6"/>
        <v>5897.3143759873619</v>
      </c>
      <c r="U34" s="1564" t="str">
        <f t="shared" si="7"/>
        <v/>
      </c>
      <c r="V34">
        <v>97</v>
      </c>
      <c r="W34" s="1564">
        <f t="shared" si="8"/>
        <v>15.323854660347552</v>
      </c>
      <c r="Y34" s="1564" t="str">
        <f t="shared" si="9"/>
        <v/>
      </c>
      <c r="Z34">
        <v>3300</v>
      </c>
      <c r="AA34" s="1564">
        <f t="shared" si="10"/>
        <v>521.32701421800948</v>
      </c>
      <c r="AC34" s="1564" t="str">
        <f t="shared" si="11"/>
        <v/>
      </c>
      <c r="AE34" s="1564" t="str">
        <f t="shared" si="12"/>
        <v/>
      </c>
      <c r="AG34" s="1564" t="str">
        <f t="shared" si="13"/>
        <v/>
      </c>
      <c r="AI34" s="1564" t="str">
        <f t="shared" si="14"/>
        <v/>
      </c>
      <c r="AJ34">
        <v>14243</v>
      </c>
      <c r="AK34" s="1564">
        <f t="shared" si="15"/>
        <v>2250.0789889415482</v>
      </c>
      <c r="AM34" s="1564" t="str">
        <f t="shared" si="16"/>
        <v/>
      </c>
      <c r="AN34">
        <v>517</v>
      </c>
      <c r="AO34" s="1564">
        <f t="shared" si="17"/>
        <v>81.674565560821478</v>
      </c>
      <c r="AP34">
        <v>55750</v>
      </c>
      <c r="AQ34" s="1564">
        <f t="shared" si="18"/>
        <v>8807.2669826224319</v>
      </c>
    </row>
    <row r="35" spans="1:43">
      <c r="A35" t="s">
        <v>402</v>
      </c>
      <c r="B35">
        <v>12.175000000000001</v>
      </c>
      <c r="D35">
        <v>87336</v>
      </c>
      <c r="E35" s="1564">
        <f t="shared" si="19"/>
        <v>7173.3880903490754</v>
      </c>
      <c r="G35" s="1564" t="str">
        <f t="shared" si="19"/>
        <v/>
      </c>
      <c r="I35" s="1564" t="str">
        <f t="shared" si="1"/>
        <v/>
      </c>
      <c r="K35" s="1564" t="str">
        <f t="shared" si="2"/>
        <v/>
      </c>
      <c r="M35" s="1564" t="str">
        <f t="shared" si="3"/>
        <v/>
      </c>
      <c r="N35">
        <v>15</v>
      </c>
      <c r="O35" s="1564">
        <f t="shared" si="4"/>
        <v>1.2320328542094454</v>
      </c>
      <c r="P35">
        <v>132</v>
      </c>
      <c r="Q35" s="1564">
        <f t="shared" si="5"/>
        <v>10.84188911704312</v>
      </c>
      <c r="R35">
        <v>97554</v>
      </c>
      <c r="S35" s="1564">
        <f t="shared" si="6"/>
        <v>8012.6488706365499</v>
      </c>
      <c r="T35">
        <v>13139</v>
      </c>
      <c r="U35" s="1564">
        <f t="shared" si="7"/>
        <v>1079.1786447638603</v>
      </c>
      <c r="V35">
        <v>6038</v>
      </c>
      <c r="W35" s="1564">
        <f t="shared" si="8"/>
        <v>495.93429158110882</v>
      </c>
      <c r="Y35" s="1564" t="str">
        <f t="shared" si="9"/>
        <v/>
      </c>
      <c r="AA35" s="1564" t="str">
        <f t="shared" si="10"/>
        <v/>
      </c>
      <c r="AC35" s="1564" t="str">
        <f t="shared" si="11"/>
        <v/>
      </c>
      <c r="AE35" s="1564" t="str">
        <f t="shared" si="12"/>
        <v/>
      </c>
      <c r="AG35" s="1564" t="str">
        <f t="shared" si="13"/>
        <v/>
      </c>
      <c r="AI35" s="1564" t="str">
        <f t="shared" si="14"/>
        <v/>
      </c>
      <c r="AJ35">
        <v>6619</v>
      </c>
      <c r="AK35" s="1564">
        <f t="shared" si="15"/>
        <v>543.65503080082135</v>
      </c>
      <c r="AM35" s="1564" t="str">
        <f t="shared" si="16"/>
        <v/>
      </c>
      <c r="AO35" s="1564" t="str">
        <f t="shared" si="17"/>
        <v/>
      </c>
      <c r="AP35">
        <v>123497</v>
      </c>
      <c r="AQ35" s="1564">
        <f t="shared" si="18"/>
        <v>10143.490759753593</v>
      </c>
    </row>
    <row r="36" spans="1:43">
      <c r="B36">
        <v>1.585</v>
      </c>
      <c r="D36">
        <v>33746</v>
      </c>
      <c r="E36" s="1564">
        <f t="shared" si="19"/>
        <v>21290.851735015774</v>
      </c>
      <c r="G36" s="1564" t="str">
        <f t="shared" si="19"/>
        <v/>
      </c>
      <c r="I36" s="1564" t="str">
        <f t="shared" si="1"/>
        <v/>
      </c>
      <c r="K36" s="1564" t="str">
        <f t="shared" si="2"/>
        <v/>
      </c>
      <c r="M36" s="1564" t="str">
        <f t="shared" si="3"/>
        <v/>
      </c>
      <c r="N36">
        <v>25</v>
      </c>
      <c r="O36" s="1564">
        <f t="shared" si="4"/>
        <v>15.772870662460567</v>
      </c>
      <c r="P36">
        <v>170</v>
      </c>
      <c r="Q36" s="1564">
        <f t="shared" si="5"/>
        <v>107.25552050473186</v>
      </c>
      <c r="R36">
        <v>451</v>
      </c>
      <c r="S36" s="1564">
        <f t="shared" si="6"/>
        <v>284.54258675078864</v>
      </c>
      <c r="U36" s="1564" t="str">
        <f t="shared" si="7"/>
        <v/>
      </c>
      <c r="V36">
        <v>3445</v>
      </c>
      <c r="W36" s="1564">
        <f t="shared" si="8"/>
        <v>2173.5015772870661</v>
      </c>
      <c r="X36">
        <v>1915</v>
      </c>
      <c r="Y36" s="1564">
        <f t="shared" si="9"/>
        <v>1208.2018927444794</v>
      </c>
      <c r="AA36" s="1564" t="str">
        <f t="shared" si="10"/>
        <v/>
      </c>
      <c r="AC36" s="1564" t="str">
        <f t="shared" si="11"/>
        <v/>
      </c>
      <c r="AE36" s="1564" t="str">
        <f t="shared" si="12"/>
        <v/>
      </c>
      <c r="AG36" s="1564" t="str">
        <f t="shared" si="13"/>
        <v/>
      </c>
      <c r="AI36" s="1564" t="str">
        <f t="shared" si="14"/>
        <v/>
      </c>
      <c r="AJ36">
        <v>1245</v>
      </c>
      <c r="AK36" s="1564">
        <f t="shared" si="15"/>
        <v>785.48895899053628</v>
      </c>
      <c r="AM36" s="1564" t="str">
        <f t="shared" si="16"/>
        <v/>
      </c>
      <c r="AO36" s="1564" t="str">
        <f t="shared" si="17"/>
        <v/>
      </c>
      <c r="AP36">
        <v>7251</v>
      </c>
      <c r="AQ36" s="1564">
        <f t="shared" si="18"/>
        <v>4574.7634069400629</v>
      </c>
    </row>
    <row r="37" spans="1:43">
      <c r="B37">
        <v>12.05</v>
      </c>
      <c r="D37">
        <v>61668</v>
      </c>
      <c r="E37" s="1564">
        <f t="shared" si="19"/>
        <v>5117.6763485477177</v>
      </c>
      <c r="G37" s="1564" t="str">
        <f t="shared" si="19"/>
        <v/>
      </c>
      <c r="I37" s="1564" t="str">
        <f t="shared" si="1"/>
        <v/>
      </c>
      <c r="K37" s="1564" t="str">
        <f t="shared" si="2"/>
        <v/>
      </c>
      <c r="M37" s="1564" t="str">
        <f t="shared" si="3"/>
        <v/>
      </c>
      <c r="N37">
        <v>25</v>
      </c>
      <c r="O37" s="1564">
        <f t="shared" si="4"/>
        <v>2.0746887966804977</v>
      </c>
      <c r="P37">
        <v>256</v>
      </c>
      <c r="Q37" s="1564">
        <f t="shared" si="5"/>
        <v>21.244813278008298</v>
      </c>
      <c r="R37">
        <v>57332</v>
      </c>
      <c r="S37" s="1564">
        <f t="shared" si="6"/>
        <v>4757.8423236514518</v>
      </c>
      <c r="T37">
        <v>12737</v>
      </c>
      <c r="U37" s="1564">
        <f t="shared" si="7"/>
        <v>1057.01244813278</v>
      </c>
      <c r="V37">
        <v>7037</v>
      </c>
      <c r="W37" s="1564">
        <f t="shared" si="8"/>
        <v>583.98340248962654</v>
      </c>
      <c r="Y37" s="1564" t="str">
        <f t="shared" si="9"/>
        <v/>
      </c>
      <c r="AA37" s="1564" t="str">
        <f t="shared" si="10"/>
        <v/>
      </c>
      <c r="AC37" s="1564" t="str">
        <f t="shared" si="11"/>
        <v/>
      </c>
      <c r="AE37" s="1564" t="str">
        <f t="shared" si="12"/>
        <v/>
      </c>
      <c r="AG37" s="1564" t="str">
        <f t="shared" si="13"/>
        <v/>
      </c>
      <c r="AI37" s="1564" t="str">
        <f t="shared" si="14"/>
        <v/>
      </c>
      <c r="AJ37">
        <v>10944</v>
      </c>
      <c r="AK37" s="1564">
        <f t="shared" si="15"/>
        <v>908.21576763485473</v>
      </c>
      <c r="AM37" s="1564" t="str">
        <f t="shared" si="16"/>
        <v/>
      </c>
      <c r="AN37">
        <v>101</v>
      </c>
      <c r="AO37" s="1564">
        <f t="shared" si="17"/>
        <v>8.3817427385892103</v>
      </c>
      <c r="AP37">
        <v>88432</v>
      </c>
      <c r="AQ37" s="1564">
        <f t="shared" si="18"/>
        <v>7338.7551867219909</v>
      </c>
    </row>
    <row r="38" spans="1:43">
      <c r="B38">
        <v>13.2</v>
      </c>
      <c r="D38">
        <v>102524</v>
      </c>
      <c r="E38" s="1564">
        <f t="shared" si="19"/>
        <v>7766.969696969697</v>
      </c>
      <c r="G38" s="1564" t="str">
        <f t="shared" si="19"/>
        <v/>
      </c>
      <c r="I38" s="1564" t="str">
        <f t="shared" si="1"/>
        <v/>
      </c>
      <c r="K38" s="1564" t="str">
        <f t="shared" si="2"/>
        <v/>
      </c>
      <c r="M38" s="1564" t="str">
        <f t="shared" si="3"/>
        <v/>
      </c>
      <c r="N38">
        <v>674</v>
      </c>
      <c r="O38" s="1564">
        <f t="shared" si="4"/>
        <v>51.060606060606062</v>
      </c>
      <c r="P38">
        <v>1758</v>
      </c>
      <c r="Q38" s="1564">
        <f t="shared" si="5"/>
        <v>133.18181818181819</v>
      </c>
      <c r="R38">
        <v>128510</v>
      </c>
      <c r="S38" s="1564">
        <f t="shared" si="6"/>
        <v>9735.6060606060619</v>
      </c>
      <c r="T38">
        <v>3137</v>
      </c>
      <c r="U38" s="1564">
        <f t="shared" si="7"/>
        <v>237.65151515151516</v>
      </c>
      <c r="V38">
        <v>6767</v>
      </c>
      <c r="W38" s="1564">
        <f t="shared" si="8"/>
        <v>512.65151515151513</v>
      </c>
      <c r="Y38" s="1564" t="str">
        <f t="shared" si="9"/>
        <v/>
      </c>
      <c r="AA38" s="1564" t="str">
        <f t="shared" si="10"/>
        <v/>
      </c>
      <c r="AC38" s="1564" t="str">
        <f t="shared" si="11"/>
        <v/>
      </c>
      <c r="AE38" s="1564" t="str">
        <f t="shared" si="12"/>
        <v/>
      </c>
      <c r="AG38" s="1564" t="str">
        <f t="shared" si="13"/>
        <v/>
      </c>
      <c r="AI38" s="1564" t="str">
        <f t="shared" si="14"/>
        <v/>
      </c>
      <c r="AJ38">
        <v>23509</v>
      </c>
      <c r="AK38" s="1564">
        <f t="shared" si="15"/>
        <v>1780.9848484848485</v>
      </c>
      <c r="AM38" s="1564" t="str">
        <f t="shared" si="16"/>
        <v/>
      </c>
      <c r="AN38">
        <v>8</v>
      </c>
      <c r="AO38" s="1564">
        <f t="shared" si="17"/>
        <v>0.60606060606060608</v>
      </c>
      <c r="AP38">
        <v>164363</v>
      </c>
      <c r="AQ38" s="1564">
        <f t="shared" si="18"/>
        <v>12451.742424242424</v>
      </c>
    </row>
    <row r="39" spans="1:43">
      <c r="A39" t="s">
        <v>704</v>
      </c>
      <c r="B39">
        <v>39.824315771830001</v>
      </c>
      <c r="D39">
        <v>365186</v>
      </c>
      <c r="E39" s="1564">
        <f t="shared" si="19"/>
        <v>9169.9252811348179</v>
      </c>
      <c r="F39">
        <v>6498</v>
      </c>
      <c r="G39" s="1564">
        <f t="shared" si="19"/>
        <v>163.16664515291947</v>
      </c>
      <c r="I39" s="1564" t="str">
        <f t="shared" si="1"/>
        <v/>
      </c>
      <c r="K39" s="1564" t="str">
        <f t="shared" si="2"/>
        <v/>
      </c>
      <c r="M39" s="1564" t="str">
        <f t="shared" si="3"/>
        <v/>
      </c>
      <c r="N39">
        <v>6216</v>
      </c>
      <c r="O39" s="1564">
        <f t="shared" si="4"/>
        <v>156.08554420907163</v>
      </c>
      <c r="Q39" s="1564" t="str">
        <f t="shared" si="5"/>
        <v/>
      </c>
      <c r="R39">
        <v>162137</v>
      </c>
      <c r="S39" s="1564">
        <f t="shared" si="6"/>
        <v>4071.3066089810563</v>
      </c>
      <c r="U39" s="1564" t="str">
        <f t="shared" si="7"/>
        <v/>
      </c>
      <c r="W39" s="1564" t="str">
        <f t="shared" si="8"/>
        <v/>
      </c>
      <c r="Y39" s="1564" t="str">
        <f t="shared" si="9"/>
        <v/>
      </c>
      <c r="AA39" s="1564" t="str">
        <f t="shared" si="10"/>
        <v/>
      </c>
      <c r="AC39" s="1564" t="str">
        <f t="shared" si="11"/>
        <v/>
      </c>
      <c r="AE39" s="1564" t="str">
        <f t="shared" si="12"/>
        <v/>
      </c>
      <c r="AG39" s="1564" t="str">
        <f t="shared" si="13"/>
        <v/>
      </c>
      <c r="AI39" s="1564" t="str">
        <f t="shared" si="14"/>
        <v/>
      </c>
      <c r="AJ39">
        <v>231913</v>
      </c>
      <c r="AK39" s="1564">
        <f t="shared" si="15"/>
        <v>5823.4019971297339</v>
      </c>
      <c r="AM39" s="1564" t="str">
        <f t="shared" si="16"/>
        <v/>
      </c>
      <c r="AN39">
        <v>190202</v>
      </c>
      <c r="AO39" s="1564">
        <f t="shared" si="17"/>
        <v>4776.0268146161261</v>
      </c>
      <c r="AP39">
        <v>596966</v>
      </c>
      <c r="AQ39" s="1564">
        <f t="shared" si="18"/>
        <v>14989.987610088909</v>
      </c>
    </row>
    <row r="40" spans="1:43">
      <c r="B40">
        <v>7.9438962281699999</v>
      </c>
      <c r="D40">
        <v>73880</v>
      </c>
      <c r="E40" s="1564">
        <f t="shared" si="19"/>
        <v>9300.2221929854441</v>
      </c>
      <c r="F40">
        <v>1316</v>
      </c>
      <c r="G40" s="1564">
        <f t="shared" si="19"/>
        <v>165.66178134771042</v>
      </c>
      <c r="I40" s="1564" t="str">
        <f t="shared" si="1"/>
        <v/>
      </c>
      <c r="K40" s="1564" t="str">
        <f t="shared" si="2"/>
        <v/>
      </c>
      <c r="M40" s="1564" t="str">
        <f t="shared" si="3"/>
        <v/>
      </c>
      <c r="N40">
        <v>1259</v>
      </c>
      <c r="O40" s="1564">
        <f t="shared" si="4"/>
        <v>158.48646103097829</v>
      </c>
      <c r="Q40" s="1564" t="str">
        <f t="shared" si="5"/>
        <v/>
      </c>
      <c r="R40">
        <v>32838</v>
      </c>
      <c r="S40" s="1564">
        <f t="shared" si="6"/>
        <v>4133.7397993131572</v>
      </c>
      <c r="U40" s="1564" t="str">
        <f t="shared" si="7"/>
        <v/>
      </c>
      <c r="W40" s="1564" t="str">
        <f t="shared" si="8"/>
        <v/>
      </c>
      <c r="Y40" s="1564" t="str">
        <f t="shared" si="9"/>
        <v/>
      </c>
      <c r="AA40" s="1564" t="str">
        <f t="shared" si="10"/>
        <v/>
      </c>
      <c r="AC40" s="1564" t="str">
        <f t="shared" si="11"/>
        <v/>
      </c>
      <c r="AE40" s="1564" t="str">
        <f t="shared" si="12"/>
        <v/>
      </c>
      <c r="AG40" s="1564" t="str">
        <f t="shared" si="13"/>
        <v/>
      </c>
      <c r="AI40" s="1564" t="str">
        <f t="shared" si="14"/>
        <v/>
      </c>
      <c r="AJ40">
        <v>46970</v>
      </c>
      <c r="AK40" s="1564">
        <f t="shared" si="15"/>
        <v>5912.71570661243</v>
      </c>
      <c r="AM40" s="1564" t="str">
        <f t="shared" si="16"/>
        <v/>
      </c>
      <c r="AN40">
        <v>40475</v>
      </c>
      <c r="AO40" s="1564">
        <f t="shared" si="17"/>
        <v>5095.1068389426891</v>
      </c>
      <c r="AP40">
        <v>122858</v>
      </c>
      <c r="AQ40" s="1564">
        <f t="shared" si="18"/>
        <v>15465.710587246966</v>
      </c>
    </row>
    <row r="41" spans="1:43">
      <c r="A41" t="s">
        <v>705</v>
      </c>
      <c r="B41">
        <v>4.0999999999999996</v>
      </c>
      <c r="D41">
        <v>66740</v>
      </c>
      <c r="E41" s="1564">
        <f t="shared" si="19"/>
        <v>16278.048780487807</v>
      </c>
      <c r="F41">
        <v>62915</v>
      </c>
      <c r="G41" s="1564">
        <f t="shared" si="19"/>
        <v>15345.121951219513</v>
      </c>
      <c r="I41" s="1564" t="str">
        <f t="shared" si="1"/>
        <v/>
      </c>
      <c r="K41" s="1564" t="str">
        <f t="shared" si="2"/>
        <v/>
      </c>
      <c r="M41" s="1564" t="str">
        <f t="shared" si="3"/>
        <v/>
      </c>
      <c r="N41">
        <v>825</v>
      </c>
      <c r="O41" s="1564">
        <f t="shared" si="4"/>
        <v>201.21951219512198</v>
      </c>
      <c r="P41">
        <v>7481</v>
      </c>
      <c r="Q41" s="1564">
        <f t="shared" si="5"/>
        <v>1824.6341463414635</v>
      </c>
      <c r="R41">
        <v>21863</v>
      </c>
      <c r="S41" s="1564">
        <f t="shared" si="6"/>
        <v>5332.4390243902444</v>
      </c>
      <c r="U41" s="1564" t="str">
        <f t="shared" si="7"/>
        <v/>
      </c>
      <c r="W41" s="1564" t="str">
        <f t="shared" si="8"/>
        <v/>
      </c>
      <c r="Y41" s="1564" t="str">
        <f t="shared" si="9"/>
        <v/>
      </c>
      <c r="AA41" s="1564" t="str">
        <f t="shared" si="10"/>
        <v/>
      </c>
      <c r="AB41">
        <v>419</v>
      </c>
      <c r="AC41" s="1564">
        <f t="shared" si="11"/>
        <v>102.19512195121952</v>
      </c>
      <c r="AE41" s="1564" t="str">
        <f t="shared" si="12"/>
        <v/>
      </c>
      <c r="AG41" s="1564" t="str">
        <f t="shared" si="13"/>
        <v/>
      </c>
      <c r="AI41" s="1564" t="str">
        <f t="shared" si="14"/>
        <v/>
      </c>
      <c r="AJ41">
        <v>19032</v>
      </c>
      <c r="AK41" s="1564">
        <f t="shared" si="15"/>
        <v>4641.9512195121952</v>
      </c>
      <c r="AM41" s="1564" t="str">
        <f t="shared" si="16"/>
        <v/>
      </c>
      <c r="AO41" s="1564" t="str">
        <f t="shared" si="17"/>
        <v/>
      </c>
      <c r="AP41">
        <v>112535</v>
      </c>
      <c r="AQ41" s="1564">
        <f t="shared" si="18"/>
        <v>27447.560975609758</v>
      </c>
    </row>
    <row r="42" spans="1:43">
      <c r="A42" t="s">
        <v>706</v>
      </c>
      <c r="B42">
        <v>12.05</v>
      </c>
      <c r="D42">
        <v>109308</v>
      </c>
      <c r="E42" s="1564">
        <f t="shared" si="19"/>
        <v>9071.203319502074</v>
      </c>
      <c r="G42" s="1564" t="str">
        <f t="shared" si="19"/>
        <v/>
      </c>
      <c r="I42" s="1564" t="str">
        <f t="shared" si="1"/>
        <v/>
      </c>
      <c r="K42" s="1564" t="str">
        <f t="shared" si="2"/>
        <v/>
      </c>
      <c r="M42" s="1564" t="str">
        <f t="shared" si="3"/>
        <v/>
      </c>
      <c r="N42">
        <v>13952</v>
      </c>
      <c r="O42" s="1564">
        <f t="shared" si="4"/>
        <v>1157.8423236514523</v>
      </c>
      <c r="P42">
        <v>606</v>
      </c>
      <c r="Q42" s="1564">
        <f t="shared" si="5"/>
        <v>50.290456431535269</v>
      </c>
      <c r="R42">
        <v>16429</v>
      </c>
      <c r="S42" s="1564">
        <f t="shared" si="6"/>
        <v>1363.402489626556</v>
      </c>
      <c r="U42" s="1564" t="str">
        <f t="shared" si="7"/>
        <v/>
      </c>
      <c r="W42" s="1564" t="str">
        <f t="shared" si="8"/>
        <v/>
      </c>
      <c r="Y42" s="1564" t="str">
        <f t="shared" si="9"/>
        <v/>
      </c>
      <c r="AA42" s="1564" t="str">
        <f t="shared" si="10"/>
        <v/>
      </c>
      <c r="AC42" s="1564" t="str">
        <f t="shared" si="11"/>
        <v/>
      </c>
      <c r="AE42" s="1564" t="str">
        <f t="shared" si="12"/>
        <v/>
      </c>
      <c r="AG42" s="1564" t="str">
        <f t="shared" si="13"/>
        <v/>
      </c>
      <c r="AI42" s="1564" t="str">
        <f t="shared" si="14"/>
        <v/>
      </c>
      <c r="AJ42">
        <v>18292</v>
      </c>
      <c r="AK42" s="1564">
        <f t="shared" si="15"/>
        <v>1518.0082987551866</v>
      </c>
      <c r="AM42" s="1564" t="str">
        <f t="shared" si="16"/>
        <v/>
      </c>
      <c r="AO42" s="1564" t="str">
        <f t="shared" si="17"/>
        <v/>
      </c>
      <c r="AP42">
        <v>49279</v>
      </c>
      <c r="AQ42" s="1564">
        <f t="shared" si="18"/>
        <v>4089.54356846473</v>
      </c>
    </row>
    <row r="43" spans="1:43">
      <c r="A43" t="s">
        <v>707</v>
      </c>
      <c r="B43">
        <v>7.3</v>
      </c>
      <c r="D43">
        <v>62754</v>
      </c>
      <c r="E43" s="1564">
        <f t="shared" si="19"/>
        <v>8596.4383561643845</v>
      </c>
      <c r="G43" s="1564" t="str">
        <f t="shared" si="19"/>
        <v/>
      </c>
      <c r="I43" s="1564" t="str">
        <f t="shared" si="1"/>
        <v/>
      </c>
      <c r="K43" s="1564" t="str">
        <f t="shared" si="2"/>
        <v/>
      </c>
      <c r="M43" s="1564" t="str">
        <f t="shared" si="3"/>
        <v/>
      </c>
      <c r="N43">
        <v>313</v>
      </c>
      <c r="O43" s="1564">
        <f t="shared" si="4"/>
        <v>42.876712328767127</v>
      </c>
      <c r="P43">
        <v>464</v>
      </c>
      <c r="Q43" s="1564">
        <f t="shared" si="5"/>
        <v>63.561643835616437</v>
      </c>
      <c r="R43">
        <v>29540</v>
      </c>
      <c r="S43" s="1564">
        <f t="shared" si="6"/>
        <v>4046.5753424657537</v>
      </c>
      <c r="U43" s="1564" t="str">
        <f t="shared" si="7"/>
        <v/>
      </c>
      <c r="V43">
        <v>2987</v>
      </c>
      <c r="W43" s="1564">
        <f t="shared" si="8"/>
        <v>409.17808219178085</v>
      </c>
      <c r="Y43" s="1564" t="str">
        <f t="shared" si="9"/>
        <v/>
      </c>
      <c r="AA43" s="1564" t="str">
        <f t="shared" si="10"/>
        <v/>
      </c>
      <c r="AC43" s="1564" t="str">
        <f t="shared" si="11"/>
        <v/>
      </c>
      <c r="AE43" s="1564" t="str">
        <f t="shared" si="12"/>
        <v/>
      </c>
      <c r="AG43" s="1564" t="str">
        <f t="shared" si="13"/>
        <v/>
      </c>
      <c r="AI43" s="1564" t="str">
        <f t="shared" si="14"/>
        <v/>
      </c>
      <c r="AJ43">
        <v>29769</v>
      </c>
      <c r="AK43" s="1564">
        <f t="shared" si="15"/>
        <v>4077.9452054794519</v>
      </c>
      <c r="AM43" s="1564" t="str">
        <f t="shared" si="16"/>
        <v/>
      </c>
      <c r="AO43" s="1564" t="str">
        <f t="shared" si="17"/>
        <v/>
      </c>
      <c r="AP43">
        <v>63073</v>
      </c>
      <c r="AQ43" s="1564">
        <f t="shared" si="18"/>
        <v>8640.1369863013697</v>
      </c>
    </row>
    <row r="44" spans="1:43">
      <c r="A44" t="s">
        <v>708</v>
      </c>
      <c r="B44">
        <v>7.21</v>
      </c>
      <c r="D44">
        <v>44597</v>
      </c>
      <c r="E44" s="1564">
        <f t="shared" si="19"/>
        <v>6185.4368932038833</v>
      </c>
      <c r="G44" s="1564" t="str">
        <f t="shared" si="19"/>
        <v/>
      </c>
      <c r="I44" s="1564" t="str">
        <f t="shared" si="1"/>
        <v/>
      </c>
      <c r="K44" s="1564" t="str">
        <f t="shared" si="2"/>
        <v/>
      </c>
      <c r="M44" s="1564" t="str">
        <f t="shared" si="3"/>
        <v/>
      </c>
      <c r="N44">
        <v>348</v>
      </c>
      <c r="O44" s="1564">
        <f t="shared" si="4"/>
        <v>48.26629680998613</v>
      </c>
      <c r="Q44" s="1564" t="str">
        <f t="shared" si="5"/>
        <v/>
      </c>
      <c r="S44" s="1564" t="str">
        <f t="shared" si="6"/>
        <v/>
      </c>
      <c r="T44">
        <v>2841</v>
      </c>
      <c r="U44" s="1564">
        <f t="shared" si="7"/>
        <v>394.03606102635229</v>
      </c>
      <c r="W44" s="1564" t="str">
        <f t="shared" si="8"/>
        <v/>
      </c>
      <c r="Y44" s="1564" t="str">
        <f t="shared" si="9"/>
        <v/>
      </c>
      <c r="AA44" s="1564" t="str">
        <f t="shared" si="10"/>
        <v/>
      </c>
      <c r="AC44" s="1564" t="str">
        <f t="shared" si="11"/>
        <v/>
      </c>
      <c r="AE44" s="1564" t="str">
        <f t="shared" si="12"/>
        <v/>
      </c>
      <c r="AG44" s="1564" t="str">
        <f t="shared" si="13"/>
        <v/>
      </c>
      <c r="AI44" s="1564" t="str">
        <f t="shared" si="14"/>
        <v/>
      </c>
      <c r="AJ44">
        <v>178390</v>
      </c>
      <c r="AK44" s="1564">
        <f t="shared" si="15"/>
        <v>24742.024965325938</v>
      </c>
      <c r="AM44" s="1564" t="str">
        <f t="shared" si="16"/>
        <v/>
      </c>
      <c r="AN44">
        <v>6686</v>
      </c>
      <c r="AO44" s="1564">
        <f t="shared" si="17"/>
        <v>927.32316227461854</v>
      </c>
      <c r="AP44">
        <v>188265</v>
      </c>
      <c r="AQ44" s="1564">
        <f t="shared" si="18"/>
        <v>26111.650485436894</v>
      </c>
    </row>
    <row r="45" spans="1:43">
      <c r="B45">
        <v>11.07</v>
      </c>
      <c r="D45">
        <v>81590</v>
      </c>
      <c r="E45" s="1564">
        <f t="shared" ref="E45:G60" si="20">IF(OR($B45=0,D45=0),"",D45/$B45)</f>
        <v>7370.3703703703704</v>
      </c>
      <c r="G45" s="1564" t="str">
        <f t="shared" si="20"/>
        <v/>
      </c>
      <c r="I45" s="1564" t="str">
        <f t="shared" si="1"/>
        <v/>
      </c>
      <c r="K45" s="1564" t="str">
        <f t="shared" si="2"/>
        <v/>
      </c>
      <c r="M45" s="1564" t="str">
        <f t="shared" si="3"/>
        <v/>
      </c>
      <c r="N45">
        <v>2858</v>
      </c>
      <c r="O45" s="1564">
        <f t="shared" si="4"/>
        <v>258.17524841915088</v>
      </c>
      <c r="Q45" s="1564" t="str">
        <f t="shared" si="5"/>
        <v/>
      </c>
      <c r="S45" s="1564" t="str">
        <f t="shared" si="6"/>
        <v/>
      </c>
      <c r="T45">
        <v>310</v>
      </c>
      <c r="U45" s="1564">
        <f t="shared" si="7"/>
        <v>28.003613369467029</v>
      </c>
      <c r="W45" s="1564" t="str">
        <f t="shared" si="8"/>
        <v/>
      </c>
      <c r="Y45" s="1564" t="str">
        <f t="shared" si="9"/>
        <v/>
      </c>
      <c r="AA45" s="1564" t="str">
        <f t="shared" si="10"/>
        <v/>
      </c>
      <c r="AC45" s="1564" t="str">
        <f t="shared" si="11"/>
        <v/>
      </c>
      <c r="AE45" s="1564" t="str">
        <f t="shared" si="12"/>
        <v/>
      </c>
      <c r="AG45" s="1564" t="str">
        <f t="shared" si="13"/>
        <v/>
      </c>
      <c r="AI45" s="1564" t="str">
        <f t="shared" si="14"/>
        <v/>
      </c>
      <c r="AJ45">
        <v>192772</v>
      </c>
      <c r="AK45" s="1564">
        <f t="shared" si="15"/>
        <v>17413.911472448057</v>
      </c>
      <c r="AM45" s="1564" t="str">
        <f t="shared" si="16"/>
        <v/>
      </c>
      <c r="AN45">
        <v>7123</v>
      </c>
      <c r="AO45" s="1564">
        <f t="shared" si="17"/>
        <v>643.45076784101173</v>
      </c>
      <c r="AP45">
        <v>203063</v>
      </c>
      <c r="AQ45" s="1564">
        <f t="shared" si="18"/>
        <v>18343.541102077688</v>
      </c>
    </row>
    <row r="46" spans="1:43">
      <c r="B46">
        <v>9.59</v>
      </c>
      <c r="D46">
        <v>38884</v>
      </c>
      <c r="E46" s="1564">
        <f t="shared" si="20"/>
        <v>4054.6402502606884</v>
      </c>
      <c r="G46" s="1564" t="str">
        <f t="shared" si="20"/>
        <v/>
      </c>
      <c r="I46" s="1564" t="str">
        <f t="shared" si="1"/>
        <v/>
      </c>
      <c r="K46" s="1564" t="str">
        <f t="shared" si="2"/>
        <v/>
      </c>
      <c r="M46" s="1564" t="str">
        <f t="shared" si="3"/>
        <v/>
      </c>
      <c r="N46">
        <v>1218</v>
      </c>
      <c r="O46" s="1564">
        <f t="shared" si="4"/>
        <v>127.00729927007299</v>
      </c>
      <c r="Q46" s="1564" t="str">
        <f t="shared" si="5"/>
        <v/>
      </c>
      <c r="S46" s="1564" t="str">
        <f t="shared" si="6"/>
        <v/>
      </c>
      <c r="T46">
        <v>50</v>
      </c>
      <c r="U46" s="1564">
        <f t="shared" si="7"/>
        <v>5.2137643378519289</v>
      </c>
      <c r="W46" s="1564" t="str">
        <f t="shared" si="8"/>
        <v/>
      </c>
      <c r="Y46" s="1564" t="str">
        <f t="shared" si="9"/>
        <v/>
      </c>
      <c r="AA46" s="1564" t="str">
        <f t="shared" si="10"/>
        <v/>
      </c>
      <c r="AC46" s="1564" t="str">
        <f t="shared" si="11"/>
        <v/>
      </c>
      <c r="AE46" s="1564" t="str">
        <f t="shared" si="12"/>
        <v/>
      </c>
      <c r="AG46" s="1564" t="str">
        <f t="shared" si="13"/>
        <v/>
      </c>
      <c r="AI46" s="1564" t="str">
        <f t="shared" si="14"/>
        <v/>
      </c>
      <c r="AJ46">
        <v>100309</v>
      </c>
      <c r="AK46" s="1564">
        <f t="shared" si="15"/>
        <v>10459.749739311783</v>
      </c>
      <c r="AM46" s="1564" t="str">
        <f t="shared" si="16"/>
        <v/>
      </c>
      <c r="AN46">
        <v>4804</v>
      </c>
      <c r="AO46" s="1564">
        <f t="shared" si="17"/>
        <v>500.93847758081336</v>
      </c>
      <c r="AP46">
        <v>106381</v>
      </c>
      <c r="AQ46" s="1564">
        <f t="shared" si="18"/>
        <v>11092.909280500522</v>
      </c>
    </row>
    <row r="47" spans="1:43">
      <c r="A47" t="s">
        <v>709</v>
      </c>
      <c r="B47">
        <v>11.5</v>
      </c>
      <c r="D47">
        <v>134730</v>
      </c>
      <c r="E47" s="1564">
        <f t="shared" si="20"/>
        <v>11715.652173913044</v>
      </c>
      <c r="G47" s="1564" t="str">
        <f t="shared" si="20"/>
        <v/>
      </c>
      <c r="I47" s="1564" t="str">
        <f t="shared" si="1"/>
        <v/>
      </c>
      <c r="K47" s="1564" t="str">
        <f t="shared" si="2"/>
        <v/>
      </c>
      <c r="M47" s="1564" t="str">
        <f t="shared" si="3"/>
        <v/>
      </c>
      <c r="N47">
        <v>17433</v>
      </c>
      <c r="O47" s="1564">
        <f t="shared" si="4"/>
        <v>1515.9130434782608</v>
      </c>
      <c r="P47">
        <v>5615</v>
      </c>
      <c r="Q47" s="1564">
        <f t="shared" si="5"/>
        <v>488.26086956521738</v>
      </c>
      <c r="R47">
        <v>207394</v>
      </c>
      <c r="S47" s="1564">
        <f t="shared" si="6"/>
        <v>18034.260869565216</v>
      </c>
      <c r="U47" s="1564" t="str">
        <f t="shared" si="7"/>
        <v/>
      </c>
      <c r="W47" s="1564" t="str">
        <f t="shared" si="8"/>
        <v/>
      </c>
      <c r="Y47" s="1564" t="str">
        <f t="shared" si="9"/>
        <v/>
      </c>
      <c r="AA47" s="1564" t="str">
        <f t="shared" si="10"/>
        <v/>
      </c>
      <c r="AC47" s="1564" t="str">
        <f t="shared" si="11"/>
        <v/>
      </c>
      <c r="AE47" s="1564" t="str">
        <f t="shared" si="12"/>
        <v/>
      </c>
      <c r="AG47" s="1564" t="str">
        <f t="shared" si="13"/>
        <v/>
      </c>
      <c r="AI47" s="1564" t="str">
        <f t="shared" si="14"/>
        <v/>
      </c>
      <c r="AK47" s="1564" t="str">
        <f t="shared" si="15"/>
        <v/>
      </c>
      <c r="AM47" s="1564" t="str">
        <f t="shared" si="16"/>
        <v/>
      </c>
      <c r="AN47">
        <v>111172</v>
      </c>
      <c r="AO47" s="1564">
        <f t="shared" si="17"/>
        <v>9667.1304347826081</v>
      </c>
      <c r="AP47">
        <v>341614</v>
      </c>
      <c r="AQ47" s="1564">
        <f t="shared" si="18"/>
        <v>29705.565217391304</v>
      </c>
    </row>
    <row r="48" spans="1:43">
      <c r="A48" t="s">
        <v>710</v>
      </c>
      <c r="B48">
        <v>14.43</v>
      </c>
      <c r="D48">
        <v>100437</v>
      </c>
      <c r="E48" s="1564">
        <f t="shared" si="20"/>
        <v>6960.2910602910606</v>
      </c>
      <c r="G48" s="1564" t="str">
        <f t="shared" si="20"/>
        <v/>
      </c>
      <c r="I48" s="1564" t="str">
        <f t="shared" si="1"/>
        <v/>
      </c>
      <c r="K48" s="1564" t="str">
        <f t="shared" si="2"/>
        <v/>
      </c>
      <c r="M48" s="1564" t="str">
        <f t="shared" si="3"/>
        <v/>
      </c>
      <c r="N48">
        <v>41</v>
      </c>
      <c r="O48" s="1564">
        <f t="shared" si="4"/>
        <v>2.8413028413028414</v>
      </c>
      <c r="P48">
        <v>1406</v>
      </c>
      <c r="Q48" s="1564">
        <f t="shared" si="5"/>
        <v>97.435897435897431</v>
      </c>
      <c r="R48">
        <v>30839</v>
      </c>
      <c r="S48" s="1564">
        <f t="shared" si="6"/>
        <v>2137.1448371448373</v>
      </c>
      <c r="T48">
        <v>102</v>
      </c>
      <c r="U48" s="1564">
        <f t="shared" si="7"/>
        <v>7.0686070686070686</v>
      </c>
      <c r="V48">
        <v>9278</v>
      </c>
      <c r="W48" s="1564">
        <f t="shared" si="8"/>
        <v>642.96604296604301</v>
      </c>
      <c r="X48">
        <v>4631</v>
      </c>
      <c r="Y48" s="1564">
        <f t="shared" si="9"/>
        <v>320.92862092862094</v>
      </c>
      <c r="AA48" s="1564" t="str">
        <f t="shared" si="10"/>
        <v/>
      </c>
      <c r="AB48">
        <v>102</v>
      </c>
      <c r="AC48" s="1564">
        <f t="shared" si="11"/>
        <v>7.0686070686070686</v>
      </c>
      <c r="AE48" s="1564" t="str">
        <f t="shared" si="12"/>
        <v/>
      </c>
      <c r="AG48" s="1564" t="str">
        <f t="shared" si="13"/>
        <v/>
      </c>
      <c r="AI48" s="1564" t="str">
        <f t="shared" si="14"/>
        <v/>
      </c>
      <c r="AJ48">
        <v>34713</v>
      </c>
      <c r="AK48" s="1564">
        <f t="shared" si="15"/>
        <v>2405.6133056133058</v>
      </c>
      <c r="AM48" s="1564" t="str">
        <f t="shared" si="16"/>
        <v/>
      </c>
      <c r="AO48" s="1564" t="str">
        <f t="shared" si="17"/>
        <v/>
      </c>
      <c r="AP48">
        <v>81112</v>
      </c>
      <c r="AQ48" s="1564">
        <f t="shared" si="18"/>
        <v>5621.067221067221</v>
      </c>
    </row>
    <row r="49" spans="1:43">
      <c r="A49" t="s">
        <v>711</v>
      </c>
      <c r="B49">
        <v>14.97</v>
      </c>
      <c r="D49">
        <v>129757.04</v>
      </c>
      <c r="E49" s="1564">
        <f t="shared" si="20"/>
        <v>8667.8049432197713</v>
      </c>
      <c r="G49" s="1564" t="str">
        <f t="shared" si="20"/>
        <v/>
      </c>
      <c r="H49">
        <v>71557</v>
      </c>
      <c r="I49" s="1564">
        <f t="shared" si="1"/>
        <v>4780.02672010688</v>
      </c>
      <c r="K49" s="1564" t="str">
        <f t="shared" si="2"/>
        <v/>
      </c>
      <c r="M49" s="1564" t="str">
        <f t="shared" si="3"/>
        <v/>
      </c>
      <c r="O49" s="1564" t="str">
        <f t="shared" si="4"/>
        <v/>
      </c>
      <c r="Q49" s="1564" t="str">
        <f t="shared" si="5"/>
        <v/>
      </c>
      <c r="R49">
        <v>71227.06</v>
      </c>
      <c r="S49" s="1564">
        <f t="shared" si="6"/>
        <v>4757.9866399465591</v>
      </c>
      <c r="U49" s="1564" t="str">
        <f t="shared" si="7"/>
        <v/>
      </c>
      <c r="V49">
        <v>8012.21</v>
      </c>
      <c r="W49" s="1564">
        <f t="shared" si="8"/>
        <v>535.21776887107546</v>
      </c>
      <c r="Y49" s="1564" t="str">
        <f t="shared" si="9"/>
        <v/>
      </c>
      <c r="Z49">
        <v>98.65</v>
      </c>
      <c r="AA49" s="1564">
        <f t="shared" si="10"/>
        <v>6.5898463593854375</v>
      </c>
      <c r="AC49" s="1564" t="str">
        <f t="shared" si="11"/>
        <v/>
      </c>
      <c r="AD49">
        <v>60852.98</v>
      </c>
      <c r="AE49" s="1564">
        <f t="shared" si="12"/>
        <v>4064.9953239812958</v>
      </c>
      <c r="AG49" s="1564" t="str">
        <f t="shared" si="13"/>
        <v/>
      </c>
      <c r="AI49" s="1564" t="str">
        <f t="shared" si="14"/>
        <v/>
      </c>
      <c r="AJ49">
        <v>3566.27</v>
      </c>
      <c r="AK49" s="1564">
        <f t="shared" si="15"/>
        <v>238.22778891115564</v>
      </c>
      <c r="AM49" s="1564" t="str">
        <f t="shared" si="16"/>
        <v/>
      </c>
      <c r="AO49" s="1564" t="str">
        <f t="shared" si="17"/>
        <v/>
      </c>
      <c r="AP49">
        <v>215314.17</v>
      </c>
      <c r="AQ49" s="1564">
        <f t="shared" si="18"/>
        <v>14383.044088176353</v>
      </c>
    </row>
    <row r="50" spans="1:43">
      <c r="A50" t="s">
        <v>712</v>
      </c>
      <c r="B50">
        <v>33.770000000000003</v>
      </c>
      <c r="D50">
        <v>558250</v>
      </c>
      <c r="E50" s="1564">
        <f t="shared" si="20"/>
        <v>16530.944625407166</v>
      </c>
      <c r="F50">
        <v>76297</v>
      </c>
      <c r="G50" s="1564">
        <f t="shared" si="20"/>
        <v>2259.3129997038791</v>
      </c>
      <c r="I50" s="1564" t="str">
        <f t="shared" si="1"/>
        <v/>
      </c>
      <c r="K50" s="1564" t="str">
        <f t="shared" si="2"/>
        <v/>
      </c>
      <c r="M50" s="1564" t="str">
        <f t="shared" si="3"/>
        <v/>
      </c>
      <c r="N50">
        <v>1018</v>
      </c>
      <c r="O50" s="1564">
        <f t="shared" si="4"/>
        <v>30.145099200473791</v>
      </c>
      <c r="Q50" s="1564" t="str">
        <f t="shared" si="5"/>
        <v/>
      </c>
      <c r="R50">
        <v>126026</v>
      </c>
      <c r="S50" s="1564">
        <f t="shared" si="6"/>
        <v>3731.8922120225047</v>
      </c>
      <c r="U50" s="1564" t="str">
        <f t="shared" si="7"/>
        <v/>
      </c>
      <c r="V50">
        <v>9082</v>
      </c>
      <c r="W50" s="1564">
        <f t="shared" si="8"/>
        <v>268.9369262659165</v>
      </c>
      <c r="Y50" s="1564" t="str">
        <f t="shared" si="9"/>
        <v/>
      </c>
      <c r="AA50" s="1564" t="str">
        <f t="shared" si="10"/>
        <v/>
      </c>
      <c r="AC50" s="1564" t="str">
        <f t="shared" si="11"/>
        <v/>
      </c>
      <c r="AD50">
        <v>18377</v>
      </c>
      <c r="AE50" s="1564">
        <f t="shared" si="12"/>
        <v>544.18122594018359</v>
      </c>
      <c r="AG50" s="1564" t="str">
        <f t="shared" si="13"/>
        <v/>
      </c>
      <c r="AI50" s="1564" t="str">
        <f t="shared" si="14"/>
        <v/>
      </c>
      <c r="AJ50">
        <v>50486</v>
      </c>
      <c r="AK50" s="1564">
        <f t="shared" si="15"/>
        <v>1494.9955581877405</v>
      </c>
      <c r="AM50" s="1564" t="str">
        <f t="shared" si="16"/>
        <v/>
      </c>
      <c r="AO50" s="1564" t="str">
        <f t="shared" si="17"/>
        <v/>
      </c>
      <c r="AP50">
        <v>281286</v>
      </c>
      <c r="AQ50" s="1564">
        <f t="shared" si="18"/>
        <v>8329.4640213206985</v>
      </c>
    </row>
    <row r="51" spans="1:43">
      <c r="A51" t="s">
        <v>713</v>
      </c>
      <c r="B51">
        <v>16.03</v>
      </c>
      <c r="D51">
        <v>215107</v>
      </c>
      <c r="E51" s="1564">
        <f t="shared" si="20"/>
        <v>13419.02682470368</v>
      </c>
      <c r="G51" s="1564" t="str">
        <f t="shared" si="20"/>
        <v/>
      </c>
      <c r="I51" s="1564" t="str">
        <f t="shared" si="1"/>
        <v/>
      </c>
      <c r="K51" s="1564" t="str">
        <f t="shared" si="2"/>
        <v/>
      </c>
      <c r="M51" s="1564" t="str">
        <f t="shared" si="3"/>
        <v/>
      </c>
      <c r="N51">
        <v>479</v>
      </c>
      <c r="O51" s="1564">
        <f t="shared" si="4"/>
        <v>29.881472239550838</v>
      </c>
      <c r="P51">
        <v>1604</v>
      </c>
      <c r="Q51" s="1564">
        <f t="shared" si="5"/>
        <v>100.06238303181534</v>
      </c>
      <c r="R51">
        <v>52285</v>
      </c>
      <c r="S51" s="1564">
        <f t="shared" si="6"/>
        <v>3261.696818465377</v>
      </c>
      <c r="U51" s="1564" t="str">
        <f t="shared" si="7"/>
        <v/>
      </c>
      <c r="V51">
        <v>6423</v>
      </c>
      <c r="W51" s="1564">
        <f t="shared" si="8"/>
        <v>400.6862133499688</v>
      </c>
      <c r="X51">
        <v>1160</v>
      </c>
      <c r="Y51" s="1564">
        <f t="shared" si="9"/>
        <v>72.364316905801616</v>
      </c>
      <c r="AA51" s="1564" t="str">
        <f t="shared" si="10"/>
        <v/>
      </c>
      <c r="AC51" s="1564" t="str">
        <f t="shared" si="11"/>
        <v/>
      </c>
      <c r="AD51">
        <v>16349</v>
      </c>
      <c r="AE51" s="1564">
        <f t="shared" si="12"/>
        <v>1019.9001871490954</v>
      </c>
      <c r="AG51" s="1564" t="str">
        <f t="shared" si="13"/>
        <v/>
      </c>
      <c r="AI51" s="1564" t="str">
        <f t="shared" si="14"/>
        <v/>
      </c>
      <c r="AK51" s="1564" t="str">
        <f t="shared" si="15"/>
        <v/>
      </c>
      <c r="AM51" s="1564" t="str">
        <f t="shared" si="16"/>
        <v/>
      </c>
      <c r="AO51" s="1564" t="str">
        <f t="shared" si="17"/>
        <v/>
      </c>
      <c r="AP51">
        <v>78300</v>
      </c>
      <c r="AQ51" s="1564">
        <f t="shared" si="18"/>
        <v>4884.5913911416092</v>
      </c>
    </row>
    <row r="52" spans="1:43">
      <c r="A52" t="s">
        <v>714</v>
      </c>
      <c r="B52">
        <v>19.13</v>
      </c>
      <c r="D52">
        <v>258069.26</v>
      </c>
      <c r="E52" s="1564">
        <f t="shared" si="20"/>
        <v>13490.290642969159</v>
      </c>
      <c r="F52">
        <v>1942.52</v>
      </c>
      <c r="G52" s="1564">
        <f t="shared" si="20"/>
        <v>101.54312598013591</v>
      </c>
      <c r="I52" s="1564" t="str">
        <f t="shared" si="1"/>
        <v/>
      </c>
      <c r="K52" s="1564" t="str">
        <f t="shared" si="2"/>
        <v/>
      </c>
      <c r="M52" s="1564" t="str">
        <f t="shared" si="3"/>
        <v/>
      </c>
      <c r="N52">
        <v>67.61</v>
      </c>
      <c r="O52" s="1564">
        <f t="shared" si="4"/>
        <v>3.5342394145321485</v>
      </c>
      <c r="P52">
        <v>748.89</v>
      </c>
      <c r="Q52" s="1564">
        <f t="shared" si="5"/>
        <v>39.147412441191847</v>
      </c>
      <c r="R52">
        <v>346494.58</v>
      </c>
      <c r="S52" s="1564">
        <f t="shared" si="6"/>
        <v>18112.628332462104</v>
      </c>
      <c r="T52">
        <v>3971.2</v>
      </c>
      <c r="U52" s="1564">
        <f t="shared" si="7"/>
        <v>207.59017250392054</v>
      </c>
      <c r="V52">
        <v>4494.55</v>
      </c>
      <c r="W52" s="1564">
        <f t="shared" si="8"/>
        <v>234.94772608468375</v>
      </c>
      <c r="X52">
        <v>348.41</v>
      </c>
      <c r="Y52" s="1564">
        <f t="shared" si="9"/>
        <v>18.212754835337169</v>
      </c>
      <c r="Z52">
        <v>12961.81</v>
      </c>
      <c r="AA52" s="1564">
        <f t="shared" si="10"/>
        <v>677.56455828541561</v>
      </c>
      <c r="AC52" s="1564" t="str">
        <f t="shared" si="11"/>
        <v/>
      </c>
      <c r="AE52" s="1564" t="str">
        <f t="shared" si="12"/>
        <v/>
      </c>
      <c r="AG52" s="1564" t="str">
        <f t="shared" si="13"/>
        <v/>
      </c>
      <c r="AI52" s="1564" t="str">
        <f t="shared" si="14"/>
        <v/>
      </c>
      <c r="AJ52">
        <v>46920.04</v>
      </c>
      <c r="AK52" s="1564">
        <f t="shared" si="15"/>
        <v>2452.6941975954001</v>
      </c>
      <c r="AM52" s="1564" t="str">
        <f t="shared" si="16"/>
        <v/>
      </c>
      <c r="AN52">
        <v>7819.42</v>
      </c>
      <c r="AO52" s="1564">
        <f t="shared" si="17"/>
        <v>408.75169890224782</v>
      </c>
      <c r="AP52">
        <v>425769.03</v>
      </c>
      <c r="AQ52" s="1564">
        <f t="shared" si="18"/>
        <v>22256.614218504968</v>
      </c>
    </row>
    <row r="53" spans="1:43">
      <c r="B53">
        <v>13.05</v>
      </c>
      <c r="D53">
        <v>182609.38</v>
      </c>
      <c r="E53" s="1564">
        <f t="shared" si="20"/>
        <v>13993.055938697318</v>
      </c>
      <c r="F53">
        <v>423.98</v>
      </c>
      <c r="G53" s="1564">
        <f t="shared" si="20"/>
        <v>32.488888888888887</v>
      </c>
      <c r="I53" s="1564" t="str">
        <f t="shared" si="1"/>
        <v/>
      </c>
      <c r="K53" s="1564" t="str">
        <f t="shared" si="2"/>
        <v/>
      </c>
      <c r="M53" s="1564" t="str">
        <f t="shared" si="3"/>
        <v/>
      </c>
      <c r="N53">
        <v>89.12</v>
      </c>
      <c r="O53" s="1564">
        <f t="shared" si="4"/>
        <v>6.8291187739463597</v>
      </c>
      <c r="P53">
        <v>1258.96</v>
      </c>
      <c r="Q53" s="1564">
        <f t="shared" si="5"/>
        <v>96.472030651340987</v>
      </c>
      <c r="R53">
        <v>109631.08</v>
      </c>
      <c r="S53" s="1564">
        <f t="shared" si="6"/>
        <v>8400.8490421455936</v>
      </c>
      <c r="T53">
        <v>868.14</v>
      </c>
      <c r="U53" s="1564">
        <f t="shared" si="7"/>
        <v>66.524137931034474</v>
      </c>
      <c r="V53">
        <v>7084.74</v>
      </c>
      <c r="W53" s="1564">
        <f t="shared" si="8"/>
        <v>542.89195402298844</v>
      </c>
      <c r="X53">
        <v>3846.23</v>
      </c>
      <c r="Y53" s="1564">
        <f t="shared" si="9"/>
        <v>294.73026819923371</v>
      </c>
      <c r="Z53">
        <v>5669.12</v>
      </c>
      <c r="AA53" s="1564">
        <f t="shared" si="10"/>
        <v>434.41532567049808</v>
      </c>
      <c r="AC53" s="1564" t="str">
        <f t="shared" si="11"/>
        <v/>
      </c>
      <c r="AE53" s="1564" t="str">
        <f t="shared" si="12"/>
        <v/>
      </c>
      <c r="AG53" s="1564" t="str">
        <f t="shared" si="13"/>
        <v/>
      </c>
      <c r="AI53" s="1564" t="str">
        <f t="shared" si="14"/>
        <v/>
      </c>
      <c r="AJ53">
        <v>30686.77</v>
      </c>
      <c r="AK53" s="1564">
        <f t="shared" si="15"/>
        <v>2351.4766283524905</v>
      </c>
      <c r="AM53" s="1564" t="str">
        <f t="shared" si="16"/>
        <v/>
      </c>
      <c r="AN53">
        <v>6358.19</v>
      </c>
      <c r="AO53" s="1564">
        <f t="shared" si="17"/>
        <v>487.21762452107276</v>
      </c>
      <c r="AP53">
        <v>165916.32999999999</v>
      </c>
      <c r="AQ53" s="1564">
        <f t="shared" si="18"/>
        <v>12713.895019157086</v>
      </c>
    </row>
    <row r="54" spans="1:43">
      <c r="A54" t="s">
        <v>715</v>
      </c>
      <c r="B54">
        <v>10.5</v>
      </c>
      <c r="D54">
        <v>82914</v>
      </c>
      <c r="E54" s="1564">
        <f t="shared" si="20"/>
        <v>7896.5714285714284</v>
      </c>
      <c r="F54">
        <v>1735</v>
      </c>
      <c r="G54" s="1564">
        <f t="shared" si="20"/>
        <v>165.23809523809524</v>
      </c>
      <c r="I54" s="1564" t="str">
        <f t="shared" si="1"/>
        <v/>
      </c>
      <c r="K54" s="1564" t="str">
        <f t="shared" si="2"/>
        <v/>
      </c>
      <c r="M54" s="1564" t="str">
        <f t="shared" si="3"/>
        <v/>
      </c>
      <c r="N54">
        <v>1277</v>
      </c>
      <c r="O54" s="1564">
        <f t="shared" si="4"/>
        <v>121.61904761904762</v>
      </c>
      <c r="Q54" s="1564" t="str">
        <f t="shared" si="5"/>
        <v/>
      </c>
      <c r="R54">
        <v>17049</v>
      </c>
      <c r="S54" s="1564">
        <f t="shared" si="6"/>
        <v>1623.7142857142858</v>
      </c>
      <c r="U54" s="1564" t="str">
        <f t="shared" si="7"/>
        <v/>
      </c>
      <c r="V54">
        <v>8177</v>
      </c>
      <c r="W54" s="1564">
        <f t="shared" si="8"/>
        <v>778.76190476190482</v>
      </c>
      <c r="X54">
        <v>6162</v>
      </c>
      <c r="Y54" s="1564">
        <f t="shared" si="9"/>
        <v>586.85714285714289</v>
      </c>
      <c r="Z54">
        <v>24042</v>
      </c>
      <c r="AA54" s="1564">
        <f t="shared" si="10"/>
        <v>2289.7142857142858</v>
      </c>
      <c r="AC54" s="1564" t="str">
        <f t="shared" si="11"/>
        <v/>
      </c>
      <c r="AE54" s="1564" t="str">
        <f t="shared" si="12"/>
        <v/>
      </c>
      <c r="AG54" s="1564" t="str">
        <f t="shared" si="13"/>
        <v/>
      </c>
      <c r="AH54">
        <v>80</v>
      </c>
      <c r="AI54" s="1564">
        <f t="shared" si="14"/>
        <v>7.6190476190476186</v>
      </c>
      <c r="AJ54">
        <v>13183</v>
      </c>
      <c r="AK54" s="1564">
        <f t="shared" si="15"/>
        <v>1255.5238095238096</v>
      </c>
      <c r="AM54" s="1564" t="str">
        <f t="shared" si="16"/>
        <v/>
      </c>
      <c r="AO54" s="1564" t="str">
        <f t="shared" si="17"/>
        <v/>
      </c>
      <c r="AP54">
        <v>71705</v>
      </c>
      <c r="AQ54" s="1564">
        <f t="shared" si="18"/>
        <v>6829.0476190476193</v>
      </c>
    </row>
    <row r="55" spans="1:43">
      <c r="B55">
        <v>10.63</v>
      </c>
      <c r="D55">
        <v>107039</v>
      </c>
      <c r="E55" s="1564">
        <f t="shared" si="20"/>
        <v>10069.520225776105</v>
      </c>
      <c r="G55" s="1564" t="str">
        <f t="shared" si="20"/>
        <v/>
      </c>
      <c r="I55" s="1564" t="str">
        <f t="shared" si="1"/>
        <v/>
      </c>
      <c r="K55" s="1564" t="str">
        <f t="shared" si="2"/>
        <v/>
      </c>
      <c r="M55" s="1564" t="str">
        <f t="shared" si="3"/>
        <v/>
      </c>
      <c r="N55">
        <v>1100</v>
      </c>
      <c r="O55" s="1564">
        <f t="shared" si="4"/>
        <v>103.48071495766698</v>
      </c>
      <c r="Q55" s="1564" t="str">
        <f t="shared" si="5"/>
        <v/>
      </c>
      <c r="R55">
        <v>20417</v>
      </c>
      <c r="S55" s="1564">
        <f t="shared" si="6"/>
        <v>1920.6961429915332</v>
      </c>
      <c r="U55" s="1564" t="str">
        <f t="shared" si="7"/>
        <v/>
      </c>
      <c r="V55">
        <v>9544</v>
      </c>
      <c r="W55" s="1564">
        <f t="shared" si="8"/>
        <v>897.83631232361233</v>
      </c>
      <c r="X55">
        <v>460</v>
      </c>
      <c r="Y55" s="1564">
        <f t="shared" si="9"/>
        <v>43.273753527751644</v>
      </c>
      <c r="Z55">
        <v>1715</v>
      </c>
      <c r="AA55" s="1564">
        <f t="shared" si="10"/>
        <v>161.33584195672623</v>
      </c>
      <c r="AC55" s="1564" t="str">
        <f t="shared" si="11"/>
        <v/>
      </c>
      <c r="AE55" s="1564" t="str">
        <f t="shared" si="12"/>
        <v/>
      </c>
      <c r="AG55" s="1564" t="str">
        <f t="shared" si="13"/>
        <v/>
      </c>
      <c r="AH55">
        <v>9002</v>
      </c>
      <c r="AI55" s="1564">
        <f t="shared" si="14"/>
        <v>846.84854186265284</v>
      </c>
      <c r="AJ55">
        <v>6774</v>
      </c>
      <c r="AK55" s="1564">
        <f t="shared" si="15"/>
        <v>637.25305738476004</v>
      </c>
      <c r="AM55" s="1564" t="str">
        <f t="shared" si="16"/>
        <v/>
      </c>
      <c r="AO55" s="1564" t="str">
        <f t="shared" si="17"/>
        <v/>
      </c>
      <c r="AP55">
        <v>49012</v>
      </c>
      <c r="AQ55" s="1564">
        <f t="shared" si="18"/>
        <v>4610.724365004703</v>
      </c>
    </row>
    <row r="56" spans="1:43">
      <c r="B56">
        <v>8.85</v>
      </c>
      <c r="D56">
        <v>90606</v>
      </c>
      <c r="E56" s="1564">
        <f t="shared" si="20"/>
        <v>10237.966101694916</v>
      </c>
      <c r="G56" s="1564" t="str">
        <f t="shared" si="20"/>
        <v/>
      </c>
      <c r="I56" s="1564" t="str">
        <f t="shared" si="1"/>
        <v/>
      </c>
      <c r="K56" s="1564" t="str">
        <f t="shared" si="2"/>
        <v/>
      </c>
      <c r="M56" s="1564" t="str">
        <f t="shared" si="3"/>
        <v/>
      </c>
      <c r="N56">
        <v>1186</v>
      </c>
      <c r="O56" s="1564">
        <f t="shared" si="4"/>
        <v>134.01129943502826</v>
      </c>
      <c r="Q56" s="1564" t="str">
        <f t="shared" si="5"/>
        <v/>
      </c>
      <c r="R56">
        <v>13453</v>
      </c>
      <c r="S56" s="1564">
        <f t="shared" si="6"/>
        <v>1520.1129943502826</v>
      </c>
      <c r="U56" s="1564" t="str">
        <f t="shared" si="7"/>
        <v/>
      </c>
      <c r="V56">
        <v>9580</v>
      </c>
      <c r="W56" s="1564">
        <f t="shared" si="8"/>
        <v>1082.4858757062148</v>
      </c>
      <c r="Y56" s="1564" t="str">
        <f t="shared" si="9"/>
        <v/>
      </c>
      <c r="Z56">
        <v>1785</v>
      </c>
      <c r="AA56" s="1564">
        <f t="shared" si="10"/>
        <v>201.69491525423729</v>
      </c>
      <c r="AC56" s="1564" t="str">
        <f t="shared" si="11"/>
        <v/>
      </c>
      <c r="AE56" s="1564" t="str">
        <f t="shared" si="12"/>
        <v/>
      </c>
      <c r="AG56" s="1564" t="str">
        <f t="shared" si="13"/>
        <v/>
      </c>
      <c r="AH56">
        <v>29</v>
      </c>
      <c r="AI56" s="1564">
        <f t="shared" si="14"/>
        <v>3.2768361581920904</v>
      </c>
      <c r="AJ56">
        <v>5409</v>
      </c>
      <c r="AK56" s="1564">
        <f t="shared" si="15"/>
        <v>611.18644067796617</v>
      </c>
      <c r="AM56" s="1564" t="str">
        <f t="shared" si="16"/>
        <v/>
      </c>
      <c r="AO56" s="1564" t="str">
        <f t="shared" si="17"/>
        <v/>
      </c>
      <c r="AP56">
        <v>31442</v>
      </c>
      <c r="AQ56" s="1564">
        <f t="shared" si="18"/>
        <v>3552.768361581921</v>
      </c>
    </row>
    <row r="57" spans="1:43">
      <c r="A57" t="s">
        <v>716</v>
      </c>
      <c r="B57">
        <v>11.3103</v>
      </c>
      <c r="D57">
        <v>149019</v>
      </c>
      <c r="E57" s="1564">
        <f t="shared" si="20"/>
        <v>13175.512585873053</v>
      </c>
      <c r="G57" s="1564" t="str">
        <f t="shared" si="20"/>
        <v/>
      </c>
      <c r="I57" s="1564" t="str">
        <f t="shared" si="1"/>
        <v/>
      </c>
      <c r="K57" s="1564" t="str">
        <f t="shared" si="2"/>
        <v/>
      </c>
      <c r="M57" s="1564" t="str">
        <f t="shared" si="3"/>
        <v/>
      </c>
      <c r="N57">
        <v>-30</v>
      </c>
      <c r="O57" s="1564">
        <f t="shared" si="4"/>
        <v>-2.6524495371475556</v>
      </c>
      <c r="P57">
        <v>1007</v>
      </c>
      <c r="Q57" s="1564">
        <f t="shared" si="5"/>
        <v>89.033889463586291</v>
      </c>
      <c r="R57">
        <v>69119</v>
      </c>
      <c r="S57" s="1564">
        <f t="shared" si="6"/>
        <v>6111.1553186033971</v>
      </c>
      <c r="U57" s="1564" t="str">
        <f t="shared" si="7"/>
        <v/>
      </c>
      <c r="V57">
        <v>2893</v>
      </c>
      <c r="W57" s="1564">
        <f t="shared" si="8"/>
        <v>255.78455036559598</v>
      </c>
      <c r="Y57" s="1564" t="str">
        <f t="shared" si="9"/>
        <v/>
      </c>
      <c r="Z57">
        <v>470</v>
      </c>
      <c r="AA57" s="1564">
        <f t="shared" si="10"/>
        <v>41.555042748645043</v>
      </c>
      <c r="AC57" s="1564" t="str">
        <f t="shared" si="11"/>
        <v/>
      </c>
      <c r="AD57">
        <v>1968</v>
      </c>
      <c r="AE57" s="1564">
        <f t="shared" si="12"/>
        <v>174.00068963687966</v>
      </c>
      <c r="AG57" s="1564" t="str">
        <f t="shared" si="13"/>
        <v/>
      </c>
      <c r="AI57" s="1564" t="str">
        <f t="shared" si="14"/>
        <v/>
      </c>
      <c r="AJ57">
        <v>3769</v>
      </c>
      <c r="AK57" s="1564">
        <f t="shared" si="15"/>
        <v>333.23607685030458</v>
      </c>
      <c r="AM57" s="1564" t="str">
        <f t="shared" si="16"/>
        <v/>
      </c>
      <c r="AO57" s="1564" t="str">
        <f t="shared" si="17"/>
        <v/>
      </c>
      <c r="AP57">
        <v>79196</v>
      </c>
      <c r="AQ57" s="1564">
        <f t="shared" si="18"/>
        <v>7002.1131181312612</v>
      </c>
    </row>
    <row r="58" spans="1:43">
      <c r="A58" t="s">
        <v>717</v>
      </c>
      <c r="B58">
        <v>7.5</v>
      </c>
      <c r="D58">
        <v>47020</v>
      </c>
      <c r="E58" s="1564">
        <f t="shared" si="20"/>
        <v>6269.333333333333</v>
      </c>
      <c r="G58" s="1564" t="str">
        <f t="shared" si="20"/>
        <v/>
      </c>
      <c r="H58">
        <v>36038</v>
      </c>
      <c r="I58" s="1564">
        <f t="shared" si="1"/>
        <v>4805.0666666666666</v>
      </c>
      <c r="K58" s="1564" t="str">
        <f t="shared" si="2"/>
        <v/>
      </c>
      <c r="M58" s="1564" t="str">
        <f t="shared" si="3"/>
        <v/>
      </c>
      <c r="N58">
        <v>25</v>
      </c>
      <c r="O58" s="1564">
        <f t="shared" si="4"/>
        <v>3.3333333333333335</v>
      </c>
      <c r="Q58" s="1564" t="str">
        <f t="shared" si="5"/>
        <v/>
      </c>
      <c r="S58" s="1564" t="str">
        <f t="shared" si="6"/>
        <v/>
      </c>
      <c r="U58" s="1564" t="str">
        <f t="shared" si="7"/>
        <v/>
      </c>
      <c r="V58">
        <v>8779</v>
      </c>
      <c r="W58" s="1564">
        <f t="shared" si="8"/>
        <v>1170.5333333333333</v>
      </c>
      <c r="Y58" s="1564" t="str">
        <f t="shared" si="9"/>
        <v/>
      </c>
      <c r="AA58" s="1564" t="str">
        <f t="shared" si="10"/>
        <v/>
      </c>
      <c r="AB58">
        <v>6242</v>
      </c>
      <c r="AC58" s="1564">
        <f t="shared" si="11"/>
        <v>832.26666666666665</v>
      </c>
      <c r="AD58">
        <v>7385</v>
      </c>
      <c r="AE58" s="1564">
        <f t="shared" si="12"/>
        <v>984.66666666666663</v>
      </c>
      <c r="AG58" s="1564" t="str">
        <f t="shared" si="13"/>
        <v/>
      </c>
      <c r="AI58" s="1564" t="str">
        <f t="shared" si="14"/>
        <v/>
      </c>
      <c r="AJ58">
        <v>5647</v>
      </c>
      <c r="AK58" s="1564">
        <f t="shared" si="15"/>
        <v>752.93333333333328</v>
      </c>
      <c r="AM58" s="1564" t="str">
        <f t="shared" si="16"/>
        <v/>
      </c>
      <c r="AO58" s="1564" t="str">
        <f t="shared" si="17"/>
        <v/>
      </c>
      <c r="AP58">
        <v>64116</v>
      </c>
      <c r="AQ58" s="1564">
        <f t="shared" si="18"/>
        <v>8548.7999999999993</v>
      </c>
    </row>
    <row r="59" spans="1:43">
      <c r="A59" t="s">
        <v>718</v>
      </c>
      <c r="B59">
        <v>45.01</v>
      </c>
      <c r="D59">
        <v>478841</v>
      </c>
      <c r="E59" s="1564">
        <f t="shared" si="20"/>
        <v>10638.546989557877</v>
      </c>
      <c r="G59" s="1564" t="str">
        <f t="shared" si="20"/>
        <v/>
      </c>
      <c r="H59">
        <v>6774</v>
      </c>
      <c r="I59" s="1564">
        <f t="shared" si="1"/>
        <v>150.49988891357478</v>
      </c>
      <c r="K59" s="1564" t="str">
        <f t="shared" si="2"/>
        <v/>
      </c>
      <c r="M59" s="1564" t="str">
        <f t="shared" si="3"/>
        <v/>
      </c>
      <c r="N59">
        <v>12652</v>
      </c>
      <c r="O59" s="1564">
        <f t="shared" si="4"/>
        <v>281.09309042435018</v>
      </c>
      <c r="P59">
        <v>1862</v>
      </c>
      <c r="Q59" s="1564">
        <f t="shared" si="5"/>
        <v>41.368584758942461</v>
      </c>
      <c r="R59">
        <v>169708</v>
      </c>
      <c r="S59" s="1564">
        <f t="shared" si="6"/>
        <v>3770.4510108864697</v>
      </c>
      <c r="T59" s="1584">
        <f>SUM(T12:T53)</f>
        <v>43708.34</v>
      </c>
      <c r="U59" s="1564">
        <f t="shared" si="7"/>
        <v>971.08064874472336</v>
      </c>
      <c r="V59">
        <v>15568</v>
      </c>
      <c r="W59" s="1564">
        <f t="shared" si="8"/>
        <v>345.87869362363921</v>
      </c>
      <c r="Y59" s="1564" t="str">
        <f t="shared" si="9"/>
        <v/>
      </c>
      <c r="AA59" s="1564" t="str">
        <f t="shared" si="10"/>
        <v/>
      </c>
      <c r="AC59" s="1564" t="str">
        <f t="shared" si="11"/>
        <v/>
      </c>
      <c r="AE59" s="1564" t="str">
        <f t="shared" si="12"/>
        <v/>
      </c>
      <c r="AG59" s="1564" t="str">
        <f t="shared" si="13"/>
        <v/>
      </c>
      <c r="AI59" s="1564" t="str">
        <f t="shared" si="14"/>
        <v/>
      </c>
      <c r="AJ59">
        <v>72884</v>
      </c>
      <c r="AK59" s="1564">
        <f t="shared" si="15"/>
        <v>1619.284603421462</v>
      </c>
      <c r="AM59" s="1564" t="str">
        <f t="shared" si="16"/>
        <v/>
      </c>
      <c r="AN59">
        <v>18038</v>
      </c>
      <c r="AO59" s="1564">
        <f t="shared" si="17"/>
        <v>400.75538769162409</v>
      </c>
      <c r="AP59">
        <v>297486</v>
      </c>
      <c r="AQ59" s="1564">
        <f t="shared" si="18"/>
        <v>6609.3312597200629</v>
      </c>
    </row>
    <row r="60" spans="1:43">
      <c r="E60" s="1564" t="str">
        <f t="shared" si="20"/>
        <v/>
      </c>
      <c r="G60" s="1564" t="str">
        <f t="shared" si="20"/>
        <v/>
      </c>
      <c r="I60" s="1564" t="str">
        <f t="shared" si="1"/>
        <v/>
      </c>
      <c r="K60" s="1564" t="str">
        <f t="shared" si="2"/>
        <v/>
      </c>
      <c r="M60" s="1564" t="str">
        <f t="shared" si="3"/>
        <v/>
      </c>
      <c r="O60" s="1564" t="str">
        <f t="shared" si="4"/>
        <v/>
      </c>
      <c r="Q60" s="1564" t="str">
        <f t="shared" si="5"/>
        <v/>
      </c>
      <c r="S60" s="1564" t="str">
        <f t="shared" si="6"/>
        <v/>
      </c>
      <c r="U60" s="1564" t="str">
        <f t="shared" si="7"/>
        <v/>
      </c>
      <c r="W60" s="1564" t="str">
        <f t="shared" si="8"/>
        <v/>
      </c>
      <c r="Y60" s="1564" t="str">
        <f t="shared" si="9"/>
        <v/>
      </c>
      <c r="AA60" s="1564" t="str">
        <f t="shared" si="10"/>
        <v/>
      </c>
      <c r="AC60" s="1564" t="str">
        <f t="shared" si="11"/>
        <v/>
      </c>
      <c r="AE60" s="1564" t="str">
        <f t="shared" si="12"/>
        <v/>
      </c>
      <c r="AG60" s="1564" t="str">
        <f t="shared" si="13"/>
        <v/>
      </c>
      <c r="AI60" s="1564" t="str">
        <f t="shared" si="14"/>
        <v/>
      </c>
      <c r="AK60" s="1564" t="str">
        <f t="shared" si="15"/>
        <v/>
      </c>
      <c r="AM60" s="1564" t="str">
        <f t="shared" si="16"/>
        <v/>
      </c>
      <c r="AO60" s="1564" t="str">
        <f t="shared" si="17"/>
        <v/>
      </c>
      <c r="AQ60" s="1564" t="str">
        <f t="shared" si="18"/>
        <v/>
      </c>
    </row>
    <row r="61" spans="1:43">
      <c r="B61">
        <f>SUM(B12:B59)</f>
        <v>668.57805046153851</v>
      </c>
      <c r="D61" s="1582">
        <f>SUM(D12:D59)</f>
        <v>6500184.6299999999</v>
      </c>
      <c r="E61" s="1564">
        <f t="shared" ref="E61:G76" si="21">IF(OR($B61=0,D61=0),"",D61/$B61)</f>
        <v>9722.4020823189403</v>
      </c>
      <c r="G61" s="1564" t="str">
        <f t="shared" si="21"/>
        <v/>
      </c>
      <c r="I61" s="1564" t="str">
        <f t="shared" si="1"/>
        <v/>
      </c>
      <c r="K61" s="1564" t="str">
        <f t="shared" si="2"/>
        <v/>
      </c>
      <c r="M61" s="1564" t="str">
        <f t="shared" si="3"/>
        <v/>
      </c>
      <c r="N61">
        <f>SUM(N12:N59)</f>
        <v>84549.84</v>
      </c>
      <c r="O61" s="1564">
        <f t="shared" si="4"/>
        <v>126.46218334812642</v>
      </c>
      <c r="P61">
        <f>SUM(P12:P59)</f>
        <v>42205.51</v>
      </c>
      <c r="Q61" s="1564">
        <f t="shared" si="5"/>
        <v>63.127274326257549</v>
      </c>
      <c r="R61">
        <f>SUM(R12:R59)</f>
        <v>3042082.04</v>
      </c>
      <c r="S61" s="1564">
        <f t="shared" si="6"/>
        <v>4550.0776429916659</v>
      </c>
      <c r="U61" s="1564" t="str">
        <f t="shared" si="7"/>
        <v/>
      </c>
      <c r="W61" s="1564" t="str">
        <f t="shared" si="8"/>
        <v/>
      </c>
      <c r="Y61" s="1564" t="str">
        <f t="shared" si="9"/>
        <v/>
      </c>
      <c r="Z61">
        <f>SUM(Z12:Z57)</f>
        <v>74104.58</v>
      </c>
      <c r="AA61" s="1564">
        <f t="shared" si="10"/>
        <v>110.83908595091253</v>
      </c>
      <c r="AC61" s="1564" t="str">
        <f t="shared" si="11"/>
        <v/>
      </c>
      <c r="AE61" s="1564" t="str">
        <f t="shared" si="12"/>
        <v/>
      </c>
      <c r="AG61" s="1564" t="str">
        <f t="shared" si="13"/>
        <v/>
      </c>
      <c r="AI61" s="1564" t="str">
        <f t="shared" si="14"/>
        <v/>
      </c>
      <c r="AK61" s="1564" t="str">
        <f t="shared" si="15"/>
        <v/>
      </c>
      <c r="AM61" s="1564" t="str">
        <f t="shared" si="16"/>
        <v/>
      </c>
      <c r="AO61" s="1564" t="str">
        <f t="shared" si="17"/>
        <v/>
      </c>
      <c r="AQ61" s="1564" t="str">
        <f t="shared" si="18"/>
        <v/>
      </c>
    </row>
    <row r="62" spans="1:43">
      <c r="D62" s="1557">
        <f>D61/66</f>
        <v>98487.645909090905</v>
      </c>
      <c r="E62" s="1564" t="str">
        <f t="shared" si="21"/>
        <v/>
      </c>
      <c r="G62" s="1564" t="str">
        <f t="shared" si="21"/>
        <v/>
      </c>
      <c r="I62" s="1564" t="str">
        <f t="shared" si="1"/>
        <v/>
      </c>
      <c r="K62" s="1564" t="str">
        <f t="shared" si="2"/>
        <v/>
      </c>
      <c r="M62" s="1564" t="str">
        <f t="shared" si="3"/>
        <v/>
      </c>
      <c r="N62">
        <f>N61/66</f>
        <v>1281.0581818181818</v>
      </c>
      <c r="O62" s="1564" t="str">
        <f t="shared" si="4"/>
        <v/>
      </c>
      <c r="Q62" s="1564" t="str">
        <f t="shared" si="5"/>
        <v/>
      </c>
      <c r="R62">
        <f>R61/66</f>
        <v>46092.152121212122</v>
      </c>
      <c r="S62" s="1564" t="str">
        <f t="shared" si="6"/>
        <v/>
      </c>
      <c r="U62" s="1564" t="str">
        <f t="shared" si="7"/>
        <v/>
      </c>
      <c r="V62" s="1584">
        <f>SUM(V12:V59)</f>
        <v>261379.68999999997</v>
      </c>
      <c r="W62" s="1564" t="str">
        <f t="shared" si="8"/>
        <v/>
      </c>
      <c r="X62" s="1584">
        <f>SUM(X12:X55)</f>
        <v>49451.640000000007</v>
      </c>
      <c r="Y62" s="1564" t="str">
        <f t="shared" si="9"/>
        <v/>
      </c>
      <c r="Z62">
        <f>Z61/66</f>
        <v>1122.7966666666666</v>
      </c>
      <c r="AA62" s="1564" t="str">
        <f t="shared" si="10"/>
        <v/>
      </c>
      <c r="AC62" s="1564" t="str">
        <f t="shared" si="11"/>
        <v/>
      </c>
      <c r="AE62" s="1564" t="str">
        <f t="shared" si="12"/>
        <v/>
      </c>
      <c r="AG62" s="1564" t="str">
        <f t="shared" si="13"/>
        <v/>
      </c>
      <c r="AI62" s="1564" t="str">
        <f t="shared" si="14"/>
        <v/>
      </c>
      <c r="AK62" s="1564" t="str">
        <f t="shared" si="15"/>
        <v/>
      </c>
      <c r="AM62" s="1564" t="str">
        <f t="shared" si="16"/>
        <v/>
      </c>
      <c r="AO62" s="1564" t="str">
        <f t="shared" si="17"/>
        <v/>
      </c>
      <c r="AQ62" s="1564" t="str">
        <f t="shared" si="18"/>
        <v/>
      </c>
    </row>
    <row r="63" spans="1:43">
      <c r="D63" s="1557">
        <f>D62/30</f>
        <v>3282.9215303030301</v>
      </c>
      <c r="E63" s="1564" t="str">
        <f t="shared" si="21"/>
        <v/>
      </c>
      <c r="G63" s="1564" t="str">
        <f t="shared" si="21"/>
        <v/>
      </c>
      <c r="I63" s="1564" t="str">
        <f t="shared" si="1"/>
        <v/>
      </c>
      <c r="K63" s="1564" t="str">
        <f t="shared" si="2"/>
        <v/>
      </c>
      <c r="M63" s="1564" t="str">
        <f t="shared" si="3"/>
        <v/>
      </c>
      <c r="N63">
        <f>N62/30</f>
        <v>42.701939393939391</v>
      </c>
      <c r="O63" s="1564" t="str">
        <f t="shared" si="4"/>
        <v/>
      </c>
      <c r="P63" s="1557">
        <f>P61+T59+V62+X62</f>
        <v>396745.18</v>
      </c>
      <c r="Q63" s="1564" t="str">
        <f t="shared" si="5"/>
        <v/>
      </c>
      <c r="R63">
        <f>R62/30</f>
        <v>1536.4050707070708</v>
      </c>
      <c r="S63" s="1564" t="str">
        <f t="shared" si="6"/>
        <v/>
      </c>
      <c r="U63" s="1564" t="str">
        <f t="shared" si="7"/>
        <v/>
      </c>
      <c r="W63" s="1564" t="str">
        <f t="shared" si="8"/>
        <v/>
      </c>
      <c r="Y63" s="1564" t="str">
        <f t="shared" si="9"/>
        <v/>
      </c>
      <c r="Z63">
        <f>Z62/30</f>
        <v>37.426555555555552</v>
      </c>
      <c r="AA63" s="1564" t="str">
        <f t="shared" si="10"/>
        <v/>
      </c>
      <c r="AC63" s="1564" t="str">
        <f t="shared" si="11"/>
        <v/>
      </c>
      <c r="AE63" s="1564" t="str">
        <f t="shared" si="12"/>
        <v/>
      </c>
      <c r="AG63" s="1564" t="str">
        <f t="shared" si="13"/>
        <v/>
      </c>
      <c r="AI63" s="1564" t="str">
        <f t="shared" si="14"/>
        <v/>
      </c>
      <c r="AK63" s="1564" t="str">
        <f t="shared" si="15"/>
        <v/>
      </c>
      <c r="AM63" s="1564" t="str">
        <f t="shared" si="16"/>
        <v/>
      </c>
      <c r="AO63" s="1564" t="str">
        <f t="shared" si="17"/>
        <v/>
      </c>
      <c r="AQ63" s="1564" t="str">
        <f t="shared" si="18"/>
        <v/>
      </c>
    </row>
    <row r="64" spans="1:43">
      <c r="D64" s="1583">
        <f>D63/365</f>
        <v>8.9943055624740555</v>
      </c>
      <c r="E64" s="1564" t="str">
        <f t="shared" si="21"/>
        <v/>
      </c>
      <c r="G64" s="1564" t="str">
        <f t="shared" si="21"/>
        <v/>
      </c>
      <c r="I64" s="1564" t="str">
        <f t="shared" si="1"/>
        <v/>
      </c>
      <c r="K64" s="1564" t="str">
        <f t="shared" si="2"/>
        <v/>
      </c>
      <c r="M64" s="1564" t="str">
        <f t="shared" si="3"/>
        <v/>
      </c>
      <c r="N64" s="1584">
        <f>N63/365</f>
        <v>0.11699161477791614</v>
      </c>
      <c r="O64" s="1564" t="str">
        <f t="shared" si="4"/>
        <v/>
      </c>
      <c r="P64" s="1584">
        <f>P63/66/30/365</f>
        <v>0.54897631105576306</v>
      </c>
      <c r="Q64" s="1564" t="str">
        <f t="shared" si="5"/>
        <v/>
      </c>
      <c r="R64" s="1584">
        <f>R63/365</f>
        <v>4.2093289608412894</v>
      </c>
      <c r="S64" s="1564" t="str">
        <f t="shared" si="6"/>
        <v/>
      </c>
      <c r="U64" s="1564" t="str">
        <f t="shared" si="7"/>
        <v/>
      </c>
      <c r="W64" s="1564" t="str">
        <f t="shared" si="8"/>
        <v/>
      </c>
      <c r="Y64" s="1564" t="str">
        <f t="shared" si="9"/>
        <v/>
      </c>
      <c r="Z64" s="1584">
        <f>Z63/365</f>
        <v>0.10253850837138508</v>
      </c>
      <c r="AA64" s="1564" t="str">
        <f t="shared" si="10"/>
        <v/>
      </c>
      <c r="AB64">
        <f>SUM(AB12:AB58)</f>
        <v>14503</v>
      </c>
      <c r="AC64" s="1564" t="str">
        <f t="shared" si="11"/>
        <v/>
      </c>
      <c r="AD64">
        <f>SUM(AD12:AD58)</f>
        <v>106771.35</v>
      </c>
      <c r="AE64" s="1564" t="str">
        <f t="shared" si="12"/>
        <v/>
      </c>
      <c r="AG64" s="1564" t="str">
        <f t="shared" si="13"/>
        <v/>
      </c>
      <c r="AI64" s="1564" t="str">
        <f t="shared" si="14"/>
        <v/>
      </c>
      <c r="AK64" s="1564" t="str">
        <f t="shared" si="15"/>
        <v/>
      </c>
      <c r="AM64" s="1564" t="str">
        <f t="shared" si="16"/>
        <v/>
      </c>
      <c r="AO64" s="1564" t="str">
        <f t="shared" si="17"/>
        <v/>
      </c>
      <c r="AQ64" s="1564" t="str">
        <f t="shared" si="18"/>
        <v/>
      </c>
    </row>
    <row r="65" spans="5:43">
      <c r="E65" s="1564" t="str">
        <f t="shared" si="21"/>
        <v/>
      </c>
      <c r="G65" s="1564" t="str">
        <f t="shared" si="21"/>
        <v/>
      </c>
      <c r="I65" s="1564" t="str">
        <f t="shared" si="1"/>
        <v/>
      </c>
      <c r="K65" s="1564" t="str">
        <f t="shared" si="2"/>
        <v/>
      </c>
      <c r="M65" s="1564" t="str">
        <f t="shared" si="3"/>
        <v/>
      </c>
      <c r="O65" s="1564" t="str">
        <f t="shared" si="4"/>
        <v/>
      </c>
      <c r="Q65" s="1564" t="str">
        <f t="shared" si="5"/>
        <v/>
      </c>
      <c r="S65" s="1564" t="str">
        <f t="shared" si="6"/>
        <v/>
      </c>
      <c r="U65" s="1564" t="str">
        <f t="shared" si="7"/>
        <v/>
      </c>
      <c r="W65" s="1564" t="str">
        <f t="shared" si="8"/>
        <v/>
      </c>
      <c r="Y65" s="1564" t="str">
        <f t="shared" si="9"/>
        <v/>
      </c>
      <c r="AA65" s="1564" t="str">
        <f t="shared" si="10"/>
        <v/>
      </c>
      <c r="AB65">
        <f>AB64/66</f>
        <v>219.74242424242425</v>
      </c>
      <c r="AC65" s="1564" t="str">
        <f t="shared" si="11"/>
        <v/>
      </c>
      <c r="AD65">
        <f>AD64/66</f>
        <v>1617.7477272727274</v>
      </c>
      <c r="AE65" s="1564" t="str">
        <f t="shared" si="12"/>
        <v/>
      </c>
      <c r="AG65" s="1564" t="str">
        <f t="shared" si="13"/>
        <v/>
      </c>
      <c r="AI65" s="1564" t="str">
        <f t="shared" si="14"/>
        <v/>
      </c>
      <c r="AK65" s="1564" t="str">
        <f t="shared" si="15"/>
        <v/>
      </c>
      <c r="AM65" s="1564" t="str">
        <f t="shared" si="16"/>
        <v/>
      </c>
      <c r="AO65" s="1564" t="str">
        <f t="shared" si="17"/>
        <v/>
      </c>
      <c r="AQ65" s="1564" t="str">
        <f t="shared" si="18"/>
        <v/>
      </c>
    </row>
    <row r="66" spans="5:43">
      <c r="E66" s="1564" t="str">
        <f t="shared" si="21"/>
        <v/>
      </c>
      <c r="G66" s="1564" t="str">
        <f t="shared" si="21"/>
        <v/>
      </c>
      <c r="I66" s="1564" t="str">
        <f t="shared" si="1"/>
        <v/>
      </c>
      <c r="K66" s="1564" t="str">
        <f t="shared" si="2"/>
        <v/>
      </c>
      <c r="M66" s="1564" t="str">
        <f t="shared" si="3"/>
        <v/>
      </c>
      <c r="O66" s="1564" t="str">
        <f t="shared" si="4"/>
        <v/>
      </c>
      <c r="Q66" s="1564" t="str">
        <f t="shared" si="5"/>
        <v/>
      </c>
      <c r="S66" s="1564" t="str">
        <f t="shared" si="6"/>
        <v/>
      </c>
      <c r="U66" s="1564" t="str">
        <f t="shared" si="7"/>
        <v/>
      </c>
      <c r="W66" s="1564" t="str">
        <f t="shared" si="8"/>
        <v/>
      </c>
      <c r="Y66" s="1564" t="str">
        <f t="shared" si="9"/>
        <v/>
      </c>
      <c r="AA66" s="1564" t="str">
        <f t="shared" si="10"/>
        <v/>
      </c>
      <c r="AB66">
        <f>AB65/30</f>
        <v>7.3247474747474746</v>
      </c>
      <c r="AC66" s="1564" t="str">
        <f t="shared" si="11"/>
        <v/>
      </c>
      <c r="AD66">
        <f>AD65/30</f>
        <v>53.924924242424247</v>
      </c>
      <c r="AE66" s="1564" t="str">
        <f t="shared" si="12"/>
        <v/>
      </c>
      <c r="AG66" s="1564" t="str">
        <f t="shared" si="13"/>
        <v/>
      </c>
      <c r="AI66" s="1564" t="str">
        <f t="shared" si="14"/>
        <v/>
      </c>
      <c r="AK66" s="1564" t="str">
        <f t="shared" si="15"/>
        <v/>
      </c>
      <c r="AM66" s="1564" t="str">
        <f t="shared" si="16"/>
        <v/>
      </c>
      <c r="AO66" s="1564" t="str">
        <f t="shared" si="17"/>
        <v/>
      </c>
      <c r="AQ66" s="1564" t="str">
        <f t="shared" si="18"/>
        <v/>
      </c>
    </row>
    <row r="67" spans="5:43">
      <c r="E67" s="1564" t="str">
        <f t="shared" si="21"/>
        <v/>
      </c>
      <c r="G67" s="1564" t="str">
        <f t="shared" si="21"/>
        <v/>
      </c>
      <c r="I67" s="1564" t="str">
        <f t="shared" si="1"/>
        <v/>
      </c>
      <c r="K67" s="1564" t="str">
        <f t="shared" si="2"/>
        <v/>
      </c>
      <c r="M67" s="1564" t="str">
        <f t="shared" si="3"/>
        <v/>
      </c>
      <c r="O67" s="1564" t="str">
        <f t="shared" si="4"/>
        <v/>
      </c>
      <c r="Q67" s="1564" t="str">
        <f t="shared" si="5"/>
        <v/>
      </c>
      <c r="S67" s="1564" t="str">
        <f t="shared" si="6"/>
        <v/>
      </c>
      <c r="U67" s="1564" t="str">
        <f t="shared" si="7"/>
        <v/>
      </c>
      <c r="W67" s="1564" t="str">
        <f t="shared" si="8"/>
        <v/>
      </c>
      <c r="Y67" s="1564" t="str">
        <f t="shared" si="9"/>
        <v/>
      </c>
      <c r="AA67" s="1564" t="str">
        <f t="shared" si="10"/>
        <v/>
      </c>
      <c r="AB67" s="1584">
        <f>AB66/365</f>
        <v>2.0067801300678013E-2</v>
      </c>
      <c r="AC67" s="1564" t="str">
        <f t="shared" si="11"/>
        <v/>
      </c>
      <c r="AD67" s="1584">
        <f>AD66/365</f>
        <v>0.14773951847239519</v>
      </c>
      <c r="AE67" s="1564" t="str">
        <f t="shared" si="12"/>
        <v/>
      </c>
      <c r="AG67" s="1564" t="str">
        <f t="shared" si="13"/>
        <v/>
      </c>
      <c r="AI67" s="1564" t="str">
        <f t="shared" si="14"/>
        <v/>
      </c>
      <c r="AK67" s="1564" t="str">
        <f t="shared" si="15"/>
        <v/>
      </c>
      <c r="AM67" s="1564" t="str">
        <f t="shared" si="16"/>
        <v/>
      </c>
      <c r="AO67" s="1564" t="str">
        <f t="shared" si="17"/>
        <v/>
      </c>
      <c r="AQ67" s="1564" t="str">
        <f t="shared" si="18"/>
        <v/>
      </c>
    </row>
    <row r="68" spans="5:43">
      <c r="E68" s="1564" t="str">
        <f t="shared" si="21"/>
        <v/>
      </c>
      <c r="G68" s="1564" t="str">
        <f t="shared" si="21"/>
        <v/>
      </c>
      <c r="I68" s="1564" t="str">
        <f t="shared" si="1"/>
        <v/>
      </c>
      <c r="K68" s="1564" t="str">
        <f t="shared" si="2"/>
        <v/>
      </c>
      <c r="M68" s="1564" t="str">
        <f t="shared" si="3"/>
        <v/>
      </c>
      <c r="O68" s="1564" t="str">
        <f t="shared" si="4"/>
        <v/>
      </c>
      <c r="Q68" s="1564" t="str">
        <f t="shared" si="5"/>
        <v/>
      </c>
      <c r="S68" s="1564" t="str">
        <f t="shared" si="6"/>
        <v/>
      </c>
      <c r="U68" s="1564" t="str">
        <f t="shared" si="7"/>
        <v/>
      </c>
      <c r="W68" s="1564" t="str">
        <f t="shared" si="8"/>
        <v/>
      </c>
      <c r="Y68" s="1564" t="str">
        <f t="shared" si="9"/>
        <v/>
      </c>
      <c r="AA68" s="1564" t="str">
        <f t="shared" si="10"/>
        <v/>
      </c>
      <c r="AC68" s="1564" t="str">
        <f t="shared" si="11"/>
        <v/>
      </c>
      <c r="AE68" s="1564" t="str">
        <f t="shared" si="12"/>
        <v/>
      </c>
      <c r="AG68" s="1564" t="str">
        <f t="shared" si="13"/>
        <v/>
      </c>
      <c r="AI68" s="1564" t="str">
        <f t="shared" si="14"/>
        <v/>
      </c>
      <c r="AK68" s="1564" t="str">
        <f t="shared" si="15"/>
        <v/>
      </c>
      <c r="AM68" s="1564" t="str">
        <f t="shared" si="16"/>
        <v/>
      </c>
      <c r="AO68" s="1564" t="str">
        <f t="shared" si="17"/>
        <v/>
      </c>
      <c r="AQ68" s="1564" t="str">
        <f t="shared" si="18"/>
        <v/>
      </c>
    </row>
    <row r="69" spans="5:43">
      <c r="E69" s="1564" t="str">
        <f t="shared" si="21"/>
        <v/>
      </c>
      <c r="G69" s="1564" t="str">
        <f t="shared" si="21"/>
        <v/>
      </c>
      <c r="I69" s="1564" t="str">
        <f t="shared" si="1"/>
        <v/>
      </c>
      <c r="K69" s="1564" t="str">
        <f t="shared" si="2"/>
        <v/>
      </c>
      <c r="M69" s="1564" t="str">
        <f t="shared" si="3"/>
        <v/>
      </c>
      <c r="O69" s="1564" t="str">
        <f t="shared" si="4"/>
        <v/>
      </c>
      <c r="Q69" s="1564" t="str">
        <f t="shared" si="5"/>
        <v/>
      </c>
      <c r="S69" s="1564" t="str">
        <f t="shared" si="6"/>
        <v/>
      </c>
      <c r="U69" s="1564" t="str">
        <f t="shared" si="7"/>
        <v/>
      </c>
      <c r="W69" s="1564" t="str">
        <f t="shared" si="8"/>
        <v/>
      </c>
      <c r="Y69" s="1564" t="str">
        <f t="shared" si="9"/>
        <v/>
      </c>
      <c r="AA69" s="1564" t="str">
        <f t="shared" si="10"/>
        <v/>
      </c>
      <c r="AC69" s="1564" t="str">
        <f t="shared" si="11"/>
        <v/>
      </c>
      <c r="AE69" s="1564" t="str">
        <f t="shared" si="12"/>
        <v/>
      </c>
      <c r="AG69" s="1564" t="str">
        <f t="shared" si="13"/>
        <v/>
      </c>
      <c r="AI69" s="1564" t="str">
        <f t="shared" si="14"/>
        <v/>
      </c>
      <c r="AK69" s="1564" t="str">
        <f t="shared" si="15"/>
        <v/>
      </c>
      <c r="AM69" s="1564" t="str">
        <f t="shared" si="16"/>
        <v/>
      </c>
      <c r="AO69" s="1564" t="str">
        <f t="shared" si="17"/>
        <v/>
      </c>
      <c r="AQ69" s="1564" t="str">
        <f t="shared" si="18"/>
        <v/>
      </c>
    </row>
    <row r="70" spans="5:43">
      <c r="E70" s="1564" t="str">
        <f t="shared" si="21"/>
        <v/>
      </c>
      <c r="G70" s="1564" t="str">
        <f t="shared" si="21"/>
        <v/>
      </c>
      <c r="I70" s="1564" t="str">
        <f t="shared" si="1"/>
        <v/>
      </c>
      <c r="K70" s="1564" t="str">
        <f t="shared" si="2"/>
        <v/>
      </c>
      <c r="M70" s="1564" t="str">
        <f t="shared" si="3"/>
        <v/>
      </c>
      <c r="O70" s="1564" t="str">
        <f t="shared" si="4"/>
        <v/>
      </c>
      <c r="Q70" s="1564" t="str">
        <f t="shared" si="5"/>
        <v/>
      </c>
      <c r="S70" s="1564" t="str">
        <f t="shared" si="6"/>
        <v/>
      </c>
      <c r="U70" s="1564" t="str">
        <f t="shared" si="7"/>
        <v/>
      </c>
      <c r="W70" s="1564" t="str">
        <f t="shared" si="8"/>
        <v/>
      </c>
      <c r="Y70" s="1564" t="str">
        <f t="shared" si="9"/>
        <v/>
      </c>
      <c r="AA70" s="1564" t="str">
        <f t="shared" si="10"/>
        <v/>
      </c>
      <c r="AC70" s="1564" t="str">
        <f t="shared" si="11"/>
        <v/>
      </c>
      <c r="AE70" s="1564" t="str">
        <f t="shared" si="12"/>
        <v/>
      </c>
      <c r="AG70" s="1564" t="str">
        <f t="shared" si="13"/>
        <v/>
      </c>
      <c r="AI70" s="1564" t="str">
        <f t="shared" si="14"/>
        <v/>
      </c>
      <c r="AK70" s="1564" t="str">
        <f t="shared" si="15"/>
        <v/>
      </c>
      <c r="AM70" s="1564" t="str">
        <f t="shared" si="16"/>
        <v/>
      </c>
      <c r="AO70" s="1564" t="str">
        <f t="shared" si="17"/>
        <v/>
      </c>
      <c r="AQ70" s="1564" t="str">
        <f t="shared" si="18"/>
        <v/>
      </c>
    </row>
    <row r="71" spans="5:43">
      <c r="E71" s="1564" t="str">
        <f t="shared" si="21"/>
        <v/>
      </c>
      <c r="G71" s="1564" t="str">
        <f t="shared" si="21"/>
        <v/>
      </c>
      <c r="I71" s="1564" t="str">
        <f t="shared" si="1"/>
        <v/>
      </c>
      <c r="K71" s="1564" t="str">
        <f t="shared" si="2"/>
        <v/>
      </c>
      <c r="M71" s="1564" t="str">
        <f t="shared" si="3"/>
        <v/>
      </c>
      <c r="O71" s="1564" t="str">
        <f t="shared" si="4"/>
        <v/>
      </c>
      <c r="Q71" s="1564" t="str">
        <f t="shared" si="5"/>
        <v/>
      </c>
      <c r="S71" s="1564" t="str">
        <f t="shared" si="6"/>
        <v/>
      </c>
      <c r="U71" s="1564" t="str">
        <f t="shared" si="7"/>
        <v/>
      </c>
      <c r="W71" s="1564" t="str">
        <f t="shared" si="8"/>
        <v/>
      </c>
      <c r="Y71" s="1564" t="str">
        <f t="shared" si="9"/>
        <v/>
      </c>
      <c r="AA71" s="1564" t="str">
        <f t="shared" si="10"/>
        <v/>
      </c>
      <c r="AC71" s="1564" t="str">
        <f t="shared" si="11"/>
        <v/>
      </c>
      <c r="AE71" s="1564" t="str">
        <f t="shared" si="12"/>
        <v/>
      </c>
      <c r="AG71" s="1564" t="str">
        <f t="shared" si="13"/>
        <v/>
      </c>
      <c r="AI71" s="1564" t="str">
        <f t="shared" si="14"/>
        <v/>
      </c>
      <c r="AK71" s="1564" t="str">
        <f t="shared" si="15"/>
        <v/>
      </c>
      <c r="AM71" s="1564" t="str">
        <f t="shared" si="16"/>
        <v/>
      </c>
      <c r="AO71" s="1564" t="str">
        <f t="shared" si="17"/>
        <v/>
      </c>
      <c r="AQ71" s="1564" t="str">
        <f t="shared" si="18"/>
        <v/>
      </c>
    </row>
    <row r="72" spans="5:43">
      <c r="E72" s="1564" t="str">
        <f t="shared" si="21"/>
        <v/>
      </c>
      <c r="G72" s="1564" t="str">
        <f t="shared" si="21"/>
        <v/>
      </c>
      <c r="I72" s="1564" t="str">
        <f t="shared" si="1"/>
        <v/>
      </c>
      <c r="K72" s="1564" t="str">
        <f t="shared" si="2"/>
        <v/>
      </c>
      <c r="M72" s="1564" t="str">
        <f t="shared" si="3"/>
        <v/>
      </c>
      <c r="O72" s="1564" t="str">
        <f t="shared" si="4"/>
        <v/>
      </c>
      <c r="Q72" s="1564" t="str">
        <f t="shared" si="5"/>
        <v/>
      </c>
      <c r="S72" s="1564" t="str">
        <f t="shared" si="6"/>
        <v/>
      </c>
      <c r="U72" s="1564" t="str">
        <f t="shared" si="7"/>
        <v/>
      </c>
      <c r="W72" s="1564" t="str">
        <f t="shared" si="8"/>
        <v/>
      </c>
      <c r="Y72" s="1564" t="str">
        <f t="shared" si="9"/>
        <v/>
      </c>
      <c r="AA72" s="1564" t="str">
        <f t="shared" si="10"/>
        <v/>
      </c>
      <c r="AC72" s="1564" t="str">
        <f t="shared" si="11"/>
        <v/>
      </c>
      <c r="AE72" s="1564" t="str">
        <f t="shared" si="12"/>
        <v/>
      </c>
      <c r="AG72" s="1564" t="str">
        <f t="shared" si="13"/>
        <v/>
      </c>
      <c r="AI72" s="1564" t="str">
        <f t="shared" si="14"/>
        <v/>
      </c>
      <c r="AK72" s="1564" t="str">
        <f t="shared" si="15"/>
        <v/>
      </c>
      <c r="AM72" s="1564" t="str">
        <f t="shared" si="16"/>
        <v/>
      </c>
      <c r="AO72" s="1564" t="str">
        <f t="shared" si="17"/>
        <v/>
      </c>
      <c r="AQ72" s="1564" t="str">
        <f t="shared" si="18"/>
        <v/>
      </c>
    </row>
    <row r="73" spans="5:43">
      <c r="E73" s="1564" t="str">
        <f t="shared" si="21"/>
        <v/>
      </c>
      <c r="G73" s="1564" t="str">
        <f t="shared" si="21"/>
        <v/>
      </c>
      <c r="I73" s="1564" t="str">
        <f t="shared" si="1"/>
        <v/>
      </c>
      <c r="K73" s="1564" t="str">
        <f t="shared" si="2"/>
        <v/>
      </c>
      <c r="M73" s="1564" t="str">
        <f t="shared" si="3"/>
        <v/>
      </c>
      <c r="O73" s="1564" t="str">
        <f t="shared" si="4"/>
        <v/>
      </c>
      <c r="Q73" s="1564" t="str">
        <f t="shared" si="5"/>
        <v/>
      </c>
      <c r="S73" s="1564" t="str">
        <f t="shared" si="6"/>
        <v/>
      </c>
      <c r="U73" s="1564" t="str">
        <f t="shared" si="7"/>
        <v/>
      </c>
      <c r="W73" s="1564" t="str">
        <f t="shared" si="8"/>
        <v/>
      </c>
      <c r="Y73" s="1564" t="str">
        <f t="shared" si="9"/>
        <v/>
      </c>
      <c r="AA73" s="1564" t="str">
        <f t="shared" si="10"/>
        <v/>
      </c>
      <c r="AC73" s="1564" t="str">
        <f t="shared" si="11"/>
        <v/>
      </c>
      <c r="AE73" s="1564" t="str">
        <f t="shared" si="12"/>
        <v/>
      </c>
      <c r="AG73" s="1564" t="str">
        <f t="shared" si="13"/>
        <v/>
      </c>
      <c r="AI73" s="1564" t="str">
        <f t="shared" si="14"/>
        <v/>
      </c>
      <c r="AK73" s="1564" t="str">
        <f t="shared" si="15"/>
        <v/>
      </c>
      <c r="AM73" s="1564" t="str">
        <f t="shared" si="16"/>
        <v/>
      </c>
      <c r="AO73" s="1564" t="str">
        <f t="shared" si="17"/>
        <v/>
      </c>
      <c r="AQ73" s="1564" t="str">
        <f t="shared" si="18"/>
        <v/>
      </c>
    </row>
    <row r="74" spans="5:43">
      <c r="E74" s="1564" t="str">
        <f t="shared" si="21"/>
        <v/>
      </c>
      <c r="G74" s="1564" t="str">
        <f t="shared" si="21"/>
        <v/>
      </c>
      <c r="I74" s="1564" t="str">
        <f t="shared" si="1"/>
        <v/>
      </c>
      <c r="K74" s="1564" t="str">
        <f t="shared" si="2"/>
        <v/>
      </c>
      <c r="M74" s="1564" t="str">
        <f t="shared" si="3"/>
        <v/>
      </c>
      <c r="O74" s="1564" t="str">
        <f t="shared" si="4"/>
        <v/>
      </c>
      <c r="Q74" s="1564" t="str">
        <f t="shared" si="5"/>
        <v/>
      </c>
      <c r="S74" s="1564" t="str">
        <f t="shared" si="6"/>
        <v/>
      </c>
      <c r="U74" s="1564" t="str">
        <f t="shared" si="7"/>
        <v/>
      </c>
      <c r="W74" s="1564" t="str">
        <f t="shared" si="8"/>
        <v/>
      </c>
      <c r="Y74" s="1564" t="str">
        <f t="shared" si="9"/>
        <v/>
      </c>
      <c r="AA74" s="1564" t="str">
        <f t="shared" si="10"/>
        <v/>
      </c>
      <c r="AC74" s="1564" t="str">
        <f t="shared" si="11"/>
        <v/>
      </c>
      <c r="AE74" s="1564" t="str">
        <f t="shared" si="12"/>
        <v/>
      </c>
      <c r="AG74" s="1564" t="str">
        <f t="shared" si="13"/>
        <v/>
      </c>
      <c r="AI74" s="1564" t="str">
        <f t="shared" si="14"/>
        <v/>
      </c>
      <c r="AK74" s="1564" t="str">
        <f t="shared" si="15"/>
        <v/>
      </c>
      <c r="AM74" s="1564" t="str">
        <f t="shared" si="16"/>
        <v/>
      </c>
      <c r="AO74" s="1564" t="str">
        <f t="shared" si="17"/>
        <v/>
      </c>
      <c r="AQ74" s="1564" t="str">
        <f t="shared" si="18"/>
        <v/>
      </c>
    </row>
    <row r="75" spans="5:43">
      <c r="E75" s="1564" t="str">
        <f t="shared" si="21"/>
        <v/>
      </c>
      <c r="G75" s="1564" t="str">
        <f t="shared" si="21"/>
        <v/>
      </c>
      <c r="I75" s="1564" t="str">
        <f t="shared" si="1"/>
        <v/>
      </c>
      <c r="K75" s="1564" t="str">
        <f t="shared" si="2"/>
        <v/>
      </c>
      <c r="M75" s="1564" t="str">
        <f t="shared" si="3"/>
        <v/>
      </c>
      <c r="O75" s="1564" t="str">
        <f t="shared" si="4"/>
        <v/>
      </c>
      <c r="Q75" s="1564" t="str">
        <f t="shared" si="5"/>
        <v/>
      </c>
      <c r="S75" s="1564" t="str">
        <f t="shared" si="6"/>
        <v/>
      </c>
      <c r="U75" s="1564" t="str">
        <f t="shared" si="7"/>
        <v/>
      </c>
      <c r="W75" s="1564" t="str">
        <f t="shared" si="8"/>
        <v/>
      </c>
      <c r="Y75" s="1564" t="str">
        <f t="shared" si="9"/>
        <v/>
      </c>
      <c r="AA75" s="1564" t="str">
        <f t="shared" si="10"/>
        <v/>
      </c>
      <c r="AC75" s="1564" t="str">
        <f t="shared" si="11"/>
        <v/>
      </c>
      <c r="AE75" s="1564" t="str">
        <f t="shared" si="12"/>
        <v/>
      </c>
      <c r="AG75" s="1564" t="str">
        <f t="shared" si="13"/>
        <v/>
      </c>
      <c r="AI75" s="1564" t="str">
        <f t="shared" si="14"/>
        <v/>
      </c>
      <c r="AK75" s="1564" t="str">
        <f t="shared" si="15"/>
        <v/>
      </c>
      <c r="AM75" s="1564" t="str">
        <f t="shared" si="16"/>
        <v/>
      </c>
      <c r="AO75" s="1564" t="str">
        <f t="shared" si="17"/>
        <v/>
      </c>
      <c r="AQ75" s="1564" t="str">
        <f t="shared" si="18"/>
        <v/>
      </c>
    </row>
    <row r="76" spans="5:43">
      <c r="E76" s="1564" t="str">
        <f t="shared" si="21"/>
        <v/>
      </c>
      <c r="G76" s="1564" t="str">
        <f t="shared" si="21"/>
        <v/>
      </c>
      <c r="I76" s="1564" t="str">
        <f t="shared" si="1"/>
        <v/>
      </c>
      <c r="K76" s="1564" t="str">
        <f t="shared" si="2"/>
        <v/>
      </c>
      <c r="M76" s="1564" t="str">
        <f t="shared" si="3"/>
        <v/>
      </c>
      <c r="O76" s="1564" t="str">
        <f t="shared" si="4"/>
        <v/>
      </c>
      <c r="Q76" s="1564" t="str">
        <f t="shared" si="5"/>
        <v/>
      </c>
      <c r="S76" s="1564" t="str">
        <f t="shared" si="6"/>
        <v/>
      </c>
      <c r="U76" s="1564" t="str">
        <f t="shared" si="7"/>
        <v/>
      </c>
      <c r="W76" s="1564" t="str">
        <f t="shared" si="8"/>
        <v/>
      </c>
      <c r="Y76" s="1564" t="str">
        <f t="shared" si="9"/>
        <v/>
      </c>
      <c r="AA76" s="1564" t="str">
        <f t="shared" si="10"/>
        <v/>
      </c>
      <c r="AC76" s="1564" t="str">
        <f t="shared" si="11"/>
        <v/>
      </c>
      <c r="AE76" s="1564" t="str">
        <f t="shared" si="12"/>
        <v/>
      </c>
      <c r="AG76" s="1564" t="str">
        <f t="shared" si="13"/>
        <v/>
      </c>
      <c r="AI76" s="1564" t="str">
        <f t="shared" si="14"/>
        <v/>
      </c>
      <c r="AK76" s="1564" t="str">
        <f t="shared" si="15"/>
        <v/>
      </c>
      <c r="AM76" s="1564" t="str">
        <f t="shared" si="16"/>
        <v/>
      </c>
      <c r="AO76" s="1564" t="str">
        <f t="shared" si="17"/>
        <v/>
      </c>
      <c r="AQ76" s="1564" t="str">
        <f t="shared" si="18"/>
        <v/>
      </c>
    </row>
    <row r="77" spans="5:43">
      <c r="E77" s="1564" t="str">
        <f t="shared" ref="E77:G92" si="22">IF(OR($B77=0,D77=0),"",D77/$B77)</f>
        <v/>
      </c>
      <c r="G77" s="1564" t="str">
        <f t="shared" si="22"/>
        <v/>
      </c>
      <c r="I77" s="1564" t="str">
        <f t="shared" ref="I77:I140" si="23">IF(OR($B77=0,H77=0),"",H77/$B77)</f>
        <v/>
      </c>
      <c r="K77" s="1564" t="str">
        <f t="shared" ref="K77:K140" si="24">IF(OR($B77=0,J77=0),"",J77/$B77)</f>
        <v/>
      </c>
      <c r="M77" s="1564" t="str">
        <f t="shared" ref="M77:M140" si="25">IF(OR($B77=0,L77=0),"",L77/$B77)</f>
        <v/>
      </c>
      <c r="O77" s="1564" t="str">
        <f t="shared" ref="O77:O140" si="26">IF(OR($B77=0,N77=0),"",N77/$B77)</f>
        <v/>
      </c>
      <c r="Q77" s="1564" t="str">
        <f t="shared" ref="Q77:Q140" si="27">IF(OR($B77=0,P77=0),"",P77/$B77)</f>
        <v/>
      </c>
      <c r="S77" s="1564" t="str">
        <f t="shared" ref="S77:S140" si="28">IF(OR($B77=0,R77=0),"",R77/$B77)</f>
        <v/>
      </c>
      <c r="U77" s="1564" t="str">
        <f t="shared" ref="U77:U140" si="29">IF(OR($B77=0,T77=0),"",T77/$B77)</f>
        <v/>
      </c>
      <c r="W77" s="1564" t="str">
        <f t="shared" ref="W77:W140" si="30">IF(OR($B77=0,V77=0),"",V77/$B77)</f>
        <v/>
      </c>
      <c r="Y77" s="1564" t="str">
        <f t="shared" ref="Y77:Y140" si="31">IF(OR($B77=0,X77=0),"",X77/$B77)</f>
        <v/>
      </c>
      <c r="AA77" s="1564" t="str">
        <f t="shared" ref="AA77:AA140" si="32">IF(OR($B77=0,Z77=0),"",Z77/$B77)</f>
        <v/>
      </c>
      <c r="AC77" s="1564" t="str">
        <f t="shared" ref="AC77:AC140" si="33">IF(OR($B77=0,AB77=0),"",AB77/$B77)</f>
        <v/>
      </c>
      <c r="AE77" s="1564" t="str">
        <f t="shared" ref="AE77:AE140" si="34">IF(OR($B77=0,AD77=0),"",AD77/$B77)</f>
        <v/>
      </c>
      <c r="AG77" s="1564" t="str">
        <f t="shared" ref="AG77:AG140" si="35">IF(OR($B77=0,AF77=0),"",AF77/$B77)</f>
        <v/>
      </c>
      <c r="AI77" s="1564" t="str">
        <f t="shared" ref="AI77:AI140" si="36">IF(OR($B77=0,AH77=0),"",AH77/$B77)</f>
        <v/>
      </c>
      <c r="AK77" s="1564" t="str">
        <f t="shared" ref="AK77:AK140" si="37">IF(OR($B77=0,AJ77=0),"",AJ77/$B77)</f>
        <v/>
      </c>
      <c r="AM77" s="1564" t="str">
        <f t="shared" ref="AM77:AM140" si="38">IF(OR($B77=0,AL77=0),"",AL77/$B77)</f>
        <v/>
      </c>
      <c r="AO77" s="1564" t="str">
        <f t="shared" ref="AO77:AO140" si="39">IF(OR($B77=0,AN77=0),"",AN77/$B77)</f>
        <v/>
      </c>
      <c r="AQ77" s="1564" t="str">
        <f t="shared" ref="AQ77:AQ140" si="40">IF(OR($B77=0,AP77=0),"",AP77/$B77)</f>
        <v/>
      </c>
    </row>
    <row r="78" spans="5:43">
      <c r="E78" s="1564" t="str">
        <f t="shared" si="22"/>
        <v/>
      </c>
      <c r="G78" s="1564" t="str">
        <f t="shared" si="22"/>
        <v/>
      </c>
      <c r="I78" s="1564" t="str">
        <f t="shared" si="23"/>
        <v/>
      </c>
      <c r="K78" s="1564" t="str">
        <f t="shared" si="24"/>
        <v/>
      </c>
      <c r="M78" s="1564" t="str">
        <f t="shared" si="25"/>
        <v/>
      </c>
      <c r="O78" s="1564" t="str">
        <f t="shared" si="26"/>
        <v/>
      </c>
      <c r="Q78" s="1564" t="str">
        <f t="shared" si="27"/>
        <v/>
      </c>
      <c r="S78" s="1564" t="str">
        <f t="shared" si="28"/>
        <v/>
      </c>
      <c r="U78" s="1564" t="str">
        <f t="shared" si="29"/>
        <v/>
      </c>
      <c r="W78" s="1564" t="str">
        <f t="shared" si="30"/>
        <v/>
      </c>
      <c r="Y78" s="1564" t="str">
        <f t="shared" si="31"/>
        <v/>
      </c>
      <c r="AA78" s="1564" t="str">
        <f t="shared" si="32"/>
        <v/>
      </c>
      <c r="AC78" s="1564" t="str">
        <f t="shared" si="33"/>
        <v/>
      </c>
      <c r="AE78" s="1564" t="str">
        <f t="shared" si="34"/>
        <v/>
      </c>
      <c r="AG78" s="1564" t="str">
        <f t="shared" si="35"/>
        <v/>
      </c>
      <c r="AI78" s="1564" t="str">
        <f t="shared" si="36"/>
        <v/>
      </c>
      <c r="AK78" s="1564" t="str">
        <f t="shared" si="37"/>
        <v/>
      </c>
      <c r="AM78" s="1564" t="str">
        <f t="shared" si="38"/>
        <v/>
      </c>
      <c r="AO78" s="1564" t="str">
        <f t="shared" si="39"/>
        <v/>
      </c>
      <c r="AQ78" s="1564" t="str">
        <f t="shared" si="40"/>
        <v/>
      </c>
    </row>
    <row r="79" spans="5:43">
      <c r="E79" s="1564" t="str">
        <f t="shared" si="22"/>
        <v/>
      </c>
      <c r="G79" s="1564" t="str">
        <f t="shared" si="22"/>
        <v/>
      </c>
      <c r="I79" s="1564" t="str">
        <f t="shared" si="23"/>
        <v/>
      </c>
      <c r="K79" s="1564" t="str">
        <f t="shared" si="24"/>
        <v/>
      </c>
      <c r="M79" s="1564" t="str">
        <f t="shared" si="25"/>
        <v/>
      </c>
      <c r="O79" s="1564" t="str">
        <f t="shared" si="26"/>
        <v/>
      </c>
      <c r="Q79" s="1564" t="str">
        <f t="shared" si="27"/>
        <v/>
      </c>
      <c r="S79" s="1564" t="str">
        <f t="shared" si="28"/>
        <v/>
      </c>
      <c r="U79" s="1564" t="str">
        <f t="shared" si="29"/>
        <v/>
      </c>
      <c r="W79" s="1564" t="str">
        <f t="shared" si="30"/>
        <v/>
      </c>
      <c r="Y79" s="1564" t="str">
        <f t="shared" si="31"/>
        <v/>
      </c>
      <c r="AA79" s="1564" t="str">
        <f t="shared" si="32"/>
        <v/>
      </c>
      <c r="AC79" s="1564" t="str">
        <f t="shared" si="33"/>
        <v/>
      </c>
      <c r="AE79" s="1564" t="str">
        <f t="shared" si="34"/>
        <v/>
      </c>
      <c r="AG79" s="1564" t="str">
        <f t="shared" si="35"/>
        <v/>
      </c>
      <c r="AI79" s="1564" t="str">
        <f t="shared" si="36"/>
        <v/>
      </c>
      <c r="AK79" s="1564" t="str">
        <f t="shared" si="37"/>
        <v/>
      </c>
      <c r="AM79" s="1564" t="str">
        <f t="shared" si="38"/>
        <v/>
      </c>
      <c r="AO79" s="1564" t="str">
        <f t="shared" si="39"/>
        <v/>
      </c>
      <c r="AQ79" s="1564" t="str">
        <f t="shared" si="40"/>
        <v/>
      </c>
    </row>
    <row r="80" spans="5:43">
      <c r="E80" s="1564" t="str">
        <f t="shared" si="22"/>
        <v/>
      </c>
      <c r="G80" s="1564" t="str">
        <f t="shared" si="22"/>
        <v/>
      </c>
      <c r="I80" s="1564" t="str">
        <f t="shared" si="23"/>
        <v/>
      </c>
      <c r="K80" s="1564" t="str">
        <f t="shared" si="24"/>
        <v/>
      </c>
      <c r="M80" s="1564" t="str">
        <f t="shared" si="25"/>
        <v/>
      </c>
      <c r="O80" s="1564" t="str">
        <f t="shared" si="26"/>
        <v/>
      </c>
      <c r="Q80" s="1564" t="str">
        <f t="shared" si="27"/>
        <v/>
      </c>
      <c r="S80" s="1564" t="str">
        <f t="shared" si="28"/>
        <v/>
      </c>
      <c r="U80" s="1564" t="str">
        <f t="shared" si="29"/>
        <v/>
      </c>
      <c r="W80" s="1564" t="str">
        <f t="shared" si="30"/>
        <v/>
      </c>
      <c r="Y80" s="1564" t="str">
        <f t="shared" si="31"/>
        <v/>
      </c>
      <c r="AA80" s="1564" t="str">
        <f t="shared" si="32"/>
        <v/>
      </c>
      <c r="AC80" s="1564" t="str">
        <f t="shared" si="33"/>
        <v/>
      </c>
      <c r="AE80" s="1564" t="str">
        <f t="shared" si="34"/>
        <v/>
      </c>
      <c r="AG80" s="1564" t="str">
        <f t="shared" si="35"/>
        <v/>
      </c>
      <c r="AI80" s="1564" t="str">
        <f t="shared" si="36"/>
        <v/>
      </c>
      <c r="AK80" s="1564" t="str">
        <f t="shared" si="37"/>
        <v/>
      </c>
      <c r="AM80" s="1564" t="str">
        <f t="shared" si="38"/>
        <v/>
      </c>
      <c r="AO80" s="1564" t="str">
        <f t="shared" si="39"/>
        <v/>
      </c>
      <c r="AQ80" s="1564" t="str">
        <f t="shared" si="40"/>
        <v/>
      </c>
    </row>
    <row r="81" spans="5:43">
      <c r="E81" s="1564" t="str">
        <f t="shared" si="22"/>
        <v/>
      </c>
      <c r="G81" s="1564" t="str">
        <f t="shared" si="22"/>
        <v/>
      </c>
      <c r="I81" s="1564" t="str">
        <f t="shared" si="23"/>
        <v/>
      </c>
      <c r="K81" s="1564" t="str">
        <f t="shared" si="24"/>
        <v/>
      </c>
      <c r="M81" s="1564" t="str">
        <f t="shared" si="25"/>
        <v/>
      </c>
      <c r="O81" s="1564" t="str">
        <f t="shared" si="26"/>
        <v/>
      </c>
      <c r="Q81" s="1564" t="str">
        <f t="shared" si="27"/>
        <v/>
      </c>
      <c r="S81" s="1564" t="str">
        <f t="shared" si="28"/>
        <v/>
      </c>
      <c r="U81" s="1564" t="str">
        <f t="shared" si="29"/>
        <v/>
      </c>
      <c r="W81" s="1564" t="str">
        <f t="shared" si="30"/>
        <v/>
      </c>
      <c r="Y81" s="1564" t="str">
        <f t="shared" si="31"/>
        <v/>
      </c>
      <c r="AA81" s="1564" t="str">
        <f t="shared" si="32"/>
        <v/>
      </c>
      <c r="AC81" s="1564" t="str">
        <f t="shared" si="33"/>
        <v/>
      </c>
      <c r="AE81" s="1564" t="str">
        <f t="shared" si="34"/>
        <v/>
      </c>
      <c r="AG81" s="1564" t="str">
        <f t="shared" si="35"/>
        <v/>
      </c>
      <c r="AI81" s="1564" t="str">
        <f t="shared" si="36"/>
        <v/>
      </c>
      <c r="AK81" s="1564" t="str">
        <f t="shared" si="37"/>
        <v/>
      </c>
      <c r="AM81" s="1564" t="str">
        <f t="shared" si="38"/>
        <v/>
      </c>
      <c r="AO81" s="1564" t="str">
        <f t="shared" si="39"/>
        <v/>
      </c>
      <c r="AQ81" s="1564" t="str">
        <f t="shared" si="40"/>
        <v/>
      </c>
    </row>
    <row r="82" spans="5:43">
      <c r="E82" s="1564" t="str">
        <f t="shared" si="22"/>
        <v/>
      </c>
      <c r="G82" s="1564" t="str">
        <f t="shared" si="22"/>
        <v/>
      </c>
      <c r="I82" s="1564" t="str">
        <f t="shared" si="23"/>
        <v/>
      </c>
      <c r="K82" s="1564" t="str">
        <f t="shared" si="24"/>
        <v/>
      </c>
      <c r="M82" s="1564" t="str">
        <f t="shared" si="25"/>
        <v/>
      </c>
      <c r="O82" s="1564" t="str">
        <f t="shared" si="26"/>
        <v/>
      </c>
      <c r="Q82" s="1564" t="str">
        <f t="shared" si="27"/>
        <v/>
      </c>
      <c r="S82" s="1564" t="str">
        <f t="shared" si="28"/>
        <v/>
      </c>
      <c r="U82" s="1564" t="str">
        <f t="shared" si="29"/>
        <v/>
      </c>
      <c r="W82" s="1564" t="str">
        <f t="shared" si="30"/>
        <v/>
      </c>
      <c r="Y82" s="1564" t="str">
        <f t="shared" si="31"/>
        <v/>
      </c>
      <c r="AA82" s="1564" t="str">
        <f t="shared" si="32"/>
        <v/>
      </c>
      <c r="AC82" s="1564" t="str">
        <f t="shared" si="33"/>
        <v/>
      </c>
      <c r="AE82" s="1564" t="str">
        <f t="shared" si="34"/>
        <v/>
      </c>
      <c r="AG82" s="1564" t="str">
        <f t="shared" si="35"/>
        <v/>
      </c>
      <c r="AI82" s="1564" t="str">
        <f t="shared" si="36"/>
        <v/>
      </c>
      <c r="AK82" s="1564" t="str">
        <f t="shared" si="37"/>
        <v/>
      </c>
      <c r="AM82" s="1564" t="str">
        <f t="shared" si="38"/>
        <v/>
      </c>
      <c r="AO82" s="1564" t="str">
        <f t="shared" si="39"/>
        <v/>
      </c>
      <c r="AQ82" s="1564" t="str">
        <f t="shared" si="40"/>
        <v/>
      </c>
    </row>
    <row r="83" spans="5:43">
      <c r="E83" s="1564" t="str">
        <f t="shared" si="22"/>
        <v/>
      </c>
      <c r="G83" s="1564" t="str">
        <f t="shared" si="22"/>
        <v/>
      </c>
      <c r="I83" s="1564" t="str">
        <f t="shared" si="23"/>
        <v/>
      </c>
      <c r="K83" s="1564" t="str">
        <f t="shared" si="24"/>
        <v/>
      </c>
      <c r="M83" s="1564" t="str">
        <f t="shared" si="25"/>
        <v/>
      </c>
      <c r="O83" s="1564" t="str">
        <f t="shared" si="26"/>
        <v/>
      </c>
      <c r="Q83" s="1564" t="str">
        <f t="shared" si="27"/>
        <v/>
      </c>
      <c r="S83" s="1564" t="str">
        <f t="shared" si="28"/>
        <v/>
      </c>
      <c r="U83" s="1564" t="str">
        <f t="shared" si="29"/>
        <v/>
      </c>
      <c r="W83" s="1564" t="str">
        <f t="shared" si="30"/>
        <v/>
      </c>
      <c r="Y83" s="1564" t="str">
        <f t="shared" si="31"/>
        <v/>
      </c>
      <c r="AA83" s="1564" t="str">
        <f t="shared" si="32"/>
        <v/>
      </c>
      <c r="AC83" s="1564" t="str">
        <f t="shared" si="33"/>
        <v/>
      </c>
      <c r="AE83" s="1564" t="str">
        <f t="shared" si="34"/>
        <v/>
      </c>
      <c r="AG83" s="1564" t="str">
        <f t="shared" si="35"/>
        <v/>
      </c>
      <c r="AI83" s="1564" t="str">
        <f t="shared" si="36"/>
        <v/>
      </c>
      <c r="AK83" s="1564" t="str">
        <f t="shared" si="37"/>
        <v/>
      </c>
      <c r="AM83" s="1564" t="str">
        <f t="shared" si="38"/>
        <v/>
      </c>
      <c r="AO83" s="1564" t="str">
        <f t="shared" si="39"/>
        <v/>
      </c>
      <c r="AQ83" s="1564" t="str">
        <f t="shared" si="40"/>
        <v/>
      </c>
    </row>
    <row r="84" spans="5:43">
      <c r="E84" s="1564" t="str">
        <f t="shared" si="22"/>
        <v/>
      </c>
      <c r="G84" s="1564" t="str">
        <f t="shared" si="22"/>
        <v/>
      </c>
      <c r="I84" s="1564" t="str">
        <f t="shared" si="23"/>
        <v/>
      </c>
      <c r="K84" s="1564" t="str">
        <f t="shared" si="24"/>
        <v/>
      </c>
      <c r="M84" s="1564" t="str">
        <f t="shared" si="25"/>
        <v/>
      </c>
      <c r="O84" s="1564" t="str">
        <f t="shared" si="26"/>
        <v/>
      </c>
      <c r="Q84" s="1564" t="str">
        <f t="shared" si="27"/>
        <v/>
      </c>
      <c r="S84" s="1564" t="str">
        <f t="shared" si="28"/>
        <v/>
      </c>
      <c r="U84" s="1564" t="str">
        <f t="shared" si="29"/>
        <v/>
      </c>
      <c r="W84" s="1564" t="str">
        <f t="shared" si="30"/>
        <v/>
      </c>
      <c r="Y84" s="1564" t="str">
        <f t="shared" si="31"/>
        <v/>
      </c>
      <c r="AA84" s="1564" t="str">
        <f t="shared" si="32"/>
        <v/>
      </c>
      <c r="AC84" s="1564" t="str">
        <f t="shared" si="33"/>
        <v/>
      </c>
      <c r="AE84" s="1564" t="str">
        <f t="shared" si="34"/>
        <v/>
      </c>
      <c r="AG84" s="1564" t="str">
        <f t="shared" si="35"/>
        <v/>
      </c>
      <c r="AI84" s="1564" t="str">
        <f t="shared" si="36"/>
        <v/>
      </c>
      <c r="AK84" s="1564" t="str">
        <f t="shared" si="37"/>
        <v/>
      </c>
      <c r="AM84" s="1564" t="str">
        <f t="shared" si="38"/>
        <v/>
      </c>
      <c r="AO84" s="1564" t="str">
        <f t="shared" si="39"/>
        <v/>
      </c>
      <c r="AQ84" s="1564" t="str">
        <f t="shared" si="40"/>
        <v/>
      </c>
    </row>
    <row r="85" spans="5:43">
      <c r="E85" s="1564" t="str">
        <f t="shared" si="22"/>
        <v/>
      </c>
      <c r="G85" s="1564" t="str">
        <f t="shared" si="22"/>
        <v/>
      </c>
      <c r="I85" s="1564" t="str">
        <f t="shared" si="23"/>
        <v/>
      </c>
      <c r="K85" s="1564" t="str">
        <f t="shared" si="24"/>
        <v/>
      </c>
      <c r="M85" s="1564" t="str">
        <f t="shared" si="25"/>
        <v/>
      </c>
      <c r="O85" s="1564" t="str">
        <f t="shared" si="26"/>
        <v/>
      </c>
      <c r="Q85" s="1564" t="str">
        <f t="shared" si="27"/>
        <v/>
      </c>
      <c r="S85" s="1564" t="str">
        <f t="shared" si="28"/>
        <v/>
      </c>
      <c r="U85" s="1564" t="str">
        <f t="shared" si="29"/>
        <v/>
      </c>
      <c r="W85" s="1564" t="str">
        <f t="shared" si="30"/>
        <v/>
      </c>
      <c r="Y85" s="1564" t="str">
        <f t="shared" si="31"/>
        <v/>
      </c>
      <c r="AA85" s="1564" t="str">
        <f t="shared" si="32"/>
        <v/>
      </c>
      <c r="AC85" s="1564" t="str">
        <f t="shared" si="33"/>
        <v/>
      </c>
      <c r="AE85" s="1564" t="str">
        <f t="shared" si="34"/>
        <v/>
      </c>
      <c r="AG85" s="1564" t="str">
        <f t="shared" si="35"/>
        <v/>
      </c>
      <c r="AI85" s="1564" t="str">
        <f t="shared" si="36"/>
        <v/>
      </c>
      <c r="AK85" s="1564" t="str">
        <f t="shared" si="37"/>
        <v/>
      </c>
      <c r="AM85" s="1564" t="str">
        <f t="shared" si="38"/>
        <v/>
      </c>
      <c r="AO85" s="1564" t="str">
        <f t="shared" si="39"/>
        <v/>
      </c>
      <c r="AQ85" s="1564" t="str">
        <f t="shared" si="40"/>
        <v/>
      </c>
    </row>
    <row r="86" spans="5:43">
      <c r="E86" s="1564" t="str">
        <f t="shared" si="22"/>
        <v/>
      </c>
      <c r="G86" s="1564" t="str">
        <f t="shared" si="22"/>
        <v/>
      </c>
      <c r="I86" s="1564" t="str">
        <f t="shared" si="23"/>
        <v/>
      </c>
      <c r="K86" s="1564" t="str">
        <f t="shared" si="24"/>
        <v/>
      </c>
      <c r="M86" s="1564" t="str">
        <f t="shared" si="25"/>
        <v/>
      </c>
      <c r="O86" s="1564" t="str">
        <f t="shared" si="26"/>
        <v/>
      </c>
      <c r="Q86" s="1564" t="str">
        <f t="shared" si="27"/>
        <v/>
      </c>
      <c r="S86" s="1564" t="str">
        <f t="shared" si="28"/>
        <v/>
      </c>
      <c r="U86" s="1564" t="str">
        <f t="shared" si="29"/>
        <v/>
      </c>
      <c r="W86" s="1564" t="str">
        <f t="shared" si="30"/>
        <v/>
      </c>
      <c r="Y86" s="1564" t="str">
        <f t="shared" si="31"/>
        <v/>
      </c>
      <c r="AA86" s="1564" t="str">
        <f t="shared" si="32"/>
        <v/>
      </c>
      <c r="AC86" s="1564" t="str">
        <f t="shared" si="33"/>
        <v/>
      </c>
      <c r="AE86" s="1564" t="str">
        <f t="shared" si="34"/>
        <v/>
      </c>
      <c r="AG86" s="1564" t="str">
        <f t="shared" si="35"/>
        <v/>
      </c>
      <c r="AI86" s="1564" t="str">
        <f t="shared" si="36"/>
        <v/>
      </c>
      <c r="AK86" s="1564" t="str">
        <f t="shared" si="37"/>
        <v/>
      </c>
      <c r="AM86" s="1564" t="str">
        <f t="shared" si="38"/>
        <v/>
      </c>
      <c r="AO86" s="1564" t="str">
        <f t="shared" si="39"/>
        <v/>
      </c>
      <c r="AQ86" s="1564" t="str">
        <f t="shared" si="40"/>
        <v/>
      </c>
    </row>
    <row r="87" spans="5:43">
      <c r="E87" s="1564" t="str">
        <f t="shared" si="22"/>
        <v/>
      </c>
      <c r="G87" s="1564" t="str">
        <f t="shared" si="22"/>
        <v/>
      </c>
      <c r="I87" s="1564" t="str">
        <f t="shared" si="23"/>
        <v/>
      </c>
      <c r="K87" s="1564" t="str">
        <f t="shared" si="24"/>
        <v/>
      </c>
      <c r="M87" s="1564" t="str">
        <f t="shared" si="25"/>
        <v/>
      </c>
      <c r="O87" s="1564" t="str">
        <f t="shared" si="26"/>
        <v/>
      </c>
      <c r="Q87" s="1564" t="str">
        <f t="shared" si="27"/>
        <v/>
      </c>
      <c r="S87" s="1564" t="str">
        <f t="shared" si="28"/>
        <v/>
      </c>
      <c r="U87" s="1564" t="str">
        <f t="shared" si="29"/>
        <v/>
      </c>
      <c r="W87" s="1564" t="str">
        <f t="shared" si="30"/>
        <v/>
      </c>
      <c r="Y87" s="1564" t="str">
        <f t="shared" si="31"/>
        <v/>
      </c>
      <c r="AA87" s="1564" t="str">
        <f t="shared" si="32"/>
        <v/>
      </c>
      <c r="AC87" s="1564" t="str">
        <f t="shared" si="33"/>
        <v/>
      </c>
      <c r="AE87" s="1564" t="str">
        <f t="shared" si="34"/>
        <v/>
      </c>
      <c r="AG87" s="1564" t="str">
        <f t="shared" si="35"/>
        <v/>
      </c>
      <c r="AI87" s="1564" t="str">
        <f t="shared" si="36"/>
        <v/>
      </c>
      <c r="AK87" s="1564" t="str">
        <f t="shared" si="37"/>
        <v/>
      </c>
      <c r="AM87" s="1564" t="str">
        <f t="shared" si="38"/>
        <v/>
      </c>
      <c r="AO87" s="1564" t="str">
        <f t="shared" si="39"/>
        <v/>
      </c>
      <c r="AQ87" s="1564" t="str">
        <f t="shared" si="40"/>
        <v/>
      </c>
    </row>
    <row r="88" spans="5:43">
      <c r="E88" s="1564" t="str">
        <f t="shared" si="22"/>
        <v/>
      </c>
      <c r="G88" s="1564" t="str">
        <f t="shared" si="22"/>
        <v/>
      </c>
      <c r="I88" s="1564" t="str">
        <f t="shared" si="23"/>
        <v/>
      </c>
      <c r="K88" s="1564" t="str">
        <f t="shared" si="24"/>
        <v/>
      </c>
      <c r="M88" s="1564" t="str">
        <f t="shared" si="25"/>
        <v/>
      </c>
      <c r="O88" s="1564" t="str">
        <f t="shared" si="26"/>
        <v/>
      </c>
      <c r="Q88" s="1564" t="str">
        <f t="shared" si="27"/>
        <v/>
      </c>
      <c r="S88" s="1564" t="str">
        <f t="shared" si="28"/>
        <v/>
      </c>
      <c r="U88" s="1564" t="str">
        <f t="shared" si="29"/>
        <v/>
      </c>
      <c r="W88" s="1564" t="str">
        <f t="shared" si="30"/>
        <v/>
      </c>
      <c r="Y88" s="1564" t="str">
        <f t="shared" si="31"/>
        <v/>
      </c>
      <c r="AA88" s="1564" t="str">
        <f t="shared" si="32"/>
        <v/>
      </c>
      <c r="AC88" s="1564" t="str">
        <f t="shared" si="33"/>
        <v/>
      </c>
      <c r="AE88" s="1564" t="str">
        <f t="shared" si="34"/>
        <v/>
      </c>
      <c r="AG88" s="1564" t="str">
        <f t="shared" si="35"/>
        <v/>
      </c>
      <c r="AI88" s="1564" t="str">
        <f t="shared" si="36"/>
        <v/>
      </c>
      <c r="AK88" s="1564" t="str">
        <f t="shared" si="37"/>
        <v/>
      </c>
      <c r="AM88" s="1564" t="str">
        <f t="shared" si="38"/>
        <v/>
      </c>
      <c r="AO88" s="1564" t="str">
        <f t="shared" si="39"/>
        <v/>
      </c>
      <c r="AQ88" s="1564" t="str">
        <f t="shared" si="40"/>
        <v/>
      </c>
    </row>
    <row r="89" spans="5:43">
      <c r="E89" s="1564" t="str">
        <f t="shared" si="22"/>
        <v/>
      </c>
      <c r="G89" s="1564" t="str">
        <f t="shared" si="22"/>
        <v/>
      </c>
      <c r="I89" s="1564" t="str">
        <f t="shared" si="23"/>
        <v/>
      </c>
      <c r="K89" s="1564" t="str">
        <f t="shared" si="24"/>
        <v/>
      </c>
      <c r="M89" s="1564" t="str">
        <f t="shared" si="25"/>
        <v/>
      </c>
      <c r="O89" s="1564" t="str">
        <f t="shared" si="26"/>
        <v/>
      </c>
      <c r="Q89" s="1564" t="str">
        <f t="shared" si="27"/>
        <v/>
      </c>
      <c r="S89" s="1564" t="str">
        <f t="shared" si="28"/>
        <v/>
      </c>
      <c r="U89" s="1564" t="str">
        <f t="shared" si="29"/>
        <v/>
      </c>
      <c r="W89" s="1564" t="str">
        <f t="shared" si="30"/>
        <v/>
      </c>
      <c r="Y89" s="1564" t="str">
        <f t="shared" si="31"/>
        <v/>
      </c>
      <c r="AA89" s="1564" t="str">
        <f t="shared" si="32"/>
        <v/>
      </c>
      <c r="AC89" s="1564" t="str">
        <f t="shared" si="33"/>
        <v/>
      </c>
      <c r="AE89" s="1564" t="str">
        <f t="shared" si="34"/>
        <v/>
      </c>
      <c r="AG89" s="1564" t="str">
        <f t="shared" si="35"/>
        <v/>
      </c>
      <c r="AI89" s="1564" t="str">
        <f t="shared" si="36"/>
        <v/>
      </c>
      <c r="AK89" s="1564" t="str">
        <f t="shared" si="37"/>
        <v/>
      </c>
      <c r="AM89" s="1564" t="str">
        <f t="shared" si="38"/>
        <v/>
      </c>
      <c r="AO89" s="1564" t="str">
        <f t="shared" si="39"/>
        <v/>
      </c>
      <c r="AQ89" s="1564" t="str">
        <f t="shared" si="40"/>
        <v/>
      </c>
    </row>
    <row r="90" spans="5:43">
      <c r="E90" s="1564" t="str">
        <f t="shared" si="22"/>
        <v/>
      </c>
      <c r="G90" s="1564" t="str">
        <f t="shared" si="22"/>
        <v/>
      </c>
      <c r="I90" s="1564" t="str">
        <f t="shared" si="23"/>
        <v/>
      </c>
      <c r="K90" s="1564" t="str">
        <f t="shared" si="24"/>
        <v/>
      </c>
      <c r="M90" s="1564" t="str">
        <f t="shared" si="25"/>
        <v/>
      </c>
      <c r="O90" s="1564" t="str">
        <f t="shared" si="26"/>
        <v/>
      </c>
      <c r="Q90" s="1564" t="str">
        <f t="shared" si="27"/>
        <v/>
      </c>
      <c r="S90" s="1564" t="str">
        <f t="shared" si="28"/>
        <v/>
      </c>
      <c r="U90" s="1564" t="str">
        <f t="shared" si="29"/>
        <v/>
      </c>
      <c r="W90" s="1564" t="str">
        <f t="shared" si="30"/>
        <v/>
      </c>
      <c r="Y90" s="1564" t="str">
        <f t="shared" si="31"/>
        <v/>
      </c>
      <c r="AA90" s="1564" t="str">
        <f t="shared" si="32"/>
        <v/>
      </c>
      <c r="AC90" s="1564" t="str">
        <f t="shared" si="33"/>
        <v/>
      </c>
      <c r="AE90" s="1564" t="str">
        <f t="shared" si="34"/>
        <v/>
      </c>
      <c r="AG90" s="1564" t="str">
        <f t="shared" si="35"/>
        <v/>
      </c>
      <c r="AI90" s="1564" t="str">
        <f t="shared" si="36"/>
        <v/>
      </c>
      <c r="AK90" s="1564" t="str">
        <f t="shared" si="37"/>
        <v/>
      </c>
      <c r="AM90" s="1564" t="str">
        <f t="shared" si="38"/>
        <v/>
      </c>
      <c r="AO90" s="1564" t="str">
        <f t="shared" si="39"/>
        <v/>
      </c>
      <c r="AQ90" s="1564" t="str">
        <f t="shared" si="40"/>
        <v/>
      </c>
    </row>
    <row r="91" spans="5:43">
      <c r="E91" s="1564" t="str">
        <f t="shared" si="22"/>
        <v/>
      </c>
      <c r="G91" s="1564" t="str">
        <f t="shared" si="22"/>
        <v/>
      </c>
      <c r="I91" s="1564" t="str">
        <f t="shared" si="23"/>
        <v/>
      </c>
      <c r="K91" s="1564" t="str">
        <f t="shared" si="24"/>
        <v/>
      </c>
      <c r="M91" s="1564" t="str">
        <f t="shared" si="25"/>
        <v/>
      </c>
      <c r="O91" s="1564" t="str">
        <f t="shared" si="26"/>
        <v/>
      </c>
      <c r="Q91" s="1564" t="str">
        <f t="shared" si="27"/>
        <v/>
      </c>
      <c r="S91" s="1564" t="str">
        <f t="shared" si="28"/>
        <v/>
      </c>
      <c r="U91" s="1564" t="str">
        <f t="shared" si="29"/>
        <v/>
      </c>
      <c r="W91" s="1564" t="str">
        <f t="shared" si="30"/>
        <v/>
      </c>
      <c r="Y91" s="1564" t="str">
        <f t="shared" si="31"/>
        <v/>
      </c>
      <c r="AA91" s="1564" t="str">
        <f t="shared" si="32"/>
        <v/>
      </c>
      <c r="AC91" s="1564" t="str">
        <f t="shared" si="33"/>
        <v/>
      </c>
      <c r="AE91" s="1564" t="str">
        <f t="shared" si="34"/>
        <v/>
      </c>
      <c r="AG91" s="1564" t="str">
        <f t="shared" si="35"/>
        <v/>
      </c>
      <c r="AI91" s="1564" t="str">
        <f t="shared" si="36"/>
        <v/>
      </c>
      <c r="AK91" s="1564" t="str">
        <f t="shared" si="37"/>
        <v/>
      </c>
      <c r="AM91" s="1564" t="str">
        <f t="shared" si="38"/>
        <v/>
      </c>
      <c r="AO91" s="1564" t="str">
        <f t="shared" si="39"/>
        <v/>
      </c>
      <c r="AQ91" s="1564" t="str">
        <f t="shared" si="40"/>
        <v/>
      </c>
    </row>
    <row r="92" spans="5:43">
      <c r="E92" s="1564" t="str">
        <f t="shared" si="22"/>
        <v/>
      </c>
      <c r="G92" s="1564" t="str">
        <f t="shared" si="22"/>
        <v/>
      </c>
      <c r="I92" s="1564" t="str">
        <f t="shared" si="23"/>
        <v/>
      </c>
      <c r="K92" s="1564" t="str">
        <f t="shared" si="24"/>
        <v/>
      </c>
      <c r="M92" s="1564" t="str">
        <f t="shared" si="25"/>
        <v/>
      </c>
      <c r="O92" s="1564" t="str">
        <f t="shared" si="26"/>
        <v/>
      </c>
      <c r="Q92" s="1564" t="str">
        <f t="shared" si="27"/>
        <v/>
      </c>
      <c r="S92" s="1564" t="str">
        <f t="shared" si="28"/>
        <v/>
      </c>
      <c r="U92" s="1564" t="str">
        <f t="shared" si="29"/>
        <v/>
      </c>
      <c r="W92" s="1564" t="str">
        <f t="shared" si="30"/>
        <v/>
      </c>
      <c r="Y92" s="1564" t="str">
        <f t="shared" si="31"/>
        <v/>
      </c>
      <c r="AA92" s="1564" t="str">
        <f t="shared" si="32"/>
        <v/>
      </c>
      <c r="AC92" s="1564" t="str">
        <f t="shared" si="33"/>
        <v/>
      </c>
      <c r="AE92" s="1564" t="str">
        <f t="shared" si="34"/>
        <v/>
      </c>
      <c r="AG92" s="1564" t="str">
        <f t="shared" si="35"/>
        <v/>
      </c>
      <c r="AI92" s="1564" t="str">
        <f t="shared" si="36"/>
        <v/>
      </c>
      <c r="AK92" s="1564" t="str">
        <f t="shared" si="37"/>
        <v/>
      </c>
      <c r="AM92" s="1564" t="str">
        <f t="shared" si="38"/>
        <v/>
      </c>
      <c r="AO92" s="1564" t="str">
        <f t="shared" si="39"/>
        <v/>
      </c>
      <c r="AQ92" s="1564" t="str">
        <f t="shared" si="40"/>
        <v/>
      </c>
    </row>
    <row r="93" spans="5:43">
      <c r="E93" s="1564" t="str">
        <f t="shared" ref="E93:G108" si="41">IF(OR($B93=0,D93=0),"",D93/$B93)</f>
        <v/>
      </c>
      <c r="G93" s="1564" t="str">
        <f t="shared" si="41"/>
        <v/>
      </c>
      <c r="I93" s="1564" t="str">
        <f t="shared" si="23"/>
        <v/>
      </c>
      <c r="K93" s="1564" t="str">
        <f t="shared" si="24"/>
        <v/>
      </c>
      <c r="M93" s="1564" t="str">
        <f t="shared" si="25"/>
        <v/>
      </c>
      <c r="O93" s="1564" t="str">
        <f t="shared" si="26"/>
        <v/>
      </c>
      <c r="Q93" s="1564" t="str">
        <f t="shared" si="27"/>
        <v/>
      </c>
      <c r="S93" s="1564" t="str">
        <f t="shared" si="28"/>
        <v/>
      </c>
      <c r="U93" s="1564" t="str">
        <f t="shared" si="29"/>
        <v/>
      </c>
      <c r="W93" s="1564" t="str">
        <f t="shared" si="30"/>
        <v/>
      </c>
      <c r="Y93" s="1564" t="str">
        <f t="shared" si="31"/>
        <v/>
      </c>
      <c r="AA93" s="1564" t="str">
        <f t="shared" si="32"/>
        <v/>
      </c>
      <c r="AC93" s="1564" t="str">
        <f t="shared" si="33"/>
        <v/>
      </c>
      <c r="AE93" s="1564" t="str">
        <f t="shared" si="34"/>
        <v/>
      </c>
      <c r="AG93" s="1564" t="str">
        <f t="shared" si="35"/>
        <v/>
      </c>
      <c r="AI93" s="1564" t="str">
        <f t="shared" si="36"/>
        <v/>
      </c>
      <c r="AK93" s="1564" t="str">
        <f t="shared" si="37"/>
        <v/>
      </c>
      <c r="AM93" s="1564" t="str">
        <f t="shared" si="38"/>
        <v/>
      </c>
      <c r="AO93" s="1564" t="str">
        <f t="shared" si="39"/>
        <v/>
      </c>
      <c r="AQ93" s="1564" t="str">
        <f t="shared" si="40"/>
        <v/>
      </c>
    </row>
    <row r="94" spans="5:43">
      <c r="E94" s="1564" t="str">
        <f t="shared" si="41"/>
        <v/>
      </c>
      <c r="G94" s="1564" t="str">
        <f t="shared" si="41"/>
        <v/>
      </c>
      <c r="I94" s="1564" t="str">
        <f t="shared" si="23"/>
        <v/>
      </c>
      <c r="K94" s="1564" t="str">
        <f t="shared" si="24"/>
        <v/>
      </c>
      <c r="M94" s="1564" t="str">
        <f t="shared" si="25"/>
        <v/>
      </c>
      <c r="O94" s="1564" t="str">
        <f t="shared" si="26"/>
        <v/>
      </c>
      <c r="Q94" s="1564" t="str">
        <f t="shared" si="27"/>
        <v/>
      </c>
      <c r="S94" s="1564" t="str">
        <f t="shared" si="28"/>
        <v/>
      </c>
      <c r="U94" s="1564" t="str">
        <f t="shared" si="29"/>
        <v/>
      </c>
      <c r="W94" s="1564" t="str">
        <f t="shared" si="30"/>
        <v/>
      </c>
      <c r="Y94" s="1564" t="str">
        <f t="shared" si="31"/>
        <v/>
      </c>
      <c r="AA94" s="1564" t="str">
        <f t="shared" si="32"/>
        <v/>
      </c>
      <c r="AC94" s="1564" t="str">
        <f t="shared" si="33"/>
        <v/>
      </c>
      <c r="AE94" s="1564" t="str">
        <f t="shared" si="34"/>
        <v/>
      </c>
      <c r="AG94" s="1564" t="str">
        <f t="shared" si="35"/>
        <v/>
      </c>
      <c r="AI94" s="1564" t="str">
        <f t="shared" si="36"/>
        <v/>
      </c>
      <c r="AK94" s="1564" t="str">
        <f t="shared" si="37"/>
        <v/>
      </c>
      <c r="AM94" s="1564" t="str">
        <f t="shared" si="38"/>
        <v/>
      </c>
      <c r="AO94" s="1564" t="str">
        <f t="shared" si="39"/>
        <v/>
      </c>
      <c r="AQ94" s="1564" t="str">
        <f t="shared" si="40"/>
        <v/>
      </c>
    </row>
    <row r="95" spans="5:43">
      <c r="E95" s="1564" t="str">
        <f t="shared" si="41"/>
        <v/>
      </c>
      <c r="G95" s="1564" t="str">
        <f t="shared" si="41"/>
        <v/>
      </c>
      <c r="I95" s="1564" t="str">
        <f t="shared" si="23"/>
        <v/>
      </c>
      <c r="K95" s="1564" t="str">
        <f t="shared" si="24"/>
        <v/>
      </c>
      <c r="M95" s="1564" t="str">
        <f t="shared" si="25"/>
        <v/>
      </c>
      <c r="O95" s="1564" t="str">
        <f t="shared" si="26"/>
        <v/>
      </c>
      <c r="Q95" s="1564" t="str">
        <f t="shared" si="27"/>
        <v/>
      </c>
      <c r="S95" s="1564" t="str">
        <f t="shared" si="28"/>
        <v/>
      </c>
      <c r="U95" s="1564" t="str">
        <f t="shared" si="29"/>
        <v/>
      </c>
      <c r="W95" s="1564" t="str">
        <f t="shared" si="30"/>
        <v/>
      </c>
      <c r="Y95" s="1564" t="str">
        <f t="shared" si="31"/>
        <v/>
      </c>
      <c r="AA95" s="1564" t="str">
        <f t="shared" si="32"/>
        <v/>
      </c>
      <c r="AC95" s="1564" t="str">
        <f t="shared" si="33"/>
        <v/>
      </c>
      <c r="AE95" s="1564" t="str">
        <f t="shared" si="34"/>
        <v/>
      </c>
      <c r="AG95" s="1564" t="str">
        <f t="shared" si="35"/>
        <v/>
      </c>
      <c r="AI95" s="1564" t="str">
        <f t="shared" si="36"/>
        <v/>
      </c>
      <c r="AK95" s="1564" t="str">
        <f t="shared" si="37"/>
        <v/>
      </c>
      <c r="AM95" s="1564" t="str">
        <f t="shared" si="38"/>
        <v/>
      </c>
      <c r="AO95" s="1564" t="str">
        <f t="shared" si="39"/>
        <v/>
      </c>
      <c r="AQ95" s="1564" t="str">
        <f t="shared" si="40"/>
        <v/>
      </c>
    </row>
    <row r="96" spans="5:43">
      <c r="E96" s="1564" t="str">
        <f t="shared" si="41"/>
        <v/>
      </c>
      <c r="G96" s="1564" t="str">
        <f t="shared" si="41"/>
        <v/>
      </c>
      <c r="I96" s="1564" t="str">
        <f t="shared" si="23"/>
        <v/>
      </c>
      <c r="K96" s="1564" t="str">
        <f t="shared" si="24"/>
        <v/>
      </c>
      <c r="M96" s="1564" t="str">
        <f t="shared" si="25"/>
        <v/>
      </c>
      <c r="O96" s="1564" t="str">
        <f t="shared" si="26"/>
        <v/>
      </c>
      <c r="Q96" s="1564" t="str">
        <f t="shared" si="27"/>
        <v/>
      </c>
      <c r="S96" s="1564" t="str">
        <f t="shared" si="28"/>
        <v/>
      </c>
      <c r="U96" s="1564" t="str">
        <f t="shared" si="29"/>
        <v/>
      </c>
      <c r="W96" s="1564" t="str">
        <f t="shared" si="30"/>
        <v/>
      </c>
      <c r="Y96" s="1564" t="str">
        <f t="shared" si="31"/>
        <v/>
      </c>
      <c r="AA96" s="1564" t="str">
        <f t="shared" si="32"/>
        <v/>
      </c>
      <c r="AC96" s="1564" t="str">
        <f t="shared" si="33"/>
        <v/>
      </c>
      <c r="AE96" s="1564" t="str">
        <f t="shared" si="34"/>
        <v/>
      </c>
      <c r="AG96" s="1564" t="str">
        <f t="shared" si="35"/>
        <v/>
      </c>
      <c r="AI96" s="1564" t="str">
        <f t="shared" si="36"/>
        <v/>
      </c>
      <c r="AK96" s="1564" t="str">
        <f t="shared" si="37"/>
        <v/>
      </c>
      <c r="AM96" s="1564" t="str">
        <f t="shared" si="38"/>
        <v/>
      </c>
      <c r="AO96" s="1564" t="str">
        <f t="shared" si="39"/>
        <v/>
      </c>
      <c r="AQ96" s="1564" t="str">
        <f t="shared" si="40"/>
        <v/>
      </c>
    </row>
    <row r="97" spans="5:43">
      <c r="E97" s="1564" t="str">
        <f t="shared" si="41"/>
        <v/>
      </c>
      <c r="G97" s="1564" t="str">
        <f t="shared" si="41"/>
        <v/>
      </c>
      <c r="I97" s="1564" t="str">
        <f t="shared" si="23"/>
        <v/>
      </c>
      <c r="K97" s="1564" t="str">
        <f t="shared" si="24"/>
        <v/>
      </c>
      <c r="M97" s="1564" t="str">
        <f t="shared" si="25"/>
        <v/>
      </c>
      <c r="O97" s="1564" t="str">
        <f t="shared" si="26"/>
        <v/>
      </c>
      <c r="Q97" s="1564" t="str">
        <f t="shared" si="27"/>
        <v/>
      </c>
      <c r="S97" s="1564" t="str">
        <f t="shared" si="28"/>
        <v/>
      </c>
      <c r="U97" s="1564" t="str">
        <f t="shared" si="29"/>
        <v/>
      </c>
      <c r="W97" s="1564" t="str">
        <f t="shared" si="30"/>
        <v/>
      </c>
      <c r="Y97" s="1564" t="str">
        <f t="shared" si="31"/>
        <v/>
      </c>
      <c r="AA97" s="1564" t="str">
        <f t="shared" si="32"/>
        <v/>
      </c>
      <c r="AC97" s="1564" t="str">
        <f t="shared" si="33"/>
        <v/>
      </c>
      <c r="AE97" s="1564" t="str">
        <f t="shared" si="34"/>
        <v/>
      </c>
      <c r="AG97" s="1564" t="str">
        <f t="shared" si="35"/>
        <v/>
      </c>
      <c r="AI97" s="1564" t="str">
        <f t="shared" si="36"/>
        <v/>
      </c>
      <c r="AK97" s="1564" t="str">
        <f t="shared" si="37"/>
        <v/>
      </c>
      <c r="AM97" s="1564" t="str">
        <f t="shared" si="38"/>
        <v/>
      </c>
      <c r="AO97" s="1564" t="str">
        <f t="shared" si="39"/>
        <v/>
      </c>
      <c r="AQ97" s="1564" t="str">
        <f t="shared" si="40"/>
        <v/>
      </c>
    </row>
    <row r="98" spans="5:43">
      <c r="E98" s="1564" t="str">
        <f t="shared" si="41"/>
        <v/>
      </c>
      <c r="G98" s="1564" t="str">
        <f t="shared" si="41"/>
        <v/>
      </c>
      <c r="I98" s="1564" t="str">
        <f t="shared" si="23"/>
        <v/>
      </c>
      <c r="K98" s="1564" t="str">
        <f t="shared" si="24"/>
        <v/>
      </c>
      <c r="M98" s="1564" t="str">
        <f t="shared" si="25"/>
        <v/>
      </c>
      <c r="O98" s="1564" t="str">
        <f t="shared" si="26"/>
        <v/>
      </c>
      <c r="Q98" s="1564" t="str">
        <f t="shared" si="27"/>
        <v/>
      </c>
      <c r="S98" s="1564" t="str">
        <f t="shared" si="28"/>
        <v/>
      </c>
      <c r="U98" s="1564" t="str">
        <f t="shared" si="29"/>
        <v/>
      </c>
      <c r="W98" s="1564" t="str">
        <f t="shared" si="30"/>
        <v/>
      </c>
      <c r="Y98" s="1564" t="str">
        <f t="shared" si="31"/>
        <v/>
      </c>
      <c r="AA98" s="1564" t="str">
        <f t="shared" si="32"/>
        <v/>
      </c>
      <c r="AC98" s="1564" t="str">
        <f t="shared" si="33"/>
        <v/>
      </c>
      <c r="AE98" s="1564" t="str">
        <f t="shared" si="34"/>
        <v/>
      </c>
      <c r="AG98" s="1564" t="str">
        <f t="shared" si="35"/>
        <v/>
      </c>
      <c r="AI98" s="1564" t="str">
        <f t="shared" si="36"/>
        <v/>
      </c>
      <c r="AK98" s="1564" t="str">
        <f t="shared" si="37"/>
        <v/>
      </c>
      <c r="AM98" s="1564" t="str">
        <f t="shared" si="38"/>
        <v/>
      </c>
      <c r="AO98" s="1564" t="str">
        <f t="shared" si="39"/>
        <v/>
      </c>
      <c r="AQ98" s="1564" t="str">
        <f t="shared" si="40"/>
        <v/>
      </c>
    </row>
    <row r="99" spans="5:43">
      <c r="E99" s="1564" t="str">
        <f t="shared" si="41"/>
        <v/>
      </c>
      <c r="G99" s="1564" t="str">
        <f t="shared" si="41"/>
        <v/>
      </c>
      <c r="I99" s="1564" t="str">
        <f t="shared" si="23"/>
        <v/>
      </c>
      <c r="K99" s="1564" t="str">
        <f t="shared" si="24"/>
        <v/>
      </c>
      <c r="M99" s="1564" t="str">
        <f t="shared" si="25"/>
        <v/>
      </c>
      <c r="O99" s="1564" t="str">
        <f t="shared" si="26"/>
        <v/>
      </c>
      <c r="Q99" s="1564" t="str">
        <f t="shared" si="27"/>
        <v/>
      </c>
      <c r="S99" s="1564" t="str">
        <f t="shared" si="28"/>
        <v/>
      </c>
      <c r="U99" s="1564" t="str">
        <f t="shared" si="29"/>
        <v/>
      </c>
      <c r="W99" s="1564" t="str">
        <f t="shared" si="30"/>
        <v/>
      </c>
      <c r="Y99" s="1564" t="str">
        <f t="shared" si="31"/>
        <v/>
      </c>
      <c r="AA99" s="1564" t="str">
        <f t="shared" si="32"/>
        <v/>
      </c>
      <c r="AC99" s="1564" t="str">
        <f t="shared" si="33"/>
        <v/>
      </c>
      <c r="AE99" s="1564" t="str">
        <f t="shared" si="34"/>
        <v/>
      </c>
      <c r="AG99" s="1564" t="str">
        <f t="shared" si="35"/>
        <v/>
      </c>
      <c r="AI99" s="1564" t="str">
        <f t="shared" si="36"/>
        <v/>
      </c>
      <c r="AK99" s="1564" t="str">
        <f t="shared" si="37"/>
        <v/>
      </c>
      <c r="AM99" s="1564" t="str">
        <f t="shared" si="38"/>
        <v/>
      </c>
      <c r="AO99" s="1564" t="str">
        <f t="shared" si="39"/>
        <v/>
      </c>
      <c r="AQ99" s="1564" t="str">
        <f t="shared" si="40"/>
        <v/>
      </c>
    </row>
    <row r="100" spans="5:43">
      <c r="E100" s="1564" t="str">
        <f t="shared" si="41"/>
        <v/>
      </c>
      <c r="G100" s="1564" t="str">
        <f t="shared" si="41"/>
        <v/>
      </c>
      <c r="I100" s="1564" t="str">
        <f t="shared" si="23"/>
        <v/>
      </c>
      <c r="K100" s="1564" t="str">
        <f t="shared" si="24"/>
        <v/>
      </c>
      <c r="M100" s="1564" t="str">
        <f t="shared" si="25"/>
        <v/>
      </c>
      <c r="O100" s="1564" t="str">
        <f t="shared" si="26"/>
        <v/>
      </c>
      <c r="Q100" s="1564" t="str">
        <f t="shared" si="27"/>
        <v/>
      </c>
      <c r="S100" s="1564" t="str">
        <f t="shared" si="28"/>
        <v/>
      </c>
      <c r="U100" s="1564" t="str">
        <f t="shared" si="29"/>
        <v/>
      </c>
      <c r="W100" s="1564" t="str">
        <f t="shared" si="30"/>
        <v/>
      </c>
      <c r="Y100" s="1564" t="str">
        <f t="shared" si="31"/>
        <v/>
      </c>
      <c r="AA100" s="1564" t="str">
        <f t="shared" si="32"/>
        <v/>
      </c>
      <c r="AC100" s="1564" t="str">
        <f t="shared" si="33"/>
        <v/>
      </c>
      <c r="AE100" s="1564" t="str">
        <f t="shared" si="34"/>
        <v/>
      </c>
      <c r="AG100" s="1564" t="str">
        <f t="shared" si="35"/>
        <v/>
      </c>
      <c r="AI100" s="1564" t="str">
        <f t="shared" si="36"/>
        <v/>
      </c>
      <c r="AK100" s="1564" t="str">
        <f t="shared" si="37"/>
        <v/>
      </c>
      <c r="AM100" s="1564" t="str">
        <f t="shared" si="38"/>
        <v/>
      </c>
      <c r="AO100" s="1564" t="str">
        <f t="shared" si="39"/>
        <v/>
      </c>
      <c r="AQ100" s="1564" t="str">
        <f t="shared" si="40"/>
        <v/>
      </c>
    </row>
    <row r="101" spans="5:43">
      <c r="E101" s="1564" t="str">
        <f t="shared" si="41"/>
        <v/>
      </c>
      <c r="G101" s="1564" t="str">
        <f t="shared" si="41"/>
        <v/>
      </c>
      <c r="I101" s="1564" t="str">
        <f t="shared" si="23"/>
        <v/>
      </c>
      <c r="K101" s="1564" t="str">
        <f t="shared" si="24"/>
        <v/>
      </c>
      <c r="M101" s="1564" t="str">
        <f t="shared" si="25"/>
        <v/>
      </c>
      <c r="O101" s="1564" t="str">
        <f t="shared" si="26"/>
        <v/>
      </c>
      <c r="Q101" s="1564" t="str">
        <f t="shared" si="27"/>
        <v/>
      </c>
      <c r="S101" s="1564" t="str">
        <f t="shared" si="28"/>
        <v/>
      </c>
      <c r="U101" s="1564" t="str">
        <f t="shared" si="29"/>
        <v/>
      </c>
      <c r="W101" s="1564" t="str">
        <f t="shared" si="30"/>
        <v/>
      </c>
      <c r="Y101" s="1564" t="str">
        <f t="shared" si="31"/>
        <v/>
      </c>
      <c r="AA101" s="1564" t="str">
        <f t="shared" si="32"/>
        <v/>
      </c>
      <c r="AC101" s="1564" t="str">
        <f t="shared" si="33"/>
        <v/>
      </c>
      <c r="AE101" s="1564" t="str">
        <f t="shared" si="34"/>
        <v/>
      </c>
      <c r="AG101" s="1564" t="str">
        <f t="shared" si="35"/>
        <v/>
      </c>
      <c r="AI101" s="1564" t="str">
        <f t="shared" si="36"/>
        <v/>
      </c>
      <c r="AK101" s="1564" t="str">
        <f t="shared" si="37"/>
        <v/>
      </c>
      <c r="AM101" s="1564" t="str">
        <f t="shared" si="38"/>
        <v/>
      </c>
      <c r="AO101" s="1564" t="str">
        <f t="shared" si="39"/>
        <v/>
      </c>
      <c r="AQ101" s="1564" t="str">
        <f t="shared" si="40"/>
        <v/>
      </c>
    </row>
    <row r="102" spans="5:43">
      <c r="E102" s="1564" t="str">
        <f t="shared" si="41"/>
        <v/>
      </c>
      <c r="G102" s="1564" t="str">
        <f t="shared" si="41"/>
        <v/>
      </c>
      <c r="I102" s="1564" t="str">
        <f t="shared" si="23"/>
        <v/>
      </c>
      <c r="K102" s="1564" t="str">
        <f t="shared" si="24"/>
        <v/>
      </c>
      <c r="M102" s="1564" t="str">
        <f t="shared" si="25"/>
        <v/>
      </c>
      <c r="O102" s="1564" t="str">
        <f t="shared" si="26"/>
        <v/>
      </c>
      <c r="Q102" s="1564" t="str">
        <f t="shared" si="27"/>
        <v/>
      </c>
      <c r="S102" s="1564" t="str">
        <f t="shared" si="28"/>
        <v/>
      </c>
      <c r="U102" s="1564" t="str">
        <f t="shared" si="29"/>
        <v/>
      </c>
      <c r="W102" s="1564" t="str">
        <f t="shared" si="30"/>
        <v/>
      </c>
      <c r="Y102" s="1564" t="str">
        <f t="shared" si="31"/>
        <v/>
      </c>
      <c r="AA102" s="1564" t="str">
        <f t="shared" si="32"/>
        <v/>
      </c>
      <c r="AC102" s="1564" t="str">
        <f t="shared" si="33"/>
        <v/>
      </c>
      <c r="AE102" s="1564" t="str">
        <f t="shared" si="34"/>
        <v/>
      </c>
      <c r="AG102" s="1564" t="str">
        <f t="shared" si="35"/>
        <v/>
      </c>
      <c r="AI102" s="1564" t="str">
        <f t="shared" si="36"/>
        <v/>
      </c>
      <c r="AK102" s="1564" t="str">
        <f t="shared" si="37"/>
        <v/>
      </c>
      <c r="AM102" s="1564" t="str">
        <f t="shared" si="38"/>
        <v/>
      </c>
      <c r="AO102" s="1564" t="str">
        <f t="shared" si="39"/>
        <v/>
      </c>
      <c r="AQ102" s="1564" t="str">
        <f t="shared" si="40"/>
        <v/>
      </c>
    </row>
    <row r="103" spans="5:43">
      <c r="E103" s="1564" t="str">
        <f t="shared" si="41"/>
        <v/>
      </c>
      <c r="G103" s="1564" t="str">
        <f t="shared" si="41"/>
        <v/>
      </c>
      <c r="I103" s="1564" t="str">
        <f t="shared" si="23"/>
        <v/>
      </c>
      <c r="K103" s="1564" t="str">
        <f t="shared" si="24"/>
        <v/>
      </c>
      <c r="M103" s="1564" t="str">
        <f t="shared" si="25"/>
        <v/>
      </c>
      <c r="O103" s="1564" t="str">
        <f t="shared" si="26"/>
        <v/>
      </c>
      <c r="Q103" s="1564" t="str">
        <f t="shared" si="27"/>
        <v/>
      </c>
      <c r="S103" s="1564" t="str">
        <f t="shared" si="28"/>
        <v/>
      </c>
      <c r="U103" s="1564" t="str">
        <f t="shared" si="29"/>
        <v/>
      </c>
      <c r="W103" s="1564" t="str">
        <f t="shared" si="30"/>
        <v/>
      </c>
      <c r="Y103" s="1564" t="str">
        <f t="shared" si="31"/>
        <v/>
      </c>
      <c r="AA103" s="1564" t="str">
        <f t="shared" si="32"/>
        <v/>
      </c>
      <c r="AC103" s="1564" t="str">
        <f t="shared" si="33"/>
        <v/>
      </c>
      <c r="AE103" s="1564" t="str">
        <f t="shared" si="34"/>
        <v/>
      </c>
      <c r="AG103" s="1564" t="str">
        <f t="shared" si="35"/>
        <v/>
      </c>
      <c r="AI103" s="1564" t="str">
        <f t="shared" si="36"/>
        <v/>
      </c>
      <c r="AK103" s="1564" t="str">
        <f t="shared" si="37"/>
        <v/>
      </c>
      <c r="AM103" s="1564" t="str">
        <f t="shared" si="38"/>
        <v/>
      </c>
      <c r="AO103" s="1564" t="str">
        <f t="shared" si="39"/>
        <v/>
      </c>
      <c r="AQ103" s="1564" t="str">
        <f t="shared" si="40"/>
        <v/>
      </c>
    </row>
    <row r="104" spans="5:43">
      <c r="E104" s="1564" t="str">
        <f t="shared" si="41"/>
        <v/>
      </c>
      <c r="G104" s="1564" t="str">
        <f t="shared" si="41"/>
        <v/>
      </c>
      <c r="I104" s="1564" t="str">
        <f t="shared" si="23"/>
        <v/>
      </c>
      <c r="K104" s="1564" t="str">
        <f t="shared" si="24"/>
        <v/>
      </c>
      <c r="M104" s="1564" t="str">
        <f t="shared" si="25"/>
        <v/>
      </c>
      <c r="O104" s="1564" t="str">
        <f t="shared" si="26"/>
        <v/>
      </c>
      <c r="Q104" s="1564" t="str">
        <f t="shared" si="27"/>
        <v/>
      </c>
      <c r="S104" s="1564" t="str">
        <f t="shared" si="28"/>
        <v/>
      </c>
      <c r="U104" s="1564" t="str">
        <f t="shared" si="29"/>
        <v/>
      </c>
      <c r="W104" s="1564" t="str">
        <f t="shared" si="30"/>
        <v/>
      </c>
      <c r="Y104" s="1564" t="str">
        <f t="shared" si="31"/>
        <v/>
      </c>
      <c r="AA104" s="1564" t="str">
        <f t="shared" si="32"/>
        <v/>
      </c>
      <c r="AC104" s="1564" t="str">
        <f t="shared" si="33"/>
        <v/>
      </c>
      <c r="AE104" s="1564" t="str">
        <f t="shared" si="34"/>
        <v/>
      </c>
      <c r="AG104" s="1564" t="str">
        <f t="shared" si="35"/>
        <v/>
      </c>
      <c r="AI104" s="1564" t="str">
        <f t="shared" si="36"/>
        <v/>
      </c>
      <c r="AK104" s="1564" t="str">
        <f t="shared" si="37"/>
        <v/>
      </c>
      <c r="AM104" s="1564" t="str">
        <f t="shared" si="38"/>
        <v/>
      </c>
      <c r="AO104" s="1564" t="str">
        <f t="shared" si="39"/>
        <v/>
      </c>
      <c r="AQ104" s="1564" t="str">
        <f t="shared" si="40"/>
        <v/>
      </c>
    </row>
    <row r="105" spans="5:43">
      <c r="E105" s="1564" t="str">
        <f t="shared" si="41"/>
        <v/>
      </c>
      <c r="G105" s="1564" t="str">
        <f t="shared" si="41"/>
        <v/>
      </c>
      <c r="I105" s="1564" t="str">
        <f t="shared" si="23"/>
        <v/>
      </c>
      <c r="K105" s="1564" t="str">
        <f t="shared" si="24"/>
        <v/>
      </c>
      <c r="M105" s="1564" t="str">
        <f t="shared" si="25"/>
        <v/>
      </c>
      <c r="O105" s="1564" t="str">
        <f t="shared" si="26"/>
        <v/>
      </c>
      <c r="Q105" s="1564" t="str">
        <f t="shared" si="27"/>
        <v/>
      </c>
      <c r="S105" s="1564" t="str">
        <f t="shared" si="28"/>
        <v/>
      </c>
      <c r="U105" s="1564" t="str">
        <f t="shared" si="29"/>
        <v/>
      </c>
      <c r="W105" s="1564" t="str">
        <f t="shared" si="30"/>
        <v/>
      </c>
      <c r="Y105" s="1564" t="str">
        <f t="shared" si="31"/>
        <v/>
      </c>
      <c r="AA105" s="1564" t="str">
        <f t="shared" si="32"/>
        <v/>
      </c>
      <c r="AC105" s="1564" t="str">
        <f t="shared" si="33"/>
        <v/>
      </c>
      <c r="AE105" s="1564" t="str">
        <f t="shared" si="34"/>
        <v/>
      </c>
      <c r="AG105" s="1564" t="str">
        <f t="shared" si="35"/>
        <v/>
      </c>
      <c r="AI105" s="1564" t="str">
        <f t="shared" si="36"/>
        <v/>
      </c>
      <c r="AK105" s="1564" t="str">
        <f t="shared" si="37"/>
        <v/>
      </c>
      <c r="AM105" s="1564" t="str">
        <f t="shared" si="38"/>
        <v/>
      </c>
      <c r="AO105" s="1564" t="str">
        <f t="shared" si="39"/>
        <v/>
      </c>
      <c r="AQ105" s="1564" t="str">
        <f t="shared" si="40"/>
        <v/>
      </c>
    </row>
    <row r="106" spans="5:43">
      <c r="E106" s="1564" t="str">
        <f t="shared" si="41"/>
        <v/>
      </c>
      <c r="G106" s="1564" t="str">
        <f t="shared" si="41"/>
        <v/>
      </c>
      <c r="I106" s="1564" t="str">
        <f t="shared" si="23"/>
        <v/>
      </c>
      <c r="K106" s="1564" t="str">
        <f t="shared" si="24"/>
        <v/>
      </c>
      <c r="M106" s="1564" t="str">
        <f t="shared" si="25"/>
        <v/>
      </c>
      <c r="O106" s="1564" t="str">
        <f t="shared" si="26"/>
        <v/>
      </c>
      <c r="Q106" s="1564" t="str">
        <f t="shared" si="27"/>
        <v/>
      </c>
      <c r="S106" s="1564" t="str">
        <f t="shared" si="28"/>
        <v/>
      </c>
      <c r="U106" s="1564" t="str">
        <f t="shared" si="29"/>
        <v/>
      </c>
      <c r="W106" s="1564" t="str">
        <f t="shared" si="30"/>
        <v/>
      </c>
      <c r="Y106" s="1564" t="str">
        <f t="shared" si="31"/>
        <v/>
      </c>
      <c r="AA106" s="1564" t="str">
        <f t="shared" si="32"/>
        <v/>
      </c>
      <c r="AC106" s="1564" t="str">
        <f t="shared" si="33"/>
        <v/>
      </c>
      <c r="AE106" s="1564" t="str">
        <f t="shared" si="34"/>
        <v/>
      </c>
      <c r="AG106" s="1564" t="str">
        <f t="shared" si="35"/>
        <v/>
      </c>
      <c r="AI106" s="1564" t="str">
        <f t="shared" si="36"/>
        <v/>
      </c>
      <c r="AK106" s="1564" t="str">
        <f t="shared" si="37"/>
        <v/>
      </c>
      <c r="AM106" s="1564" t="str">
        <f t="shared" si="38"/>
        <v/>
      </c>
      <c r="AO106" s="1564" t="str">
        <f t="shared" si="39"/>
        <v/>
      </c>
      <c r="AQ106" s="1564" t="str">
        <f t="shared" si="40"/>
        <v/>
      </c>
    </row>
    <row r="107" spans="5:43">
      <c r="E107" s="1564" t="str">
        <f t="shared" si="41"/>
        <v/>
      </c>
      <c r="G107" s="1564" t="str">
        <f t="shared" si="41"/>
        <v/>
      </c>
      <c r="I107" s="1564" t="str">
        <f t="shared" si="23"/>
        <v/>
      </c>
      <c r="K107" s="1564" t="str">
        <f t="shared" si="24"/>
        <v/>
      </c>
      <c r="M107" s="1564" t="str">
        <f t="shared" si="25"/>
        <v/>
      </c>
      <c r="O107" s="1564" t="str">
        <f t="shared" si="26"/>
        <v/>
      </c>
      <c r="Q107" s="1564" t="str">
        <f t="shared" si="27"/>
        <v/>
      </c>
      <c r="S107" s="1564" t="str">
        <f t="shared" si="28"/>
        <v/>
      </c>
      <c r="U107" s="1564" t="str">
        <f t="shared" si="29"/>
        <v/>
      </c>
      <c r="W107" s="1564" t="str">
        <f t="shared" si="30"/>
        <v/>
      </c>
      <c r="Y107" s="1564" t="str">
        <f t="shared" si="31"/>
        <v/>
      </c>
      <c r="AA107" s="1564" t="str">
        <f t="shared" si="32"/>
        <v/>
      </c>
      <c r="AC107" s="1564" t="str">
        <f t="shared" si="33"/>
        <v/>
      </c>
      <c r="AE107" s="1564" t="str">
        <f t="shared" si="34"/>
        <v/>
      </c>
      <c r="AG107" s="1564" t="str">
        <f t="shared" si="35"/>
        <v/>
      </c>
      <c r="AI107" s="1564" t="str">
        <f t="shared" si="36"/>
        <v/>
      </c>
      <c r="AK107" s="1564" t="str">
        <f t="shared" si="37"/>
        <v/>
      </c>
      <c r="AM107" s="1564" t="str">
        <f t="shared" si="38"/>
        <v/>
      </c>
      <c r="AO107" s="1564" t="str">
        <f t="shared" si="39"/>
        <v/>
      </c>
      <c r="AQ107" s="1564" t="str">
        <f t="shared" si="40"/>
        <v/>
      </c>
    </row>
    <row r="108" spans="5:43">
      <c r="E108" s="1564" t="str">
        <f t="shared" si="41"/>
        <v/>
      </c>
      <c r="G108" s="1564" t="str">
        <f t="shared" si="41"/>
        <v/>
      </c>
      <c r="I108" s="1564" t="str">
        <f t="shared" si="23"/>
        <v/>
      </c>
      <c r="K108" s="1564" t="str">
        <f t="shared" si="24"/>
        <v/>
      </c>
      <c r="M108" s="1564" t="str">
        <f t="shared" si="25"/>
        <v/>
      </c>
      <c r="O108" s="1564" t="str">
        <f t="shared" si="26"/>
        <v/>
      </c>
      <c r="Q108" s="1564" t="str">
        <f t="shared" si="27"/>
        <v/>
      </c>
      <c r="S108" s="1564" t="str">
        <f t="shared" si="28"/>
        <v/>
      </c>
      <c r="U108" s="1564" t="str">
        <f t="shared" si="29"/>
        <v/>
      </c>
      <c r="W108" s="1564" t="str">
        <f t="shared" si="30"/>
        <v/>
      </c>
      <c r="Y108" s="1564" t="str">
        <f t="shared" si="31"/>
        <v/>
      </c>
      <c r="AA108" s="1564" t="str">
        <f t="shared" si="32"/>
        <v/>
      </c>
      <c r="AC108" s="1564" t="str">
        <f t="shared" si="33"/>
        <v/>
      </c>
      <c r="AE108" s="1564" t="str">
        <f t="shared" si="34"/>
        <v/>
      </c>
      <c r="AG108" s="1564" t="str">
        <f t="shared" si="35"/>
        <v/>
      </c>
      <c r="AI108" s="1564" t="str">
        <f t="shared" si="36"/>
        <v/>
      </c>
      <c r="AK108" s="1564" t="str">
        <f t="shared" si="37"/>
        <v/>
      </c>
      <c r="AM108" s="1564" t="str">
        <f t="shared" si="38"/>
        <v/>
      </c>
      <c r="AO108" s="1564" t="str">
        <f t="shared" si="39"/>
        <v/>
      </c>
      <c r="AQ108" s="1564" t="str">
        <f t="shared" si="40"/>
        <v/>
      </c>
    </row>
    <row r="109" spans="5:43">
      <c r="E109" s="1564" t="str">
        <f t="shared" ref="E109:G124" si="42">IF(OR($B109=0,D109=0),"",D109/$B109)</f>
        <v/>
      </c>
      <c r="G109" s="1564" t="str">
        <f t="shared" si="42"/>
        <v/>
      </c>
      <c r="I109" s="1564" t="str">
        <f t="shared" si="23"/>
        <v/>
      </c>
      <c r="K109" s="1564" t="str">
        <f t="shared" si="24"/>
        <v/>
      </c>
      <c r="M109" s="1564" t="str">
        <f t="shared" si="25"/>
        <v/>
      </c>
      <c r="O109" s="1564" t="str">
        <f t="shared" si="26"/>
        <v/>
      </c>
      <c r="Q109" s="1564" t="str">
        <f t="shared" si="27"/>
        <v/>
      </c>
      <c r="S109" s="1564" t="str">
        <f t="shared" si="28"/>
        <v/>
      </c>
      <c r="U109" s="1564" t="str">
        <f t="shared" si="29"/>
        <v/>
      </c>
      <c r="W109" s="1564" t="str">
        <f t="shared" si="30"/>
        <v/>
      </c>
      <c r="Y109" s="1564" t="str">
        <f t="shared" si="31"/>
        <v/>
      </c>
      <c r="AA109" s="1564" t="str">
        <f t="shared" si="32"/>
        <v/>
      </c>
      <c r="AC109" s="1564" t="str">
        <f t="shared" si="33"/>
        <v/>
      </c>
      <c r="AE109" s="1564" t="str">
        <f t="shared" si="34"/>
        <v/>
      </c>
      <c r="AG109" s="1564" t="str">
        <f t="shared" si="35"/>
        <v/>
      </c>
      <c r="AI109" s="1564" t="str">
        <f t="shared" si="36"/>
        <v/>
      </c>
      <c r="AK109" s="1564" t="str">
        <f t="shared" si="37"/>
        <v/>
      </c>
      <c r="AM109" s="1564" t="str">
        <f t="shared" si="38"/>
        <v/>
      </c>
      <c r="AO109" s="1564" t="str">
        <f t="shared" si="39"/>
        <v/>
      </c>
      <c r="AQ109" s="1564" t="str">
        <f t="shared" si="40"/>
        <v/>
      </c>
    </row>
    <row r="110" spans="5:43">
      <c r="E110" s="1564" t="str">
        <f t="shared" si="42"/>
        <v/>
      </c>
      <c r="G110" s="1564" t="str">
        <f t="shared" si="42"/>
        <v/>
      </c>
      <c r="I110" s="1564" t="str">
        <f t="shared" si="23"/>
        <v/>
      </c>
      <c r="K110" s="1564" t="str">
        <f t="shared" si="24"/>
        <v/>
      </c>
      <c r="M110" s="1564" t="str">
        <f t="shared" si="25"/>
        <v/>
      </c>
      <c r="O110" s="1564" t="str">
        <f t="shared" si="26"/>
        <v/>
      </c>
      <c r="Q110" s="1564" t="str">
        <f t="shared" si="27"/>
        <v/>
      </c>
      <c r="S110" s="1564" t="str">
        <f t="shared" si="28"/>
        <v/>
      </c>
      <c r="U110" s="1564" t="str">
        <f t="shared" si="29"/>
        <v/>
      </c>
      <c r="W110" s="1564" t="str">
        <f t="shared" si="30"/>
        <v/>
      </c>
      <c r="Y110" s="1564" t="str">
        <f t="shared" si="31"/>
        <v/>
      </c>
      <c r="AA110" s="1564" t="str">
        <f t="shared" si="32"/>
        <v/>
      </c>
      <c r="AC110" s="1564" t="str">
        <f t="shared" si="33"/>
        <v/>
      </c>
      <c r="AE110" s="1564" t="str">
        <f t="shared" si="34"/>
        <v/>
      </c>
      <c r="AG110" s="1564" t="str">
        <f t="shared" si="35"/>
        <v/>
      </c>
      <c r="AI110" s="1564" t="str">
        <f t="shared" si="36"/>
        <v/>
      </c>
      <c r="AK110" s="1564" t="str">
        <f t="shared" si="37"/>
        <v/>
      </c>
      <c r="AM110" s="1564" t="str">
        <f t="shared" si="38"/>
        <v/>
      </c>
      <c r="AO110" s="1564" t="str">
        <f t="shared" si="39"/>
        <v/>
      </c>
      <c r="AQ110" s="1564" t="str">
        <f t="shared" si="40"/>
        <v/>
      </c>
    </row>
    <row r="111" spans="5:43">
      <c r="E111" s="1564" t="str">
        <f t="shared" si="42"/>
        <v/>
      </c>
      <c r="G111" s="1564" t="str">
        <f t="shared" si="42"/>
        <v/>
      </c>
      <c r="I111" s="1564" t="str">
        <f t="shared" si="23"/>
        <v/>
      </c>
      <c r="K111" s="1564" t="str">
        <f t="shared" si="24"/>
        <v/>
      </c>
      <c r="M111" s="1564" t="str">
        <f t="shared" si="25"/>
        <v/>
      </c>
      <c r="O111" s="1564" t="str">
        <f t="shared" si="26"/>
        <v/>
      </c>
      <c r="Q111" s="1564" t="str">
        <f t="shared" si="27"/>
        <v/>
      </c>
      <c r="S111" s="1564" t="str">
        <f t="shared" si="28"/>
        <v/>
      </c>
      <c r="U111" s="1564" t="str">
        <f t="shared" si="29"/>
        <v/>
      </c>
      <c r="W111" s="1564" t="str">
        <f t="shared" si="30"/>
        <v/>
      </c>
      <c r="Y111" s="1564" t="str">
        <f t="shared" si="31"/>
        <v/>
      </c>
      <c r="AA111" s="1564" t="str">
        <f t="shared" si="32"/>
        <v/>
      </c>
      <c r="AC111" s="1564" t="str">
        <f t="shared" si="33"/>
        <v/>
      </c>
      <c r="AE111" s="1564" t="str">
        <f t="shared" si="34"/>
        <v/>
      </c>
      <c r="AG111" s="1564" t="str">
        <f t="shared" si="35"/>
        <v/>
      </c>
      <c r="AI111" s="1564" t="str">
        <f t="shared" si="36"/>
        <v/>
      </c>
      <c r="AK111" s="1564" t="str">
        <f t="shared" si="37"/>
        <v/>
      </c>
      <c r="AM111" s="1564" t="str">
        <f t="shared" si="38"/>
        <v/>
      </c>
      <c r="AO111" s="1564" t="str">
        <f t="shared" si="39"/>
        <v/>
      </c>
      <c r="AQ111" s="1564" t="str">
        <f t="shared" si="40"/>
        <v/>
      </c>
    </row>
    <row r="112" spans="5:43">
      <c r="E112" s="1564" t="str">
        <f t="shared" si="42"/>
        <v/>
      </c>
      <c r="G112" s="1564" t="str">
        <f t="shared" si="42"/>
        <v/>
      </c>
      <c r="I112" s="1564" t="str">
        <f t="shared" si="23"/>
        <v/>
      </c>
      <c r="K112" s="1564" t="str">
        <f t="shared" si="24"/>
        <v/>
      </c>
      <c r="M112" s="1564" t="str">
        <f t="shared" si="25"/>
        <v/>
      </c>
      <c r="O112" s="1564" t="str">
        <f t="shared" si="26"/>
        <v/>
      </c>
      <c r="Q112" s="1564" t="str">
        <f t="shared" si="27"/>
        <v/>
      </c>
      <c r="S112" s="1564" t="str">
        <f t="shared" si="28"/>
        <v/>
      </c>
      <c r="U112" s="1564" t="str">
        <f t="shared" si="29"/>
        <v/>
      </c>
      <c r="W112" s="1564" t="str">
        <f t="shared" si="30"/>
        <v/>
      </c>
      <c r="Y112" s="1564" t="str">
        <f t="shared" si="31"/>
        <v/>
      </c>
      <c r="AA112" s="1564" t="str">
        <f t="shared" si="32"/>
        <v/>
      </c>
      <c r="AC112" s="1564" t="str">
        <f t="shared" si="33"/>
        <v/>
      </c>
      <c r="AE112" s="1564" t="str">
        <f t="shared" si="34"/>
        <v/>
      </c>
      <c r="AG112" s="1564" t="str">
        <f t="shared" si="35"/>
        <v/>
      </c>
      <c r="AI112" s="1564" t="str">
        <f t="shared" si="36"/>
        <v/>
      </c>
      <c r="AK112" s="1564" t="str">
        <f t="shared" si="37"/>
        <v/>
      </c>
      <c r="AM112" s="1564" t="str">
        <f t="shared" si="38"/>
        <v/>
      </c>
      <c r="AO112" s="1564" t="str">
        <f t="shared" si="39"/>
        <v/>
      </c>
      <c r="AQ112" s="1564" t="str">
        <f t="shared" si="40"/>
        <v/>
      </c>
    </row>
    <row r="113" spans="5:43">
      <c r="E113" s="1564" t="str">
        <f t="shared" si="42"/>
        <v/>
      </c>
      <c r="G113" s="1564" t="str">
        <f t="shared" si="42"/>
        <v/>
      </c>
      <c r="I113" s="1564" t="str">
        <f t="shared" si="23"/>
        <v/>
      </c>
      <c r="K113" s="1564" t="str">
        <f t="shared" si="24"/>
        <v/>
      </c>
      <c r="M113" s="1564" t="str">
        <f t="shared" si="25"/>
        <v/>
      </c>
      <c r="O113" s="1564" t="str">
        <f t="shared" si="26"/>
        <v/>
      </c>
      <c r="Q113" s="1564" t="str">
        <f t="shared" si="27"/>
        <v/>
      </c>
      <c r="S113" s="1564" t="str">
        <f t="shared" si="28"/>
        <v/>
      </c>
      <c r="U113" s="1564" t="str">
        <f t="shared" si="29"/>
        <v/>
      </c>
      <c r="W113" s="1564" t="str">
        <f t="shared" si="30"/>
        <v/>
      </c>
      <c r="Y113" s="1564" t="str">
        <f t="shared" si="31"/>
        <v/>
      </c>
      <c r="AA113" s="1564" t="str">
        <f t="shared" si="32"/>
        <v/>
      </c>
      <c r="AC113" s="1564" t="str">
        <f t="shared" si="33"/>
        <v/>
      </c>
      <c r="AE113" s="1564" t="str">
        <f t="shared" si="34"/>
        <v/>
      </c>
      <c r="AG113" s="1564" t="str">
        <f t="shared" si="35"/>
        <v/>
      </c>
      <c r="AI113" s="1564" t="str">
        <f t="shared" si="36"/>
        <v/>
      </c>
      <c r="AK113" s="1564" t="str">
        <f t="shared" si="37"/>
        <v/>
      </c>
      <c r="AM113" s="1564" t="str">
        <f t="shared" si="38"/>
        <v/>
      </c>
      <c r="AO113" s="1564" t="str">
        <f t="shared" si="39"/>
        <v/>
      </c>
      <c r="AQ113" s="1564" t="str">
        <f t="shared" si="40"/>
        <v/>
      </c>
    </row>
    <row r="114" spans="5:43">
      <c r="E114" s="1564" t="str">
        <f t="shared" si="42"/>
        <v/>
      </c>
      <c r="G114" s="1564" t="str">
        <f t="shared" si="42"/>
        <v/>
      </c>
      <c r="I114" s="1564" t="str">
        <f t="shared" si="23"/>
        <v/>
      </c>
      <c r="K114" s="1564" t="str">
        <f t="shared" si="24"/>
        <v/>
      </c>
      <c r="M114" s="1564" t="str">
        <f t="shared" si="25"/>
        <v/>
      </c>
      <c r="O114" s="1564" t="str">
        <f t="shared" si="26"/>
        <v/>
      </c>
      <c r="Q114" s="1564" t="str">
        <f t="shared" si="27"/>
        <v/>
      </c>
      <c r="S114" s="1564" t="str">
        <f t="shared" si="28"/>
        <v/>
      </c>
      <c r="U114" s="1564" t="str">
        <f t="shared" si="29"/>
        <v/>
      </c>
      <c r="W114" s="1564" t="str">
        <f t="shared" si="30"/>
        <v/>
      </c>
      <c r="Y114" s="1564" t="str">
        <f t="shared" si="31"/>
        <v/>
      </c>
      <c r="AA114" s="1564" t="str">
        <f t="shared" si="32"/>
        <v/>
      </c>
      <c r="AC114" s="1564" t="str">
        <f t="shared" si="33"/>
        <v/>
      </c>
      <c r="AE114" s="1564" t="str">
        <f t="shared" si="34"/>
        <v/>
      </c>
      <c r="AG114" s="1564" t="str">
        <f t="shared" si="35"/>
        <v/>
      </c>
      <c r="AI114" s="1564" t="str">
        <f t="shared" si="36"/>
        <v/>
      </c>
      <c r="AK114" s="1564" t="str">
        <f t="shared" si="37"/>
        <v/>
      </c>
      <c r="AM114" s="1564" t="str">
        <f t="shared" si="38"/>
        <v/>
      </c>
      <c r="AO114" s="1564" t="str">
        <f t="shared" si="39"/>
        <v/>
      </c>
      <c r="AQ114" s="1564" t="str">
        <f t="shared" si="40"/>
        <v/>
      </c>
    </row>
    <row r="115" spans="5:43">
      <c r="E115" s="1564" t="str">
        <f t="shared" si="42"/>
        <v/>
      </c>
      <c r="G115" s="1564" t="str">
        <f t="shared" si="42"/>
        <v/>
      </c>
      <c r="I115" s="1564" t="str">
        <f t="shared" si="23"/>
        <v/>
      </c>
      <c r="K115" s="1564" t="str">
        <f t="shared" si="24"/>
        <v/>
      </c>
      <c r="M115" s="1564" t="str">
        <f t="shared" si="25"/>
        <v/>
      </c>
      <c r="O115" s="1564" t="str">
        <f t="shared" si="26"/>
        <v/>
      </c>
      <c r="Q115" s="1564" t="str">
        <f t="shared" si="27"/>
        <v/>
      </c>
      <c r="S115" s="1564" t="str">
        <f t="shared" si="28"/>
        <v/>
      </c>
      <c r="U115" s="1564" t="str">
        <f t="shared" si="29"/>
        <v/>
      </c>
      <c r="W115" s="1564" t="str">
        <f t="shared" si="30"/>
        <v/>
      </c>
      <c r="Y115" s="1564" t="str">
        <f t="shared" si="31"/>
        <v/>
      </c>
      <c r="AA115" s="1564" t="str">
        <f t="shared" si="32"/>
        <v/>
      </c>
      <c r="AC115" s="1564" t="str">
        <f t="shared" si="33"/>
        <v/>
      </c>
      <c r="AE115" s="1564" t="str">
        <f t="shared" si="34"/>
        <v/>
      </c>
      <c r="AG115" s="1564" t="str">
        <f t="shared" si="35"/>
        <v/>
      </c>
      <c r="AI115" s="1564" t="str">
        <f t="shared" si="36"/>
        <v/>
      </c>
      <c r="AK115" s="1564" t="str">
        <f t="shared" si="37"/>
        <v/>
      </c>
      <c r="AM115" s="1564" t="str">
        <f t="shared" si="38"/>
        <v/>
      </c>
      <c r="AO115" s="1564" t="str">
        <f t="shared" si="39"/>
        <v/>
      </c>
      <c r="AQ115" s="1564" t="str">
        <f t="shared" si="40"/>
        <v/>
      </c>
    </row>
    <row r="116" spans="5:43">
      <c r="E116" s="1564" t="str">
        <f t="shared" si="42"/>
        <v/>
      </c>
      <c r="G116" s="1564" t="str">
        <f t="shared" si="42"/>
        <v/>
      </c>
      <c r="I116" s="1564" t="str">
        <f t="shared" si="23"/>
        <v/>
      </c>
      <c r="K116" s="1564" t="str">
        <f t="shared" si="24"/>
        <v/>
      </c>
      <c r="M116" s="1564" t="str">
        <f t="shared" si="25"/>
        <v/>
      </c>
      <c r="O116" s="1564" t="str">
        <f t="shared" si="26"/>
        <v/>
      </c>
      <c r="Q116" s="1564" t="str">
        <f t="shared" si="27"/>
        <v/>
      </c>
      <c r="S116" s="1564" t="str">
        <f t="shared" si="28"/>
        <v/>
      </c>
      <c r="U116" s="1564" t="str">
        <f t="shared" si="29"/>
        <v/>
      </c>
      <c r="W116" s="1564" t="str">
        <f t="shared" si="30"/>
        <v/>
      </c>
      <c r="Y116" s="1564" t="str">
        <f t="shared" si="31"/>
        <v/>
      </c>
      <c r="AA116" s="1564" t="str">
        <f t="shared" si="32"/>
        <v/>
      </c>
      <c r="AC116" s="1564" t="str">
        <f t="shared" si="33"/>
        <v/>
      </c>
      <c r="AE116" s="1564" t="str">
        <f t="shared" si="34"/>
        <v/>
      </c>
      <c r="AG116" s="1564" t="str">
        <f t="shared" si="35"/>
        <v/>
      </c>
      <c r="AI116" s="1564" t="str">
        <f t="shared" si="36"/>
        <v/>
      </c>
      <c r="AK116" s="1564" t="str">
        <f t="shared" si="37"/>
        <v/>
      </c>
      <c r="AM116" s="1564" t="str">
        <f t="shared" si="38"/>
        <v/>
      </c>
      <c r="AO116" s="1564" t="str">
        <f t="shared" si="39"/>
        <v/>
      </c>
      <c r="AQ116" s="1564" t="str">
        <f t="shared" si="40"/>
        <v/>
      </c>
    </row>
    <row r="117" spans="5:43">
      <c r="E117" s="1564" t="str">
        <f t="shared" si="42"/>
        <v/>
      </c>
      <c r="G117" s="1564" t="str">
        <f t="shared" si="42"/>
        <v/>
      </c>
      <c r="I117" s="1564" t="str">
        <f t="shared" si="23"/>
        <v/>
      </c>
      <c r="K117" s="1564" t="str">
        <f t="shared" si="24"/>
        <v/>
      </c>
      <c r="M117" s="1564" t="str">
        <f t="shared" si="25"/>
        <v/>
      </c>
      <c r="O117" s="1564" t="str">
        <f t="shared" si="26"/>
        <v/>
      </c>
      <c r="Q117" s="1564" t="str">
        <f t="shared" si="27"/>
        <v/>
      </c>
      <c r="S117" s="1564" t="str">
        <f t="shared" si="28"/>
        <v/>
      </c>
      <c r="U117" s="1564" t="str">
        <f t="shared" si="29"/>
        <v/>
      </c>
      <c r="W117" s="1564" t="str">
        <f t="shared" si="30"/>
        <v/>
      </c>
      <c r="Y117" s="1564" t="str">
        <f t="shared" si="31"/>
        <v/>
      </c>
      <c r="AA117" s="1564" t="str">
        <f t="shared" si="32"/>
        <v/>
      </c>
      <c r="AC117" s="1564" t="str">
        <f t="shared" si="33"/>
        <v/>
      </c>
      <c r="AE117" s="1564" t="str">
        <f t="shared" si="34"/>
        <v/>
      </c>
      <c r="AG117" s="1564" t="str">
        <f t="shared" si="35"/>
        <v/>
      </c>
      <c r="AI117" s="1564" t="str">
        <f t="shared" si="36"/>
        <v/>
      </c>
      <c r="AK117" s="1564" t="str">
        <f t="shared" si="37"/>
        <v/>
      </c>
      <c r="AM117" s="1564" t="str">
        <f t="shared" si="38"/>
        <v/>
      </c>
      <c r="AO117" s="1564" t="str">
        <f t="shared" si="39"/>
        <v/>
      </c>
      <c r="AQ117" s="1564" t="str">
        <f t="shared" si="40"/>
        <v/>
      </c>
    </row>
    <row r="118" spans="5:43">
      <c r="E118" s="1564" t="str">
        <f t="shared" si="42"/>
        <v/>
      </c>
      <c r="G118" s="1564" t="str">
        <f t="shared" si="42"/>
        <v/>
      </c>
      <c r="I118" s="1564" t="str">
        <f t="shared" si="23"/>
        <v/>
      </c>
      <c r="K118" s="1564" t="str">
        <f t="shared" si="24"/>
        <v/>
      </c>
      <c r="M118" s="1564" t="str">
        <f t="shared" si="25"/>
        <v/>
      </c>
      <c r="O118" s="1564" t="str">
        <f t="shared" si="26"/>
        <v/>
      </c>
      <c r="Q118" s="1564" t="str">
        <f t="shared" si="27"/>
        <v/>
      </c>
      <c r="S118" s="1564" t="str">
        <f t="shared" si="28"/>
        <v/>
      </c>
      <c r="U118" s="1564" t="str">
        <f t="shared" si="29"/>
        <v/>
      </c>
      <c r="W118" s="1564" t="str">
        <f t="shared" si="30"/>
        <v/>
      </c>
      <c r="Y118" s="1564" t="str">
        <f t="shared" si="31"/>
        <v/>
      </c>
      <c r="AA118" s="1564" t="str">
        <f t="shared" si="32"/>
        <v/>
      </c>
      <c r="AC118" s="1564" t="str">
        <f t="shared" si="33"/>
        <v/>
      </c>
      <c r="AE118" s="1564" t="str">
        <f t="shared" si="34"/>
        <v/>
      </c>
      <c r="AG118" s="1564" t="str">
        <f t="shared" si="35"/>
        <v/>
      </c>
      <c r="AI118" s="1564" t="str">
        <f t="shared" si="36"/>
        <v/>
      </c>
      <c r="AK118" s="1564" t="str">
        <f t="shared" si="37"/>
        <v/>
      </c>
      <c r="AM118" s="1564" t="str">
        <f t="shared" si="38"/>
        <v/>
      </c>
      <c r="AO118" s="1564" t="str">
        <f t="shared" si="39"/>
        <v/>
      </c>
      <c r="AQ118" s="1564" t="str">
        <f t="shared" si="40"/>
        <v/>
      </c>
    </row>
    <row r="119" spans="5:43">
      <c r="E119" s="1564" t="str">
        <f t="shared" si="42"/>
        <v/>
      </c>
      <c r="G119" s="1564" t="str">
        <f t="shared" si="42"/>
        <v/>
      </c>
      <c r="I119" s="1564" t="str">
        <f t="shared" si="23"/>
        <v/>
      </c>
      <c r="K119" s="1564" t="str">
        <f t="shared" si="24"/>
        <v/>
      </c>
      <c r="M119" s="1564" t="str">
        <f t="shared" si="25"/>
        <v/>
      </c>
      <c r="O119" s="1564" t="str">
        <f t="shared" si="26"/>
        <v/>
      </c>
      <c r="Q119" s="1564" t="str">
        <f t="shared" si="27"/>
        <v/>
      </c>
      <c r="S119" s="1564" t="str">
        <f t="shared" si="28"/>
        <v/>
      </c>
      <c r="U119" s="1564" t="str">
        <f t="shared" si="29"/>
        <v/>
      </c>
      <c r="W119" s="1564" t="str">
        <f t="shared" si="30"/>
        <v/>
      </c>
      <c r="Y119" s="1564" t="str">
        <f t="shared" si="31"/>
        <v/>
      </c>
      <c r="AA119" s="1564" t="str">
        <f t="shared" si="32"/>
        <v/>
      </c>
      <c r="AC119" s="1564" t="str">
        <f t="shared" si="33"/>
        <v/>
      </c>
      <c r="AE119" s="1564" t="str">
        <f t="shared" si="34"/>
        <v/>
      </c>
      <c r="AG119" s="1564" t="str">
        <f t="shared" si="35"/>
        <v/>
      </c>
      <c r="AI119" s="1564" t="str">
        <f t="shared" si="36"/>
        <v/>
      </c>
      <c r="AK119" s="1564" t="str">
        <f t="shared" si="37"/>
        <v/>
      </c>
      <c r="AM119" s="1564" t="str">
        <f t="shared" si="38"/>
        <v/>
      </c>
      <c r="AO119" s="1564" t="str">
        <f t="shared" si="39"/>
        <v/>
      </c>
      <c r="AQ119" s="1564" t="str">
        <f t="shared" si="40"/>
        <v/>
      </c>
    </row>
    <row r="120" spans="5:43">
      <c r="E120" s="1564" t="str">
        <f t="shared" si="42"/>
        <v/>
      </c>
      <c r="G120" s="1564" t="str">
        <f t="shared" si="42"/>
        <v/>
      </c>
      <c r="I120" s="1564" t="str">
        <f t="shared" si="23"/>
        <v/>
      </c>
      <c r="K120" s="1564" t="str">
        <f t="shared" si="24"/>
        <v/>
      </c>
      <c r="M120" s="1564" t="str">
        <f t="shared" si="25"/>
        <v/>
      </c>
      <c r="O120" s="1564" t="str">
        <f t="shared" si="26"/>
        <v/>
      </c>
      <c r="Q120" s="1564" t="str">
        <f t="shared" si="27"/>
        <v/>
      </c>
      <c r="S120" s="1564" t="str">
        <f t="shared" si="28"/>
        <v/>
      </c>
      <c r="U120" s="1564" t="str">
        <f t="shared" si="29"/>
        <v/>
      </c>
      <c r="W120" s="1564" t="str">
        <f t="shared" si="30"/>
        <v/>
      </c>
      <c r="Y120" s="1564" t="str">
        <f t="shared" si="31"/>
        <v/>
      </c>
      <c r="AA120" s="1564" t="str">
        <f t="shared" si="32"/>
        <v/>
      </c>
      <c r="AC120" s="1564" t="str">
        <f t="shared" si="33"/>
        <v/>
      </c>
      <c r="AE120" s="1564" t="str">
        <f t="shared" si="34"/>
        <v/>
      </c>
      <c r="AG120" s="1564" t="str">
        <f t="shared" si="35"/>
        <v/>
      </c>
      <c r="AI120" s="1564" t="str">
        <f t="shared" si="36"/>
        <v/>
      </c>
      <c r="AK120" s="1564" t="str">
        <f t="shared" si="37"/>
        <v/>
      </c>
      <c r="AM120" s="1564" t="str">
        <f t="shared" si="38"/>
        <v/>
      </c>
      <c r="AO120" s="1564" t="str">
        <f t="shared" si="39"/>
        <v/>
      </c>
      <c r="AQ120" s="1564" t="str">
        <f t="shared" si="40"/>
        <v/>
      </c>
    </row>
    <row r="121" spans="5:43">
      <c r="E121" s="1564" t="str">
        <f t="shared" si="42"/>
        <v/>
      </c>
      <c r="G121" s="1564" t="str">
        <f t="shared" si="42"/>
        <v/>
      </c>
      <c r="I121" s="1564" t="str">
        <f t="shared" si="23"/>
        <v/>
      </c>
      <c r="K121" s="1564" t="str">
        <f t="shared" si="24"/>
        <v/>
      </c>
      <c r="M121" s="1564" t="str">
        <f t="shared" si="25"/>
        <v/>
      </c>
      <c r="O121" s="1564" t="str">
        <f t="shared" si="26"/>
        <v/>
      </c>
      <c r="Q121" s="1564" t="str">
        <f t="shared" si="27"/>
        <v/>
      </c>
      <c r="S121" s="1564" t="str">
        <f t="shared" si="28"/>
        <v/>
      </c>
      <c r="U121" s="1564" t="str">
        <f t="shared" si="29"/>
        <v/>
      </c>
      <c r="W121" s="1564" t="str">
        <f t="shared" si="30"/>
        <v/>
      </c>
      <c r="Y121" s="1564" t="str">
        <f t="shared" si="31"/>
        <v/>
      </c>
      <c r="AA121" s="1564" t="str">
        <f t="shared" si="32"/>
        <v/>
      </c>
      <c r="AC121" s="1564" t="str">
        <f t="shared" si="33"/>
        <v/>
      </c>
      <c r="AE121" s="1564" t="str">
        <f t="shared" si="34"/>
        <v/>
      </c>
      <c r="AG121" s="1564" t="str">
        <f t="shared" si="35"/>
        <v/>
      </c>
      <c r="AI121" s="1564" t="str">
        <f t="shared" si="36"/>
        <v/>
      </c>
      <c r="AK121" s="1564" t="str">
        <f t="shared" si="37"/>
        <v/>
      </c>
      <c r="AM121" s="1564" t="str">
        <f t="shared" si="38"/>
        <v/>
      </c>
      <c r="AO121" s="1564" t="str">
        <f t="shared" si="39"/>
        <v/>
      </c>
      <c r="AQ121" s="1564" t="str">
        <f t="shared" si="40"/>
        <v/>
      </c>
    </row>
    <row r="122" spans="5:43">
      <c r="E122" s="1564" t="str">
        <f t="shared" si="42"/>
        <v/>
      </c>
      <c r="G122" s="1564" t="str">
        <f t="shared" si="42"/>
        <v/>
      </c>
      <c r="I122" s="1564" t="str">
        <f t="shared" si="23"/>
        <v/>
      </c>
      <c r="K122" s="1564" t="str">
        <f t="shared" si="24"/>
        <v/>
      </c>
      <c r="M122" s="1564" t="str">
        <f t="shared" si="25"/>
        <v/>
      </c>
      <c r="O122" s="1564" t="str">
        <f t="shared" si="26"/>
        <v/>
      </c>
      <c r="Q122" s="1564" t="str">
        <f t="shared" si="27"/>
        <v/>
      </c>
      <c r="S122" s="1564" t="str">
        <f t="shared" si="28"/>
        <v/>
      </c>
      <c r="U122" s="1564" t="str">
        <f t="shared" si="29"/>
        <v/>
      </c>
      <c r="W122" s="1564" t="str">
        <f t="shared" si="30"/>
        <v/>
      </c>
      <c r="Y122" s="1564" t="str">
        <f t="shared" si="31"/>
        <v/>
      </c>
      <c r="AA122" s="1564" t="str">
        <f t="shared" si="32"/>
        <v/>
      </c>
      <c r="AC122" s="1564" t="str">
        <f t="shared" si="33"/>
        <v/>
      </c>
      <c r="AE122" s="1564" t="str">
        <f t="shared" si="34"/>
        <v/>
      </c>
      <c r="AG122" s="1564" t="str">
        <f t="shared" si="35"/>
        <v/>
      </c>
      <c r="AI122" s="1564" t="str">
        <f t="shared" si="36"/>
        <v/>
      </c>
      <c r="AK122" s="1564" t="str">
        <f t="shared" si="37"/>
        <v/>
      </c>
      <c r="AM122" s="1564" t="str">
        <f t="shared" si="38"/>
        <v/>
      </c>
      <c r="AO122" s="1564" t="str">
        <f t="shared" si="39"/>
        <v/>
      </c>
      <c r="AQ122" s="1564" t="str">
        <f t="shared" si="40"/>
        <v/>
      </c>
    </row>
    <row r="123" spans="5:43">
      <c r="E123" s="1564" t="str">
        <f t="shared" si="42"/>
        <v/>
      </c>
      <c r="G123" s="1564" t="str">
        <f t="shared" si="42"/>
        <v/>
      </c>
      <c r="I123" s="1564" t="str">
        <f t="shared" si="23"/>
        <v/>
      </c>
      <c r="K123" s="1564" t="str">
        <f t="shared" si="24"/>
        <v/>
      </c>
      <c r="M123" s="1564" t="str">
        <f t="shared" si="25"/>
        <v/>
      </c>
      <c r="O123" s="1564" t="str">
        <f t="shared" si="26"/>
        <v/>
      </c>
      <c r="Q123" s="1564" t="str">
        <f t="shared" si="27"/>
        <v/>
      </c>
      <c r="S123" s="1564" t="str">
        <f t="shared" si="28"/>
        <v/>
      </c>
      <c r="U123" s="1564" t="str">
        <f t="shared" si="29"/>
        <v/>
      </c>
      <c r="W123" s="1564" t="str">
        <f t="shared" si="30"/>
        <v/>
      </c>
      <c r="Y123" s="1564" t="str">
        <f t="shared" si="31"/>
        <v/>
      </c>
      <c r="AA123" s="1564" t="str">
        <f t="shared" si="32"/>
        <v/>
      </c>
      <c r="AC123" s="1564" t="str">
        <f t="shared" si="33"/>
        <v/>
      </c>
      <c r="AE123" s="1564" t="str">
        <f t="shared" si="34"/>
        <v/>
      </c>
      <c r="AG123" s="1564" t="str">
        <f t="shared" si="35"/>
        <v/>
      </c>
      <c r="AI123" s="1564" t="str">
        <f t="shared" si="36"/>
        <v/>
      </c>
      <c r="AK123" s="1564" t="str">
        <f t="shared" si="37"/>
        <v/>
      </c>
      <c r="AM123" s="1564" t="str">
        <f t="shared" si="38"/>
        <v/>
      </c>
      <c r="AO123" s="1564" t="str">
        <f t="shared" si="39"/>
        <v/>
      </c>
      <c r="AQ123" s="1564" t="str">
        <f t="shared" si="40"/>
        <v/>
      </c>
    </row>
    <row r="124" spans="5:43">
      <c r="E124" s="1564" t="str">
        <f t="shared" si="42"/>
        <v/>
      </c>
      <c r="G124" s="1564" t="str">
        <f t="shared" si="42"/>
        <v/>
      </c>
      <c r="I124" s="1564" t="str">
        <f t="shared" si="23"/>
        <v/>
      </c>
      <c r="K124" s="1564" t="str">
        <f t="shared" si="24"/>
        <v/>
      </c>
      <c r="M124" s="1564" t="str">
        <f t="shared" si="25"/>
        <v/>
      </c>
      <c r="O124" s="1564" t="str">
        <f t="shared" si="26"/>
        <v/>
      </c>
      <c r="Q124" s="1564" t="str">
        <f t="shared" si="27"/>
        <v/>
      </c>
      <c r="S124" s="1564" t="str">
        <f t="shared" si="28"/>
        <v/>
      </c>
      <c r="U124" s="1564" t="str">
        <f t="shared" si="29"/>
        <v/>
      </c>
      <c r="W124" s="1564" t="str">
        <f t="shared" si="30"/>
        <v/>
      </c>
      <c r="Y124" s="1564" t="str">
        <f t="shared" si="31"/>
        <v/>
      </c>
      <c r="AA124" s="1564" t="str">
        <f t="shared" si="32"/>
        <v/>
      </c>
      <c r="AC124" s="1564" t="str">
        <f t="shared" si="33"/>
        <v/>
      </c>
      <c r="AE124" s="1564" t="str">
        <f t="shared" si="34"/>
        <v/>
      </c>
      <c r="AG124" s="1564" t="str">
        <f t="shared" si="35"/>
        <v/>
      </c>
      <c r="AI124" s="1564" t="str">
        <f t="shared" si="36"/>
        <v/>
      </c>
      <c r="AK124" s="1564" t="str">
        <f t="shared" si="37"/>
        <v/>
      </c>
      <c r="AM124" s="1564" t="str">
        <f t="shared" si="38"/>
        <v/>
      </c>
      <c r="AO124" s="1564" t="str">
        <f t="shared" si="39"/>
        <v/>
      </c>
      <c r="AQ124" s="1564" t="str">
        <f t="shared" si="40"/>
        <v/>
      </c>
    </row>
    <row r="125" spans="5:43">
      <c r="E125" s="1564" t="str">
        <f t="shared" ref="E125:G140" si="43">IF(OR($B125=0,D125=0),"",D125/$B125)</f>
        <v/>
      </c>
      <c r="G125" s="1564" t="str">
        <f t="shared" si="43"/>
        <v/>
      </c>
      <c r="I125" s="1564" t="str">
        <f t="shared" si="23"/>
        <v/>
      </c>
      <c r="K125" s="1564" t="str">
        <f t="shared" si="24"/>
        <v/>
      </c>
      <c r="M125" s="1564" t="str">
        <f t="shared" si="25"/>
        <v/>
      </c>
      <c r="O125" s="1564" t="str">
        <f t="shared" si="26"/>
        <v/>
      </c>
      <c r="Q125" s="1564" t="str">
        <f t="shared" si="27"/>
        <v/>
      </c>
      <c r="S125" s="1564" t="str">
        <f t="shared" si="28"/>
        <v/>
      </c>
      <c r="U125" s="1564" t="str">
        <f t="shared" si="29"/>
        <v/>
      </c>
      <c r="W125" s="1564" t="str">
        <f t="shared" si="30"/>
        <v/>
      </c>
      <c r="Y125" s="1564" t="str">
        <f t="shared" si="31"/>
        <v/>
      </c>
      <c r="AA125" s="1564" t="str">
        <f t="shared" si="32"/>
        <v/>
      </c>
      <c r="AC125" s="1564" t="str">
        <f t="shared" si="33"/>
        <v/>
      </c>
      <c r="AE125" s="1564" t="str">
        <f t="shared" si="34"/>
        <v/>
      </c>
      <c r="AG125" s="1564" t="str">
        <f t="shared" si="35"/>
        <v/>
      </c>
      <c r="AI125" s="1564" t="str">
        <f t="shared" si="36"/>
        <v/>
      </c>
      <c r="AK125" s="1564" t="str">
        <f t="shared" si="37"/>
        <v/>
      </c>
      <c r="AM125" s="1564" t="str">
        <f t="shared" si="38"/>
        <v/>
      </c>
      <c r="AO125" s="1564" t="str">
        <f t="shared" si="39"/>
        <v/>
      </c>
      <c r="AQ125" s="1564" t="str">
        <f t="shared" si="40"/>
        <v/>
      </c>
    </row>
    <row r="126" spans="5:43">
      <c r="E126" s="1564" t="str">
        <f t="shared" si="43"/>
        <v/>
      </c>
      <c r="G126" s="1564" t="str">
        <f t="shared" si="43"/>
        <v/>
      </c>
      <c r="I126" s="1564" t="str">
        <f t="shared" si="23"/>
        <v/>
      </c>
      <c r="K126" s="1564" t="str">
        <f t="shared" si="24"/>
        <v/>
      </c>
      <c r="M126" s="1564" t="str">
        <f t="shared" si="25"/>
        <v/>
      </c>
      <c r="O126" s="1564" t="str">
        <f t="shared" si="26"/>
        <v/>
      </c>
      <c r="Q126" s="1564" t="str">
        <f t="shared" si="27"/>
        <v/>
      </c>
      <c r="S126" s="1564" t="str">
        <f t="shared" si="28"/>
        <v/>
      </c>
      <c r="U126" s="1564" t="str">
        <f t="shared" si="29"/>
        <v/>
      </c>
      <c r="W126" s="1564" t="str">
        <f t="shared" si="30"/>
        <v/>
      </c>
      <c r="Y126" s="1564" t="str">
        <f t="shared" si="31"/>
        <v/>
      </c>
      <c r="AA126" s="1564" t="str">
        <f t="shared" si="32"/>
        <v/>
      </c>
      <c r="AC126" s="1564" t="str">
        <f t="shared" si="33"/>
        <v/>
      </c>
      <c r="AE126" s="1564" t="str">
        <f t="shared" si="34"/>
        <v/>
      </c>
      <c r="AG126" s="1564" t="str">
        <f t="shared" si="35"/>
        <v/>
      </c>
      <c r="AI126" s="1564" t="str">
        <f t="shared" si="36"/>
        <v/>
      </c>
      <c r="AK126" s="1564" t="str">
        <f t="shared" si="37"/>
        <v/>
      </c>
      <c r="AM126" s="1564" t="str">
        <f t="shared" si="38"/>
        <v/>
      </c>
      <c r="AO126" s="1564" t="str">
        <f t="shared" si="39"/>
        <v/>
      </c>
      <c r="AQ126" s="1564" t="str">
        <f t="shared" si="40"/>
        <v/>
      </c>
    </row>
    <row r="127" spans="5:43">
      <c r="E127" s="1564" t="str">
        <f t="shared" si="43"/>
        <v/>
      </c>
      <c r="G127" s="1564" t="str">
        <f t="shared" si="43"/>
        <v/>
      </c>
      <c r="I127" s="1564" t="str">
        <f t="shared" si="23"/>
        <v/>
      </c>
      <c r="K127" s="1564" t="str">
        <f t="shared" si="24"/>
        <v/>
      </c>
      <c r="M127" s="1564" t="str">
        <f t="shared" si="25"/>
        <v/>
      </c>
      <c r="O127" s="1564" t="str">
        <f t="shared" si="26"/>
        <v/>
      </c>
      <c r="Q127" s="1564" t="str">
        <f t="shared" si="27"/>
        <v/>
      </c>
      <c r="S127" s="1564" t="str">
        <f t="shared" si="28"/>
        <v/>
      </c>
      <c r="U127" s="1564" t="str">
        <f t="shared" si="29"/>
        <v/>
      </c>
      <c r="W127" s="1564" t="str">
        <f t="shared" si="30"/>
        <v/>
      </c>
      <c r="Y127" s="1564" t="str">
        <f t="shared" si="31"/>
        <v/>
      </c>
      <c r="AA127" s="1564" t="str">
        <f t="shared" si="32"/>
        <v/>
      </c>
      <c r="AC127" s="1564" t="str">
        <f t="shared" si="33"/>
        <v/>
      </c>
      <c r="AE127" s="1564" t="str">
        <f t="shared" si="34"/>
        <v/>
      </c>
      <c r="AG127" s="1564" t="str">
        <f t="shared" si="35"/>
        <v/>
      </c>
      <c r="AI127" s="1564" t="str">
        <f t="shared" si="36"/>
        <v/>
      </c>
      <c r="AK127" s="1564" t="str">
        <f t="shared" si="37"/>
        <v/>
      </c>
      <c r="AM127" s="1564" t="str">
        <f t="shared" si="38"/>
        <v/>
      </c>
      <c r="AO127" s="1564" t="str">
        <f t="shared" si="39"/>
        <v/>
      </c>
      <c r="AQ127" s="1564" t="str">
        <f t="shared" si="40"/>
        <v/>
      </c>
    </row>
    <row r="128" spans="5:43">
      <c r="E128" s="1564" t="str">
        <f t="shared" si="43"/>
        <v/>
      </c>
      <c r="G128" s="1564" t="str">
        <f t="shared" si="43"/>
        <v/>
      </c>
      <c r="I128" s="1564" t="str">
        <f t="shared" si="23"/>
        <v/>
      </c>
      <c r="K128" s="1564" t="str">
        <f t="shared" si="24"/>
        <v/>
      </c>
      <c r="M128" s="1564" t="str">
        <f t="shared" si="25"/>
        <v/>
      </c>
      <c r="O128" s="1564" t="str">
        <f t="shared" si="26"/>
        <v/>
      </c>
      <c r="Q128" s="1564" t="str">
        <f t="shared" si="27"/>
        <v/>
      </c>
      <c r="S128" s="1564" t="str">
        <f t="shared" si="28"/>
        <v/>
      </c>
      <c r="U128" s="1564" t="str">
        <f t="shared" si="29"/>
        <v/>
      </c>
      <c r="W128" s="1564" t="str">
        <f t="shared" si="30"/>
        <v/>
      </c>
      <c r="Y128" s="1564" t="str">
        <f t="shared" si="31"/>
        <v/>
      </c>
      <c r="AA128" s="1564" t="str">
        <f t="shared" si="32"/>
        <v/>
      </c>
      <c r="AC128" s="1564" t="str">
        <f t="shared" si="33"/>
        <v/>
      </c>
      <c r="AE128" s="1564" t="str">
        <f t="shared" si="34"/>
        <v/>
      </c>
      <c r="AG128" s="1564" t="str">
        <f t="shared" si="35"/>
        <v/>
      </c>
      <c r="AI128" s="1564" t="str">
        <f t="shared" si="36"/>
        <v/>
      </c>
      <c r="AK128" s="1564" t="str">
        <f t="shared" si="37"/>
        <v/>
      </c>
      <c r="AM128" s="1564" t="str">
        <f t="shared" si="38"/>
        <v/>
      </c>
      <c r="AO128" s="1564" t="str">
        <f t="shared" si="39"/>
        <v/>
      </c>
      <c r="AQ128" s="1564" t="str">
        <f t="shared" si="40"/>
        <v/>
      </c>
    </row>
    <row r="129" spans="5:43">
      <c r="E129" s="1564" t="str">
        <f t="shared" si="43"/>
        <v/>
      </c>
      <c r="G129" s="1564" t="str">
        <f t="shared" si="43"/>
        <v/>
      </c>
      <c r="I129" s="1564" t="str">
        <f t="shared" si="23"/>
        <v/>
      </c>
      <c r="K129" s="1564" t="str">
        <f t="shared" si="24"/>
        <v/>
      </c>
      <c r="M129" s="1564" t="str">
        <f t="shared" si="25"/>
        <v/>
      </c>
      <c r="O129" s="1564" t="str">
        <f t="shared" si="26"/>
        <v/>
      </c>
      <c r="Q129" s="1564" t="str">
        <f t="shared" si="27"/>
        <v/>
      </c>
      <c r="S129" s="1564" t="str">
        <f t="shared" si="28"/>
        <v/>
      </c>
      <c r="U129" s="1564" t="str">
        <f t="shared" si="29"/>
        <v/>
      </c>
      <c r="W129" s="1564" t="str">
        <f t="shared" si="30"/>
        <v/>
      </c>
      <c r="Y129" s="1564" t="str">
        <f t="shared" si="31"/>
        <v/>
      </c>
      <c r="AA129" s="1564" t="str">
        <f t="shared" si="32"/>
        <v/>
      </c>
      <c r="AC129" s="1564" t="str">
        <f t="shared" si="33"/>
        <v/>
      </c>
      <c r="AE129" s="1564" t="str">
        <f t="shared" si="34"/>
        <v/>
      </c>
      <c r="AG129" s="1564" t="str">
        <f t="shared" si="35"/>
        <v/>
      </c>
      <c r="AI129" s="1564" t="str">
        <f t="shared" si="36"/>
        <v/>
      </c>
      <c r="AK129" s="1564" t="str">
        <f t="shared" si="37"/>
        <v/>
      </c>
      <c r="AM129" s="1564" t="str">
        <f t="shared" si="38"/>
        <v/>
      </c>
      <c r="AO129" s="1564" t="str">
        <f t="shared" si="39"/>
        <v/>
      </c>
      <c r="AQ129" s="1564" t="str">
        <f t="shared" si="40"/>
        <v/>
      </c>
    </row>
    <row r="130" spans="5:43">
      <c r="E130" s="1564" t="str">
        <f t="shared" si="43"/>
        <v/>
      </c>
      <c r="G130" s="1564" t="str">
        <f t="shared" si="43"/>
        <v/>
      </c>
      <c r="I130" s="1564" t="str">
        <f t="shared" si="23"/>
        <v/>
      </c>
      <c r="K130" s="1564" t="str">
        <f t="shared" si="24"/>
        <v/>
      </c>
      <c r="M130" s="1564" t="str">
        <f t="shared" si="25"/>
        <v/>
      </c>
      <c r="O130" s="1564" t="str">
        <f t="shared" si="26"/>
        <v/>
      </c>
      <c r="Q130" s="1564" t="str">
        <f t="shared" si="27"/>
        <v/>
      </c>
      <c r="S130" s="1564" t="str">
        <f t="shared" si="28"/>
        <v/>
      </c>
      <c r="U130" s="1564" t="str">
        <f t="shared" si="29"/>
        <v/>
      </c>
      <c r="W130" s="1564" t="str">
        <f t="shared" si="30"/>
        <v/>
      </c>
      <c r="Y130" s="1564" t="str">
        <f t="shared" si="31"/>
        <v/>
      </c>
      <c r="AA130" s="1564" t="str">
        <f t="shared" si="32"/>
        <v/>
      </c>
      <c r="AC130" s="1564" t="str">
        <f t="shared" si="33"/>
        <v/>
      </c>
      <c r="AE130" s="1564" t="str">
        <f t="shared" si="34"/>
        <v/>
      </c>
      <c r="AG130" s="1564" t="str">
        <f t="shared" si="35"/>
        <v/>
      </c>
      <c r="AI130" s="1564" t="str">
        <f t="shared" si="36"/>
        <v/>
      </c>
      <c r="AK130" s="1564" t="str">
        <f t="shared" si="37"/>
        <v/>
      </c>
      <c r="AM130" s="1564" t="str">
        <f t="shared" si="38"/>
        <v/>
      </c>
      <c r="AO130" s="1564" t="str">
        <f t="shared" si="39"/>
        <v/>
      </c>
      <c r="AQ130" s="1564" t="str">
        <f t="shared" si="40"/>
        <v/>
      </c>
    </row>
    <row r="131" spans="5:43">
      <c r="E131" s="1564" t="str">
        <f t="shared" si="43"/>
        <v/>
      </c>
      <c r="G131" s="1564" t="str">
        <f t="shared" si="43"/>
        <v/>
      </c>
      <c r="I131" s="1564" t="str">
        <f t="shared" si="23"/>
        <v/>
      </c>
      <c r="K131" s="1564" t="str">
        <f t="shared" si="24"/>
        <v/>
      </c>
      <c r="M131" s="1564" t="str">
        <f t="shared" si="25"/>
        <v/>
      </c>
      <c r="O131" s="1564" t="str">
        <f t="shared" si="26"/>
        <v/>
      </c>
      <c r="Q131" s="1564" t="str">
        <f t="shared" si="27"/>
        <v/>
      </c>
      <c r="S131" s="1564" t="str">
        <f t="shared" si="28"/>
        <v/>
      </c>
      <c r="U131" s="1564" t="str">
        <f t="shared" si="29"/>
        <v/>
      </c>
      <c r="W131" s="1564" t="str">
        <f t="shared" si="30"/>
        <v/>
      </c>
      <c r="Y131" s="1564" t="str">
        <f t="shared" si="31"/>
        <v/>
      </c>
      <c r="AA131" s="1564" t="str">
        <f t="shared" si="32"/>
        <v/>
      </c>
      <c r="AC131" s="1564" t="str">
        <f t="shared" si="33"/>
        <v/>
      </c>
      <c r="AE131" s="1564" t="str">
        <f t="shared" si="34"/>
        <v/>
      </c>
      <c r="AG131" s="1564" t="str">
        <f t="shared" si="35"/>
        <v/>
      </c>
      <c r="AI131" s="1564" t="str">
        <f t="shared" si="36"/>
        <v/>
      </c>
      <c r="AK131" s="1564" t="str">
        <f t="shared" si="37"/>
        <v/>
      </c>
      <c r="AM131" s="1564" t="str">
        <f t="shared" si="38"/>
        <v/>
      </c>
      <c r="AO131" s="1564" t="str">
        <f t="shared" si="39"/>
        <v/>
      </c>
      <c r="AQ131" s="1564" t="str">
        <f t="shared" si="40"/>
        <v/>
      </c>
    </row>
    <row r="132" spans="5:43">
      <c r="E132" s="1564" t="str">
        <f t="shared" si="43"/>
        <v/>
      </c>
      <c r="G132" s="1564" t="str">
        <f t="shared" si="43"/>
        <v/>
      </c>
      <c r="I132" s="1564" t="str">
        <f t="shared" si="23"/>
        <v/>
      </c>
      <c r="K132" s="1564" t="str">
        <f t="shared" si="24"/>
        <v/>
      </c>
      <c r="M132" s="1564" t="str">
        <f t="shared" si="25"/>
        <v/>
      </c>
      <c r="O132" s="1564" t="str">
        <f t="shared" si="26"/>
        <v/>
      </c>
      <c r="Q132" s="1564" t="str">
        <f t="shared" si="27"/>
        <v/>
      </c>
      <c r="S132" s="1564" t="str">
        <f t="shared" si="28"/>
        <v/>
      </c>
      <c r="U132" s="1564" t="str">
        <f t="shared" si="29"/>
        <v/>
      </c>
      <c r="W132" s="1564" t="str">
        <f t="shared" si="30"/>
        <v/>
      </c>
      <c r="Y132" s="1564" t="str">
        <f t="shared" si="31"/>
        <v/>
      </c>
      <c r="AA132" s="1564" t="str">
        <f t="shared" si="32"/>
        <v/>
      </c>
      <c r="AC132" s="1564" t="str">
        <f t="shared" si="33"/>
        <v/>
      </c>
      <c r="AE132" s="1564" t="str">
        <f t="shared" si="34"/>
        <v/>
      </c>
      <c r="AG132" s="1564" t="str">
        <f t="shared" si="35"/>
        <v/>
      </c>
      <c r="AI132" s="1564" t="str">
        <f t="shared" si="36"/>
        <v/>
      </c>
      <c r="AK132" s="1564" t="str">
        <f t="shared" si="37"/>
        <v/>
      </c>
      <c r="AM132" s="1564" t="str">
        <f t="shared" si="38"/>
        <v/>
      </c>
      <c r="AO132" s="1564" t="str">
        <f t="shared" si="39"/>
        <v/>
      </c>
      <c r="AQ132" s="1564" t="str">
        <f t="shared" si="40"/>
        <v/>
      </c>
    </row>
    <row r="133" spans="5:43">
      <c r="E133" s="1564" t="str">
        <f t="shared" si="43"/>
        <v/>
      </c>
      <c r="G133" s="1564" t="str">
        <f t="shared" si="43"/>
        <v/>
      </c>
      <c r="I133" s="1564" t="str">
        <f t="shared" si="23"/>
        <v/>
      </c>
      <c r="K133" s="1564" t="str">
        <f t="shared" si="24"/>
        <v/>
      </c>
      <c r="M133" s="1564" t="str">
        <f t="shared" si="25"/>
        <v/>
      </c>
      <c r="O133" s="1564" t="str">
        <f t="shared" si="26"/>
        <v/>
      </c>
      <c r="Q133" s="1564" t="str">
        <f t="shared" si="27"/>
        <v/>
      </c>
      <c r="S133" s="1564" t="str">
        <f t="shared" si="28"/>
        <v/>
      </c>
      <c r="U133" s="1564" t="str">
        <f t="shared" si="29"/>
        <v/>
      </c>
      <c r="W133" s="1564" t="str">
        <f t="shared" si="30"/>
        <v/>
      </c>
      <c r="Y133" s="1564" t="str">
        <f t="shared" si="31"/>
        <v/>
      </c>
      <c r="AA133" s="1564" t="str">
        <f t="shared" si="32"/>
        <v/>
      </c>
      <c r="AC133" s="1564" t="str">
        <f t="shared" si="33"/>
        <v/>
      </c>
      <c r="AE133" s="1564" t="str">
        <f t="shared" si="34"/>
        <v/>
      </c>
      <c r="AG133" s="1564" t="str">
        <f t="shared" si="35"/>
        <v/>
      </c>
      <c r="AI133" s="1564" t="str">
        <f t="shared" si="36"/>
        <v/>
      </c>
      <c r="AK133" s="1564" t="str">
        <f t="shared" si="37"/>
        <v/>
      </c>
      <c r="AM133" s="1564" t="str">
        <f t="shared" si="38"/>
        <v/>
      </c>
      <c r="AO133" s="1564" t="str">
        <f t="shared" si="39"/>
        <v/>
      </c>
      <c r="AQ133" s="1564" t="str">
        <f t="shared" si="40"/>
        <v/>
      </c>
    </row>
    <row r="134" spans="5:43">
      <c r="E134" s="1564" t="str">
        <f t="shared" si="43"/>
        <v/>
      </c>
      <c r="G134" s="1564" t="str">
        <f t="shared" si="43"/>
        <v/>
      </c>
      <c r="I134" s="1564" t="str">
        <f t="shared" si="23"/>
        <v/>
      </c>
      <c r="K134" s="1564" t="str">
        <f t="shared" si="24"/>
        <v/>
      </c>
      <c r="M134" s="1564" t="str">
        <f t="shared" si="25"/>
        <v/>
      </c>
      <c r="O134" s="1564" t="str">
        <f t="shared" si="26"/>
        <v/>
      </c>
      <c r="Q134" s="1564" t="str">
        <f t="shared" si="27"/>
        <v/>
      </c>
      <c r="S134" s="1564" t="str">
        <f t="shared" si="28"/>
        <v/>
      </c>
      <c r="U134" s="1564" t="str">
        <f t="shared" si="29"/>
        <v/>
      </c>
      <c r="W134" s="1564" t="str">
        <f t="shared" si="30"/>
        <v/>
      </c>
      <c r="Y134" s="1564" t="str">
        <f t="shared" si="31"/>
        <v/>
      </c>
      <c r="AA134" s="1564" t="str">
        <f t="shared" si="32"/>
        <v/>
      </c>
      <c r="AC134" s="1564" t="str">
        <f t="shared" si="33"/>
        <v/>
      </c>
      <c r="AE134" s="1564" t="str">
        <f t="shared" si="34"/>
        <v/>
      </c>
      <c r="AG134" s="1564" t="str">
        <f t="shared" si="35"/>
        <v/>
      </c>
      <c r="AI134" s="1564" t="str">
        <f t="shared" si="36"/>
        <v/>
      </c>
      <c r="AK134" s="1564" t="str">
        <f t="shared" si="37"/>
        <v/>
      </c>
      <c r="AM134" s="1564" t="str">
        <f t="shared" si="38"/>
        <v/>
      </c>
      <c r="AO134" s="1564" t="str">
        <f t="shared" si="39"/>
        <v/>
      </c>
      <c r="AQ134" s="1564" t="str">
        <f t="shared" si="40"/>
        <v/>
      </c>
    </row>
    <row r="135" spans="5:43">
      <c r="E135" s="1564" t="str">
        <f t="shared" si="43"/>
        <v/>
      </c>
      <c r="G135" s="1564" t="str">
        <f t="shared" si="43"/>
        <v/>
      </c>
      <c r="I135" s="1564" t="str">
        <f t="shared" si="23"/>
        <v/>
      </c>
      <c r="K135" s="1564" t="str">
        <f t="shared" si="24"/>
        <v/>
      </c>
      <c r="M135" s="1564" t="str">
        <f t="shared" si="25"/>
        <v/>
      </c>
      <c r="O135" s="1564" t="str">
        <f t="shared" si="26"/>
        <v/>
      </c>
      <c r="Q135" s="1564" t="str">
        <f t="shared" si="27"/>
        <v/>
      </c>
      <c r="S135" s="1564" t="str">
        <f t="shared" si="28"/>
        <v/>
      </c>
      <c r="U135" s="1564" t="str">
        <f t="shared" si="29"/>
        <v/>
      </c>
      <c r="W135" s="1564" t="str">
        <f t="shared" si="30"/>
        <v/>
      </c>
      <c r="Y135" s="1564" t="str">
        <f t="shared" si="31"/>
        <v/>
      </c>
      <c r="AA135" s="1564" t="str">
        <f t="shared" si="32"/>
        <v/>
      </c>
      <c r="AC135" s="1564" t="str">
        <f t="shared" si="33"/>
        <v/>
      </c>
      <c r="AE135" s="1564" t="str">
        <f t="shared" si="34"/>
        <v/>
      </c>
      <c r="AG135" s="1564" t="str">
        <f t="shared" si="35"/>
        <v/>
      </c>
      <c r="AI135" s="1564" t="str">
        <f t="shared" si="36"/>
        <v/>
      </c>
      <c r="AK135" s="1564" t="str">
        <f t="shared" si="37"/>
        <v/>
      </c>
      <c r="AM135" s="1564" t="str">
        <f t="shared" si="38"/>
        <v/>
      </c>
      <c r="AO135" s="1564" t="str">
        <f t="shared" si="39"/>
        <v/>
      </c>
      <c r="AQ135" s="1564" t="str">
        <f t="shared" si="40"/>
        <v/>
      </c>
    </row>
    <row r="136" spans="5:43">
      <c r="E136" s="1564" t="str">
        <f t="shared" si="43"/>
        <v/>
      </c>
      <c r="G136" s="1564" t="str">
        <f t="shared" si="43"/>
        <v/>
      </c>
      <c r="I136" s="1564" t="str">
        <f t="shared" si="23"/>
        <v/>
      </c>
      <c r="K136" s="1564" t="str">
        <f t="shared" si="24"/>
        <v/>
      </c>
      <c r="M136" s="1564" t="str">
        <f t="shared" si="25"/>
        <v/>
      </c>
      <c r="O136" s="1564" t="str">
        <f t="shared" si="26"/>
        <v/>
      </c>
      <c r="Q136" s="1564" t="str">
        <f t="shared" si="27"/>
        <v/>
      </c>
      <c r="S136" s="1564" t="str">
        <f t="shared" si="28"/>
        <v/>
      </c>
      <c r="U136" s="1564" t="str">
        <f t="shared" si="29"/>
        <v/>
      </c>
      <c r="W136" s="1564" t="str">
        <f t="shared" si="30"/>
        <v/>
      </c>
      <c r="Y136" s="1564" t="str">
        <f t="shared" si="31"/>
        <v/>
      </c>
      <c r="AA136" s="1564" t="str">
        <f t="shared" si="32"/>
        <v/>
      </c>
      <c r="AC136" s="1564" t="str">
        <f t="shared" si="33"/>
        <v/>
      </c>
      <c r="AE136" s="1564" t="str">
        <f t="shared" si="34"/>
        <v/>
      </c>
      <c r="AG136" s="1564" t="str">
        <f t="shared" si="35"/>
        <v/>
      </c>
      <c r="AI136" s="1564" t="str">
        <f t="shared" si="36"/>
        <v/>
      </c>
      <c r="AK136" s="1564" t="str">
        <f t="shared" si="37"/>
        <v/>
      </c>
      <c r="AM136" s="1564" t="str">
        <f t="shared" si="38"/>
        <v/>
      </c>
      <c r="AO136" s="1564" t="str">
        <f t="shared" si="39"/>
        <v/>
      </c>
      <c r="AQ136" s="1564" t="str">
        <f t="shared" si="40"/>
        <v/>
      </c>
    </row>
    <row r="137" spans="5:43">
      <c r="E137" s="1564" t="str">
        <f t="shared" si="43"/>
        <v/>
      </c>
      <c r="G137" s="1564" t="str">
        <f t="shared" si="43"/>
        <v/>
      </c>
      <c r="I137" s="1564" t="str">
        <f t="shared" si="23"/>
        <v/>
      </c>
      <c r="K137" s="1564" t="str">
        <f t="shared" si="24"/>
        <v/>
      </c>
      <c r="M137" s="1564" t="str">
        <f t="shared" si="25"/>
        <v/>
      </c>
      <c r="O137" s="1564" t="str">
        <f t="shared" si="26"/>
        <v/>
      </c>
      <c r="Q137" s="1564" t="str">
        <f t="shared" si="27"/>
        <v/>
      </c>
      <c r="S137" s="1564" t="str">
        <f t="shared" si="28"/>
        <v/>
      </c>
      <c r="U137" s="1564" t="str">
        <f t="shared" si="29"/>
        <v/>
      </c>
      <c r="W137" s="1564" t="str">
        <f t="shared" si="30"/>
        <v/>
      </c>
      <c r="Y137" s="1564" t="str">
        <f t="shared" si="31"/>
        <v/>
      </c>
      <c r="AA137" s="1564" t="str">
        <f t="shared" si="32"/>
        <v/>
      </c>
      <c r="AC137" s="1564" t="str">
        <f t="shared" si="33"/>
        <v/>
      </c>
      <c r="AE137" s="1564" t="str">
        <f t="shared" si="34"/>
        <v/>
      </c>
      <c r="AG137" s="1564" t="str">
        <f t="shared" si="35"/>
        <v/>
      </c>
      <c r="AI137" s="1564" t="str">
        <f t="shared" si="36"/>
        <v/>
      </c>
      <c r="AK137" s="1564" t="str">
        <f t="shared" si="37"/>
        <v/>
      </c>
      <c r="AM137" s="1564" t="str">
        <f t="shared" si="38"/>
        <v/>
      </c>
      <c r="AO137" s="1564" t="str">
        <f t="shared" si="39"/>
        <v/>
      </c>
      <c r="AQ137" s="1564" t="str">
        <f t="shared" si="40"/>
        <v/>
      </c>
    </row>
    <row r="138" spans="5:43">
      <c r="E138" s="1564" t="str">
        <f t="shared" si="43"/>
        <v/>
      </c>
      <c r="G138" s="1564" t="str">
        <f t="shared" si="43"/>
        <v/>
      </c>
      <c r="I138" s="1564" t="str">
        <f t="shared" si="23"/>
        <v/>
      </c>
      <c r="K138" s="1564" t="str">
        <f t="shared" si="24"/>
        <v/>
      </c>
      <c r="M138" s="1564" t="str">
        <f t="shared" si="25"/>
        <v/>
      </c>
      <c r="O138" s="1564" t="str">
        <f t="shared" si="26"/>
        <v/>
      </c>
      <c r="Q138" s="1564" t="str">
        <f t="shared" si="27"/>
        <v/>
      </c>
      <c r="S138" s="1564" t="str">
        <f t="shared" si="28"/>
        <v/>
      </c>
      <c r="U138" s="1564" t="str">
        <f t="shared" si="29"/>
        <v/>
      </c>
      <c r="W138" s="1564" t="str">
        <f t="shared" si="30"/>
        <v/>
      </c>
      <c r="Y138" s="1564" t="str">
        <f t="shared" si="31"/>
        <v/>
      </c>
      <c r="AA138" s="1564" t="str">
        <f t="shared" si="32"/>
        <v/>
      </c>
      <c r="AC138" s="1564" t="str">
        <f t="shared" si="33"/>
        <v/>
      </c>
      <c r="AE138" s="1564" t="str">
        <f t="shared" si="34"/>
        <v/>
      </c>
      <c r="AG138" s="1564" t="str">
        <f t="shared" si="35"/>
        <v/>
      </c>
      <c r="AI138" s="1564" t="str">
        <f t="shared" si="36"/>
        <v/>
      </c>
      <c r="AK138" s="1564" t="str">
        <f t="shared" si="37"/>
        <v/>
      </c>
      <c r="AM138" s="1564" t="str">
        <f t="shared" si="38"/>
        <v/>
      </c>
      <c r="AO138" s="1564" t="str">
        <f t="shared" si="39"/>
        <v/>
      </c>
      <c r="AQ138" s="1564" t="str">
        <f t="shared" si="40"/>
        <v/>
      </c>
    </row>
    <row r="139" spans="5:43">
      <c r="E139" s="1564" t="str">
        <f t="shared" si="43"/>
        <v/>
      </c>
      <c r="G139" s="1564" t="str">
        <f t="shared" si="43"/>
        <v/>
      </c>
      <c r="I139" s="1564" t="str">
        <f t="shared" si="23"/>
        <v/>
      </c>
      <c r="K139" s="1564" t="str">
        <f t="shared" si="24"/>
        <v/>
      </c>
      <c r="M139" s="1564" t="str">
        <f t="shared" si="25"/>
        <v/>
      </c>
      <c r="O139" s="1564" t="str">
        <f t="shared" si="26"/>
        <v/>
      </c>
      <c r="Q139" s="1564" t="str">
        <f t="shared" si="27"/>
        <v/>
      </c>
      <c r="S139" s="1564" t="str">
        <f t="shared" si="28"/>
        <v/>
      </c>
      <c r="U139" s="1564" t="str">
        <f t="shared" si="29"/>
        <v/>
      </c>
      <c r="W139" s="1564" t="str">
        <f t="shared" si="30"/>
        <v/>
      </c>
      <c r="Y139" s="1564" t="str">
        <f t="shared" si="31"/>
        <v/>
      </c>
      <c r="AA139" s="1564" t="str">
        <f t="shared" si="32"/>
        <v/>
      </c>
      <c r="AC139" s="1564" t="str">
        <f t="shared" si="33"/>
        <v/>
      </c>
      <c r="AE139" s="1564" t="str">
        <f t="shared" si="34"/>
        <v/>
      </c>
      <c r="AG139" s="1564" t="str">
        <f t="shared" si="35"/>
        <v/>
      </c>
      <c r="AI139" s="1564" t="str">
        <f t="shared" si="36"/>
        <v/>
      </c>
      <c r="AK139" s="1564" t="str">
        <f t="shared" si="37"/>
        <v/>
      </c>
      <c r="AM139" s="1564" t="str">
        <f t="shared" si="38"/>
        <v/>
      </c>
      <c r="AO139" s="1564" t="str">
        <f t="shared" si="39"/>
        <v/>
      </c>
      <c r="AQ139" s="1564" t="str">
        <f t="shared" si="40"/>
        <v/>
      </c>
    </row>
    <row r="140" spans="5:43">
      <c r="E140" s="1564" t="str">
        <f t="shared" si="43"/>
        <v/>
      </c>
      <c r="G140" s="1564" t="str">
        <f t="shared" si="43"/>
        <v/>
      </c>
      <c r="I140" s="1564" t="str">
        <f t="shared" si="23"/>
        <v/>
      </c>
      <c r="K140" s="1564" t="str">
        <f t="shared" si="24"/>
        <v/>
      </c>
      <c r="M140" s="1564" t="str">
        <f t="shared" si="25"/>
        <v/>
      </c>
      <c r="O140" s="1564" t="str">
        <f t="shared" si="26"/>
        <v/>
      </c>
      <c r="Q140" s="1564" t="str">
        <f t="shared" si="27"/>
        <v/>
      </c>
      <c r="S140" s="1564" t="str">
        <f t="shared" si="28"/>
        <v/>
      </c>
      <c r="U140" s="1564" t="str">
        <f t="shared" si="29"/>
        <v/>
      </c>
      <c r="W140" s="1564" t="str">
        <f t="shared" si="30"/>
        <v/>
      </c>
      <c r="Y140" s="1564" t="str">
        <f t="shared" si="31"/>
        <v/>
      </c>
      <c r="AA140" s="1564" t="str">
        <f t="shared" si="32"/>
        <v/>
      </c>
      <c r="AC140" s="1564" t="str">
        <f t="shared" si="33"/>
        <v/>
      </c>
      <c r="AE140" s="1564" t="str">
        <f t="shared" si="34"/>
        <v/>
      </c>
      <c r="AG140" s="1564" t="str">
        <f t="shared" si="35"/>
        <v/>
      </c>
      <c r="AI140" s="1564" t="str">
        <f t="shared" si="36"/>
        <v/>
      </c>
      <c r="AK140" s="1564" t="str">
        <f t="shared" si="37"/>
        <v/>
      </c>
      <c r="AM140" s="1564" t="str">
        <f t="shared" si="38"/>
        <v/>
      </c>
      <c r="AO140" s="1564" t="str">
        <f t="shared" si="39"/>
        <v/>
      </c>
      <c r="AQ140" s="1564" t="str">
        <f t="shared" si="40"/>
        <v/>
      </c>
    </row>
    <row r="141" spans="5:43">
      <c r="E141" s="1564" t="str">
        <f t="shared" ref="E141:G156" si="44">IF(OR($B141=0,D141=0),"",D141/$B141)</f>
        <v/>
      </c>
      <c r="G141" s="1564" t="str">
        <f t="shared" si="44"/>
        <v/>
      </c>
      <c r="I141" s="1564" t="str">
        <f t="shared" ref="I141:I204" si="45">IF(OR($B141=0,H141=0),"",H141/$B141)</f>
        <v/>
      </c>
      <c r="K141" s="1564" t="str">
        <f t="shared" ref="K141:K204" si="46">IF(OR($B141=0,J141=0),"",J141/$B141)</f>
        <v/>
      </c>
      <c r="M141" s="1564" t="str">
        <f t="shared" ref="M141:M204" si="47">IF(OR($B141=0,L141=0),"",L141/$B141)</f>
        <v/>
      </c>
      <c r="O141" s="1564" t="str">
        <f t="shared" ref="O141:O204" si="48">IF(OR($B141=0,N141=0),"",N141/$B141)</f>
        <v/>
      </c>
      <c r="Q141" s="1564" t="str">
        <f t="shared" ref="Q141:Q204" si="49">IF(OR($B141=0,P141=0),"",P141/$B141)</f>
        <v/>
      </c>
      <c r="S141" s="1564" t="str">
        <f t="shared" ref="S141:S204" si="50">IF(OR($B141=0,R141=0),"",R141/$B141)</f>
        <v/>
      </c>
      <c r="U141" s="1564" t="str">
        <f t="shared" ref="U141:U204" si="51">IF(OR($B141=0,T141=0),"",T141/$B141)</f>
        <v/>
      </c>
      <c r="W141" s="1564" t="str">
        <f t="shared" ref="W141:W204" si="52">IF(OR($B141=0,V141=0),"",V141/$B141)</f>
        <v/>
      </c>
      <c r="Y141" s="1564" t="str">
        <f t="shared" ref="Y141:Y204" si="53">IF(OR($B141=0,X141=0),"",X141/$B141)</f>
        <v/>
      </c>
      <c r="AA141" s="1564" t="str">
        <f t="shared" ref="AA141:AA204" si="54">IF(OR($B141=0,Z141=0),"",Z141/$B141)</f>
        <v/>
      </c>
      <c r="AC141" s="1564" t="str">
        <f t="shared" ref="AC141:AC204" si="55">IF(OR($B141=0,AB141=0),"",AB141/$B141)</f>
        <v/>
      </c>
      <c r="AE141" s="1564" t="str">
        <f t="shared" ref="AE141:AE204" si="56">IF(OR($B141=0,AD141=0),"",AD141/$B141)</f>
        <v/>
      </c>
      <c r="AG141" s="1564" t="str">
        <f t="shared" ref="AG141:AG204" si="57">IF(OR($B141=0,AF141=0),"",AF141/$B141)</f>
        <v/>
      </c>
      <c r="AI141" s="1564" t="str">
        <f t="shared" ref="AI141:AI204" si="58">IF(OR($B141=0,AH141=0),"",AH141/$B141)</f>
        <v/>
      </c>
      <c r="AK141" s="1564" t="str">
        <f t="shared" ref="AK141:AK204" si="59">IF(OR($B141=0,AJ141=0),"",AJ141/$B141)</f>
        <v/>
      </c>
      <c r="AM141" s="1564" t="str">
        <f t="shared" ref="AM141:AM204" si="60">IF(OR($B141=0,AL141=0),"",AL141/$B141)</f>
        <v/>
      </c>
      <c r="AO141" s="1564" t="str">
        <f t="shared" ref="AO141:AO204" si="61">IF(OR($B141=0,AN141=0),"",AN141/$B141)</f>
        <v/>
      </c>
      <c r="AQ141" s="1564" t="str">
        <f t="shared" ref="AQ141:AQ204" si="62">IF(OR($B141=0,AP141=0),"",AP141/$B141)</f>
        <v/>
      </c>
    </row>
    <row r="142" spans="5:43">
      <c r="E142" s="1564" t="str">
        <f t="shared" si="44"/>
        <v/>
      </c>
      <c r="G142" s="1564" t="str">
        <f t="shared" si="44"/>
        <v/>
      </c>
      <c r="I142" s="1564" t="str">
        <f t="shared" si="45"/>
        <v/>
      </c>
      <c r="K142" s="1564" t="str">
        <f t="shared" si="46"/>
        <v/>
      </c>
      <c r="M142" s="1564" t="str">
        <f t="shared" si="47"/>
        <v/>
      </c>
      <c r="O142" s="1564" t="str">
        <f t="shared" si="48"/>
        <v/>
      </c>
      <c r="Q142" s="1564" t="str">
        <f t="shared" si="49"/>
        <v/>
      </c>
      <c r="S142" s="1564" t="str">
        <f t="shared" si="50"/>
        <v/>
      </c>
      <c r="U142" s="1564" t="str">
        <f t="shared" si="51"/>
        <v/>
      </c>
      <c r="W142" s="1564" t="str">
        <f t="shared" si="52"/>
        <v/>
      </c>
      <c r="Y142" s="1564" t="str">
        <f t="shared" si="53"/>
        <v/>
      </c>
      <c r="AA142" s="1564" t="str">
        <f t="shared" si="54"/>
        <v/>
      </c>
      <c r="AC142" s="1564" t="str">
        <f t="shared" si="55"/>
        <v/>
      </c>
      <c r="AE142" s="1564" t="str">
        <f t="shared" si="56"/>
        <v/>
      </c>
      <c r="AG142" s="1564" t="str">
        <f t="shared" si="57"/>
        <v/>
      </c>
      <c r="AI142" s="1564" t="str">
        <f t="shared" si="58"/>
        <v/>
      </c>
      <c r="AK142" s="1564" t="str">
        <f t="shared" si="59"/>
        <v/>
      </c>
      <c r="AM142" s="1564" t="str">
        <f t="shared" si="60"/>
        <v/>
      </c>
      <c r="AO142" s="1564" t="str">
        <f t="shared" si="61"/>
        <v/>
      </c>
      <c r="AQ142" s="1564" t="str">
        <f t="shared" si="62"/>
        <v/>
      </c>
    </row>
    <row r="143" spans="5:43">
      <c r="E143" s="1564" t="str">
        <f t="shared" si="44"/>
        <v/>
      </c>
      <c r="G143" s="1564" t="str">
        <f t="shared" si="44"/>
        <v/>
      </c>
      <c r="I143" s="1564" t="str">
        <f t="shared" si="45"/>
        <v/>
      </c>
      <c r="K143" s="1564" t="str">
        <f t="shared" si="46"/>
        <v/>
      </c>
      <c r="M143" s="1564" t="str">
        <f t="shared" si="47"/>
        <v/>
      </c>
      <c r="O143" s="1564" t="str">
        <f t="shared" si="48"/>
        <v/>
      </c>
      <c r="Q143" s="1564" t="str">
        <f t="shared" si="49"/>
        <v/>
      </c>
      <c r="S143" s="1564" t="str">
        <f t="shared" si="50"/>
        <v/>
      </c>
      <c r="U143" s="1564" t="str">
        <f t="shared" si="51"/>
        <v/>
      </c>
      <c r="W143" s="1564" t="str">
        <f t="shared" si="52"/>
        <v/>
      </c>
      <c r="Y143" s="1564" t="str">
        <f t="shared" si="53"/>
        <v/>
      </c>
      <c r="AA143" s="1564" t="str">
        <f t="shared" si="54"/>
        <v/>
      </c>
      <c r="AC143" s="1564" t="str">
        <f t="shared" si="55"/>
        <v/>
      </c>
      <c r="AE143" s="1564" t="str">
        <f t="shared" si="56"/>
        <v/>
      </c>
      <c r="AG143" s="1564" t="str">
        <f t="shared" si="57"/>
        <v/>
      </c>
      <c r="AI143" s="1564" t="str">
        <f t="shared" si="58"/>
        <v/>
      </c>
      <c r="AK143" s="1564" t="str">
        <f t="shared" si="59"/>
        <v/>
      </c>
      <c r="AM143" s="1564" t="str">
        <f t="shared" si="60"/>
        <v/>
      </c>
      <c r="AO143" s="1564" t="str">
        <f t="shared" si="61"/>
        <v/>
      </c>
      <c r="AQ143" s="1564" t="str">
        <f t="shared" si="62"/>
        <v/>
      </c>
    </row>
    <row r="144" spans="5:43">
      <c r="E144" s="1564" t="str">
        <f t="shared" si="44"/>
        <v/>
      </c>
      <c r="G144" s="1564" t="str">
        <f t="shared" si="44"/>
        <v/>
      </c>
      <c r="I144" s="1564" t="str">
        <f t="shared" si="45"/>
        <v/>
      </c>
      <c r="K144" s="1564" t="str">
        <f t="shared" si="46"/>
        <v/>
      </c>
      <c r="M144" s="1564" t="str">
        <f t="shared" si="47"/>
        <v/>
      </c>
      <c r="O144" s="1564" t="str">
        <f t="shared" si="48"/>
        <v/>
      </c>
      <c r="Q144" s="1564" t="str">
        <f t="shared" si="49"/>
        <v/>
      </c>
      <c r="S144" s="1564" t="str">
        <f t="shared" si="50"/>
        <v/>
      </c>
      <c r="U144" s="1564" t="str">
        <f t="shared" si="51"/>
        <v/>
      </c>
      <c r="W144" s="1564" t="str">
        <f t="shared" si="52"/>
        <v/>
      </c>
      <c r="Y144" s="1564" t="str">
        <f t="shared" si="53"/>
        <v/>
      </c>
      <c r="AA144" s="1564" t="str">
        <f t="shared" si="54"/>
        <v/>
      </c>
      <c r="AC144" s="1564" t="str">
        <f t="shared" si="55"/>
        <v/>
      </c>
      <c r="AE144" s="1564" t="str">
        <f t="shared" si="56"/>
        <v/>
      </c>
      <c r="AG144" s="1564" t="str">
        <f t="shared" si="57"/>
        <v/>
      </c>
      <c r="AI144" s="1564" t="str">
        <f t="shared" si="58"/>
        <v/>
      </c>
      <c r="AK144" s="1564" t="str">
        <f t="shared" si="59"/>
        <v/>
      </c>
      <c r="AM144" s="1564" t="str">
        <f t="shared" si="60"/>
        <v/>
      </c>
      <c r="AO144" s="1564" t="str">
        <f t="shared" si="61"/>
        <v/>
      </c>
      <c r="AQ144" s="1564" t="str">
        <f t="shared" si="62"/>
        <v/>
      </c>
    </row>
    <row r="145" spans="5:43">
      <c r="E145" s="1564" t="str">
        <f t="shared" si="44"/>
        <v/>
      </c>
      <c r="G145" s="1564" t="str">
        <f t="shared" si="44"/>
        <v/>
      </c>
      <c r="I145" s="1564" t="str">
        <f t="shared" si="45"/>
        <v/>
      </c>
      <c r="K145" s="1564" t="str">
        <f t="shared" si="46"/>
        <v/>
      </c>
      <c r="M145" s="1564" t="str">
        <f t="shared" si="47"/>
        <v/>
      </c>
      <c r="O145" s="1564" t="str">
        <f t="shared" si="48"/>
        <v/>
      </c>
      <c r="Q145" s="1564" t="str">
        <f t="shared" si="49"/>
        <v/>
      </c>
      <c r="S145" s="1564" t="str">
        <f t="shared" si="50"/>
        <v/>
      </c>
      <c r="U145" s="1564" t="str">
        <f t="shared" si="51"/>
        <v/>
      </c>
      <c r="W145" s="1564" t="str">
        <f t="shared" si="52"/>
        <v/>
      </c>
      <c r="Y145" s="1564" t="str">
        <f t="shared" si="53"/>
        <v/>
      </c>
      <c r="AA145" s="1564" t="str">
        <f t="shared" si="54"/>
        <v/>
      </c>
      <c r="AC145" s="1564" t="str">
        <f t="shared" si="55"/>
        <v/>
      </c>
      <c r="AE145" s="1564" t="str">
        <f t="shared" si="56"/>
        <v/>
      </c>
      <c r="AG145" s="1564" t="str">
        <f t="shared" si="57"/>
        <v/>
      </c>
      <c r="AI145" s="1564" t="str">
        <f t="shared" si="58"/>
        <v/>
      </c>
      <c r="AK145" s="1564" t="str">
        <f t="shared" si="59"/>
        <v/>
      </c>
      <c r="AM145" s="1564" t="str">
        <f t="shared" si="60"/>
        <v/>
      </c>
      <c r="AO145" s="1564" t="str">
        <f t="shared" si="61"/>
        <v/>
      </c>
      <c r="AQ145" s="1564" t="str">
        <f t="shared" si="62"/>
        <v/>
      </c>
    </row>
    <row r="146" spans="5:43">
      <c r="E146" s="1564" t="str">
        <f t="shared" si="44"/>
        <v/>
      </c>
      <c r="G146" s="1564" t="str">
        <f t="shared" si="44"/>
        <v/>
      </c>
      <c r="I146" s="1564" t="str">
        <f t="shared" si="45"/>
        <v/>
      </c>
      <c r="K146" s="1564" t="str">
        <f t="shared" si="46"/>
        <v/>
      </c>
      <c r="M146" s="1564" t="str">
        <f t="shared" si="47"/>
        <v/>
      </c>
      <c r="O146" s="1564" t="str">
        <f t="shared" si="48"/>
        <v/>
      </c>
      <c r="Q146" s="1564" t="str">
        <f t="shared" si="49"/>
        <v/>
      </c>
      <c r="S146" s="1564" t="str">
        <f t="shared" si="50"/>
        <v/>
      </c>
      <c r="U146" s="1564" t="str">
        <f t="shared" si="51"/>
        <v/>
      </c>
      <c r="W146" s="1564" t="str">
        <f t="shared" si="52"/>
        <v/>
      </c>
      <c r="Y146" s="1564" t="str">
        <f t="shared" si="53"/>
        <v/>
      </c>
      <c r="AA146" s="1564" t="str">
        <f t="shared" si="54"/>
        <v/>
      </c>
      <c r="AC146" s="1564" t="str">
        <f t="shared" si="55"/>
        <v/>
      </c>
      <c r="AE146" s="1564" t="str">
        <f t="shared" si="56"/>
        <v/>
      </c>
      <c r="AG146" s="1564" t="str">
        <f t="shared" si="57"/>
        <v/>
      </c>
      <c r="AI146" s="1564" t="str">
        <f t="shared" si="58"/>
        <v/>
      </c>
      <c r="AK146" s="1564" t="str">
        <f t="shared" si="59"/>
        <v/>
      </c>
      <c r="AM146" s="1564" t="str">
        <f t="shared" si="60"/>
        <v/>
      </c>
      <c r="AO146" s="1564" t="str">
        <f t="shared" si="61"/>
        <v/>
      </c>
      <c r="AQ146" s="1564" t="str">
        <f t="shared" si="62"/>
        <v/>
      </c>
    </row>
    <row r="147" spans="5:43">
      <c r="E147" s="1564" t="str">
        <f t="shared" si="44"/>
        <v/>
      </c>
      <c r="G147" s="1564" t="str">
        <f t="shared" si="44"/>
        <v/>
      </c>
      <c r="I147" s="1564" t="str">
        <f t="shared" si="45"/>
        <v/>
      </c>
      <c r="K147" s="1564" t="str">
        <f t="shared" si="46"/>
        <v/>
      </c>
      <c r="M147" s="1564" t="str">
        <f t="shared" si="47"/>
        <v/>
      </c>
      <c r="O147" s="1564" t="str">
        <f t="shared" si="48"/>
        <v/>
      </c>
      <c r="Q147" s="1564" t="str">
        <f t="shared" si="49"/>
        <v/>
      </c>
      <c r="S147" s="1564" t="str">
        <f t="shared" si="50"/>
        <v/>
      </c>
      <c r="U147" s="1564" t="str">
        <f t="shared" si="51"/>
        <v/>
      </c>
      <c r="W147" s="1564" t="str">
        <f t="shared" si="52"/>
        <v/>
      </c>
      <c r="Y147" s="1564" t="str">
        <f t="shared" si="53"/>
        <v/>
      </c>
      <c r="AA147" s="1564" t="str">
        <f t="shared" si="54"/>
        <v/>
      </c>
      <c r="AC147" s="1564" t="str">
        <f t="shared" si="55"/>
        <v/>
      </c>
      <c r="AE147" s="1564" t="str">
        <f t="shared" si="56"/>
        <v/>
      </c>
      <c r="AG147" s="1564" t="str">
        <f t="shared" si="57"/>
        <v/>
      </c>
      <c r="AI147" s="1564" t="str">
        <f t="shared" si="58"/>
        <v/>
      </c>
      <c r="AK147" s="1564" t="str">
        <f t="shared" si="59"/>
        <v/>
      </c>
      <c r="AM147" s="1564" t="str">
        <f t="shared" si="60"/>
        <v/>
      </c>
      <c r="AO147" s="1564" t="str">
        <f t="shared" si="61"/>
        <v/>
      </c>
      <c r="AQ147" s="1564" t="str">
        <f t="shared" si="62"/>
        <v/>
      </c>
    </row>
    <row r="148" spans="5:43">
      <c r="E148" s="1564" t="str">
        <f t="shared" si="44"/>
        <v/>
      </c>
      <c r="G148" s="1564" t="str">
        <f t="shared" si="44"/>
        <v/>
      </c>
      <c r="I148" s="1564" t="str">
        <f t="shared" si="45"/>
        <v/>
      </c>
      <c r="K148" s="1564" t="str">
        <f t="shared" si="46"/>
        <v/>
      </c>
      <c r="M148" s="1564" t="str">
        <f t="shared" si="47"/>
        <v/>
      </c>
      <c r="O148" s="1564" t="str">
        <f t="shared" si="48"/>
        <v/>
      </c>
      <c r="Q148" s="1564" t="str">
        <f t="shared" si="49"/>
        <v/>
      </c>
      <c r="S148" s="1564" t="str">
        <f t="shared" si="50"/>
        <v/>
      </c>
      <c r="U148" s="1564" t="str">
        <f t="shared" si="51"/>
        <v/>
      </c>
      <c r="W148" s="1564" t="str">
        <f t="shared" si="52"/>
        <v/>
      </c>
      <c r="Y148" s="1564" t="str">
        <f t="shared" si="53"/>
        <v/>
      </c>
      <c r="AA148" s="1564" t="str">
        <f t="shared" si="54"/>
        <v/>
      </c>
      <c r="AC148" s="1564" t="str">
        <f t="shared" si="55"/>
        <v/>
      </c>
      <c r="AE148" s="1564" t="str">
        <f t="shared" si="56"/>
        <v/>
      </c>
      <c r="AG148" s="1564" t="str">
        <f t="shared" si="57"/>
        <v/>
      </c>
      <c r="AI148" s="1564" t="str">
        <f t="shared" si="58"/>
        <v/>
      </c>
      <c r="AK148" s="1564" t="str">
        <f t="shared" si="59"/>
        <v/>
      </c>
      <c r="AM148" s="1564" t="str">
        <f t="shared" si="60"/>
        <v/>
      </c>
      <c r="AO148" s="1564" t="str">
        <f t="shared" si="61"/>
        <v/>
      </c>
      <c r="AQ148" s="1564" t="str">
        <f t="shared" si="62"/>
        <v/>
      </c>
    </row>
    <row r="149" spans="5:43">
      <c r="E149" s="1564" t="str">
        <f t="shared" si="44"/>
        <v/>
      </c>
      <c r="G149" s="1564" t="str">
        <f t="shared" si="44"/>
        <v/>
      </c>
      <c r="I149" s="1564" t="str">
        <f t="shared" si="45"/>
        <v/>
      </c>
      <c r="K149" s="1564" t="str">
        <f t="shared" si="46"/>
        <v/>
      </c>
      <c r="M149" s="1564" t="str">
        <f t="shared" si="47"/>
        <v/>
      </c>
      <c r="O149" s="1564" t="str">
        <f t="shared" si="48"/>
        <v/>
      </c>
      <c r="Q149" s="1564" t="str">
        <f t="shared" si="49"/>
        <v/>
      </c>
      <c r="S149" s="1564" t="str">
        <f t="shared" si="50"/>
        <v/>
      </c>
      <c r="U149" s="1564" t="str">
        <f t="shared" si="51"/>
        <v/>
      </c>
      <c r="W149" s="1564" t="str">
        <f t="shared" si="52"/>
        <v/>
      </c>
      <c r="Y149" s="1564" t="str">
        <f t="shared" si="53"/>
        <v/>
      </c>
      <c r="AA149" s="1564" t="str">
        <f t="shared" si="54"/>
        <v/>
      </c>
      <c r="AC149" s="1564" t="str">
        <f t="shared" si="55"/>
        <v/>
      </c>
      <c r="AE149" s="1564" t="str">
        <f t="shared" si="56"/>
        <v/>
      </c>
      <c r="AG149" s="1564" t="str">
        <f t="shared" si="57"/>
        <v/>
      </c>
      <c r="AI149" s="1564" t="str">
        <f t="shared" si="58"/>
        <v/>
      </c>
      <c r="AK149" s="1564" t="str">
        <f t="shared" si="59"/>
        <v/>
      </c>
      <c r="AM149" s="1564" t="str">
        <f t="shared" si="60"/>
        <v/>
      </c>
      <c r="AO149" s="1564" t="str">
        <f t="shared" si="61"/>
        <v/>
      </c>
      <c r="AQ149" s="1564" t="str">
        <f t="shared" si="62"/>
        <v/>
      </c>
    </row>
    <row r="150" spans="5:43">
      <c r="E150" s="1564" t="str">
        <f t="shared" si="44"/>
        <v/>
      </c>
      <c r="G150" s="1564" t="str">
        <f t="shared" si="44"/>
        <v/>
      </c>
      <c r="I150" s="1564" t="str">
        <f t="shared" si="45"/>
        <v/>
      </c>
      <c r="K150" s="1564" t="str">
        <f t="shared" si="46"/>
        <v/>
      </c>
      <c r="M150" s="1564" t="str">
        <f t="shared" si="47"/>
        <v/>
      </c>
      <c r="O150" s="1564" t="str">
        <f t="shared" si="48"/>
        <v/>
      </c>
      <c r="Q150" s="1564" t="str">
        <f t="shared" si="49"/>
        <v/>
      </c>
      <c r="S150" s="1564" t="str">
        <f t="shared" si="50"/>
        <v/>
      </c>
      <c r="U150" s="1564" t="str">
        <f t="shared" si="51"/>
        <v/>
      </c>
      <c r="W150" s="1564" t="str">
        <f t="shared" si="52"/>
        <v/>
      </c>
      <c r="Y150" s="1564" t="str">
        <f t="shared" si="53"/>
        <v/>
      </c>
      <c r="AA150" s="1564" t="str">
        <f t="shared" si="54"/>
        <v/>
      </c>
      <c r="AC150" s="1564" t="str">
        <f t="shared" si="55"/>
        <v/>
      </c>
      <c r="AE150" s="1564" t="str">
        <f t="shared" si="56"/>
        <v/>
      </c>
      <c r="AG150" s="1564" t="str">
        <f t="shared" si="57"/>
        <v/>
      </c>
      <c r="AI150" s="1564" t="str">
        <f t="shared" si="58"/>
        <v/>
      </c>
      <c r="AK150" s="1564" t="str">
        <f t="shared" si="59"/>
        <v/>
      </c>
      <c r="AM150" s="1564" t="str">
        <f t="shared" si="60"/>
        <v/>
      </c>
      <c r="AO150" s="1564" t="str">
        <f t="shared" si="61"/>
        <v/>
      </c>
      <c r="AQ150" s="1564" t="str">
        <f t="shared" si="62"/>
        <v/>
      </c>
    </row>
    <row r="151" spans="5:43">
      <c r="E151" s="1564" t="str">
        <f t="shared" si="44"/>
        <v/>
      </c>
      <c r="G151" s="1564" t="str">
        <f t="shared" si="44"/>
        <v/>
      </c>
      <c r="I151" s="1564" t="str">
        <f t="shared" si="45"/>
        <v/>
      </c>
      <c r="K151" s="1564" t="str">
        <f t="shared" si="46"/>
        <v/>
      </c>
      <c r="M151" s="1564" t="str">
        <f t="shared" si="47"/>
        <v/>
      </c>
      <c r="O151" s="1564" t="str">
        <f t="shared" si="48"/>
        <v/>
      </c>
      <c r="Q151" s="1564" t="str">
        <f t="shared" si="49"/>
        <v/>
      </c>
      <c r="S151" s="1564" t="str">
        <f t="shared" si="50"/>
        <v/>
      </c>
      <c r="U151" s="1564" t="str">
        <f t="shared" si="51"/>
        <v/>
      </c>
      <c r="W151" s="1564" t="str">
        <f t="shared" si="52"/>
        <v/>
      </c>
      <c r="Y151" s="1564" t="str">
        <f t="shared" si="53"/>
        <v/>
      </c>
      <c r="AA151" s="1564" t="str">
        <f t="shared" si="54"/>
        <v/>
      </c>
      <c r="AC151" s="1564" t="str">
        <f t="shared" si="55"/>
        <v/>
      </c>
      <c r="AE151" s="1564" t="str">
        <f t="shared" si="56"/>
        <v/>
      </c>
      <c r="AG151" s="1564" t="str">
        <f t="shared" si="57"/>
        <v/>
      </c>
      <c r="AI151" s="1564" t="str">
        <f t="shared" si="58"/>
        <v/>
      </c>
      <c r="AK151" s="1564" t="str">
        <f t="shared" si="59"/>
        <v/>
      </c>
      <c r="AM151" s="1564" t="str">
        <f t="shared" si="60"/>
        <v/>
      </c>
      <c r="AO151" s="1564" t="str">
        <f t="shared" si="61"/>
        <v/>
      </c>
      <c r="AQ151" s="1564" t="str">
        <f t="shared" si="62"/>
        <v/>
      </c>
    </row>
    <row r="152" spans="5:43">
      <c r="E152" s="1564" t="str">
        <f t="shared" si="44"/>
        <v/>
      </c>
      <c r="G152" s="1564" t="str">
        <f t="shared" si="44"/>
        <v/>
      </c>
      <c r="I152" s="1564" t="str">
        <f t="shared" si="45"/>
        <v/>
      </c>
      <c r="K152" s="1564" t="str">
        <f t="shared" si="46"/>
        <v/>
      </c>
      <c r="M152" s="1564" t="str">
        <f t="shared" si="47"/>
        <v/>
      </c>
      <c r="O152" s="1564" t="str">
        <f t="shared" si="48"/>
        <v/>
      </c>
      <c r="Q152" s="1564" t="str">
        <f t="shared" si="49"/>
        <v/>
      </c>
      <c r="S152" s="1564" t="str">
        <f t="shared" si="50"/>
        <v/>
      </c>
      <c r="U152" s="1564" t="str">
        <f t="shared" si="51"/>
        <v/>
      </c>
      <c r="W152" s="1564" t="str">
        <f t="shared" si="52"/>
        <v/>
      </c>
      <c r="Y152" s="1564" t="str">
        <f t="shared" si="53"/>
        <v/>
      </c>
      <c r="AA152" s="1564" t="str">
        <f t="shared" si="54"/>
        <v/>
      </c>
      <c r="AC152" s="1564" t="str">
        <f t="shared" si="55"/>
        <v/>
      </c>
      <c r="AE152" s="1564" t="str">
        <f t="shared" si="56"/>
        <v/>
      </c>
      <c r="AG152" s="1564" t="str">
        <f t="shared" si="57"/>
        <v/>
      </c>
      <c r="AI152" s="1564" t="str">
        <f t="shared" si="58"/>
        <v/>
      </c>
      <c r="AK152" s="1564" t="str">
        <f t="shared" si="59"/>
        <v/>
      </c>
      <c r="AM152" s="1564" t="str">
        <f t="shared" si="60"/>
        <v/>
      </c>
      <c r="AO152" s="1564" t="str">
        <f t="shared" si="61"/>
        <v/>
      </c>
      <c r="AQ152" s="1564" t="str">
        <f t="shared" si="62"/>
        <v/>
      </c>
    </row>
    <row r="153" spans="5:43">
      <c r="E153" s="1564" t="str">
        <f t="shared" si="44"/>
        <v/>
      </c>
      <c r="G153" s="1564" t="str">
        <f t="shared" si="44"/>
        <v/>
      </c>
      <c r="I153" s="1564" t="str">
        <f t="shared" si="45"/>
        <v/>
      </c>
      <c r="K153" s="1564" t="str">
        <f t="shared" si="46"/>
        <v/>
      </c>
      <c r="M153" s="1564" t="str">
        <f t="shared" si="47"/>
        <v/>
      </c>
      <c r="O153" s="1564" t="str">
        <f t="shared" si="48"/>
        <v/>
      </c>
      <c r="Q153" s="1564" t="str">
        <f t="shared" si="49"/>
        <v/>
      </c>
      <c r="S153" s="1564" t="str">
        <f t="shared" si="50"/>
        <v/>
      </c>
      <c r="U153" s="1564" t="str">
        <f t="shared" si="51"/>
        <v/>
      </c>
      <c r="W153" s="1564" t="str">
        <f t="shared" si="52"/>
        <v/>
      </c>
      <c r="Y153" s="1564" t="str">
        <f t="shared" si="53"/>
        <v/>
      </c>
      <c r="AA153" s="1564" t="str">
        <f t="shared" si="54"/>
        <v/>
      </c>
      <c r="AC153" s="1564" t="str">
        <f t="shared" si="55"/>
        <v/>
      </c>
      <c r="AE153" s="1564" t="str">
        <f t="shared" si="56"/>
        <v/>
      </c>
      <c r="AG153" s="1564" t="str">
        <f t="shared" si="57"/>
        <v/>
      </c>
      <c r="AI153" s="1564" t="str">
        <f t="shared" si="58"/>
        <v/>
      </c>
      <c r="AK153" s="1564" t="str">
        <f t="shared" si="59"/>
        <v/>
      </c>
      <c r="AM153" s="1564" t="str">
        <f t="shared" si="60"/>
        <v/>
      </c>
      <c r="AO153" s="1564" t="str">
        <f t="shared" si="61"/>
        <v/>
      </c>
      <c r="AQ153" s="1564" t="str">
        <f t="shared" si="62"/>
        <v/>
      </c>
    </row>
    <row r="154" spans="5:43">
      <c r="E154" s="1564" t="str">
        <f t="shared" si="44"/>
        <v/>
      </c>
      <c r="G154" s="1564" t="str">
        <f t="shared" si="44"/>
        <v/>
      </c>
      <c r="I154" s="1564" t="str">
        <f t="shared" si="45"/>
        <v/>
      </c>
      <c r="K154" s="1564" t="str">
        <f t="shared" si="46"/>
        <v/>
      </c>
      <c r="M154" s="1564" t="str">
        <f t="shared" si="47"/>
        <v/>
      </c>
      <c r="O154" s="1564" t="str">
        <f t="shared" si="48"/>
        <v/>
      </c>
      <c r="Q154" s="1564" t="str">
        <f t="shared" si="49"/>
        <v/>
      </c>
      <c r="S154" s="1564" t="str">
        <f t="shared" si="50"/>
        <v/>
      </c>
      <c r="U154" s="1564" t="str">
        <f t="shared" si="51"/>
        <v/>
      </c>
      <c r="W154" s="1564" t="str">
        <f t="shared" si="52"/>
        <v/>
      </c>
      <c r="Y154" s="1564" t="str">
        <f t="shared" si="53"/>
        <v/>
      </c>
      <c r="AA154" s="1564" t="str">
        <f t="shared" si="54"/>
        <v/>
      </c>
      <c r="AC154" s="1564" t="str">
        <f t="shared" si="55"/>
        <v/>
      </c>
      <c r="AE154" s="1564" t="str">
        <f t="shared" si="56"/>
        <v/>
      </c>
      <c r="AG154" s="1564" t="str">
        <f t="shared" si="57"/>
        <v/>
      </c>
      <c r="AI154" s="1564" t="str">
        <f t="shared" si="58"/>
        <v/>
      </c>
      <c r="AK154" s="1564" t="str">
        <f t="shared" si="59"/>
        <v/>
      </c>
      <c r="AM154" s="1564" t="str">
        <f t="shared" si="60"/>
        <v/>
      </c>
      <c r="AO154" s="1564" t="str">
        <f t="shared" si="61"/>
        <v/>
      </c>
      <c r="AQ154" s="1564" t="str">
        <f t="shared" si="62"/>
        <v/>
      </c>
    </row>
    <row r="155" spans="5:43">
      <c r="E155" s="1564" t="str">
        <f t="shared" si="44"/>
        <v/>
      </c>
      <c r="G155" s="1564" t="str">
        <f t="shared" si="44"/>
        <v/>
      </c>
      <c r="I155" s="1564" t="str">
        <f t="shared" si="45"/>
        <v/>
      </c>
      <c r="K155" s="1564" t="str">
        <f t="shared" si="46"/>
        <v/>
      </c>
      <c r="M155" s="1564" t="str">
        <f t="shared" si="47"/>
        <v/>
      </c>
      <c r="O155" s="1564" t="str">
        <f t="shared" si="48"/>
        <v/>
      </c>
      <c r="Q155" s="1564" t="str">
        <f t="shared" si="49"/>
        <v/>
      </c>
      <c r="S155" s="1564" t="str">
        <f t="shared" si="50"/>
        <v/>
      </c>
      <c r="U155" s="1564" t="str">
        <f t="shared" si="51"/>
        <v/>
      </c>
      <c r="W155" s="1564" t="str">
        <f t="shared" si="52"/>
        <v/>
      </c>
      <c r="Y155" s="1564" t="str">
        <f t="shared" si="53"/>
        <v/>
      </c>
      <c r="AA155" s="1564" t="str">
        <f t="shared" si="54"/>
        <v/>
      </c>
      <c r="AC155" s="1564" t="str">
        <f t="shared" si="55"/>
        <v/>
      </c>
      <c r="AE155" s="1564" t="str">
        <f t="shared" si="56"/>
        <v/>
      </c>
      <c r="AG155" s="1564" t="str">
        <f t="shared" si="57"/>
        <v/>
      </c>
      <c r="AI155" s="1564" t="str">
        <f t="shared" si="58"/>
        <v/>
      </c>
      <c r="AK155" s="1564" t="str">
        <f t="shared" si="59"/>
        <v/>
      </c>
      <c r="AM155" s="1564" t="str">
        <f t="shared" si="60"/>
        <v/>
      </c>
      <c r="AO155" s="1564" t="str">
        <f t="shared" si="61"/>
        <v/>
      </c>
      <c r="AQ155" s="1564" t="str">
        <f t="shared" si="62"/>
        <v/>
      </c>
    </row>
    <row r="156" spans="5:43">
      <c r="E156" s="1564" t="str">
        <f t="shared" si="44"/>
        <v/>
      </c>
      <c r="G156" s="1564" t="str">
        <f t="shared" si="44"/>
        <v/>
      </c>
      <c r="I156" s="1564" t="str">
        <f t="shared" si="45"/>
        <v/>
      </c>
      <c r="K156" s="1564" t="str">
        <f t="shared" si="46"/>
        <v/>
      </c>
      <c r="M156" s="1564" t="str">
        <f t="shared" si="47"/>
        <v/>
      </c>
      <c r="O156" s="1564" t="str">
        <f t="shared" si="48"/>
        <v/>
      </c>
      <c r="Q156" s="1564" t="str">
        <f t="shared" si="49"/>
        <v/>
      </c>
      <c r="S156" s="1564" t="str">
        <f t="shared" si="50"/>
        <v/>
      </c>
      <c r="U156" s="1564" t="str">
        <f t="shared" si="51"/>
        <v/>
      </c>
      <c r="W156" s="1564" t="str">
        <f t="shared" si="52"/>
        <v/>
      </c>
      <c r="Y156" s="1564" t="str">
        <f t="shared" si="53"/>
        <v/>
      </c>
      <c r="AA156" s="1564" t="str">
        <f t="shared" si="54"/>
        <v/>
      </c>
      <c r="AC156" s="1564" t="str">
        <f t="shared" si="55"/>
        <v/>
      </c>
      <c r="AE156" s="1564" t="str">
        <f t="shared" si="56"/>
        <v/>
      </c>
      <c r="AG156" s="1564" t="str">
        <f t="shared" si="57"/>
        <v/>
      </c>
      <c r="AI156" s="1564" t="str">
        <f t="shared" si="58"/>
        <v/>
      </c>
      <c r="AK156" s="1564" t="str">
        <f t="shared" si="59"/>
        <v/>
      </c>
      <c r="AM156" s="1564" t="str">
        <f t="shared" si="60"/>
        <v/>
      </c>
      <c r="AO156" s="1564" t="str">
        <f t="shared" si="61"/>
        <v/>
      </c>
      <c r="AQ156" s="1564" t="str">
        <f t="shared" si="62"/>
        <v/>
      </c>
    </row>
    <row r="157" spans="5:43">
      <c r="E157" s="1564" t="str">
        <f t="shared" ref="E157:G172" si="63">IF(OR($B157=0,D157=0),"",D157/$B157)</f>
        <v/>
      </c>
      <c r="G157" s="1564" t="str">
        <f t="shared" si="63"/>
        <v/>
      </c>
      <c r="I157" s="1564" t="str">
        <f t="shared" si="45"/>
        <v/>
      </c>
      <c r="K157" s="1564" t="str">
        <f t="shared" si="46"/>
        <v/>
      </c>
      <c r="M157" s="1564" t="str">
        <f t="shared" si="47"/>
        <v/>
      </c>
      <c r="O157" s="1564" t="str">
        <f t="shared" si="48"/>
        <v/>
      </c>
      <c r="Q157" s="1564" t="str">
        <f t="shared" si="49"/>
        <v/>
      </c>
      <c r="S157" s="1564" t="str">
        <f t="shared" si="50"/>
        <v/>
      </c>
      <c r="U157" s="1564" t="str">
        <f t="shared" si="51"/>
        <v/>
      </c>
      <c r="W157" s="1564" t="str">
        <f t="shared" si="52"/>
        <v/>
      </c>
      <c r="Y157" s="1564" t="str">
        <f t="shared" si="53"/>
        <v/>
      </c>
      <c r="AA157" s="1564" t="str">
        <f t="shared" si="54"/>
        <v/>
      </c>
      <c r="AC157" s="1564" t="str">
        <f t="shared" si="55"/>
        <v/>
      </c>
      <c r="AE157" s="1564" t="str">
        <f t="shared" si="56"/>
        <v/>
      </c>
      <c r="AG157" s="1564" t="str">
        <f t="shared" si="57"/>
        <v/>
      </c>
      <c r="AI157" s="1564" t="str">
        <f t="shared" si="58"/>
        <v/>
      </c>
      <c r="AK157" s="1564" t="str">
        <f t="shared" si="59"/>
        <v/>
      </c>
      <c r="AM157" s="1564" t="str">
        <f t="shared" si="60"/>
        <v/>
      </c>
      <c r="AO157" s="1564" t="str">
        <f t="shared" si="61"/>
        <v/>
      </c>
      <c r="AQ157" s="1564" t="str">
        <f t="shared" si="62"/>
        <v/>
      </c>
    </row>
    <row r="158" spans="5:43">
      <c r="E158" s="1564" t="str">
        <f t="shared" si="63"/>
        <v/>
      </c>
      <c r="G158" s="1564" t="str">
        <f t="shared" si="63"/>
        <v/>
      </c>
      <c r="I158" s="1564" t="str">
        <f t="shared" si="45"/>
        <v/>
      </c>
      <c r="K158" s="1564" t="str">
        <f t="shared" si="46"/>
        <v/>
      </c>
      <c r="M158" s="1564" t="str">
        <f t="shared" si="47"/>
        <v/>
      </c>
      <c r="O158" s="1564" t="str">
        <f t="shared" si="48"/>
        <v/>
      </c>
      <c r="Q158" s="1564" t="str">
        <f t="shared" si="49"/>
        <v/>
      </c>
      <c r="S158" s="1564" t="str">
        <f t="shared" si="50"/>
        <v/>
      </c>
      <c r="U158" s="1564" t="str">
        <f t="shared" si="51"/>
        <v/>
      </c>
      <c r="W158" s="1564" t="str">
        <f t="shared" si="52"/>
        <v/>
      </c>
      <c r="Y158" s="1564" t="str">
        <f t="shared" si="53"/>
        <v/>
      </c>
      <c r="AA158" s="1564" t="str">
        <f t="shared" si="54"/>
        <v/>
      </c>
      <c r="AC158" s="1564" t="str">
        <f t="shared" si="55"/>
        <v/>
      </c>
      <c r="AE158" s="1564" t="str">
        <f t="shared" si="56"/>
        <v/>
      </c>
      <c r="AG158" s="1564" t="str">
        <f t="shared" si="57"/>
        <v/>
      </c>
      <c r="AI158" s="1564" t="str">
        <f t="shared" si="58"/>
        <v/>
      </c>
      <c r="AK158" s="1564" t="str">
        <f t="shared" si="59"/>
        <v/>
      </c>
      <c r="AM158" s="1564" t="str">
        <f t="shared" si="60"/>
        <v/>
      </c>
      <c r="AO158" s="1564" t="str">
        <f t="shared" si="61"/>
        <v/>
      </c>
      <c r="AQ158" s="1564" t="str">
        <f t="shared" si="62"/>
        <v/>
      </c>
    </row>
    <row r="159" spans="5:43">
      <c r="E159" s="1564" t="str">
        <f t="shared" si="63"/>
        <v/>
      </c>
      <c r="G159" s="1564" t="str">
        <f t="shared" si="63"/>
        <v/>
      </c>
      <c r="I159" s="1564" t="str">
        <f t="shared" si="45"/>
        <v/>
      </c>
      <c r="K159" s="1564" t="str">
        <f t="shared" si="46"/>
        <v/>
      </c>
      <c r="M159" s="1564" t="str">
        <f t="shared" si="47"/>
        <v/>
      </c>
      <c r="O159" s="1564" t="str">
        <f t="shared" si="48"/>
        <v/>
      </c>
      <c r="Q159" s="1564" t="str">
        <f t="shared" si="49"/>
        <v/>
      </c>
      <c r="S159" s="1564" t="str">
        <f t="shared" si="50"/>
        <v/>
      </c>
      <c r="U159" s="1564" t="str">
        <f t="shared" si="51"/>
        <v/>
      </c>
      <c r="W159" s="1564" t="str">
        <f t="shared" si="52"/>
        <v/>
      </c>
      <c r="Y159" s="1564" t="str">
        <f t="shared" si="53"/>
        <v/>
      </c>
      <c r="AA159" s="1564" t="str">
        <f t="shared" si="54"/>
        <v/>
      </c>
      <c r="AC159" s="1564" t="str">
        <f t="shared" si="55"/>
        <v/>
      </c>
      <c r="AE159" s="1564" t="str">
        <f t="shared" si="56"/>
        <v/>
      </c>
      <c r="AG159" s="1564" t="str">
        <f t="shared" si="57"/>
        <v/>
      </c>
      <c r="AI159" s="1564" t="str">
        <f t="shared" si="58"/>
        <v/>
      </c>
      <c r="AK159" s="1564" t="str">
        <f t="shared" si="59"/>
        <v/>
      </c>
      <c r="AM159" s="1564" t="str">
        <f t="shared" si="60"/>
        <v/>
      </c>
      <c r="AO159" s="1564" t="str">
        <f t="shared" si="61"/>
        <v/>
      </c>
      <c r="AQ159" s="1564" t="str">
        <f t="shared" si="62"/>
        <v/>
      </c>
    </row>
    <row r="160" spans="5:43">
      <c r="E160" s="1564" t="str">
        <f t="shared" si="63"/>
        <v/>
      </c>
      <c r="G160" s="1564" t="str">
        <f t="shared" si="63"/>
        <v/>
      </c>
      <c r="I160" s="1564" t="str">
        <f t="shared" si="45"/>
        <v/>
      </c>
      <c r="K160" s="1564" t="str">
        <f t="shared" si="46"/>
        <v/>
      </c>
      <c r="M160" s="1564" t="str">
        <f t="shared" si="47"/>
        <v/>
      </c>
      <c r="O160" s="1564" t="str">
        <f t="shared" si="48"/>
        <v/>
      </c>
      <c r="Q160" s="1564" t="str">
        <f t="shared" si="49"/>
        <v/>
      </c>
      <c r="S160" s="1564" t="str">
        <f t="shared" si="50"/>
        <v/>
      </c>
      <c r="U160" s="1564" t="str">
        <f t="shared" si="51"/>
        <v/>
      </c>
      <c r="W160" s="1564" t="str">
        <f t="shared" si="52"/>
        <v/>
      </c>
      <c r="Y160" s="1564" t="str">
        <f t="shared" si="53"/>
        <v/>
      </c>
      <c r="AA160" s="1564" t="str">
        <f t="shared" si="54"/>
        <v/>
      </c>
      <c r="AC160" s="1564" t="str">
        <f t="shared" si="55"/>
        <v/>
      </c>
      <c r="AE160" s="1564" t="str">
        <f t="shared" si="56"/>
        <v/>
      </c>
      <c r="AG160" s="1564" t="str">
        <f t="shared" si="57"/>
        <v/>
      </c>
      <c r="AI160" s="1564" t="str">
        <f t="shared" si="58"/>
        <v/>
      </c>
      <c r="AK160" s="1564" t="str">
        <f t="shared" si="59"/>
        <v/>
      </c>
      <c r="AM160" s="1564" t="str">
        <f t="shared" si="60"/>
        <v/>
      </c>
      <c r="AO160" s="1564" t="str">
        <f t="shared" si="61"/>
        <v/>
      </c>
      <c r="AQ160" s="1564" t="str">
        <f t="shared" si="62"/>
        <v/>
      </c>
    </row>
    <row r="161" spans="5:43">
      <c r="E161" s="1564" t="str">
        <f t="shared" si="63"/>
        <v/>
      </c>
      <c r="G161" s="1564" t="str">
        <f t="shared" si="63"/>
        <v/>
      </c>
      <c r="I161" s="1564" t="str">
        <f t="shared" si="45"/>
        <v/>
      </c>
      <c r="K161" s="1564" t="str">
        <f t="shared" si="46"/>
        <v/>
      </c>
      <c r="M161" s="1564" t="str">
        <f t="shared" si="47"/>
        <v/>
      </c>
      <c r="O161" s="1564" t="str">
        <f t="shared" si="48"/>
        <v/>
      </c>
      <c r="Q161" s="1564" t="str">
        <f t="shared" si="49"/>
        <v/>
      </c>
      <c r="S161" s="1564" t="str">
        <f t="shared" si="50"/>
        <v/>
      </c>
      <c r="U161" s="1564" t="str">
        <f t="shared" si="51"/>
        <v/>
      </c>
      <c r="W161" s="1564" t="str">
        <f t="shared" si="52"/>
        <v/>
      </c>
      <c r="Y161" s="1564" t="str">
        <f t="shared" si="53"/>
        <v/>
      </c>
      <c r="AA161" s="1564" t="str">
        <f t="shared" si="54"/>
        <v/>
      </c>
      <c r="AC161" s="1564" t="str">
        <f t="shared" si="55"/>
        <v/>
      </c>
      <c r="AE161" s="1564" t="str">
        <f t="shared" si="56"/>
        <v/>
      </c>
      <c r="AG161" s="1564" t="str">
        <f t="shared" si="57"/>
        <v/>
      </c>
      <c r="AI161" s="1564" t="str">
        <f t="shared" si="58"/>
        <v/>
      </c>
      <c r="AK161" s="1564" t="str">
        <f t="shared" si="59"/>
        <v/>
      </c>
      <c r="AM161" s="1564" t="str">
        <f t="shared" si="60"/>
        <v/>
      </c>
      <c r="AO161" s="1564" t="str">
        <f t="shared" si="61"/>
        <v/>
      </c>
      <c r="AQ161" s="1564" t="str">
        <f t="shared" si="62"/>
        <v/>
      </c>
    </row>
    <row r="162" spans="5:43">
      <c r="E162" s="1564" t="str">
        <f t="shared" si="63"/>
        <v/>
      </c>
      <c r="G162" s="1564" t="str">
        <f t="shared" si="63"/>
        <v/>
      </c>
      <c r="I162" s="1564" t="str">
        <f t="shared" si="45"/>
        <v/>
      </c>
      <c r="K162" s="1564" t="str">
        <f t="shared" si="46"/>
        <v/>
      </c>
      <c r="M162" s="1564" t="str">
        <f t="shared" si="47"/>
        <v/>
      </c>
      <c r="O162" s="1564" t="str">
        <f t="shared" si="48"/>
        <v/>
      </c>
      <c r="Q162" s="1564" t="str">
        <f t="shared" si="49"/>
        <v/>
      </c>
      <c r="S162" s="1564" t="str">
        <f t="shared" si="50"/>
        <v/>
      </c>
      <c r="U162" s="1564" t="str">
        <f t="shared" si="51"/>
        <v/>
      </c>
      <c r="W162" s="1564" t="str">
        <f t="shared" si="52"/>
        <v/>
      </c>
      <c r="Y162" s="1564" t="str">
        <f t="shared" si="53"/>
        <v/>
      </c>
      <c r="AA162" s="1564" t="str">
        <f t="shared" si="54"/>
        <v/>
      </c>
      <c r="AC162" s="1564" t="str">
        <f t="shared" si="55"/>
        <v/>
      </c>
      <c r="AE162" s="1564" t="str">
        <f t="shared" si="56"/>
        <v/>
      </c>
      <c r="AG162" s="1564" t="str">
        <f t="shared" si="57"/>
        <v/>
      </c>
      <c r="AI162" s="1564" t="str">
        <f t="shared" si="58"/>
        <v/>
      </c>
      <c r="AK162" s="1564" t="str">
        <f t="shared" si="59"/>
        <v/>
      </c>
      <c r="AM162" s="1564" t="str">
        <f t="shared" si="60"/>
        <v/>
      </c>
      <c r="AO162" s="1564" t="str">
        <f t="shared" si="61"/>
        <v/>
      </c>
      <c r="AQ162" s="1564" t="str">
        <f t="shared" si="62"/>
        <v/>
      </c>
    </row>
    <row r="163" spans="5:43">
      <c r="E163" s="1564" t="str">
        <f t="shared" si="63"/>
        <v/>
      </c>
      <c r="G163" s="1564" t="str">
        <f t="shared" si="63"/>
        <v/>
      </c>
      <c r="I163" s="1564" t="str">
        <f t="shared" si="45"/>
        <v/>
      </c>
      <c r="K163" s="1564" t="str">
        <f t="shared" si="46"/>
        <v/>
      </c>
      <c r="M163" s="1564" t="str">
        <f t="shared" si="47"/>
        <v/>
      </c>
      <c r="O163" s="1564" t="str">
        <f t="shared" si="48"/>
        <v/>
      </c>
      <c r="Q163" s="1564" t="str">
        <f t="shared" si="49"/>
        <v/>
      </c>
      <c r="S163" s="1564" t="str">
        <f t="shared" si="50"/>
        <v/>
      </c>
      <c r="U163" s="1564" t="str">
        <f t="shared" si="51"/>
        <v/>
      </c>
      <c r="W163" s="1564" t="str">
        <f t="shared" si="52"/>
        <v/>
      </c>
      <c r="Y163" s="1564" t="str">
        <f t="shared" si="53"/>
        <v/>
      </c>
      <c r="AA163" s="1564" t="str">
        <f t="shared" si="54"/>
        <v/>
      </c>
      <c r="AC163" s="1564" t="str">
        <f t="shared" si="55"/>
        <v/>
      </c>
      <c r="AE163" s="1564" t="str">
        <f t="shared" si="56"/>
        <v/>
      </c>
      <c r="AG163" s="1564" t="str">
        <f t="shared" si="57"/>
        <v/>
      </c>
      <c r="AI163" s="1564" t="str">
        <f t="shared" si="58"/>
        <v/>
      </c>
      <c r="AK163" s="1564" t="str">
        <f t="shared" si="59"/>
        <v/>
      </c>
      <c r="AM163" s="1564" t="str">
        <f t="shared" si="60"/>
        <v/>
      </c>
      <c r="AO163" s="1564" t="str">
        <f t="shared" si="61"/>
        <v/>
      </c>
      <c r="AQ163" s="1564" t="str">
        <f t="shared" si="62"/>
        <v/>
      </c>
    </row>
    <row r="164" spans="5:43">
      <c r="E164" s="1564" t="str">
        <f t="shared" si="63"/>
        <v/>
      </c>
      <c r="G164" s="1564" t="str">
        <f t="shared" si="63"/>
        <v/>
      </c>
      <c r="I164" s="1564" t="str">
        <f t="shared" si="45"/>
        <v/>
      </c>
      <c r="K164" s="1564" t="str">
        <f t="shared" si="46"/>
        <v/>
      </c>
      <c r="M164" s="1564" t="str">
        <f t="shared" si="47"/>
        <v/>
      </c>
      <c r="O164" s="1564" t="str">
        <f t="shared" si="48"/>
        <v/>
      </c>
      <c r="Q164" s="1564" t="str">
        <f t="shared" si="49"/>
        <v/>
      </c>
      <c r="S164" s="1564" t="str">
        <f t="shared" si="50"/>
        <v/>
      </c>
      <c r="U164" s="1564" t="str">
        <f t="shared" si="51"/>
        <v/>
      </c>
      <c r="W164" s="1564" t="str">
        <f t="shared" si="52"/>
        <v/>
      </c>
      <c r="Y164" s="1564" t="str">
        <f t="shared" si="53"/>
        <v/>
      </c>
      <c r="AA164" s="1564" t="str">
        <f t="shared" si="54"/>
        <v/>
      </c>
      <c r="AC164" s="1564" t="str">
        <f t="shared" si="55"/>
        <v/>
      </c>
      <c r="AE164" s="1564" t="str">
        <f t="shared" si="56"/>
        <v/>
      </c>
      <c r="AG164" s="1564" t="str">
        <f t="shared" si="57"/>
        <v/>
      </c>
      <c r="AI164" s="1564" t="str">
        <f t="shared" si="58"/>
        <v/>
      </c>
      <c r="AK164" s="1564" t="str">
        <f t="shared" si="59"/>
        <v/>
      </c>
      <c r="AM164" s="1564" t="str">
        <f t="shared" si="60"/>
        <v/>
      </c>
      <c r="AO164" s="1564" t="str">
        <f t="shared" si="61"/>
        <v/>
      </c>
      <c r="AQ164" s="1564" t="str">
        <f t="shared" si="62"/>
        <v/>
      </c>
    </row>
    <row r="165" spans="5:43">
      <c r="E165" s="1564" t="str">
        <f t="shared" si="63"/>
        <v/>
      </c>
      <c r="G165" s="1564" t="str">
        <f t="shared" si="63"/>
        <v/>
      </c>
      <c r="I165" s="1564" t="str">
        <f t="shared" si="45"/>
        <v/>
      </c>
      <c r="K165" s="1564" t="str">
        <f t="shared" si="46"/>
        <v/>
      </c>
      <c r="M165" s="1564" t="str">
        <f t="shared" si="47"/>
        <v/>
      </c>
      <c r="O165" s="1564" t="str">
        <f t="shared" si="48"/>
        <v/>
      </c>
      <c r="Q165" s="1564" t="str">
        <f t="shared" si="49"/>
        <v/>
      </c>
      <c r="S165" s="1564" t="str">
        <f t="shared" si="50"/>
        <v/>
      </c>
      <c r="U165" s="1564" t="str">
        <f t="shared" si="51"/>
        <v/>
      </c>
      <c r="W165" s="1564" t="str">
        <f t="shared" si="52"/>
        <v/>
      </c>
      <c r="Y165" s="1564" t="str">
        <f t="shared" si="53"/>
        <v/>
      </c>
      <c r="AA165" s="1564" t="str">
        <f t="shared" si="54"/>
        <v/>
      </c>
      <c r="AC165" s="1564" t="str">
        <f t="shared" si="55"/>
        <v/>
      </c>
      <c r="AE165" s="1564" t="str">
        <f t="shared" si="56"/>
        <v/>
      </c>
      <c r="AG165" s="1564" t="str">
        <f t="shared" si="57"/>
        <v/>
      </c>
      <c r="AI165" s="1564" t="str">
        <f t="shared" si="58"/>
        <v/>
      </c>
      <c r="AK165" s="1564" t="str">
        <f t="shared" si="59"/>
        <v/>
      </c>
      <c r="AM165" s="1564" t="str">
        <f t="shared" si="60"/>
        <v/>
      </c>
      <c r="AO165" s="1564" t="str">
        <f t="shared" si="61"/>
        <v/>
      </c>
      <c r="AQ165" s="1564" t="str">
        <f t="shared" si="62"/>
        <v/>
      </c>
    </row>
    <row r="166" spans="5:43">
      <c r="E166" s="1564" t="str">
        <f t="shared" si="63"/>
        <v/>
      </c>
      <c r="G166" s="1564" t="str">
        <f t="shared" si="63"/>
        <v/>
      </c>
      <c r="I166" s="1564" t="str">
        <f t="shared" si="45"/>
        <v/>
      </c>
      <c r="K166" s="1564" t="str">
        <f t="shared" si="46"/>
        <v/>
      </c>
      <c r="M166" s="1564" t="str">
        <f t="shared" si="47"/>
        <v/>
      </c>
      <c r="O166" s="1564" t="str">
        <f t="shared" si="48"/>
        <v/>
      </c>
      <c r="Q166" s="1564" t="str">
        <f t="shared" si="49"/>
        <v/>
      </c>
      <c r="S166" s="1564" t="str">
        <f t="shared" si="50"/>
        <v/>
      </c>
      <c r="U166" s="1564" t="str">
        <f t="shared" si="51"/>
        <v/>
      </c>
      <c r="W166" s="1564" t="str">
        <f t="shared" si="52"/>
        <v/>
      </c>
      <c r="Y166" s="1564" t="str">
        <f t="shared" si="53"/>
        <v/>
      </c>
      <c r="AA166" s="1564" t="str">
        <f t="shared" si="54"/>
        <v/>
      </c>
      <c r="AC166" s="1564" t="str">
        <f t="shared" si="55"/>
        <v/>
      </c>
      <c r="AE166" s="1564" t="str">
        <f t="shared" si="56"/>
        <v/>
      </c>
      <c r="AG166" s="1564" t="str">
        <f t="shared" si="57"/>
        <v/>
      </c>
      <c r="AI166" s="1564" t="str">
        <f t="shared" si="58"/>
        <v/>
      </c>
      <c r="AK166" s="1564" t="str">
        <f t="shared" si="59"/>
        <v/>
      </c>
      <c r="AM166" s="1564" t="str">
        <f t="shared" si="60"/>
        <v/>
      </c>
      <c r="AO166" s="1564" t="str">
        <f t="shared" si="61"/>
        <v/>
      </c>
      <c r="AQ166" s="1564" t="str">
        <f t="shared" si="62"/>
        <v/>
      </c>
    </row>
    <row r="167" spans="5:43">
      <c r="E167" s="1564" t="str">
        <f t="shared" si="63"/>
        <v/>
      </c>
      <c r="G167" s="1564" t="str">
        <f t="shared" si="63"/>
        <v/>
      </c>
      <c r="I167" s="1564" t="str">
        <f t="shared" si="45"/>
        <v/>
      </c>
      <c r="K167" s="1564" t="str">
        <f t="shared" si="46"/>
        <v/>
      </c>
      <c r="M167" s="1564" t="str">
        <f t="shared" si="47"/>
        <v/>
      </c>
      <c r="O167" s="1564" t="str">
        <f t="shared" si="48"/>
        <v/>
      </c>
      <c r="Q167" s="1564" t="str">
        <f t="shared" si="49"/>
        <v/>
      </c>
      <c r="S167" s="1564" t="str">
        <f t="shared" si="50"/>
        <v/>
      </c>
      <c r="U167" s="1564" t="str">
        <f t="shared" si="51"/>
        <v/>
      </c>
      <c r="W167" s="1564" t="str">
        <f t="shared" si="52"/>
        <v/>
      </c>
      <c r="Y167" s="1564" t="str">
        <f t="shared" si="53"/>
        <v/>
      </c>
      <c r="AA167" s="1564" t="str">
        <f t="shared" si="54"/>
        <v/>
      </c>
      <c r="AC167" s="1564" t="str">
        <f t="shared" si="55"/>
        <v/>
      </c>
      <c r="AE167" s="1564" t="str">
        <f t="shared" si="56"/>
        <v/>
      </c>
      <c r="AG167" s="1564" t="str">
        <f t="shared" si="57"/>
        <v/>
      </c>
      <c r="AI167" s="1564" t="str">
        <f t="shared" si="58"/>
        <v/>
      </c>
      <c r="AK167" s="1564" t="str">
        <f t="shared" si="59"/>
        <v/>
      </c>
      <c r="AM167" s="1564" t="str">
        <f t="shared" si="60"/>
        <v/>
      </c>
      <c r="AO167" s="1564" t="str">
        <f t="shared" si="61"/>
        <v/>
      </c>
      <c r="AQ167" s="1564" t="str">
        <f t="shared" si="62"/>
        <v/>
      </c>
    </row>
    <row r="168" spans="5:43">
      <c r="E168" s="1564" t="str">
        <f t="shared" si="63"/>
        <v/>
      </c>
      <c r="G168" s="1564" t="str">
        <f t="shared" si="63"/>
        <v/>
      </c>
      <c r="I168" s="1564" t="str">
        <f t="shared" si="45"/>
        <v/>
      </c>
      <c r="K168" s="1564" t="str">
        <f t="shared" si="46"/>
        <v/>
      </c>
      <c r="M168" s="1564" t="str">
        <f t="shared" si="47"/>
        <v/>
      </c>
      <c r="O168" s="1564" t="str">
        <f t="shared" si="48"/>
        <v/>
      </c>
      <c r="Q168" s="1564" t="str">
        <f t="shared" si="49"/>
        <v/>
      </c>
      <c r="S168" s="1564" t="str">
        <f t="shared" si="50"/>
        <v/>
      </c>
      <c r="U168" s="1564" t="str">
        <f t="shared" si="51"/>
        <v/>
      </c>
      <c r="W168" s="1564" t="str">
        <f t="shared" si="52"/>
        <v/>
      </c>
      <c r="Y168" s="1564" t="str">
        <f t="shared" si="53"/>
        <v/>
      </c>
      <c r="AA168" s="1564" t="str">
        <f t="shared" si="54"/>
        <v/>
      </c>
      <c r="AC168" s="1564" t="str">
        <f t="shared" si="55"/>
        <v/>
      </c>
      <c r="AE168" s="1564" t="str">
        <f t="shared" si="56"/>
        <v/>
      </c>
      <c r="AG168" s="1564" t="str">
        <f t="shared" si="57"/>
        <v/>
      </c>
      <c r="AI168" s="1564" t="str">
        <f t="shared" si="58"/>
        <v/>
      </c>
      <c r="AK168" s="1564" t="str">
        <f t="shared" si="59"/>
        <v/>
      </c>
      <c r="AM168" s="1564" t="str">
        <f t="shared" si="60"/>
        <v/>
      </c>
      <c r="AO168" s="1564" t="str">
        <f t="shared" si="61"/>
        <v/>
      </c>
      <c r="AQ168" s="1564" t="str">
        <f t="shared" si="62"/>
        <v/>
      </c>
    </row>
    <row r="169" spans="5:43">
      <c r="E169" s="1564" t="str">
        <f t="shared" si="63"/>
        <v/>
      </c>
      <c r="G169" s="1564" t="str">
        <f t="shared" si="63"/>
        <v/>
      </c>
      <c r="I169" s="1564" t="str">
        <f t="shared" si="45"/>
        <v/>
      </c>
      <c r="K169" s="1564" t="str">
        <f t="shared" si="46"/>
        <v/>
      </c>
      <c r="M169" s="1564" t="str">
        <f t="shared" si="47"/>
        <v/>
      </c>
      <c r="O169" s="1564" t="str">
        <f t="shared" si="48"/>
        <v/>
      </c>
      <c r="Q169" s="1564" t="str">
        <f t="shared" si="49"/>
        <v/>
      </c>
      <c r="S169" s="1564" t="str">
        <f t="shared" si="50"/>
        <v/>
      </c>
      <c r="U169" s="1564" t="str">
        <f t="shared" si="51"/>
        <v/>
      </c>
      <c r="W169" s="1564" t="str">
        <f t="shared" si="52"/>
        <v/>
      </c>
      <c r="Y169" s="1564" t="str">
        <f t="shared" si="53"/>
        <v/>
      </c>
      <c r="AA169" s="1564" t="str">
        <f t="shared" si="54"/>
        <v/>
      </c>
      <c r="AC169" s="1564" t="str">
        <f t="shared" si="55"/>
        <v/>
      </c>
      <c r="AE169" s="1564" t="str">
        <f t="shared" si="56"/>
        <v/>
      </c>
      <c r="AG169" s="1564" t="str">
        <f t="shared" si="57"/>
        <v/>
      </c>
      <c r="AI169" s="1564" t="str">
        <f t="shared" si="58"/>
        <v/>
      </c>
      <c r="AK169" s="1564" t="str">
        <f t="shared" si="59"/>
        <v/>
      </c>
      <c r="AM169" s="1564" t="str">
        <f t="shared" si="60"/>
        <v/>
      </c>
      <c r="AO169" s="1564" t="str">
        <f t="shared" si="61"/>
        <v/>
      </c>
      <c r="AQ169" s="1564" t="str">
        <f t="shared" si="62"/>
        <v/>
      </c>
    </row>
    <row r="170" spans="5:43">
      <c r="E170" s="1564" t="str">
        <f t="shared" si="63"/>
        <v/>
      </c>
      <c r="G170" s="1564" t="str">
        <f t="shared" si="63"/>
        <v/>
      </c>
      <c r="I170" s="1564" t="str">
        <f t="shared" si="45"/>
        <v/>
      </c>
      <c r="K170" s="1564" t="str">
        <f t="shared" si="46"/>
        <v/>
      </c>
      <c r="M170" s="1564" t="str">
        <f t="shared" si="47"/>
        <v/>
      </c>
      <c r="O170" s="1564" t="str">
        <f t="shared" si="48"/>
        <v/>
      </c>
      <c r="Q170" s="1564" t="str">
        <f t="shared" si="49"/>
        <v/>
      </c>
      <c r="S170" s="1564" t="str">
        <f t="shared" si="50"/>
        <v/>
      </c>
      <c r="U170" s="1564" t="str">
        <f t="shared" si="51"/>
        <v/>
      </c>
      <c r="W170" s="1564" t="str">
        <f t="shared" si="52"/>
        <v/>
      </c>
      <c r="Y170" s="1564" t="str">
        <f t="shared" si="53"/>
        <v/>
      </c>
      <c r="AA170" s="1564" t="str">
        <f t="shared" si="54"/>
        <v/>
      </c>
      <c r="AC170" s="1564" t="str">
        <f t="shared" si="55"/>
        <v/>
      </c>
      <c r="AE170" s="1564" t="str">
        <f t="shared" si="56"/>
        <v/>
      </c>
      <c r="AG170" s="1564" t="str">
        <f t="shared" si="57"/>
        <v/>
      </c>
      <c r="AI170" s="1564" t="str">
        <f t="shared" si="58"/>
        <v/>
      </c>
      <c r="AK170" s="1564" t="str">
        <f t="shared" si="59"/>
        <v/>
      </c>
      <c r="AM170" s="1564" t="str">
        <f t="shared" si="60"/>
        <v/>
      </c>
      <c r="AO170" s="1564" t="str">
        <f t="shared" si="61"/>
        <v/>
      </c>
      <c r="AQ170" s="1564" t="str">
        <f t="shared" si="62"/>
        <v/>
      </c>
    </row>
    <row r="171" spans="5:43">
      <c r="E171" s="1564" t="str">
        <f t="shared" si="63"/>
        <v/>
      </c>
      <c r="G171" s="1564" t="str">
        <f t="shared" si="63"/>
        <v/>
      </c>
      <c r="I171" s="1564" t="str">
        <f t="shared" si="45"/>
        <v/>
      </c>
      <c r="K171" s="1564" t="str">
        <f t="shared" si="46"/>
        <v/>
      </c>
      <c r="M171" s="1564" t="str">
        <f t="shared" si="47"/>
        <v/>
      </c>
      <c r="O171" s="1564" t="str">
        <f t="shared" si="48"/>
        <v/>
      </c>
      <c r="Q171" s="1564" t="str">
        <f t="shared" si="49"/>
        <v/>
      </c>
      <c r="S171" s="1564" t="str">
        <f t="shared" si="50"/>
        <v/>
      </c>
      <c r="U171" s="1564" t="str">
        <f t="shared" si="51"/>
        <v/>
      </c>
      <c r="W171" s="1564" t="str">
        <f t="shared" si="52"/>
        <v/>
      </c>
      <c r="Y171" s="1564" t="str">
        <f t="shared" si="53"/>
        <v/>
      </c>
      <c r="AA171" s="1564" t="str">
        <f t="shared" si="54"/>
        <v/>
      </c>
      <c r="AC171" s="1564" t="str">
        <f t="shared" si="55"/>
        <v/>
      </c>
      <c r="AE171" s="1564" t="str">
        <f t="shared" si="56"/>
        <v/>
      </c>
      <c r="AG171" s="1564" t="str">
        <f t="shared" si="57"/>
        <v/>
      </c>
      <c r="AI171" s="1564" t="str">
        <f t="shared" si="58"/>
        <v/>
      </c>
      <c r="AK171" s="1564" t="str">
        <f t="shared" si="59"/>
        <v/>
      </c>
      <c r="AM171" s="1564" t="str">
        <f t="shared" si="60"/>
        <v/>
      </c>
      <c r="AO171" s="1564" t="str">
        <f t="shared" si="61"/>
        <v/>
      </c>
      <c r="AQ171" s="1564" t="str">
        <f t="shared" si="62"/>
        <v/>
      </c>
    </row>
    <row r="172" spans="5:43">
      <c r="E172" s="1564" t="str">
        <f t="shared" si="63"/>
        <v/>
      </c>
      <c r="G172" s="1564" t="str">
        <f t="shared" si="63"/>
        <v/>
      </c>
      <c r="I172" s="1564" t="str">
        <f t="shared" si="45"/>
        <v/>
      </c>
      <c r="K172" s="1564" t="str">
        <f t="shared" si="46"/>
        <v/>
      </c>
      <c r="M172" s="1564" t="str">
        <f t="shared" si="47"/>
        <v/>
      </c>
      <c r="O172" s="1564" t="str">
        <f t="shared" si="48"/>
        <v/>
      </c>
      <c r="Q172" s="1564" t="str">
        <f t="shared" si="49"/>
        <v/>
      </c>
      <c r="S172" s="1564" t="str">
        <f t="shared" si="50"/>
        <v/>
      </c>
      <c r="U172" s="1564" t="str">
        <f t="shared" si="51"/>
        <v/>
      </c>
      <c r="W172" s="1564" t="str">
        <f t="shared" si="52"/>
        <v/>
      </c>
      <c r="Y172" s="1564" t="str">
        <f t="shared" si="53"/>
        <v/>
      </c>
      <c r="AA172" s="1564" t="str">
        <f t="shared" si="54"/>
        <v/>
      </c>
      <c r="AC172" s="1564" t="str">
        <f t="shared" si="55"/>
        <v/>
      </c>
      <c r="AE172" s="1564" t="str">
        <f t="shared" si="56"/>
        <v/>
      </c>
      <c r="AG172" s="1564" t="str">
        <f t="shared" si="57"/>
        <v/>
      </c>
      <c r="AI172" s="1564" t="str">
        <f t="shared" si="58"/>
        <v/>
      </c>
      <c r="AK172" s="1564" t="str">
        <f t="shared" si="59"/>
        <v/>
      </c>
      <c r="AM172" s="1564" t="str">
        <f t="shared" si="60"/>
        <v/>
      </c>
      <c r="AO172" s="1564" t="str">
        <f t="shared" si="61"/>
        <v/>
      </c>
      <c r="AQ172" s="1564" t="str">
        <f t="shared" si="62"/>
        <v/>
      </c>
    </row>
    <row r="173" spans="5:43">
      <c r="E173" s="1564" t="str">
        <f t="shared" ref="E173:G188" si="64">IF(OR($B173=0,D173=0),"",D173/$B173)</f>
        <v/>
      </c>
      <c r="G173" s="1564" t="str">
        <f t="shared" si="64"/>
        <v/>
      </c>
      <c r="I173" s="1564" t="str">
        <f t="shared" si="45"/>
        <v/>
      </c>
      <c r="K173" s="1564" t="str">
        <f t="shared" si="46"/>
        <v/>
      </c>
      <c r="M173" s="1564" t="str">
        <f t="shared" si="47"/>
        <v/>
      </c>
      <c r="O173" s="1564" t="str">
        <f t="shared" si="48"/>
        <v/>
      </c>
      <c r="Q173" s="1564" t="str">
        <f t="shared" si="49"/>
        <v/>
      </c>
      <c r="S173" s="1564" t="str">
        <f t="shared" si="50"/>
        <v/>
      </c>
      <c r="U173" s="1564" t="str">
        <f t="shared" si="51"/>
        <v/>
      </c>
      <c r="W173" s="1564" t="str">
        <f t="shared" si="52"/>
        <v/>
      </c>
      <c r="Y173" s="1564" t="str">
        <f t="shared" si="53"/>
        <v/>
      </c>
      <c r="AA173" s="1564" t="str">
        <f t="shared" si="54"/>
        <v/>
      </c>
      <c r="AC173" s="1564" t="str">
        <f t="shared" si="55"/>
        <v/>
      </c>
      <c r="AE173" s="1564" t="str">
        <f t="shared" si="56"/>
        <v/>
      </c>
      <c r="AG173" s="1564" t="str">
        <f t="shared" si="57"/>
        <v/>
      </c>
      <c r="AI173" s="1564" t="str">
        <f t="shared" si="58"/>
        <v/>
      </c>
      <c r="AK173" s="1564" t="str">
        <f t="shared" si="59"/>
        <v/>
      </c>
      <c r="AM173" s="1564" t="str">
        <f t="shared" si="60"/>
        <v/>
      </c>
      <c r="AO173" s="1564" t="str">
        <f t="shared" si="61"/>
        <v/>
      </c>
      <c r="AQ173" s="1564" t="str">
        <f t="shared" si="62"/>
        <v/>
      </c>
    </row>
    <row r="174" spans="5:43">
      <c r="E174" s="1564" t="str">
        <f t="shared" si="64"/>
        <v/>
      </c>
      <c r="G174" s="1564" t="str">
        <f t="shared" si="64"/>
        <v/>
      </c>
      <c r="I174" s="1564" t="str">
        <f t="shared" si="45"/>
        <v/>
      </c>
      <c r="K174" s="1564" t="str">
        <f t="shared" si="46"/>
        <v/>
      </c>
      <c r="M174" s="1564" t="str">
        <f t="shared" si="47"/>
        <v/>
      </c>
      <c r="O174" s="1564" t="str">
        <f t="shared" si="48"/>
        <v/>
      </c>
      <c r="Q174" s="1564" t="str">
        <f t="shared" si="49"/>
        <v/>
      </c>
      <c r="S174" s="1564" t="str">
        <f t="shared" si="50"/>
        <v/>
      </c>
      <c r="U174" s="1564" t="str">
        <f t="shared" si="51"/>
        <v/>
      </c>
      <c r="W174" s="1564" t="str">
        <f t="shared" si="52"/>
        <v/>
      </c>
      <c r="Y174" s="1564" t="str">
        <f t="shared" si="53"/>
        <v/>
      </c>
      <c r="AA174" s="1564" t="str">
        <f t="shared" si="54"/>
        <v/>
      </c>
      <c r="AC174" s="1564" t="str">
        <f t="shared" si="55"/>
        <v/>
      </c>
      <c r="AE174" s="1564" t="str">
        <f t="shared" si="56"/>
        <v/>
      </c>
      <c r="AG174" s="1564" t="str">
        <f t="shared" si="57"/>
        <v/>
      </c>
      <c r="AI174" s="1564" t="str">
        <f t="shared" si="58"/>
        <v/>
      </c>
      <c r="AK174" s="1564" t="str">
        <f t="shared" si="59"/>
        <v/>
      </c>
      <c r="AM174" s="1564" t="str">
        <f t="shared" si="60"/>
        <v/>
      </c>
      <c r="AO174" s="1564" t="str">
        <f t="shared" si="61"/>
        <v/>
      </c>
      <c r="AQ174" s="1564" t="str">
        <f t="shared" si="62"/>
        <v/>
      </c>
    </row>
    <row r="175" spans="5:43">
      <c r="E175" s="1564" t="str">
        <f t="shared" si="64"/>
        <v/>
      </c>
      <c r="G175" s="1564" t="str">
        <f t="shared" si="64"/>
        <v/>
      </c>
      <c r="I175" s="1564" t="str">
        <f t="shared" si="45"/>
        <v/>
      </c>
      <c r="K175" s="1564" t="str">
        <f t="shared" si="46"/>
        <v/>
      </c>
      <c r="M175" s="1564" t="str">
        <f t="shared" si="47"/>
        <v/>
      </c>
      <c r="O175" s="1564" t="str">
        <f t="shared" si="48"/>
        <v/>
      </c>
      <c r="Q175" s="1564" t="str">
        <f t="shared" si="49"/>
        <v/>
      </c>
      <c r="S175" s="1564" t="str">
        <f t="shared" si="50"/>
        <v/>
      </c>
      <c r="U175" s="1564" t="str">
        <f t="shared" si="51"/>
        <v/>
      </c>
      <c r="W175" s="1564" t="str">
        <f t="shared" si="52"/>
        <v/>
      </c>
      <c r="Y175" s="1564" t="str">
        <f t="shared" si="53"/>
        <v/>
      </c>
      <c r="AA175" s="1564" t="str">
        <f t="shared" si="54"/>
        <v/>
      </c>
      <c r="AC175" s="1564" t="str">
        <f t="shared" si="55"/>
        <v/>
      </c>
      <c r="AE175" s="1564" t="str">
        <f t="shared" si="56"/>
        <v/>
      </c>
      <c r="AG175" s="1564" t="str">
        <f t="shared" si="57"/>
        <v/>
      </c>
      <c r="AI175" s="1564" t="str">
        <f t="shared" si="58"/>
        <v/>
      </c>
      <c r="AK175" s="1564" t="str">
        <f t="shared" si="59"/>
        <v/>
      </c>
      <c r="AM175" s="1564" t="str">
        <f t="shared" si="60"/>
        <v/>
      </c>
      <c r="AO175" s="1564" t="str">
        <f t="shared" si="61"/>
        <v/>
      </c>
      <c r="AQ175" s="1564" t="str">
        <f t="shared" si="62"/>
        <v/>
      </c>
    </row>
    <row r="176" spans="5:43">
      <c r="E176" s="1564" t="str">
        <f t="shared" si="64"/>
        <v/>
      </c>
      <c r="G176" s="1564" t="str">
        <f t="shared" si="64"/>
        <v/>
      </c>
      <c r="I176" s="1564" t="str">
        <f t="shared" si="45"/>
        <v/>
      </c>
      <c r="K176" s="1564" t="str">
        <f t="shared" si="46"/>
        <v/>
      </c>
      <c r="M176" s="1564" t="str">
        <f t="shared" si="47"/>
        <v/>
      </c>
      <c r="O176" s="1564" t="str">
        <f t="shared" si="48"/>
        <v/>
      </c>
      <c r="Q176" s="1564" t="str">
        <f t="shared" si="49"/>
        <v/>
      </c>
      <c r="S176" s="1564" t="str">
        <f t="shared" si="50"/>
        <v/>
      </c>
      <c r="U176" s="1564" t="str">
        <f t="shared" si="51"/>
        <v/>
      </c>
      <c r="W176" s="1564" t="str">
        <f t="shared" si="52"/>
        <v/>
      </c>
      <c r="Y176" s="1564" t="str">
        <f t="shared" si="53"/>
        <v/>
      </c>
      <c r="AA176" s="1564" t="str">
        <f t="shared" si="54"/>
        <v/>
      </c>
      <c r="AC176" s="1564" t="str">
        <f t="shared" si="55"/>
        <v/>
      </c>
      <c r="AE176" s="1564" t="str">
        <f t="shared" si="56"/>
        <v/>
      </c>
      <c r="AG176" s="1564" t="str">
        <f t="shared" si="57"/>
        <v/>
      </c>
      <c r="AI176" s="1564" t="str">
        <f t="shared" si="58"/>
        <v/>
      </c>
      <c r="AK176" s="1564" t="str">
        <f t="shared" si="59"/>
        <v/>
      </c>
      <c r="AM176" s="1564" t="str">
        <f t="shared" si="60"/>
        <v/>
      </c>
      <c r="AO176" s="1564" t="str">
        <f t="shared" si="61"/>
        <v/>
      </c>
      <c r="AQ176" s="1564" t="str">
        <f t="shared" si="62"/>
        <v/>
      </c>
    </row>
    <row r="177" spans="5:43">
      <c r="E177" s="1564" t="str">
        <f t="shared" si="64"/>
        <v/>
      </c>
      <c r="G177" s="1564" t="str">
        <f t="shared" si="64"/>
        <v/>
      </c>
      <c r="I177" s="1564" t="str">
        <f t="shared" si="45"/>
        <v/>
      </c>
      <c r="K177" s="1564" t="str">
        <f t="shared" si="46"/>
        <v/>
      </c>
      <c r="M177" s="1564" t="str">
        <f t="shared" si="47"/>
        <v/>
      </c>
      <c r="O177" s="1564" t="str">
        <f t="shared" si="48"/>
        <v/>
      </c>
      <c r="Q177" s="1564" t="str">
        <f t="shared" si="49"/>
        <v/>
      </c>
      <c r="S177" s="1564" t="str">
        <f t="shared" si="50"/>
        <v/>
      </c>
      <c r="U177" s="1564" t="str">
        <f t="shared" si="51"/>
        <v/>
      </c>
      <c r="W177" s="1564" t="str">
        <f t="shared" si="52"/>
        <v/>
      </c>
      <c r="Y177" s="1564" t="str">
        <f t="shared" si="53"/>
        <v/>
      </c>
      <c r="AA177" s="1564" t="str">
        <f t="shared" si="54"/>
        <v/>
      </c>
      <c r="AC177" s="1564" t="str">
        <f t="shared" si="55"/>
        <v/>
      </c>
      <c r="AE177" s="1564" t="str">
        <f t="shared" si="56"/>
        <v/>
      </c>
      <c r="AG177" s="1564" t="str">
        <f t="shared" si="57"/>
        <v/>
      </c>
      <c r="AI177" s="1564" t="str">
        <f t="shared" si="58"/>
        <v/>
      </c>
      <c r="AK177" s="1564" t="str">
        <f t="shared" si="59"/>
        <v/>
      </c>
      <c r="AM177" s="1564" t="str">
        <f t="shared" si="60"/>
        <v/>
      </c>
      <c r="AO177" s="1564" t="str">
        <f t="shared" si="61"/>
        <v/>
      </c>
      <c r="AQ177" s="1564" t="str">
        <f t="shared" si="62"/>
        <v/>
      </c>
    </row>
    <row r="178" spans="5:43">
      <c r="E178" s="1564" t="str">
        <f t="shared" si="64"/>
        <v/>
      </c>
      <c r="G178" s="1564" t="str">
        <f t="shared" si="64"/>
        <v/>
      </c>
      <c r="I178" s="1564" t="str">
        <f t="shared" si="45"/>
        <v/>
      </c>
      <c r="K178" s="1564" t="str">
        <f t="shared" si="46"/>
        <v/>
      </c>
      <c r="M178" s="1564" t="str">
        <f t="shared" si="47"/>
        <v/>
      </c>
      <c r="O178" s="1564" t="str">
        <f t="shared" si="48"/>
        <v/>
      </c>
      <c r="Q178" s="1564" t="str">
        <f t="shared" si="49"/>
        <v/>
      </c>
      <c r="S178" s="1564" t="str">
        <f t="shared" si="50"/>
        <v/>
      </c>
      <c r="U178" s="1564" t="str">
        <f t="shared" si="51"/>
        <v/>
      </c>
      <c r="W178" s="1564" t="str">
        <f t="shared" si="52"/>
        <v/>
      </c>
      <c r="Y178" s="1564" t="str">
        <f t="shared" si="53"/>
        <v/>
      </c>
      <c r="AA178" s="1564" t="str">
        <f t="shared" si="54"/>
        <v/>
      </c>
      <c r="AC178" s="1564" t="str">
        <f t="shared" si="55"/>
        <v/>
      </c>
      <c r="AE178" s="1564" t="str">
        <f t="shared" si="56"/>
        <v/>
      </c>
      <c r="AG178" s="1564" t="str">
        <f t="shared" si="57"/>
        <v/>
      </c>
      <c r="AI178" s="1564" t="str">
        <f t="shared" si="58"/>
        <v/>
      </c>
      <c r="AK178" s="1564" t="str">
        <f t="shared" si="59"/>
        <v/>
      </c>
      <c r="AM178" s="1564" t="str">
        <f t="shared" si="60"/>
        <v/>
      </c>
      <c r="AO178" s="1564" t="str">
        <f t="shared" si="61"/>
        <v/>
      </c>
      <c r="AQ178" s="1564" t="str">
        <f t="shared" si="62"/>
        <v/>
      </c>
    </row>
    <row r="179" spans="5:43">
      <c r="E179" s="1564" t="str">
        <f t="shared" si="64"/>
        <v/>
      </c>
      <c r="G179" s="1564" t="str">
        <f t="shared" si="64"/>
        <v/>
      </c>
      <c r="I179" s="1564" t="str">
        <f t="shared" si="45"/>
        <v/>
      </c>
      <c r="K179" s="1564" t="str">
        <f t="shared" si="46"/>
        <v/>
      </c>
      <c r="M179" s="1564" t="str">
        <f t="shared" si="47"/>
        <v/>
      </c>
      <c r="O179" s="1564" t="str">
        <f t="shared" si="48"/>
        <v/>
      </c>
      <c r="Q179" s="1564" t="str">
        <f t="shared" si="49"/>
        <v/>
      </c>
      <c r="S179" s="1564" t="str">
        <f t="shared" si="50"/>
        <v/>
      </c>
      <c r="U179" s="1564" t="str">
        <f t="shared" si="51"/>
        <v/>
      </c>
      <c r="W179" s="1564" t="str">
        <f t="shared" si="52"/>
        <v/>
      </c>
      <c r="Y179" s="1564" t="str">
        <f t="shared" si="53"/>
        <v/>
      </c>
      <c r="AA179" s="1564" t="str">
        <f t="shared" si="54"/>
        <v/>
      </c>
      <c r="AC179" s="1564" t="str">
        <f t="shared" si="55"/>
        <v/>
      </c>
      <c r="AE179" s="1564" t="str">
        <f t="shared" si="56"/>
        <v/>
      </c>
      <c r="AG179" s="1564" t="str">
        <f t="shared" si="57"/>
        <v/>
      </c>
      <c r="AI179" s="1564" t="str">
        <f t="shared" si="58"/>
        <v/>
      </c>
      <c r="AK179" s="1564" t="str">
        <f t="shared" si="59"/>
        <v/>
      </c>
      <c r="AM179" s="1564" t="str">
        <f t="shared" si="60"/>
        <v/>
      </c>
      <c r="AO179" s="1564" t="str">
        <f t="shared" si="61"/>
        <v/>
      </c>
      <c r="AQ179" s="1564" t="str">
        <f t="shared" si="62"/>
        <v/>
      </c>
    </row>
    <row r="180" spans="5:43">
      <c r="E180" s="1564" t="str">
        <f t="shared" si="64"/>
        <v/>
      </c>
      <c r="G180" s="1564" t="str">
        <f t="shared" si="64"/>
        <v/>
      </c>
      <c r="I180" s="1564" t="str">
        <f t="shared" si="45"/>
        <v/>
      </c>
      <c r="K180" s="1564" t="str">
        <f t="shared" si="46"/>
        <v/>
      </c>
      <c r="M180" s="1564" t="str">
        <f t="shared" si="47"/>
        <v/>
      </c>
      <c r="O180" s="1564" t="str">
        <f t="shared" si="48"/>
        <v/>
      </c>
      <c r="Q180" s="1564" t="str">
        <f t="shared" si="49"/>
        <v/>
      </c>
      <c r="S180" s="1564" t="str">
        <f t="shared" si="50"/>
        <v/>
      </c>
      <c r="U180" s="1564" t="str">
        <f t="shared" si="51"/>
        <v/>
      </c>
      <c r="W180" s="1564" t="str">
        <f t="shared" si="52"/>
        <v/>
      </c>
      <c r="Y180" s="1564" t="str">
        <f t="shared" si="53"/>
        <v/>
      </c>
      <c r="AA180" s="1564" t="str">
        <f t="shared" si="54"/>
        <v/>
      </c>
      <c r="AC180" s="1564" t="str">
        <f t="shared" si="55"/>
        <v/>
      </c>
      <c r="AE180" s="1564" t="str">
        <f t="shared" si="56"/>
        <v/>
      </c>
      <c r="AG180" s="1564" t="str">
        <f t="shared" si="57"/>
        <v/>
      </c>
      <c r="AI180" s="1564" t="str">
        <f t="shared" si="58"/>
        <v/>
      </c>
      <c r="AK180" s="1564" t="str">
        <f t="shared" si="59"/>
        <v/>
      </c>
      <c r="AM180" s="1564" t="str">
        <f t="shared" si="60"/>
        <v/>
      </c>
      <c r="AO180" s="1564" t="str">
        <f t="shared" si="61"/>
        <v/>
      </c>
      <c r="AQ180" s="1564" t="str">
        <f t="shared" si="62"/>
        <v/>
      </c>
    </row>
    <row r="181" spans="5:43">
      <c r="E181" s="1564" t="str">
        <f t="shared" si="64"/>
        <v/>
      </c>
      <c r="G181" s="1564" t="str">
        <f t="shared" si="64"/>
        <v/>
      </c>
      <c r="I181" s="1564" t="str">
        <f t="shared" si="45"/>
        <v/>
      </c>
      <c r="K181" s="1564" t="str">
        <f t="shared" si="46"/>
        <v/>
      </c>
      <c r="M181" s="1564" t="str">
        <f t="shared" si="47"/>
        <v/>
      </c>
      <c r="O181" s="1564" t="str">
        <f t="shared" si="48"/>
        <v/>
      </c>
      <c r="Q181" s="1564" t="str">
        <f t="shared" si="49"/>
        <v/>
      </c>
      <c r="S181" s="1564" t="str">
        <f t="shared" si="50"/>
        <v/>
      </c>
      <c r="U181" s="1564" t="str">
        <f t="shared" si="51"/>
        <v/>
      </c>
      <c r="W181" s="1564" t="str">
        <f t="shared" si="52"/>
        <v/>
      </c>
      <c r="Y181" s="1564" t="str">
        <f t="shared" si="53"/>
        <v/>
      </c>
      <c r="AA181" s="1564" t="str">
        <f t="shared" si="54"/>
        <v/>
      </c>
      <c r="AC181" s="1564" t="str">
        <f t="shared" si="55"/>
        <v/>
      </c>
      <c r="AE181" s="1564" t="str">
        <f t="shared" si="56"/>
        <v/>
      </c>
      <c r="AG181" s="1564" t="str">
        <f t="shared" si="57"/>
        <v/>
      </c>
      <c r="AI181" s="1564" t="str">
        <f t="shared" si="58"/>
        <v/>
      </c>
      <c r="AK181" s="1564" t="str">
        <f t="shared" si="59"/>
        <v/>
      </c>
      <c r="AM181" s="1564" t="str">
        <f t="shared" si="60"/>
        <v/>
      </c>
      <c r="AO181" s="1564" t="str">
        <f t="shared" si="61"/>
        <v/>
      </c>
      <c r="AQ181" s="1564" t="str">
        <f t="shared" si="62"/>
        <v/>
      </c>
    </row>
    <row r="182" spans="5:43">
      <c r="E182" s="1564" t="str">
        <f t="shared" si="64"/>
        <v/>
      </c>
      <c r="G182" s="1564" t="str">
        <f t="shared" si="64"/>
        <v/>
      </c>
      <c r="I182" s="1564" t="str">
        <f t="shared" si="45"/>
        <v/>
      </c>
      <c r="K182" s="1564" t="str">
        <f t="shared" si="46"/>
        <v/>
      </c>
      <c r="M182" s="1564" t="str">
        <f t="shared" si="47"/>
        <v/>
      </c>
      <c r="O182" s="1564" t="str">
        <f t="shared" si="48"/>
        <v/>
      </c>
      <c r="Q182" s="1564" t="str">
        <f t="shared" si="49"/>
        <v/>
      </c>
      <c r="S182" s="1564" t="str">
        <f t="shared" si="50"/>
        <v/>
      </c>
      <c r="U182" s="1564" t="str">
        <f t="shared" si="51"/>
        <v/>
      </c>
      <c r="W182" s="1564" t="str">
        <f t="shared" si="52"/>
        <v/>
      </c>
      <c r="Y182" s="1564" t="str">
        <f t="shared" si="53"/>
        <v/>
      </c>
      <c r="AA182" s="1564" t="str">
        <f t="shared" si="54"/>
        <v/>
      </c>
      <c r="AC182" s="1564" t="str">
        <f t="shared" si="55"/>
        <v/>
      </c>
      <c r="AE182" s="1564" t="str">
        <f t="shared" si="56"/>
        <v/>
      </c>
      <c r="AG182" s="1564" t="str">
        <f t="shared" si="57"/>
        <v/>
      </c>
      <c r="AI182" s="1564" t="str">
        <f t="shared" si="58"/>
        <v/>
      </c>
      <c r="AK182" s="1564" t="str">
        <f t="shared" si="59"/>
        <v/>
      </c>
      <c r="AM182" s="1564" t="str">
        <f t="shared" si="60"/>
        <v/>
      </c>
      <c r="AO182" s="1564" t="str">
        <f t="shared" si="61"/>
        <v/>
      </c>
      <c r="AQ182" s="1564" t="str">
        <f t="shared" si="62"/>
        <v/>
      </c>
    </row>
    <row r="183" spans="5:43">
      <c r="E183" s="1564" t="str">
        <f t="shared" si="64"/>
        <v/>
      </c>
      <c r="G183" s="1564" t="str">
        <f t="shared" si="64"/>
        <v/>
      </c>
      <c r="I183" s="1564" t="str">
        <f t="shared" si="45"/>
        <v/>
      </c>
      <c r="K183" s="1564" t="str">
        <f t="shared" si="46"/>
        <v/>
      </c>
      <c r="M183" s="1564" t="str">
        <f t="shared" si="47"/>
        <v/>
      </c>
      <c r="O183" s="1564" t="str">
        <f t="shared" si="48"/>
        <v/>
      </c>
      <c r="Q183" s="1564" t="str">
        <f t="shared" si="49"/>
        <v/>
      </c>
      <c r="S183" s="1564" t="str">
        <f t="shared" si="50"/>
        <v/>
      </c>
      <c r="U183" s="1564" t="str">
        <f t="shared" si="51"/>
        <v/>
      </c>
      <c r="W183" s="1564" t="str">
        <f t="shared" si="52"/>
        <v/>
      </c>
      <c r="Y183" s="1564" t="str">
        <f t="shared" si="53"/>
        <v/>
      </c>
      <c r="AA183" s="1564" t="str">
        <f t="shared" si="54"/>
        <v/>
      </c>
      <c r="AC183" s="1564" t="str">
        <f t="shared" si="55"/>
        <v/>
      </c>
      <c r="AE183" s="1564" t="str">
        <f t="shared" si="56"/>
        <v/>
      </c>
      <c r="AG183" s="1564" t="str">
        <f t="shared" si="57"/>
        <v/>
      </c>
      <c r="AI183" s="1564" t="str">
        <f t="shared" si="58"/>
        <v/>
      </c>
      <c r="AK183" s="1564" t="str">
        <f t="shared" si="59"/>
        <v/>
      </c>
      <c r="AM183" s="1564" t="str">
        <f t="shared" si="60"/>
        <v/>
      </c>
      <c r="AO183" s="1564" t="str">
        <f t="shared" si="61"/>
        <v/>
      </c>
      <c r="AQ183" s="1564" t="str">
        <f t="shared" si="62"/>
        <v/>
      </c>
    </row>
    <row r="184" spans="5:43">
      <c r="E184" s="1564" t="str">
        <f t="shared" si="64"/>
        <v/>
      </c>
      <c r="G184" s="1564" t="str">
        <f t="shared" si="64"/>
        <v/>
      </c>
      <c r="I184" s="1564" t="str">
        <f t="shared" si="45"/>
        <v/>
      </c>
      <c r="K184" s="1564" t="str">
        <f t="shared" si="46"/>
        <v/>
      </c>
      <c r="M184" s="1564" t="str">
        <f t="shared" si="47"/>
        <v/>
      </c>
      <c r="O184" s="1564" t="str">
        <f t="shared" si="48"/>
        <v/>
      </c>
      <c r="Q184" s="1564" t="str">
        <f t="shared" si="49"/>
        <v/>
      </c>
      <c r="S184" s="1564" t="str">
        <f t="shared" si="50"/>
        <v/>
      </c>
      <c r="U184" s="1564" t="str">
        <f t="shared" si="51"/>
        <v/>
      </c>
      <c r="W184" s="1564" t="str">
        <f t="shared" si="52"/>
        <v/>
      </c>
      <c r="Y184" s="1564" t="str">
        <f t="shared" si="53"/>
        <v/>
      </c>
      <c r="AA184" s="1564" t="str">
        <f t="shared" si="54"/>
        <v/>
      </c>
      <c r="AC184" s="1564" t="str">
        <f t="shared" si="55"/>
        <v/>
      </c>
      <c r="AE184" s="1564" t="str">
        <f t="shared" si="56"/>
        <v/>
      </c>
      <c r="AG184" s="1564" t="str">
        <f t="shared" si="57"/>
        <v/>
      </c>
      <c r="AI184" s="1564" t="str">
        <f t="shared" si="58"/>
        <v/>
      </c>
      <c r="AK184" s="1564" t="str">
        <f t="shared" si="59"/>
        <v/>
      </c>
      <c r="AM184" s="1564" t="str">
        <f t="shared" si="60"/>
        <v/>
      </c>
      <c r="AO184" s="1564" t="str">
        <f t="shared" si="61"/>
        <v/>
      </c>
      <c r="AQ184" s="1564" t="str">
        <f t="shared" si="62"/>
        <v/>
      </c>
    </row>
    <row r="185" spans="5:43">
      <c r="E185" s="1564" t="str">
        <f t="shared" si="64"/>
        <v/>
      </c>
      <c r="G185" s="1564" t="str">
        <f t="shared" si="64"/>
        <v/>
      </c>
      <c r="I185" s="1564" t="str">
        <f t="shared" si="45"/>
        <v/>
      </c>
      <c r="K185" s="1564" t="str">
        <f t="shared" si="46"/>
        <v/>
      </c>
      <c r="M185" s="1564" t="str">
        <f t="shared" si="47"/>
        <v/>
      </c>
      <c r="O185" s="1564" t="str">
        <f t="shared" si="48"/>
        <v/>
      </c>
      <c r="Q185" s="1564" t="str">
        <f t="shared" si="49"/>
        <v/>
      </c>
      <c r="S185" s="1564" t="str">
        <f t="shared" si="50"/>
        <v/>
      </c>
      <c r="U185" s="1564" t="str">
        <f t="shared" si="51"/>
        <v/>
      </c>
      <c r="W185" s="1564" t="str">
        <f t="shared" si="52"/>
        <v/>
      </c>
      <c r="Y185" s="1564" t="str">
        <f t="shared" si="53"/>
        <v/>
      </c>
      <c r="AA185" s="1564" t="str">
        <f t="shared" si="54"/>
        <v/>
      </c>
      <c r="AC185" s="1564" t="str">
        <f t="shared" si="55"/>
        <v/>
      </c>
      <c r="AE185" s="1564" t="str">
        <f t="shared" si="56"/>
        <v/>
      </c>
      <c r="AG185" s="1564" t="str">
        <f t="shared" si="57"/>
        <v/>
      </c>
      <c r="AI185" s="1564" t="str">
        <f t="shared" si="58"/>
        <v/>
      </c>
      <c r="AK185" s="1564" t="str">
        <f t="shared" si="59"/>
        <v/>
      </c>
      <c r="AM185" s="1564" t="str">
        <f t="shared" si="60"/>
        <v/>
      </c>
      <c r="AO185" s="1564" t="str">
        <f t="shared" si="61"/>
        <v/>
      </c>
      <c r="AQ185" s="1564" t="str">
        <f t="shared" si="62"/>
        <v/>
      </c>
    </row>
    <row r="186" spans="5:43">
      <c r="E186" s="1564" t="str">
        <f t="shared" si="64"/>
        <v/>
      </c>
      <c r="G186" s="1564" t="str">
        <f t="shared" si="64"/>
        <v/>
      </c>
      <c r="I186" s="1564" t="str">
        <f t="shared" si="45"/>
        <v/>
      </c>
      <c r="K186" s="1564" t="str">
        <f t="shared" si="46"/>
        <v/>
      </c>
      <c r="M186" s="1564" t="str">
        <f t="shared" si="47"/>
        <v/>
      </c>
      <c r="O186" s="1564" t="str">
        <f t="shared" si="48"/>
        <v/>
      </c>
      <c r="Q186" s="1564" t="str">
        <f t="shared" si="49"/>
        <v/>
      </c>
      <c r="S186" s="1564" t="str">
        <f t="shared" si="50"/>
        <v/>
      </c>
      <c r="U186" s="1564" t="str">
        <f t="shared" si="51"/>
        <v/>
      </c>
      <c r="W186" s="1564" t="str">
        <f t="shared" si="52"/>
        <v/>
      </c>
      <c r="Y186" s="1564" t="str">
        <f t="shared" si="53"/>
        <v/>
      </c>
      <c r="AA186" s="1564" t="str">
        <f t="shared" si="54"/>
        <v/>
      </c>
      <c r="AC186" s="1564" t="str">
        <f t="shared" si="55"/>
        <v/>
      </c>
      <c r="AE186" s="1564" t="str">
        <f t="shared" si="56"/>
        <v/>
      </c>
      <c r="AG186" s="1564" t="str">
        <f t="shared" si="57"/>
        <v/>
      </c>
      <c r="AI186" s="1564" t="str">
        <f t="shared" si="58"/>
        <v/>
      </c>
      <c r="AK186" s="1564" t="str">
        <f t="shared" si="59"/>
        <v/>
      </c>
      <c r="AM186" s="1564" t="str">
        <f t="shared" si="60"/>
        <v/>
      </c>
      <c r="AO186" s="1564" t="str">
        <f t="shared" si="61"/>
        <v/>
      </c>
      <c r="AQ186" s="1564" t="str">
        <f t="shared" si="62"/>
        <v/>
      </c>
    </row>
    <row r="187" spans="5:43">
      <c r="E187" s="1564" t="str">
        <f t="shared" si="64"/>
        <v/>
      </c>
      <c r="G187" s="1564" t="str">
        <f t="shared" si="64"/>
        <v/>
      </c>
      <c r="I187" s="1564" t="str">
        <f t="shared" si="45"/>
        <v/>
      </c>
      <c r="K187" s="1564" t="str">
        <f t="shared" si="46"/>
        <v/>
      </c>
      <c r="M187" s="1564" t="str">
        <f t="shared" si="47"/>
        <v/>
      </c>
      <c r="O187" s="1564" t="str">
        <f t="shared" si="48"/>
        <v/>
      </c>
      <c r="Q187" s="1564" t="str">
        <f t="shared" si="49"/>
        <v/>
      </c>
      <c r="S187" s="1564" t="str">
        <f t="shared" si="50"/>
        <v/>
      </c>
      <c r="U187" s="1564" t="str">
        <f t="shared" si="51"/>
        <v/>
      </c>
      <c r="W187" s="1564" t="str">
        <f t="shared" si="52"/>
        <v/>
      </c>
      <c r="Y187" s="1564" t="str">
        <f t="shared" si="53"/>
        <v/>
      </c>
      <c r="AA187" s="1564" t="str">
        <f t="shared" si="54"/>
        <v/>
      </c>
      <c r="AC187" s="1564" t="str">
        <f t="shared" si="55"/>
        <v/>
      </c>
      <c r="AE187" s="1564" t="str">
        <f t="shared" si="56"/>
        <v/>
      </c>
      <c r="AG187" s="1564" t="str">
        <f t="shared" si="57"/>
        <v/>
      </c>
      <c r="AI187" s="1564" t="str">
        <f t="shared" si="58"/>
        <v/>
      </c>
      <c r="AK187" s="1564" t="str">
        <f t="shared" si="59"/>
        <v/>
      </c>
      <c r="AM187" s="1564" t="str">
        <f t="shared" si="60"/>
        <v/>
      </c>
      <c r="AO187" s="1564" t="str">
        <f t="shared" si="61"/>
        <v/>
      </c>
      <c r="AQ187" s="1564" t="str">
        <f t="shared" si="62"/>
        <v/>
      </c>
    </row>
    <row r="188" spans="5:43">
      <c r="E188" s="1564" t="str">
        <f t="shared" si="64"/>
        <v/>
      </c>
      <c r="G188" s="1564" t="str">
        <f t="shared" si="64"/>
        <v/>
      </c>
      <c r="I188" s="1564" t="str">
        <f t="shared" si="45"/>
        <v/>
      </c>
      <c r="K188" s="1564" t="str">
        <f t="shared" si="46"/>
        <v/>
      </c>
      <c r="M188" s="1564" t="str">
        <f t="shared" si="47"/>
        <v/>
      </c>
      <c r="O188" s="1564" t="str">
        <f t="shared" si="48"/>
        <v/>
      </c>
      <c r="Q188" s="1564" t="str">
        <f t="shared" si="49"/>
        <v/>
      </c>
      <c r="S188" s="1564" t="str">
        <f t="shared" si="50"/>
        <v/>
      </c>
      <c r="U188" s="1564" t="str">
        <f t="shared" si="51"/>
        <v/>
      </c>
      <c r="W188" s="1564" t="str">
        <f t="shared" si="52"/>
        <v/>
      </c>
      <c r="Y188" s="1564" t="str">
        <f t="shared" si="53"/>
        <v/>
      </c>
      <c r="AA188" s="1564" t="str">
        <f t="shared" si="54"/>
        <v/>
      </c>
      <c r="AC188" s="1564" t="str">
        <f t="shared" si="55"/>
        <v/>
      </c>
      <c r="AE188" s="1564" t="str">
        <f t="shared" si="56"/>
        <v/>
      </c>
      <c r="AG188" s="1564" t="str">
        <f t="shared" si="57"/>
        <v/>
      </c>
      <c r="AI188" s="1564" t="str">
        <f t="shared" si="58"/>
        <v/>
      </c>
      <c r="AK188" s="1564" t="str">
        <f t="shared" si="59"/>
        <v/>
      </c>
      <c r="AM188" s="1564" t="str">
        <f t="shared" si="60"/>
        <v/>
      </c>
      <c r="AO188" s="1564" t="str">
        <f t="shared" si="61"/>
        <v/>
      </c>
      <c r="AQ188" s="1564" t="str">
        <f t="shared" si="62"/>
        <v/>
      </c>
    </row>
    <row r="189" spans="5:43">
      <c r="E189" s="1564" t="str">
        <f t="shared" ref="E189:G204" si="65">IF(OR($B189=0,D189=0),"",D189/$B189)</f>
        <v/>
      </c>
      <c r="G189" s="1564" t="str">
        <f t="shared" si="65"/>
        <v/>
      </c>
      <c r="I189" s="1564" t="str">
        <f t="shared" si="45"/>
        <v/>
      </c>
      <c r="K189" s="1564" t="str">
        <f t="shared" si="46"/>
        <v/>
      </c>
      <c r="M189" s="1564" t="str">
        <f t="shared" si="47"/>
        <v/>
      </c>
      <c r="O189" s="1564" t="str">
        <f t="shared" si="48"/>
        <v/>
      </c>
      <c r="Q189" s="1564" t="str">
        <f t="shared" si="49"/>
        <v/>
      </c>
      <c r="S189" s="1564" t="str">
        <f t="shared" si="50"/>
        <v/>
      </c>
      <c r="U189" s="1564" t="str">
        <f t="shared" si="51"/>
        <v/>
      </c>
      <c r="W189" s="1564" t="str">
        <f t="shared" si="52"/>
        <v/>
      </c>
      <c r="Y189" s="1564" t="str">
        <f t="shared" si="53"/>
        <v/>
      </c>
      <c r="AA189" s="1564" t="str">
        <f t="shared" si="54"/>
        <v/>
      </c>
      <c r="AC189" s="1564" t="str">
        <f t="shared" si="55"/>
        <v/>
      </c>
      <c r="AE189" s="1564" t="str">
        <f t="shared" si="56"/>
        <v/>
      </c>
      <c r="AG189" s="1564" t="str">
        <f t="shared" si="57"/>
        <v/>
      </c>
      <c r="AI189" s="1564" t="str">
        <f t="shared" si="58"/>
        <v/>
      </c>
      <c r="AK189" s="1564" t="str">
        <f t="shared" si="59"/>
        <v/>
      </c>
      <c r="AM189" s="1564" t="str">
        <f t="shared" si="60"/>
        <v/>
      </c>
      <c r="AO189" s="1564" t="str">
        <f t="shared" si="61"/>
        <v/>
      </c>
      <c r="AQ189" s="1564" t="str">
        <f t="shared" si="62"/>
        <v/>
      </c>
    </row>
    <row r="190" spans="5:43">
      <c r="E190" s="1564" t="str">
        <f t="shared" si="65"/>
        <v/>
      </c>
      <c r="G190" s="1564" t="str">
        <f t="shared" si="65"/>
        <v/>
      </c>
      <c r="I190" s="1564" t="str">
        <f t="shared" si="45"/>
        <v/>
      </c>
      <c r="K190" s="1564" t="str">
        <f t="shared" si="46"/>
        <v/>
      </c>
      <c r="M190" s="1564" t="str">
        <f t="shared" si="47"/>
        <v/>
      </c>
      <c r="O190" s="1564" t="str">
        <f t="shared" si="48"/>
        <v/>
      </c>
      <c r="Q190" s="1564" t="str">
        <f t="shared" si="49"/>
        <v/>
      </c>
      <c r="S190" s="1564" t="str">
        <f t="shared" si="50"/>
        <v/>
      </c>
      <c r="U190" s="1564" t="str">
        <f t="shared" si="51"/>
        <v/>
      </c>
      <c r="W190" s="1564" t="str">
        <f t="shared" si="52"/>
        <v/>
      </c>
      <c r="Y190" s="1564" t="str">
        <f t="shared" si="53"/>
        <v/>
      </c>
      <c r="AA190" s="1564" t="str">
        <f t="shared" si="54"/>
        <v/>
      </c>
      <c r="AC190" s="1564" t="str">
        <f t="shared" si="55"/>
        <v/>
      </c>
      <c r="AE190" s="1564" t="str">
        <f t="shared" si="56"/>
        <v/>
      </c>
      <c r="AG190" s="1564" t="str">
        <f t="shared" si="57"/>
        <v/>
      </c>
      <c r="AI190" s="1564" t="str">
        <f t="shared" si="58"/>
        <v/>
      </c>
      <c r="AK190" s="1564" t="str">
        <f t="shared" si="59"/>
        <v/>
      </c>
      <c r="AM190" s="1564" t="str">
        <f t="shared" si="60"/>
        <v/>
      </c>
      <c r="AO190" s="1564" t="str">
        <f t="shared" si="61"/>
        <v/>
      </c>
      <c r="AQ190" s="1564" t="str">
        <f t="shared" si="62"/>
        <v/>
      </c>
    </row>
    <row r="191" spans="5:43">
      <c r="E191" s="1564" t="str">
        <f t="shared" si="65"/>
        <v/>
      </c>
      <c r="G191" s="1564" t="str">
        <f t="shared" si="65"/>
        <v/>
      </c>
      <c r="I191" s="1564" t="str">
        <f t="shared" si="45"/>
        <v/>
      </c>
      <c r="K191" s="1564" t="str">
        <f t="shared" si="46"/>
        <v/>
      </c>
      <c r="M191" s="1564" t="str">
        <f t="shared" si="47"/>
        <v/>
      </c>
      <c r="O191" s="1564" t="str">
        <f t="shared" si="48"/>
        <v/>
      </c>
      <c r="Q191" s="1564" t="str">
        <f t="shared" si="49"/>
        <v/>
      </c>
      <c r="S191" s="1564" t="str">
        <f t="shared" si="50"/>
        <v/>
      </c>
      <c r="U191" s="1564" t="str">
        <f t="shared" si="51"/>
        <v/>
      </c>
      <c r="W191" s="1564" t="str">
        <f t="shared" si="52"/>
        <v/>
      </c>
      <c r="Y191" s="1564" t="str">
        <f t="shared" si="53"/>
        <v/>
      </c>
      <c r="AA191" s="1564" t="str">
        <f t="shared" si="54"/>
        <v/>
      </c>
      <c r="AC191" s="1564" t="str">
        <f t="shared" si="55"/>
        <v/>
      </c>
      <c r="AE191" s="1564" t="str">
        <f t="shared" si="56"/>
        <v/>
      </c>
      <c r="AG191" s="1564" t="str">
        <f t="shared" si="57"/>
        <v/>
      </c>
      <c r="AI191" s="1564" t="str">
        <f t="shared" si="58"/>
        <v/>
      </c>
      <c r="AK191" s="1564" t="str">
        <f t="shared" si="59"/>
        <v/>
      </c>
      <c r="AM191" s="1564" t="str">
        <f t="shared" si="60"/>
        <v/>
      </c>
      <c r="AO191" s="1564" t="str">
        <f t="shared" si="61"/>
        <v/>
      </c>
      <c r="AQ191" s="1564" t="str">
        <f t="shared" si="62"/>
        <v/>
      </c>
    </row>
    <row r="192" spans="5:43">
      <c r="E192" s="1564" t="str">
        <f t="shared" si="65"/>
        <v/>
      </c>
      <c r="G192" s="1564" t="str">
        <f t="shared" si="65"/>
        <v/>
      </c>
      <c r="I192" s="1564" t="str">
        <f t="shared" si="45"/>
        <v/>
      </c>
      <c r="K192" s="1564" t="str">
        <f t="shared" si="46"/>
        <v/>
      </c>
      <c r="M192" s="1564" t="str">
        <f t="shared" si="47"/>
        <v/>
      </c>
      <c r="O192" s="1564" t="str">
        <f t="shared" si="48"/>
        <v/>
      </c>
      <c r="Q192" s="1564" t="str">
        <f t="shared" si="49"/>
        <v/>
      </c>
      <c r="S192" s="1564" t="str">
        <f t="shared" si="50"/>
        <v/>
      </c>
      <c r="U192" s="1564" t="str">
        <f t="shared" si="51"/>
        <v/>
      </c>
      <c r="W192" s="1564" t="str">
        <f t="shared" si="52"/>
        <v/>
      </c>
      <c r="Y192" s="1564" t="str">
        <f t="shared" si="53"/>
        <v/>
      </c>
      <c r="AA192" s="1564" t="str">
        <f t="shared" si="54"/>
        <v/>
      </c>
      <c r="AC192" s="1564" t="str">
        <f t="shared" si="55"/>
        <v/>
      </c>
      <c r="AE192" s="1564" t="str">
        <f t="shared" si="56"/>
        <v/>
      </c>
      <c r="AG192" s="1564" t="str">
        <f t="shared" si="57"/>
        <v/>
      </c>
      <c r="AI192" s="1564" t="str">
        <f t="shared" si="58"/>
        <v/>
      </c>
      <c r="AK192" s="1564" t="str">
        <f t="shared" si="59"/>
        <v/>
      </c>
      <c r="AM192" s="1564" t="str">
        <f t="shared" si="60"/>
        <v/>
      </c>
      <c r="AO192" s="1564" t="str">
        <f t="shared" si="61"/>
        <v/>
      </c>
      <c r="AQ192" s="1564" t="str">
        <f t="shared" si="62"/>
        <v/>
      </c>
    </row>
    <row r="193" spans="5:43">
      <c r="E193" s="1564" t="str">
        <f t="shared" si="65"/>
        <v/>
      </c>
      <c r="G193" s="1564" t="str">
        <f t="shared" si="65"/>
        <v/>
      </c>
      <c r="I193" s="1564" t="str">
        <f t="shared" si="45"/>
        <v/>
      </c>
      <c r="K193" s="1564" t="str">
        <f t="shared" si="46"/>
        <v/>
      </c>
      <c r="M193" s="1564" t="str">
        <f t="shared" si="47"/>
        <v/>
      </c>
      <c r="O193" s="1564" t="str">
        <f t="shared" si="48"/>
        <v/>
      </c>
      <c r="Q193" s="1564" t="str">
        <f t="shared" si="49"/>
        <v/>
      </c>
      <c r="S193" s="1564" t="str">
        <f t="shared" si="50"/>
        <v/>
      </c>
      <c r="U193" s="1564" t="str">
        <f t="shared" si="51"/>
        <v/>
      </c>
      <c r="W193" s="1564" t="str">
        <f t="shared" si="52"/>
        <v/>
      </c>
      <c r="Y193" s="1564" t="str">
        <f t="shared" si="53"/>
        <v/>
      </c>
      <c r="AA193" s="1564" t="str">
        <f t="shared" si="54"/>
        <v/>
      </c>
      <c r="AC193" s="1564" t="str">
        <f t="shared" si="55"/>
        <v/>
      </c>
      <c r="AE193" s="1564" t="str">
        <f t="shared" si="56"/>
        <v/>
      </c>
      <c r="AG193" s="1564" t="str">
        <f t="shared" si="57"/>
        <v/>
      </c>
      <c r="AI193" s="1564" t="str">
        <f t="shared" si="58"/>
        <v/>
      </c>
      <c r="AK193" s="1564" t="str">
        <f t="shared" si="59"/>
        <v/>
      </c>
      <c r="AM193" s="1564" t="str">
        <f t="shared" si="60"/>
        <v/>
      </c>
      <c r="AO193" s="1564" t="str">
        <f t="shared" si="61"/>
        <v/>
      </c>
      <c r="AQ193" s="1564" t="str">
        <f t="shared" si="62"/>
        <v/>
      </c>
    </row>
    <row r="194" spans="5:43">
      <c r="E194" s="1564" t="str">
        <f t="shared" si="65"/>
        <v/>
      </c>
      <c r="G194" s="1564" t="str">
        <f t="shared" si="65"/>
        <v/>
      </c>
      <c r="I194" s="1564" t="str">
        <f t="shared" si="45"/>
        <v/>
      </c>
      <c r="K194" s="1564" t="str">
        <f t="shared" si="46"/>
        <v/>
      </c>
      <c r="M194" s="1564" t="str">
        <f t="shared" si="47"/>
        <v/>
      </c>
      <c r="O194" s="1564" t="str">
        <f t="shared" si="48"/>
        <v/>
      </c>
      <c r="Q194" s="1564" t="str">
        <f t="shared" si="49"/>
        <v/>
      </c>
      <c r="S194" s="1564" t="str">
        <f t="shared" si="50"/>
        <v/>
      </c>
      <c r="U194" s="1564" t="str">
        <f t="shared" si="51"/>
        <v/>
      </c>
      <c r="W194" s="1564" t="str">
        <f t="shared" si="52"/>
        <v/>
      </c>
      <c r="Y194" s="1564" t="str">
        <f t="shared" si="53"/>
        <v/>
      </c>
      <c r="AA194" s="1564" t="str">
        <f t="shared" si="54"/>
        <v/>
      </c>
      <c r="AC194" s="1564" t="str">
        <f t="shared" si="55"/>
        <v/>
      </c>
      <c r="AE194" s="1564" t="str">
        <f t="shared" si="56"/>
        <v/>
      </c>
      <c r="AG194" s="1564" t="str">
        <f t="shared" si="57"/>
        <v/>
      </c>
      <c r="AI194" s="1564" t="str">
        <f t="shared" si="58"/>
        <v/>
      </c>
      <c r="AK194" s="1564" t="str">
        <f t="shared" si="59"/>
        <v/>
      </c>
      <c r="AM194" s="1564" t="str">
        <f t="shared" si="60"/>
        <v/>
      </c>
      <c r="AO194" s="1564" t="str">
        <f t="shared" si="61"/>
        <v/>
      </c>
      <c r="AQ194" s="1564" t="str">
        <f t="shared" si="62"/>
        <v/>
      </c>
    </row>
    <row r="195" spans="5:43">
      <c r="E195" s="1564" t="str">
        <f t="shared" si="65"/>
        <v/>
      </c>
      <c r="G195" s="1564" t="str">
        <f t="shared" si="65"/>
        <v/>
      </c>
      <c r="I195" s="1564" t="str">
        <f t="shared" si="45"/>
        <v/>
      </c>
      <c r="K195" s="1564" t="str">
        <f t="shared" si="46"/>
        <v/>
      </c>
      <c r="M195" s="1564" t="str">
        <f t="shared" si="47"/>
        <v/>
      </c>
      <c r="O195" s="1564" t="str">
        <f t="shared" si="48"/>
        <v/>
      </c>
      <c r="Q195" s="1564" t="str">
        <f t="shared" si="49"/>
        <v/>
      </c>
      <c r="S195" s="1564" t="str">
        <f t="shared" si="50"/>
        <v/>
      </c>
      <c r="U195" s="1564" t="str">
        <f t="shared" si="51"/>
        <v/>
      </c>
      <c r="W195" s="1564" t="str">
        <f t="shared" si="52"/>
        <v/>
      </c>
      <c r="Y195" s="1564" t="str">
        <f t="shared" si="53"/>
        <v/>
      </c>
      <c r="AA195" s="1564" t="str">
        <f t="shared" si="54"/>
        <v/>
      </c>
      <c r="AC195" s="1564" t="str">
        <f t="shared" si="55"/>
        <v/>
      </c>
      <c r="AE195" s="1564" t="str">
        <f t="shared" si="56"/>
        <v/>
      </c>
      <c r="AG195" s="1564" t="str">
        <f t="shared" si="57"/>
        <v/>
      </c>
      <c r="AI195" s="1564" t="str">
        <f t="shared" si="58"/>
        <v/>
      </c>
      <c r="AK195" s="1564" t="str">
        <f t="shared" si="59"/>
        <v/>
      </c>
      <c r="AM195" s="1564" t="str">
        <f t="shared" si="60"/>
        <v/>
      </c>
      <c r="AO195" s="1564" t="str">
        <f t="shared" si="61"/>
        <v/>
      </c>
      <c r="AQ195" s="1564" t="str">
        <f t="shared" si="62"/>
        <v/>
      </c>
    </row>
    <row r="196" spans="5:43">
      <c r="E196" s="1564" t="str">
        <f t="shared" si="65"/>
        <v/>
      </c>
      <c r="G196" s="1564" t="str">
        <f t="shared" si="65"/>
        <v/>
      </c>
      <c r="I196" s="1564" t="str">
        <f t="shared" si="45"/>
        <v/>
      </c>
      <c r="K196" s="1564" t="str">
        <f t="shared" si="46"/>
        <v/>
      </c>
      <c r="M196" s="1564" t="str">
        <f t="shared" si="47"/>
        <v/>
      </c>
      <c r="O196" s="1564" t="str">
        <f t="shared" si="48"/>
        <v/>
      </c>
      <c r="Q196" s="1564" t="str">
        <f t="shared" si="49"/>
        <v/>
      </c>
      <c r="S196" s="1564" t="str">
        <f t="shared" si="50"/>
        <v/>
      </c>
      <c r="U196" s="1564" t="str">
        <f t="shared" si="51"/>
        <v/>
      </c>
      <c r="W196" s="1564" t="str">
        <f t="shared" si="52"/>
        <v/>
      </c>
      <c r="Y196" s="1564" t="str">
        <f t="shared" si="53"/>
        <v/>
      </c>
      <c r="AA196" s="1564" t="str">
        <f t="shared" si="54"/>
        <v/>
      </c>
      <c r="AC196" s="1564" t="str">
        <f t="shared" si="55"/>
        <v/>
      </c>
      <c r="AE196" s="1564" t="str">
        <f t="shared" si="56"/>
        <v/>
      </c>
      <c r="AG196" s="1564" t="str">
        <f t="shared" si="57"/>
        <v/>
      </c>
      <c r="AI196" s="1564" t="str">
        <f t="shared" si="58"/>
        <v/>
      </c>
      <c r="AK196" s="1564" t="str">
        <f t="shared" si="59"/>
        <v/>
      </c>
      <c r="AM196" s="1564" t="str">
        <f t="shared" si="60"/>
        <v/>
      </c>
      <c r="AO196" s="1564" t="str">
        <f t="shared" si="61"/>
        <v/>
      </c>
      <c r="AQ196" s="1564" t="str">
        <f t="shared" si="62"/>
        <v/>
      </c>
    </row>
    <row r="197" spans="5:43">
      <c r="E197" s="1564" t="str">
        <f t="shared" si="65"/>
        <v/>
      </c>
      <c r="G197" s="1564" t="str">
        <f t="shared" si="65"/>
        <v/>
      </c>
      <c r="I197" s="1564" t="str">
        <f t="shared" si="45"/>
        <v/>
      </c>
      <c r="K197" s="1564" t="str">
        <f t="shared" si="46"/>
        <v/>
      </c>
      <c r="M197" s="1564" t="str">
        <f t="shared" si="47"/>
        <v/>
      </c>
      <c r="O197" s="1564" t="str">
        <f t="shared" si="48"/>
        <v/>
      </c>
      <c r="Q197" s="1564" t="str">
        <f t="shared" si="49"/>
        <v/>
      </c>
      <c r="S197" s="1564" t="str">
        <f t="shared" si="50"/>
        <v/>
      </c>
      <c r="U197" s="1564" t="str">
        <f t="shared" si="51"/>
        <v/>
      </c>
      <c r="W197" s="1564" t="str">
        <f t="shared" si="52"/>
        <v/>
      </c>
      <c r="Y197" s="1564" t="str">
        <f t="shared" si="53"/>
        <v/>
      </c>
      <c r="AA197" s="1564" t="str">
        <f t="shared" si="54"/>
        <v/>
      </c>
      <c r="AC197" s="1564" t="str">
        <f t="shared" si="55"/>
        <v/>
      </c>
      <c r="AE197" s="1564" t="str">
        <f t="shared" si="56"/>
        <v/>
      </c>
      <c r="AG197" s="1564" t="str">
        <f t="shared" si="57"/>
        <v/>
      </c>
      <c r="AI197" s="1564" t="str">
        <f t="shared" si="58"/>
        <v/>
      </c>
      <c r="AK197" s="1564" t="str">
        <f t="shared" si="59"/>
        <v/>
      </c>
      <c r="AM197" s="1564" t="str">
        <f t="shared" si="60"/>
        <v/>
      </c>
      <c r="AO197" s="1564" t="str">
        <f t="shared" si="61"/>
        <v/>
      </c>
      <c r="AQ197" s="1564" t="str">
        <f t="shared" si="62"/>
        <v/>
      </c>
    </row>
    <row r="198" spans="5:43">
      <c r="E198" s="1564" t="str">
        <f t="shared" si="65"/>
        <v/>
      </c>
      <c r="G198" s="1564" t="str">
        <f t="shared" si="65"/>
        <v/>
      </c>
      <c r="I198" s="1564" t="str">
        <f t="shared" si="45"/>
        <v/>
      </c>
      <c r="K198" s="1564" t="str">
        <f t="shared" si="46"/>
        <v/>
      </c>
      <c r="M198" s="1564" t="str">
        <f t="shared" si="47"/>
        <v/>
      </c>
      <c r="O198" s="1564" t="str">
        <f t="shared" si="48"/>
        <v/>
      </c>
      <c r="Q198" s="1564" t="str">
        <f t="shared" si="49"/>
        <v/>
      </c>
      <c r="S198" s="1564" t="str">
        <f t="shared" si="50"/>
        <v/>
      </c>
      <c r="U198" s="1564" t="str">
        <f t="shared" si="51"/>
        <v/>
      </c>
      <c r="W198" s="1564" t="str">
        <f t="shared" si="52"/>
        <v/>
      </c>
      <c r="Y198" s="1564" t="str">
        <f t="shared" si="53"/>
        <v/>
      </c>
      <c r="AA198" s="1564" t="str">
        <f t="shared" si="54"/>
        <v/>
      </c>
      <c r="AC198" s="1564" t="str">
        <f t="shared" si="55"/>
        <v/>
      </c>
      <c r="AE198" s="1564" t="str">
        <f t="shared" si="56"/>
        <v/>
      </c>
      <c r="AG198" s="1564" t="str">
        <f t="shared" si="57"/>
        <v/>
      </c>
      <c r="AI198" s="1564" t="str">
        <f t="shared" si="58"/>
        <v/>
      </c>
      <c r="AK198" s="1564" t="str">
        <f t="shared" si="59"/>
        <v/>
      </c>
      <c r="AM198" s="1564" t="str">
        <f t="shared" si="60"/>
        <v/>
      </c>
      <c r="AO198" s="1564" t="str">
        <f t="shared" si="61"/>
        <v/>
      </c>
      <c r="AQ198" s="1564" t="str">
        <f t="shared" si="62"/>
        <v/>
      </c>
    </row>
    <row r="199" spans="5:43">
      <c r="E199" s="1564" t="str">
        <f t="shared" si="65"/>
        <v/>
      </c>
      <c r="G199" s="1564" t="str">
        <f t="shared" si="65"/>
        <v/>
      </c>
      <c r="I199" s="1564" t="str">
        <f t="shared" si="45"/>
        <v/>
      </c>
      <c r="K199" s="1564" t="str">
        <f t="shared" si="46"/>
        <v/>
      </c>
      <c r="M199" s="1564" t="str">
        <f t="shared" si="47"/>
        <v/>
      </c>
      <c r="O199" s="1564" t="str">
        <f t="shared" si="48"/>
        <v/>
      </c>
      <c r="Q199" s="1564" t="str">
        <f t="shared" si="49"/>
        <v/>
      </c>
      <c r="S199" s="1564" t="str">
        <f t="shared" si="50"/>
        <v/>
      </c>
      <c r="U199" s="1564" t="str">
        <f t="shared" si="51"/>
        <v/>
      </c>
      <c r="W199" s="1564" t="str">
        <f t="shared" si="52"/>
        <v/>
      </c>
      <c r="Y199" s="1564" t="str">
        <f t="shared" si="53"/>
        <v/>
      </c>
      <c r="AA199" s="1564" t="str">
        <f t="shared" si="54"/>
        <v/>
      </c>
      <c r="AC199" s="1564" t="str">
        <f t="shared" si="55"/>
        <v/>
      </c>
      <c r="AE199" s="1564" t="str">
        <f t="shared" si="56"/>
        <v/>
      </c>
      <c r="AG199" s="1564" t="str">
        <f t="shared" si="57"/>
        <v/>
      </c>
      <c r="AI199" s="1564" t="str">
        <f t="shared" si="58"/>
        <v/>
      </c>
      <c r="AK199" s="1564" t="str">
        <f t="shared" si="59"/>
        <v/>
      </c>
      <c r="AM199" s="1564" t="str">
        <f t="shared" si="60"/>
        <v/>
      </c>
      <c r="AO199" s="1564" t="str">
        <f t="shared" si="61"/>
        <v/>
      </c>
      <c r="AQ199" s="1564" t="str">
        <f t="shared" si="62"/>
        <v/>
      </c>
    </row>
    <row r="200" spans="5:43">
      <c r="E200" s="1564" t="str">
        <f t="shared" si="65"/>
        <v/>
      </c>
      <c r="G200" s="1564" t="str">
        <f t="shared" si="65"/>
        <v/>
      </c>
      <c r="I200" s="1564" t="str">
        <f t="shared" si="45"/>
        <v/>
      </c>
      <c r="K200" s="1564" t="str">
        <f t="shared" si="46"/>
        <v/>
      </c>
      <c r="M200" s="1564" t="str">
        <f t="shared" si="47"/>
        <v/>
      </c>
      <c r="O200" s="1564" t="str">
        <f t="shared" si="48"/>
        <v/>
      </c>
      <c r="Q200" s="1564" t="str">
        <f t="shared" si="49"/>
        <v/>
      </c>
      <c r="S200" s="1564" t="str">
        <f t="shared" si="50"/>
        <v/>
      </c>
      <c r="U200" s="1564" t="str">
        <f t="shared" si="51"/>
        <v/>
      </c>
      <c r="W200" s="1564" t="str">
        <f t="shared" si="52"/>
        <v/>
      </c>
      <c r="Y200" s="1564" t="str">
        <f t="shared" si="53"/>
        <v/>
      </c>
      <c r="AA200" s="1564" t="str">
        <f t="shared" si="54"/>
        <v/>
      </c>
      <c r="AC200" s="1564" t="str">
        <f t="shared" si="55"/>
        <v/>
      </c>
      <c r="AE200" s="1564" t="str">
        <f t="shared" si="56"/>
        <v/>
      </c>
      <c r="AG200" s="1564" t="str">
        <f t="shared" si="57"/>
        <v/>
      </c>
      <c r="AI200" s="1564" t="str">
        <f t="shared" si="58"/>
        <v/>
      </c>
      <c r="AK200" s="1564" t="str">
        <f t="shared" si="59"/>
        <v/>
      </c>
      <c r="AM200" s="1564" t="str">
        <f t="shared" si="60"/>
        <v/>
      </c>
      <c r="AO200" s="1564" t="str">
        <f t="shared" si="61"/>
        <v/>
      </c>
      <c r="AQ200" s="1564" t="str">
        <f t="shared" si="62"/>
        <v/>
      </c>
    </row>
    <row r="201" spans="5:43">
      <c r="E201" s="1564" t="str">
        <f t="shared" si="65"/>
        <v/>
      </c>
      <c r="G201" s="1564" t="str">
        <f t="shared" si="65"/>
        <v/>
      </c>
      <c r="I201" s="1564" t="str">
        <f t="shared" si="45"/>
        <v/>
      </c>
      <c r="K201" s="1564" t="str">
        <f t="shared" si="46"/>
        <v/>
      </c>
      <c r="M201" s="1564" t="str">
        <f t="shared" si="47"/>
        <v/>
      </c>
      <c r="O201" s="1564" t="str">
        <f t="shared" si="48"/>
        <v/>
      </c>
      <c r="Q201" s="1564" t="str">
        <f t="shared" si="49"/>
        <v/>
      </c>
      <c r="S201" s="1564" t="str">
        <f t="shared" si="50"/>
        <v/>
      </c>
      <c r="U201" s="1564" t="str">
        <f t="shared" si="51"/>
        <v/>
      </c>
      <c r="W201" s="1564" t="str">
        <f t="shared" si="52"/>
        <v/>
      </c>
      <c r="Y201" s="1564" t="str">
        <f t="shared" si="53"/>
        <v/>
      </c>
      <c r="AA201" s="1564" t="str">
        <f t="shared" si="54"/>
        <v/>
      </c>
      <c r="AC201" s="1564" t="str">
        <f t="shared" si="55"/>
        <v/>
      </c>
      <c r="AE201" s="1564" t="str">
        <f t="shared" si="56"/>
        <v/>
      </c>
      <c r="AG201" s="1564" t="str">
        <f t="shared" si="57"/>
        <v/>
      </c>
      <c r="AI201" s="1564" t="str">
        <f t="shared" si="58"/>
        <v/>
      </c>
      <c r="AK201" s="1564" t="str">
        <f t="shared" si="59"/>
        <v/>
      </c>
      <c r="AM201" s="1564" t="str">
        <f t="shared" si="60"/>
        <v/>
      </c>
      <c r="AO201" s="1564" t="str">
        <f t="shared" si="61"/>
        <v/>
      </c>
      <c r="AQ201" s="1564" t="str">
        <f t="shared" si="62"/>
        <v/>
      </c>
    </row>
    <row r="202" spans="5:43">
      <c r="E202" s="1564" t="str">
        <f t="shared" si="65"/>
        <v/>
      </c>
      <c r="G202" s="1564" t="str">
        <f t="shared" si="65"/>
        <v/>
      </c>
      <c r="I202" s="1564" t="str">
        <f t="shared" si="45"/>
        <v/>
      </c>
      <c r="K202" s="1564" t="str">
        <f t="shared" si="46"/>
        <v/>
      </c>
      <c r="M202" s="1564" t="str">
        <f t="shared" si="47"/>
        <v/>
      </c>
      <c r="O202" s="1564" t="str">
        <f t="shared" si="48"/>
        <v/>
      </c>
      <c r="Q202" s="1564" t="str">
        <f t="shared" si="49"/>
        <v/>
      </c>
      <c r="S202" s="1564" t="str">
        <f t="shared" si="50"/>
        <v/>
      </c>
      <c r="U202" s="1564" t="str">
        <f t="shared" si="51"/>
        <v/>
      </c>
      <c r="W202" s="1564" t="str">
        <f t="shared" si="52"/>
        <v/>
      </c>
      <c r="Y202" s="1564" t="str">
        <f t="shared" si="53"/>
        <v/>
      </c>
      <c r="AA202" s="1564" t="str">
        <f t="shared" si="54"/>
        <v/>
      </c>
      <c r="AC202" s="1564" t="str">
        <f t="shared" si="55"/>
        <v/>
      </c>
      <c r="AE202" s="1564" t="str">
        <f t="shared" si="56"/>
        <v/>
      </c>
      <c r="AG202" s="1564" t="str">
        <f t="shared" si="57"/>
        <v/>
      </c>
      <c r="AI202" s="1564" t="str">
        <f t="shared" si="58"/>
        <v/>
      </c>
      <c r="AK202" s="1564" t="str">
        <f t="shared" si="59"/>
        <v/>
      </c>
      <c r="AM202" s="1564" t="str">
        <f t="shared" si="60"/>
        <v/>
      </c>
      <c r="AO202" s="1564" t="str">
        <f t="shared" si="61"/>
        <v/>
      </c>
      <c r="AQ202" s="1564" t="str">
        <f t="shared" si="62"/>
        <v/>
      </c>
    </row>
    <row r="203" spans="5:43">
      <c r="E203" s="1564" t="str">
        <f t="shared" si="65"/>
        <v/>
      </c>
      <c r="G203" s="1564" t="str">
        <f t="shared" si="65"/>
        <v/>
      </c>
      <c r="I203" s="1564" t="str">
        <f t="shared" si="45"/>
        <v/>
      </c>
      <c r="K203" s="1564" t="str">
        <f t="shared" si="46"/>
        <v/>
      </c>
      <c r="M203" s="1564" t="str">
        <f t="shared" si="47"/>
        <v/>
      </c>
      <c r="O203" s="1564" t="str">
        <f t="shared" si="48"/>
        <v/>
      </c>
      <c r="Q203" s="1564" t="str">
        <f t="shared" si="49"/>
        <v/>
      </c>
      <c r="S203" s="1564" t="str">
        <f t="shared" si="50"/>
        <v/>
      </c>
      <c r="U203" s="1564" t="str">
        <f t="shared" si="51"/>
        <v/>
      </c>
      <c r="W203" s="1564" t="str">
        <f t="shared" si="52"/>
        <v/>
      </c>
      <c r="Y203" s="1564" t="str">
        <f t="shared" si="53"/>
        <v/>
      </c>
      <c r="AA203" s="1564" t="str">
        <f t="shared" si="54"/>
        <v/>
      </c>
      <c r="AC203" s="1564" t="str">
        <f t="shared" si="55"/>
        <v/>
      </c>
      <c r="AE203" s="1564" t="str">
        <f t="shared" si="56"/>
        <v/>
      </c>
      <c r="AG203" s="1564" t="str">
        <f t="shared" si="57"/>
        <v/>
      </c>
      <c r="AI203" s="1564" t="str">
        <f t="shared" si="58"/>
        <v/>
      </c>
      <c r="AK203" s="1564" t="str">
        <f t="shared" si="59"/>
        <v/>
      </c>
      <c r="AM203" s="1564" t="str">
        <f t="shared" si="60"/>
        <v/>
      </c>
      <c r="AO203" s="1564" t="str">
        <f t="shared" si="61"/>
        <v/>
      </c>
      <c r="AQ203" s="1564" t="str">
        <f t="shared" si="62"/>
        <v/>
      </c>
    </row>
    <row r="204" spans="5:43">
      <c r="E204" s="1564" t="str">
        <f t="shared" si="65"/>
        <v/>
      </c>
      <c r="G204" s="1564" t="str">
        <f t="shared" si="65"/>
        <v/>
      </c>
      <c r="I204" s="1564" t="str">
        <f t="shared" si="45"/>
        <v/>
      </c>
      <c r="K204" s="1564" t="str">
        <f t="shared" si="46"/>
        <v/>
      </c>
      <c r="M204" s="1564" t="str">
        <f t="shared" si="47"/>
        <v/>
      </c>
      <c r="O204" s="1564" t="str">
        <f t="shared" si="48"/>
        <v/>
      </c>
      <c r="Q204" s="1564" t="str">
        <f t="shared" si="49"/>
        <v/>
      </c>
      <c r="S204" s="1564" t="str">
        <f t="shared" si="50"/>
        <v/>
      </c>
      <c r="U204" s="1564" t="str">
        <f t="shared" si="51"/>
        <v/>
      </c>
      <c r="W204" s="1564" t="str">
        <f t="shared" si="52"/>
        <v/>
      </c>
      <c r="Y204" s="1564" t="str">
        <f t="shared" si="53"/>
        <v/>
      </c>
      <c r="AA204" s="1564" t="str">
        <f t="shared" si="54"/>
        <v/>
      </c>
      <c r="AC204" s="1564" t="str">
        <f t="shared" si="55"/>
        <v/>
      </c>
      <c r="AE204" s="1564" t="str">
        <f t="shared" si="56"/>
        <v/>
      </c>
      <c r="AG204" s="1564" t="str">
        <f t="shared" si="57"/>
        <v/>
      </c>
      <c r="AI204" s="1564" t="str">
        <f t="shared" si="58"/>
        <v/>
      </c>
      <c r="AK204" s="1564" t="str">
        <f t="shared" si="59"/>
        <v/>
      </c>
      <c r="AM204" s="1564" t="str">
        <f t="shared" si="60"/>
        <v/>
      </c>
      <c r="AO204" s="1564" t="str">
        <f t="shared" si="61"/>
        <v/>
      </c>
      <c r="AQ204" s="1564" t="str">
        <f t="shared" si="62"/>
        <v/>
      </c>
    </row>
    <row r="205" spans="5:43">
      <c r="E205" s="1564" t="str">
        <f t="shared" ref="E205:G220" si="66">IF(OR($B205=0,D205=0),"",D205/$B205)</f>
        <v/>
      </c>
      <c r="G205" s="1564" t="str">
        <f t="shared" si="66"/>
        <v/>
      </c>
      <c r="I205" s="1564" t="str">
        <f t="shared" ref="I205:I268" si="67">IF(OR($B205=0,H205=0),"",H205/$B205)</f>
        <v/>
      </c>
      <c r="K205" s="1564" t="str">
        <f t="shared" ref="K205:K268" si="68">IF(OR($B205=0,J205=0),"",J205/$B205)</f>
        <v/>
      </c>
      <c r="M205" s="1564" t="str">
        <f t="shared" ref="M205:M268" si="69">IF(OR($B205=0,L205=0),"",L205/$B205)</f>
        <v/>
      </c>
      <c r="O205" s="1564" t="str">
        <f t="shared" ref="O205:O268" si="70">IF(OR($B205=0,N205=0),"",N205/$B205)</f>
        <v/>
      </c>
      <c r="Q205" s="1564" t="str">
        <f t="shared" ref="Q205:Q268" si="71">IF(OR($B205=0,P205=0),"",P205/$B205)</f>
        <v/>
      </c>
      <c r="S205" s="1564" t="str">
        <f t="shared" ref="S205:S268" si="72">IF(OR($B205=0,R205=0),"",R205/$B205)</f>
        <v/>
      </c>
      <c r="U205" s="1564" t="str">
        <f t="shared" ref="U205:U268" si="73">IF(OR($B205=0,T205=0),"",T205/$B205)</f>
        <v/>
      </c>
      <c r="W205" s="1564" t="str">
        <f t="shared" ref="W205:W268" si="74">IF(OR($B205=0,V205=0),"",V205/$B205)</f>
        <v/>
      </c>
      <c r="Y205" s="1564" t="str">
        <f t="shared" ref="Y205:Y268" si="75">IF(OR($B205=0,X205=0),"",X205/$B205)</f>
        <v/>
      </c>
      <c r="AA205" s="1564" t="str">
        <f t="shared" ref="AA205:AA268" si="76">IF(OR($B205=0,Z205=0),"",Z205/$B205)</f>
        <v/>
      </c>
      <c r="AC205" s="1564" t="str">
        <f t="shared" ref="AC205:AC268" si="77">IF(OR($B205=0,AB205=0),"",AB205/$B205)</f>
        <v/>
      </c>
      <c r="AE205" s="1564" t="str">
        <f t="shared" ref="AE205:AE268" si="78">IF(OR($B205=0,AD205=0),"",AD205/$B205)</f>
        <v/>
      </c>
      <c r="AG205" s="1564" t="str">
        <f t="shared" ref="AG205:AG268" si="79">IF(OR($B205=0,AF205=0),"",AF205/$B205)</f>
        <v/>
      </c>
      <c r="AI205" s="1564" t="str">
        <f t="shared" ref="AI205:AI268" si="80">IF(OR($B205=0,AH205=0),"",AH205/$B205)</f>
        <v/>
      </c>
      <c r="AK205" s="1564" t="str">
        <f t="shared" ref="AK205:AK268" si="81">IF(OR($B205=0,AJ205=0),"",AJ205/$B205)</f>
        <v/>
      </c>
      <c r="AM205" s="1564" t="str">
        <f t="shared" ref="AM205:AM268" si="82">IF(OR($B205=0,AL205=0),"",AL205/$B205)</f>
        <v/>
      </c>
      <c r="AO205" s="1564" t="str">
        <f t="shared" ref="AO205:AO268" si="83">IF(OR($B205=0,AN205=0),"",AN205/$B205)</f>
        <v/>
      </c>
      <c r="AQ205" s="1564" t="str">
        <f t="shared" ref="AQ205:AQ268" si="84">IF(OR($B205=0,AP205=0),"",AP205/$B205)</f>
        <v/>
      </c>
    </row>
    <row r="206" spans="5:43">
      <c r="E206" s="1564" t="str">
        <f t="shared" si="66"/>
        <v/>
      </c>
      <c r="G206" s="1564" t="str">
        <f t="shared" si="66"/>
        <v/>
      </c>
      <c r="I206" s="1564" t="str">
        <f t="shared" si="67"/>
        <v/>
      </c>
      <c r="K206" s="1564" t="str">
        <f t="shared" si="68"/>
        <v/>
      </c>
      <c r="M206" s="1564" t="str">
        <f t="shared" si="69"/>
        <v/>
      </c>
      <c r="O206" s="1564" t="str">
        <f t="shared" si="70"/>
        <v/>
      </c>
      <c r="Q206" s="1564" t="str">
        <f t="shared" si="71"/>
        <v/>
      </c>
      <c r="S206" s="1564" t="str">
        <f t="shared" si="72"/>
        <v/>
      </c>
      <c r="U206" s="1564" t="str">
        <f t="shared" si="73"/>
        <v/>
      </c>
      <c r="W206" s="1564" t="str">
        <f t="shared" si="74"/>
        <v/>
      </c>
      <c r="Y206" s="1564" t="str">
        <f t="shared" si="75"/>
        <v/>
      </c>
      <c r="AA206" s="1564" t="str">
        <f t="shared" si="76"/>
        <v/>
      </c>
      <c r="AC206" s="1564" t="str">
        <f t="shared" si="77"/>
        <v/>
      </c>
      <c r="AE206" s="1564" t="str">
        <f t="shared" si="78"/>
        <v/>
      </c>
      <c r="AG206" s="1564" t="str">
        <f t="shared" si="79"/>
        <v/>
      </c>
      <c r="AI206" s="1564" t="str">
        <f t="shared" si="80"/>
        <v/>
      </c>
      <c r="AK206" s="1564" t="str">
        <f t="shared" si="81"/>
        <v/>
      </c>
      <c r="AM206" s="1564" t="str">
        <f t="shared" si="82"/>
        <v/>
      </c>
      <c r="AO206" s="1564" t="str">
        <f t="shared" si="83"/>
        <v/>
      </c>
      <c r="AQ206" s="1564" t="str">
        <f t="shared" si="84"/>
        <v/>
      </c>
    </row>
    <row r="207" spans="5:43">
      <c r="E207" s="1564" t="str">
        <f t="shared" si="66"/>
        <v/>
      </c>
      <c r="G207" s="1564" t="str">
        <f t="shared" si="66"/>
        <v/>
      </c>
      <c r="I207" s="1564" t="str">
        <f t="shared" si="67"/>
        <v/>
      </c>
      <c r="K207" s="1564" t="str">
        <f t="shared" si="68"/>
        <v/>
      </c>
      <c r="M207" s="1564" t="str">
        <f t="shared" si="69"/>
        <v/>
      </c>
      <c r="O207" s="1564" t="str">
        <f t="shared" si="70"/>
        <v/>
      </c>
      <c r="Q207" s="1564" t="str">
        <f t="shared" si="71"/>
        <v/>
      </c>
      <c r="S207" s="1564" t="str">
        <f t="shared" si="72"/>
        <v/>
      </c>
      <c r="U207" s="1564" t="str">
        <f t="shared" si="73"/>
        <v/>
      </c>
      <c r="W207" s="1564" t="str">
        <f t="shared" si="74"/>
        <v/>
      </c>
      <c r="Y207" s="1564" t="str">
        <f t="shared" si="75"/>
        <v/>
      </c>
      <c r="AA207" s="1564" t="str">
        <f t="shared" si="76"/>
        <v/>
      </c>
      <c r="AC207" s="1564" t="str">
        <f t="shared" si="77"/>
        <v/>
      </c>
      <c r="AE207" s="1564" t="str">
        <f t="shared" si="78"/>
        <v/>
      </c>
      <c r="AG207" s="1564" t="str">
        <f t="shared" si="79"/>
        <v/>
      </c>
      <c r="AI207" s="1564" t="str">
        <f t="shared" si="80"/>
        <v/>
      </c>
      <c r="AK207" s="1564" t="str">
        <f t="shared" si="81"/>
        <v/>
      </c>
      <c r="AM207" s="1564" t="str">
        <f t="shared" si="82"/>
        <v/>
      </c>
      <c r="AO207" s="1564" t="str">
        <f t="shared" si="83"/>
        <v/>
      </c>
      <c r="AQ207" s="1564" t="str">
        <f t="shared" si="84"/>
        <v/>
      </c>
    </row>
    <row r="208" spans="5:43">
      <c r="E208" s="1564" t="str">
        <f t="shared" si="66"/>
        <v/>
      </c>
      <c r="G208" s="1564" t="str">
        <f t="shared" si="66"/>
        <v/>
      </c>
      <c r="I208" s="1564" t="str">
        <f t="shared" si="67"/>
        <v/>
      </c>
      <c r="K208" s="1564" t="str">
        <f t="shared" si="68"/>
        <v/>
      </c>
      <c r="M208" s="1564" t="str">
        <f t="shared" si="69"/>
        <v/>
      </c>
      <c r="O208" s="1564" t="str">
        <f t="shared" si="70"/>
        <v/>
      </c>
      <c r="Q208" s="1564" t="str">
        <f t="shared" si="71"/>
        <v/>
      </c>
      <c r="S208" s="1564" t="str">
        <f t="shared" si="72"/>
        <v/>
      </c>
      <c r="U208" s="1564" t="str">
        <f t="shared" si="73"/>
        <v/>
      </c>
      <c r="W208" s="1564" t="str">
        <f t="shared" si="74"/>
        <v/>
      </c>
      <c r="Y208" s="1564" t="str">
        <f t="shared" si="75"/>
        <v/>
      </c>
      <c r="AA208" s="1564" t="str">
        <f t="shared" si="76"/>
        <v/>
      </c>
      <c r="AC208" s="1564" t="str">
        <f t="shared" si="77"/>
        <v/>
      </c>
      <c r="AE208" s="1564" t="str">
        <f t="shared" si="78"/>
        <v/>
      </c>
      <c r="AG208" s="1564" t="str">
        <f t="shared" si="79"/>
        <v/>
      </c>
      <c r="AI208" s="1564" t="str">
        <f t="shared" si="80"/>
        <v/>
      </c>
      <c r="AK208" s="1564" t="str">
        <f t="shared" si="81"/>
        <v/>
      </c>
      <c r="AM208" s="1564" t="str">
        <f t="shared" si="82"/>
        <v/>
      </c>
      <c r="AO208" s="1564" t="str">
        <f t="shared" si="83"/>
        <v/>
      </c>
      <c r="AQ208" s="1564" t="str">
        <f t="shared" si="84"/>
        <v/>
      </c>
    </row>
    <row r="209" spans="5:43">
      <c r="E209" s="1564" t="str">
        <f t="shared" si="66"/>
        <v/>
      </c>
      <c r="G209" s="1564" t="str">
        <f t="shared" si="66"/>
        <v/>
      </c>
      <c r="I209" s="1564" t="str">
        <f t="shared" si="67"/>
        <v/>
      </c>
      <c r="K209" s="1564" t="str">
        <f t="shared" si="68"/>
        <v/>
      </c>
      <c r="M209" s="1564" t="str">
        <f t="shared" si="69"/>
        <v/>
      </c>
      <c r="O209" s="1564" t="str">
        <f t="shared" si="70"/>
        <v/>
      </c>
      <c r="Q209" s="1564" t="str">
        <f t="shared" si="71"/>
        <v/>
      </c>
      <c r="S209" s="1564" t="str">
        <f t="shared" si="72"/>
        <v/>
      </c>
      <c r="U209" s="1564" t="str">
        <f t="shared" si="73"/>
        <v/>
      </c>
      <c r="W209" s="1564" t="str">
        <f t="shared" si="74"/>
        <v/>
      </c>
      <c r="Y209" s="1564" t="str">
        <f t="shared" si="75"/>
        <v/>
      </c>
      <c r="AA209" s="1564" t="str">
        <f t="shared" si="76"/>
        <v/>
      </c>
      <c r="AC209" s="1564" t="str">
        <f t="shared" si="77"/>
        <v/>
      </c>
      <c r="AE209" s="1564" t="str">
        <f t="shared" si="78"/>
        <v/>
      </c>
      <c r="AG209" s="1564" t="str">
        <f t="shared" si="79"/>
        <v/>
      </c>
      <c r="AI209" s="1564" t="str">
        <f t="shared" si="80"/>
        <v/>
      </c>
      <c r="AK209" s="1564" t="str">
        <f t="shared" si="81"/>
        <v/>
      </c>
      <c r="AM209" s="1564" t="str">
        <f t="shared" si="82"/>
        <v/>
      </c>
      <c r="AO209" s="1564" t="str">
        <f t="shared" si="83"/>
        <v/>
      </c>
      <c r="AQ209" s="1564" t="str">
        <f t="shared" si="84"/>
        <v/>
      </c>
    </row>
    <row r="210" spans="5:43">
      <c r="E210" s="1564" t="str">
        <f t="shared" si="66"/>
        <v/>
      </c>
      <c r="G210" s="1564" t="str">
        <f t="shared" si="66"/>
        <v/>
      </c>
      <c r="I210" s="1564" t="str">
        <f t="shared" si="67"/>
        <v/>
      </c>
      <c r="K210" s="1564" t="str">
        <f t="shared" si="68"/>
        <v/>
      </c>
      <c r="M210" s="1564" t="str">
        <f t="shared" si="69"/>
        <v/>
      </c>
      <c r="O210" s="1564" t="str">
        <f t="shared" si="70"/>
        <v/>
      </c>
      <c r="Q210" s="1564" t="str">
        <f t="shared" si="71"/>
        <v/>
      </c>
      <c r="S210" s="1564" t="str">
        <f t="shared" si="72"/>
        <v/>
      </c>
      <c r="U210" s="1564" t="str">
        <f t="shared" si="73"/>
        <v/>
      </c>
      <c r="W210" s="1564" t="str">
        <f t="shared" si="74"/>
        <v/>
      </c>
      <c r="Y210" s="1564" t="str">
        <f t="shared" si="75"/>
        <v/>
      </c>
      <c r="AA210" s="1564" t="str">
        <f t="shared" si="76"/>
        <v/>
      </c>
      <c r="AC210" s="1564" t="str">
        <f t="shared" si="77"/>
        <v/>
      </c>
      <c r="AE210" s="1564" t="str">
        <f t="shared" si="78"/>
        <v/>
      </c>
      <c r="AG210" s="1564" t="str">
        <f t="shared" si="79"/>
        <v/>
      </c>
      <c r="AI210" s="1564" t="str">
        <f t="shared" si="80"/>
        <v/>
      </c>
      <c r="AK210" s="1564" t="str">
        <f t="shared" si="81"/>
        <v/>
      </c>
      <c r="AM210" s="1564" t="str">
        <f t="shared" si="82"/>
        <v/>
      </c>
      <c r="AO210" s="1564" t="str">
        <f t="shared" si="83"/>
        <v/>
      </c>
      <c r="AQ210" s="1564" t="str">
        <f t="shared" si="84"/>
        <v/>
      </c>
    </row>
    <row r="211" spans="5:43">
      <c r="E211" s="1564" t="str">
        <f t="shared" si="66"/>
        <v/>
      </c>
      <c r="G211" s="1564" t="str">
        <f t="shared" si="66"/>
        <v/>
      </c>
      <c r="I211" s="1564" t="str">
        <f t="shared" si="67"/>
        <v/>
      </c>
      <c r="K211" s="1564" t="str">
        <f t="shared" si="68"/>
        <v/>
      </c>
      <c r="M211" s="1564" t="str">
        <f t="shared" si="69"/>
        <v/>
      </c>
      <c r="O211" s="1564" t="str">
        <f t="shared" si="70"/>
        <v/>
      </c>
      <c r="Q211" s="1564" t="str">
        <f t="shared" si="71"/>
        <v/>
      </c>
      <c r="S211" s="1564" t="str">
        <f t="shared" si="72"/>
        <v/>
      </c>
      <c r="U211" s="1564" t="str">
        <f t="shared" si="73"/>
        <v/>
      </c>
      <c r="W211" s="1564" t="str">
        <f t="shared" si="74"/>
        <v/>
      </c>
      <c r="Y211" s="1564" t="str">
        <f t="shared" si="75"/>
        <v/>
      </c>
      <c r="AA211" s="1564" t="str">
        <f t="shared" si="76"/>
        <v/>
      </c>
      <c r="AC211" s="1564" t="str">
        <f t="shared" si="77"/>
        <v/>
      </c>
      <c r="AE211" s="1564" t="str">
        <f t="shared" si="78"/>
        <v/>
      </c>
      <c r="AG211" s="1564" t="str">
        <f t="shared" si="79"/>
        <v/>
      </c>
      <c r="AI211" s="1564" t="str">
        <f t="shared" si="80"/>
        <v/>
      </c>
      <c r="AK211" s="1564" t="str">
        <f t="shared" si="81"/>
        <v/>
      </c>
      <c r="AM211" s="1564" t="str">
        <f t="shared" si="82"/>
        <v/>
      </c>
      <c r="AO211" s="1564" t="str">
        <f t="shared" si="83"/>
        <v/>
      </c>
      <c r="AQ211" s="1564" t="str">
        <f t="shared" si="84"/>
        <v/>
      </c>
    </row>
    <row r="212" spans="5:43">
      <c r="E212" s="1564" t="str">
        <f t="shared" si="66"/>
        <v/>
      </c>
      <c r="G212" s="1564" t="str">
        <f t="shared" si="66"/>
        <v/>
      </c>
      <c r="I212" s="1564" t="str">
        <f t="shared" si="67"/>
        <v/>
      </c>
      <c r="K212" s="1564" t="str">
        <f t="shared" si="68"/>
        <v/>
      </c>
      <c r="M212" s="1564" t="str">
        <f t="shared" si="69"/>
        <v/>
      </c>
      <c r="O212" s="1564" t="str">
        <f t="shared" si="70"/>
        <v/>
      </c>
      <c r="Q212" s="1564" t="str">
        <f t="shared" si="71"/>
        <v/>
      </c>
      <c r="S212" s="1564" t="str">
        <f t="shared" si="72"/>
        <v/>
      </c>
      <c r="U212" s="1564" t="str">
        <f t="shared" si="73"/>
        <v/>
      </c>
      <c r="W212" s="1564" t="str">
        <f t="shared" si="74"/>
        <v/>
      </c>
      <c r="Y212" s="1564" t="str">
        <f t="shared" si="75"/>
        <v/>
      </c>
      <c r="AA212" s="1564" t="str">
        <f t="shared" si="76"/>
        <v/>
      </c>
      <c r="AC212" s="1564" t="str">
        <f t="shared" si="77"/>
        <v/>
      </c>
      <c r="AE212" s="1564" t="str">
        <f t="shared" si="78"/>
        <v/>
      </c>
      <c r="AG212" s="1564" t="str">
        <f t="shared" si="79"/>
        <v/>
      </c>
      <c r="AI212" s="1564" t="str">
        <f t="shared" si="80"/>
        <v/>
      </c>
      <c r="AK212" s="1564" t="str">
        <f t="shared" si="81"/>
        <v/>
      </c>
      <c r="AM212" s="1564" t="str">
        <f t="shared" si="82"/>
        <v/>
      </c>
      <c r="AO212" s="1564" t="str">
        <f t="shared" si="83"/>
        <v/>
      </c>
      <c r="AQ212" s="1564" t="str">
        <f t="shared" si="84"/>
        <v/>
      </c>
    </row>
    <row r="213" spans="5:43">
      <c r="E213" s="1564" t="str">
        <f t="shared" si="66"/>
        <v/>
      </c>
      <c r="G213" s="1564" t="str">
        <f t="shared" si="66"/>
        <v/>
      </c>
      <c r="I213" s="1564" t="str">
        <f t="shared" si="67"/>
        <v/>
      </c>
      <c r="K213" s="1564" t="str">
        <f t="shared" si="68"/>
        <v/>
      </c>
      <c r="M213" s="1564" t="str">
        <f t="shared" si="69"/>
        <v/>
      </c>
      <c r="O213" s="1564" t="str">
        <f t="shared" si="70"/>
        <v/>
      </c>
      <c r="Q213" s="1564" t="str">
        <f t="shared" si="71"/>
        <v/>
      </c>
      <c r="S213" s="1564" t="str">
        <f t="shared" si="72"/>
        <v/>
      </c>
      <c r="U213" s="1564" t="str">
        <f t="shared" si="73"/>
        <v/>
      </c>
      <c r="W213" s="1564" t="str">
        <f t="shared" si="74"/>
        <v/>
      </c>
      <c r="Y213" s="1564" t="str">
        <f t="shared" si="75"/>
        <v/>
      </c>
      <c r="AA213" s="1564" t="str">
        <f t="shared" si="76"/>
        <v/>
      </c>
      <c r="AC213" s="1564" t="str">
        <f t="shared" si="77"/>
        <v/>
      </c>
      <c r="AE213" s="1564" t="str">
        <f t="shared" si="78"/>
        <v/>
      </c>
      <c r="AG213" s="1564" t="str">
        <f t="shared" si="79"/>
        <v/>
      </c>
      <c r="AI213" s="1564" t="str">
        <f t="shared" si="80"/>
        <v/>
      </c>
      <c r="AK213" s="1564" t="str">
        <f t="shared" si="81"/>
        <v/>
      </c>
      <c r="AM213" s="1564" t="str">
        <f t="shared" si="82"/>
        <v/>
      </c>
      <c r="AO213" s="1564" t="str">
        <f t="shared" si="83"/>
        <v/>
      </c>
      <c r="AQ213" s="1564" t="str">
        <f t="shared" si="84"/>
        <v/>
      </c>
    </row>
    <row r="214" spans="5:43">
      <c r="E214" s="1564" t="str">
        <f t="shared" si="66"/>
        <v/>
      </c>
      <c r="G214" s="1564" t="str">
        <f t="shared" si="66"/>
        <v/>
      </c>
      <c r="I214" s="1564" t="str">
        <f t="shared" si="67"/>
        <v/>
      </c>
      <c r="K214" s="1564" t="str">
        <f t="shared" si="68"/>
        <v/>
      </c>
      <c r="M214" s="1564" t="str">
        <f t="shared" si="69"/>
        <v/>
      </c>
      <c r="O214" s="1564" t="str">
        <f t="shared" si="70"/>
        <v/>
      </c>
      <c r="Q214" s="1564" t="str">
        <f t="shared" si="71"/>
        <v/>
      </c>
      <c r="S214" s="1564" t="str">
        <f t="shared" si="72"/>
        <v/>
      </c>
      <c r="U214" s="1564" t="str">
        <f t="shared" si="73"/>
        <v/>
      </c>
      <c r="W214" s="1564" t="str">
        <f t="shared" si="74"/>
        <v/>
      </c>
      <c r="Y214" s="1564" t="str">
        <f t="shared" si="75"/>
        <v/>
      </c>
      <c r="AA214" s="1564" t="str">
        <f t="shared" si="76"/>
        <v/>
      </c>
      <c r="AC214" s="1564" t="str">
        <f t="shared" si="77"/>
        <v/>
      </c>
      <c r="AE214" s="1564" t="str">
        <f t="shared" si="78"/>
        <v/>
      </c>
      <c r="AG214" s="1564" t="str">
        <f t="shared" si="79"/>
        <v/>
      </c>
      <c r="AI214" s="1564" t="str">
        <f t="shared" si="80"/>
        <v/>
      </c>
      <c r="AK214" s="1564" t="str">
        <f t="shared" si="81"/>
        <v/>
      </c>
      <c r="AM214" s="1564" t="str">
        <f t="shared" si="82"/>
        <v/>
      </c>
      <c r="AO214" s="1564" t="str">
        <f t="shared" si="83"/>
        <v/>
      </c>
      <c r="AQ214" s="1564" t="str">
        <f t="shared" si="84"/>
        <v/>
      </c>
    </row>
    <row r="215" spans="5:43">
      <c r="E215" s="1564" t="str">
        <f t="shared" si="66"/>
        <v/>
      </c>
      <c r="G215" s="1564" t="str">
        <f t="shared" si="66"/>
        <v/>
      </c>
      <c r="I215" s="1564" t="str">
        <f t="shared" si="67"/>
        <v/>
      </c>
      <c r="K215" s="1564" t="str">
        <f t="shared" si="68"/>
        <v/>
      </c>
      <c r="M215" s="1564" t="str">
        <f t="shared" si="69"/>
        <v/>
      </c>
      <c r="O215" s="1564" t="str">
        <f t="shared" si="70"/>
        <v/>
      </c>
      <c r="Q215" s="1564" t="str">
        <f t="shared" si="71"/>
        <v/>
      </c>
      <c r="S215" s="1564" t="str">
        <f t="shared" si="72"/>
        <v/>
      </c>
      <c r="U215" s="1564" t="str">
        <f t="shared" si="73"/>
        <v/>
      </c>
      <c r="W215" s="1564" t="str">
        <f t="shared" si="74"/>
        <v/>
      </c>
      <c r="Y215" s="1564" t="str">
        <f t="shared" si="75"/>
        <v/>
      </c>
      <c r="AA215" s="1564" t="str">
        <f t="shared" si="76"/>
        <v/>
      </c>
      <c r="AC215" s="1564" t="str">
        <f t="shared" si="77"/>
        <v/>
      </c>
      <c r="AE215" s="1564" t="str">
        <f t="shared" si="78"/>
        <v/>
      </c>
      <c r="AG215" s="1564" t="str">
        <f t="shared" si="79"/>
        <v/>
      </c>
      <c r="AI215" s="1564" t="str">
        <f t="shared" si="80"/>
        <v/>
      </c>
      <c r="AK215" s="1564" t="str">
        <f t="shared" si="81"/>
        <v/>
      </c>
      <c r="AM215" s="1564" t="str">
        <f t="shared" si="82"/>
        <v/>
      </c>
      <c r="AO215" s="1564" t="str">
        <f t="shared" si="83"/>
        <v/>
      </c>
      <c r="AQ215" s="1564" t="str">
        <f t="shared" si="84"/>
        <v/>
      </c>
    </row>
    <row r="216" spans="5:43">
      <c r="E216" s="1564" t="str">
        <f t="shared" si="66"/>
        <v/>
      </c>
      <c r="G216" s="1564" t="str">
        <f t="shared" si="66"/>
        <v/>
      </c>
      <c r="I216" s="1564" t="str">
        <f t="shared" si="67"/>
        <v/>
      </c>
      <c r="K216" s="1564" t="str">
        <f t="shared" si="68"/>
        <v/>
      </c>
      <c r="M216" s="1564" t="str">
        <f t="shared" si="69"/>
        <v/>
      </c>
      <c r="O216" s="1564" t="str">
        <f t="shared" si="70"/>
        <v/>
      </c>
      <c r="Q216" s="1564" t="str">
        <f t="shared" si="71"/>
        <v/>
      </c>
      <c r="S216" s="1564" t="str">
        <f t="shared" si="72"/>
        <v/>
      </c>
      <c r="U216" s="1564" t="str">
        <f t="shared" si="73"/>
        <v/>
      </c>
      <c r="W216" s="1564" t="str">
        <f t="shared" si="74"/>
        <v/>
      </c>
      <c r="Y216" s="1564" t="str">
        <f t="shared" si="75"/>
        <v/>
      </c>
      <c r="AA216" s="1564" t="str">
        <f t="shared" si="76"/>
        <v/>
      </c>
      <c r="AC216" s="1564" t="str">
        <f t="shared" si="77"/>
        <v/>
      </c>
      <c r="AE216" s="1564" t="str">
        <f t="shared" si="78"/>
        <v/>
      </c>
      <c r="AG216" s="1564" t="str">
        <f t="shared" si="79"/>
        <v/>
      </c>
      <c r="AI216" s="1564" t="str">
        <f t="shared" si="80"/>
        <v/>
      </c>
      <c r="AK216" s="1564" t="str">
        <f t="shared" si="81"/>
        <v/>
      </c>
      <c r="AM216" s="1564" t="str">
        <f t="shared" si="82"/>
        <v/>
      </c>
      <c r="AO216" s="1564" t="str">
        <f t="shared" si="83"/>
        <v/>
      </c>
      <c r="AQ216" s="1564" t="str">
        <f t="shared" si="84"/>
        <v/>
      </c>
    </row>
    <row r="217" spans="5:43">
      <c r="E217" s="1564" t="str">
        <f t="shared" si="66"/>
        <v/>
      </c>
      <c r="G217" s="1564" t="str">
        <f t="shared" si="66"/>
        <v/>
      </c>
      <c r="I217" s="1564" t="str">
        <f t="shared" si="67"/>
        <v/>
      </c>
      <c r="K217" s="1564" t="str">
        <f t="shared" si="68"/>
        <v/>
      </c>
      <c r="M217" s="1564" t="str">
        <f t="shared" si="69"/>
        <v/>
      </c>
      <c r="O217" s="1564" t="str">
        <f t="shared" si="70"/>
        <v/>
      </c>
      <c r="Q217" s="1564" t="str">
        <f t="shared" si="71"/>
        <v/>
      </c>
      <c r="S217" s="1564" t="str">
        <f t="shared" si="72"/>
        <v/>
      </c>
      <c r="U217" s="1564" t="str">
        <f t="shared" si="73"/>
        <v/>
      </c>
      <c r="W217" s="1564" t="str">
        <f t="shared" si="74"/>
        <v/>
      </c>
      <c r="Y217" s="1564" t="str">
        <f t="shared" si="75"/>
        <v/>
      </c>
      <c r="AA217" s="1564" t="str">
        <f t="shared" si="76"/>
        <v/>
      </c>
      <c r="AC217" s="1564" t="str">
        <f t="shared" si="77"/>
        <v/>
      </c>
      <c r="AE217" s="1564" t="str">
        <f t="shared" si="78"/>
        <v/>
      </c>
      <c r="AG217" s="1564" t="str">
        <f t="shared" si="79"/>
        <v/>
      </c>
      <c r="AI217" s="1564" t="str">
        <f t="shared" si="80"/>
        <v/>
      </c>
      <c r="AK217" s="1564" t="str">
        <f t="shared" si="81"/>
        <v/>
      </c>
      <c r="AM217" s="1564" t="str">
        <f t="shared" si="82"/>
        <v/>
      </c>
      <c r="AO217" s="1564" t="str">
        <f t="shared" si="83"/>
        <v/>
      </c>
      <c r="AQ217" s="1564" t="str">
        <f t="shared" si="84"/>
        <v/>
      </c>
    </row>
    <row r="218" spans="5:43">
      <c r="E218" s="1564" t="str">
        <f t="shared" si="66"/>
        <v/>
      </c>
      <c r="G218" s="1564" t="str">
        <f t="shared" si="66"/>
        <v/>
      </c>
      <c r="I218" s="1564" t="str">
        <f t="shared" si="67"/>
        <v/>
      </c>
      <c r="K218" s="1564" t="str">
        <f t="shared" si="68"/>
        <v/>
      </c>
      <c r="M218" s="1564" t="str">
        <f t="shared" si="69"/>
        <v/>
      </c>
      <c r="O218" s="1564" t="str">
        <f t="shared" si="70"/>
        <v/>
      </c>
      <c r="Q218" s="1564" t="str">
        <f t="shared" si="71"/>
        <v/>
      </c>
      <c r="S218" s="1564" t="str">
        <f t="shared" si="72"/>
        <v/>
      </c>
      <c r="U218" s="1564" t="str">
        <f t="shared" si="73"/>
        <v/>
      </c>
      <c r="W218" s="1564" t="str">
        <f t="shared" si="74"/>
        <v/>
      </c>
      <c r="Y218" s="1564" t="str">
        <f t="shared" si="75"/>
        <v/>
      </c>
      <c r="AA218" s="1564" t="str">
        <f t="shared" si="76"/>
        <v/>
      </c>
      <c r="AC218" s="1564" t="str">
        <f t="shared" si="77"/>
        <v/>
      </c>
      <c r="AE218" s="1564" t="str">
        <f t="shared" si="78"/>
        <v/>
      </c>
      <c r="AG218" s="1564" t="str">
        <f t="shared" si="79"/>
        <v/>
      </c>
      <c r="AI218" s="1564" t="str">
        <f t="shared" si="80"/>
        <v/>
      </c>
      <c r="AK218" s="1564" t="str">
        <f t="shared" si="81"/>
        <v/>
      </c>
      <c r="AM218" s="1564" t="str">
        <f t="shared" si="82"/>
        <v/>
      </c>
      <c r="AO218" s="1564" t="str">
        <f t="shared" si="83"/>
        <v/>
      </c>
      <c r="AQ218" s="1564" t="str">
        <f t="shared" si="84"/>
        <v/>
      </c>
    </row>
    <row r="219" spans="5:43">
      <c r="E219" s="1564" t="str">
        <f t="shared" si="66"/>
        <v/>
      </c>
      <c r="G219" s="1564" t="str">
        <f t="shared" si="66"/>
        <v/>
      </c>
      <c r="I219" s="1564" t="str">
        <f t="shared" si="67"/>
        <v/>
      </c>
      <c r="K219" s="1564" t="str">
        <f t="shared" si="68"/>
        <v/>
      </c>
      <c r="M219" s="1564" t="str">
        <f t="shared" si="69"/>
        <v/>
      </c>
      <c r="O219" s="1564" t="str">
        <f t="shared" si="70"/>
        <v/>
      </c>
      <c r="Q219" s="1564" t="str">
        <f t="shared" si="71"/>
        <v/>
      </c>
      <c r="S219" s="1564" t="str">
        <f t="shared" si="72"/>
        <v/>
      </c>
      <c r="U219" s="1564" t="str">
        <f t="shared" si="73"/>
        <v/>
      </c>
      <c r="W219" s="1564" t="str">
        <f t="shared" si="74"/>
        <v/>
      </c>
      <c r="Y219" s="1564" t="str">
        <f t="shared" si="75"/>
        <v/>
      </c>
      <c r="AA219" s="1564" t="str">
        <f t="shared" si="76"/>
        <v/>
      </c>
      <c r="AC219" s="1564" t="str">
        <f t="shared" si="77"/>
        <v/>
      </c>
      <c r="AE219" s="1564" t="str">
        <f t="shared" si="78"/>
        <v/>
      </c>
      <c r="AG219" s="1564" t="str">
        <f t="shared" si="79"/>
        <v/>
      </c>
      <c r="AI219" s="1564" t="str">
        <f t="shared" si="80"/>
        <v/>
      </c>
      <c r="AK219" s="1564" t="str">
        <f t="shared" si="81"/>
        <v/>
      </c>
      <c r="AM219" s="1564" t="str">
        <f t="shared" si="82"/>
        <v/>
      </c>
      <c r="AO219" s="1564" t="str">
        <f t="shared" si="83"/>
        <v/>
      </c>
      <c r="AQ219" s="1564" t="str">
        <f t="shared" si="84"/>
        <v/>
      </c>
    </row>
    <row r="220" spans="5:43">
      <c r="E220" s="1564" t="str">
        <f t="shared" si="66"/>
        <v/>
      </c>
      <c r="G220" s="1564" t="str">
        <f t="shared" si="66"/>
        <v/>
      </c>
      <c r="I220" s="1564" t="str">
        <f t="shared" si="67"/>
        <v/>
      </c>
      <c r="K220" s="1564" t="str">
        <f t="shared" si="68"/>
        <v/>
      </c>
      <c r="M220" s="1564" t="str">
        <f t="shared" si="69"/>
        <v/>
      </c>
      <c r="O220" s="1564" t="str">
        <f t="shared" si="70"/>
        <v/>
      </c>
      <c r="Q220" s="1564" t="str">
        <f t="shared" si="71"/>
        <v/>
      </c>
      <c r="S220" s="1564" t="str">
        <f t="shared" si="72"/>
        <v/>
      </c>
      <c r="U220" s="1564" t="str">
        <f t="shared" si="73"/>
        <v/>
      </c>
      <c r="W220" s="1564" t="str">
        <f t="shared" si="74"/>
        <v/>
      </c>
      <c r="Y220" s="1564" t="str">
        <f t="shared" si="75"/>
        <v/>
      </c>
      <c r="AA220" s="1564" t="str">
        <f t="shared" si="76"/>
        <v/>
      </c>
      <c r="AC220" s="1564" t="str">
        <f t="shared" si="77"/>
        <v/>
      </c>
      <c r="AE220" s="1564" t="str">
        <f t="shared" si="78"/>
        <v/>
      </c>
      <c r="AG220" s="1564" t="str">
        <f t="shared" si="79"/>
        <v/>
      </c>
      <c r="AI220" s="1564" t="str">
        <f t="shared" si="80"/>
        <v/>
      </c>
      <c r="AK220" s="1564" t="str">
        <f t="shared" si="81"/>
        <v/>
      </c>
      <c r="AM220" s="1564" t="str">
        <f t="shared" si="82"/>
        <v/>
      </c>
      <c r="AO220" s="1564" t="str">
        <f t="shared" si="83"/>
        <v/>
      </c>
      <c r="AQ220" s="1564" t="str">
        <f t="shared" si="84"/>
        <v/>
      </c>
    </row>
    <row r="221" spans="5:43">
      <c r="E221" s="1564" t="str">
        <f t="shared" ref="E221:G236" si="85">IF(OR($B221=0,D221=0),"",D221/$B221)</f>
        <v/>
      </c>
      <c r="G221" s="1564" t="str">
        <f t="shared" si="85"/>
        <v/>
      </c>
      <c r="I221" s="1564" t="str">
        <f t="shared" si="67"/>
        <v/>
      </c>
      <c r="K221" s="1564" t="str">
        <f t="shared" si="68"/>
        <v/>
      </c>
      <c r="M221" s="1564" t="str">
        <f t="shared" si="69"/>
        <v/>
      </c>
      <c r="O221" s="1564" t="str">
        <f t="shared" si="70"/>
        <v/>
      </c>
      <c r="Q221" s="1564" t="str">
        <f t="shared" si="71"/>
        <v/>
      </c>
      <c r="S221" s="1564" t="str">
        <f t="shared" si="72"/>
        <v/>
      </c>
      <c r="U221" s="1564" t="str">
        <f t="shared" si="73"/>
        <v/>
      </c>
      <c r="W221" s="1564" t="str">
        <f t="shared" si="74"/>
        <v/>
      </c>
      <c r="Y221" s="1564" t="str">
        <f t="shared" si="75"/>
        <v/>
      </c>
      <c r="AA221" s="1564" t="str">
        <f t="shared" si="76"/>
        <v/>
      </c>
      <c r="AC221" s="1564" t="str">
        <f t="shared" si="77"/>
        <v/>
      </c>
      <c r="AE221" s="1564" t="str">
        <f t="shared" si="78"/>
        <v/>
      </c>
      <c r="AG221" s="1564" t="str">
        <f t="shared" si="79"/>
        <v/>
      </c>
      <c r="AI221" s="1564" t="str">
        <f t="shared" si="80"/>
        <v/>
      </c>
      <c r="AK221" s="1564" t="str">
        <f t="shared" si="81"/>
        <v/>
      </c>
      <c r="AM221" s="1564" t="str">
        <f t="shared" si="82"/>
        <v/>
      </c>
      <c r="AO221" s="1564" t="str">
        <f t="shared" si="83"/>
        <v/>
      </c>
      <c r="AQ221" s="1564" t="str">
        <f t="shared" si="84"/>
        <v/>
      </c>
    </row>
    <row r="222" spans="5:43">
      <c r="E222" s="1564" t="str">
        <f t="shared" si="85"/>
        <v/>
      </c>
      <c r="G222" s="1564" t="str">
        <f t="shared" si="85"/>
        <v/>
      </c>
      <c r="I222" s="1564" t="str">
        <f t="shared" si="67"/>
        <v/>
      </c>
      <c r="K222" s="1564" t="str">
        <f t="shared" si="68"/>
        <v/>
      </c>
      <c r="M222" s="1564" t="str">
        <f t="shared" si="69"/>
        <v/>
      </c>
      <c r="O222" s="1564" t="str">
        <f t="shared" si="70"/>
        <v/>
      </c>
      <c r="Q222" s="1564" t="str">
        <f t="shared" si="71"/>
        <v/>
      </c>
      <c r="S222" s="1564" t="str">
        <f t="shared" si="72"/>
        <v/>
      </c>
      <c r="U222" s="1564" t="str">
        <f t="shared" si="73"/>
        <v/>
      </c>
      <c r="W222" s="1564" t="str">
        <f t="shared" si="74"/>
        <v/>
      </c>
      <c r="Y222" s="1564" t="str">
        <f t="shared" si="75"/>
        <v/>
      </c>
      <c r="AA222" s="1564" t="str">
        <f t="shared" si="76"/>
        <v/>
      </c>
      <c r="AC222" s="1564" t="str">
        <f t="shared" si="77"/>
        <v/>
      </c>
      <c r="AE222" s="1564" t="str">
        <f t="shared" si="78"/>
        <v/>
      </c>
      <c r="AG222" s="1564" t="str">
        <f t="shared" si="79"/>
        <v/>
      </c>
      <c r="AI222" s="1564" t="str">
        <f t="shared" si="80"/>
        <v/>
      </c>
      <c r="AK222" s="1564" t="str">
        <f t="shared" si="81"/>
        <v/>
      </c>
      <c r="AM222" s="1564" t="str">
        <f t="shared" si="82"/>
        <v/>
      </c>
      <c r="AO222" s="1564" t="str">
        <f t="shared" si="83"/>
        <v/>
      </c>
      <c r="AQ222" s="1564" t="str">
        <f t="shared" si="84"/>
        <v/>
      </c>
    </row>
    <row r="223" spans="5:43">
      <c r="E223" s="1564" t="str">
        <f t="shared" si="85"/>
        <v/>
      </c>
      <c r="G223" s="1564" t="str">
        <f t="shared" si="85"/>
        <v/>
      </c>
      <c r="I223" s="1564" t="str">
        <f t="shared" si="67"/>
        <v/>
      </c>
      <c r="K223" s="1564" t="str">
        <f t="shared" si="68"/>
        <v/>
      </c>
      <c r="M223" s="1564" t="str">
        <f t="shared" si="69"/>
        <v/>
      </c>
      <c r="O223" s="1564" t="str">
        <f t="shared" si="70"/>
        <v/>
      </c>
      <c r="Q223" s="1564" t="str">
        <f t="shared" si="71"/>
        <v/>
      </c>
      <c r="S223" s="1564" t="str">
        <f t="shared" si="72"/>
        <v/>
      </c>
      <c r="U223" s="1564" t="str">
        <f t="shared" si="73"/>
        <v/>
      </c>
      <c r="W223" s="1564" t="str">
        <f t="shared" si="74"/>
        <v/>
      </c>
      <c r="Y223" s="1564" t="str">
        <f t="shared" si="75"/>
        <v/>
      </c>
      <c r="AA223" s="1564" t="str">
        <f t="shared" si="76"/>
        <v/>
      </c>
      <c r="AC223" s="1564" t="str">
        <f t="shared" si="77"/>
        <v/>
      </c>
      <c r="AE223" s="1564" t="str">
        <f t="shared" si="78"/>
        <v/>
      </c>
      <c r="AG223" s="1564" t="str">
        <f t="shared" si="79"/>
        <v/>
      </c>
      <c r="AI223" s="1564" t="str">
        <f t="shared" si="80"/>
        <v/>
      </c>
      <c r="AK223" s="1564" t="str">
        <f t="shared" si="81"/>
        <v/>
      </c>
      <c r="AM223" s="1564" t="str">
        <f t="shared" si="82"/>
        <v/>
      </c>
      <c r="AO223" s="1564" t="str">
        <f t="shared" si="83"/>
        <v/>
      </c>
      <c r="AQ223" s="1564" t="str">
        <f t="shared" si="84"/>
        <v/>
      </c>
    </row>
    <row r="224" spans="5:43">
      <c r="E224" s="1564" t="str">
        <f t="shared" si="85"/>
        <v/>
      </c>
      <c r="G224" s="1564" t="str">
        <f t="shared" si="85"/>
        <v/>
      </c>
      <c r="I224" s="1564" t="str">
        <f t="shared" si="67"/>
        <v/>
      </c>
      <c r="K224" s="1564" t="str">
        <f t="shared" si="68"/>
        <v/>
      </c>
      <c r="M224" s="1564" t="str">
        <f t="shared" si="69"/>
        <v/>
      </c>
      <c r="O224" s="1564" t="str">
        <f t="shared" si="70"/>
        <v/>
      </c>
      <c r="Q224" s="1564" t="str">
        <f t="shared" si="71"/>
        <v/>
      </c>
      <c r="S224" s="1564" t="str">
        <f t="shared" si="72"/>
        <v/>
      </c>
      <c r="U224" s="1564" t="str">
        <f t="shared" si="73"/>
        <v/>
      </c>
      <c r="W224" s="1564" t="str">
        <f t="shared" si="74"/>
        <v/>
      </c>
      <c r="Y224" s="1564" t="str">
        <f t="shared" si="75"/>
        <v/>
      </c>
      <c r="AA224" s="1564" t="str">
        <f t="shared" si="76"/>
        <v/>
      </c>
      <c r="AC224" s="1564" t="str">
        <f t="shared" si="77"/>
        <v/>
      </c>
      <c r="AE224" s="1564" t="str">
        <f t="shared" si="78"/>
        <v/>
      </c>
      <c r="AG224" s="1564" t="str">
        <f t="shared" si="79"/>
        <v/>
      </c>
      <c r="AI224" s="1564" t="str">
        <f t="shared" si="80"/>
        <v/>
      </c>
      <c r="AK224" s="1564" t="str">
        <f t="shared" si="81"/>
        <v/>
      </c>
      <c r="AM224" s="1564" t="str">
        <f t="shared" si="82"/>
        <v/>
      </c>
      <c r="AO224" s="1564" t="str">
        <f t="shared" si="83"/>
        <v/>
      </c>
      <c r="AQ224" s="1564" t="str">
        <f t="shared" si="84"/>
        <v/>
      </c>
    </row>
    <row r="225" spans="5:43">
      <c r="E225" s="1564" t="str">
        <f t="shared" si="85"/>
        <v/>
      </c>
      <c r="G225" s="1564" t="str">
        <f t="shared" si="85"/>
        <v/>
      </c>
      <c r="I225" s="1564" t="str">
        <f t="shared" si="67"/>
        <v/>
      </c>
      <c r="K225" s="1564" t="str">
        <f t="shared" si="68"/>
        <v/>
      </c>
      <c r="M225" s="1564" t="str">
        <f t="shared" si="69"/>
        <v/>
      </c>
      <c r="O225" s="1564" t="str">
        <f t="shared" si="70"/>
        <v/>
      </c>
      <c r="Q225" s="1564" t="str">
        <f t="shared" si="71"/>
        <v/>
      </c>
      <c r="S225" s="1564" t="str">
        <f t="shared" si="72"/>
        <v/>
      </c>
      <c r="U225" s="1564" t="str">
        <f t="shared" si="73"/>
        <v/>
      </c>
      <c r="W225" s="1564" t="str">
        <f t="shared" si="74"/>
        <v/>
      </c>
      <c r="Y225" s="1564" t="str">
        <f t="shared" si="75"/>
        <v/>
      </c>
      <c r="AA225" s="1564" t="str">
        <f t="shared" si="76"/>
        <v/>
      </c>
      <c r="AC225" s="1564" t="str">
        <f t="shared" si="77"/>
        <v/>
      </c>
      <c r="AE225" s="1564" t="str">
        <f t="shared" si="78"/>
        <v/>
      </c>
      <c r="AG225" s="1564" t="str">
        <f t="shared" si="79"/>
        <v/>
      </c>
      <c r="AI225" s="1564" t="str">
        <f t="shared" si="80"/>
        <v/>
      </c>
      <c r="AK225" s="1564" t="str">
        <f t="shared" si="81"/>
        <v/>
      </c>
      <c r="AM225" s="1564" t="str">
        <f t="shared" si="82"/>
        <v/>
      </c>
      <c r="AO225" s="1564" t="str">
        <f t="shared" si="83"/>
        <v/>
      </c>
      <c r="AQ225" s="1564" t="str">
        <f t="shared" si="84"/>
        <v/>
      </c>
    </row>
    <row r="226" spans="5:43">
      <c r="E226" s="1564" t="str">
        <f t="shared" si="85"/>
        <v/>
      </c>
      <c r="G226" s="1564" t="str">
        <f t="shared" si="85"/>
        <v/>
      </c>
      <c r="I226" s="1564" t="str">
        <f t="shared" si="67"/>
        <v/>
      </c>
      <c r="K226" s="1564" t="str">
        <f t="shared" si="68"/>
        <v/>
      </c>
      <c r="M226" s="1564" t="str">
        <f t="shared" si="69"/>
        <v/>
      </c>
      <c r="O226" s="1564" t="str">
        <f t="shared" si="70"/>
        <v/>
      </c>
      <c r="Q226" s="1564" t="str">
        <f t="shared" si="71"/>
        <v/>
      </c>
      <c r="S226" s="1564" t="str">
        <f t="shared" si="72"/>
        <v/>
      </c>
      <c r="U226" s="1564" t="str">
        <f t="shared" si="73"/>
        <v/>
      </c>
      <c r="W226" s="1564" t="str">
        <f t="shared" si="74"/>
        <v/>
      </c>
      <c r="Y226" s="1564" t="str">
        <f t="shared" si="75"/>
        <v/>
      </c>
      <c r="AA226" s="1564" t="str">
        <f t="shared" si="76"/>
        <v/>
      </c>
      <c r="AC226" s="1564" t="str">
        <f t="shared" si="77"/>
        <v/>
      </c>
      <c r="AE226" s="1564" t="str">
        <f t="shared" si="78"/>
        <v/>
      </c>
      <c r="AG226" s="1564" t="str">
        <f t="shared" si="79"/>
        <v/>
      </c>
      <c r="AI226" s="1564" t="str">
        <f t="shared" si="80"/>
        <v/>
      </c>
      <c r="AK226" s="1564" t="str">
        <f t="shared" si="81"/>
        <v/>
      </c>
      <c r="AM226" s="1564" t="str">
        <f t="shared" si="82"/>
        <v/>
      </c>
      <c r="AO226" s="1564" t="str">
        <f t="shared" si="83"/>
        <v/>
      </c>
      <c r="AQ226" s="1564" t="str">
        <f t="shared" si="84"/>
        <v/>
      </c>
    </row>
    <row r="227" spans="5:43">
      <c r="E227" s="1564" t="str">
        <f t="shared" si="85"/>
        <v/>
      </c>
      <c r="G227" s="1564" t="str">
        <f t="shared" si="85"/>
        <v/>
      </c>
      <c r="I227" s="1564" t="str">
        <f t="shared" si="67"/>
        <v/>
      </c>
      <c r="K227" s="1564" t="str">
        <f t="shared" si="68"/>
        <v/>
      </c>
      <c r="M227" s="1564" t="str">
        <f t="shared" si="69"/>
        <v/>
      </c>
      <c r="O227" s="1564" t="str">
        <f t="shared" si="70"/>
        <v/>
      </c>
      <c r="Q227" s="1564" t="str">
        <f t="shared" si="71"/>
        <v/>
      </c>
      <c r="S227" s="1564" t="str">
        <f t="shared" si="72"/>
        <v/>
      </c>
      <c r="U227" s="1564" t="str">
        <f t="shared" si="73"/>
        <v/>
      </c>
      <c r="W227" s="1564" t="str">
        <f t="shared" si="74"/>
        <v/>
      </c>
      <c r="Y227" s="1564" t="str">
        <f t="shared" si="75"/>
        <v/>
      </c>
      <c r="AA227" s="1564" t="str">
        <f t="shared" si="76"/>
        <v/>
      </c>
      <c r="AC227" s="1564" t="str">
        <f t="shared" si="77"/>
        <v/>
      </c>
      <c r="AE227" s="1564" t="str">
        <f t="shared" si="78"/>
        <v/>
      </c>
      <c r="AG227" s="1564" t="str">
        <f t="shared" si="79"/>
        <v/>
      </c>
      <c r="AI227" s="1564" t="str">
        <f t="shared" si="80"/>
        <v/>
      </c>
      <c r="AK227" s="1564" t="str">
        <f t="shared" si="81"/>
        <v/>
      </c>
      <c r="AM227" s="1564" t="str">
        <f t="shared" si="82"/>
        <v/>
      </c>
      <c r="AO227" s="1564" t="str">
        <f t="shared" si="83"/>
        <v/>
      </c>
      <c r="AQ227" s="1564" t="str">
        <f t="shared" si="84"/>
        <v/>
      </c>
    </row>
    <row r="228" spans="5:43">
      <c r="E228" s="1564" t="str">
        <f t="shared" si="85"/>
        <v/>
      </c>
      <c r="G228" s="1564" t="str">
        <f t="shared" si="85"/>
        <v/>
      </c>
      <c r="I228" s="1564" t="str">
        <f t="shared" si="67"/>
        <v/>
      </c>
      <c r="K228" s="1564" t="str">
        <f t="shared" si="68"/>
        <v/>
      </c>
      <c r="M228" s="1564" t="str">
        <f t="shared" si="69"/>
        <v/>
      </c>
      <c r="O228" s="1564" t="str">
        <f t="shared" si="70"/>
        <v/>
      </c>
      <c r="Q228" s="1564" t="str">
        <f t="shared" si="71"/>
        <v/>
      </c>
      <c r="S228" s="1564" t="str">
        <f t="shared" si="72"/>
        <v/>
      </c>
      <c r="U228" s="1564" t="str">
        <f t="shared" si="73"/>
        <v/>
      </c>
      <c r="W228" s="1564" t="str">
        <f t="shared" si="74"/>
        <v/>
      </c>
      <c r="Y228" s="1564" t="str">
        <f t="shared" si="75"/>
        <v/>
      </c>
      <c r="AA228" s="1564" t="str">
        <f t="shared" si="76"/>
        <v/>
      </c>
      <c r="AC228" s="1564" t="str">
        <f t="shared" si="77"/>
        <v/>
      </c>
      <c r="AE228" s="1564" t="str">
        <f t="shared" si="78"/>
        <v/>
      </c>
      <c r="AG228" s="1564" t="str">
        <f t="shared" si="79"/>
        <v/>
      </c>
      <c r="AI228" s="1564" t="str">
        <f t="shared" si="80"/>
        <v/>
      </c>
      <c r="AK228" s="1564" t="str">
        <f t="shared" si="81"/>
        <v/>
      </c>
      <c r="AM228" s="1564" t="str">
        <f t="shared" si="82"/>
        <v/>
      </c>
      <c r="AO228" s="1564" t="str">
        <f t="shared" si="83"/>
        <v/>
      </c>
      <c r="AQ228" s="1564" t="str">
        <f t="shared" si="84"/>
        <v/>
      </c>
    </row>
    <row r="229" spans="5:43">
      <c r="E229" s="1564" t="str">
        <f t="shared" si="85"/>
        <v/>
      </c>
      <c r="G229" s="1564" t="str">
        <f t="shared" si="85"/>
        <v/>
      </c>
      <c r="I229" s="1564" t="str">
        <f t="shared" si="67"/>
        <v/>
      </c>
      <c r="K229" s="1564" t="str">
        <f t="shared" si="68"/>
        <v/>
      </c>
      <c r="M229" s="1564" t="str">
        <f t="shared" si="69"/>
        <v/>
      </c>
      <c r="O229" s="1564" t="str">
        <f t="shared" si="70"/>
        <v/>
      </c>
      <c r="Q229" s="1564" t="str">
        <f t="shared" si="71"/>
        <v/>
      </c>
      <c r="S229" s="1564" t="str">
        <f t="shared" si="72"/>
        <v/>
      </c>
      <c r="U229" s="1564" t="str">
        <f t="shared" si="73"/>
        <v/>
      </c>
      <c r="W229" s="1564" t="str">
        <f t="shared" si="74"/>
        <v/>
      </c>
      <c r="Y229" s="1564" t="str">
        <f t="shared" si="75"/>
        <v/>
      </c>
      <c r="AA229" s="1564" t="str">
        <f t="shared" si="76"/>
        <v/>
      </c>
      <c r="AC229" s="1564" t="str">
        <f t="shared" si="77"/>
        <v/>
      </c>
      <c r="AE229" s="1564" t="str">
        <f t="shared" si="78"/>
        <v/>
      </c>
      <c r="AG229" s="1564" t="str">
        <f t="shared" si="79"/>
        <v/>
      </c>
      <c r="AI229" s="1564" t="str">
        <f t="shared" si="80"/>
        <v/>
      </c>
      <c r="AK229" s="1564" t="str">
        <f t="shared" si="81"/>
        <v/>
      </c>
      <c r="AM229" s="1564" t="str">
        <f t="shared" si="82"/>
        <v/>
      </c>
      <c r="AO229" s="1564" t="str">
        <f t="shared" si="83"/>
        <v/>
      </c>
      <c r="AQ229" s="1564" t="str">
        <f t="shared" si="84"/>
        <v/>
      </c>
    </row>
    <row r="230" spans="5:43">
      <c r="E230" s="1564" t="str">
        <f t="shared" si="85"/>
        <v/>
      </c>
      <c r="G230" s="1564" t="str">
        <f t="shared" si="85"/>
        <v/>
      </c>
      <c r="I230" s="1564" t="str">
        <f t="shared" si="67"/>
        <v/>
      </c>
      <c r="K230" s="1564" t="str">
        <f t="shared" si="68"/>
        <v/>
      </c>
      <c r="M230" s="1564" t="str">
        <f t="shared" si="69"/>
        <v/>
      </c>
      <c r="O230" s="1564" t="str">
        <f t="shared" si="70"/>
        <v/>
      </c>
      <c r="Q230" s="1564" t="str">
        <f t="shared" si="71"/>
        <v/>
      </c>
      <c r="S230" s="1564" t="str">
        <f t="shared" si="72"/>
        <v/>
      </c>
      <c r="U230" s="1564" t="str">
        <f t="shared" si="73"/>
        <v/>
      </c>
      <c r="W230" s="1564" t="str">
        <f t="shared" si="74"/>
        <v/>
      </c>
      <c r="Y230" s="1564" t="str">
        <f t="shared" si="75"/>
        <v/>
      </c>
      <c r="AA230" s="1564" t="str">
        <f t="shared" si="76"/>
        <v/>
      </c>
      <c r="AC230" s="1564" t="str">
        <f t="shared" si="77"/>
        <v/>
      </c>
      <c r="AE230" s="1564" t="str">
        <f t="shared" si="78"/>
        <v/>
      </c>
      <c r="AG230" s="1564" t="str">
        <f t="shared" si="79"/>
        <v/>
      </c>
      <c r="AI230" s="1564" t="str">
        <f t="shared" si="80"/>
        <v/>
      </c>
      <c r="AK230" s="1564" t="str">
        <f t="shared" si="81"/>
        <v/>
      </c>
      <c r="AM230" s="1564" t="str">
        <f t="shared" si="82"/>
        <v/>
      </c>
      <c r="AO230" s="1564" t="str">
        <f t="shared" si="83"/>
        <v/>
      </c>
      <c r="AQ230" s="1564" t="str">
        <f t="shared" si="84"/>
        <v/>
      </c>
    </row>
    <row r="231" spans="5:43">
      <c r="E231" s="1564" t="str">
        <f t="shared" si="85"/>
        <v/>
      </c>
      <c r="G231" s="1564" t="str">
        <f t="shared" si="85"/>
        <v/>
      </c>
      <c r="I231" s="1564" t="str">
        <f t="shared" si="67"/>
        <v/>
      </c>
      <c r="K231" s="1564" t="str">
        <f t="shared" si="68"/>
        <v/>
      </c>
      <c r="M231" s="1564" t="str">
        <f t="shared" si="69"/>
        <v/>
      </c>
      <c r="O231" s="1564" t="str">
        <f t="shared" si="70"/>
        <v/>
      </c>
      <c r="Q231" s="1564" t="str">
        <f t="shared" si="71"/>
        <v/>
      </c>
      <c r="S231" s="1564" t="str">
        <f t="shared" si="72"/>
        <v/>
      </c>
      <c r="U231" s="1564" t="str">
        <f t="shared" si="73"/>
        <v/>
      </c>
      <c r="W231" s="1564" t="str">
        <f t="shared" si="74"/>
        <v/>
      </c>
      <c r="Y231" s="1564" t="str">
        <f t="shared" si="75"/>
        <v/>
      </c>
      <c r="AA231" s="1564" t="str">
        <f t="shared" si="76"/>
        <v/>
      </c>
      <c r="AC231" s="1564" t="str">
        <f t="shared" si="77"/>
        <v/>
      </c>
      <c r="AE231" s="1564" t="str">
        <f t="shared" si="78"/>
        <v/>
      </c>
      <c r="AG231" s="1564" t="str">
        <f t="shared" si="79"/>
        <v/>
      </c>
      <c r="AI231" s="1564" t="str">
        <f t="shared" si="80"/>
        <v/>
      </c>
      <c r="AK231" s="1564" t="str">
        <f t="shared" si="81"/>
        <v/>
      </c>
      <c r="AM231" s="1564" t="str">
        <f t="shared" si="82"/>
        <v/>
      </c>
      <c r="AO231" s="1564" t="str">
        <f t="shared" si="83"/>
        <v/>
      </c>
      <c r="AQ231" s="1564" t="str">
        <f t="shared" si="84"/>
        <v/>
      </c>
    </row>
    <row r="232" spans="5:43">
      <c r="E232" s="1564" t="str">
        <f t="shared" si="85"/>
        <v/>
      </c>
      <c r="G232" s="1564" t="str">
        <f t="shared" si="85"/>
        <v/>
      </c>
      <c r="I232" s="1564" t="str">
        <f t="shared" si="67"/>
        <v/>
      </c>
      <c r="K232" s="1564" t="str">
        <f t="shared" si="68"/>
        <v/>
      </c>
      <c r="M232" s="1564" t="str">
        <f t="shared" si="69"/>
        <v/>
      </c>
      <c r="O232" s="1564" t="str">
        <f t="shared" si="70"/>
        <v/>
      </c>
      <c r="Q232" s="1564" t="str">
        <f t="shared" si="71"/>
        <v/>
      </c>
      <c r="S232" s="1564" t="str">
        <f t="shared" si="72"/>
        <v/>
      </c>
      <c r="U232" s="1564" t="str">
        <f t="shared" si="73"/>
        <v/>
      </c>
      <c r="W232" s="1564" t="str">
        <f t="shared" si="74"/>
        <v/>
      </c>
      <c r="Y232" s="1564" t="str">
        <f t="shared" si="75"/>
        <v/>
      </c>
      <c r="AA232" s="1564" t="str">
        <f t="shared" si="76"/>
        <v/>
      </c>
      <c r="AC232" s="1564" t="str">
        <f t="shared" si="77"/>
        <v/>
      </c>
      <c r="AE232" s="1564" t="str">
        <f t="shared" si="78"/>
        <v/>
      </c>
      <c r="AG232" s="1564" t="str">
        <f t="shared" si="79"/>
        <v/>
      </c>
      <c r="AI232" s="1564" t="str">
        <f t="shared" si="80"/>
        <v/>
      </c>
      <c r="AK232" s="1564" t="str">
        <f t="shared" si="81"/>
        <v/>
      </c>
      <c r="AM232" s="1564" t="str">
        <f t="shared" si="82"/>
        <v/>
      </c>
      <c r="AO232" s="1564" t="str">
        <f t="shared" si="83"/>
        <v/>
      </c>
      <c r="AQ232" s="1564" t="str">
        <f t="shared" si="84"/>
        <v/>
      </c>
    </row>
    <row r="233" spans="5:43">
      <c r="E233" s="1564" t="str">
        <f t="shared" si="85"/>
        <v/>
      </c>
      <c r="G233" s="1564" t="str">
        <f t="shared" si="85"/>
        <v/>
      </c>
      <c r="I233" s="1564" t="str">
        <f t="shared" si="67"/>
        <v/>
      </c>
      <c r="K233" s="1564" t="str">
        <f t="shared" si="68"/>
        <v/>
      </c>
      <c r="M233" s="1564" t="str">
        <f t="shared" si="69"/>
        <v/>
      </c>
      <c r="O233" s="1564" t="str">
        <f t="shared" si="70"/>
        <v/>
      </c>
      <c r="Q233" s="1564" t="str">
        <f t="shared" si="71"/>
        <v/>
      </c>
      <c r="S233" s="1564" t="str">
        <f t="shared" si="72"/>
        <v/>
      </c>
      <c r="U233" s="1564" t="str">
        <f t="shared" si="73"/>
        <v/>
      </c>
      <c r="W233" s="1564" t="str">
        <f t="shared" si="74"/>
        <v/>
      </c>
      <c r="Y233" s="1564" t="str">
        <f t="shared" si="75"/>
        <v/>
      </c>
      <c r="AA233" s="1564" t="str">
        <f t="shared" si="76"/>
        <v/>
      </c>
      <c r="AC233" s="1564" t="str">
        <f t="shared" si="77"/>
        <v/>
      </c>
      <c r="AE233" s="1564" t="str">
        <f t="shared" si="78"/>
        <v/>
      </c>
      <c r="AG233" s="1564" t="str">
        <f t="shared" si="79"/>
        <v/>
      </c>
      <c r="AI233" s="1564" t="str">
        <f t="shared" si="80"/>
        <v/>
      </c>
      <c r="AK233" s="1564" t="str">
        <f t="shared" si="81"/>
        <v/>
      </c>
      <c r="AM233" s="1564" t="str">
        <f t="shared" si="82"/>
        <v/>
      </c>
      <c r="AO233" s="1564" t="str">
        <f t="shared" si="83"/>
        <v/>
      </c>
      <c r="AQ233" s="1564" t="str">
        <f t="shared" si="84"/>
        <v/>
      </c>
    </row>
    <row r="234" spans="5:43">
      <c r="E234" s="1564" t="str">
        <f t="shared" si="85"/>
        <v/>
      </c>
      <c r="G234" s="1564" t="str">
        <f t="shared" si="85"/>
        <v/>
      </c>
      <c r="I234" s="1564" t="str">
        <f t="shared" si="67"/>
        <v/>
      </c>
      <c r="K234" s="1564" t="str">
        <f t="shared" si="68"/>
        <v/>
      </c>
      <c r="M234" s="1564" t="str">
        <f t="shared" si="69"/>
        <v/>
      </c>
      <c r="O234" s="1564" t="str">
        <f t="shared" si="70"/>
        <v/>
      </c>
      <c r="Q234" s="1564" t="str">
        <f t="shared" si="71"/>
        <v/>
      </c>
      <c r="S234" s="1564" t="str">
        <f t="shared" si="72"/>
        <v/>
      </c>
      <c r="U234" s="1564" t="str">
        <f t="shared" si="73"/>
        <v/>
      </c>
      <c r="W234" s="1564" t="str">
        <f t="shared" si="74"/>
        <v/>
      </c>
      <c r="Y234" s="1564" t="str">
        <f t="shared" si="75"/>
        <v/>
      </c>
      <c r="AA234" s="1564" t="str">
        <f t="shared" si="76"/>
        <v/>
      </c>
      <c r="AC234" s="1564" t="str">
        <f t="shared" si="77"/>
        <v/>
      </c>
      <c r="AE234" s="1564" t="str">
        <f t="shared" si="78"/>
        <v/>
      </c>
      <c r="AG234" s="1564" t="str">
        <f t="shared" si="79"/>
        <v/>
      </c>
      <c r="AI234" s="1564" t="str">
        <f t="shared" si="80"/>
        <v/>
      </c>
      <c r="AK234" s="1564" t="str">
        <f t="shared" si="81"/>
        <v/>
      </c>
      <c r="AM234" s="1564" t="str">
        <f t="shared" si="82"/>
        <v/>
      </c>
      <c r="AO234" s="1564" t="str">
        <f t="shared" si="83"/>
        <v/>
      </c>
      <c r="AQ234" s="1564" t="str">
        <f t="shared" si="84"/>
        <v/>
      </c>
    </row>
    <row r="235" spans="5:43">
      <c r="E235" s="1564" t="str">
        <f t="shared" si="85"/>
        <v/>
      </c>
      <c r="G235" s="1564" t="str">
        <f t="shared" si="85"/>
        <v/>
      </c>
      <c r="I235" s="1564" t="str">
        <f t="shared" si="67"/>
        <v/>
      </c>
      <c r="K235" s="1564" t="str">
        <f t="shared" si="68"/>
        <v/>
      </c>
      <c r="M235" s="1564" t="str">
        <f t="shared" si="69"/>
        <v/>
      </c>
      <c r="O235" s="1564" t="str">
        <f t="shared" si="70"/>
        <v/>
      </c>
      <c r="Q235" s="1564" t="str">
        <f t="shared" si="71"/>
        <v/>
      </c>
      <c r="S235" s="1564" t="str">
        <f t="shared" si="72"/>
        <v/>
      </c>
      <c r="U235" s="1564" t="str">
        <f t="shared" si="73"/>
        <v/>
      </c>
      <c r="W235" s="1564" t="str">
        <f t="shared" si="74"/>
        <v/>
      </c>
      <c r="Y235" s="1564" t="str">
        <f t="shared" si="75"/>
        <v/>
      </c>
      <c r="AA235" s="1564" t="str">
        <f t="shared" si="76"/>
        <v/>
      </c>
      <c r="AC235" s="1564" t="str">
        <f t="shared" si="77"/>
        <v/>
      </c>
      <c r="AE235" s="1564" t="str">
        <f t="shared" si="78"/>
        <v/>
      </c>
      <c r="AG235" s="1564" t="str">
        <f t="shared" si="79"/>
        <v/>
      </c>
      <c r="AI235" s="1564" t="str">
        <f t="shared" si="80"/>
        <v/>
      </c>
      <c r="AK235" s="1564" t="str">
        <f t="shared" si="81"/>
        <v/>
      </c>
      <c r="AM235" s="1564" t="str">
        <f t="shared" si="82"/>
        <v/>
      </c>
      <c r="AO235" s="1564" t="str">
        <f t="shared" si="83"/>
        <v/>
      </c>
      <c r="AQ235" s="1564" t="str">
        <f t="shared" si="84"/>
        <v/>
      </c>
    </row>
    <row r="236" spans="5:43">
      <c r="E236" s="1564" t="str">
        <f t="shared" si="85"/>
        <v/>
      </c>
      <c r="G236" s="1564" t="str">
        <f t="shared" si="85"/>
        <v/>
      </c>
      <c r="I236" s="1564" t="str">
        <f t="shared" si="67"/>
        <v/>
      </c>
      <c r="K236" s="1564" t="str">
        <f t="shared" si="68"/>
        <v/>
      </c>
      <c r="M236" s="1564" t="str">
        <f t="shared" si="69"/>
        <v/>
      </c>
      <c r="O236" s="1564" t="str">
        <f t="shared" si="70"/>
        <v/>
      </c>
      <c r="Q236" s="1564" t="str">
        <f t="shared" si="71"/>
        <v/>
      </c>
      <c r="S236" s="1564" t="str">
        <f t="shared" si="72"/>
        <v/>
      </c>
      <c r="U236" s="1564" t="str">
        <f t="shared" si="73"/>
        <v/>
      </c>
      <c r="W236" s="1564" t="str">
        <f t="shared" si="74"/>
        <v/>
      </c>
      <c r="Y236" s="1564" t="str">
        <f t="shared" si="75"/>
        <v/>
      </c>
      <c r="AA236" s="1564" t="str">
        <f t="shared" si="76"/>
        <v/>
      </c>
      <c r="AC236" s="1564" t="str">
        <f t="shared" si="77"/>
        <v/>
      </c>
      <c r="AE236" s="1564" t="str">
        <f t="shared" si="78"/>
        <v/>
      </c>
      <c r="AG236" s="1564" t="str">
        <f t="shared" si="79"/>
        <v/>
      </c>
      <c r="AI236" s="1564" t="str">
        <f t="shared" si="80"/>
        <v/>
      </c>
      <c r="AK236" s="1564" t="str">
        <f t="shared" si="81"/>
        <v/>
      </c>
      <c r="AM236" s="1564" t="str">
        <f t="shared" si="82"/>
        <v/>
      </c>
      <c r="AO236" s="1564" t="str">
        <f t="shared" si="83"/>
        <v/>
      </c>
      <c r="AQ236" s="1564" t="str">
        <f t="shared" si="84"/>
        <v/>
      </c>
    </row>
    <row r="237" spans="5:43">
      <c r="E237" s="1564" t="str">
        <f t="shared" ref="E237:G252" si="86">IF(OR($B237=0,D237=0),"",D237/$B237)</f>
        <v/>
      </c>
      <c r="G237" s="1564" t="str">
        <f t="shared" si="86"/>
        <v/>
      </c>
      <c r="I237" s="1564" t="str">
        <f t="shared" si="67"/>
        <v/>
      </c>
      <c r="K237" s="1564" t="str">
        <f t="shared" si="68"/>
        <v/>
      </c>
      <c r="M237" s="1564" t="str">
        <f t="shared" si="69"/>
        <v/>
      </c>
      <c r="O237" s="1564" t="str">
        <f t="shared" si="70"/>
        <v/>
      </c>
      <c r="Q237" s="1564" t="str">
        <f t="shared" si="71"/>
        <v/>
      </c>
      <c r="S237" s="1564" t="str">
        <f t="shared" si="72"/>
        <v/>
      </c>
      <c r="U237" s="1564" t="str">
        <f t="shared" si="73"/>
        <v/>
      </c>
      <c r="W237" s="1564" t="str">
        <f t="shared" si="74"/>
        <v/>
      </c>
      <c r="Y237" s="1564" t="str">
        <f t="shared" si="75"/>
        <v/>
      </c>
      <c r="AA237" s="1564" t="str">
        <f t="shared" si="76"/>
        <v/>
      </c>
      <c r="AC237" s="1564" t="str">
        <f t="shared" si="77"/>
        <v/>
      </c>
      <c r="AE237" s="1564" t="str">
        <f t="shared" si="78"/>
        <v/>
      </c>
      <c r="AG237" s="1564" t="str">
        <f t="shared" si="79"/>
        <v/>
      </c>
      <c r="AI237" s="1564" t="str">
        <f t="shared" si="80"/>
        <v/>
      </c>
      <c r="AK237" s="1564" t="str">
        <f t="shared" si="81"/>
        <v/>
      </c>
      <c r="AM237" s="1564" t="str">
        <f t="shared" si="82"/>
        <v/>
      </c>
      <c r="AO237" s="1564" t="str">
        <f t="shared" si="83"/>
        <v/>
      </c>
      <c r="AQ237" s="1564" t="str">
        <f t="shared" si="84"/>
        <v/>
      </c>
    </row>
    <row r="238" spans="5:43">
      <c r="E238" s="1564" t="str">
        <f t="shared" si="86"/>
        <v/>
      </c>
      <c r="G238" s="1564" t="str">
        <f t="shared" si="86"/>
        <v/>
      </c>
      <c r="I238" s="1564" t="str">
        <f t="shared" si="67"/>
        <v/>
      </c>
      <c r="K238" s="1564" t="str">
        <f t="shared" si="68"/>
        <v/>
      </c>
      <c r="M238" s="1564" t="str">
        <f t="shared" si="69"/>
        <v/>
      </c>
      <c r="O238" s="1564" t="str">
        <f t="shared" si="70"/>
        <v/>
      </c>
      <c r="Q238" s="1564" t="str">
        <f t="shared" si="71"/>
        <v/>
      </c>
      <c r="S238" s="1564" t="str">
        <f t="shared" si="72"/>
        <v/>
      </c>
      <c r="U238" s="1564" t="str">
        <f t="shared" si="73"/>
        <v/>
      </c>
      <c r="W238" s="1564" t="str">
        <f t="shared" si="74"/>
        <v/>
      </c>
      <c r="Y238" s="1564" t="str">
        <f t="shared" si="75"/>
        <v/>
      </c>
      <c r="AA238" s="1564" t="str">
        <f t="shared" si="76"/>
        <v/>
      </c>
      <c r="AC238" s="1564" t="str">
        <f t="shared" si="77"/>
        <v/>
      </c>
      <c r="AE238" s="1564" t="str">
        <f t="shared" si="78"/>
        <v/>
      </c>
      <c r="AG238" s="1564" t="str">
        <f t="shared" si="79"/>
        <v/>
      </c>
      <c r="AI238" s="1564" t="str">
        <f t="shared" si="80"/>
        <v/>
      </c>
      <c r="AK238" s="1564" t="str">
        <f t="shared" si="81"/>
        <v/>
      </c>
      <c r="AM238" s="1564" t="str">
        <f t="shared" si="82"/>
        <v/>
      </c>
      <c r="AO238" s="1564" t="str">
        <f t="shared" si="83"/>
        <v/>
      </c>
      <c r="AQ238" s="1564" t="str">
        <f t="shared" si="84"/>
        <v/>
      </c>
    </row>
    <row r="239" spans="5:43">
      <c r="E239" s="1564" t="str">
        <f t="shared" si="86"/>
        <v/>
      </c>
      <c r="G239" s="1564" t="str">
        <f t="shared" si="86"/>
        <v/>
      </c>
      <c r="I239" s="1564" t="str">
        <f t="shared" si="67"/>
        <v/>
      </c>
      <c r="K239" s="1564" t="str">
        <f t="shared" si="68"/>
        <v/>
      </c>
      <c r="M239" s="1564" t="str">
        <f t="shared" si="69"/>
        <v/>
      </c>
      <c r="O239" s="1564" t="str">
        <f t="shared" si="70"/>
        <v/>
      </c>
      <c r="Q239" s="1564" t="str">
        <f t="shared" si="71"/>
        <v/>
      </c>
      <c r="S239" s="1564" t="str">
        <f t="shared" si="72"/>
        <v/>
      </c>
      <c r="U239" s="1564" t="str">
        <f t="shared" si="73"/>
        <v/>
      </c>
      <c r="W239" s="1564" t="str">
        <f t="shared" si="74"/>
        <v/>
      </c>
      <c r="Y239" s="1564" t="str">
        <f t="shared" si="75"/>
        <v/>
      </c>
      <c r="AA239" s="1564" t="str">
        <f t="shared" si="76"/>
        <v/>
      </c>
      <c r="AC239" s="1564" t="str">
        <f t="shared" si="77"/>
        <v/>
      </c>
      <c r="AE239" s="1564" t="str">
        <f t="shared" si="78"/>
        <v/>
      </c>
      <c r="AG239" s="1564" t="str">
        <f t="shared" si="79"/>
        <v/>
      </c>
      <c r="AI239" s="1564" t="str">
        <f t="shared" si="80"/>
        <v/>
      </c>
      <c r="AK239" s="1564" t="str">
        <f t="shared" si="81"/>
        <v/>
      </c>
      <c r="AM239" s="1564" t="str">
        <f t="shared" si="82"/>
        <v/>
      </c>
      <c r="AO239" s="1564" t="str">
        <f t="shared" si="83"/>
        <v/>
      </c>
      <c r="AQ239" s="1564" t="str">
        <f t="shared" si="84"/>
        <v/>
      </c>
    </row>
    <row r="240" spans="5:43">
      <c r="E240" s="1564" t="str">
        <f t="shared" si="86"/>
        <v/>
      </c>
      <c r="G240" s="1564" t="str">
        <f t="shared" si="86"/>
        <v/>
      </c>
      <c r="I240" s="1564" t="str">
        <f t="shared" si="67"/>
        <v/>
      </c>
      <c r="K240" s="1564" t="str">
        <f t="shared" si="68"/>
        <v/>
      </c>
      <c r="M240" s="1564" t="str">
        <f t="shared" si="69"/>
        <v/>
      </c>
      <c r="O240" s="1564" t="str">
        <f t="shared" si="70"/>
        <v/>
      </c>
      <c r="Q240" s="1564" t="str">
        <f t="shared" si="71"/>
        <v/>
      </c>
      <c r="S240" s="1564" t="str">
        <f t="shared" si="72"/>
        <v/>
      </c>
      <c r="U240" s="1564" t="str">
        <f t="shared" si="73"/>
        <v/>
      </c>
      <c r="W240" s="1564" t="str">
        <f t="shared" si="74"/>
        <v/>
      </c>
      <c r="Y240" s="1564" t="str">
        <f t="shared" si="75"/>
        <v/>
      </c>
      <c r="AA240" s="1564" t="str">
        <f t="shared" si="76"/>
        <v/>
      </c>
      <c r="AC240" s="1564" t="str">
        <f t="shared" si="77"/>
        <v/>
      </c>
      <c r="AE240" s="1564" t="str">
        <f t="shared" si="78"/>
        <v/>
      </c>
      <c r="AG240" s="1564" t="str">
        <f t="shared" si="79"/>
        <v/>
      </c>
      <c r="AI240" s="1564" t="str">
        <f t="shared" si="80"/>
        <v/>
      </c>
      <c r="AK240" s="1564" t="str">
        <f t="shared" si="81"/>
        <v/>
      </c>
      <c r="AM240" s="1564" t="str">
        <f t="shared" si="82"/>
        <v/>
      </c>
      <c r="AO240" s="1564" t="str">
        <f t="shared" si="83"/>
        <v/>
      </c>
      <c r="AQ240" s="1564" t="str">
        <f t="shared" si="84"/>
        <v/>
      </c>
    </row>
    <row r="241" spans="5:43">
      <c r="E241" s="1564" t="str">
        <f t="shared" si="86"/>
        <v/>
      </c>
      <c r="G241" s="1564" t="str">
        <f t="shared" si="86"/>
        <v/>
      </c>
      <c r="I241" s="1564" t="str">
        <f t="shared" si="67"/>
        <v/>
      </c>
      <c r="K241" s="1564" t="str">
        <f t="shared" si="68"/>
        <v/>
      </c>
      <c r="M241" s="1564" t="str">
        <f t="shared" si="69"/>
        <v/>
      </c>
      <c r="O241" s="1564" t="str">
        <f t="shared" si="70"/>
        <v/>
      </c>
      <c r="Q241" s="1564" t="str">
        <f t="shared" si="71"/>
        <v/>
      </c>
      <c r="S241" s="1564" t="str">
        <f t="shared" si="72"/>
        <v/>
      </c>
      <c r="U241" s="1564" t="str">
        <f t="shared" si="73"/>
        <v/>
      </c>
      <c r="W241" s="1564" t="str">
        <f t="shared" si="74"/>
        <v/>
      </c>
      <c r="Y241" s="1564" t="str">
        <f t="shared" si="75"/>
        <v/>
      </c>
      <c r="AA241" s="1564" t="str">
        <f t="shared" si="76"/>
        <v/>
      </c>
      <c r="AC241" s="1564" t="str">
        <f t="shared" si="77"/>
        <v/>
      </c>
      <c r="AE241" s="1564" t="str">
        <f t="shared" si="78"/>
        <v/>
      </c>
      <c r="AG241" s="1564" t="str">
        <f t="shared" si="79"/>
        <v/>
      </c>
      <c r="AI241" s="1564" t="str">
        <f t="shared" si="80"/>
        <v/>
      </c>
      <c r="AK241" s="1564" t="str">
        <f t="shared" si="81"/>
        <v/>
      </c>
      <c r="AM241" s="1564" t="str">
        <f t="shared" si="82"/>
        <v/>
      </c>
      <c r="AO241" s="1564" t="str">
        <f t="shared" si="83"/>
        <v/>
      </c>
      <c r="AQ241" s="1564" t="str">
        <f t="shared" si="84"/>
        <v/>
      </c>
    </row>
    <row r="242" spans="5:43">
      <c r="E242" s="1564" t="str">
        <f t="shared" si="86"/>
        <v/>
      </c>
      <c r="G242" s="1564" t="str">
        <f t="shared" si="86"/>
        <v/>
      </c>
      <c r="I242" s="1564" t="str">
        <f t="shared" si="67"/>
        <v/>
      </c>
      <c r="K242" s="1564" t="str">
        <f t="shared" si="68"/>
        <v/>
      </c>
      <c r="M242" s="1564" t="str">
        <f t="shared" si="69"/>
        <v/>
      </c>
      <c r="O242" s="1564" t="str">
        <f t="shared" si="70"/>
        <v/>
      </c>
      <c r="Q242" s="1564" t="str">
        <f t="shared" si="71"/>
        <v/>
      </c>
      <c r="S242" s="1564" t="str">
        <f t="shared" si="72"/>
        <v/>
      </c>
      <c r="U242" s="1564" t="str">
        <f t="shared" si="73"/>
        <v/>
      </c>
      <c r="W242" s="1564" t="str">
        <f t="shared" si="74"/>
        <v/>
      </c>
      <c r="Y242" s="1564" t="str">
        <f t="shared" si="75"/>
        <v/>
      </c>
      <c r="AA242" s="1564" t="str">
        <f t="shared" si="76"/>
        <v/>
      </c>
      <c r="AC242" s="1564" t="str">
        <f t="shared" si="77"/>
        <v/>
      </c>
      <c r="AE242" s="1564" t="str">
        <f t="shared" si="78"/>
        <v/>
      </c>
      <c r="AG242" s="1564" t="str">
        <f t="shared" si="79"/>
        <v/>
      </c>
      <c r="AI242" s="1564" t="str">
        <f t="shared" si="80"/>
        <v/>
      </c>
      <c r="AK242" s="1564" t="str">
        <f t="shared" si="81"/>
        <v/>
      </c>
      <c r="AM242" s="1564" t="str">
        <f t="shared" si="82"/>
        <v/>
      </c>
      <c r="AO242" s="1564" t="str">
        <f t="shared" si="83"/>
        <v/>
      </c>
      <c r="AQ242" s="1564" t="str">
        <f t="shared" si="84"/>
        <v/>
      </c>
    </row>
    <row r="243" spans="5:43">
      <c r="E243" s="1564" t="str">
        <f t="shared" si="86"/>
        <v/>
      </c>
      <c r="G243" s="1564" t="str">
        <f t="shared" si="86"/>
        <v/>
      </c>
      <c r="I243" s="1564" t="str">
        <f t="shared" si="67"/>
        <v/>
      </c>
      <c r="K243" s="1564" t="str">
        <f t="shared" si="68"/>
        <v/>
      </c>
      <c r="M243" s="1564" t="str">
        <f t="shared" si="69"/>
        <v/>
      </c>
      <c r="O243" s="1564" t="str">
        <f t="shared" si="70"/>
        <v/>
      </c>
      <c r="Q243" s="1564" t="str">
        <f t="shared" si="71"/>
        <v/>
      </c>
      <c r="S243" s="1564" t="str">
        <f t="shared" si="72"/>
        <v/>
      </c>
      <c r="U243" s="1564" t="str">
        <f t="shared" si="73"/>
        <v/>
      </c>
      <c r="W243" s="1564" t="str">
        <f t="shared" si="74"/>
        <v/>
      </c>
      <c r="Y243" s="1564" t="str">
        <f t="shared" si="75"/>
        <v/>
      </c>
      <c r="AA243" s="1564" t="str">
        <f t="shared" si="76"/>
        <v/>
      </c>
      <c r="AC243" s="1564" t="str">
        <f t="shared" si="77"/>
        <v/>
      </c>
      <c r="AE243" s="1564" t="str">
        <f t="shared" si="78"/>
        <v/>
      </c>
      <c r="AG243" s="1564" t="str">
        <f t="shared" si="79"/>
        <v/>
      </c>
      <c r="AI243" s="1564" t="str">
        <f t="shared" si="80"/>
        <v/>
      </c>
      <c r="AK243" s="1564" t="str">
        <f t="shared" si="81"/>
        <v/>
      </c>
      <c r="AM243" s="1564" t="str">
        <f t="shared" si="82"/>
        <v/>
      </c>
      <c r="AO243" s="1564" t="str">
        <f t="shared" si="83"/>
        <v/>
      </c>
      <c r="AQ243" s="1564" t="str">
        <f t="shared" si="84"/>
        <v/>
      </c>
    </row>
    <row r="244" spans="5:43">
      <c r="E244" s="1564" t="str">
        <f t="shared" si="86"/>
        <v/>
      </c>
      <c r="G244" s="1564" t="str">
        <f t="shared" si="86"/>
        <v/>
      </c>
      <c r="I244" s="1564" t="str">
        <f t="shared" si="67"/>
        <v/>
      </c>
      <c r="K244" s="1564" t="str">
        <f t="shared" si="68"/>
        <v/>
      </c>
      <c r="M244" s="1564" t="str">
        <f t="shared" si="69"/>
        <v/>
      </c>
      <c r="O244" s="1564" t="str">
        <f t="shared" si="70"/>
        <v/>
      </c>
      <c r="Q244" s="1564" t="str">
        <f t="shared" si="71"/>
        <v/>
      </c>
      <c r="S244" s="1564" t="str">
        <f t="shared" si="72"/>
        <v/>
      </c>
      <c r="U244" s="1564" t="str">
        <f t="shared" si="73"/>
        <v/>
      </c>
      <c r="W244" s="1564" t="str">
        <f t="shared" si="74"/>
        <v/>
      </c>
      <c r="Y244" s="1564" t="str">
        <f t="shared" si="75"/>
        <v/>
      </c>
      <c r="AA244" s="1564" t="str">
        <f t="shared" si="76"/>
        <v/>
      </c>
      <c r="AC244" s="1564" t="str">
        <f t="shared" si="77"/>
        <v/>
      </c>
      <c r="AE244" s="1564" t="str">
        <f t="shared" si="78"/>
        <v/>
      </c>
      <c r="AG244" s="1564" t="str">
        <f t="shared" si="79"/>
        <v/>
      </c>
      <c r="AI244" s="1564" t="str">
        <f t="shared" si="80"/>
        <v/>
      </c>
      <c r="AK244" s="1564" t="str">
        <f t="shared" si="81"/>
        <v/>
      </c>
      <c r="AM244" s="1564" t="str">
        <f t="shared" si="82"/>
        <v/>
      </c>
      <c r="AO244" s="1564" t="str">
        <f t="shared" si="83"/>
        <v/>
      </c>
      <c r="AQ244" s="1564" t="str">
        <f t="shared" si="84"/>
        <v/>
      </c>
    </row>
    <row r="245" spans="5:43">
      <c r="E245" s="1564" t="str">
        <f t="shared" si="86"/>
        <v/>
      </c>
      <c r="G245" s="1564" t="str">
        <f t="shared" si="86"/>
        <v/>
      </c>
      <c r="I245" s="1564" t="str">
        <f t="shared" si="67"/>
        <v/>
      </c>
      <c r="K245" s="1564" t="str">
        <f t="shared" si="68"/>
        <v/>
      </c>
      <c r="M245" s="1564" t="str">
        <f t="shared" si="69"/>
        <v/>
      </c>
      <c r="O245" s="1564" t="str">
        <f t="shared" si="70"/>
        <v/>
      </c>
      <c r="Q245" s="1564" t="str">
        <f t="shared" si="71"/>
        <v/>
      </c>
      <c r="S245" s="1564" t="str">
        <f t="shared" si="72"/>
        <v/>
      </c>
      <c r="U245" s="1564" t="str">
        <f t="shared" si="73"/>
        <v/>
      </c>
      <c r="W245" s="1564" t="str">
        <f t="shared" si="74"/>
        <v/>
      </c>
      <c r="Y245" s="1564" t="str">
        <f t="shared" si="75"/>
        <v/>
      </c>
      <c r="AA245" s="1564" t="str">
        <f t="shared" si="76"/>
        <v/>
      </c>
      <c r="AC245" s="1564" t="str">
        <f t="shared" si="77"/>
        <v/>
      </c>
      <c r="AE245" s="1564" t="str">
        <f t="shared" si="78"/>
        <v/>
      </c>
      <c r="AG245" s="1564" t="str">
        <f t="shared" si="79"/>
        <v/>
      </c>
      <c r="AI245" s="1564" t="str">
        <f t="shared" si="80"/>
        <v/>
      </c>
      <c r="AK245" s="1564" t="str">
        <f t="shared" si="81"/>
        <v/>
      </c>
      <c r="AM245" s="1564" t="str">
        <f t="shared" si="82"/>
        <v/>
      </c>
      <c r="AO245" s="1564" t="str">
        <f t="shared" si="83"/>
        <v/>
      </c>
      <c r="AQ245" s="1564" t="str">
        <f t="shared" si="84"/>
        <v/>
      </c>
    </row>
    <row r="246" spans="5:43">
      <c r="E246" s="1564" t="str">
        <f t="shared" si="86"/>
        <v/>
      </c>
      <c r="G246" s="1564" t="str">
        <f t="shared" si="86"/>
        <v/>
      </c>
      <c r="I246" s="1564" t="str">
        <f t="shared" si="67"/>
        <v/>
      </c>
      <c r="K246" s="1564" t="str">
        <f t="shared" si="68"/>
        <v/>
      </c>
      <c r="M246" s="1564" t="str">
        <f t="shared" si="69"/>
        <v/>
      </c>
      <c r="O246" s="1564" t="str">
        <f t="shared" si="70"/>
        <v/>
      </c>
      <c r="Q246" s="1564" t="str">
        <f t="shared" si="71"/>
        <v/>
      </c>
      <c r="S246" s="1564" t="str">
        <f t="shared" si="72"/>
        <v/>
      </c>
      <c r="U246" s="1564" t="str">
        <f t="shared" si="73"/>
        <v/>
      </c>
      <c r="W246" s="1564" t="str">
        <f t="shared" si="74"/>
        <v/>
      </c>
      <c r="Y246" s="1564" t="str">
        <f t="shared" si="75"/>
        <v/>
      </c>
      <c r="AA246" s="1564" t="str">
        <f t="shared" si="76"/>
        <v/>
      </c>
      <c r="AC246" s="1564" t="str">
        <f t="shared" si="77"/>
        <v/>
      </c>
      <c r="AE246" s="1564" t="str">
        <f t="shared" si="78"/>
        <v/>
      </c>
      <c r="AG246" s="1564" t="str">
        <f t="shared" si="79"/>
        <v/>
      </c>
      <c r="AI246" s="1564" t="str">
        <f t="shared" si="80"/>
        <v/>
      </c>
      <c r="AK246" s="1564" t="str">
        <f t="shared" si="81"/>
        <v/>
      </c>
      <c r="AM246" s="1564" t="str">
        <f t="shared" si="82"/>
        <v/>
      </c>
      <c r="AO246" s="1564" t="str">
        <f t="shared" si="83"/>
        <v/>
      </c>
      <c r="AQ246" s="1564" t="str">
        <f t="shared" si="84"/>
        <v/>
      </c>
    </row>
    <row r="247" spans="5:43">
      <c r="E247" s="1564" t="str">
        <f t="shared" si="86"/>
        <v/>
      </c>
      <c r="G247" s="1564" t="str">
        <f t="shared" si="86"/>
        <v/>
      </c>
      <c r="I247" s="1564" t="str">
        <f t="shared" si="67"/>
        <v/>
      </c>
      <c r="K247" s="1564" t="str">
        <f t="shared" si="68"/>
        <v/>
      </c>
      <c r="M247" s="1564" t="str">
        <f t="shared" si="69"/>
        <v/>
      </c>
      <c r="O247" s="1564" t="str">
        <f t="shared" si="70"/>
        <v/>
      </c>
      <c r="Q247" s="1564" t="str">
        <f t="shared" si="71"/>
        <v/>
      </c>
      <c r="S247" s="1564" t="str">
        <f t="shared" si="72"/>
        <v/>
      </c>
      <c r="U247" s="1564" t="str">
        <f t="shared" si="73"/>
        <v/>
      </c>
      <c r="W247" s="1564" t="str">
        <f t="shared" si="74"/>
        <v/>
      </c>
      <c r="Y247" s="1564" t="str">
        <f t="shared" si="75"/>
        <v/>
      </c>
      <c r="AA247" s="1564" t="str">
        <f t="shared" si="76"/>
        <v/>
      </c>
      <c r="AC247" s="1564" t="str">
        <f t="shared" si="77"/>
        <v/>
      </c>
      <c r="AE247" s="1564" t="str">
        <f t="shared" si="78"/>
        <v/>
      </c>
      <c r="AG247" s="1564" t="str">
        <f t="shared" si="79"/>
        <v/>
      </c>
      <c r="AI247" s="1564" t="str">
        <f t="shared" si="80"/>
        <v/>
      </c>
      <c r="AK247" s="1564" t="str">
        <f t="shared" si="81"/>
        <v/>
      </c>
      <c r="AM247" s="1564" t="str">
        <f t="shared" si="82"/>
        <v/>
      </c>
      <c r="AO247" s="1564" t="str">
        <f t="shared" si="83"/>
        <v/>
      </c>
      <c r="AQ247" s="1564" t="str">
        <f t="shared" si="84"/>
        <v/>
      </c>
    </row>
    <row r="248" spans="5:43">
      <c r="E248" s="1564" t="str">
        <f t="shared" si="86"/>
        <v/>
      </c>
      <c r="G248" s="1564" t="str">
        <f t="shared" si="86"/>
        <v/>
      </c>
      <c r="I248" s="1564" t="str">
        <f t="shared" si="67"/>
        <v/>
      </c>
      <c r="K248" s="1564" t="str">
        <f t="shared" si="68"/>
        <v/>
      </c>
      <c r="M248" s="1564" t="str">
        <f t="shared" si="69"/>
        <v/>
      </c>
      <c r="O248" s="1564" t="str">
        <f t="shared" si="70"/>
        <v/>
      </c>
      <c r="Q248" s="1564" t="str">
        <f t="shared" si="71"/>
        <v/>
      </c>
      <c r="S248" s="1564" t="str">
        <f t="shared" si="72"/>
        <v/>
      </c>
      <c r="U248" s="1564" t="str">
        <f t="shared" si="73"/>
        <v/>
      </c>
      <c r="W248" s="1564" t="str">
        <f t="shared" si="74"/>
        <v/>
      </c>
      <c r="Y248" s="1564" t="str">
        <f t="shared" si="75"/>
        <v/>
      </c>
      <c r="AA248" s="1564" t="str">
        <f t="shared" si="76"/>
        <v/>
      </c>
      <c r="AC248" s="1564" t="str">
        <f t="shared" si="77"/>
        <v/>
      </c>
      <c r="AE248" s="1564" t="str">
        <f t="shared" si="78"/>
        <v/>
      </c>
      <c r="AG248" s="1564" t="str">
        <f t="shared" si="79"/>
        <v/>
      </c>
      <c r="AI248" s="1564" t="str">
        <f t="shared" si="80"/>
        <v/>
      </c>
      <c r="AK248" s="1564" t="str">
        <f t="shared" si="81"/>
        <v/>
      </c>
      <c r="AM248" s="1564" t="str">
        <f t="shared" si="82"/>
        <v/>
      </c>
      <c r="AO248" s="1564" t="str">
        <f t="shared" si="83"/>
        <v/>
      </c>
      <c r="AQ248" s="1564" t="str">
        <f t="shared" si="84"/>
        <v/>
      </c>
    </row>
    <row r="249" spans="5:43">
      <c r="E249" s="1564" t="str">
        <f t="shared" si="86"/>
        <v/>
      </c>
      <c r="G249" s="1564" t="str">
        <f t="shared" si="86"/>
        <v/>
      </c>
      <c r="I249" s="1564" t="str">
        <f t="shared" si="67"/>
        <v/>
      </c>
      <c r="K249" s="1564" t="str">
        <f t="shared" si="68"/>
        <v/>
      </c>
      <c r="M249" s="1564" t="str">
        <f t="shared" si="69"/>
        <v/>
      </c>
      <c r="O249" s="1564" t="str">
        <f t="shared" si="70"/>
        <v/>
      </c>
      <c r="Q249" s="1564" t="str">
        <f t="shared" si="71"/>
        <v/>
      </c>
      <c r="S249" s="1564" t="str">
        <f t="shared" si="72"/>
        <v/>
      </c>
      <c r="U249" s="1564" t="str">
        <f t="shared" si="73"/>
        <v/>
      </c>
      <c r="W249" s="1564" t="str">
        <f t="shared" si="74"/>
        <v/>
      </c>
      <c r="Y249" s="1564" t="str">
        <f t="shared" si="75"/>
        <v/>
      </c>
      <c r="AA249" s="1564" t="str">
        <f t="shared" si="76"/>
        <v/>
      </c>
      <c r="AC249" s="1564" t="str">
        <f t="shared" si="77"/>
        <v/>
      </c>
      <c r="AE249" s="1564" t="str">
        <f t="shared" si="78"/>
        <v/>
      </c>
      <c r="AG249" s="1564" t="str">
        <f t="shared" si="79"/>
        <v/>
      </c>
      <c r="AI249" s="1564" t="str">
        <f t="shared" si="80"/>
        <v/>
      </c>
      <c r="AK249" s="1564" t="str">
        <f t="shared" si="81"/>
        <v/>
      </c>
      <c r="AM249" s="1564" t="str">
        <f t="shared" si="82"/>
        <v/>
      </c>
      <c r="AO249" s="1564" t="str">
        <f t="shared" si="83"/>
        <v/>
      </c>
      <c r="AQ249" s="1564" t="str">
        <f t="shared" si="84"/>
        <v/>
      </c>
    </row>
    <row r="250" spans="5:43">
      <c r="E250" s="1564" t="str">
        <f t="shared" si="86"/>
        <v/>
      </c>
      <c r="G250" s="1564" t="str">
        <f t="shared" si="86"/>
        <v/>
      </c>
      <c r="I250" s="1564" t="str">
        <f t="shared" si="67"/>
        <v/>
      </c>
      <c r="K250" s="1564" t="str">
        <f t="shared" si="68"/>
        <v/>
      </c>
      <c r="M250" s="1564" t="str">
        <f t="shared" si="69"/>
        <v/>
      </c>
      <c r="O250" s="1564" t="str">
        <f t="shared" si="70"/>
        <v/>
      </c>
      <c r="Q250" s="1564" t="str">
        <f t="shared" si="71"/>
        <v/>
      </c>
      <c r="S250" s="1564" t="str">
        <f t="shared" si="72"/>
        <v/>
      </c>
      <c r="U250" s="1564" t="str">
        <f t="shared" si="73"/>
        <v/>
      </c>
      <c r="W250" s="1564" t="str">
        <f t="shared" si="74"/>
        <v/>
      </c>
      <c r="Y250" s="1564" t="str">
        <f t="shared" si="75"/>
        <v/>
      </c>
      <c r="AA250" s="1564" t="str">
        <f t="shared" si="76"/>
        <v/>
      </c>
      <c r="AC250" s="1564" t="str">
        <f t="shared" si="77"/>
        <v/>
      </c>
      <c r="AE250" s="1564" t="str">
        <f t="shared" si="78"/>
        <v/>
      </c>
      <c r="AG250" s="1564" t="str">
        <f t="shared" si="79"/>
        <v/>
      </c>
      <c r="AI250" s="1564" t="str">
        <f t="shared" si="80"/>
        <v/>
      </c>
      <c r="AK250" s="1564" t="str">
        <f t="shared" si="81"/>
        <v/>
      </c>
      <c r="AM250" s="1564" t="str">
        <f t="shared" si="82"/>
        <v/>
      </c>
      <c r="AO250" s="1564" t="str">
        <f t="shared" si="83"/>
        <v/>
      </c>
      <c r="AQ250" s="1564" t="str">
        <f t="shared" si="84"/>
        <v/>
      </c>
    </row>
    <row r="251" spans="5:43">
      <c r="E251" s="1564" t="str">
        <f t="shared" si="86"/>
        <v/>
      </c>
      <c r="G251" s="1564" t="str">
        <f t="shared" si="86"/>
        <v/>
      </c>
      <c r="I251" s="1564" t="str">
        <f t="shared" si="67"/>
        <v/>
      </c>
      <c r="K251" s="1564" t="str">
        <f t="shared" si="68"/>
        <v/>
      </c>
      <c r="M251" s="1564" t="str">
        <f t="shared" si="69"/>
        <v/>
      </c>
      <c r="O251" s="1564" t="str">
        <f t="shared" si="70"/>
        <v/>
      </c>
      <c r="Q251" s="1564" t="str">
        <f t="shared" si="71"/>
        <v/>
      </c>
      <c r="S251" s="1564" t="str">
        <f t="shared" si="72"/>
        <v/>
      </c>
      <c r="U251" s="1564" t="str">
        <f t="shared" si="73"/>
        <v/>
      </c>
      <c r="W251" s="1564" t="str">
        <f t="shared" si="74"/>
        <v/>
      </c>
      <c r="Y251" s="1564" t="str">
        <f t="shared" si="75"/>
        <v/>
      </c>
      <c r="AA251" s="1564" t="str">
        <f t="shared" si="76"/>
        <v/>
      </c>
      <c r="AC251" s="1564" t="str">
        <f t="shared" si="77"/>
        <v/>
      </c>
      <c r="AE251" s="1564" t="str">
        <f t="shared" si="78"/>
        <v/>
      </c>
      <c r="AG251" s="1564" t="str">
        <f t="shared" si="79"/>
        <v/>
      </c>
      <c r="AI251" s="1564" t="str">
        <f t="shared" si="80"/>
        <v/>
      </c>
      <c r="AK251" s="1564" t="str">
        <f t="shared" si="81"/>
        <v/>
      </c>
      <c r="AM251" s="1564" t="str">
        <f t="shared" si="82"/>
        <v/>
      </c>
      <c r="AO251" s="1564" t="str">
        <f t="shared" si="83"/>
        <v/>
      </c>
      <c r="AQ251" s="1564" t="str">
        <f t="shared" si="84"/>
        <v/>
      </c>
    </row>
    <row r="252" spans="5:43">
      <c r="E252" s="1564" t="str">
        <f t="shared" si="86"/>
        <v/>
      </c>
      <c r="G252" s="1564" t="str">
        <f t="shared" si="86"/>
        <v/>
      </c>
      <c r="I252" s="1564" t="str">
        <f t="shared" si="67"/>
        <v/>
      </c>
      <c r="K252" s="1564" t="str">
        <f t="shared" si="68"/>
        <v/>
      </c>
      <c r="M252" s="1564" t="str">
        <f t="shared" si="69"/>
        <v/>
      </c>
      <c r="O252" s="1564" t="str">
        <f t="shared" si="70"/>
        <v/>
      </c>
      <c r="Q252" s="1564" t="str">
        <f t="shared" si="71"/>
        <v/>
      </c>
      <c r="S252" s="1564" t="str">
        <f t="shared" si="72"/>
        <v/>
      </c>
      <c r="U252" s="1564" t="str">
        <f t="shared" si="73"/>
        <v/>
      </c>
      <c r="W252" s="1564" t="str">
        <f t="shared" si="74"/>
        <v/>
      </c>
      <c r="Y252" s="1564" t="str">
        <f t="shared" si="75"/>
        <v/>
      </c>
      <c r="AA252" s="1564" t="str">
        <f t="shared" si="76"/>
        <v/>
      </c>
      <c r="AC252" s="1564" t="str">
        <f t="shared" si="77"/>
        <v/>
      </c>
      <c r="AE252" s="1564" t="str">
        <f t="shared" si="78"/>
        <v/>
      </c>
      <c r="AG252" s="1564" t="str">
        <f t="shared" si="79"/>
        <v/>
      </c>
      <c r="AI252" s="1564" t="str">
        <f t="shared" si="80"/>
        <v/>
      </c>
      <c r="AK252" s="1564" t="str">
        <f t="shared" si="81"/>
        <v/>
      </c>
      <c r="AM252" s="1564" t="str">
        <f t="shared" si="82"/>
        <v/>
      </c>
      <c r="AO252" s="1564" t="str">
        <f t="shared" si="83"/>
        <v/>
      </c>
      <c r="AQ252" s="1564" t="str">
        <f t="shared" si="84"/>
        <v/>
      </c>
    </row>
    <row r="253" spans="5:43">
      <c r="E253" s="1564" t="str">
        <f t="shared" ref="E253:G268" si="87">IF(OR($B253=0,D253=0),"",D253/$B253)</f>
        <v/>
      </c>
      <c r="G253" s="1564" t="str">
        <f t="shared" si="87"/>
        <v/>
      </c>
      <c r="I253" s="1564" t="str">
        <f t="shared" si="67"/>
        <v/>
      </c>
      <c r="K253" s="1564" t="str">
        <f t="shared" si="68"/>
        <v/>
      </c>
      <c r="M253" s="1564" t="str">
        <f t="shared" si="69"/>
        <v/>
      </c>
      <c r="O253" s="1564" t="str">
        <f t="shared" si="70"/>
        <v/>
      </c>
      <c r="Q253" s="1564" t="str">
        <f t="shared" si="71"/>
        <v/>
      </c>
      <c r="S253" s="1564" t="str">
        <f t="shared" si="72"/>
        <v/>
      </c>
      <c r="U253" s="1564" t="str">
        <f t="shared" si="73"/>
        <v/>
      </c>
      <c r="W253" s="1564" t="str">
        <f t="shared" si="74"/>
        <v/>
      </c>
      <c r="Y253" s="1564" t="str">
        <f t="shared" si="75"/>
        <v/>
      </c>
      <c r="AA253" s="1564" t="str">
        <f t="shared" si="76"/>
        <v/>
      </c>
      <c r="AC253" s="1564" t="str">
        <f t="shared" si="77"/>
        <v/>
      </c>
      <c r="AE253" s="1564" t="str">
        <f t="shared" si="78"/>
        <v/>
      </c>
      <c r="AG253" s="1564" t="str">
        <f t="shared" si="79"/>
        <v/>
      </c>
      <c r="AI253" s="1564" t="str">
        <f t="shared" si="80"/>
        <v/>
      </c>
      <c r="AK253" s="1564" t="str">
        <f t="shared" si="81"/>
        <v/>
      </c>
      <c r="AM253" s="1564" t="str">
        <f t="shared" si="82"/>
        <v/>
      </c>
      <c r="AO253" s="1564" t="str">
        <f t="shared" si="83"/>
        <v/>
      </c>
      <c r="AQ253" s="1564" t="str">
        <f t="shared" si="84"/>
        <v/>
      </c>
    </row>
    <row r="254" spans="5:43">
      <c r="E254" s="1564" t="str">
        <f t="shared" si="87"/>
        <v/>
      </c>
      <c r="G254" s="1564" t="str">
        <f t="shared" si="87"/>
        <v/>
      </c>
      <c r="I254" s="1564" t="str">
        <f t="shared" si="67"/>
        <v/>
      </c>
      <c r="K254" s="1564" t="str">
        <f t="shared" si="68"/>
        <v/>
      </c>
      <c r="M254" s="1564" t="str">
        <f t="shared" si="69"/>
        <v/>
      </c>
      <c r="O254" s="1564" t="str">
        <f t="shared" si="70"/>
        <v/>
      </c>
      <c r="Q254" s="1564" t="str">
        <f t="shared" si="71"/>
        <v/>
      </c>
      <c r="S254" s="1564" t="str">
        <f t="shared" si="72"/>
        <v/>
      </c>
      <c r="U254" s="1564" t="str">
        <f t="shared" si="73"/>
        <v/>
      </c>
      <c r="W254" s="1564" t="str">
        <f t="shared" si="74"/>
        <v/>
      </c>
      <c r="Y254" s="1564" t="str">
        <f t="shared" si="75"/>
        <v/>
      </c>
      <c r="AA254" s="1564" t="str">
        <f t="shared" si="76"/>
        <v/>
      </c>
      <c r="AC254" s="1564" t="str">
        <f t="shared" si="77"/>
        <v/>
      </c>
      <c r="AE254" s="1564" t="str">
        <f t="shared" si="78"/>
        <v/>
      </c>
      <c r="AG254" s="1564" t="str">
        <f t="shared" si="79"/>
        <v/>
      </c>
      <c r="AI254" s="1564" t="str">
        <f t="shared" si="80"/>
        <v/>
      </c>
      <c r="AK254" s="1564" t="str">
        <f t="shared" si="81"/>
        <v/>
      </c>
      <c r="AM254" s="1564" t="str">
        <f t="shared" si="82"/>
        <v/>
      </c>
      <c r="AO254" s="1564" t="str">
        <f t="shared" si="83"/>
        <v/>
      </c>
      <c r="AQ254" s="1564" t="str">
        <f t="shared" si="84"/>
        <v/>
      </c>
    </row>
    <row r="255" spans="5:43">
      <c r="E255" s="1564" t="str">
        <f t="shared" si="87"/>
        <v/>
      </c>
      <c r="G255" s="1564" t="str">
        <f t="shared" si="87"/>
        <v/>
      </c>
      <c r="I255" s="1564" t="str">
        <f t="shared" si="67"/>
        <v/>
      </c>
      <c r="K255" s="1564" t="str">
        <f t="shared" si="68"/>
        <v/>
      </c>
      <c r="M255" s="1564" t="str">
        <f t="shared" si="69"/>
        <v/>
      </c>
      <c r="O255" s="1564" t="str">
        <f t="shared" si="70"/>
        <v/>
      </c>
      <c r="Q255" s="1564" t="str">
        <f t="shared" si="71"/>
        <v/>
      </c>
      <c r="S255" s="1564" t="str">
        <f t="shared" si="72"/>
        <v/>
      </c>
      <c r="U255" s="1564" t="str">
        <f t="shared" si="73"/>
        <v/>
      </c>
      <c r="W255" s="1564" t="str">
        <f t="shared" si="74"/>
        <v/>
      </c>
      <c r="Y255" s="1564" t="str">
        <f t="shared" si="75"/>
        <v/>
      </c>
      <c r="AA255" s="1564" t="str">
        <f t="shared" si="76"/>
        <v/>
      </c>
      <c r="AC255" s="1564" t="str">
        <f t="shared" si="77"/>
        <v/>
      </c>
      <c r="AE255" s="1564" t="str">
        <f t="shared" si="78"/>
        <v/>
      </c>
      <c r="AG255" s="1564" t="str">
        <f t="shared" si="79"/>
        <v/>
      </c>
      <c r="AI255" s="1564" t="str">
        <f t="shared" si="80"/>
        <v/>
      </c>
      <c r="AK255" s="1564" t="str">
        <f t="shared" si="81"/>
        <v/>
      </c>
      <c r="AM255" s="1564" t="str">
        <f t="shared" si="82"/>
        <v/>
      </c>
      <c r="AO255" s="1564" t="str">
        <f t="shared" si="83"/>
        <v/>
      </c>
      <c r="AQ255" s="1564" t="str">
        <f t="shared" si="84"/>
        <v/>
      </c>
    </row>
    <row r="256" spans="5:43">
      <c r="E256" s="1564" t="str">
        <f t="shared" si="87"/>
        <v/>
      </c>
      <c r="G256" s="1564" t="str">
        <f t="shared" si="87"/>
        <v/>
      </c>
      <c r="I256" s="1564" t="str">
        <f t="shared" si="67"/>
        <v/>
      </c>
      <c r="K256" s="1564" t="str">
        <f t="shared" si="68"/>
        <v/>
      </c>
      <c r="M256" s="1564" t="str">
        <f t="shared" si="69"/>
        <v/>
      </c>
      <c r="O256" s="1564" t="str">
        <f t="shared" si="70"/>
        <v/>
      </c>
      <c r="Q256" s="1564" t="str">
        <f t="shared" si="71"/>
        <v/>
      </c>
      <c r="S256" s="1564" t="str">
        <f t="shared" si="72"/>
        <v/>
      </c>
      <c r="U256" s="1564" t="str">
        <f t="shared" si="73"/>
        <v/>
      </c>
      <c r="W256" s="1564" t="str">
        <f t="shared" si="74"/>
        <v/>
      </c>
      <c r="Y256" s="1564" t="str">
        <f t="shared" si="75"/>
        <v/>
      </c>
      <c r="AA256" s="1564" t="str">
        <f t="shared" si="76"/>
        <v/>
      </c>
      <c r="AC256" s="1564" t="str">
        <f t="shared" si="77"/>
        <v/>
      </c>
      <c r="AE256" s="1564" t="str">
        <f t="shared" si="78"/>
        <v/>
      </c>
      <c r="AG256" s="1564" t="str">
        <f t="shared" si="79"/>
        <v/>
      </c>
      <c r="AI256" s="1564" t="str">
        <f t="shared" si="80"/>
        <v/>
      </c>
      <c r="AK256" s="1564" t="str">
        <f t="shared" si="81"/>
        <v/>
      </c>
      <c r="AM256" s="1564" t="str">
        <f t="shared" si="82"/>
        <v/>
      </c>
      <c r="AO256" s="1564" t="str">
        <f t="shared" si="83"/>
        <v/>
      </c>
      <c r="AQ256" s="1564" t="str">
        <f t="shared" si="84"/>
        <v/>
      </c>
    </row>
    <row r="257" spans="5:43">
      <c r="E257" s="1564" t="str">
        <f t="shared" si="87"/>
        <v/>
      </c>
      <c r="G257" s="1564" t="str">
        <f t="shared" si="87"/>
        <v/>
      </c>
      <c r="I257" s="1564" t="str">
        <f t="shared" si="67"/>
        <v/>
      </c>
      <c r="K257" s="1564" t="str">
        <f t="shared" si="68"/>
        <v/>
      </c>
      <c r="M257" s="1564" t="str">
        <f t="shared" si="69"/>
        <v/>
      </c>
      <c r="O257" s="1564" t="str">
        <f t="shared" si="70"/>
        <v/>
      </c>
      <c r="Q257" s="1564" t="str">
        <f t="shared" si="71"/>
        <v/>
      </c>
      <c r="S257" s="1564" t="str">
        <f t="shared" si="72"/>
        <v/>
      </c>
      <c r="U257" s="1564" t="str">
        <f t="shared" si="73"/>
        <v/>
      </c>
      <c r="W257" s="1564" t="str">
        <f t="shared" si="74"/>
        <v/>
      </c>
      <c r="Y257" s="1564" t="str">
        <f t="shared" si="75"/>
        <v/>
      </c>
      <c r="AA257" s="1564" t="str">
        <f t="shared" si="76"/>
        <v/>
      </c>
      <c r="AC257" s="1564" t="str">
        <f t="shared" si="77"/>
        <v/>
      </c>
      <c r="AE257" s="1564" t="str">
        <f t="shared" si="78"/>
        <v/>
      </c>
      <c r="AG257" s="1564" t="str">
        <f t="shared" si="79"/>
        <v/>
      </c>
      <c r="AI257" s="1564" t="str">
        <f t="shared" si="80"/>
        <v/>
      </c>
      <c r="AK257" s="1564" t="str">
        <f t="shared" si="81"/>
        <v/>
      </c>
      <c r="AM257" s="1564" t="str">
        <f t="shared" si="82"/>
        <v/>
      </c>
      <c r="AO257" s="1564" t="str">
        <f t="shared" si="83"/>
        <v/>
      </c>
      <c r="AQ257" s="1564" t="str">
        <f t="shared" si="84"/>
        <v/>
      </c>
    </row>
    <row r="258" spans="5:43">
      <c r="E258" s="1564" t="str">
        <f t="shared" si="87"/>
        <v/>
      </c>
      <c r="G258" s="1564" t="str">
        <f t="shared" si="87"/>
        <v/>
      </c>
      <c r="I258" s="1564" t="str">
        <f t="shared" si="67"/>
        <v/>
      </c>
      <c r="K258" s="1564" t="str">
        <f t="shared" si="68"/>
        <v/>
      </c>
      <c r="M258" s="1564" t="str">
        <f t="shared" si="69"/>
        <v/>
      </c>
      <c r="O258" s="1564" t="str">
        <f t="shared" si="70"/>
        <v/>
      </c>
      <c r="Q258" s="1564" t="str">
        <f t="shared" si="71"/>
        <v/>
      </c>
      <c r="S258" s="1564" t="str">
        <f t="shared" si="72"/>
        <v/>
      </c>
      <c r="U258" s="1564" t="str">
        <f t="shared" si="73"/>
        <v/>
      </c>
      <c r="W258" s="1564" t="str">
        <f t="shared" si="74"/>
        <v/>
      </c>
      <c r="Y258" s="1564" t="str">
        <f t="shared" si="75"/>
        <v/>
      </c>
      <c r="AA258" s="1564" t="str">
        <f t="shared" si="76"/>
        <v/>
      </c>
      <c r="AC258" s="1564" t="str">
        <f t="shared" si="77"/>
        <v/>
      </c>
      <c r="AE258" s="1564" t="str">
        <f t="shared" si="78"/>
        <v/>
      </c>
      <c r="AG258" s="1564" t="str">
        <f t="shared" si="79"/>
        <v/>
      </c>
      <c r="AI258" s="1564" t="str">
        <f t="shared" si="80"/>
        <v/>
      </c>
      <c r="AK258" s="1564" t="str">
        <f t="shared" si="81"/>
        <v/>
      </c>
      <c r="AM258" s="1564" t="str">
        <f t="shared" si="82"/>
        <v/>
      </c>
      <c r="AO258" s="1564" t="str">
        <f t="shared" si="83"/>
        <v/>
      </c>
      <c r="AQ258" s="1564" t="str">
        <f t="shared" si="84"/>
        <v/>
      </c>
    </row>
    <row r="259" spans="5:43">
      <c r="E259" s="1564" t="str">
        <f t="shared" si="87"/>
        <v/>
      </c>
      <c r="G259" s="1564" t="str">
        <f t="shared" si="87"/>
        <v/>
      </c>
      <c r="I259" s="1564" t="str">
        <f t="shared" si="67"/>
        <v/>
      </c>
      <c r="K259" s="1564" t="str">
        <f t="shared" si="68"/>
        <v/>
      </c>
      <c r="M259" s="1564" t="str">
        <f t="shared" si="69"/>
        <v/>
      </c>
      <c r="O259" s="1564" t="str">
        <f t="shared" si="70"/>
        <v/>
      </c>
      <c r="Q259" s="1564" t="str">
        <f t="shared" si="71"/>
        <v/>
      </c>
      <c r="S259" s="1564" t="str">
        <f t="shared" si="72"/>
        <v/>
      </c>
      <c r="U259" s="1564" t="str">
        <f t="shared" si="73"/>
        <v/>
      </c>
      <c r="W259" s="1564" t="str">
        <f t="shared" si="74"/>
        <v/>
      </c>
      <c r="Y259" s="1564" t="str">
        <f t="shared" si="75"/>
        <v/>
      </c>
      <c r="AA259" s="1564" t="str">
        <f t="shared" si="76"/>
        <v/>
      </c>
      <c r="AC259" s="1564" t="str">
        <f t="shared" si="77"/>
        <v/>
      </c>
      <c r="AE259" s="1564" t="str">
        <f t="shared" si="78"/>
        <v/>
      </c>
      <c r="AG259" s="1564" t="str">
        <f t="shared" si="79"/>
        <v/>
      </c>
      <c r="AI259" s="1564" t="str">
        <f t="shared" si="80"/>
        <v/>
      </c>
      <c r="AK259" s="1564" t="str">
        <f t="shared" si="81"/>
        <v/>
      </c>
      <c r="AM259" s="1564" t="str">
        <f t="shared" si="82"/>
        <v/>
      </c>
      <c r="AO259" s="1564" t="str">
        <f t="shared" si="83"/>
        <v/>
      </c>
      <c r="AQ259" s="1564" t="str">
        <f t="shared" si="84"/>
        <v/>
      </c>
    </row>
    <row r="260" spans="5:43">
      <c r="E260" s="1564" t="str">
        <f t="shared" si="87"/>
        <v/>
      </c>
      <c r="G260" s="1564" t="str">
        <f t="shared" si="87"/>
        <v/>
      </c>
      <c r="I260" s="1564" t="str">
        <f t="shared" si="67"/>
        <v/>
      </c>
      <c r="K260" s="1564" t="str">
        <f t="shared" si="68"/>
        <v/>
      </c>
      <c r="M260" s="1564" t="str">
        <f t="shared" si="69"/>
        <v/>
      </c>
      <c r="O260" s="1564" t="str">
        <f t="shared" si="70"/>
        <v/>
      </c>
      <c r="Q260" s="1564" t="str">
        <f t="shared" si="71"/>
        <v/>
      </c>
      <c r="S260" s="1564" t="str">
        <f t="shared" si="72"/>
        <v/>
      </c>
      <c r="U260" s="1564" t="str">
        <f t="shared" si="73"/>
        <v/>
      </c>
      <c r="W260" s="1564" t="str">
        <f t="shared" si="74"/>
        <v/>
      </c>
      <c r="Y260" s="1564" t="str">
        <f t="shared" si="75"/>
        <v/>
      </c>
      <c r="AA260" s="1564" t="str">
        <f t="shared" si="76"/>
        <v/>
      </c>
      <c r="AC260" s="1564" t="str">
        <f t="shared" si="77"/>
        <v/>
      </c>
      <c r="AE260" s="1564" t="str">
        <f t="shared" si="78"/>
        <v/>
      </c>
      <c r="AG260" s="1564" t="str">
        <f t="shared" si="79"/>
        <v/>
      </c>
      <c r="AI260" s="1564" t="str">
        <f t="shared" si="80"/>
        <v/>
      </c>
      <c r="AK260" s="1564" t="str">
        <f t="shared" si="81"/>
        <v/>
      </c>
      <c r="AM260" s="1564" t="str">
        <f t="shared" si="82"/>
        <v/>
      </c>
      <c r="AO260" s="1564" t="str">
        <f t="shared" si="83"/>
        <v/>
      </c>
      <c r="AQ260" s="1564" t="str">
        <f t="shared" si="84"/>
        <v/>
      </c>
    </row>
    <row r="261" spans="5:43">
      <c r="E261" s="1564" t="str">
        <f t="shared" si="87"/>
        <v/>
      </c>
      <c r="G261" s="1564" t="str">
        <f t="shared" si="87"/>
        <v/>
      </c>
      <c r="I261" s="1564" t="str">
        <f t="shared" si="67"/>
        <v/>
      </c>
      <c r="K261" s="1564" t="str">
        <f t="shared" si="68"/>
        <v/>
      </c>
      <c r="M261" s="1564" t="str">
        <f t="shared" si="69"/>
        <v/>
      </c>
      <c r="O261" s="1564" t="str">
        <f t="shared" si="70"/>
        <v/>
      </c>
      <c r="Q261" s="1564" t="str">
        <f t="shared" si="71"/>
        <v/>
      </c>
      <c r="S261" s="1564" t="str">
        <f t="shared" si="72"/>
        <v/>
      </c>
      <c r="U261" s="1564" t="str">
        <f t="shared" si="73"/>
        <v/>
      </c>
      <c r="W261" s="1564" t="str">
        <f t="shared" si="74"/>
        <v/>
      </c>
      <c r="Y261" s="1564" t="str">
        <f t="shared" si="75"/>
        <v/>
      </c>
      <c r="AA261" s="1564" t="str">
        <f t="shared" si="76"/>
        <v/>
      </c>
      <c r="AC261" s="1564" t="str">
        <f t="shared" si="77"/>
        <v/>
      </c>
      <c r="AE261" s="1564" t="str">
        <f t="shared" si="78"/>
        <v/>
      </c>
      <c r="AG261" s="1564" t="str">
        <f t="shared" si="79"/>
        <v/>
      </c>
      <c r="AI261" s="1564" t="str">
        <f t="shared" si="80"/>
        <v/>
      </c>
      <c r="AK261" s="1564" t="str">
        <f t="shared" si="81"/>
        <v/>
      </c>
      <c r="AM261" s="1564" t="str">
        <f t="shared" si="82"/>
        <v/>
      </c>
      <c r="AO261" s="1564" t="str">
        <f t="shared" si="83"/>
        <v/>
      </c>
      <c r="AQ261" s="1564" t="str">
        <f t="shared" si="84"/>
        <v/>
      </c>
    </row>
    <row r="262" spans="5:43">
      <c r="E262" s="1564" t="str">
        <f t="shared" si="87"/>
        <v/>
      </c>
      <c r="G262" s="1564" t="str">
        <f t="shared" si="87"/>
        <v/>
      </c>
      <c r="I262" s="1564" t="str">
        <f t="shared" si="67"/>
        <v/>
      </c>
      <c r="K262" s="1564" t="str">
        <f t="shared" si="68"/>
        <v/>
      </c>
      <c r="M262" s="1564" t="str">
        <f t="shared" si="69"/>
        <v/>
      </c>
      <c r="O262" s="1564" t="str">
        <f t="shared" si="70"/>
        <v/>
      </c>
      <c r="Q262" s="1564" t="str">
        <f t="shared" si="71"/>
        <v/>
      </c>
      <c r="S262" s="1564" t="str">
        <f t="shared" si="72"/>
        <v/>
      </c>
      <c r="U262" s="1564" t="str">
        <f t="shared" si="73"/>
        <v/>
      </c>
      <c r="W262" s="1564" t="str">
        <f t="shared" si="74"/>
        <v/>
      </c>
      <c r="Y262" s="1564" t="str">
        <f t="shared" si="75"/>
        <v/>
      </c>
      <c r="AA262" s="1564" t="str">
        <f t="shared" si="76"/>
        <v/>
      </c>
      <c r="AC262" s="1564" t="str">
        <f t="shared" si="77"/>
        <v/>
      </c>
      <c r="AE262" s="1564" t="str">
        <f t="shared" si="78"/>
        <v/>
      </c>
      <c r="AG262" s="1564" t="str">
        <f t="shared" si="79"/>
        <v/>
      </c>
      <c r="AI262" s="1564" t="str">
        <f t="shared" si="80"/>
        <v/>
      </c>
      <c r="AK262" s="1564" t="str">
        <f t="shared" si="81"/>
        <v/>
      </c>
      <c r="AM262" s="1564" t="str">
        <f t="shared" si="82"/>
        <v/>
      </c>
      <c r="AO262" s="1564" t="str">
        <f t="shared" si="83"/>
        <v/>
      </c>
      <c r="AQ262" s="1564" t="str">
        <f t="shared" si="84"/>
        <v/>
      </c>
    </row>
    <row r="263" spans="5:43">
      <c r="E263" s="1564" t="str">
        <f t="shared" si="87"/>
        <v/>
      </c>
      <c r="G263" s="1564" t="str">
        <f t="shared" si="87"/>
        <v/>
      </c>
      <c r="I263" s="1564" t="str">
        <f t="shared" si="67"/>
        <v/>
      </c>
      <c r="K263" s="1564" t="str">
        <f t="shared" si="68"/>
        <v/>
      </c>
      <c r="M263" s="1564" t="str">
        <f t="shared" si="69"/>
        <v/>
      </c>
      <c r="O263" s="1564" t="str">
        <f t="shared" si="70"/>
        <v/>
      </c>
      <c r="Q263" s="1564" t="str">
        <f t="shared" si="71"/>
        <v/>
      </c>
      <c r="S263" s="1564" t="str">
        <f t="shared" si="72"/>
        <v/>
      </c>
      <c r="U263" s="1564" t="str">
        <f t="shared" si="73"/>
        <v/>
      </c>
      <c r="W263" s="1564" t="str">
        <f t="shared" si="74"/>
        <v/>
      </c>
      <c r="Y263" s="1564" t="str">
        <f t="shared" si="75"/>
        <v/>
      </c>
      <c r="AA263" s="1564" t="str">
        <f t="shared" si="76"/>
        <v/>
      </c>
      <c r="AC263" s="1564" t="str">
        <f t="shared" si="77"/>
        <v/>
      </c>
      <c r="AE263" s="1564" t="str">
        <f t="shared" si="78"/>
        <v/>
      </c>
      <c r="AG263" s="1564" t="str">
        <f t="shared" si="79"/>
        <v/>
      </c>
      <c r="AI263" s="1564" t="str">
        <f t="shared" si="80"/>
        <v/>
      </c>
      <c r="AK263" s="1564" t="str">
        <f t="shared" si="81"/>
        <v/>
      </c>
      <c r="AM263" s="1564" t="str">
        <f t="shared" si="82"/>
        <v/>
      </c>
      <c r="AO263" s="1564" t="str">
        <f t="shared" si="83"/>
        <v/>
      </c>
      <c r="AQ263" s="1564" t="str">
        <f t="shared" si="84"/>
        <v/>
      </c>
    </row>
    <row r="264" spans="5:43">
      <c r="E264" s="1564" t="str">
        <f t="shared" si="87"/>
        <v/>
      </c>
      <c r="G264" s="1564" t="str">
        <f t="shared" si="87"/>
        <v/>
      </c>
      <c r="I264" s="1564" t="str">
        <f t="shared" si="67"/>
        <v/>
      </c>
      <c r="K264" s="1564" t="str">
        <f t="shared" si="68"/>
        <v/>
      </c>
      <c r="M264" s="1564" t="str">
        <f t="shared" si="69"/>
        <v/>
      </c>
      <c r="O264" s="1564" t="str">
        <f t="shared" si="70"/>
        <v/>
      </c>
      <c r="Q264" s="1564" t="str">
        <f t="shared" si="71"/>
        <v/>
      </c>
      <c r="S264" s="1564" t="str">
        <f t="shared" si="72"/>
        <v/>
      </c>
      <c r="U264" s="1564" t="str">
        <f t="shared" si="73"/>
        <v/>
      </c>
      <c r="W264" s="1564" t="str">
        <f t="shared" si="74"/>
        <v/>
      </c>
      <c r="Y264" s="1564" t="str">
        <f t="shared" si="75"/>
        <v/>
      </c>
      <c r="AA264" s="1564" t="str">
        <f t="shared" si="76"/>
        <v/>
      </c>
      <c r="AC264" s="1564" t="str">
        <f t="shared" si="77"/>
        <v/>
      </c>
      <c r="AE264" s="1564" t="str">
        <f t="shared" si="78"/>
        <v/>
      </c>
      <c r="AG264" s="1564" t="str">
        <f t="shared" si="79"/>
        <v/>
      </c>
      <c r="AI264" s="1564" t="str">
        <f t="shared" si="80"/>
        <v/>
      </c>
      <c r="AK264" s="1564" t="str">
        <f t="shared" si="81"/>
        <v/>
      </c>
      <c r="AM264" s="1564" t="str">
        <f t="shared" si="82"/>
        <v/>
      </c>
      <c r="AO264" s="1564" t="str">
        <f t="shared" si="83"/>
        <v/>
      </c>
      <c r="AQ264" s="1564" t="str">
        <f t="shared" si="84"/>
        <v/>
      </c>
    </row>
    <row r="265" spans="5:43">
      <c r="E265" s="1564" t="str">
        <f t="shared" si="87"/>
        <v/>
      </c>
      <c r="G265" s="1564" t="str">
        <f t="shared" si="87"/>
        <v/>
      </c>
      <c r="I265" s="1564" t="str">
        <f t="shared" si="67"/>
        <v/>
      </c>
      <c r="K265" s="1564" t="str">
        <f t="shared" si="68"/>
        <v/>
      </c>
      <c r="M265" s="1564" t="str">
        <f t="shared" si="69"/>
        <v/>
      </c>
      <c r="O265" s="1564" t="str">
        <f t="shared" si="70"/>
        <v/>
      </c>
      <c r="Q265" s="1564" t="str">
        <f t="shared" si="71"/>
        <v/>
      </c>
      <c r="S265" s="1564" t="str">
        <f t="shared" si="72"/>
        <v/>
      </c>
      <c r="U265" s="1564" t="str">
        <f t="shared" si="73"/>
        <v/>
      </c>
      <c r="W265" s="1564" t="str">
        <f t="shared" si="74"/>
        <v/>
      </c>
      <c r="Y265" s="1564" t="str">
        <f t="shared" si="75"/>
        <v/>
      </c>
      <c r="AA265" s="1564" t="str">
        <f t="shared" si="76"/>
        <v/>
      </c>
      <c r="AC265" s="1564" t="str">
        <f t="shared" si="77"/>
        <v/>
      </c>
      <c r="AE265" s="1564" t="str">
        <f t="shared" si="78"/>
        <v/>
      </c>
      <c r="AG265" s="1564" t="str">
        <f t="shared" si="79"/>
        <v/>
      </c>
      <c r="AI265" s="1564" t="str">
        <f t="shared" si="80"/>
        <v/>
      </c>
      <c r="AK265" s="1564" t="str">
        <f t="shared" si="81"/>
        <v/>
      </c>
      <c r="AM265" s="1564" t="str">
        <f t="shared" si="82"/>
        <v/>
      </c>
      <c r="AO265" s="1564" t="str">
        <f t="shared" si="83"/>
        <v/>
      </c>
      <c r="AQ265" s="1564" t="str">
        <f t="shared" si="84"/>
        <v/>
      </c>
    </row>
    <row r="266" spans="5:43">
      <c r="E266" s="1564" t="str">
        <f t="shared" si="87"/>
        <v/>
      </c>
      <c r="G266" s="1564" t="str">
        <f t="shared" si="87"/>
        <v/>
      </c>
      <c r="I266" s="1564" t="str">
        <f t="shared" si="67"/>
        <v/>
      </c>
      <c r="K266" s="1564" t="str">
        <f t="shared" si="68"/>
        <v/>
      </c>
      <c r="M266" s="1564" t="str">
        <f t="shared" si="69"/>
        <v/>
      </c>
      <c r="O266" s="1564" t="str">
        <f t="shared" si="70"/>
        <v/>
      </c>
      <c r="Q266" s="1564" t="str">
        <f t="shared" si="71"/>
        <v/>
      </c>
      <c r="S266" s="1564" t="str">
        <f t="shared" si="72"/>
        <v/>
      </c>
      <c r="U266" s="1564" t="str">
        <f t="shared" si="73"/>
        <v/>
      </c>
      <c r="W266" s="1564" t="str">
        <f t="shared" si="74"/>
        <v/>
      </c>
      <c r="Y266" s="1564" t="str">
        <f t="shared" si="75"/>
        <v/>
      </c>
      <c r="AA266" s="1564" t="str">
        <f t="shared" si="76"/>
        <v/>
      </c>
      <c r="AC266" s="1564" t="str">
        <f t="shared" si="77"/>
        <v/>
      </c>
      <c r="AE266" s="1564" t="str">
        <f t="shared" si="78"/>
        <v/>
      </c>
      <c r="AG266" s="1564" t="str">
        <f t="shared" si="79"/>
        <v/>
      </c>
      <c r="AI266" s="1564" t="str">
        <f t="shared" si="80"/>
        <v/>
      </c>
      <c r="AK266" s="1564" t="str">
        <f t="shared" si="81"/>
        <v/>
      </c>
      <c r="AM266" s="1564" t="str">
        <f t="shared" si="82"/>
        <v/>
      </c>
      <c r="AO266" s="1564" t="str">
        <f t="shared" si="83"/>
        <v/>
      </c>
      <c r="AQ266" s="1564" t="str">
        <f t="shared" si="84"/>
        <v/>
      </c>
    </row>
    <row r="267" spans="5:43">
      <c r="E267" s="1564" t="str">
        <f t="shared" si="87"/>
        <v/>
      </c>
      <c r="G267" s="1564" t="str">
        <f t="shared" si="87"/>
        <v/>
      </c>
      <c r="I267" s="1564" t="str">
        <f t="shared" si="67"/>
        <v/>
      </c>
      <c r="K267" s="1564" t="str">
        <f t="shared" si="68"/>
        <v/>
      </c>
      <c r="M267" s="1564" t="str">
        <f t="shared" si="69"/>
        <v/>
      </c>
      <c r="O267" s="1564" t="str">
        <f t="shared" si="70"/>
        <v/>
      </c>
      <c r="Q267" s="1564" t="str">
        <f t="shared" si="71"/>
        <v/>
      </c>
      <c r="S267" s="1564" t="str">
        <f t="shared" si="72"/>
        <v/>
      </c>
      <c r="U267" s="1564" t="str">
        <f t="shared" si="73"/>
        <v/>
      </c>
      <c r="W267" s="1564" t="str">
        <f t="shared" si="74"/>
        <v/>
      </c>
      <c r="Y267" s="1564" t="str">
        <f t="shared" si="75"/>
        <v/>
      </c>
      <c r="AA267" s="1564" t="str">
        <f t="shared" si="76"/>
        <v/>
      </c>
      <c r="AC267" s="1564" t="str">
        <f t="shared" si="77"/>
        <v/>
      </c>
      <c r="AE267" s="1564" t="str">
        <f t="shared" si="78"/>
        <v/>
      </c>
      <c r="AG267" s="1564" t="str">
        <f t="shared" si="79"/>
        <v/>
      </c>
      <c r="AI267" s="1564" t="str">
        <f t="shared" si="80"/>
        <v/>
      </c>
      <c r="AK267" s="1564" t="str">
        <f t="shared" si="81"/>
        <v/>
      </c>
      <c r="AM267" s="1564" t="str">
        <f t="shared" si="82"/>
        <v/>
      </c>
      <c r="AO267" s="1564" t="str">
        <f t="shared" si="83"/>
        <v/>
      </c>
      <c r="AQ267" s="1564" t="str">
        <f t="shared" si="84"/>
        <v/>
      </c>
    </row>
    <row r="268" spans="5:43">
      <c r="E268" s="1564" t="str">
        <f t="shared" si="87"/>
        <v/>
      </c>
      <c r="G268" s="1564" t="str">
        <f t="shared" si="87"/>
        <v/>
      </c>
      <c r="I268" s="1564" t="str">
        <f t="shared" si="67"/>
        <v/>
      </c>
      <c r="K268" s="1564" t="str">
        <f t="shared" si="68"/>
        <v/>
      </c>
      <c r="M268" s="1564" t="str">
        <f t="shared" si="69"/>
        <v/>
      </c>
      <c r="O268" s="1564" t="str">
        <f t="shared" si="70"/>
        <v/>
      </c>
      <c r="Q268" s="1564" t="str">
        <f t="shared" si="71"/>
        <v/>
      </c>
      <c r="S268" s="1564" t="str">
        <f t="shared" si="72"/>
        <v/>
      </c>
      <c r="U268" s="1564" t="str">
        <f t="shared" si="73"/>
        <v/>
      </c>
      <c r="W268" s="1564" t="str">
        <f t="shared" si="74"/>
        <v/>
      </c>
      <c r="Y268" s="1564" t="str">
        <f t="shared" si="75"/>
        <v/>
      </c>
      <c r="AA268" s="1564" t="str">
        <f t="shared" si="76"/>
        <v/>
      </c>
      <c r="AC268" s="1564" t="str">
        <f t="shared" si="77"/>
        <v/>
      </c>
      <c r="AE268" s="1564" t="str">
        <f t="shared" si="78"/>
        <v/>
      </c>
      <c r="AG268" s="1564" t="str">
        <f t="shared" si="79"/>
        <v/>
      </c>
      <c r="AI268" s="1564" t="str">
        <f t="shared" si="80"/>
        <v/>
      </c>
      <c r="AK268" s="1564" t="str">
        <f t="shared" si="81"/>
        <v/>
      </c>
      <c r="AM268" s="1564" t="str">
        <f t="shared" si="82"/>
        <v/>
      </c>
      <c r="AO268" s="1564" t="str">
        <f t="shared" si="83"/>
        <v/>
      </c>
      <c r="AQ268" s="1564" t="str">
        <f t="shared" si="84"/>
        <v/>
      </c>
    </row>
    <row r="269" spans="5:43">
      <c r="E269" s="1564" t="str">
        <f t="shared" ref="E269:G284" si="88">IF(OR($B269=0,D269=0),"",D269/$B269)</f>
        <v/>
      </c>
      <c r="G269" s="1564" t="str">
        <f t="shared" si="88"/>
        <v/>
      </c>
      <c r="I269" s="1564" t="str">
        <f t="shared" ref="I269:I300" si="89">IF(OR($B269=0,H269=0),"",H269/$B269)</f>
        <v/>
      </c>
      <c r="K269" s="1564" t="str">
        <f t="shared" ref="K269:K300" si="90">IF(OR($B269=0,J269=0),"",J269/$B269)</f>
        <v/>
      </c>
      <c r="M269" s="1564" t="str">
        <f t="shared" ref="M269:M300" si="91">IF(OR($B269=0,L269=0),"",L269/$B269)</f>
        <v/>
      </c>
      <c r="O269" s="1564" t="str">
        <f t="shared" ref="O269:O300" si="92">IF(OR($B269=0,N269=0),"",N269/$B269)</f>
        <v/>
      </c>
      <c r="Q269" s="1564" t="str">
        <f t="shared" ref="Q269:Q300" si="93">IF(OR($B269=0,P269=0),"",P269/$B269)</f>
        <v/>
      </c>
      <c r="S269" s="1564" t="str">
        <f t="shared" ref="S269:S300" si="94">IF(OR($B269=0,R269=0),"",R269/$B269)</f>
        <v/>
      </c>
      <c r="U269" s="1564" t="str">
        <f t="shared" ref="U269:U300" si="95">IF(OR($B269=0,T269=0),"",T269/$B269)</f>
        <v/>
      </c>
      <c r="W269" s="1564" t="str">
        <f t="shared" ref="W269:W300" si="96">IF(OR($B269=0,V269=0),"",V269/$B269)</f>
        <v/>
      </c>
      <c r="Y269" s="1564" t="str">
        <f t="shared" ref="Y269:Y300" si="97">IF(OR($B269=0,X269=0),"",X269/$B269)</f>
        <v/>
      </c>
      <c r="AA269" s="1564" t="str">
        <f t="shared" ref="AA269:AA300" si="98">IF(OR($B269=0,Z269=0),"",Z269/$B269)</f>
        <v/>
      </c>
      <c r="AC269" s="1564" t="str">
        <f t="shared" ref="AC269:AC300" si="99">IF(OR($B269=0,AB269=0),"",AB269/$B269)</f>
        <v/>
      </c>
      <c r="AE269" s="1564" t="str">
        <f t="shared" ref="AE269:AE300" si="100">IF(OR($B269=0,AD269=0),"",AD269/$B269)</f>
        <v/>
      </c>
      <c r="AG269" s="1564" t="str">
        <f t="shared" ref="AG269:AG300" si="101">IF(OR($B269=0,AF269=0),"",AF269/$B269)</f>
        <v/>
      </c>
      <c r="AI269" s="1564" t="str">
        <f t="shared" ref="AI269:AI300" si="102">IF(OR($B269=0,AH269=0),"",AH269/$B269)</f>
        <v/>
      </c>
      <c r="AK269" s="1564" t="str">
        <f t="shared" ref="AK269:AK300" si="103">IF(OR($B269=0,AJ269=0),"",AJ269/$B269)</f>
        <v/>
      </c>
      <c r="AM269" s="1564" t="str">
        <f t="shared" ref="AM269:AM300" si="104">IF(OR($B269=0,AL269=0),"",AL269/$B269)</f>
        <v/>
      </c>
      <c r="AO269" s="1564" t="str">
        <f t="shared" ref="AO269:AO300" si="105">IF(OR($B269=0,AN269=0),"",AN269/$B269)</f>
        <v/>
      </c>
      <c r="AQ269" s="1564" t="str">
        <f t="shared" ref="AQ269:AQ300" si="106">IF(OR($B269=0,AP269=0),"",AP269/$B269)</f>
        <v/>
      </c>
    </row>
    <row r="270" spans="5:43">
      <c r="E270" s="1564" t="str">
        <f t="shared" si="88"/>
        <v/>
      </c>
      <c r="G270" s="1564" t="str">
        <f t="shared" si="88"/>
        <v/>
      </c>
      <c r="I270" s="1564" t="str">
        <f t="shared" si="89"/>
        <v/>
      </c>
      <c r="K270" s="1564" t="str">
        <f t="shared" si="90"/>
        <v/>
      </c>
      <c r="M270" s="1564" t="str">
        <f t="shared" si="91"/>
        <v/>
      </c>
      <c r="O270" s="1564" t="str">
        <f t="shared" si="92"/>
        <v/>
      </c>
      <c r="Q270" s="1564" t="str">
        <f t="shared" si="93"/>
        <v/>
      </c>
      <c r="S270" s="1564" t="str">
        <f t="shared" si="94"/>
        <v/>
      </c>
      <c r="U270" s="1564" t="str">
        <f t="shared" si="95"/>
        <v/>
      </c>
      <c r="W270" s="1564" t="str">
        <f t="shared" si="96"/>
        <v/>
      </c>
      <c r="Y270" s="1564" t="str">
        <f t="shared" si="97"/>
        <v/>
      </c>
      <c r="AA270" s="1564" t="str">
        <f t="shared" si="98"/>
        <v/>
      </c>
      <c r="AC270" s="1564" t="str">
        <f t="shared" si="99"/>
        <v/>
      </c>
      <c r="AE270" s="1564" t="str">
        <f t="shared" si="100"/>
        <v/>
      </c>
      <c r="AG270" s="1564" t="str">
        <f t="shared" si="101"/>
        <v/>
      </c>
      <c r="AI270" s="1564" t="str">
        <f t="shared" si="102"/>
        <v/>
      </c>
      <c r="AK270" s="1564" t="str">
        <f t="shared" si="103"/>
        <v/>
      </c>
      <c r="AM270" s="1564" t="str">
        <f t="shared" si="104"/>
        <v/>
      </c>
      <c r="AO270" s="1564" t="str">
        <f t="shared" si="105"/>
        <v/>
      </c>
      <c r="AQ270" s="1564" t="str">
        <f t="shared" si="106"/>
        <v/>
      </c>
    </row>
    <row r="271" spans="5:43">
      <c r="E271" s="1564" t="str">
        <f t="shared" si="88"/>
        <v/>
      </c>
      <c r="G271" s="1564" t="str">
        <f t="shared" si="88"/>
        <v/>
      </c>
      <c r="I271" s="1564" t="str">
        <f t="shared" si="89"/>
        <v/>
      </c>
      <c r="K271" s="1564" t="str">
        <f t="shared" si="90"/>
        <v/>
      </c>
      <c r="M271" s="1564" t="str">
        <f t="shared" si="91"/>
        <v/>
      </c>
      <c r="O271" s="1564" t="str">
        <f t="shared" si="92"/>
        <v/>
      </c>
      <c r="Q271" s="1564" t="str">
        <f t="shared" si="93"/>
        <v/>
      </c>
      <c r="S271" s="1564" t="str">
        <f t="shared" si="94"/>
        <v/>
      </c>
      <c r="U271" s="1564" t="str">
        <f t="shared" si="95"/>
        <v/>
      </c>
      <c r="W271" s="1564" t="str">
        <f t="shared" si="96"/>
        <v/>
      </c>
      <c r="Y271" s="1564" t="str">
        <f t="shared" si="97"/>
        <v/>
      </c>
      <c r="AA271" s="1564" t="str">
        <f t="shared" si="98"/>
        <v/>
      </c>
      <c r="AC271" s="1564" t="str">
        <f t="shared" si="99"/>
        <v/>
      </c>
      <c r="AE271" s="1564" t="str">
        <f t="shared" si="100"/>
        <v/>
      </c>
      <c r="AG271" s="1564" t="str">
        <f t="shared" si="101"/>
        <v/>
      </c>
      <c r="AI271" s="1564" t="str">
        <f t="shared" si="102"/>
        <v/>
      </c>
      <c r="AK271" s="1564" t="str">
        <f t="shared" si="103"/>
        <v/>
      </c>
      <c r="AM271" s="1564" t="str">
        <f t="shared" si="104"/>
        <v/>
      </c>
      <c r="AO271" s="1564" t="str">
        <f t="shared" si="105"/>
        <v/>
      </c>
      <c r="AQ271" s="1564" t="str">
        <f t="shared" si="106"/>
        <v/>
      </c>
    </row>
    <row r="272" spans="5:43">
      <c r="E272" s="1564" t="str">
        <f t="shared" si="88"/>
        <v/>
      </c>
      <c r="G272" s="1564" t="str">
        <f t="shared" si="88"/>
        <v/>
      </c>
      <c r="I272" s="1564" t="str">
        <f t="shared" si="89"/>
        <v/>
      </c>
      <c r="K272" s="1564" t="str">
        <f t="shared" si="90"/>
        <v/>
      </c>
      <c r="M272" s="1564" t="str">
        <f t="shared" si="91"/>
        <v/>
      </c>
      <c r="O272" s="1564" t="str">
        <f t="shared" si="92"/>
        <v/>
      </c>
      <c r="Q272" s="1564" t="str">
        <f t="shared" si="93"/>
        <v/>
      </c>
      <c r="S272" s="1564" t="str">
        <f t="shared" si="94"/>
        <v/>
      </c>
      <c r="U272" s="1564" t="str">
        <f t="shared" si="95"/>
        <v/>
      </c>
      <c r="W272" s="1564" t="str">
        <f t="shared" si="96"/>
        <v/>
      </c>
      <c r="Y272" s="1564" t="str">
        <f t="shared" si="97"/>
        <v/>
      </c>
      <c r="AA272" s="1564" t="str">
        <f t="shared" si="98"/>
        <v/>
      </c>
      <c r="AC272" s="1564" t="str">
        <f t="shared" si="99"/>
        <v/>
      </c>
      <c r="AE272" s="1564" t="str">
        <f t="shared" si="100"/>
        <v/>
      </c>
      <c r="AG272" s="1564" t="str">
        <f t="shared" si="101"/>
        <v/>
      </c>
      <c r="AI272" s="1564" t="str">
        <f t="shared" si="102"/>
        <v/>
      </c>
      <c r="AK272" s="1564" t="str">
        <f t="shared" si="103"/>
        <v/>
      </c>
      <c r="AM272" s="1564" t="str">
        <f t="shared" si="104"/>
        <v/>
      </c>
      <c r="AO272" s="1564" t="str">
        <f t="shared" si="105"/>
        <v/>
      </c>
      <c r="AQ272" s="1564" t="str">
        <f t="shared" si="106"/>
        <v/>
      </c>
    </row>
    <row r="273" spans="5:43">
      <c r="E273" s="1564" t="str">
        <f t="shared" si="88"/>
        <v/>
      </c>
      <c r="G273" s="1564" t="str">
        <f t="shared" si="88"/>
        <v/>
      </c>
      <c r="I273" s="1564" t="str">
        <f t="shared" si="89"/>
        <v/>
      </c>
      <c r="K273" s="1564" t="str">
        <f t="shared" si="90"/>
        <v/>
      </c>
      <c r="M273" s="1564" t="str">
        <f t="shared" si="91"/>
        <v/>
      </c>
      <c r="O273" s="1564" t="str">
        <f t="shared" si="92"/>
        <v/>
      </c>
      <c r="Q273" s="1564" t="str">
        <f t="shared" si="93"/>
        <v/>
      </c>
      <c r="S273" s="1564" t="str">
        <f t="shared" si="94"/>
        <v/>
      </c>
      <c r="U273" s="1564" t="str">
        <f t="shared" si="95"/>
        <v/>
      </c>
      <c r="W273" s="1564" t="str">
        <f t="shared" si="96"/>
        <v/>
      </c>
      <c r="Y273" s="1564" t="str">
        <f t="shared" si="97"/>
        <v/>
      </c>
      <c r="AA273" s="1564" t="str">
        <f t="shared" si="98"/>
        <v/>
      </c>
      <c r="AC273" s="1564" t="str">
        <f t="shared" si="99"/>
        <v/>
      </c>
      <c r="AE273" s="1564" t="str">
        <f t="shared" si="100"/>
        <v/>
      </c>
      <c r="AG273" s="1564" t="str">
        <f t="shared" si="101"/>
        <v/>
      </c>
      <c r="AI273" s="1564" t="str">
        <f t="shared" si="102"/>
        <v/>
      </c>
      <c r="AK273" s="1564" t="str">
        <f t="shared" si="103"/>
        <v/>
      </c>
      <c r="AM273" s="1564" t="str">
        <f t="shared" si="104"/>
        <v/>
      </c>
      <c r="AO273" s="1564" t="str">
        <f t="shared" si="105"/>
        <v/>
      </c>
      <c r="AQ273" s="1564" t="str">
        <f t="shared" si="106"/>
        <v/>
      </c>
    </row>
    <row r="274" spans="5:43">
      <c r="E274" s="1564" t="str">
        <f t="shared" si="88"/>
        <v/>
      </c>
      <c r="G274" s="1564" t="str">
        <f t="shared" si="88"/>
        <v/>
      </c>
      <c r="I274" s="1564" t="str">
        <f t="shared" si="89"/>
        <v/>
      </c>
      <c r="K274" s="1564" t="str">
        <f t="shared" si="90"/>
        <v/>
      </c>
      <c r="M274" s="1564" t="str">
        <f t="shared" si="91"/>
        <v/>
      </c>
      <c r="O274" s="1564" t="str">
        <f t="shared" si="92"/>
        <v/>
      </c>
      <c r="Q274" s="1564" t="str">
        <f t="shared" si="93"/>
        <v/>
      </c>
      <c r="S274" s="1564" t="str">
        <f t="shared" si="94"/>
        <v/>
      </c>
      <c r="U274" s="1564" t="str">
        <f t="shared" si="95"/>
        <v/>
      </c>
      <c r="W274" s="1564" t="str">
        <f t="shared" si="96"/>
        <v/>
      </c>
      <c r="Y274" s="1564" t="str">
        <f t="shared" si="97"/>
        <v/>
      </c>
      <c r="AA274" s="1564" t="str">
        <f t="shared" si="98"/>
        <v/>
      </c>
      <c r="AC274" s="1564" t="str">
        <f t="shared" si="99"/>
        <v/>
      </c>
      <c r="AE274" s="1564" t="str">
        <f t="shared" si="100"/>
        <v/>
      </c>
      <c r="AG274" s="1564" t="str">
        <f t="shared" si="101"/>
        <v/>
      </c>
      <c r="AI274" s="1564" t="str">
        <f t="shared" si="102"/>
        <v/>
      </c>
      <c r="AK274" s="1564" t="str">
        <f t="shared" si="103"/>
        <v/>
      </c>
      <c r="AM274" s="1564" t="str">
        <f t="shared" si="104"/>
        <v/>
      </c>
      <c r="AO274" s="1564" t="str">
        <f t="shared" si="105"/>
        <v/>
      </c>
      <c r="AQ274" s="1564" t="str">
        <f t="shared" si="106"/>
        <v/>
      </c>
    </row>
    <row r="275" spans="5:43">
      <c r="E275" s="1564" t="str">
        <f t="shared" si="88"/>
        <v/>
      </c>
      <c r="G275" s="1564" t="str">
        <f t="shared" si="88"/>
        <v/>
      </c>
      <c r="I275" s="1564" t="str">
        <f t="shared" si="89"/>
        <v/>
      </c>
      <c r="K275" s="1564" t="str">
        <f t="shared" si="90"/>
        <v/>
      </c>
      <c r="M275" s="1564" t="str">
        <f t="shared" si="91"/>
        <v/>
      </c>
      <c r="O275" s="1564" t="str">
        <f t="shared" si="92"/>
        <v/>
      </c>
      <c r="Q275" s="1564" t="str">
        <f t="shared" si="93"/>
        <v/>
      </c>
      <c r="S275" s="1564" t="str">
        <f t="shared" si="94"/>
        <v/>
      </c>
      <c r="U275" s="1564" t="str">
        <f t="shared" si="95"/>
        <v/>
      </c>
      <c r="W275" s="1564" t="str">
        <f t="shared" si="96"/>
        <v/>
      </c>
      <c r="Y275" s="1564" t="str">
        <f t="shared" si="97"/>
        <v/>
      </c>
      <c r="AA275" s="1564" t="str">
        <f t="shared" si="98"/>
        <v/>
      </c>
      <c r="AC275" s="1564" t="str">
        <f t="shared" si="99"/>
        <v/>
      </c>
      <c r="AE275" s="1564" t="str">
        <f t="shared" si="100"/>
        <v/>
      </c>
      <c r="AG275" s="1564" t="str">
        <f t="shared" si="101"/>
        <v/>
      </c>
      <c r="AI275" s="1564" t="str">
        <f t="shared" si="102"/>
        <v/>
      </c>
      <c r="AK275" s="1564" t="str">
        <f t="shared" si="103"/>
        <v/>
      </c>
      <c r="AM275" s="1564" t="str">
        <f t="shared" si="104"/>
        <v/>
      </c>
      <c r="AO275" s="1564" t="str">
        <f t="shared" si="105"/>
        <v/>
      </c>
      <c r="AQ275" s="1564" t="str">
        <f t="shared" si="106"/>
        <v/>
      </c>
    </row>
    <row r="276" spans="5:43">
      <c r="E276" s="1564" t="str">
        <f t="shared" si="88"/>
        <v/>
      </c>
      <c r="G276" s="1564" t="str">
        <f t="shared" si="88"/>
        <v/>
      </c>
      <c r="I276" s="1564" t="str">
        <f t="shared" si="89"/>
        <v/>
      </c>
      <c r="K276" s="1564" t="str">
        <f t="shared" si="90"/>
        <v/>
      </c>
      <c r="M276" s="1564" t="str">
        <f t="shared" si="91"/>
        <v/>
      </c>
      <c r="O276" s="1564" t="str">
        <f t="shared" si="92"/>
        <v/>
      </c>
      <c r="Q276" s="1564" t="str">
        <f t="shared" si="93"/>
        <v/>
      </c>
      <c r="S276" s="1564" t="str">
        <f t="shared" si="94"/>
        <v/>
      </c>
      <c r="U276" s="1564" t="str">
        <f t="shared" si="95"/>
        <v/>
      </c>
      <c r="W276" s="1564" t="str">
        <f t="shared" si="96"/>
        <v/>
      </c>
      <c r="Y276" s="1564" t="str">
        <f t="shared" si="97"/>
        <v/>
      </c>
      <c r="AA276" s="1564" t="str">
        <f t="shared" si="98"/>
        <v/>
      </c>
      <c r="AC276" s="1564" t="str">
        <f t="shared" si="99"/>
        <v/>
      </c>
      <c r="AE276" s="1564" t="str">
        <f t="shared" si="100"/>
        <v/>
      </c>
      <c r="AG276" s="1564" t="str">
        <f t="shared" si="101"/>
        <v/>
      </c>
      <c r="AI276" s="1564" t="str">
        <f t="shared" si="102"/>
        <v/>
      </c>
      <c r="AK276" s="1564" t="str">
        <f t="shared" si="103"/>
        <v/>
      </c>
      <c r="AM276" s="1564" t="str">
        <f t="shared" si="104"/>
        <v/>
      </c>
      <c r="AO276" s="1564" t="str">
        <f t="shared" si="105"/>
        <v/>
      </c>
      <c r="AQ276" s="1564" t="str">
        <f t="shared" si="106"/>
        <v/>
      </c>
    </row>
    <row r="277" spans="5:43">
      <c r="E277" s="1564" t="str">
        <f t="shared" si="88"/>
        <v/>
      </c>
      <c r="G277" s="1564" t="str">
        <f t="shared" si="88"/>
        <v/>
      </c>
      <c r="I277" s="1564" t="str">
        <f t="shared" si="89"/>
        <v/>
      </c>
      <c r="K277" s="1564" t="str">
        <f t="shared" si="90"/>
        <v/>
      </c>
      <c r="M277" s="1564" t="str">
        <f t="shared" si="91"/>
        <v/>
      </c>
      <c r="O277" s="1564" t="str">
        <f t="shared" si="92"/>
        <v/>
      </c>
      <c r="Q277" s="1564" t="str">
        <f t="shared" si="93"/>
        <v/>
      </c>
      <c r="S277" s="1564" t="str">
        <f t="shared" si="94"/>
        <v/>
      </c>
      <c r="U277" s="1564" t="str">
        <f t="shared" si="95"/>
        <v/>
      </c>
      <c r="W277" s="1564" t="str">
        <f t="shared" si="96"/>
        <v/>
      </c>
      <c r="Y277" s="1564" t="str">
        <f t="shared" si="97"/>
        <v/>
      </c>
      <c r="AA277" s="1564" t="str">
        <f t="shared" si="98"/>
        <v/>
      </c>
      <c r="AC277" s="1564" t="str">
        <f t="shared" si="99"/>
        <v/>
      </c>
      <c r="AE277" s="1564" t="str">
        <f t="shared" si="100"/>
        <v/>
      </c>
      <c r="AG277" s="1564" t="str">
        <f t="shared" si="101"/>
        <v/>
      </c>
      <c r="AI277" s="1564" t="str">
        <f t="shared" si="102"/>
        <v/>
      </c>
      <c r="AK277" s="1564" t="str">
        <f t="shared" si="103"/>
        <v/>
      </c>
      <c r="AM277" s="1564" t="str">
        <f t="shared" si="104"/>
        <v/>
      </c>
      <c r="AO277" s="1564" t="str">
        <f t="shared" si="105"/>
        <v/>
      </c>
      <c r="AQ277" s="1564" t="str">
        <f t="shared" si="106"/>
        <v/>
      </c>
    </row>
    <row r="278" spans="5:43">
      <c r="E278" s="1564" t="str">
        <f t="shared" si="88"/>
        <v/>
      </c>
      <c r="G278" s="1564" t="str">
        <f t="shared" si="88"/>
        <v/>
      </c>
      <c r="I278" s="1564" t="str">
        <f t="shared" si="89"/>
        <v/>
      </c>
      <c r="K278" s="1564" t="str">
        <f t="shared" si="90"/>
        <v/>
      </c>
      <c r="M278" s="1564" t="str">
        <f t="shared" si="91"/>
        <v/>
      </c>
      <c r="O278" s="1564" t="str">
        <f t="shared" si="92"/>
        <v/>
      </c>
      <c r="Q278" s="1564" t="str">
        <f t="shared" si="93"/>
        <v/>
      </c>
      <c r="S278" s="1564" t="str">
        <f t="shared" si="94"/>
        <v/>
      </c>
      <c r="U278" s="1564" t="str">
        <f t="shared" si="95"/>
        <v/>
      </c>
      <c r="W278" s="1564" t="str">
        <f t="shared" si="96"/>
        <v/>
      </c>
      <c r="Y278" s="1564" t="str">
        <f t="shared" si="97"/>
        <v/>
      </c>
      <c r="AA278" s="1564" t="str">
        <f t="shared" si="98"/>
        <v/>
      </c>
      <c r="AC278" s="1564" t="str">
        <f t="shared" si="99"/>
        <v/>
      </c>
      <c r="AE278" s="1564" t="str">
        <f t="shared" si="100"/>
        <v/>
      </c>
      <c r="AG278" s="1564" t="str">
        <f t="shared" si="101"/>
        <v/>
      </c>
      <c r="AI278" s="1564" t="str">
        <f t="shared" si="102"/>
        <v/>
      </c>
      <c r="AK278" s="1564" t="str">
        <f t="shared" si="103"/>
        <v/>
      </c>
      <c r="AM278" s="1564" t="str">
        <f t="shared" si="104"/>
        <v/>
      </c>
      <c r="AO278" s="1564" t="str">
        <f t="shared" si="105"/>
        <v/>
      </c>
      <c r="AQ278" s="1564" t="str">
        <f t="shared" si="106"/>
        <v/>
      </c>
    </row>
    <row r="279" spans="5:43">
      <c r="E279" s="1564" t="str">
        <f t="shared" si="88"/>
        <v/>
      </c>
      <c r="G279" s="1564" t="str">
        <f t="shared" si="88"/>
        <v/>
      </c>
      <c r="I279" s="1564" t="str">
        <f t="shared" si="89"/>
        <v/>
      </c>
      <c r="K279" s="1564" t="str">
        <f t="shared" si="90"/>
        <v/>
      </c>
      <c r="M279" s="1564" t="str">
        <f t="shared" si="91"/>
        <v/>
      </c>
      <c r="O279" s="1564" t="str">
        <f t="shared" si="92"/>
        <v/>
      </c>
      <c r="Q279" s="1564" t="str">
        <f t="shared" si="93"/>
        <v/>
      </c>
      <c r="S279" s="1564" t="str">
        <f t="shared" si="94"/>
        <v/>
      </c>
      <c r="U279" s="1564" t="str">
        <f t="shared" si="95"/>
        <v/>
      </c>
      <c r="W279" s="1564" t="str">
        <f t="shared" si="96"/>
        <v/>
      </c>
      <c r="Y279" s="1564" t="str">
        <f t="shared" si="97"/>
        <v/>
      </c>
      <c r="AA279" s="1564" t="str">
        <f t="shared" si="98"/>
        <v/>
      </c>
      <c r="AC279" s="1564" t="str">
        <f t="shared" si="99"/>
        <v/>
      </c>
      <c r="AE279" s="1564" t="str">
        <f t="shared" si="100"/>
        <v/>
      </c>
      <c r="AG279" s="1564" t="str">
        <f t="shared" si="101"/>
        <v/>
      </c>
      <c r="AI279" s="1564" t="str">
        <f t="shared" si="102"/>
        <v/>
      </c>
      <c r="AK279" s="1564" t="str">
        <f t="shared" si="103"/>
        <v/>
      </c>
      <c r="AM279" s="1564" t="str">
        <f t="shared" si="104"/>
        <v/>
      </c>
      <c r="AO279" s="1564" t="str">
        <f t="shared" si="105"/>
        <v/>
      </c>
      <c r="AQ279" s="1564" t="str">
        <f t="shared" si="106"/>
        <v/>
      </c>
    </row>
    <row r="280" spans="5:43">
      <c r="E280" s="1564" t="str">
        <f t="shared" si="88"/>
        <v/>
      </c>
      <c r="G280" s="1564" t="str">
        <f t="shared" si="88"/>
        <v/>
      </c>
      <c r="I280" s="1564" t="str">
        <f t="shared" si="89"/>
        <v/>
      </c>
      <c r="K280" s="1564" t="str">
        <f t="shared" si="90"/>
        <v/>
      </c>
      <c r="M280" s="1564" t="str">
        <f t="shared" si="91"/>
        <v/>
      </c>
      <c r="O280" s="1564" t="str">
        <f t="shared" si="92"/>
        <v/>
      </c>
      <c r="Q280" s="1564" t="str">
        <f t="shared" si="93"/>
        <v/>
      </c>
      <c r="S280" s="1564" t="str">
        <f t="shared" si="94"/>
        <v/>
      </c>
      <c r="U280" s="1564" t="str">
        <f t="shared" si="95"/>
        <v/>
      </c>
      <c r="W280" s="1564" t="str">
        <f t="shared" si="96"/>
        <v/>
      </c>
      <c r="Y280" s="1564" t="str">
        <f t="shared" si="97"/>
        <v/>
      </c>
      <c r="AA280" s="1564" t="str">
        <f t="shared" si="98"/>
        <v/>
      </c>
      <c r="AC280" s="1564" t="str">
        <f t="shared" si="99"/>
        <v/>
      </c>
      <c r="AE280" s="1564" t="str">
        <f t="shared" si="100"/>
        <v/>
      </c>
      <c r="AG280" s="1564" t="str">
        <f t="shared" si="101"/>
        <v/>
      </c>
      <c r="AI280" s="1564" t="str">
        <f t="shared" si="102"/>
        <v/>
      </c>
      <c r="AK280" s="1564" t="str">
        <f t="shared" si="103"/>
        <v/>
      </c>
      <c r="AM280" s="1564" t="str">
        <f t="shared" si="104"/>
        <v/>
      </c>
      <c r="AO280" s="1564" t="str">
        <f t="shared" si="105"/>
        <v/>
      </c>
      <c r="AQ280" s="1564" t="str">
        <f t="shared" si="106"/>
        <v/>
      </c>
    </row>
    <row r="281" spans="5:43">
      <c r="E281" s="1564" t="str">
        <f t="shared" si="88"/>
        <v/>
      </c>
      <c r="G281" s="1564" t="str">
        <f t="shared" si="88"/>
        <v/>
      </c>
      <c r="I281" s="1564" t="str">
        <f t="shared" si="89"/>
        <v/>
      </c>
      <c r="K281" s="1564" t="str">
        <f t="shared" si="90"/>
        <v/>
      </c>
      <c r="M281" s="1564" t="str">
        <f t="shared" si="91"/>
        <v/>
      </c>
      <c r="O281" s="1564" t="str">
        <f t="shared" si="92"/>
        <v/>
      </c>
      <c r="Q281" s="1564" t="str">
        <f t="shared" si="93"/>
        <v/>
      </c>
      <c r="S281" s="1564" t="str">
        <f t="shared" si="94"/>
        <v/>
      </c>
      <c r="U281" s="1564" t="str">
        <f t="shared" si="95"/>
        <v/>
      </c>
      <c r="W281" s="1564" t="str">
        <f t="shared" si="96"/>
        <v/>
      </c>
      <c r="Y281" s="1564" t="str">
        <f t="shared" si="97"/>
        <v/>
      </c>
      <c r="AA281" s="1564" t="str">
        <f t="shared" si="98"/>
        <v/>
      </c>
      <c r="AC281" s="1564" t="str">
        <f t="shared" si="99"/>
        <v/>
      </c>
      <c r="AE281" s="1564" t="str">
        <f t="shared" si="100"/>
        <v/>
      </c>
      <c r="AG281" s="1564" t="str">
        <f t="shared" si="101"/>
        <v/>
      </c>
      <c r="AI281" s="1564" t="str">
        <f t="shared" si="102"/>
        <v/>
      </c>
      <c r="AK281" s="1564" t="str">
        <f t="shared" si="103"/>
        <v/>
      </c>
      <c r="AM281" s="1564" t="str">
        <f t="shared" si="104"/>
        <v/>
      </c>
      <c r="AO281" s="1564" t="str">
        <f t="shared" si="105"/>
        <v/>
      </c>
      <c r="AQ281" s="1564" t="str">
        <f t="shared" si="106"/>
        <v/>
      </c>
    </row>
    <row r="282" spans="5:43">
      <c r="E282" s="1564" t="str">
        <f t="shared" si="88"/>
        <v/>
      </c>
      <c r="G282" s="1564" t="str">
        <f t="shared" si="88"/>
        <v/>
      </c>
      <c r="I282" s="1564" t="str">
        <f t="shared" si="89"/>
        <v/>
      </c>
      <c r="K282" s="1564" t="str">
        <f t="shared" si="90"/>
        <v/>
      </c>
      <c r="M282" s="1564" t="str">
        <f t="shared" si="91"/>
        <v/>
      </c>
      <c r="O282" s="1564" t="str">
        <f t="shared" si="92"/>
        <v/>
      </c>
      <c r="Q282" s="1564" t="str">
        <f t="shared" si="93"/>
        <v/>
      </c>
      <c r="S282" s="1564" t="str">
        <f t="shared" si="94"/>
        <v/>
      </c>
      <c r="U282" s="1564" t="str">
        <f t="shared" si="95"/>
        <v/>
      </c>
      <c r="W282" s="1564" t="str">
        <f t="shared" si="96"/>
        <v/>
      </c>
      <c r="Y282" s="1564" t="str">
        <f t="shared" si="97"/>
        <v/>
      </c>
      <c r="AA282" s="1564" t="str">
        <f t="shared" si="98"/>
        <v/>
      </c>
      <c r="AC282" s="1564" t="str">
        <f t="shared" si="99"/>
        <v/>
      </c>
      <c r="AE282" s="1564" t="str">
        <f t="shared" si="100"/>
        <v/>
      </c>
      <c r="AG282" s="1564" t="str">
        <f t="shared" si="101"/>
        <v/>
      </c>
      <c r="AI282" s="1564" t="str">
        <f t="shared" si="102"/>
        <v/>
      </c>
      <c r="AK282" s="1564" t="str">
        <f t="shared" si="103"/>
        <v/>
      </c>
      <c r="AM282" s="1564" t="str">
        <f t="shared" si="104"/>
        <v/>
      </c>
      <c r="AO282" s="1564" t="str">
        <f t="shared" si="105"/>
        <v/>
      </c>
      <c r="AQ282" s="1564" t="str">
        <f t="shared" si="106"/>
        <v/>
      </c>
    </row>
    <row r="283" spans="5:43">
      <c r="E283" s="1564" t="str">
        <f t="shared" si="88"/>
        <v/>
      </c>
      <c r="G283" s="1564" t="str">
        <f t="shared" si="88"/>
        <v/>
      </c>
      <c r="I283" s="1564" t="str">
        <f t="shared" si="89"/>
        <v/>
      </c>
      <c r="K283" s="1564" t="str">
        <f t="shared" si="90"/>
        <v/>
      </c>
      <c r="M283" s="1564" t="str">
        <f t="shared" si="91"/>
        <v/>
      </c>
      <c r="O283" s="1564" t="str">
        <f t="shared" si="92"/>
        <v/>
      </c>
      <c r="Q283" s="1564" t="str">
        <f t="shared" si="93"/>
        <v/>
      </c>
      <c r="S283" s="1564" t="str">
        <f t="shared" si="94"/>
        <v/>
      </c>
      <c r="U283" s="1564" t="str">
        <f t="shared" si="95"/>
        <v/>
      </c>
      <c r="W283" s="1564" t="str">
        <f t="shared" si="96"/>
        <v/>
      </c>
      <c r="Y283" s="1564" t="str">
        <f t="shared" si="97"/>
        <v/>
      </c>
      <c r="AA283" s="1564" t="str">
        <f t="shared" si="98"/>
        <v/>
      </c>
      <c r="AC283" s="1564" t="str">
        <f t="shared" si="99"/>
        <v/>
      </c>
      <c r="AE283" s="1564" t="str">
        <f t="shared" si="100"/>
        <v/>
      </c>
      <c r="AG283" s="1564" t="str">
        <f t="shared" si="101"/>
        <v/>
      </c>
      <c r="AI283" s="1564" t="str">
        <f t="shared" si="102"/>
        <v/>
      </c>
      <c r="AK283" s="1564" t="str">
        <f t="shared" si="103"/>
        <v/>
      </c>
      <c r="AM283" s="1564" t="str">
        <f t="shared" si="104"/>
        <v/>
      </c>
      <c r="AO283" s="1564" t="str">
        <f t="shared" si="105"/>
        <v/>
      </c>
      <c r="AQ283" s="1564" t="str">
        <f t="shared" si="106"/>
        <v/>
      </c>
    </row>
    <row r="284" spans="5:43">
      <c r="E284" s="1564" t="str">
        <f t="shared" si="88"/>
        <v/>
      </c>
      <c r="G284" s="1564" t="str">
        <f t="shared" si="88"/>
        <v/>
      </c>
      <c r="I284" s="1564" t="str">
        <f t="shared" si="89"/>
        <v/>
      </c>
      <c r="K284" s="1564" t="str">
        <f t="shared" si="90"/>
        <v/>
      </c>
      <c r="M284" s="1564" t="str">
        <f t="shared" si="91"/>
        <v/>
      </c>
      <c r="O284" s="1564" t="str">
        <f t="shared" si="92"/>
        <v/>
      </c>
      <c r="Q284" s="1564" t="str">
        <f t="shared" si="93"/>
        <v/>
      </c>
      <c r="S284" s="1564" t="str">
        <f t="shared" si="94"/>
        <v/>
      </c>
      <c r="U284" s="1564" t="str">
        <f t="shared" si="95"/>
        <v/>
      </c>
      <c r="W284" s="1564" t="str">
        <f t="shared" si="96"/>
        <v/>
      </c>
      <c r="Y284" s="1564" t="str">
        <f t="shared" si="97"/>
        <v/>
      </c>
      <c r="AA284" s="1564" t="str">
        <f t="shared" si="98"/>
        <v/>
      </c>
      <c r="AC284" s="1564" t="str">
        <f t="shared" si="99"/>
        <v/>
      </c>
      <c r="AE284" s="1564" t="str">
        <f t="shared" si="100"/>
        <v/>
      </c>
      <c r="AG284" s="1564" t="str">
        <f t="shared" si="101"/>
        <v/>
      </c>
      <c r="AI284" s="1564" t="str">
        <f t="shared" si="102"/>
        <v/>
      </c>
      <c r="AK284" s="1564" t="str">
        <f t="shared" si="103"/>
        <v/>
      </c>
      <c r="AM284" s="1564" t="str">
        <f t="shared" si="104"/>
        <v/>
      </c>
      <c r="AO284" s="1564" t="str">
        <f t="shared" si="105"/>
        <v/>
      </c>
      <c r="AQ284" s="1564" t="str">
        <f t="shared" si="106"/>
        <v/>
      </c>
    </row>
    <row r="285" spans="5:43">
      <c r="E285" s="1564" t="str">
        <f t="shared" ref="E285:G300" si="107">IF(OR($B285=0,D285=0),"",D285/$B285)</f>
        <v/>
      </c>
      <c r="G285" s="1564" t="str">
        <f t="shared" si="107"/>
        <v/>
      </c>
      <c r="I285" s="1564" t="str">
        <f t="shared" si="89"/>
        <v/>
      </c>
      <c r="K285" s="1564" t="str">
        <f t="shared" si="90"/>
        <v/>
      </c>
      <c r="M285" s="1564" t="str">
        <f t="shared" si="91"/>
        <v/>
      </c>
      <c r="O285" s="1564" t="str">
        <f t="shared" si="92"/>
        <v/>
      </c>
      <c r="Q285" s="1564" t="str">
        <f t="shared" si="93"/>
        <v/>
      </c>
      <c r="S285" s="1564" t="str">
        <f t="shared" si="94"/>
        <v/>
      </c>
      <c r="U285" s="1564" t="str">
        <f t="shared" si="95"/>
        <v/>
      </c>
      <c r="W285" s="1564" t="str">
        <f t="shared" si="96"/>
        <v/>
      </c>
      <c r="Y285" s="1564" t="str">
        <f t="shared" si="97"/>
        <v/>
      </c>
      <c r="AA285" s="1564" t="str">
        <f t="shared" si="98"/>
        <v/>
      </c>
      <c r="AC285" s="1564" t="str">
        <f t="shared" si="99"/>
        <v/>
      </c>
      <c r="AE285" s="1564" t="str">
        <f t="shared" si="100"/>
        <v/>
      </c>
      <c r="AG285" s="1564" t="str">
        <f t="shared" si="101"/>
        <v/>
      </c>
      <c r="AI285" s="1564" t="str">
        <f t="shared" si="102"/>
        <v/>
      </c>
      <c r="AK285" s="1564" t="str">
        <f t="shared" si="103"/>
        <v/>
      </c>
      <c r="AM285" s="1564" t="str">
        <f t="shared" si="104"/>
        <v/>
      </c>
      <c r="AO285" s="1564" t="str">
        <f t="shared" si="105"/>
        <v/>
      </c>
      <c r="AQ285" s="1564" t="str">
        <f t="shared" si="106"/>
        <v/>
      </c>
    </row>
    <row r="286" spans="5:43">
      <c r="E286" s="1564" t="str">
        <f t="shared" si="107"/>
        <v/>
      </c>
      <c r="G286" s="1564" t="str">
        <f t="shared" si="107"/>
        <v/>
      </c>
      <c r="I286" s="1564" t="str">
        <f t="shared" si="89"/>
        <v/>
      </c>
      <c r="K286" s="1564" t="str">
        <f t="shared" si="90"/>
        <v/>
      </c>
      <c r="M286" s="1564" t="str">
        <f t="shared" si="91"/>
        <v/>
      </c>
      <c r="O286" s="1564" t="str">
        <f t="shared" si="92"/>
        <v/>
      </c>
      <c r="Q286" s="1564" t="str">
        <f t="shared" si="93"/>
        <v/>
      </c>
      <c r="S286" s="1564" t="str">
        <f t="shared" si="94"/>
        <v/>
      </c>
      <c r="U286" s="1564" t="str">
        <f t="shared" si="95"/>
        <v/>
      </c>
      <c r="W286" s="1564" t="str">
        <f t="shared" si="96"/>
        <v/>
      </c>
      <c r="Y286" s="1564" t="str">
        <f t="shared" si="97"/>
        <v/>
      </c>
      <c r="AA286" s="1564" t="str">
        <f t="shared" si="98"/>
        <v/>
      </c>
      <c r="AC286" s="1564" t="str">
        <f t="shared" si="99"/>
        <v/>
      </c>
      <c r="AE286" s="1564" t="str">
        <f t="shared" si="100"/>
        <v/>
      </c>
      <c r="AG286" s="1564" t="str">
        <f t="shared" si="101"/>
        <v/>
      </c>
      <c r="AI286" s="1564" t="str">
        <f t="shared" si="102"/>
        <v/>
      </c>
      <c r="AK286" s="1564" t="str">
        <f t="shared" si="103"/>
        <v/>
      </c>
      <c r="AM286" s="1564" t="str">
        <f t="shared" si="104"/>
        <v/>
      </c>
      <c r="AO286" s="1564" t="str">
        <f t="shared" si="105"/>
        <v/>
      </c>
      <c r="AQ286" s="1564" t="str">
        <f t="shared" si="106"/>
        <v/>
      </c>
    </row>
    <row r="287" spans="5:43">
      <c r="E287" s="1564" t="str">
        <f t="shared" si="107"/>
        <v/>
      </c>
      <c r="G287" s="1564" t="str">
        <f t="shared" si="107"/>
        <v/>
      </c>
      <c r="I287" s="1564" t="str">
        <f t="shared" si="89"/>
        <v/>
      </c>
      <c r="K287" s="1564" t="str">
        <f t="shared" si="90"/>
        <v/>
      </c>
      <c r="M287" s="1564" t="str">
        <f t="shared" si="91"/>
        <v/>
      </c>
      <c r="O287" s="1564" t="str">
        <f t="shared" si="92"/>
        <v/>
      </c>
      <c r="Q287" s="1564" t="str">
        <f t="shared" si="93"/>
        <v/>
      </c>
      <c r="S287" s="1564" t="str">
        <f t="shared" si="94"/>
        <v/>
      </c>
      <c r="U287" s="1564" t="str">
        <f t="shared" si="95"/>
        <v/>
      </c>
      <c r="W287" s="1564" t="str">
        <f t="shared" si="96"/>
        <v/>
      </c>
      <c r="Y287" s="1564" t="str">
        <f t="shared" si="97"/>
        <v/>
      </c>
      <c r="AA287" s="1564" t="str">
        <f t="shared" si="98"/>
        <v/>
      </c>
      <c r="AC287" s="1564" t="str">
        <f t="shared" si="99"/>
        <v/>
      </c>
      <c r="AE287" s="1564" t="str">
        <f t="shared" si="100"/>
        <v/>
      </c>
      <c r="AG287" s="1564" t="str">
        <f t="shared" si="101"/>
        <v/>
      </c>
      <c r="AI287" s="1564" t="str">
        <f t="shared" si="102"/>
        <v/>
      </c>
      <c r="AK287" s="1564" t="str">
        <f t="shared" si="103"/>
        <v/>
      </c>
      <c r="AM287" s="1564" t="str">
        <f t="shared" si="104"/>
        <v/>
      </c>
      <c r="AO287" s="1564" t="str">
        <f t="shared" si="105"/>
        <v/>
      </c>
      <c r="AQ287" s="1564" t="str">
        <f t="shared" si="106"/>
        <v/>
      </c>
    </row>
    <row r="288" spans="5:43">
      <c r="E288" s="1564" t="str">
        <f t="shared" si="107"/>
        <v/>
      </c>
      <c r="G288" s="1564" t="str">
        <f t="shared" si="107"/>
        <v/>
      </c>
      <c r="I288" s="1564" t="str">
        <f t="shared" si="89"/>
        <v/>
      </c>
      <c r="K288" s="1564" t="str">
        <f t="shared" si="90"/>
        <v/>
      </c>
      <c r="M288" s="1564" t="str">
        <f t="shared" si="91"/>
        <v/>
      </c>
      <c r="O288" s="1564" t="str">
        <f t="shared" si="92"/>
        <v/>
      </c>
      <c r="Q288" s="1564" t="str">
        <f t="shared" si="93"/>
        <v/>
      </c>
      <c r="S288" s="1564" t="str">
        <f t="shared" si="94"/>
        <v/>
      </c>
      <c r="U288" s="1564" t="str">
        <f t="shared" si="95"/>
        <v/>
      </c>
      <c r="W288" s="1564" t="str">
        <f t="shared" si="96"/>
        <v/>
      </c>
      <c r="Y288" s="1564" t="str">
        <f t="shared" si="97"/>
        <v/>
      </c>
      <c r="AA288" s="1564" t="str">
        <f t="shared" si="98"/>
        <v/>
      </c>
      <c r="AC288" s="1564" t="str">
        <f t="shared" si="99"/>
        <v/>
      </c>
      <c r="AE288" s="1564" t="str">
        <f t="shared" si="100"/>
        <v/>
      </c>
      <c r="AG288" s="1564" t="str">
        <f t="shared" si="101"/>
        <v/>
      </c>
      <c r="AI288" s="1564" t="str">
        <f t="shared" si="102"/>
        <v/>
      </c>
      <c r="AK288" s="1564" t="str">
        <f t="shared" si="103"/>
        <v/>
      </c>
      <c r="AM288" s="1564" t="str">
        <f t="shared" si="104"/>
        <v/>
      </c>
      <c r="AO288" s="1564" t="str">
        <f t="shared" si="105"/>
        <v/>
      </c>
      <c r="AQ288" s="1564" t="str">
        <f t="shared" si="106"/>
        <v/>
      </c>
    </row>
    <row r="289" spans="5:43">
      <c r="E289" s="1564" t="str">
        <f t="shared" si="107"/>
        <v/>
      </c>
      <c r="G289" s="1564" t="str">
        <f t="shared" si="107"/>
        <v/>
      </c>
      <c r="I289" s="1564" t="str">
        <f t="shared" si="89"/>
        <v/>
      </c>
      <c r="K289" s="1564" t="str">
        <f t="shared" si="90"/>
        <v/>
      </c>
      <c r="M289" s="1564" t="str">
        <f t="shared" si="91"/>
        <v/>
      </c>
      <c r="O289" s="1564" t="str">
        <f t="shared" si="92"/>
        <v/>
      </c>
      <c r="Q289" s="1564" t="str">
        <f t="shared" si="93"/>
        <v/>
      </c>
      <c r="S289" s="1564" t="str">
        <f t="shared" si="94"/>
        <v/>
      </c>
      <c r="U289" s="1564" t="str">
        <f t="shared" si="95"/>
        <v/>
      </c>
      <c r="W289" s="1564" t="str">
        <f t="shared" si="96"/>
        <v/>
      </c>
      <c r="Y289" s="1564" t="str">
        <f t="shared" si="97"/>
        <v/>
      </c>
      <c r="AA289" s="1564" t="str">
        <f t="shared" si="98"/>
        <v/>
      </c>
      <c r="AC289" s="1564" t="str">
        <f t="shared" si="99"/>
        <v/>
      </c>
      <c r="AE289" s="1564" t="str">
        <f t="shared" si="100"/>
        <v/>
      </c>
      <c r="AG289" s="1564" t="str">
        <f t="shared" si="101"/>
        <v/>
      </c>
      <c r="AI289" s="1564" t="str">
        <f t="shared" si="102"/>
        <v/>
      </c>
      <c r="AK289" s="1564" t="str">
        <f t="shared" si="103"/>
        <v/>
      </c>
      <c r="AM289" s="1564" t="str">
        <f t="shared" si="104"/>
        <v/>
      </c>
      <c r="AO289" s="1564" t="str">
        <f t="shared" si="105"/>
        <v/>
      </c>
      <c r="AQ289" s="1564" t="str">
        <f t="shared" si="106"/>
        <v/>
      </c>
    </row>
    <row r="290" spans="5:43">
      <c r="E290" s="1564" t="str">
        <f t="shared" si="107"/>
        <v/>
      </c>
      <c r="G290" s="1564" t="str">
        <f t="shared" si="107"/>
        <v/>
      </c>
      <c r="I290" s="1564" t="str">
        <f t="shared" si="89"/>
        <v/>
      </c>
      <c r="K290" s="1564" t="str">
        <f t="shared" si="90"/>
        <v/>
      </c>
      <c r="M290" s="1564" t="str">
        <f t="shared" si="91"/>
        <v/>
      </c>
      <c r="O290" s="1564" t="str">
        <f t="shared" si="92"/>
        <v/>
      </c>
      <c r="Q290" s="1564" t="str">
        <f t="shared" si="93"/>
        <v/>
      </c>
      <c r="S290" s="1564" t="str">
        <f t="shared" si="94"/>
        <v/>
      </c>
      <c r="U290" s="1564" t="str">
        <f t="shared" si="95"/>
        <v/>
      </c>
      <c r="W290" s="1564" t="str">
        <f t="shared" si="96"/>
        <v/>
      </c>
      <c r="Y290" s="1564" t="str">
        <f t="shared" si="97"/>
        <v/>
      </c>
      <c r="AA290" s="1564" t="str">
        <f t="shared" si="98"/>
        <v/>
      </c>
      <c r="AC290" s="1564" t="str">
        <f t="shared" si="99"/>
        <v/>
      </c>
      <c r="AE290" s="1564" t="str">
        <f t="shared" si="100"/>
        <v/>
      </c>
      <c r="AG290" s="1564" t="str">
        <f t="shared" si="101"/>
        <v/>
      </c>
      <c r="AI290" s="1564" t="str">
        <f t="shared" si="102"/>
        <v/>
      </c>
      <c r="AK290" s="1564" t="str">
        <f t="shared" si="103"/>
        <v/>
      </c>
      <c r="AM290" s="1564" t="str">
        <f t="shared" si="104"/>
        <v/>
      </c>
      <c r="AO290" s="1564" t="str">
        <f t="shared" si="105"/>
        <v/>
      </c>
      <c r="AQ290" s="1564" t="str">
        <f t="shared" si="106"/>
        <v/>
      </c>
    </row>
    <row r="291" spans="5:43">
      <c r="E291" s="1564" t="str">
        <f t="shared" si="107"/>
        <v/>
      </c>
      <c r="G291" s="1564" t="str">
        <f t="shared" si="107"/>
        <v/>
      </c>
      <c r="I291" s="1564" t="str">
        <f t="shared" si="89"/>
        <v/>
      </c>
      <c r="K291" s="1564" t="str">
        <f t="shared" si="90"/>
        <v/>
      </c>
      <c r="M291" s="1564" t="str">
        <f t="shared" si="91"/>
        <v/>
      </c>
      <c r="O291" s="1564" t="str">
        <f t="shared" si="92"/>
        <v/>
      </c>
      <c r="Q291" s="1564" t="str">
        <f t="shared" si="93"/>
        <v/>
      </c>
      <c r="S291" s="1564" t="str">
        <f t="shared" si="94"/>
        <v/>
      </c>
      <c r="U291" s="1564" t="str">
        <f t="shared" si="95"/>
        <v/>
      </c>
      <c r="W291" s="1564" t="str">
        <f t="shared" si="96"/>
        <v/>
      </c>
      <c r="Y291" s="1564" t="str">
        <f t="shared" si="97"/>
        <v/>
      </c>
      <c r="AA291" s="1564" t="str">
        <f t="shared" si="98"/>
        <v/>
      </c>
      <c r="AC291" s="1564" t="str">
        <f t="shared" si="99"/>
        <v/>
      </c>
      <c r="AE291" s="1564" t="str">
        <f t="shared" si="100"/>
        <v/>
      </c>
      <c r="AG291" s="1564" t="str">
        <f t="shared" si="101"/>
        <v/>
      </c>
      <c r="AI291" s="1564" t="str">
        <f t="shared" si="102"/>
        <v/>
      </c>
      <c r="AK291" s="1564" t="str">
        <f t="shared" si="103"/>
        <v/>
      </c>
      <c r="AM291" s="1564" t="str">
        <f t="shared" si="104"/>
        <v/>
      </c>
      <c r="AO291" s="1564" t="str">
        <f t="shared" si="105"/>
        <v/>
      </c>
      <c r="AQ291" s="1564" t="str">
        <f t="shared" si="106"/>
        <v/>
      </c>
    </row>
    <row r="292" spans="5:43">
      <c r="E292" s="1564" t="str">
        <f t="shared" si="107"/>
        <v/>
      </c>
      <c r="G292" s="1564" t="str">
        <f t="shared" si="107"/>
        <v/>
      </c>
      <c r="I292" s="1564" t="str">
        <f t="shared" si="89"/>
        <v/>
      </c>
      <c r="K292" s="1564" t="str">
        <f t="shared" si="90"/>
        <v/>
      </c>
      <c r="M292" s="1564" t="str">
        <f t="shared" si="91"/>
        <v/>
      </c>
      <c r="O292" s="1564" t="str">
        <f t="shared" si="92"/>
        <v/>
      </c>
      <c r="Q292" s="1564" t="str">
        <f t="shared" si="93"/>
        <v/>
      </c>
      <c r="S292" s="1564" t="str">
        <f t="shared" si="94"/>
        <v/>
      </c>
      <c r="U292" s="1564" t="str">
        <f t="shared" si="95"/>
        <v/>
      </c>
      <c r="W292" s="1564" t="str">
        <f t="shared" si="96"/>
        <v/>
      </c>
      <c r="Y292" s="1564" t="str">
        <f t="shared" si="97"/>
        <v/>
      </c>
      <c r="AA292" s="1564" t="str">
        <f t="shared" si="98"/>
        <v/>
      </c>
      <c r="AC292" s="1564" t="str">
        <f t="shared" si="99"/>
        <v/>
      </c>
      <c r="AE292" s="1564" t="str">
        <f t="shared" si="100"/>
        <v/>
      </c>
      <c r="AG292" s="1564" t="str">
        <f t="shared" si="101"/>
        <v/>
      </c>
      <c r="AI292" s="1564" t="str">
        <f t="shared" si="102"/>
        <v/>
      </c>
      <c r="AK292" s="1564" t="str">
        <f t="shared" si="103"/>
        <v/>
      </c>
      <c r="AM292" s="1564" t="str">
        <f t="shared" si="104"/>
        <v/>
      </c>
      <c r="AO292" s="1564" t="str">
        <f t="shared" si="105"/>
        <v/>
      </c>
      <c r="AQ292" s="1564" t="str">
        <f t="shared" si="106"/>
        <v/>
      </c>
    </row>
    <row r="293" spans="5:43">
      <c r="E293" s="1564" t="str">
        <f t="shared" si="107"/>
        <v/>
      </c>
      <c r="G293" s="1564" t="str">
        <f t="shared" si="107"/>
        <v/>
      </c>
      <c r="I293" s="1564" t="str">
        <f t="shared" si="89"/>
        <v/>
      </c>
      <c r="K293" s="1564" t="str">
        <f t="shared" si="90"/>
        <v/>
      </c>
      <c r="M293" s="1564" t="str">
        <f t="shared" si="91"/>
        <v/>
      </c>
      <c r="O293" s="1564" t="str">
        <f t="shared" si="92"/>
        <v/>
      </c>
      <c r="Q293" s="1564" t="str">
        <f t="shared" si="93"/>
        <v/>
      </c>
      <c r="S293" s="1564" t="str">
        <f t="shared" si="94"/>
        <v/>
      </c>
      <c r="U293" s="1564" t="str">
        <f t="shared" si="95"/>
        <v/>
      </c>
      <c r="W293" s="1564" t="str">
        <f t="shared" si="96"/>
        <v/>
      </c>
      <c r="Y293" s="1564" t="str">
        <f t="shared" si="97"/>
        <v/>
      </c>
      <c r="AA293" s="1564" t="str">
        <f t="shared" si="98"/>
        <v/>
      </c>
      <c r="AC293" s="1564" t="str">
        <f t="shared" si="99"/>
        <v/>
      </c>
      <c r="AE293" s="1564" t="str">
        <f t="shared" si="100"/>
        <v/>
      </c>
      <c r="AG293" s="1564" t="str">
        <f t="shared" si="101"/>
        <v/>
      </c>
      <c r="AI293" s="1564" t="str">
        <f t="shared" si="102"/>
        <v/>
      </c>
      <c r="AK293" s="1564" t="str">
        <f t="shared" si="103"/>
        <v/>
      </c>
      <c r="AM293" s="1564" t="str">
        <f t="shared" si="104"/>
        <v/>
      </c>
      <c r="AO293" s="1564" t="str">
        <f t="shared" si="105"/>
        <v/>
      </c>
      <c r="AQ293" s="1564" t="str">
        <f t="shared" si="106"/>
        <v/>
      </c>
    </row>
    <row r="294" spans="5:43">
      <c r="E294" s="1564" t="str">
        <f t="shared" si="107"/>
        <v/>
      </c>
      <c r="G294" s="1564" t="str">
        <f t="shared" si="107"/>
        <v/>
      </c>
      <c r="I294" s="1564" t="str">
        <f t="shared" si="89"/>
        <v/>
      </c>
      <c r="K294" s="1564" t="str">
        <f t="shared" si="90"/>
        <v/>
      </c>
      <c r="M294" s="1564" t="str">
        <f t="shared" si="91"/>
        <v/>
      </c>
      <c r="O294" s="1564" t="str">
        <f t="shared" si="92"/>
        <v/>
      </c>
      <c r="Q294" s="1564" t="str">
        <f t="shared" si="93"/>
        <v/>
      </c>
      <c r="S294" s="1564" t="str">
        <f t="shared" si="94"/>
        <v/>
      </c>
      <c r="U294" s="1564" t="str">
        <f t="shared" si="95"/>
        <v/>
      </c>
      <c r="W294" s="1564" t="str">
        <f t="shared" si="96"/>
        <v/>
      </c>
      <c r="Y294" s="1564" t="str">
        <f t="shared" si="97"/>
        <v/>
      </c>
      <c r="AA294" s="1564" t="str">
        <f t="shared" si="98"/>
        <v/>
      </c>
      <c r="AC294" s="1564" t="str">
        <f t="shared" si="99"/>
        <v/>
      </c>
      <c r="AE294" s="1564" t="str">
        <f t="shared" si="100"/>
        <v/>
      </c>
      <c r="AG294" s="1564" t="str">
        <f t="shared" si="101"/>
        <v/>
      </c>
      <c r="AI294" s="1564" t="str">
        <f t="shared" si="102"/>
        <v/>
      </c>
      <c r="AK294" s="1564" t="str">
        <f t="shared" si="103"/>
        <v/>
      </c>
      <c r="AM294" s="1564" t="str">
        <f t="shared" si="104"/>
        <v/>
      </c>
      <c r="AO294" s="1564" t="str">
        <f t="shared" si="105"/>
        <v/>
      </c>
      <c r="AQ294" s="1564" t="str">
        <f t="shared" si="106"/>
        <v/>
      </c>
    </row>
    <row r="295" spans="5:43">
      <c r="E295" s="1564" t="str">
        <f t="shared" si="107"/>
        <v/>
      </c>
      <c r="G295" s="1564" t="str">
        <f t="shared" si="107"/>
        <v/>
      </c>
      <c r="I295" s="1564" t="str">
        <f t="shared" si="89"/>
        <v/>
      </c>
      <c r="K295" s="1564" t="str">
        <f t="shared" si="90"/>
        <v/>
      </c>
      <c r="M295" s="1564" t="str">
        <f t="shared" si="91"/>
        <v/>
      </c>
      <c r="O295" s="1564" t="str">
        <f t="shared" si="92"/>
        <v/>
      </c>
      <c r="Q295" s="1564" t="str">
        <f t="shared" si="93"/>
        <v/>
      </c>
      <c r="S295" s="1564" t="str">
        <f t="shared" si="94"/>
        <v/>
      </c>
      <c r="U295" s="1564" t="str">
        <f t="shared" si="95"/>
        <v/>
      </c>
      <c r="W295" s="1564" t="str">
        <f t="shared" si="96"/>
        <v/>
      </c>
      <c r="Y295" s="1564" t="str">
        <f t="shared" si="97"/>
        <v/>
      </c>
      <c r="AA295" s="1564" t="str">
        <f t="shared" si="98"/>
        <v/>
      </c>
      <c r="AC295" s="1564" t="str">
        <f t="shared" si="99"/>
        <v/>
      </c>
      <c r="AE295" s="1564" t="str">
        <f t="shared" si="100"/>
        <v/>
      </c>
      <c r="AG295" s="1564" t="str">
        <f t="shared" si="101"/>
        <v/>
      </c>
      <c r="AI295" s="1564" t="str">
        <f t="shared" si="102"/>
        <v/>
      </c>
      <c r="AK295" s="1564" t="str">
        <f t="shared" si="103"/>
        <v/>
      </c>
      <c r="AM295" s="1564" t="str">
        <f t="shared" si="104"/>
        <v/>
      </c>
      <c r="AO295" s="1564" t="str">
        <f t="shared" si="105"/>
        <v/>
      </c>
      <c r="AQ295" s="1564" t="str">
        <f t="shared" si="106"/>
        <v/>
      </c>
    </row>
    <row r="296" spans="5:43">
      <c r="E296" s="1564" t="str">
        <f t="shared" si="107"/>
        <v/>
      </c>
      <c r="G296" s="1564" t="str">
        <f t="shared" si="107"/>
        <v/>
      </c>
      <c r="I296" s="1564" t="str">
        <f t="shared" si="89"/>
        <v/>
      </c>
      <c r="K296" s="1564" t="str">
        <f t="shared" si="90"/>
        <v/>
      </c>
      <c r="M296" s="1564" t="str">
        <f t="shared" si="91"/>
        <v/>
      </c>
      <c r="O296" s="1564" t="str">
        <f t="shared" si="92"/>
        <v/>
      </c>
      <c r="Q296" s="1564" t="str">
        <f t="shared" si="93"/>
        <v/>
      </c>
      <c r="S296" s="1564" t="str">
        <f t="shared" si="94"/>
        <v/>
      </c>
      <c r="U296" s="1564" t="str">
        <f t="shared" si="95"/>
        <v/>
      </c>
      <c r="W296" s="1564" t="str">
        <f t="shared" si="96"/>
        <v/>
      </c>
      <c r="Y296" s="1564" t="str">
        <f t="shared" si="97"/>
        <v/>
      </c>
      <c r="AA296" s="1564" t="str">
        <f t="shared" si="98"/>
        <v/>
      </c>
      <c r="AC296" s="1564" t="str">
        <f t="shared" si="99"/>
        <v/>
      </c>
      <c r="AE296" s="1564" t="str">
        <f t="shared" si="100"/>
        <v/>
      </c>
      <c r="AG296" s="1564" t="str">
        <f t="shared" si="101"/>
        <v/>
      </c>
      <c r="AI296" s="1564" t="str">
        <f t="shared" si="102"/>
        <v/>
      </c>
      <c r="AK296" s="1564" t="str">
        <f t="shared" si="103"/>
        <v/>
      </c>
      <c r="AM296" s="1564" t="str">
        <f t="shared" si="104"/>
        <v/>
      </c>
      <c r="AO296" s="1564" t="str">
        <f t="shared" si="105"/>
        <v/>
      </c>
      <c r="AQ296" s="1564" t="str">
        <f t="shared" si="106"/>
        <v/>
      </c>
    </row>
    <row r="297" spans="5:43">
      <c r="E297" s="1564" t="str">
        <f t="shared" si="107"/>
        <v/>
      </c>
      <c r="G297" s="1564" t="str">
        <f t="shared" si="107"/>
        <v/>
      </c>
      <c r="I297" s="1564" t="str">
        <f t="shared" si="89"/>
        <v/>
      </c>
      <c r="K297" s="1564" t="str">
        <f t="shared" si="90"/>
        <v/>
      </c>
      <c r="M297" s="1564" t="str">
        <f t="shared" si="91"/>
        <v/>
      </c>
      <c r="O297" s="1564" t="str">
        <f t="shared" si="92"/>
        <v/>
      </c>
      <c r="Q297" s="1564" t="str">
        <f t="shared" si="93"/>
        <v/>
      </c>
      <c r="S297" s="1564" t="str">
        <f t="shared" si="94"/>
        <v/>
      </c>
      <c r="U297" s="1564" t="str">
        <f t="shared" si="95"/>
        <v/>
      </c>
      <c r="W297" s="1564" t="str">
        <f t="shared" si="96"/>
        <v/>
      </c>
      <c r="Y297" s="1564" t="str">
        <f t="shared" si="97"/>
        <v/>
      </c>
      <c r="AA297" s="1564" t="str">
        <f t="shared" si="98"/>
        <v/>
      </c>
      <c r="AC297" s="1564" t="str">
        <f t="shared" si="99"/>
        <v/>
      </c>
      <c r="AE297" s="1564" t="str">
        <f t="shared" si="100"/>
        <v/>
      </c>
      <c r="AG297" s="1564" t="str">
        <f t="shared" si="101"/>
        <v/>
      </c>
      <c r="AI297" s="1564" t="str">
        <f t="shared" si="102"/>
        <v/>
      </c>
      <c r="AK297" s="1564" t="str">
        <f t="shared" si="103"/>
        <v/>
      </c>
      <c r="AM297" s="1564" t="str">
        <f t="shared" si="104"/>
        <v/>
      </c>
      <c r="AO297" s="1564" t="str">
        <f t="shared" si="105"/>
        <v/>
      </c>
      <c r="AQ297" s="1564" t="str">
        <f t="shared" si="106"/>
        <v/>
      </c>
    </row>
    <row r="298" spans="5:43">
      <c r="E298" s="1564" t="str">
        <f t="shared" si="107"/>
        <v/>
      </c>
      <c r="G298" s="1564" t="str">
        <f t="shared" si="107"/>
        <v/>
      </c>
      <c r="I298" s="1564" t="str">
        <f t="shared" si="89"/>
        <v/>
      </c>
      <c r="K298" s="1564" t="str">
        <f t="shared" si="90"/>
        <v/>
      </c>
      <c r="M298" s="1564" t="str">
        <f t="shared" si="91"/>
        <v/>
      </c>
      <c r="O298" s="1564" t="str">
        <f t="shared" si="92"/>
        <v/>
      </c>
      <c r="Q298" s="1564" t="str">
        <f t="shared" si="93"/>
        <v/>
      </c>
      <c r="S298" s="1564" t="str">
        <f t="shared" si="94"/>
        <v/>
      </c>
      <c r="U298" s="1564" t="str">
        <f t="shared" si="95"/>
        <v/>
      </c>
      <c r="W298" s="1564" t="str">
        <f t="shared" si="96"/>
        <v/>
      </c>
      <c r="Y298" s="1564" t="str">
        <f t="shared" si="97"/>
        <v/>
      </c>
      <c r="AA298" s="1564" t="str">
        <f t="shared" si="98"/>
        <v/>
      </c>
      <c r="AC298" s="1564" t="str">
        <f t="shared" si="99"/>
        <v/>
      </c>
      <c r="AE298" s="1564" t="str">
        <f t="shared" si="100"/>
        <v/>
      </c>
      <c r="AG298" s="1564" t="str">
        <f t="shared" si="101"/>
        <v/>
      </c>
      <c r="AI298" s="1564" t="str">
        <f t="shared" si="102"/>
        <v/>
      </c>
      <c r="AK298" s="1564" t="str">
        <f t="shared" si="103"/>
        <v/>
      </c>
      <c r="AM298" s="1564" t="str">
        <f t="shared" si="104"/>
        <v/>
      </c>
      <c r="AO298" s="1564" t="str">
        <f t="shared" si="105"/>
        <v/>
      </c>
      <c r="AQ298" s="1564" t="str">
        <f t="shared" si="106"/>
        <v/>
      </c>
    </row>
    <row r="299" spans="5:43">
      <c r="E299" s="1564" t="str">
        <f t="shared" si="107"/>
        <v/>
      </c>
      <c r="G299" s="1564" t="str">
        <f t="shared" si="107"/>
        <v/>
      </c>
      <c r="I299" s="1564" t="str">
        <f t="shared" si="89"/>
        <v/>
      </c>
      <c r="K299" s="1564" t="str">
        <f t="shared" si="90"/>
        <v/>
      </c>
      <c r="M299" s="1564" t="str">
        <f t="shared" si="91"/>
        <v/>
      </c>
      <c r="O299" s="1564" t="str">
        <f t="shared" si="92"/>
        <v/>
      </c>
      <c r="Q299" s="1564" t="str">
        <f t="shared" si="93"/>
        <v/>
      </c>
      <c r="S299" s="1564" t="str">
        <f t="shared" si="94"/>
        <v/>
      </c>
      <c r="U299" s="1564" t="str">
        <f t="shared" si="95"/>
        <v/>
      </c>
      <c r="W299" s="1564" t="str">
        <f t="shared" si="96"/>
        <v/>
      </c>
      <c r="Y299" s="1564" t="str">
        <f t="shared" si="97"/>
        <v/>
      </c>
      <c r="AA299" s="1564" t="str">
        <f t="shared" si="98"/>
        <v/>
      </c>
      <c r="AC299" s="1564" t="str">
        <f t="shared" si="99"/>
        <v/>
      </c>
      <c r="AE299" s="1564" t="str">
        <f t="shared" si="100"/>
        <v/>
      </c>
      <c r="AG299" s="1564" t="str">
        <f t="shared" si="101"/>
        <v/>
      </c>
      <c r="AI299" s="1564" t="str">
        <f t="shared" si="102"/>
        <v/>
      </c>
      <c r="AK299" s="1564" t="str">
        <f t="shared" si="103"/>
        <v/>
      </c>
      <c r="AM299" s="1564" t="str">
        <f t="shared" si="104"/>
        <v/>
      </c>
      <c r="AO299" s="1564" t="str">
        <f t="shared" si="105"/>
        <v/>
      </c>
      <c r="AQ299" s="1564" t="str">
        <f t="shared" si="106"/>
        <v/>
      </c>
    </row>
    <row r="300" spans="5:43">
      <c r="E300" s="1564" t="str">
        <f t="shared" si="107"/>
        <v/>
      </c>
      <c r="G300" s="1564" t="str">
        <f t="shared" si="107"/>
        <v/>
      </c>
      <c r="I300" s="1564" t="str">
        <f t="shared" si="89"/>
        <v/>
      </c>
      <c r="K300" s="1564" t="str">
        <f t="shared" si="90"/>
        <v/>
      </c>
      <c r="M300" s="1564" t="str">
        <f t="shared" si="91"/>
        <v/>
      </c>
      <c r="O300" s="1564" t="str">
        <f t="shared" si="92"/>
        <v/>
      </c>
      <c r="Q300" s="1564" t="str">
        <f t="shared" si="93"/>
        <v/>
      </c>
      <c r="S300" s="1564" t="str">
        <f t="shared" si="94"/>
        <v/>
      </c>
      <c r="U300" s="1564" t="str">
        <f t="shared" si="95"/>
        <v/>
      </c>
      <c r="W300" s="1564" t="str">
        <f t="shared" si="96"/>
        <v/>
      </c>
      <c r="Y300" s="1564" t="str">
        <f t="shared" si="97"/>
        <v/>
      </c>
      <c r="AA300" s="1564" t="str">
        <f t="shared" si="98"/>
        <v/>
      </c>
      <c r="AC300" s="1564" t="str">
        <f t="shared" si="99"/>
        <v/>
      </c>
      <c r="AE300" s="1564" t="str">
        <f t="shared" si="100"/>
        <v/>
      </c>
      <c r="AG300" s="1564" t="str">
        <f t="shared" si="101"/>
        <v/>
      </c>
      <c r="AI300" s="1564" t="str">
        <f t="shared" si="102"/>
        <v/>
      </c>
      <c r="AK300" s="1564" t="str">
        <f t="shared" si="103"/>
        <v/>
      </c>
      <c r="AM300" s="1564" t="str">
        <f t="shared" si="104"/>
        <v/>
      </c>
      <c r="AO300" s="1564" t="str">
        <f t="shared" si="105"/>
        <v/>
      </c>
      <c r="AQ300" s="1564" t="str">
        <f t="shared" si="106"/>
        <v/>
      </c>
    </row>
  </sheetData>
  <mergeCells count="1">
    <mergeCell ref="A3:A6"/>
  </mergeCells>
  <conditionalFormatting sqref="E12:E300">
    <cfRule type="expression" dxfId="19"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18" priority="1">
      <formula>AND(LEN(G12)&gt;0,OR(G12&lt;G$2,G12&gt;G$3))</formula>
    </cfRule>
  </conditionalFormatting>
  <pageMargins left="0.7" right="0.7" top="0.75" bottom="0.75" header="0.3" footer="0.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2095B-CE93-405F-802B-38CF46A0A145}">
  <sheetPr>
    <tabColor rgb="FF00B0F0"/>
    <pageSetUpPr fitToPage="1"/>
  </sheetPr>
  <dimension ref="B2:O63"/>
  <sheetViews>
    <sheetView zoomScaleNormal="100" zoomScaleSheetLayoutView="70" workbookViewId="0">
      <selection activeCell="Q12" sqref="Q12"/>
    </sheetView>
  </sheetViews>
  <sheetFormatPr defaultRowHeight="14.5"/>
  <cols>
    <col min="1" max="1" width="5.7265625" style="463" customWidth="1"/>
    <col min="2" max="2" width="35.26953125" style="463" customWidth="1"/>
    <col min="3" max="3" width="5.81640625" style="463" customWidth="1"/>
    <col min="4" max="4" width="11" style="463" customWidth="1"/>
    <col min="5" max="5" width="15.26953125" style="463" customWidth="1"/>
    <col min="6" max="6" width="6.26953125" style="463" customWidth="1"/>
    <col min="7" max="7" width="11.81640625" style="463" bestFit="1" customWidth="1"/>
    <col min="8" max="8" width="5.54296875" style="463" bestFit="1" customWidth="1"/>
    <col min="9" max="9" width="12.1796875" style="463" customWidth="1"/>
    <col min="10" max="10" width="12.54296875" style="463" customWidth="1"/>
    <col min="11" max="11" width="11.7265625" style="463" bestFit="1" customWidth="1"/>
    <col min="12" max="12" width="18.54296875" style="463" customWidth="1"/>
    <col min="13" max="13" width="16.1796875" style="463" customWidth="1"/>
    <col min="14" max="14" width="9.1796875" style="463"/>
    <col min="15" max="15" width="14" style="463" customWidth="1"/>
    <col min="16" max="248" width="9.1796875" style="463"/>
    <col min="249" max="249" width="24.7265625" style="463" bestFit="1" customWidth="1"/>
    <col min="250" max="250" width="14.26953125" style="463" bestFit="1" customWidth="1"/>
    <col min="251" max="251" width="12" style="463" bestFit="1" customWidth="1"/>
    <col min="252" max="252" width="8.7265625" style="463" bestFit="1" customWidth="1"/>
    <col min="253" max="253" width="11.7265625" style="463" bestFit="1" customWidth="1"/>
    <col min="254" max="254" width="7.26953125" style="463" bestFit="1" customWidth="1"/>
    <col min="255" max="255" width="20.7265625" style="463" customWidth="1"/>
    <col min="256" max="256" width="24.7265625" style="463" bestFit="1" customWidth="1"/>
    <col min="257" max="257" width="21.1796875" style="463" customWidth="1"/>
    <col min="258" max="259" width="9.1796875" style="463"/>
    <col min="260" max="260" width="11.7265625" style="463" bestFit="1" customWidth="1"/>
    <col min="261" max="504" width="9.1796875" style="463"/>
    <col min="505" max="505" width="24.7265625" style="463" bestFit="1" customWidth="1"/>
    <col min="506" max="506" width="14.26953125" style="463" bestFit="1" customWidth="1"/>
    <col min="507" max="507" width="12" style="463" bestFit="1" customWidth="1"/>
    <col min="508" max="508" width="8.7265625" style="463" bestFit="1" customWidth="1"/>
    <col min="509" max="509" width="11.7265625" style="463" bestFit="1" customWidth="1"/>
    <col min="510" max="510" width="7.26953125" style="463" bestFit="1" customWidth="1"/>
    <col min="511" max="511" width="20.7265625" style="463" customWidth="1"/>
    <col min="512" max="512" width="24.7265625" style="463" bestFit="1" customWidth="1"/>
    <col min="513" max="513" width="21.1796875" style="463" customWidth="1"/>
    <col min="514" max="515" width="9.1796875" style="463"/>
    <col min="516" max="516" width="11.7265625" style="463" bestFit="1" customWidth="1"/>
    <col min="517" max="760" width="9.1796875" style="463"/>
    <col min="761" max="761" width="24.7265625" style="463" bestFit="1" customWidth="1"/>
    <col min="762" max="762" width="14.26953125" style="463" bestFit="1" customWidth="1"/>
    <col min="763" max="763" width="12" style="463" bestFit="1" customWidth="1"/>
    <col min="764" max="764" width="8.7265625" style="463" bestFit="1" customWidth="1"/>
    <col min="765" max="765" width="11.7265625" style="463" bestFit="1" customWidth="1"/>
    <col min="766" max="766" width="7.26953125" style="463" bestFit="1" customWidth="1"/>
    <col min="767" max="767" width="20.7265625" style="463" customWidth="1"/>
    <col min="768" max="768" width="24.7265625" style="463" bestFit="1" customWidth="1"/>
    <col min="769" max="769" width="21.1796875" style="463" customWidth="1"/>
    <col min="770" max="771" width="9.1796875" style="463"/>
    <col min="772" max="772" width="11.7265625" style="463" bestFit="1" customWidth="1"/>
    <col min="773" max="1016" width="9.1796875" style="463"/>
    <col min="1017" max="1017" width="24.7265625" style="463" bestFit="1" customWidth="1"/>
    <col min="1018" max="1018" width="14.26953125" style="463" bestFit="1" customWidth="1"/>
    <col min="1019" max="1019" width="12" style="463" bestFit="1" customWidth="1"/>
    <col min="1020" max="1020" width="8.7265625" style="463" bestFit="1" customWidth="1"/>
    <col min="1021" max="1021" width="11.7265625" style="463" bestFit="1" customWidth="1"/>
    <col min="1022" max="1022" width="7.26953125" style="463" bestFit="1" customWidth="1"/>
    <col min="1023" max="1023" width="20.7265625" style="463" customWidth="1"/>
    <col min="1024" max="1024" width="24.7265625" style="463" bestFit="1" customWidth="1"/>
    <col min="1025" max="1025" width="21.1796875" style="463" customWidth="1"/>
    <col min="1026" max="1027" width="9.1796875" style="463"/>
    <col min="1028" max="1028" width="11.7265625" style="463" bestFit="1" customWidth="1"/>
    <col min="1029" max="1272" width="9.1796875" style="463"/>
    <col min="1273" max="1273" width="24.7265625" style="463" bestFit="1" customWidth="1"/>
    <col min="1274" max="1274" width="14.26953125" style="463" bestFit="1" customWidth="1"/>
    <col min="1275" max="1275" width="12" style="463" bestFit="1" customWidth="1"/>
    <col min="1276" max="1276" width="8.7265625" style="463" bestFit="1" customWidth="1"/>
    <col min="1277" max="1277" width="11.7265625" style="463" bestFit="1" customWidth="1"/>
    <col min="1278" max="1278" width="7.26953125" style="463" bestFit="1" customWidth="1"/>
    <col min="1279" max="1279" width="20.7265625" style="463" customWidth="1"/>
    <col min="1280" max="1280" width="24.7265625" style="463" bestFit="1" customWidth="1"/>
    <col min="1281" max="1281" width="21.1796875" style="463" customWidth="1"/>
    <col min="1282" max="1283" width="9.1796875" style="463"/>
    <col min="1284" max="1284" width="11.7265625" style="463" bestFit="1" customWidth="1"/>
    <col min="1285" max="1528" width="9.1796875" style="463"/>
    <col min="1529" max="1529" width="24.7265625" style="463" bestFit="1" customWidth="1"/>
    <col min="1530" max="1530" width="14.26953125" style="463" bestFit="1" customWidth="1"/>
    <col min="1531" max="1531" width="12" style="463" bestFit="1" customWidth="1"/>
    <col min="1532" max="1532" width="8.7265625" style="463" bestFit="1" customWidth="1"/>
    <col min="1533" max="1533" width="11.7265625" style="463" bestFit="1" customWidth="1"/>
    <col min="1534" max="1534" width="7.26953125" style="463" bestFit="1" customWidth="1"/>
    <col min="1535" max="1535" width="20.7265625" style="463" customWidth="1"/>
    <col min="1536" max="1536" width="24.7265625" style="463" bestFit="1" customWidth="1"/>
    <col min="1537" max="1537" width="21.1796875" style="463" customWidth="1"/>
    <col min="1538" max="1539" width="9.1796875" style="463"/>
    <col min="1540" max="1540" width="11.7265625" style="463" bestFit="1" customWidth="1"/>
    <col min="1541" max="1784" width="9.1796875" style="463"/>
    <col min="1785" max="1785" width="24.7265625" style="463" bestFit="1" customWidth="1"/>
    <col min="1786" max="1786" width="14.26953125" style="463" bestFit="1" customWidth="1"/>
    <col min="1787" max="1787" width="12" style="463" bestFit="1" customWidth="1"/>
    <col min="1788" max="1788" width="8.7265625" style="463" bestFit="1" customWidth="1"/>
    <col min="1789" max="1789" width="11.7265625" style="463" bestFit="1" customWidth="1"/>
    <col min="1790" max="1790" width="7.26953125" style="463" bestFit="1" customWidth="1"/>
    <col min="1791" max="1791" width="20.7265625" style="463" customWidth="1"/>
    <col min="1792" max="1792" width="24.7265625" style="463" bestFit="1" customWidth="1"/>
    <col min="1793" max="1793" width="21.1796875" style="463" customWidth="1"/>
    <col min="1794" max="1795" width="9.1796875" style="463"/>
    <col min="1796" max="1796" width="11.7265625" style="463" bestFit="1" customWidth="1"/>
    <col min="1797" max="2040" width="9.1796875" style="463"/>
    <col min="2041" max="2041" width="24.7265625" style="463" bestFit="1" customWidth="1"/>
    <col min="2042" max="2042" width="14.26953125" style="463" bestFit="1" customWidth="1"/>
    <col min="2043" max="2043" width="12" style="463" bestFit="1" customWidth="1"/>
    <col min="2044" max="2044" width="8.7265625" style="463" bestFit="1" customWidth="1"/>
    <col min="2045" max="2045" width="11.7265625" style="463" bestFit="1" customWidth="1"/>
    <col min="2046" max="2046" width="7.26953125" style="463" bestFit="1" customWidth="1"/>
    <col min="2047" max="2047" width="20.7265625" style="463" customWidth="1"/>
    <col min="2048" max="2048" width="24.7265625" style="463" bestFit="1" customWidth="1"/>
    <col min="2049" max="2049" width="21.1796875" style="463" customWidth="1"/>
    <col min="2050" max="2051" width="9.1796875" style="463"/>
    <col min="2052" max="2052" width="11.7265625" style="463" bestFit="1" customWidth="1"/>
    <col min="2053" max="2296" width="9.1796875" style="463"/>
    <col min="2297" max="2297" width="24.7265625" style="463" bestFit="1" customWidth="1"/>
    <col min="2298" max="2298" width="14.26953125" style="463" bestFit="1" customWidth="1"/>
    <col min="2299" max="2299" width="12" style="463" bestFit="1" customWidth="1"/>
    <col min="2300" max="2300" width="8.7265625" style="463" bestFit="1" customWidth="1"/>
    <col min="2301" max="2301" width="11.7265625" style="463" bestFit="1" customWidth="1"/>
    <col min="2302" max="2302" width="7.26953125" style="463" bestFit="1" customWidth="1"/>
    <col min="2303" max="2303" width="20.7265625" style="463" customWidth="1"/>
    <col min="2304" max="2304" width="24.7265625" style="463" bestFit="1" customWidth="1"/>
    <col min="2305" max="2305" width="21.1796875" style="463" customWidth="1"/>
    <col min="2306" max="2307" width="9.1796875" style="463"/>
    <col min="2308" max="2308" width="11.7265625" style="463" bestFit="1" customWidth="1"/>
    <col min="2309" max="2552" width="9.1796875" style="463"/>
    <col min="2553" max="2553" width="24.7265625" style="463" bestFit="1" customWidth="1"/>
    <col min="2554" max="2554" width="14.26953125" style="463" bestFit="1" customWidth="1"/>
    <col min="2555" max="2555" width="12" style="463" bestFit="1" customWidth="1"/>
    <col min="2556" max="2556" width="8.7265625" style="463" bestFit="1" customWidth="1"/>
    <col min="2557" max="2557" width="11.7265625" style="463" bestFit="1" customWidth="1"/>
    <col min="2558" max="2558" width="7.26953125" style="463" bestFit="1" customWidth="1"/>
    <col min="2559" max="2559" width="20.7265625" style="463" customWidth="1"/>
    <col min="2560" max="2560" width="24.7265625" style="463" bestFit="1" customWidth="1"/>
    <col min="2561" max="2561" width="21.1796875" style="463" customWidth="1"/>
    <col min="2562" max="2563" width="9.1796875" style="463"/>
    <col min="2564" max="2564" width="11.7265625" style="463" bestFit="1" customWidth="1"/>
    <col min="2565" max="2808" width="9.1796875" style="463"/>
    <col min="2809" max="2809" width="24.7265625" style="463" bestFit="1" customWidth="1"/>
    <col min="2810" max="2810" width="14.26953125" style="463" bestFit="1" customWidth="1"/>
    <col min="2811" max="2811" width="12" style="463" bestFit="1" customWidth="1"/>
    <col min="2812" max="2812" width="8.7265625" style="463" bestFit="1" customWidth="1"/>
    <col min="2813" max="2813" width="11.7265625" style="463" bestFit="1" customWidth="1"/>
    <col min="2814" max="2814" width="7.26953125" style="463" bestFit="1" customWidth="1"/>
    <col min="2815" max="2815" width="20.7265625" style="463" customWidth="1"/>
    <col min="2816" max="2816" width="24.7265625" style="463" bestFit="1" customWidth="1"/>
    <col min="2817" max="2817" width="21.1796875" style="463" customWidth="1"/>
    <col min="2818" max="2819" width="9.1796875" style="463"/>
    <col min="2820" max="2820" width="11.7265625" style="463" bestFit="1" customWidth="1"/>
    <col min="2821" max="3064" width="9.1796875" style="463"/>
    <col min="3065" max="3065" width="24.7265625" style="463" bestFit="1" customWidth="1"/>
    <col min="3066" max="3066" width="14.26953125" style="463" bestFit="1" customWidth="1"/>
    <col min="3067" max="3067" width="12" style="463" bestFit="1" customWidth="1"/>
    <col min="3068" max="3068" width="8.7265625" style="463" bestFit="1" customWidth="1"/>
    <col min="3069" max="3069" width="11.7265625" style="463" bestFit="1" customWidth="1"/>
    <col min="3070" max="3070" width="7.26953125" style="463" bestFit="1" customWidth="1"/>
    <col min="3071" max="3071" width="20.7265625" style="463" customWidth="1"/>
    <col min="3072" max="3072" width="24.7265625" style="463" bestFit="1" customWidth="1"/>
    <col min="3073" max="3073" width="21.1796875" style="463" customWidth="1"/>
    <col min="3074" max="3075" width="9.1796875" style="463"/>
    <col min="3076" max="3076" width="11.7265625" style="463" bestFit="1" customWidth="1"/>
    <col min="3077" max="3320" width="9.1796875" style="463"/>
    <col min="3321" max="3321" width="24.7265625" style="463" bestFit="1" customWidth="1"/>
    <col min="3322" max="3322" width="14.26953125" style="463" bestFit="1" customWidth="1"/>
    <col min="3323" max="3323" width="12" style="463" bestFit="1" customWidth="1"/>
    <col min="3324" max="3324" width="8.7265625" style="463" bestFit="1" customWidth="1"/>
    <col min="3325" max="3325" width="11.7265625" style="463" bestFit="1" customWidth="1"/>
    <col min="3326" max="3326" width="7.26953125" style="463" bestFit="1" customWidth="1"/>
    <col min="3327" max="3327" width="20.7265625" style="463" customWidth="1"/>
    <col min="3328" max="3328" width="24.7265625" style="463" bestFit="1" customWidth="1"/>
    <col min="3329" max="3329" width="21.1796875" style="463" customWidth="1"/>
    <col min="3330" max="3331" width="9.1796875" style="463"/>
    <col min="3332" max="3332" width="11.7265625" style="463" bestFit="1" customWidth="1"/>
    <col min="3333" max="3576" width="9.1796875" style="463"/>
    <col min="3577" max="3577" width="24.7265625" style="463" bestFit="1" customWidth="1"/>
    <col min="3578" max="3578" width="14.26953125" style="463" bestFit="1" customWidth="1"/>
    <col min="3579" max="3579" width="12" style="463" bestFit="1" customWidth="1"/>
    <col min="3580" max="3580" width="8.7265625" style="463" bestFit="1" customWidth="1"/>
    <col min="3581" max="3581" width="11.7265625" style="463" bestFit="1" customWidth="1"/>
    <col min="3582" max="3582" width="7.26953125" style="463" bestFit="1" customWidth="1"/>
    <col min="3583" max="3583" width="20.7265625" style="463" customWidth="1"/>
    <col min="3584" max="3584" width="24.7265625" style="463" bestFit="1" customWidth="1"/>
    <col min="3585" max="3585" width="21.1796875" style="463" customWidth="1"/>
    <col min="3586" max="3587" width="9.1796875" style="463"/>
    <col min="3588" max="3588" width="11.7265625" style="463" bestFit="1" customWidth="1"/>
    <col min="3589" max="3832" width="9.1796875" style="463"/>
    <col min="3833" max="3833" width="24.7265625" style="463" bestFit="1" customWidth="1"/>
    <col min="3834" max="3834" width="14.26953125" style="463" bestFit="1" customWidth="1"/>
    <col min="3835" max="3835" width="12" style="463" bestFit="1" customWidth="1"/>
    <col min="3836" max="3836" width="8.7265625" style="463" bestFit="1" customWidth="1"/>
    <col min="3837" max="3837" width="11.7265625" style="463" bestFit="1" customWidth="1"/>
    <col min="3838" max="3838" width="7.26953125" style="463" bestFit="1" customWidth="1"/>
    <col min="3839" max="3839" width="20.7265625" style="463" customWidth="1"/>
    <col min="3840" max="3840" width="24.7265625" style="463" bestFit="1" customWidth="1"/>
    <col min="3841" max="3841" width="21.1796875" style="463" customWidth="1"/>
    <col min="3842" max="3843" width="9.1796875" style="463"/>
    <col min="3844" max="3844" width="11.7265625" style="463" bestFit="1" customWidth="1"/>
    <col min="3845" max="4088" width="9.1796875" style="463"/>
    <col min="4089" max="4089" width="24.7265625" style="463" bestFit="1" customWidth="1"/>
    <col min="4090" max="4090" width="14.26953125" style="463" bestFit="1" customWidth="1"/>
    <col min="4091" max="4091" width="12" style="463" bestFit="1" customWidth="1"/>
    <col min="4092" max="4092" width="8.7265625" style="463" bestFit="1" customWidth="1"/>
    <col min="4093" max="4093" width="11.7265625" style="463" bestFit="1" customWidth="1"/>
    <col min="4094" max="4094" width="7.26953125" style="463" bestFit="1" customWidth="1"/>
    <col min="4095" max="4095" width="20.7265625" style="463" customWidth="1"/>
    <col min="4096" max="4096" width="24.7265625" style="463" bestFit="1" customWidth="1"/>
    <col min="4097" max="4097" width="21.1796875" style="463" customWidth="1"/>
    <col min="4098" max="4099" width="9.1796875" style="463"/>
    <col min="4100" max="4100" width="11.7265625" style="463" bestFit="1" customWidth="1"/>
    <col min="4101" max="4344" width="9.1796875" style="463"/>
    <col min="4345" max="4345" width="24.7265625" style="463" bestFit="1" customWidth="1"/>
    <col min="4346" max="4346" width="14.26953125" style="463" bestFit="1" customWidth="1"/>
    <col min="4347" max="4347" width="12" style="463" bestFit="1" customWidth="1"/>
    <col min="4348" max="4348" width="8.7265625" style="463" bestFit="1" customWidth="1"/>
    <col min="4349" max="4349" width="11.7265625" style="463" bestFit="1" customWidth="1"/>
    <col min="4350" max="4350" width="7.26953125" style="463" bestFit="1" customWidth="1"/>
    <col min="4351" max="4351" width="20.7265625" style="463" customWidth="1"/>
    <col min="4352" max="4352" width="24.7265625" style="463" bestFit="1" customWidth="1"/>
    <col min="4353" max="4353" width="21.1796875" style="463" customWidth="1"/>
    <col min="4354" max="4355" width="9.1796875" style="463"/>
    <col min="4356" max="4356" width="11.7265625" style="463" bestFit="1" customWidth="1"/>
    <col min="4357" max="4600" width="9.1796875" style="463"/>
    <col min="4601" max="4601" width="24.7265625" style="463" bestFit="1" customWidth="1"/>
    <col min="4602" max="4602" width="14.26953125" style="463" bestFit="1" customWidth="1"/>
    <col min="4603" max="4603" width="12" style="463" bestFit="1" customWidth="1"/>
    <col min="4604" max="4604" width="8.7265625" style="463" bestFit="1" customWidth="1"/>
    <col min="4605" max="4605" width="11.7265625" style="463" bestFit="1" customWidth="1"/>
    <col min="4606" max="4606" width="7.26953125" style="463" bestFit="1" customWidth="1"/>
    <col min="4607" max="4607" width="20.7265625" style="463" customWidth="1"/>
    <col min="4608" max="4608" width="24.7265625" style="463" bestFit="1" customWidth="1"/>
    <col min="4609" max="4609" width="21.1796875" style="463" customWidth="1"/>
    <col min="4610" max="4611" width="9.1796875" style="463"/>
    <col min="4612" max="4612" width="11.7265625" style="463" bestFit="1" customWidth="1"/>
    <col min="4613" max="4856" width="9.1796875" style="463"/>
    <col min="4857" max="4857" width="24.7265625" style="463" bestFit="1" customWidth="1"/>
    <col min="4858" max="4858" width="14.26953125" style="463" bestFit="1" customWidth="1"/>
    <col min="4859" max="4859" width="12" style="463" bestFit="1" customWidth="1"/>
    <col min="4860" max="4860" width="8.7265625" style="463" bestFit="1" customWidth="1"/>
    <col min="4861" max="4861" width="11.7265625" style="463" bestFit="1" customWidth="1"/>
    <col min="4862" max="4862" width="7.26953125" style="463" bestFit="1" customWidth="1"/>
    <col min="4863" max="4863" width="20.7265625" style="463" customWidth="1"/>
    <col min="4864" max="4864" width="24.7265625" style="463" bestFit="1" customWidth="1"/>
    <col min="4865" max="4865" width="21.1796875" style="463" customWidth="1"/>
    <col min="4866" max="4867" width="9.1796875" style="463"/>
    <col min="4868" max="4868" width="11.7265625" style="463" bestFit="1" customWidth="1"/>
    <col min="4869" max="5112" width="9.1796875" style="463"/>
    <col min="5113" max="5113" width="24.7265625" style="463" bestFit="1" customWidth="1"/>
    <col min="5114" max="5114" width="14.26953125" style="463" bestFit="1" customWidth="1"/>
    <col min="5115" max="5115" width="12" style="463" bestFit="1" customWidth="1"/>
    <col min="5116" max="5116" width="8.7265625" style="463" bestFit="1" customWidth="1"/>
    <col min="5117" max="5117" width="11.7265625" style="463" bestFit="1" customWidth="1"/>
    <col min="5118" max="5118" width="7.26953125" style="463" bestFit="1" customWidth="1"/>
    <col min="5119" max="5119" width="20.7265625" style="463" customWidth="1"/>
    <col min="5120" max="5120" width="24.7265625" style="463" bestFit="1" customWidth="1"/>
    <col min="5121" max="5121" width="21.1796875" style="463" customWidth="1"/>
    <col min="5122" max="5123" width="9.1796875" style="463"/>
    <col min="5124" max="5124" width="11.7265625" style="463" bestFit="1" customWidth="1"/>
    <col min="5125" max="5368" width="9.1796875" style="463"/>
    <col min="5369" max="5369" width="24.7265625" style="463" bestFit="1" customWidth="1"/>
    <col min="5370" max="5370" width="14.26953125" style="463" bestFit="1" customWidth="1"/>
    <col min="5371" max="5371" width="12" style="463" bestFit="1" customWidth="1"/>
    <col min="5372" max="5372" width="8.7265625" style="463" bestFit="1" customWidth="1"/>
    <col min="5373" max="5373" width="11.7265625" style="463" bestFit="1" customWidth="1"/>
    <col min="5374" max="5374" width="7.26953125" style="463" bestFit="1" customWidth="1"/>
    <col min="5375" max="5375" width="20.7265625" style="463" customWidth="1"/>
    <col min="5376" max="5376" width="24.7265625" style="463" bestFit="1" customWidth="1"/>
    <col min="5377" max="5377" width="21.1796875" style="463" customWidth="1"/>
    <col min="5378" max="5379" width="9.1796875" style="463"/>
    <col min="5380" max="5380" width="11.7265625" style="463" bestFit="1" customWidth="1"/>
    <col min="5381" max="5624" width="9.1796875" style="463"/>
    <col min="5625" max="5625" width="24.7265625" style="463" bestFit="1" customWidth="1"/>
    <col min="5626" max="5626" width="14.26953125" style="463" bestFit="1" customWidth="1"/>
    <col min="5627" max="5627" width="12" style="463" bestFit="1" customWidth="1"/>
    <col min="5628" max="5628" width="8.7265625" style="463" bestFit="1" customWidth="1"/>
    <col min="5629" max="5629" width="11.7265625" style="463" bestFit="1" customWidth="1"/>
    <col min="5630" max="5630" width="7.26953125" style="463" bestFit="1" customWidth="1"/>
    <col min="5631" max="5631" width="20.7265625" style="463" customWidth="1"/>
    <col min="5632" max="5632" width="24.7265625" style="463" bestFit="1" customWidth="1"/>
    <col min="5633" max="5633" width="21.1796875" style="463" customWidth="1"/>
    <col min="5634" max="5635" width="9.1796875" style="463"/>
    <col min="5636" max="5636" width="11.7265625" style="463" bestFit="1" customWidth="1"/>
    <col min="5637" max="5880" width="9.1796875" style="463"/>
    <col min="5881" max="5881" width="24.7265625" style="463" bestFit="1" customWidth="1"/>
    <col min="5882" max="5882" width="14.26953125" style="463" bestFit="1" customWidth="1"/>
    <col min="5883" max="5883" width="12" style="463" bestFit="1" customWidth="1"/>
    <col min="5884" max="5884" width="8.7265625" style="463" bestFit="1" customWidth="1"/>
    <col min="5885" max="5885" width="11.7265625" style="463" bestFit="1" customWidth="1"/>
    <col min="5886" max="5886" width="7.26953125" style="463" bestFit="1" customWidth="1"/>
    <col min="5887" max="5887" width="20.7265625" style="463" customWidth="1"/>
    <col min="5888" max="5888" width="24.7265625" style="463" bestFit="1" customWidth="1"/>
    <col min="5889" max="5889" width="21.1796875" style="463" customWidth="1"/>
    <col min="5890" max="5891" width="9.1796875" style="463"/>
    <col min="5892" max="5892" width="11.7265625" style="463" bestFit="1" customWidth="1"/>
    <col min="5893" max="6136" width="9.1796875" style="463"/>
    <col min="6137" max="6137" width="24.7265625" style="463" bestFit="1" customWidth="1"/>
    <col min="6138" max="6138" width="14.26953125" style="463" bestFit="1" customWidth="1"/>
    <col min="6139" max="6139" width="12" style="463" bestFit="1" customWidth="1"/>
    <col min="6140" max="6140" width="8.7265625" style="463" bestFit="1" customWidth="1"/>
    <col min="6141" max="6141" width="11.7265625" style="463" bestFit="1" customWidth="1"/>
    <col min="6142" max="6142" width="7.26953125" style="463" bestFit="1" customWidth="1"/>
    <col min="6143" max="6143" width="20.7265625" style="463" customWidth="1"/>
    <col min="6144" max="6144" width="24.7265625" style="463" bestFit="1" customWidth="1"/>
    <col min="6145" max="6145" width="21.1796875" style="463" customWidth="1"/>
    <col min="6146" max="6147" width="9.1796875" style="463"/>
    <col min="6148" max="6148" width="11.7265625" style="463" bestFit="1" customWidth="1"/>
    <col min="6149" max="6392" width="9.1796875" style="463"/>
    <col min="6393" max="6393" width="24.7265625" style="463" bestFit="1" customWidth="1"/>
    <col min="6394" max="6394" width="14.26953125" style="463" bestFit="1" customWidth="1"/>
    <col min="6395" max="6395" width="12" style="463" bestFit="1" customWidth="1"/>
    <col min="6396" max="6396" width="8.7265625" style="463" bestFit="1" customWidth="1"/>
    <col min="6397" max="6397" width="11.7265625" style="463" bestFit="1" customWidth="1"/>
    <col min="6398" max="6398" width="7.26953125" style="463" bestFit="1" customWidth="1"/>
    <col min="6399" max="6399" width="20.7265625" style="463" customWidth="1"/>
    <col min="6400" max="6400" width="24.7265625" style="463" bestFit="1" customWidth="1"/>
    <col min="6401" max="6401" width="21.1796875" style="463" customWidth="1"/>
    <col min="6402" max="6403" width="9.1796875" style="463"/>
    <col min="6404" max="6404" width="11.7265625" style="463" bestFit="1" customWidth="1"/>
    <col min="6405" max="6648" width="9.1796875" style="463"/>
    <col min="6649" max="6649" width="24.7265625" style="463" bestFit="1" customWidth="1"/>
    <col min="6650" max="6650" width="14.26953125" style="463" bestFit="1" customWidth="1"/>
    <col min="6651" max="6651" width="12" style="463" bestFit="1" customWidth="1"/>
    <col min="6652" max="6652" width="8.7265625" style="463" bestFit="1" customWidth="1"/>
    <col min="6653" max="6653" width="11.7265625" style="463" bestFit="1" customWidth="1"/>
    <col min="6654" max="6654" width="7.26953125" style="463" bestFit="1" customWidth="1"/>
    <col min="6655" max="6655" width="20.7265625" style="463" customWidth="1"/>
    <col min="6656" max="6656" width="24.7265625" style="463" bestFit="1" customWidth="1"/>
    <col min="6657" max="6657" width="21.1796875" style="463" customWidth="1"/>
    <col min="6658" max="6659" width="9.1796875" style="463"/>
    <col min="6660" max="6660" width="11.7265625" style="463" bestFit="1" customWidth="1"/>
    <col min="6661" max="6904" width="9.1796875" style="463"/>
    <col min="6905" max="6905" width="24.7265625" style="463" bestFit="1" customWidth="1"/>
    <col min="6906" max="6906" width="14.26953125" style="463" bestFit="1" customWidth="1"/>
    <col min="6907" max="6907" width="12" style="463" bestFit="1" customWidth="1"/>
    <col min="6908" max="6908" width="8.7265625" style="463" bestFit="1" customWidth="1"/>
    <col min="6909" max="6909" width="11.7265625" style="463" bestFit="1" customWidth="1"/>
    <col min="6910" max="6910" width="7.26953125" style="463" bestFit="1" customWidth="1"/>
    <col min="6911" max="6911" width="20.7265625" style="463" customWidth="1"/>
    <col min="6912" max="6912" width="24.7265625" style="463" bestFit="1" customWidth="1"/>
    <col min="6913" max="6913" width="21.1796875" style="463" customWidth="1"/>
    <col min="6914" max="6915" width="9.1796875" style="463"/>
    <col min="6916" max="6916" width="11.7265625" style="463" bestFit="1" customWidth="1"/>
    <col min="6917" max="7160" width="9.1796875" style="463"/>
    <col min="7161" max="7161" width="24.7265625" style="463" bestFit="1" customWidth="1"/>
    <col min="7162" max="7162" width="14.26953125" style="463" bestFit="1" customWidth="1"/>
    <col min="7163" max="7163" width="12" style="463" bestFit="1" customWidth="1"/>
    <col min="7164" max="7164" width="8.7265625" style="463" bestFit="1" customWidth="1"/>
    <col min="7165" max="7165" width="11.7265625" style="463" bestFit="1" customWidth="1"/>
    <col min="7166" max="7166" width="7.26953125" style="463" bestFit="1" customWidth="1"/>
    <col min="7167" max="7167" width="20.7265625" style="463" customWidth="1"/>
    <col min="7168" max="7168" width="24.7265625" style="463" bestFit="1" customWidth="1"/>
    <col min="7169" max="7169" width="21.1796875" style="463" customWidth="1"/>
    <col min="7170" max="7171" width="9.1796875" style="463"/>
    <col min="7172" max="7172" width="11.7265625" style="463" bestFit="1" customWidth="1"/>
    <col min="7173" max="7416" width="9.1796875" style="463"/>
    <col min="7417" max="7417" width="24.7265625" style="463" bestFit="1" customWidth="1"/>
    <col min="7418" max="7418" width="14.26953125" style="463" bestFit="1" customWidth="1"/>
    <col min="7419" max="7419" width="12" style="463" bestFit="1" customWidth="1"/>
    <col min="7420" max="7420" width="8.7265625" style="463" bestFit="1" customWidth="1"/>
    <col min="7421" max="7421" width="11.7265625" style="463" bestFit="1" customWidth="1"/>
    <col min="7422" max="7422" width="7.26953125" style="463" bestFit="1" customWidth="1"/>
    <col min="7423" max="7423" width="20.7265625" style="463" customWidth="1"/>
    <col min="7424" max="7424" width="24.7265625" style="463" bestFit="1" customWidth="1"/>
    <col min="7425" max="7425" width="21.1796875" style="463" customWidth="1"/>
    <col min="7426" max="7427" width="9.1796875" style="463"/>
    <col min="7428" max="7428" width="11.7265625" style="463" bestFit="1" customWidth="1"/>
    <col min="7429" max="7672" width="9.1796875" style="463"/>
    <col min="7673" max="7673" width="24.7265625" style="463" bestFit="1" customWidth="1"/>
    <col min="7674" max="7674" width="14.26953125" style="463" bestFit="1" customWidth="1"/>
    <col min="7675" max="7675" width="12" style="463" bestFit="1" customWidth="1"/>
    <col min="7676" max="7676" width="8.7265625" style="463" bestFit="1" customWidth="1"/>
    <col min="7677" max="7677" width="11.7265625" style="463" bestFit="1" customWidth="1"/>
    <col min="7678" max="7678" width="7.26953125" style="463" bestFit="1" customWidth="1"/>
    <col min="7679" max="7679" width="20.7265625" style="463" customWidth="1"/>
    <col min="7680" max="7680" width="24.7265625" style="463" bestFit="1" customWidth="1"/>
    <col min="7681" max="7681" width="21.1796875" style="463" customWidth="1"/>
    <col min="7682" max="7683" width="9.1796875" style="463"/>
    <col min="7684" max="7684" width="11.7265625" style="463" bestFit="1" customWidth="1"/>
    <col min="7685" max="7928" width="9.1796875" style="463"/>
    <col min="7929" max="7929" width="24.7265625" style="463" bestFit="1" customWidth="1"/>
    <col min="7930" max="7930" width="14.26953125" style="463" bestFit="1" customWidth="1"/>
    <col min="7931" max="7931" width="12" style="463" bestFit="1" customWidth="1"/>
    <col min="7932" max="7932" width="8.7265625" style="463" bestFit="1" customWidth="1"/>
    <col min="7933" max="7933" width="11.7265625" style="463" bestFit="1" customWidth="1"/>
    <col min="7934" max="7934" width="7.26953125" style="463" bestFit="1" customWidth="1"/>
    <col min="7935" max="7935" width="20.7265625" style="463" customWidth="1"/>
    <col min="7936" max="7936" width="24.7265625" style="463" bestFit="1" customWidth="1"/>
    <col min="7937" max="7937" width="21.1796875" style="463" customWidth="1"/>
    <col min="7938" max="7939" width="9.1796875" style="463"/>
    <col min="7940" max="7940" width="11.7265625" style="463" bestFit="1" customWidth="1"/>
    <col min="7941" max="8184" width="9.1796875" style="463"/>
    <col min="8185" max="8185" width="24.7265625" style="463" bestFit="1" customWidth="1"/>
    <col min="8186" max="8186" width="14.26953125" style="463" bestFit="1" customWidth="1"/>
    <col min="8187" max="8187" width="12" style="463" bestFit="1" customWidth="1"/>
    <col min="8188" max="8188" width="8.7265625" style="463" bestFit="1" customWidth="1"/>
    <col min="8189" max="8189" width="11.7265625" style="463" bestFit="1" customWidth="1"/>
    <col min="8190" max="8190" width="7.26953125" style="463" bestFit="1" customWidth="1"/>
    <col min="8191" max="8191" width="20.7265625" style="463" customWidth="1"/>
    <col min="8192" max="8192" width="24.7265625" style="463" bestFit="1" customWidth="1"/>
    <col min="8193" max="8193" width="21.1796875" style="463" customWidth="1"/>
    <col min="8194" max="8195" width="9.1796875" style="463"/>
    <col min="8196" max="8196" width="11.7265625" style="463" bestFit="1" customWidth="1"/>
    <col min="8197" max="8440" width="9.1796875" style="463"/>
    <col min="8441" max="8441" width="24.7265625" style="463" bestFit="1" customWidth="1"/>
    <col min="8442" max="8442" width="14.26953125" style="463" bestFit="1" customWidth="1"/>
    <col min="8443" max="8443" width="12" style="463" bestFit="1" customWidth="1"/>
    <col min="8444" max="8444" width="8.7265625" style="463" bestFit="1" customWidth="1"/>
    <col min="8445" max="8445" width="11.7265625" style="463" bestFit="1" customWidth="1"/>
    <col min="8446" max="8446" width="7.26953125" style="463" bestFit="1" customWidth="1"/>
    <col min="8447" max="8447" width="20.7265625" style="463" customWidth="1"/>
    <col min="8448" max="8448" width="24.7265625" style="463" bestFit="1" customWidth="1"/>
    <col min="8449" max="8449" width="21.1796875" style="463" customWidth="1"/>
    <col min="8450" max="8451" width="9.1796875" style="463"/>
    <col min="8452" max="8452" width="11.7265625" style="463" bestFit="1" customWidth="1"/>
    <col min="8453" max="8696" width="9.1796875" style="463"/>
    <col min="8697" max="8697" width="24.7265625" style="463" bestFit="1" customWidth="1"/>
    <col min="8698" max="8698" width="14.26953125" style="463" bestFit="1" customWidth="1"/>
    <col min="8699" max="8699" width="12" style="463" bestFit="1" customWidth="1"/>
    <col min="8700" max="8700" width="8.7265625" style="463" bestFit="1" customWidth="1"/>
    <col min="8701" max="8701" width="11.7265625" style="463" bestFit="1" customWidth="1"/>
    <col min="8702" max="8702" width="7.26953125" style="463" bestFit="1" customWidth="1"/>
    <col min="8703" max="8703" width="20.7265625" style="463" customWidth="1"/>
    <col min="8704" max="8704" width="24.7265625" style="463" bestFit="1" customWidth="1"/>
    <col min="8705" max="8705" width="21.1796875" style="463" customWidth="1"/>
    <col min="8706" max="8707" width="9.1796875" style="463"/>
    <col min="8708" max="8708" width="11.7265625" style="463" bestFit="1" customWidth="1"/>
    <col min="8709" max="8952" width="9.1796875" style="463"/>
    <col min="8953" max="8953" width="24.7265625" style="463" bestFit="1" customWidth="1"/>
    <col min="8954" max="8954" width="14.26953125" style="463" bestFit="1" customWidth="1"/>
    <col min="8955" max="8955" width="12" style="463" bestFit="1" customWidth="1"/>
    <col min="8956" max="8956" width="8.7265625" style="463" bestFit="1" customWidth="1"/>
    <col min="8957" max="8957" width="11.7265625" style="463" bestFit="1" customWidth="1"/>
    <col min="8958" max="8958" width="7.26953125" style="463" bestFit="1" customWidth="1"/>
    <col min="8959" max="8959" width="20.7265625" style="463" customWidth="1"/>
    <col min="8960" max="8960" width="24.7265625" style="463" bestFit="1" customWidth="1"/>
    <col min="8961" max="8961" width="21.1796875" style="463" customWidth="1"/>
    <col min="8962" max="8963" width="9.1796875" style="463"/>
    <col min="8964" max="8964" width="11.7265625" style="463" bestFit="1" customWidth="1"/>
    <col min="8965" max="9208" width="9.1796875" style="463"/>
    <col min="9209" max="9209" width="24.7265625" style="463" bestFit="1" customWidth="1"/>
    <col min="9210" max="9210" width="14.26953125" style="463" bestFit="1" customWidth="1"/>
    <col min="9211" max="9211" width="12" style="463" bestFit="1" customWidth="1"/>
    <col min="9212" max="9212" width="8.7265625" style="463" bestFit="1" customWidth="1"/>
    <col min="9213" max="9213" width="11.7265625" style="463" bestFit="1" customWidth="1"/>
    <col min="9214" max="9214" width="7.26953125" style="463" bestFit="1" customWidth="1"/>
    <col min="9215" max="9215" width="20.7265625" style="463" customWidth="1"/>
    <col min="9216" max="9216" width="24.7265625" style="463" bestFit="1" customWidth="1"/>
    <col min="9217" max="9217" width="21.1796875" style="463" customWidth="1"/>
    <col min="9218" max="9219" width="9.1796875" style="463"/>
    <col min="9220" max="9220" width="11.7265625" style="463" bestFit="1" customWidth="1"/>
    <col min="9221" max="9464" width="9.1796875" style="463"/>
    <col min="9465" max="9465" width="24.7265625" style="463" bestFit="1" customWidth="1"/>
    <col min="9466" max="9466" width="14.26953125" style="463" bestFit="1" customWidth="1"/>
    <col min="9467" max="9467" width="12" style="463" bestFit="1" customWidth="1"/>
    <col min="9468" max="9468" width="8.7265625" style="463" bestFit="1" customWidth="1"/>
    <col min="9469" max="9469" width="11.7265625" style="463" bestFit="1" customWidth="1"/>
    <col min="9470" max="9470" width="7.26953125" style="463" bestFit="1" customWidth="1"/>
    <col min="9471" max="9471" width="20.7265625" style="463" customWidth="1"/>
    <col min="9472" max="9472" width="24.7265625" style="463" bestFit="1" customWidth="1"/>
    <col min="9473" max="9473" width="21.1796875" style="463" customWidth="1"/>
    <col min="9474" max="9475" width="9.1796875" style="463"/>
    <col min="9476" max="9476" width="11.7265625" style="463" bestFit="1" customWidth="1"/>
    <col min="9477" max="9720" width="9.1796875" style="463"/>
    <col min="9721" max="9721" width="24.7265625" style="463" bestFit="1" customWidth="1"/>
    <col min="9722" max="9722" width="14.26953125" style="463" bestFit="1" customWidth="1"/>
    <col min="9723" max="9723" width="12" style="463" bestFit="1" customWidth="1"/>
    <col min="9724" max="9724" width="8.7265625" style="463" bestFit="1" customWidth="1"/>
    <col min="9725" max="9725" width="11.7265625" style="463" bestFit="1" customWidth="1"/>
    <col min="9726" max="9726" width="7.26953125" style="463" bestFit="1" customWidth="1"/>
    <col min="9727" max="9727" width="20.7265625" style="463" customWidth="1"/>
    <col min="9728" max="9728" width="24.7265625" style="463" bestFit="1" customWidth="1"/>
    <col min="9729" max="9729" width="21.1796875" style="463" customWidth="1"/>
    <col min="9730" max="9731" width="9.1796875" style="463"/>
    <col min="9732" max="9732" width="11.7265625" style="463" bestFit="1" customWidth="1"/>
    <col min="9733" max="9976" width="9.1796875" style="463"/>
    <col min="9977" max="9977" width="24.7265625" style="463" bestFit="1" customWidth="1"/>
    <col min="9978" max="9978" width="14.26953125" style="463" bestFit="1" customWidth="1"/>
    <col min="9979" max="9979" width="12" style="463" bestFit="1" customWidth="1"/>
    <col min="9980" max="9980" width="8.7265625" style="463" bestFit="1" customWidth="1"/>
    <col min="9981" max="9981" width="11.7265625" style="463" bestFit="1" customWidth="1"/>
    <col min="9982" max="9982" width="7.26953125" style="463" bestFit="1" customWidth="1"/>
    <col min="9983" max="9983" width="20.7265625" style="463" customWidth="1"/>
    <col min="9984" max="9984" width="24.7265625" style="463" bestFit="1" customWidth="1"/>
    <col min="9985" max="9985" width="21.1796875" style="463" customWidth="1"/>
    <col min="9986" max="9987" width="9.1796875" style="463"/>
    <col min="9988" max="9988" width="11.7265625" style="463" bestFit="1" customWidth="1"/>
    <col min="9989" max="10232" width="9.1796875" style="463"/>
    <col min="10233" max="10233" width="24.7265625" style="463" bestFit="1" customWidth="1"/>
    <col min="10234" max="10234" width="14.26953125" style="463" bestFit="1" customWidth="1"/>
    <col min="10235" max="10235" width="12" style="463" bestFit="1" customWidth="1"/>
    <col min="10236" max="10236" width="8.7265625" style="463" bestFit="1" customWidth="1"/>
    <col min="10237" max="10237" width="11.7265625" style="463" bestFit="1" customWidth="1"/>
    <col min="10238" max="10238" width="7.26953125" style="463" bestFit="1" customWidth="1"/>
    <col min="10239" max="10239" width="20.7265625" style="463" customWidth="1"/>
    <col min="10240" max="10240" width="24.7265625" style="463" bestFit="1" customWidth="1"/>
    <col min="10241" max="10241" width="21.1796875" style="463" customWidth="1"/>
    <col min="10242" max="10243" width="9.1796875" style="463"/>
    <col min="10244" max="10244" width="11.7265625" style="463" bestFit="1" customWidth="1"/>
    <col min="10245" max="10488" width="9.1796875" style="463"/>
    <col min="10489" max="10489" width="24.7265625" style="463" bestFit="1" customWidth="1"/>
    <col min="10490" max="10490" width="14.26953125" style="463" bestFit="1" customWidth="1"/>
    <col min="10491" max="10491" width="12" style="463" bestFit="1" customWidth="1"/>
    <col min="10492" max="10492" width="8.7265625" style="463" bestFit="1" customWidth="1"/>
    <col min="10493" max="10493" width="11.7265625" style="463" bestFit="1" customWidth="1"/>
    <col min="10494" max="10494" width="7.26953125" style="463" bestFit="1" customWidth="1"/>
    <col min="10495" max="10495" width="20.7265625" style="463" customWidth="1"/>
    <col min="10496" max="10496" width="24.7265625" style="463" bestFit="1" customWidth="1"/>
    <col min="10497" max="10497" width="21.1796875" style="463" customWidth="1"/>
    <col min="10498" max="10499" width="9.1796875" style="463"/>
    <col min="10500" max="10500" width="11.7265625" style="463" bestFit="1" customWidth="1"/>
    <col min="10501" max="10744" width="9.1796875" style="463"/>
    <col min="10745" max="10745" width="24.7265625" style="463" bestFit="1" customWidth="1"/>
    <col min="10746" max="10746" width="14.26953125" style="463" bestFit="1" customWidth="1"/>
    <col min="10747" max="10747" width="12" style="463" bestFit="1" customWidth="1"/>
    <col min="10748" max="10748" width="8.7265625" style="463" bestFit="1" customWidth="1"/>
    <col min="10749" max="10749" width="11.7265625" style="463" bestFit="1" customWidth="1"/>
    <col min="10750" max="10750" width="7.26953125" style="463" bestFit="1" customWidth="1"/>
    <col min="10751" max="10751" width="20.7265625" style="463" customWidth="1"/>
    <col min="10752" max="10752" width="24.7265625" style="463" bestFit="1" customWidth="1"/>
    <col min="10753" max="10753" width="21.1796875" style="463" customWidth="1"/>
    <col min="10754" max="10755" width="9.1796875" style="463"/>
    <col min="10756" max="10756" width="11.7265625" style="463" bestFit="1" customWidth="1"/>
    <col min="10757" max="11000" width="9.1796875" style="463"/>
    <col min="11001" max="11001" width="24.7265625" style="463" bestFit="1" customWidth="1"/>
    <col min="11002" max="11002" width="14.26953125" style="463" bestFit="1" customWidth="1"/>
    <col min="11003" max="11003" width="12" style="463" bestFit="1" customWidth="1"/>
    <col min="11004" max="11004" width="8.7265625" style="463" bestFit="1" customWidth="1"/>
    <col min="11005" max="11005" width="11.7265625" style="463" bestFit="1" customWidth="1"/>
    <col min="11006" max="11006" width="7.26953125" style="463" bestFit="1" customWidth="1"/>
    <col min="11007" max="11007" width="20.7265625" style="463" customWidth="1"/>
    <col min="11008" max="11008" width="24.7265625" style="463" bestFit="1" customWidth="1"/>
    <col min="11009" max="11009" width="21.1796875" style="463" customWidth="1"/>
    <col min="11010" max="11011" width="9.1796875" style="463"/>
    <col min="11012" max="11012" width="11.7265625" style="463" bestFit="1" customWidth="1"/>
    <col min="11013" max="11256" width="9.1796875" style="463"/>
    <col min="11257" max="11257" width="24.7265625" style="463" bestFit="1" customWidth="1"/>
    <col min="11258" max="11258" width="14.26953125" style="463" bestFit="1" customWidth="1"/>
    <col min="11259" max="11259" width="12" style="463" bestFit="1" customWidth="1"/>
    <col min="11260" max="11260" width="8.7265625" style="463" bestFit="1" customWidth="1"/>
    <col min="11261" max="11261" width="11.7265625" style="463" bestFit="1" customWidth="1"/>
    <col min="11262" max="11262" width="7.26953125" style="463" bestFit="1" customWidth="1"/>
    <col min="11263" max="11263" width="20.7265625" style="463" customWidth="1"/>
    <col min="11264" max="11264" width="24.7265625" style="463" bestFit="1" customWidth="1"/>
    <col min="11265" max="11265" width="21.1796875" style="463" customWidth="1"/>
    <col min="11266" max="11267" width="9.1796875" style="463"/>
    <col min="11268" max="11268" width="11.7265625" style="463" bestFit="1" customWidth="1"/>
    <col min="11269" max="11512" width="9.1796875" style="463"/>
    <col min="11513" max="11513" width="24.7265625" style="463" bestFit="1" customWidth="1"/>
    <col min="11514" max="11514" width="14.26953125" style="463" bestFit="1" customWidth="1"/>
    <col min="11515" max="11515" width="12" style="463" bestFit="1" customWidth="1"/>
    <col min="11516" max="11516" width="8.7265625" style="463" bestFit="1" customWidth="1"/>
    <col min="11517" max="11517" width="11.7265625" style="463" bestFit="1" customWidth="1"/>
    <col min="11518" max="11518" width="7.26953125" style="463" bestFit="1" customWidth="1"/>
    <col min="11519" max="11519" width="20.7265625" style="463" customWidth="1"/>
    <col min="11520" max="11520" width="24.7265625" style="463" bestFit="1" customWidth="1"/>
    <col min="11521" max="11521" width="21.1796875" style="463" customWidth="1"/>
    <col min="11522" max="11523" width="9.1796875" style="463"/>
    <col min="11524" max="11524" width="11.7265625" style="463" bestFit="1" customWidth="1"/>
    <col min="11525" max="11768" width="9.1796875" style="463"/>
    <col min="11769" max="11769" width="24.7265625" style="463" bestFit="1" customWidth="1"/>
    <col min="11770" max="11770" width="14.26953125" style="463" bestFit="1" customWidth="1"/>
    <col min="11771" max="11771" width="12" style="463" bestFit="1" customWidth="1"/>
    <col min="11772" max="11772" width="8.7265625" style="463" bestFit="1" customWidth="1"/>
    <col min="11773" max="11773" width="11.7265625" style="463" bestFit="1" customWidth="1"/>
    <col min="11774" max="11774" width="7.26953125" style="463" bestFit="1" customWidth="1"/>
    <col min="11775" max="11775" width="20.7265625" style="463" customWidth="1"/>
    <col min="11776" max="11776" width="24.7265625" style="463" bestFit="1" customWidth="1"/>
    <col min="11777" max="11777" width="21.1796875" style="463" customWidth="1"/>
    <col min="11778" max="11779" width="9.1796875" style="463"/>
    <col min="11780" max="11780" width="11.7265625" style="463" bestFit="1" customWidth="1"/>
    <col min="11781" max="12024" width="9.1796875" style="463"/>
    <col min="12025" max="12025" width="24.7265625" style="463" bestFit="1" customWidth="1"/>
    <col min="12026" max="12026" width="14.26953125" style="463" bestFit="1" customWidth="1"/>
    <col min="12027" max="12027" width="12" style="463" bestFit="1" customWidth="1"/>
    <col min="12028" max="12028" width="8.7265625" style="463" bestFit="1" customWidth="1"/>
    <col min="12029" max="12029" width="11.7265625" style="463" bestFit="1" customWidth="1"/>
    <col min="12030" max="12030" width="7.26953125" style="463" bestFit="1" customWidth="1"/>
    <col min="12031" max="12031" width="20.7265625" style="463" customWidth="1"/>
    <col min="12032" max="12032" width="24.7265625" style="463" bestFit="1" customWidth="1"/>
    <col min="12033" max="12033" width="21.1796875" style="463" customWidth="1"/>
    <col min="12034" max="12035" width="9.1796875" style="463"/>
    <col min="12036" max="12036" width="11.7265625" style="463" bestFit="1" customWidth="1"/>
    <col min="12037" max="12280" width="9.1796875" style="463"/>
    <col min="12281" max="12281" width="24.7265625" style="463" bestFit="1" customWidth="1"/>
    <col min="12282" max="12282" width="14.26953125" style="463" bestFit="1" customWidth="1"/>
    <col min="12283" max="12283" width="12" style="463" bestFit="1" customWidth="1"/>
    <col min="12284" max="12284" width="8.7265625" style="463" bestFit="1" customWidth="1"/>
    <col min="12285" max="12285" width="11.7265625" style="463" bestFit="1" customWidth="1"/>
    <col min="12286" max="12286" width="7.26953125" style="463" bestFit="1" customWidth="1"/>
    <col min="12287" max="12287" width="20.7265625" style="463" customWidth="1"/>
    <col min="12288" max="12288" width="24.7265625" style="463" bestFit="1" customWidth="1"/>
    <col min="12289" max="12289" width="21.1796875" style="463" customWidth="1"/>
    <col min="12290" max="12291" width="9.1796875" style="463"/>
    <col min="12292" max="12292" width="11.7265625" style="463" bestFit="1" customWidth="1"/>
    <col min="12293" max="12536" width="9.1796875" style="463"/>
    <col min="12537" max="12537" width="24.7265625" style="463" bestFit="1" customWidth="1"/>
    <col min="12538" max="12538" width="14.26953125" style="463" bestFit="1" customWidth="1"/>
    <col min="12539" max="12539" width="12" style="463" bestFit="1" customWidth="1"/>
    <col min="12540" max="12540" width="8.7265625" style="463" bestFit="1" customWidth="1"/>
    <col min="12541" max="12541" width="11.7265625" style="463" bestFit="1" customWidth="1"/>
    <col min="12542" max="12542" width="7.26953125" style="463" bestFit="1" customWidth="1"/>
    <col min="12543" max="12543" width="20.7265625" style="463" customWidth="1"/>
    <col min="12544" max="12544" width="24.7265625" style="463" bestFit="1" customWidth="1"/>
    <col min="12545" max="12545" width="21.1796875" style="463" customWidth="1"/>
    <col min="12546" max="12547" width="9.1796875" style="463"/>
    <col min="12548" max="12548" width="11.7265625" style="463" bestFit="1" customWidth="1"/>
    <col min="12549" max="12792" width="9.1796875" style="463"/>
    <col min="12793" max="12793" width="24.7265625" style="463" bestFit="1" customWidth="1"/>
    <col min="12794" max="12794" width="14.26953125" style="463" bestFit="1" customWidth="1"/>
    <col min="12795" max="12795" width="12" style="463" bestFit="1" customWidth="1"/>
    <col min="12796" max="12796" width="8.7265625" style="463" bestFit="1" customWidth="1"/>
    <col min="12797" max="12797" width="11.7265625" style="463" bestFit="1" customWidth="1"/>
    <col min="12798" max="12798" width="7.26953125" style="463" bestFit="1" customWidth="1"/>
    <col min="12799" max="12799" width="20.7265625" style="463" customWidth="1"/>
    <col min="12800" max="12800" width="24.7265625" style="463" bestFit="1" customWidth="1"/>
    <col min="12801" max="12801" width="21.1796875" style="463" customWidth="1"/>
    <col min="12802" max="12803" width="9.1796875" style="463"/>
    <col min="12804" max="12804" width="11.7265625" style="463" bestFit="1" customWidth="1"/>
    <col min="12805" max="13048" width="9.1796875" style="463"/>
    <col min="13049" max="13049" width="24.7265625" style="463" bestFit="1" customWidth="1"/>
    <col min="13050" max="13050" width="14.26953125" style="463" bestFit="1" customWidth="1"/>
    <col min="13051" max="13051" width="12" style="463" bestFit="1" customWidth="1"/>
    <col min="13052" max="13052" width="8.7265625" style="463" bestFit="1" customWidth="1"/>
    <col min="13053" max="13053" width="11.7265625" style="463" bestFit="1" customWidth="1"/>
    <col min="13054" max="13054" width="7.26953125" style="463" bestFit="1" customWidth="1"/>
    <col min="13055" max="13055" width="20.7265625" style="463" customWidth="1"/>
    <col min="13056" max="13056" width="24.7265625" style="463" bestFit="1" customWidth="1"/>
    <col min="13057" max="13057" width="21.1796875" style="463" customWidth="1"/>
    <col min="13058" max="13059" width="9.1796875" style="463"/>
    <col min="13060" max="13060" width="11.7265625" style="463" bestFit="1" customWidth="1"/>
    <col min="13061" max="13304" width="9.1796875" style="463"/>
    <col min="13305" max="13305" width="24.7265625" style="463" bestFit="1" customWidth="1"/>
    <col min="13306" max="13306" width="14.26953125" style="463" bestFit="1" customWidth="1"/>
    <col min="13307" max="13307" width="12" style="463" bestFit="1" customWidth="1"/>
    <col min="13308" max="13308" width="8.7265625" style="463" bestFit="1" customWidth="1"/>
    <col min="13309" max="13309" width="11.7265625" style="463" bestFit="1" customWidth="1"/>
    <col min="13310" max="13310" width="7.26953125" style="463" bestFit="1" customWidth="1"/>
    <col min="13311" max="13311" width="20.7265625" style="463" customWidth="1"/>
    <col min="13312" max="13312" width="24.7265625" style="463" bestFit="1" customWidth="1"/>
    <col min="13313" max="13313" width="21.1796875" style="463" customWidth="1"/>
    <col min="13314" max="13315" width="9.1796875" style="463"/>
    <col min="13316" max="13316" width="11.7265625" style="463" bestFit="1" customWidth="1"/>
    <col min="13317" max="13560" width="9.1796875" style="463"/>
    <col min="13561" max="13561" width="24.7265625" style="463" bestFit="1" customWidth="1"/>
    <col min="13562" max="13562" width="14.26953125" style="463" bestFit="1" customWidth="1"/>
    <col min="13563" max="13563" width="12" style="463" bestFit="1" customWidth="1"/>
    <col min="13564" max="13564" width="8.7265625" style="463" bestFit="1" customWidth="1"/>
    <col min="13565" max="13565" width="11.7265625" style="463" bestFit="1" customWidth="1"/>
    <col min="13566" max="13566" width="7.26953125" style="463" bestFit="1" customWidth="1"/>
    <col min="13567" max="13567" width="20.7265625" style="463" customWidth="1"/>
    <col min="13568" max="13568" width="24.7265625" style="463" bestFit="1" customWidth="1"/>
    <col min="13569" max="13569" width="21.1796875" style="463" customWidth="1"/>
    <col min="13570" max="13571" width="9.1796875" style="463"/>
    <col min="13572" max="13572" width="11.7265625" style="463" bestFit="1" customWidth="1"/>
    <col min="13573" max="13816" width="9.1796875" style="463"/>
    <col min="13817" max="13817" width="24.7265625" style="463" bestFit="1" customWidth="1"/>
    <col min="13818" max="13818" width="14.26953125" style="463" bestFit="1" customWidth="1"/>
    <col min="13819" max="13819" width="12" style="463" bestFit="1" customWidth="1"/>
    <col min="13820" max="13820" width="8.7265625" style="463" bestFit="1" customWidth="1"/>
    <col min="13821" max="13821" width="11.7265625" style="463" bestFit="1" customWidth="1"/>
    <col min="13822" max="13822" width="7.26953125" style="463" bestFit="1" customWidth="1"/>
    <col min="13823" max="13823" width="20.7265625" style="463" customWidth="1"/>
    <col min="13824" max="13824" width="24.7265625" style="463" bestFit="1" customWidth="1"/>
    <col min="13825" max="13825" width="21.1796875" style="463" customWidth="1"/>
    <col min="13826" max="13827" width="9.1796875" style="463"/>
    <col min="13828" max="13828" width="11.7265625" style="463" bestFit="1" customWidth="1"/>
    <col min="13829" max="14072" width="9.1796875" style="463"/>
    <col min="14073" max="14073" width="24.7265625" style="463" bestFit="1" customWidth="1"/>
    <col min="14074" max="14074" width="14.26953125" style="463" bestFit="1" customWidth="1"/>
    <col min="14075" max="14075" width="12" style="463" bestFit="1" customWidth="1"/>
    <col min="14076" max="14076" width="8.7265625" style="463" bestFit="1" customWidth="1"/>
    <col min="14077" max="14077" width="11.7265625" style="463" bestFit="1" customWidth="1"/>
    <col min="14078" max="14078" width="7.26953125" style="463" bestFit="1" customWidth="1"/>
    <col min="14079" max="14079" width="20.7265625" style="463" customWidth="1"/>
    <col min="14080" max="14080" width="24.7265625" style="463" bestFit="1" customWidth="1"/>
    <col min="14081" max="14081" width="21.1796875" style="463" customWidth="1"/>
    <col min="14082" max="14083" width="9.1796875" style="463"/>
    <col min="14084" max="14084" width="11.7265625" style="463" bestFit="1" customWidth="1"/>
    <col min="14085" max="14328" width="9.1796875" style="463"/>
    <col min="14329" max="14329" width="24.7265625" style="463" bestFit="1" customWidth="1"/>
    <col min="14330" max="14330" width="14.26953125" style="463" bestFit="1" customWidth="1"/>
    <col min="14331" max="14331" width="12" style="463" bestFit="1" customWidth="1"/>
    <col min="14332" max="14332" width="8.7265625" style="463" bestFit="1" customWidth="1"/>
    <col min="14333" max="14333" width="11.7265625" style="463" bestFit="1" customWidth="1"/>
    <col min="14334" max="14334" width="7.26953125" style="463" bestFit="1" customWidth="1"/>
    <col min="14335" max="14335" width="20.7265625" style="463" customWidth="1"/>
    <col min="14336" max="14336" width="24.7265625" style="463" bestFit="1" customWidth="1"/>
    <col min="14337" max="14337" width="21.1796875" style="463" customWidth="1"/>
    <col min="14338" max="14339" width="9.1796875" style="463"/>
    <col min="14340" max="14340" width="11.7265625" style="463" bestFit="1" customWidth="1"/>
    <col min="14341" max="14584" width="9.1796875" style="463"/>
    <col min="14585" max="14585" width="24.7265625" style="463" bestFit="1" customWidth="1"/>
    <col min="14586" max="14586" width="14.26953125" style="463" bestFit="1" customWidth="1"/>
    <col min="14587" max="14587" width="12" style="463" bestFit="1" customWidth="1"/>
    <col min="14588" max="14588" width="8.7265625" style="463" bestFit="1" customWidth="1"/>
    <col min="14589" max="14589" width="11.7265625" style="463" bestFit="1" customWidth="1"/>
    <col min="14590" max="14590" width="7.26953125" style="463" bestFit="1" customWidth="1"/>
    <col min="14591" max="14591" width="20.7265625" style="463" customWidth="1"/>
    <col min="14592" max="14592" width="24.7265625" style="463" bestFit="1" customWidth="1"/>
    <col min="14593" max="14593" width="21.1796875" style="463" customWidth="1"/>
    <col min="14594" max="14595" width="9.1796875" style="463"/>
    <col min="14596" max="14596" width="11.7265625" style="463" bestFit="1" customWidth="1"/>
    <col min="14597" max="14840" width="9.1796875" style="463"/>
    <col min="14841" max="14841" width="24.7265625" style="463" bestFit="1" customWidth="1"/>
    <col min="14842" max="14842" width="14.26953125" style="463" bestFit="1" customWidth="1"/>
    <col min="14843" max="14843" width="12" style="463" bestFit="1" customWidth="1"/>
    <col min="14844" max="14844" width="8.7265625" style="463" bestFit="1" customWidth="1"/>
    <col min="14845" max="14845" width="11.7265625" style="463" bestFit="1" customWidth="1"/>
    <col min="14846" max="14846" width="7.26953125" style="463" bestFit="1" customWidth="1"/>
    <col min="14847" max="14847" width="20.7265625" style="463" customWidth="1"/>
    <col min="14848" max="14848" width="24.7265625" style="463" bestFit="1" customWidth="1"/>
    <col min="14849" max="14849" width="21.1796875" style="463" customWidth="1"/>
    <col min="14850" max="14851" width="9.1796875" style="463"/>
    <col min="14852" max="14852" width="11.7265625" style="463" bestFit="1" customWidth="1"/>
    <col min="14853" max="15096" width="9.1796875" style="463"/>
    <col min="15097" max="15097" width="24.7265625" style="463" bestFit="1" customWidth="1"/>
    <col min="15098" max="15098" width="14.26953125" style="463" bestFit="1" customWidth="1"/>
    <col min="15099" max="15099" width="12" style="463" bestFit="1" customWidth="1"/>
    <col min="15100" max="15100" width="8.7265625" style="463" bestFit="1" customWidth="1"/>
    <col min="15101" max="15101" width="11.7265625" style="463" bestFit="1" customWidth="1"/>
    <col min="15102" max="15102" width="7.26953125" style="463" bestFit="1" customWidth="1"/>
    <col min="15103" max="15103" width="20.7265625" style="463" customWidth="1"/>
    <col min="15104" max="15104" width="24.7265625" style="463" bestFit="1" customWidth="1"/>
    <col min="15105" max="15105" width="21.1796875" style="463" customWidth="1"/>
    <col min="15106" max="15107" width="9.1796875" style="463"/>
    <col min="15108" max="15108" width="11.7265625" style="463" bestFit="1" customWidth="1"/>
    <col min="15109" max="15352" width="9.1796875" style="463"/>
    <col min="15353" max="15353" width="24.7265625" style="463" bestFit="1" customWidth="1"/>
    <col min="15354" max="15354" width="14.26953125" style="463" bestFit="1" customWidth="1"/>
    <col min="15355" max="15355" width="12" style="463" bestFit="1" customWidth="1"/>
    <col min="15356" max="15356" width="8.7265625" style="463" bestFit="1" customWidth="1"/>
    <col min="15357" max="15357" width="11.7265625" style="463" bestFit="1" customWidth="1"/>
    <col min="15358" max="15358" width="7.26953125" style="463" bestFit="1" customWidth="1"/>
    <col min="15359" max="15359" width="20.7265625" style="463" customWidth="1"/>
    <col min="15360" max="15360" width="24.7265625" style="463" bestFit="1" customWidth="1"/>
    <col min="15361" max="15361" width="21.1796875" style="463" customWidth="1"/>
    <col min="15362" max="15363" width="9.1796875" style="463"/>
    <col min="15364" max="15364" width="11.7265625" style="463" bestFit="1" customWidth="1"/>
    <col min="15365" max="15608" width="9.1796875" style="463"/>
    <col min="15609" max="15609" width="24.7265625" style="463" bestFit="1" customWidth="1"/>
    <col min="15610" max="15610" width="14.26953125" style="463" bestFit="1" customWidth="1"/>
    <col min="15611" max="15611" width="12" style="463" bestFit="1" customWidth="1"/>
    <col min="15612" max="15612" width="8.7265625" style="463" bestFit="1" customWidth="1"/>
    <col min="15613" max="15613" width="11.7265625" style="463" bestFit="1" customWidth="1"/>
    <col min="15614" max="15614" width="7.26953125" style="463" bestFit="1" customWidth="1"/>
    <col min="15615" max="15615" width="20.7265625" style="463" customWidth="1"/>
    <col min="15616" max="15616" width="24.7265625" style="463" bestFit="1" customWidth="1"/>
    <col min="15617" max="15617" width="21.1796875" style="463" customWidth="1"/>
    <col min="15618" max="15619" width="9.1796875" style="463"/>
    <col min="15620" max="15620" width="11.7265625" style="463" bestFit="1" customWidth="1"/>
    <col min="15621" max="15864" width="9.1796875" style="463"/>
    <col min="15865" max="15865" width="24.7265625" style="463" bestFit="1" customWidth="1"/>
    <col min="15866" max="15866" width="14.26953125" style="463" bestFit="1" customWidth="1"/>
    <col min="15867" max="15867" width="12" style="463" bestFit="1" customWidth="1"/>
    <col min="15868" max="15868" width="8.7265625" style="463" bestFit="1" customWidth="1"/>
    <col min="15869" max="15869" width="11.7265625" style="463" bestFit="1" customWidth="1"/>
    <col min="15870" max="15870" width="7.26953125" style="463" bestFit="1" customWidth="1"/>
    <col min="15871" max="15871" width="20.7265625" style="463" customWidth="1"/>
    <col min="15872" max="15872" width="24.7265625" style="463" bestFit="1" customWidth="1"/>
    <col min="15873" max="15873" width="21.1796875" style="463" customWidth="1"/>
    <col min="15874" max="15875" width="9.1796875" style="463"/>
    <col min="15876" max="15876" width="11.7265625" style="463" bestFit="1" customWidth="1"/>
    <col min="15877" max="16120" width="9.1796875" style="463"/>
    <col min="16121" max="16121" width="24.7265625" style="463" bestFit="1" customWidth="1"/>
    <col min="16122" max="16122" width="14.26953125" style="463" bestFit="1" customWidth="1"/>
    <col min="16123" max="16123" width="12" style="463" bestFit="1" customWidth="1"/>
    <col min="16124" max="16124" width="8.7265625" style="463" bestFit="1" customWidth="1"/>
    <col min="16125" max="16125" width="11.7265625" style="463" bestFit="1" customWidth="1"/>
    <col min="16126" max="16126" width="7.26953125" style="463" bestFit="1" customWidth="1"/>
    <col min="16127" max="16127" width="20.7265625" style="463" customWidth="1"/>
    <col min="16128" max="16128" width="24.7265625" style="463" bestFit="1" customWidth="1"/>
    <col min="16129" max="16129" width="21.1796875" style="463" customWidth="1"/>
    <col min="16130" max="16131" width="9.1796875" style="463"/>
    <col min="16132" max="16132" width="11.7265625" style="463" bestFit="1" customWidth="1"/>
    <col min="16133" max="16384" width="9.1796875" style="463"/>
  </cols>
  <sheetData>
    <row r="2" spans="2:15" ht="15" thickBot="1">
      <c r="B2" s="658" t="s">
        <v>326</v>
      </c>
      <c r="D2" s="446" t="s">
        <v>672</v>
      </c>
    </row>
    <row r="3" spans="2:15" ht="21.75" customHeight="1" thickBot="1">
      <c r="B3" s="3258" t="s">
        <v>327</v>
      </c>
      <c r="C3" s="3259"/>
      <c r="D3" s="3259"/>
      <c r="E3" s="3260"/>
    </row>
    <row r="4" spans="2:15" ht="27.75" customHeight="1" thickBot="1">
      <c r="B4" s="3261" t="s">
        <v>294</v>
      </c>
      <c r="C4" s="3262"/>
      <c r="D4" s="954" t="s">
        <v>328</v>
      </c>
      <c r="E4" s="1118">
        <v>7.5</v>
      </c>
      <c r="G4" s="904"/>
      <c r="H4" s="905"/>
      <c r="I4" s="906"/>
      <c r="L4" s="3265" t="s">
        <v>419</v>
      </c>
      <c r="M4" s="3266"/>
      <c r="N4" s="3266"/>
      <c r="O4" s="3267"/>
    </row>
    <row r="5" spans="2:15" ht="15" thickBot="1">
      <c r="B5" s="813"/>
      <c r="C5" s="956"/>
      <c r="D5" s="957" t="s">
        <v>329</v>
      </c>
      <c r="E5" s="958">
        <v>365</v>
      </c>
      <c r="G5" s="906"/>
      <c r="H5" s="905"/>
      <c r="I5" s="906"/>
      <c r="L5" s="2466" t="s">
        <v>874</v>
      </c>
      <c r="M5" s="2467"/>
      <c r="N5" s="2468"/>
      <c r="O5" s="2469">
        <f>E24</f>
        <v>242.44906233086152</v>
      </c>
    </row>
    <row r="6" spans="2:15" ht="31.5" customHeight="1" thickBot="1">
      <c r="B6" s="959" t="s">
        <v>330</v>
      </c>
      <c r="C6" s="3271" t="s">
        <v>332</v>
      </c>
      <c r="D6" s="3272"/>
      <c r="E6" s="961" t="s">
        <v>333</v>
      </c>
      <c r="G6" s="909"/>
      <c r="H6" s="910"/>
      <c r="I6" s="911"/>
      <c r="L6" s="2466" t="s">
        <v>873</v>
      </c>
      <c r="M6" s="2467"/>
      <c r="N6" s="2468"/>
      <c r="O6" s="2469">
        <f>O5/3.5</f>
        <v>69.271160665960437</v>
      </c>
    </row>
    <row r="7" spans="2:15" ht="15" customHeight="1">
      <c r="B7" s="962" t="s">
        <v>846</v>
      </c>
      <c r="C7" s="3263"/>
      <c r="D7" s="3142"/>
      <c r="E7" s="965">
        <f>'FAMILY SUPP. HOUSING 4919 '!E7</f>
        <v>40414.815999999999</v>
      </c>
      <c r="G7" s="913"/>
      <c r="H7" s="914"/>
      <c r="I7" s="571"/>
      <c r="L7" s="2461"/>
      <c r="M7" s="2461"/>
      <c r="N7" s="2462" t="s">
        <v>682</v>
      </c>
      <c r="O7" s="2463">
        <v>56.32</v>
      </c>
    </row>
    <row r="8" spans="2:15" ht="15" customHeight="1">
      <c r="B8" s="962" t="s">
        <v>835</v>
      </c>
      <c r="C8" s="3264"/>
      <c r="D8" s="3142"/>
      <c r="E8" s="965">
        <f>'FAMILY SUPP. HOUSING 4919 '!E8</f>
        <v>7021.1440000000002</v>
      </c>
      <c r="G8" s="915"/>
      <c r="H8" s="914"/>
      <c r="I8" s="571"/>
      <c r="L8" s="2461"/>
      <c r="M8" s="2461"/>
      <c r="N8" s="2464" t="s">
        <v>872</v>
      </c>
      <c r="O8" s="2465">
        <f>(O6-O7)/O7</f>
        <v>0.22995668796094526</v>
      </c>
    </row>
    <row r="9" spans="2:15" ht="15" customHeight="1">
      <c r="B9" s="962" t="s">
        <v>842</v>
      </c>
      <c r="C9" s="3264"/>
      <c r="D9" s="3142"/>
      <c r="E9" s="965">
        <f>'FAMILY SUPP. HOUSING 4919 '!E9+'FAMILY SUPP. HOUSING 4919 '!E10+'FAMILY SUPP. HOUSING 4919 '!E11+'FAMILY SUPP. HOUSING 4919 '!E12</f>
        <v>271527.71600000001</v>
      </c>
      <c r="G9" s="915"/>
      <c r="H9" s="914"/>
      <c r="I9" s="571"/>
      <c r="M9" s="916"/>
      <c r="N9" s="917"/>
      <c r="O9" s="914"/>
    </row>
    <row r="10" spans="2:15" ht="15" customHeight="1">
      <c r="B10" s="2113" t="s">
        <v>12</v>
      </c>
      <c r="C10" s="3256">
        <f>'FAMILY SUPP. HOUSING 4919 '!D13</f>
        <v>6.388461538461538</v>
      </c>
      <c r="D10" s="3257"/>
      <c r="E10" s="2114">
        <f>SUM(E7:E9)</f>
        <v>318963.67600000004</v>
      </c>
      <c r="G10" s="915"/>
      <c r="H10" s="914"/>
      <c r="I10" s="571"/>
      <c r="J10" s="657"/>
      <c r="K10" s="657"/>
      <c r="M10" s="918"/>
      <c r="N10" s="571"/>
      <c r="O10" s="914"/>
    </row>
    <row r="11" spans="2:15" ht="15" customHeight="1">
      <c r="B11" s="2115" t="s">
        <v>13</v>
      </c>
      <c r="C11" s="3284">
        <f>'M2021 BLS  53%ile'!D38</f>
        <v>0.25390000000000001</v>
      </c>
      <c r="D11" s="3285"/>
      <c r="E11" s="2116">
        <f>E10*C11</f>
        <v>80984.877336400008</v>
      </c>
      <c r="G11" s="915"/>
      <c r="H11" s="914"/>
      <c r="I11" s="919"/>
      <c r="J11" s="657"/>
      <c r="M11" s="920"/>
      <c r="N11" s="921"/>
      <c r="O11" s="922"/>
    </row>
    <row r="12" spans="2:15" ht="15" customHeight="1">
      <c r="B12" s="2117" t="s">
        <v>119</v>
      </c>
      <c r="C12" s="3284">
        <f>'FALL CAF 2022'!CI24</f>
        <v>2.7811565914169036E-2</v>
      </c>
      <c r="D12" s="3285"/>
      <c r="E12" s="2116">
        <f>(E10+E11)*C12</f>
        <v>11123.195553391841</v>
      </c>
      <c r="G12" s="783"/>
      <c r="H12" s="914"/>
      <c r="I12" s="571"/>
      <c r="J12" s="657"/>
      <c r="L12" s="924"/>
      <c r="M12" s="920"/>
      <c r="N12" s="921"/>
      <c r="O12" s="922"/>
    </row>
    <row r="13" spans="2:15" ht="15" customHeight="1" thickBot="1">
      <c r="B13" s="687" t="s">
        <v>250</v>
      </c>
      <c r="C13" s="3286"/>
      <c r="D13" s="3287"/>
      <c r="E13" s="1731">
        <f>SUM(E10:E12)</f>
        <v>411071.7488897919</v>
      </c>
      <c r="G13" s="925"/>
      <c r="H13" s="914"/>
      <c r="I13" s="571"/>
      <c r="L13" s="924"/>
      <c r="M13" s="920"/>
      <c r="N13" s="921"/>
      <c r="O13" s="922"/>
    </row>
    <row r="14" spans="2:15" ht="17.25" customHeight="1" thickTop="1">
      <c r="B14" s="972"/>
      <c r="C14" s="973" t="s">
        <v>337</v>
      </c>
      <c r="D14" s="973"/>
      <c r="E14" s="974"/>
      <c r="I14" s="926"/>
      <c r="L14" s="924"/>
      <c r="M14" s="918"/>
      <c r="N14" s="917"/>
      <c r="O14" s="914"/>
    </row>
    <row r="15" spans="2:15" ht="17.25" customHeight="1">
      <c r="B15" s="962" t="s">
        <v>323</v>
      </c>
      <c r="C15" s="3273">
        <f>'FY21 UFR BTL 4919'!D18</f>
        <v>42.258264840182648</v>
      </c>
      <c r="D15" s="3274"/>
      <c r="E15" s="977">
        <f>C15*$E$4*$E$5</f>
        <v>115682</v>
      </c>
      <c r="I15" s="927"/>
      <c r="L15" s="924"/>
      <c r="M15" s="928"/>
      <c r="N15" s="929"/>
      <c r="O15" s="930"/>
    </row>
    <row r="16" spans="2:15" ht="15" customHeight="1">
      <c r="B16" s="2486" t="s">
        <v>71</v>
      </c>
      <c r="C16" s="3288">
        <v>8.16</v>
      </c>
      <c r="D16" s="3289"/>
      <c r="E16" s="2487">
        <f>C16*$E$4*$E$5</f>
        <v>22338</v>
      </c>
      <c r="I16" s="927"/>
      <c r="N16" s="931"/>
      <c r="O16" s="932"/>
    </row>
    <row r="17" spans="2:15" ht="15" customHeight="1">
      <c r="B17" s="962" t="s">
        <v>277</v>
      </c>
      <c r="C17" s="3273">
        <f>'FY21 UFR BTL 4919'!V18</f>
        <v>2.3115981735159816</v>
      </c>
      <c r="D17" s="3274"/>
      <c r="E17" s="977">
        <f>C17*$E$4*$E$5</f>
        <v>6328</v>
      </c>
      <c r="G17" s="526"/>
      <c r="H17" s="495"/>
      <c r="I17" s="933"/>
      <c r="M17" s="658"/>
      <c r="N17" s="934"/>
      <c r="O17" s="935"/>
    </row>
    <row r="18" spans="2:15" ht="15" customHeight="1">
      <c r="B18" s="962" t="s">
        <v>338</v>
      </c>
      <c r="C18" s="3273">
        <f>'FY21 UFR BTL 4919'!AJ18</f>
        <v>9.3852054794520541</v>
      </c>
      <c r="D18" s="3274"/>
      <c r="E18" s="977">
        <f>C18*$E$4*$E$5</f>
        <v>25691.999999999996</v>
      </c>
      <c r="G18" s="526"/>
      <c r="H18" s="495"/>
      <c r="I18" s="933"/>
      <c r="M18" s="658"/>
      <c r="N18" s="934"/>
      <c r="O18" s="935"/>
    </row>
    <row r="19" spans="2:15" ht="15" customHeight="1" thickBot="1">
      <c r="B19" s="978" t="s">
        <v>339</v>
      </c>
      <c r="C19" s="3275">
        <f>'FY21 UFR BTL 4919'!AB18</f>
        <v>3.0122374429223746</v>
      </c>
      <c r="D19" s="3276"/>
      <c r="E19" s="981">
        <f>C19*$E$4*$E$5</f>
        <v>8246</v>
      </c>
      <c r="G19" s="526"/>
      <c r="H19" s="495"/>
      <c r="I19" s="933"/>
      <c r="M19" s="658"/>
      <c r="N19" s="934"/>
      <c r="O19" s="935"/>
    </row>
    <row r="20" spans="2:15" ht="15" customHeight="1" thickTop="1">
      <c r="B20" s="565" t="s">
        <v>16</v>
      </c>
      <c r="C20" s="3277"/>
      <c r="D20" s="3278"/>
      <c r="E20" s="983">
        <f>SUM(E13:E19)</f>
        <v>589357.7488897919</v>
      </c>
      <c r="G20" s="526"/>
      <c r="H20" s="495"/>
      <c r="I20" s="933"/>
      <c r="M20" s="658"/>
      <c r="N20" s="934"/>
      <c r="O20" s="935"/>
    </row>
    <row r="21" spans="2:15" ht="15" customHeight="1">
      <c r="B21" s="2119" t="s">
        <v>758</v>
      </c>
      <c r="C21" s="3279">
        <f>'M2021 BLS  53%ile'!D41</f>
        <v>0.12</v>
      </c>
      <c r="D21" s="3142"/>
      <c r="E21" s="2120">
        <f>(E20-E12)*C21</f>
        <v>69388.146400368001</v>
      </c>
      <c r="G21" s="526"/>
      <c r="H21" s="495"/>
      <c r="I21" s="937"/>
      <c r="M21" s="658"/>
      <c r="N21" s="934"/>
      <c r="O21" s="935"/>
    </row>
    <row r="22" spans="2:15" ht="15" customHeight="1" thickBot="1">
      <c r="B22" s="2121" t="s">
        <v>808</v>
      </c>
      <c r="C22" s="3280">
        <f>'FALL CAF 2022'!CI24</f>
        <v>2.7811565914169036E-2</v>
      </c>
      <c r="D22" s="3281"/>
      <c r="E22" s="2118">
        <f>SUM(E15:E19)*C22</f>
        <v>4958.412840573541</v>
      </c>
      <c r="G22" s="526"/>
      <c r="H22" s="495"/>
      <c r="I22" s="938"/>
      <c r="M22" s="658"/>
      <c r="N22" s="934"/>
      <c r="O22" s="935"/>
    </row>
    <row r="23" spans="2:15" ht="15" customHeight="1" thickTop="1" thickBot="1">
      <c r="B23" s="2122" t="s">
        <v>18</v>
      </c>
      <c r="C23" s="3282"/>
      <c r="D23" s="3283"/>
      <c r="E23" s="2123">
        <f>E20+E22+E21</f>
        <v>663704.30813073344</v>
      </c>
      <c r="G23" s="526"/>
      <c r="H23" s="495"/>
      <c r="I23" s="938"/>
      <c r="M23" s="658"/>
      <c r="N23" s="934"/>
      <c r="O23" s="935"/>
    </row>
    <row r="24" spans="2:15" ht="15" customHeight="1" thickBot="1">
      <c r="B24" s="2126" t="s">
        <v>343</v>
      </c>
      <c r="C24" s="3268"/>
      <c r="D24" s="3269"/>
      <c r="E24" s="2127">
        <f>E23/(E4*E5)</f>
        <v>242.44906233086152</v>
      </c>
      <c r="G24" s="526"/>
      <c r="H24" s="495"/>
      <c r="I24" s="939"/>
      <c r="M24" s="658"/>
      <c r="N24" s="934"/>
      <c r="O24" s="935"/>
    </row>
    <row r="25" spans="2:15" ht="15" customHeight="1" thickBot="1">
      <c r="B25" s="2124" t="s">
        <v>344</v>
      </c>
      <c r="C25" s="3270">
        <v>0.9</v>
      </c>
      <c r="D25" s="3269"/>
      <c r="E25" s="2125">
        <f>E24/C25</f>
        <v>269.38784703429059</v>
      </c>
      <c r="G25" s="526"/>
      <c r="H25" s="495"/>
      <c r="I25" s="939"/>
      <c r="M25" s="658"/>
      <c r="N25" s="934"/>
      <c r="O25" s="935"/>
    </row>
    <row r="26" spans="2:15" ht="15" customHeight="1">
      <c r="B26" s="658"/>
      <c r="C26" s="947"/>
      <c r="D26" s="459" t="s">
        <v>682</v>
      </c>
      <c r="E26" s="1527">
        <v>197.63</v>
      </c>
      <c r="G26" s="940"/>
      <c r="H26" s="522"/>
      <c r="I26" s="785"/>
      <c r="N26" s="941"/>
      <c r="O26" s="914"/>
    </row>
    <row r="27" spans="2:15" ht="15" customHeight="1">
      <c r="D27" s="1526" t="s">
        <v>683</v>
      </c>
      <c r="E27" s="1528">
        <f>(E25-E26)/E26</f>
        <v>0.36309187387689418</v>
      </c>
      <c r="G27" s="942"/>
      <c r="H27" s="942"/>
      <c r="I27" s="943"/>
      <c r="N27" s="941"/>
      <c r="O27" s="914"/>
    </row>
    <row r="28" spans="2:15" ht="15" customHeight="1">
      <c r="B28" s="495"/>
      <c r="C28" s="495"/>
      <c r="D28" s="510"/>
      <c r="E28" s="516"/>
      <c r="I28" s="944"/>
      <c r="M28" s="945"/>
      <c r="N28" s="941"/>
      <c r="O28" s="946"/>
    </row>
    <row r="29" spans="2:15">
      <c r="B29" s="948"/>
      <c r="C29" s="951"/>
      <c r="G29" s="947"/>
      <c r="H29" s="658"/>
      <c r="I29" s="944"/>
      <c r="M29" s="949"/>
      <c r="N29" s="934"/>
      <c r="O29" s="935"/>
    </row>
    <row r="30" spans="2:15">
      <c r="B30" s="495"/>
      <c r="C30" s="495"/>
      <c r="D30" s="495"/>
      <c r="E30" s="495"/>
      <c r="N30" s="950"/>
      <c r="O30" s="914"/>
    </row>
    <row r="31" spans="2:15">
      <c r="B31" s="495"/>
      <c r="C31" s="495"/>
      <c r="D31" s="495"/>
      <c r="E31" s="495"/>
      <c r="H31" s="526"/>
      <c r="I31" s="526"/>
      <c r="J31" s="495"/>
      <c r="K31" s="943"/>
    </row>
    <row r="32" spans="2:15">
      <c r="B32" s="495"/>
      <c r="C32" s="952"/>
      <c r="D32" s="495"/>
      <c r="E32" s="495"/>
      <c r="K32" s="943"/>
    </row>
    <row r="33" spans="2:11">
      <c r="B33" s="522"/>
      <c r="C33" s="940"/>
      <c r="D33" s="522"/>
      <c r="E33" s="495"/>
      <c r="K33" s="943"/>
    </row>
    <row r="34" spans="2:11" ht="27" customHeight="1">
      <c r="B34" s="495"/>
      <c r="C34" s="495"/>
      <c r="D34" s="495"/>
      <c r="E34" s="495"/>
    </row>
    <row r="35" spans="2:11">
      <c r="B35" s="495"/>
      <c r="C35" s="495"/>
      <c r="D35" s="495"/>
      <c r="E35" s="495"/>
    </row>
    <row r="42" spans="2:11">
      <c r="H42" s="522"/>
      <c r="I42" s="940"/>
      <c r="J42" s="522"/>
    </row>
    <row r="49" spans="6:14">
      <c r="N49" s="953"/>
    </row>
    <row r="50" spans="6:14">
      <c r="N50" s="953"/>
    </row>
    <row r="63" spans="6:14">
      <c r="F63" s="657"/>
    </row>
  </sheetData>
  <mergeCells count="22">
    <mergeCell ref="L4:O4"/>
    <mergeCell ref="C24:D24"/>
    <mergeCell ref="C25:D25"/>
    <mergeCell ref="C6:D6"/>
    <mergeCell ref="C18:D18"/>
    <mergeCell ref="C19:D19"/>
    <mergeCell ref="C20:D20"/>
    <mergeCell ref="C21:D21"/>
    <mergeCell ref="C22:D22"/>
    <mergeCell ref="C23:D23"/>
    <mergeCell ref="C11:D11"/>
    <mergeCell ref="C12:D12"/>
    <mergeCell ref="C13:D13"/>
    <mergeCell ref="C15:D15"/>
    <mergeCell ref="C16:D16"/>
    <mergeCell ref="C17:D17"/>
    <mergeCell ref="C10:D10"/>
    <mergeCell ref="B3:E3"/>
    <mergeCell ref="B4:C4"/>
    <mergeCell ref="C7:D7"/>
    <mergeCell ref="C8:D8"/>
    <mergeCell ref="C9:D9"/>
  </mergeCells>
  <pageMargins left="0.25" right="0.25" top="0.25" bottom="0.25" header="0.3" footer="0.3"/>
  <pageSetup scale="96" orientation="landscape" r:id="rId1"/>
  <colBreaks count="1" manualBreakCount="1">
    <brk id="10" max="1048575" man="1"/>
  </colBreaks>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51FA7-14CB-43C2-AF86-787289309B2C}">
  <dimension ref="A1:AUU300"/>
  <sheetViews>
    <sheetView topLeftCell="U1" workbookViewId="0">
      <selection activeCell="AL22" sqref="AL22"/>
    </sheetView>
  </sheetViews>
  <sheetFormatPr defaultRowHeight="14.5"/>
  <cols>
    <col min="1" max="1" width="40.7265625" customWidth="1"/>
    <col min="2" max="2" width="18.7265625" customWidth="1"/>
    <col min="4" max="5" width="18.7265625" customWidth="1"/>
    <col min="6" max="13" width="18.7265625" hidden="1" customWidth="1"/>
    <col min="14" max="23" width="18.7265625" customWidth="1"/>
    <col min="24" max="27" width="18.7265625" hidden="1" customWidth="1"/>
    <col min="28" max="29" width="18.7265625" customWidth="1"/>
    <col min="30" max="35" width="18.7265625" hidden="1" customWidth="1"/>
    <col min="36" max="43" width="18.7265625" customWidth="1"/>
    <col min="884" max="923" width="9.1796875" style="1"/>
    <col min="1124" max="1243" width="9.1796875" style="2"/>
  </cols>
  <sheetData>
    <row r="1" spans="1:43">
      <c r="A1" s="1555">
        <v>3</v>
      </c>
      <c r="C1" s="1556" t="s">
        <v>396</v>
      </c>
      <c r="E1" s="1557">
        <f ca="1">IF(COUNT(E12:E300)=0,"-",AVERAGE(E12:OFFSET(E12,$A$1-1,0)))</f>
        <v>17420.245102476678</v>
      </c>
      <c r="G1" s="1557">
        <f ca="1">IF(COUNT(G12:G300)=0,"-",AVERAGE(G12:OFFSET(G12,$A$1-1,0)))</f>
        <v>560.32608695652175</v>
      </c>
      <c r="I1" s="1557">
        <f ca="1">IF(COUNT(I12:I300)=0,"-",AVERAGE(I12:OFFSET(I12,$A$1-1,0)))</f>
        <v>13277.989130434782</v>
      </c>
      <c r="K1" s="1557" t="str">
        <f ca="1">IF(COUNT(K12:K300)=0,"-",AVERAGE(K12:OFFSET(K12,$A$1-1,0)))</f>
        <v>-</v>
      </c>
      <c r="M1" s="1557" t="str">
        <f ca="1">IF(COUNT(M12:M300)=0,"-",AVERAGE(M12:OFFSET(M12,$A$1-1,0)))</f>
        <v>-</v>
      </c>
      <c r="O1" s="1557">
        <f ca="1">IF(COUNT(O12:O300)=0,"-",AVERAGE(O12:OFFSET(O12,$A$1-1,0)))</f>
        <v>257.26065373359887</v>
      </c>
      <c r="Q1" s="1557" t="str">
        <f ca="1">IF(COUNT(Q12:Q300)=0,"-",AVERAGE(Q12:OFFSET(Q12,$A$1-1,0)))</f>
        <v>-</v>
      </c>
      <c r="S1" s="1557">
        <f ca="1">IF(COUNT(S12:S300)=0,"-",AVERAGE(S12:OFFSET(S12,$A$1-1,0)))</f>
        <v>118.17787612480026</v>
      </c>
      <c r="U1" s="1557">
        <f ca="1">IF(COUNT(U12:U300)=0,"-",AVERAGE(U12:OFFSET(U12,$A$1-1,0)))</f>
        <v>38.043478260869563</v>
      </c>
      <c r="W1" s="1557">
        <f ca="1">IF(COUNT(W12:W300)=0,"-",AVERAGE(W12:OFFSET(W12,$A$1-1,0)))</f>
        <v>844.21411151290886</v>
      </c>
      <c r="Y1" s="1557" t="str">
        <f ca="1">IF(COUNT(Y12:Y300)=0,"-",AVERAGE(Y12:OFFSET(Y12,$A$1-1,0)))</f>
        <v>-</v>
      </c>
      <c r="AA1" s="1557" t="str">
        <f ca="1">IF(COUNT(AA12:AA300)=0,"-",AVERAGE(AA12:OFFSET(AA12,$A$1-1,0)))</f>
        <v>-</v>
      </c>
      <c r="AC1" s="1557">
        <f ca="1">IF(COUNT(AC12:AC300)=0,"-",AVERAGE(AC12:OFFSET(AC12,$A$1-1,0)))</f>
        <v>677.47198480848431</v>
      </c>
      <c r="AE1" s="1557" t="str">
        <f ca="1">IF(COUNT(AE12:AE300)=0,"-",AVERAGE(AE12:OFFSET(AE12,$A$1-1,0)))</f>
        <v>-</v>
      </c>
      <c r="AG1" s="1557" t="str">
        <f ca="1">IF(COUNT(AG12:AG300)=0,"-",AVERAGE(AG12:OFFSET(AG12,$A$1-1,0)))</f>
        <v>-</v>
      </c>
      <c r="AI1" s="1557" t="str">
        <f ca="1">IF(COUNT(AI12:AI300)=0,"-",AVERAGE(AI12:OFFSET(AI12,$A$1-1,0)))</f>
        <v>-</v>
      </c>
      <c r="AK1" s="1557">
        <f ca="1">IF(COUNT(AK12:AK300)=0,"-",AVERAGE(AK12:OFFSET(AK12,$A$1-1,0)))</f>
        <v>1767.2500522923813</v>
      </c>
      <c r="AM1" s="1557" t="str">
        <f ca="1">IF(COUNT(AM12:AM300)=0,"-",AVERAGE(AM12:OFFSET(AM12,$A$1-1,0)))</f>
        <v>-</v>
      </c>
      <c r="AO1" s="1557">
        <f ca="1">IF(COUNT(AO12:AO300)=0,"-",AVERAGE(AO12:OFFSET(AO12,$A$1-1,0)))</f>
        <v>41.972920696324955</v>
      </c>
      <c r="AQ1" s="1557">
        <f ca="1">IF(COUNT(AQ12:AQ300)=0,"-",AVERAGE(AQ12:OFFSET(AQ12,$A$1-1,0)))</f>
        <v>7757.197226439609</v>
      </c>
    </row>
    <row r="2" spans="1:43">
      <c r="C2" s="1556" t="s">
        <v>397</v>
      </c>
      <c r="E2" s="1557">
        <f ca="1">IF(COUNT(E12:E300)=0,"-",E1-(2*_xlfn.STDEV.P(E12:OFFSET(E12,$A$1-1,0))))</f>
        <v>-10952.198327448128</v>
      </c>
      <c r="G2" s="1557">
        <f ca="1">IF(COUNT(G12:G300)=0,"-",G1-(2*_xlfn.STDEV.P(G12:OFFSET(G12,$A$1-1,0))))</f>
        <v>560.32608695652175</v>
      </c>
      <c r="I2" s="1557">
        <f ca="1">IF(COUNT(I12:I300)=0,"-",I1-(2*_xlfn.STDEV.P(I12:OFFSET(I12,$A$1-1,0))))</f>
        <v>13277.989130434782</v>
      </c>
      <c r="K2" s="1557" t="str">
        <f ca="1">IF(COUNT(K12:K300)=0,"-",K1-(2*_xlfn.STDEV.P(K12:OFFSET(K12,$A$1-1,0))))</f>
        <v>-</v>
      </c>
      <c r="M2" s="1557" t="str">
        <f ca="1">IF(COUNT(M12:M300)=0,"-",M1-(2*_xlfn.STDEV.P(M12:OFFSET(M12,$A$1-1,0))))</f>
        <v>-</v>
      </c>
      <c r="O2" s="1557">
        <f ca="1">IF(COUNT(O12:O300)=0,"-",O1-(2*_xlfn.STDEV.P(O12:OFFSET(O12,$A$1-1,0))))</f>
        <v>-209.20946490480338</v>
      </c>
      <c r="Q2" s="1557" t="str">
        <f ca="1">IF(COUNT(Q12:Q300)=0,"-",Q1-(2*_xlfn.STDEV.P(Q12:OFFSET(Q12,$A$1-1,0))))</f>
        <v>-</v>
      </c>
      <c r="S2" s="1557">
        <f ca="1">IF(COUNT(S12:S300)=0,"-",S1-(2*_xlfn.STDEV.P(S12:OFFSET(S12,$A$1-1,0))))</f>
        <v>25.729280548313852</v>
      </c>
      <c r="U2" s="1557">
        <f ca="1">IF(COUNT(U12:U300)=0,"-",U1-(2*_xlfn.STDEV.P(U12:OFFSET(U12,$A$1-1,0))))</f>
        <v>38.043478260869563</v>
      </c>
      <c r="W2" s="1557">
        <f ca="1">IF(COUNT(W12:W300)=0,"-",W1-(2*_xlfn.STDEV.P(W12:OFFSET(W12,$A$1-1,0))))</f>
        <v>-797.79244806996894</v>
      </c>
      <c r="Y2" s="1557" t="str">
        <f ca="1">IF(COUNT(Y12:Y300)=0,"-",Y1-(2*_xlfn.STDEV.P(Y12:OFFSET(Y12,$A$1-1,0))))</f>
        <v>-</v>
      </c>
      <c r="AA2" s="1557" t="str">
        <f ca="1">IF(COUNT(AA12:AA300)=0,"-",AA1-(2*_xlfn.STDEV.P(AA12:OFFSET(AA12,$A$1-1,0))))</f>
        <v>-</v>
      </c>
      <c r="AC2" s="1557">
        <f ca="1">IF(COUNT(AC12:AC300)=0,"-",AC1-(2*_xlfn.STDEV.P(AC12:OFFSET(AC12,$A$1-1,0))))</f>
        <v>-433.8883934006343</v>
      </c>
      <c r="AE2" s="1557" t="str">
        <f ca="1">IF(COUNT(AE12:AE300)=0,"-",AE1-(2*_xlfn.STDEV.P(AE12:OFFSET(AE12,$A$1-1,0))))</f>
        <v>-</v>
      </c>
      <c r="AG2" s="1557" t="str">
        <f ca="1">IF(COUNT(AG12:AG300)=0,"-",AG1-(2*_xlfn.STDEV.P(AG12:OFFSET(AG12,$A$1-1,0))))</f>
        <v>-</v>
      </c>
      <c r="AI2" s="1557" t="str">
        <f ca="1">IF(COUNT(AI12:AI300)=0,"-",AI1-(2*_xlfn.STDEV.P(AI12:OFFSET(AI12,$A$1-1,0))))</f>
        <v>-</v>
      </c>
      <c r="AK2" s="1557">
        <f ca="1">IF(COUNT(AK12:AK300)=0,"-",AK1-(2*_xlfn.STDEV.P(AK12:OFFSET(AK12,$A$1-1,0))))</f>
        <v>576.8707475537808</v>
      </c>
      <c r="AM2" s="1557" t="str">
        <f ca="1">IF(COUNT(AM12:AM300)=0,"-",AM1-(2*_xlfn.STDEV.P(AM12:OFFSET(AM12,$A$1-1,0))))</f>
        <v>-</v>
      </c>
      <c r="AO2" s="1557">
        <f ca="1">IF(COUNT(AO12:AO300)=0,"-",AO1-(2*_xlfn.STDEV.P(AO12:OFFSET(AO12,$A$1-1,0))))</f>
        <v>41.972920696324955</v>
      </c>
      <c r="AQ2" s="1557">
        <f ca="1">IF(COUNT(AQ12:AQ300)=0,"-",AQ1-(2*_xlfn.STDEV.P(AQ12:OFFSET(AQ12,$A$1-1,0))))</f>
        <v>-9667.3439268328584</v>
      </c>
    </row>
    <row r="3" spans="1:43">
      <c r="A3" s="3176" t="s">
        <v>74</v>
      </c>
      <c r="C3" s="1556" t="s">
        <v>398</v>
      </c>
      <c r="E3" s="1557">
        <f ca="1">IF(COUNT(E12:E300)=0,"-",E1+(2*_xlfn.STDEV.P(E12:OFFSET(E12,$A$1-1,0))))</f>
        <v>45792.688532401487</v>
      </c>
      <c r="G3" s="1557">
        <f ca="1">IF(COUNT(G12:G300)=0,"-",G1+(2*_xlfn.STDEV.P(G12:OFFSET(G12,$A$1-1,0))))</f>
        <v>560.32608695652175</v>
      </c>
      <c r="I3" s="1557">
        <f ca="1">IF(COUNT(I12:I300)=0,"-",I1+(2*_xlfn.STDEV.P(I12:OFFSET(I12,$A$1-1,0))))</f>
        <v>13277.989130434782</v>
      </c>
      <c r="K3" s="1557" t="str">
        <f ca="1">IF(COUNT(K12:K300)=0,"-",K1+(2*_xlfn.STDEV.P(K12:OFFSET(K12,$A$1-1,0))))</f>
        <v>-</v>
      </c>
      <c r="M3" s="1557" t="str">
        <f ca="1">IF(COUNT(M12:M300)=0,"-",M1+(2*_xlfn.STDEV.P(M12:OFFSET(M12,$A$1-1,0))))</f>
        <v>-</v>
      </c>
      <c r="O3" s="1557">
        <f ca="1">IF(COUNT(O12:O300)=0,"-",O1+(2*_xlfn.STDEV.P(O12:OFFSET(O12,$A$1-1,0))))</f>
        <v>723.73077237200118</v>
      </c>
      <c r="Q3" s="1557" t="str">
        <f ca="1">IF(COUNT(Q12:Q300)=0,"-",Q1+(2*_xlfn.STDEV.P(Q12:OFFSET(Q12,$A$1-1,0))))</f>
        <v>-</v>
      </c>
      <c r="S3" s="1557">
        <f ca="1">IF(COUNT(S12:S300)=0,"-",S1+(2*_xlfn.STDEV.P(S12:OFFSET(S12,$A$1-1,0))))</f>
        <v>210.62647170128668</v>
      </c>
      <c r="U3" s="1557">
        <f ca="1">IF(COUNT(U12:U300)=0,"-",U1+(2*_xlfn.STDEV.P(U12:OFFSET(U12,$A$1-1,0))))</f>
        <v>38.043478260869563</v>
      </c>
      <c r="W3" s="1557">
        <f ca="1">IF(COUNT(W12:W300)=0,"-",W1+(2*_xlfn.STDEV.P(W12:OFFSET(W12,$A$1-1,0))))</f>
        <v>2486.2206710957867</v>
      </c>
      <c r="Y3" s="1557" t="str">
        <f ca="1">IF(COUNT(Y12:Y300)=0,"-",Y1+(2*_xlfn.STDEV.P(Y12:OFFSET(Y12,$A$1-1,0))))</f>
        <v>-</v>
      </c>
      <c r="AA3" s="1557" t="str">
        <f ca="1">IF(COUNT(AA12:AA300)=0,"-",AA1+(2*_xlfn.STDEV.P(AA12:OFFSET(AA12,$A$1-1,0))))</f>
        <v>-</v>
      </c>
      <c r="AC3" s="1557">
        <f ca="1">IF(COUNT(AC12:AC300)=0,"-",AC1+(2*_xlfn.STDEV.P(AC12:OFFSET(AC12,$A$1-1,0))))</f>
        <v>1788.8323630176028</v>
      </c>
      <c r="AE3" s="1557" t="str">
        <f ca="1">IF(COUNT(AE12:AE300)=0,"-",AE1+(2*_xlfn.STDEV.P(AE12:OFFSET(AE12,$A$1-1,0))))</f>
        <v>-</v>
      </c>
      <c r="AG3" s="1557" t="str">
        <f ca="1">IF(COUNT(AG12:AG300)=0,"-",AG1+(2*_xlfn.STDEV.P(AG12:OFFSET(AG12,$A$1-1,0))))</f>
        <v>-</v>
      </c>
      <c r="AI3" s="1557" t="str">
        <f ca="1">IF(COUNT(AI12:AI300)=0,"-",AI1+(2*_xlfn.STDEV.P(AI12:OFFSET(AI12,$A$1-1,0))))</f>
        <v>-</v>
      </c>
      <c r="AK3" s="1557">
        <f ca="1">IF(COUNT(AK12:AK300)=0,"-",AK1+(2*_xlfn.STDEV.P(AK12:OFFSET(AK12,$A$1-1,0))))</f>
        <v>2957.6293570309817</v>
      </c>
      <c r="AM3" s="1557" t="str">
        <f ca="1">IF(COUNT(AM12:AM300)=0,"-",AM1+(2*_xlfn.STDEV.P(AM12:OFFSET(AM12,$A$1-1,0))))</f>
        <v>-</v>
      </c>
      <c r="AO3" s="1557">
        <f ca="1">IF(COUNT(AO12:AO300)=0,"-",AO1+(2*_xlfn.STDEV.P(AO12:OFFSET(AO12,$A$1-1,0))))</f>
        <v>41.972920696324955</v>
      </c>
      <c r="AQ3" s="1557">
        <f ca="1">IF(COUNT(AQ12:AQ300)=0,"-",AQ1+(2*_xlfn.STDEV.P(AQ12:OFFSET(AQ12,$A$1-1,0))))</f>
        <v>25181.738379712078</v>
      </c>
    </row>
    <row r="4" spans="1:43">
      <c r="A4" s="3176"/>
      <c r="C4" s="1556" t="s">
        <v>399</v>
      </c>
      <c r="E4" s="1558">
        <f ca="1">IF(COUNT(E12:E300)=0,"-",AVERAGEIFS(E12:E300, E12:E300, "&gt;="&amp;E2,E12:E300,"&lt;="&amp;E3))</f>
        <v>17420.245102476678</v>
      </c>
      <c r="G4" s="1558">
        <f ca="1">IF(COUNT(G12:G300)=0,"-",AVERAGEIFS(G12:G300, G12:G300, "&gt;="&amp;G2,G12:G300,"&lt;="&amp;G3))</f>
        <v>560.32608695652175</v>
      </c>
      <c r="I4" s="1558">
        <f ca="1">IF(COUNT(I12:I300)=0,"-",AVERAGEIFS(I12:I300, I12:I300, "&gt;="&amp;I2,I12:I300,"&lt;="&amp;I3))</f>
        <v>13277.989130434782</v>
      </c>
      <c r="K4" s="1558" t="str">
        <f>IF(COUNT(K12:K300)=0,"-",AVERAGEIFS(K12:K300, K12:K300, "&gt;="&amp;K2,K12:K300,"&lt;="&amp;K3))</f>
        <v>-</v>
      </c>
      <c r="M4" s="1558" t="str">
        <f>IF(COUNT(M12:M300)=0,"-",AVERAGEIFS(M12:M300, M12:M300, "&gt;="&amp;M2,M12:M300,"&lt;="&amp;M3))</f>
        <v>-</v>
      </c>
      <c r="O4" s="1558">
        <f ca="1">IF(COUNT(O12:O300)=0,"-",AVERAGEIFS(O12:O300, O12:O300, "&gt;="&amp;O2,O12:O300,"&lt;="&amp;O3))</f>
        <v>257.26065373359887</v>
      </c>
      <c r="Q4" s="1558" t="str">
        <f>IF(COUNT(Q12:Q300)=0,"-",AVERAGEIFS(Q12:Q300, Q12:Q300, "&gt;="&amp;Q2,Q12:Q300,"&lt;="&amp;Q3))</f>
        <v>-</v>
      </c>
      <c r="S4" s="1558">
        <f ca="1">IF(COUNT(S12:S300)=0,"-",AVERAGEIFS(S12:S300, S12:S300, "&gt;="&amp;S2,S12:S300,"&lt;="&amp;S3))</f>
        <v>118.17787612480026</v>
      </c>
      <c r="U4" s="1558">
        <f ca="1">IF(COUNT(U12:U300)=0,"-",AVERAGEIFS(U12:U300, U12:U300, "&gt;="&amp;U2,U12:U300,"&lt;="&amp;U3))</f>
        <v>38.043478260869563</v>
      </c>
      <c r="W4" s="1558">
        <f ca="1">IF(COUNT(W12:W300)=0,"-",AVERAGEIFS(W12:W300, W12:W300, "&gt;="&amp;W2,W12:W300,"&lt;="&amp;W3))</f>
        <v>844.21411151290886</v>
      </c>
      <c r="Y4" s="1558" t="str">
        <f>IF(COUNT(Y12:Y300)=0,"-",AVERAGEIFS(Y12:Y300, Y12:Y300, "&gt;="&amp;Y2,Y12:Y300,"&lt;="&amp;Y3))</f>
        <v>-</v>
      </c>
      <c r="AA4" s="1558" t="str">
        <f>IF(COUNT(AA12:AA300)=0,"-",AVERAGEIFS(AA12:AA300, AA12:AA300, "&gt;="&amp;AA2,AA12:AA300,"&lt;="&amp;AA3))</f>
        <v>-</v>
      </c>
      <c r="AC4" s="1558">
        <f ca="1">IF(COUNT(AC12:AC300)=0,"-",AVERAGEIFS(AC12:AC300, AC12:AC300, "&gt;="&amp;AC2,AC12:AC300,"&lt;="&amp;AC3))</f>
        <v>677.47198480848431</v>
      </c>
      <c r="AE4" s="1558" t="str">
        <f>IF(COUNT(AE12:AE300)=0,"-",AVERAGEIFS(AE12:AE300, AE12:AE300, "&gt;="&amp;AE2,AE12:AE300,"&lt;="&amp;AE3))</f>
        <v>-</v>
      </c>
      <c r="AG4" s="1558" t="str">
        <f>IF(COUNT(AG12:AG300)=0,"-",AVERAGEIFS(AG12:AG300, AG12:AG300, "&gt;="&amp;AG2,AG12:AG300,"&lt;="&amp;AG3))</f>
        <v>-</v>
      </c>
      <c r="AI4" s="1558" t="str">
        <f>IF(COUNT(AI12:AI300)=0,"-",AVERAGEIFS(AI12:AI300, AI12:AI300, "&gt;="&amp;AI2,AI12:AI300,"&lt;="&amp;AI3))</f>
        <v>-</v>
      </c>
      <c r="AK4" s="1558">
        <f ca="1">IF(COUNT(AK12:AK300)=0,"-",AVERAGEIFS(AK12:AK300, AK12:AK300, "&gt;="&amp;AK2,AK12:AK300,"&lt;="&amp;AK3))</f>
        <v>1767.2500522923813</v>
      </c>
      <c r="AM4" s="1558" t="str">
        <f>IF(COUNT(AM12:AM300)=0,"-",AVERAGEIFS(AM12:AM300, AM12:AM300, "&gt;="&amp;AM2,AM12:AM300,"&lt;="&amp;AM3))</f>
        <v>-</v>
      </c>
      <c r="AO4" s="1558">
        <f ca="1">IF(COUNT(AO12:AO300)=0,"-",AVERAGEIFS(AO12:AO300, AO12:AO300, "&gt;="&amp;AO2,AO12:AO300,"&lt;="&amp;AO3))</f>
        <v>41.972920696324955</v>
      </c>
      <c r="AQ4" s="1558">
        <f ca="1">IF(COUNT(AQ12:AQ300)=0,"-",AVERAGEIFS(AQ12:AQ300, AQ12:AQ300, "&gt;="&amp;AQ2,AQ12:AQ300,"&lt;="&amp;AQ3))</f>
        <v>7757.197226439609</v>
      </c>
    </row>
    <row r="5" spans="1:43">
      <c r="A5" s="3176"/>
      <c r="C5" s="1556" t="s">
        <v>400</v>
      </c>
      <c r="E5" s="1559">
        <f ca="1">IF(COUNT(E12:E300)=0,"-",SUMIFS(D12:D300,E12:E300,"&gt;="&amp;E2,E12:E300,"&lt;="&amp;E3)/SUMIFS($B12:$B300,E12:E300,"&gt;="&amp;E2,E12:E300,"&lt;="&amp;E3))</f>
        <v>13496.246022111651</v>
      </c>
      <c r="G5" s="1559">
        <f ca="1">IF(COUNT(G12:G300)=0,"-",SUMIFS(F12:F300,G12:G300,"&gt;="&amp;G2,G12:G300,"&lt;="&amp;G3)/SUMIFS($B12:$B300,G12:G300,"&gt;="&amp;G2,G12:G300,"&lt;="&amp;G3))</f>
        <v>560.32608695652175</v>
      </c>
      <c r="I5" s="1559">
        <f ca="1">IF(COUNT(I12:I300)=0,"-",SUMIFS(H12:H300,I12:I300,"&gt;="&amp;I2,I12:I300,"&lt;="&amp;I3)/SUMIFS($B12:$B300,I12:I300,"&gt;="&amp;I2,I12:I300,"&lt;="&amp;I3))</f>
        <v>13277.989130434782</v>
      </c>
      <c r="K5" s="1559" t="str">
        <f>IF(COUNT(K12:K300)=0,"-",SUMIFS(J12:J300,K12:K300,"&gt;="&amp;K2,K12:K300,"&lt;="&amp;K3)/SUMIFS($B12:$B300,K12:K300,"&gt;="&amp;K2,K12:K300,"&lt;="&amp;K3))</f>
        <v>-</v>
      </c>
      <c r="M5" s="1559" t="str">
        <f>IF(COUNT(M12:M300)=0,"-",SUMIFS(L12:L300,M12:M300,"&gt;="&amp;M2,M12:M300,"&lt;="&amp;M3)/SUMIFS($B12:$B300,M12:M300,"&gt;="&amp;M2,M12:M300,"&lt;="&amp;M3))</f>
        <v>-</v>
      </c>
      <c r="O5" s="1559">
        <f ca="1">IF(COUNT(O12:O300)=0,"-",SUMIFS(N12:N300,O12:O300,"&gt;="&amp;O2,O12:O300,"&lt;="&amp;O3)/SUMIFS($B12:$B300,O12:O300,"&gt;="&amp;O2,O12:O300,"&lt;="&amp;O3))</f>
        <v>186.84184232993729</v>
      </c>
      <c r="Q5" s="1559" t="str">
        <f>IF(COUNT(Q12:Q300)=0,"-",SUMIFS(P12:P300,Q12:Q300,"&gt;="&amp;Q2,Q12:Q300,"&lt;="&amp;Q3)/SUMIFS($B12:$B300,Q12:Q300,"&gt;="&amp;Q2,Q12:Q300,"&lt;="&amp;Q3))</f>
        <v>-</v>
      </c>
      <c r="S5" s="1559">
        <f ca="1">IF(COUNT(S12:S300)=0,"-",SUMIFS(R12:R300,S12:S300,"&gt;="&amp;S2,S12:S300,"&lt;="&amp;S3)/SUMIFS($B12:$B300,S12:S300,"&gt;="&amp;S2,S12:S300,"&lt;="&amp;S3))</f>
        <v>110.39548022598871</v>
      </c>
      <c r="U5" s="1559">
        <f ca="1">IF(COUNT(U12:U300)=0,"-",SUMIFS(T12:T300,U12:U300,"&gt;="&amp;U2,U12:U300,"&lt;="&amp;U3)/SUMIFS($B12:$B300,U12:U300,"&gt;="&amp;U2,U12:U300,"&lt;="&amp;U3))</f>
        <v>38.043478260869563</v>
      </c>
      <c r="W5" s="1559">
        <f ca="1">IF(COUNT(W12:W300)=0,"-",SUMIFS(V12:V300,W12:W300,"&gt;="&amp;W2,W12:W300,"&lt;="&amp;W3)/SUMIFS($B12:$B300,W12:W300,"&gt;="&amp;W2,W12:W300,"&lt;="&amp;W3))</f>
        <v>705.98870056497174</v>
      </c>
      <c r="Y5" s="1559" t="str">
        <f>IF(COUNT(Y12:Y300)=0,"-",SUMIFS(X12:X300,Y12:Y300,"&gt;="&amp;Y2,Y12:Y300,"&lt;="&amp;Y3)/SUMIFS($B12:$B300,Y12:Y300,"&gt;="&amp;Y2,Y12:Y300,"&lt;="&amp;Y3))</f>
        <v>-</v>
      </c>
      <c r="AA5" s="1559" t="str">
        <f>IF(COUNT(AA12:AA300)=0,"-",SUMIFS(Z12:Z300,AA12:AA300,"&gt;="&amp;AA2,AA12:AA300,"&lt;="&amp;AA3)/SUMIFS($B12:$B300,AA12:AA300,"&gt;="&amp;AA2,AA12:AA300,"&lt;="&amp;AA3))</f>
        <v>-</v>
      </c>
      <c r="AC5" s="1559">
        <f ca="1">IF(COUNT(AC12:AC300)=0,"-",SUMIFS(AB12:AB300,AC12:AC300,"&gt;="&amp;AC2,AC12:AC300,"&lt;="&amp;AC3)/SUMIFS($B12:$B300,AC12:AC300,"&gt;="&amp;AC2,AC12:AC300,"&lt;="&amp;AC3))</f>
        <v>463.38208183992515</v>
      </c>
      <c r="AE5" s="1559" t="str">
        <f>IF(COUNT(AE12:AE300)=0,"-",SUMIFS(AD12:AD300,AE12:AE300,"&gt;="&amp;AE2,AE12:AE300,"&lt;="&amp;AE3)/SUMIFS($B12:$B300,AE12:AE300,"&gt;="&amp;AE2,AE12:AE300,"&lt;="&amp;AE3))</f>
        <v>-</v>
      </c>
      <c r="AG5" s="1559" t="str">
        <f>IF(COUNT(AG12:AG300)=0,"-",SUMIFS(AF12:AF300,AG12:AG300,"&gt;="&amp;AG2,AG12:AG300,"&lt;="&amp;AG3)/SUMIFS($B12:$B300,AG12:AG300,"&gt;="&amp;AG2,AG12:AG300,"&lt;="&amp;AG3))</f>
        <v>-</v>
      </c>
      <c r="AI5" s="1559" t="str">
        <f>IF(COUNT(AI12:AI300)=0,"-",SUMIFS(AH12:AH300,AI12:AI300,"&gt;="&amp;AI2,AI12:AI300,"&lt;="&amp;AI3)/SUMIFS($B12:$B300,AI12:AI300,"&gt;="&amp;AI2,AI12:AI300,"&lt;="&amp;AI3))</f>
        <v>-</v>
      </c>
      <c r="AK5" s="1559">
        <f ca="1">IF(COUNT(AK12:AK300)=0,"-",SUMIFS(AJ12:AJ300,AK12:AK300,"&gt;="&amp;AK2,AK12:AK300,"&lt;="&amp;AK3)/SUMIFS($B12:$B300,AK12:AK300,"&gt;="&amp;AK2,AK12:AK300,"&lt;="&amp;AK3))</f>
        <v>1669.2099026759774</v>
      </c>
      <c r="AM5" s="1559" t="str">
        <f>IF(COUNT(AM12:AM300)=0,"-",SUMIFS(AL12:AL300,AM12:AM300,"&gt;="&amp;AM2,AM12:AM300,"&lt;="&amp;AM3)/SUMIFS($B12:$B300,AM12:AM300,"&gt;="&amp;AM2,AM12:AM300,"&lt;="&amp;AM3))</f>
        <v>-</v>
      </c>
      <c r="AO5" s="1559">
        <f ca="1">IF(COUNT(AO12:AO300)=0,"-",SUMIFS(AN12:AN300,AO12:AO300,"&gt;="&amp;AO2,AO12:AO300,"&lt;="&amp;AO3)/SUMIFS($B12:$B300,AO12:AO300,"&gt;="&amp;AO2,AO12:AO300,"&lt;="&amp;AO3))</f>
        <v>41.972920696324955</v>
      </c>
      <c r="AQ5" s="1559">
        <f ca="1">IF(COUNT(AQ12:AQ300)=0,"-",SUMIFS(AP12:AP300,AQ12:AQ300,"&gt;="&amp;AQ2,AQ12:AQ300,"&lt;="&amp;AQ3)/SUMIFS($B12:$B300,AQ12:AQ300,"&gt;="&amp;AQ2,AQ12:AQ300,"&lt;="&amp;AQ3))</f>
        <v>5592.5969246637778</v>
      </c>
    </row>
    <row r="6" spans="1:43">
      <c r="A6" s="3176"/>
      <c r="C6" s="1556" t="s">
        <v>401</v>
      </c>
      <c r="E6" s="1560">
        <f ca="1">IF(COUNT(E12:E300)=0,"-",SUMIFS(E12:E300, E12:E300, "&gt;="&amp;E2,E12:E300,"&lt;="&amp;E3)/($A$1-COUNTIF(E12:E300,"&lt;"&amp;E$2)-COUNTIF(E12:E300,"&gt;"&amp;E$3)))</f>
        <v>17420.245102476678</v>
      </c>
      <c r="G6" s="1560">
        <f ca="1">IF(COUNT(G12:G300)=0,"-",SUMIFS(G12:G300, G12:G300, "&gt;="&amp;G2,G12:G300,"&lt;="&amp;G3)/($A$1-COUNTIF(G12:G300,"&lt;"&amp;G$2)-COUNTIF(G12:G300,"&gt;"&amp;G$3)))</f>
        <v>186.77536231884059</v>
      </c>
      <c r="I6" s="1560">
        <f ca="1">IF(COUNT(I12:I300)=0,"-",SUMIFS(I12:I300, I12:I300, "&gt;="&amp;I2,I12:I300,"&lt;="&amp;I3)/($A$1-COUNTIF(I12:I300,"&lt;"&amp;I$2)-COUNTIF(I12:I300,"&gt;"&amp;I$3)))</f>
        <v>4425.996376811594</v>
      </c>
      <c r="K6" s="1560" t="str">
        <f>IF(COUNT(K12:K300)=0,"-",SUMIFS(K12:K300, K12:K300, "&gt;="&amp;K2,K12:K300,"&lt;="&amp;K3)/($A$1-COUNTIF(K12:K300,"&lt;"&amp;K$2)-COUNTIF(K12:K300,"&gt;"&amp;K$3)))</f>
        <v>-</v>
      </c>
      <c r="M6" s="1560" t="str">
        <f>IF(COUNT(M12:M300)=0,"-",SUMIFS(M12:M300, M12:M300, "&gt;="&amp;M2,M12:M300,"&lt;="&amp;M3)/($A$1-COUNTIF(M12:M300,"&lt;"&amp;M$2)-COUNTIF(M12:M300,"&gt;"&amp;M$3)))</f>
        <v>-</v>
      </c>
      <c r="O6" s="1560">
        <f ca="1">IF(COUNT(O12:O300)=0,"-",SUMIFS(O12:O300, O12:O300, "&gt;="&amp;O2,O12:O300,"&lt;="&amp;O3)/($A$1-COUNTIF(O12:O300,"&lt;"&amp;O$2)-COUNTIF(O12:O300,"&gt;"&amp;O$3)))</f>
        <v>257.26065373359887</v>
      </c>
      <c r="Q6" s="1560" t="str">
        <f>IF(COUNT(Q12:Q300)=0,"-",SUMIFS(Q12:Q300, Q12:Q300, "&gt;="&amp;Q2,Q12:Q300,"&lt;="&amp;Q3)/($A$1-COUNTIF(Q12:Q300,"&lt;"&amp;Q$2)-COUNTIF(Q12:Q300,"&gt;"&amp;Q$3)))</f>
        <v>-</v>
      </c>
      <c r="S6" s="1560">
        <f ca="1">IF(COUNT(S12:S300)=0,"-",SUMIFS(S12:S300, S12:S300, "&gt;="&amp;S2,S12:S300,"&lt;="&amp;S3)/($A$1-COUNTIF(S12:S300,"&lt;"&amp;S$2)-COUNTIF(S12:S300,"&gt;"&amp;S$3)))</f>
        <v>78.785250749866847</v>
      </c>
      <c r="U6" s="1560">
        <f ca="1">IF(COUNT(U12:U300)=0,"-",SUMIFS(U12:U300, U12:U300, "&gt;="&amp;U2,U12:U300,"&lt;="&amp;U3)/($A$1-COUNTIF(U12:U300,"&lt;"&amp;U$2)-COUNTIF(U12:U300,"&gt;"&amp;U$3)))</f>
        <v>12.681159420289854</v>
      </c>
      <c r="W6" s="1560">
        <f ca="1">IF(COUNT(W12:W300)=0,"-",SUMIFS(W12:W300, W12:W300, "&gt;="&amp;W2,W12:W300,"&lt;="&amp;W3)/($A$1-COUNTIF(W12:W300,"&lt;"&amp;W$2)-COUNTIF(W12:W300,"&gt;"&amp;W$3)))</f>
        <v>562.80940767527261</v>
      </c>
      <c r="Y6" s="1560" t="str">
        <f>IF(COUNT(Y12:Y300)=0,"-",SUMIFS(Y12:Y300, Y12:Y300, "&gt;="&amp;Y2,Y12:Y300,"&lt;="&amp;Y3)/($A$1-COUNTIF(Y12:Y300,"&lt;"&amp;Y$2)-COUNTIF(Y12:Y300,"&gt;"&amp;Y$3)))</f>
        <v>-</v>
      </c>
      <c r="AA6" s="1560" t="str">
        <f>IF(COUNT(AA12:AA300)=0,"-",SUMIFS(AA12:AA300, AA12:AA300, "&gt;="&amp;AA2,AA12:AA300,"&lt;="&amp;AA3)/($A$1-COUNTIF(AA12:AA300,"&lt;"&amp;AA$2)-COUNTIF(AA12:AA300,"&gt;"&amp;AA$3)))</f>
        <v>-</v>
      </c>
      <c r="AC6" s="1560">
        <f ca="1">IF(COUNT(AC12:AC300)=0,"-",SUMIFS(AC12:AC300, AC12:AC300, "&gt;="&amp;AC2,AC12:AC300,"&lt;="&amp;AC3)/($A$1-COUNTIF(AC12:AC300,"&lt;"&amp;AC$2)-COUNTIF(AC12:AC300,"&gt;"&amp;AC$3)))</f>
        <v>451.64798987232285</v>
      </c>
      <c r="AE6" s="1560" t="str">
        <f>IF(COUNT(AE12:AE300)=0,"-",SUMIFS(AE12:AE300, AE12:AE300, "&gt;="&amp;AE2,AE12:AE300,"&lt;="&amp;AE3)/($A$1-COUNTIF(AE12:AE300,"&lt;"&amp;AE$2)-COUNTIF(AE12:AE300,"&gt;"&amp;AE$3)))</f>
        <v>-</v>
      </c>
      <c r="AG6" s="1560" t="str">
        <f>IF(COUNT(AG12:AG300)=0,"-",SUMIFS(AG12:AG300, AG12:AG300, "&gt;="&amp;AG2,AG12:AG300,"&lt;="&amp;AG3)/($A$1-COUNTIF(AG12:AG300,"&lt;"&amp;AG$2)-COUNTIF(AG12:AG300,"&gt;"&amp;AG$3)))</f>
        <v>-</v>
      </c>
      <c r="AI6" s="1560" t="str">
        <f>IF(COUNT(AI12:AI300)=0,"-",SUMIFS(AI12:AI300, AI12:AI300, "&gt;="&amp;AI2,AI12:AI300,"&lt;="&amp;AI3)/($A$1-COUNTIF(AI12:AI300,"&lt;"&amp;AI$2)-COUNTIF(AI12:AI300,"&gt;"&amp;AI$3)))</f>
        <v>-</v>
      </c>
      <c r="AK6" s="1560">
        <f ca="1">IF(COUNT(AK12:AK300)=0,"-",SUMIFS(AK12:AK300, AK12:AK300, "&gt;="&amp;AK2,AK12:AK300,"&lt;="&amp;AK3)/($A$1-COUNTIF(AK12:AK300,"&lt;"&amp;AK$2)-COUNTIF(AK12:AK300,"&gt;"&amp;AK$3)))</f>
        <v>1767.2500522923813</v>
      </c>
      <c r="AM6" s="1560" t="str">
        <f>IF(COUNT(AM12:AM300)=0,"-",SUMIFS(AM12:AM300, AM12:AM300, "&gt;="&amp;AM2,AM12:AM300,"&lt;="&amp;AM3)/($A$1-COUNTIF(AM12:AM300,"&lt;"&amp;AM$2)-COUNTIF(AM12:AM300,"&gt;"&amp;AM$3)))</f>
        <v>-</v>
      </c>
      <c r="AO6" s="1560">
        <f ca="1">IF(COUNT(AO12:AO300)=0,"-",SUMIFS(AO12:AO300, AO12:AO300, "&gt;="&amp;AO2,AO12:AO300,"&lt;="&amp;AO3)/($A$1-COUNTIF(AO12:AO300,"&lt;"&amp;AO$2)-COUNTIF(AO12:AO300,"&gt;"&amp;AO$3)))</f>
        <v>13.990973565441651</v>
      </c>
      <c r="AQ6" s="1560">
        <f ca="1">IF(COUNT(AQ12:AQ300)=0,"-",SUMIFS(AQ12:AQ300, AQ12:AQ300, "&gt;="&amp;AQ2,AQ12:AQ300,"&lt;="&amp;AQ3)/($A$1-COUNTIF(AQ12:AQ300,"&lt;"&amp;AQ$2)-COUNTIF(AQ12:AQ300,"&gt;"&amp;AQ$3)))</f>
        <v>7757.197226439609</v>
      </c>
    </row>
    <row r="9" spans="1:43">
      <c r="D9" t="s">
        <v>75</v>
      </c>
      <c r="E9" s="1561"/>
      <c r="F9" t="s">
        <v>76</v>
      </c>
      <c r="G9" s="1561"/>
      <c r="H9" t="s">
        <v>77</v>
      </c>
      <c r="I9" s="1561"/>
      <c r="J9" t="s">
        <v>78</v>
      </c>
      <c r="K9" s="1561"/>
      <c r="L9" t="s">
        <v>79</v>
      </c>
      <c r="M9" s="1561"/>
      <c r="N9" t="s">
        <v>80</v>
      </c>
      <c r="O9" s="1561"/>
      <c r="P9" t="s">
        <v>81</v>
      </c>
      <c r="Q9" s="1561"/>
      <c r="R9" t="s">
        <v>82</v>
      </c>
      <c r="S9" s="1561"/>
      <c r="T9" t="s">
        <v>83</v>
      </c>
      <c r="U9" s="1561"/>
      <c r="V9" t="s">
        <v>84</v>
      </c>
      <c r="W9" s="1561"/>
      <c r="X9" t="s">
        <v>85</v>
      </c>
      <c r="Y9" s="1561"/>
      <c r="Z9" t="s">
        <v>86</v>
      </c>
      <c r="AA9" s="1561"/>
      <c r="AB9" t="s">
        <v>87</v>
      </c>
      <c r="AC9" s="1561"/>
      <c r="AD9" t="s">
        <v>88</v>
      </c>
      <c r="AE9" s="1561"/>
      <c r="AF9" t="s">
        <v>89</v>
      </c>
      <c r="AG9" s="1561"/>
      <c r="AH9" t="s">
        <v>90</v>
      </c>
      <c r="AI9" s="1561"/>
      <c r="AJ9" t="s">
        <v>91</v>
      </c>
      <c r="AK9" s="1561"/>
      <c r="AL9" t="s">
        <v>92</v>
      </c>
      <c r="AM9" s="1561"/>
      <c r="AN9" t="s">
        <v>93</v>
      </c>
      <c r="AO9" s="1561"/>
      <c r="AP9" t="s">
        <v>94</v>
      </c>
      <c r="AQ9" s="1561"/>
    </row>
    <row r="10" spans="1:43" ht="58">
      <c r="A10" s="1562"/>
      <c r="B10" s="1562"/>
      <c r="D10" s="1562" t="s">
        <v>95</v>
      </c>
      <c r="E10" s="1563" t="str">
        <f>D10&amp;"
per FTE"</f>
        <v>Total Occupancy
per FTE</v>
      </c>
      <c r="F10" s="1562" t="s">
        <v>96</v>
      </c>
      <c r="G10" s="1563" t="str">
        <f>F10&amp;"
per FTE"</f>
        <v>Direct Care Consultant 201
per FTE</v>
      </c>
      <c r="H10" s="1562" t="s">
        <v>97</v>
      </c>
      <c r="I10" s="1563" t="str">
        <f>H10&amp;"
per FTE"</f>
        <v>Temporary Help 202
per FTE</v>
      </c>
      <c r="J10" s="1562" t="s">
        <v>98</v>
      </c>
      <c r="K10" s="1563" t="str">
        <f>J10&amp;"
per FTE"</f>
        <v>Clients and Caregivers Reimb./Stipends 203
per FTE</v>
      </c>
      <c r="L10" s="1562" t="s">
        <v>99</v>
      </c>
      <c r="M10" s="1563" t="str">
        <f>L10&amp;"
per FTE"</f>
        <v>Subcontracted Direct Care 206
per FTE</v>
      </c>
      <c r="N10" s="1562" t="s">
        <v>100</v>
      </c>
      <c r="O10" s="1563" t="str">
        <f>N10&amp;"
per FTE"</f>
        <v>Staff Training 204
per FTE</v>
      </c>
      <c r="P10" s="1562" t="s">
        <v>101</v>
      </c>
      <c r="Q10" s="1563" t="str">
        <f>P10&amp;"
per FTE"</f>
        <v>Staff Mileage / Travel 205
per FTE</v>
      </c>
      <c r="R10" s="1562" t="s">
        <v>102</v>
      </c>
      <c r="S10" s="1563" t="str">
        <f>R10&amp;"
per FTE"</f>
        <v>Meals 207
per FTE</v>
      </c>
      <c r="T10" s="1562" t="s">
        <v>103</v>
      </c>
      <c r="U10" s="1563" t="str">
        <f>T10&amp;"
per FTE"</f>
        <v>Client Transportation 208
per FTE</v>
      </c>
      <c r="V10" s="1562" t="s">
        <v>104</v>
      </c>
      <c r="W10" s="1563" t="str">
        <f>V10&amp;"
per FTE"</f>
        <v>Vehicle Expenses 208
per FTE</v>
      </c>
      <c r="X10" s="1562" t="s">
        <v>105</v>
      </c>
      <c r="Y10" s="1563" t="str">
        <f>X10&amp;"
per FTE"</f>
        <v>Vehicle Depreciation 208
per FTE</v>
      </c>
      <c r="Z10" s="1562" t="s">
        <v>106</v>
      </c>
      <c r="AA10" s="1563" t="str">
        <f>Z10&amp;"
per FTE"</f>
        <v>Incidental Medical /Medicine/Pharmacy 209
per FTE</v>
      </c>
      <c r="AB10" s="1562" t="s">
        <v>107</v>
      </c>
      <c r="AC10" s="1563" t="str">
        <f>AB10&amp;"
per FTE"</f>
        <v>Client Personal Allowances 211
per FTE</v>
      </c>
      <c r="AD10" s="1562" t="s">
        <v>108</v>
      </c>
      <c r="AE10" s="1563" t="str">
        <f>AD10&amp;"
per FTE"</f>
        <v>Provision Material Goods/Svs./Benefits 212
per FTE</v>
      </c>
      <c r="AF10" s="1562" t="s">
        <v>109</v>
      </c>
      <c r="AG10" s="1563" t="str">
        <f>AF10&amp;"
per FTE"</f>
        <v>Direct Client Wages 214
per FTE</v>
      </c>
      <c r="AH10" s="1562" t="s">
        <v>110</v>
      </c>
      <c r="AI10" s="1563" t="str">
        <f>AH10&amp;"
per FTE"</f>
        <v>Other Commercial Prod. &amp; Svs. 214
per FTE</v>
      </c>
      <c r="AJ10" s="1562" t="s">
        <v>111</v>
      </c>
      <c r="AK10" s="1563" t="str">
        <f>AJ10&amp;"
per FTE"</f>
        <v>Program Supplies &amp; Materials 215
per FTE</v>
      </c>
      <c r="AL10" s="1562" t="s">
        <v>112</v>
      </c>
      <c r="AM10" s="1563" t="str">
        <f>AL10&amp;"
per FTE"</f>
        <v>Non Charitable Expenses
per FTE</v>
      </c>
      <c r="AN10" s="1562" t="s">
        <v>113</v>
      </c>
      <c r="AO10" s="1563" t="str">
        <f>AN10&amp;"
per FTE"</f>
        <v>Other Expense
per FTE</v>
      </c>
      <c r="AP10" s="1562" t="s">
        <v>114</v>
      </c>
      <c r="AQ10" s="1563" t="str">
        <f>AP10&amp;"
per FTE"</f>
        <v>Total Other Program Expense
per FTE</v>
      </c>
    </row>
    <row r="11" spans="1:43">
      <c r="A11" t="s">
        <v>115</v>
      </c>
      <c r="B11" t="s">
        <v>116</v>
      </c>
      <c r="D11" t="s">
        <v>117</v>
      </c>
      <c r="E11" s="1561"/>
      <c r="F11" t="s">
        <v>117</v>
      </c>
      <c r="G11" s="1561"/>
      <c r="H11" t="s">
        <v>117</v>
      </c>
      <c r="I11" s="1561"/>
      <c r="J11" t="s">
        <v>117</v>
      </c>
      <c r="K11" s="1561"/>
      <c r="L11" t="s">
        <v>117</v>
      </c>
      <c r="M11" s="1561"/>
      <c r="N11" t="s">
        <v>117</v>
      </c>
      <c r="O11" s="1561"/>
      <c r="P11" t="s">
        <v>117</v>
      </c>
      <c r="Q11" s="1561"/>
      <c r="R11" t="s">
        <v>117</v>
      </c>
      <c r="S11" s="1561"/>
      <c r="T11" t="s">
        <v>117</v>
      </c>
      <c r="U11" s="1561"/>
      <c r="V11" t="s">
        <v>117</v>
      </c>
      <c r="W11" s="1561"/>
      <c r="X11" t="s">
        <v>117</v>
      </c>
      <c r="Y11" s="1561"/>
      <c r="Z11" t="s">
        <v>117</v>
      </c>
      <c r="AA11" s="1561"/>
      <c r="AB11" t="s">
        <v>117</v>
      </c>
      <c r="AC11" s="1561"/>
      <c r="AD11" t="s">
        <v>117</v>
      </c>
      <c r="AE11" s="1561"/>
      <c r="AF11" t="s">
        <v>117</v>
      </c>
      <c r="AG11" s="1561"/>
      <c r="AH11" t="s">
        <v>117</v>
      </c>
      <c r="AI11" s="1561"/>
      <c r="AJ11" t="s">
        <v>117</v>
      </c>
      <c r="AK11" s="1561"/>
      <c r="AL11" t="s">
        <v>117</v>
      </c>
      <c r="AM11" s="1561"/>
      <c r="AN11" t="s">
        <v>117</v>
      </c>
      <c r="AO11" s="1561"/>
      <c r="AP11" t="s">
        <v>117</v>
      </c>
      <c r="AQ11" s="1561"/>
    </row>
    <row r="12" spans="1:43">
      <c r="A12" t="s">
        <v>719</v>
      </c>
      <c r="B12">
        <v>3.68</v>
      </c>
      <c r="D12">
        <v>137406</v>
      </c>
      <c r="E12" s="1564">
        <f>IF(OR($B12=0,D12=0),"",D12/$B12)</f>
        <v>37338.586956521736</v>
      </c>
      <c r="F12">
        <v>2062</v>
      </c>
      <c r="G12" s="1564">
        <f>IF(OR($B12=0,F12=0),"",F12/$B12)</f>
        <v>560.32608695652175</v>
      </c>
      <c r="H12">
        <v>48863</v>
      </c>
      <c r="I12" s="1564">
        <f>IF(OR($B12=0,H12=0),"",H12/$B12)</f>
        <v>13277.989130434782</v>
      </c>
      <c r="K12" s="1564" t="str">
        <f>IF(OR($B12=0,J12=0),"",J12/$B12)</f>
        <v/>
      </c>
      <c r="M12" s="1564" t="str">
        <f>IF(OR($B12=0,L12=0),"",L12/$B12)</f>
        <v/>
      </c>
      <c r="N12">
        <v>2117</v>
      </c>
      <c r="O12" s="1564">
        <f>IF(OR($B12=0,N12=0),"",N12/$B12)</f>
        <v>575.27173913043475</v>
      </c>
      <c r="Q12" s="1564" t="str">
        <f>IF(OR($B12=0,P12=0),"",P12/$B12)</f>
        <v/>
      </c>
      <c r="R12">
        <v>605</v>
      </c>
      <c r="S12" s="1564">
        <f>IF(OR($B12=0,R12=0),"",R12/$B12)</f>
        <v>164.40217391304347</v>
      </c>
      <c r="T12">
        <v>140</v>
      </c>
      <c r="U12" s="1564">
        <f>IF(OR($B12=0,T12=0),"",T12/$B12)</f>
        <v>38.043478260869563</v>
      </c>
      <c r="V12">
        <v>6128</v>
      </c>
      <c r="W12" s="1564">
        <f>IF(OR($B12=0,V12=0),"",V12/$B12)</f>
        <v>1665.2173913043478</v>
      </c>
      <c r="Y12" s="1564" t="str">
        <f>IF(OR($B12=0,X12=0),"",X12/$B12)</f>
        <v/>
      </c>
      <c r="AA12" s="1564" t="str">
        <f>IF(OR($B12=0,Z12=0),"",Z12/$B12)</f>
        <v/>
      </c>
      <c r="AB12">
        <v>4538</v>
      </c>
      <c r="AC12" s="1564">
        <f>IF(OR($B12=0,AB12=0),"",AB12/$B12)</f>
        <v>1233.1521739130435</v>
      </c>
      <c r="AE12" s="1564" t="str">
        <f>IF(OR($B12=0,AD12=0),"",AD12/$B12)</f>
        <v/>
      </c>
      <c r="AG12" s="1564" t="str">
        <f>IF(OR($B12=0,AF12=0),"",AF12/$B12)</f>
        <v/>
      </c>
      <c r="AI12" s="1564" t="str">
        <f>IF(OR($B12=0,AH12=0),"",AH12/$B12)</f>
        <v/>
      </c>
      <c r="AJ12">
        <v>9430</v>
      </c>
      <c r="AK12" s="1564">
        <f>IF(OR($B12=0,AJ12=0),"",AJ12/$B12)</f>
        <v>2562.5</v>
      </c>
      <c r="AM12" s="1564" t="str">
        <f>IF(OR($B12=0,AL12=0),"",AL12/$B12)</f>
        <v/>
      </c>
      <c r="AO12" s="1564" t="str">
        <f>IF(OR($B12=0,AN12=0),"",AN12/$B12)</f>
        <v/>
      </c>
      <c r="AP12">
        <v>73883</v>
      </c>
      <c r="AQ12" s="1564">
        <f>IF(OR($B12=0,AP12=0),"",AP12/$B12)</f>
        <v>20076.902173913044</v>
      </c>
    </row>
    <row r="13" spans="1:43">
      <c r="A13" t="s">
        <v>696</v>
      </c>
      <c r="B13">
        <v>8.2928410256410192</v>
      </c>
      <c r="D13">
        <v>44641</v>
      </c>
      <c r="E13" s="1564">
        <f t="shared" ref="E13:G28" si="0">IF(OR($B13=0,D13=0),"",D13/$B13)</f>
        <v>5383.0767841771503</v>
      </c>
      <c r="G13" s="1564" t="str">
        <f t="shared" si="0"/>
        <v/>
      </c>
      <c r="I13" s="1564" t="str">
        <f t="shared" ref="I13:I76" si="1">IF(OR($B13=0,H13=0),"",H13/$B13)</f>
        <v/>
      </c>
      <c r="K13" s="1564" t="str">
        <f t="shared" ref="K13:K76" si="2">IF(OR($B13=0,J13=0),"",J13/$B13)</f>
        <v/>
      </c>
      <c r="M13" s="1564" t="str">
        <f t="shared" ref="M13:M76" si="3">IF(OR($B13=0,L13=0),"",L13/$B13)</f>
        <v/>
      </c>
      <c r="N13">
        <v>186</v>
      </c>
      <c r="O13" s="1564">
        <f t="shared" ref="O13:O76" si="4">IF(OR($B13=0,N13=0),"",N13/$B13)</f>
        <v>22.428984159336707</v>
      </c>
      <c r="Q13" s="1564" t="str">
        <f t="shared" ref="Q13:Q76" si="5">IF(OR($B13=0,P13=0),"",P13/$B13)</f>
        <v/>
      </c>
      <c r="S13" s="1564" t="str">
        <f t="shared" ref="S13:S76" si="6">IF(OR($B13=0,R13=0),"",R13/$B13)</f>
        <v/>
      </c>
      <c r="U13" s="1564" t="str">
        <f t="shared" ref="U13:U76" si="7">IF(OR($B13=0,T13=0),"",T13/$B13)</f>
        <v/>
      </c>
      <c r="W13" s="1564" t="str">
        <f t="shared" ref="W13:W76" si="8">IF(OR($B13=0,V13=0),"",V13/$B13)</f>
        <v/>
      </c>
      <c r="Y13" s="1564" t="str">
        <f t="shared" ref="Y13:Y76" si="9">IF(OR($B13=0,X13=0),"",X13/$B13)</f>
        <v/>
      </c>
      <c r="AA13" s="1564" t="str">
        <f t="shared" ref="AA13:AA76" si="10">IF(OR($B13=0,Z13=0),"",Z13/$B13)</f>
        <v/>
      </c>
      <c r="AB13">
        <v>1010</v>
      </c>
      <c r="AC13" s="1564">
        <f t="shared" ref="AC13:AC76" si="11">IF(OR($B13=0,AB13=0),"",AB13/$B13)</f>
        <v>121.79179570392513</v>
      </c>
      <c r="AE13" s="1564" t="str">
        <f t="shared" ref="AE13:AE76" si="12">IF(OR($B13=0,AD13=0),"",AD13/$B13)</f>
        <v/>
      </c>
      <c r="AG13" s="1564" t="str">
        <f t="shared" ref="AG13:AG76" si="13">IF(OR($B13=0,AF13=0),"",AF13/$B13)</f>
        <v/>
      </c>
      <c r="AI13" s="1564" t="str">
        <f t="shared" ref="AI13:AI76" si="14">IF(OR($B13=0,AH13=0),"",AH13/$B13)</f>
        <v/>
      </c>
      <c r="AJ13">
        <v>13339</v>
      </c>
      <c r="AK13" s="1564">
        <f t="shared" ref="AK13:AK76" si="15">IF(OR($B13=0,AJ13=0),"",AJ13/$B13)</f>
        <v>1608.4958048461954</v>
      </c>
      <c r="AM13" s="1564" t="str">
        <f t="shared" ref="AM13:AM76" si="16">IF(OR($B13=0,AL13=0),"",AL13/$B13)</f>
        <v/>
      </c>
      <c r="AO13" s="1564" t="str">
        <f t="shared" ref="AO13:AO76" si="17">IF(OR($B13=0,AN13=0),"",AN13/$B13)</f>
        <v/>
      </c>
      <c r="AP13">
        <v>14535</v>
      </c>
      <c r="AQ13" s="1564">
        <f t="shared" ref="AQ13:AQ76" si="18">IF(OR($B13=0,AP13=0),"",AP13/$B13)</f>
        <v>1752.7165847094573</v>
      </c>
    </row>
    <row r="14" spans="1:43">
      <c r="A14" t="s">
        <v>718</v>
      </c>
      <c r="B14">
        <v>5.17</v>
      </c>
      <c r="D14">
        <v>49317</v>
      </c>
      <c r="E14" s="1564">
        <f t="shared" si="0"/>
        <v>9539.0715667311415</v>
      </c>
      <c r="G14" s="1564" t="str">
        <f t="shared" si="0"/>
        <v/>
      </c>
      <c r="I14" s="1564" t="str">
        <f t="shared" si="1"/>
        <v/>
      </c>
      <c r="K14" s="1564" t="str">
        <f t="shared" si="2"/>
        <v/>
      </c>
      <c r="M14" s="1564" t="str">
        <f t="shared" si="3"/>
        <v/>
      </c>
      <c r="N14">
        <v>900</v>
      </c>
      <c r="O14" s="1564">
        <f t="shared" si="4"/>
        <v>174.08123791102514</v>
      </c>
      <c r="Q14" s="1564" t="str">
        <f t="shared" si="5"/>
        <v/>
      </c>
      <c r="R14">
        <v>372</v>
      </c>
      <c r="S14" s="1564">
        <f t="shared" si="6"/>
        <v>71.953578336557058</v>
      </c>
      <c r="U14" s="1564" t="str">
        <f t="shared" si="7"/>
        <v/>
      </c>
      <c r="V14">
        <v>120</v>
      </c>
      <c r="W14" s="1564">
        <f t="shared" si="8"/>
        <v>23.210831721470019</v>
      </c>
      <c r="Y14" s="1564" t="str">
        <f t="shared" si="9"/>
        <v/>
      </c>
      <c r="AA14" s="1564" t="str">
        <f t="shared" si="10"/>
        <v/>
      </c>
      <c r="AC14" s="1564" t="str">
        <f t="shared" si="11"/>
        <v/>
      </c>
      <c r="AE14" s="1564" t="str">
        <f t="shared" si="12"/>
        <v/>
      </c>
      <c r="AG14" s="1564" t="str">
        <f t="shared" si="13"/>
        <v/>
      </c>
      <c r="AI14" s="1564" t="str">
        <f t="shared" si="14"/>
        <v/>
      </c>
      <c r="AJ14">
        <v>5846</v>
      </c>
      <c r="AK14" s="1564">
        <f t="shared" si="15"/>
        <v>1130.7543520309478</v>
      </c>
      <c r="AM14" s="1564" t="str">
        <f t="shared" si="16"/>
        <v/>
      </c>
      <c r="AN14">
        <v>217</v>
      </c>
      <c r="AO14" s="1564">
        <f t="shared" si="17"/>
        <v>41.972920696324955</v>
      </c>
      <c r="AP14">
        <v>7455</v>
      </c>
      <c r="AQ14" s="1564">
        <f t="shared" si="18"/>
        <v>1441.972920696325</v>
      </c>
    </row>
    <row r="15" spans="1:43">
      <c r="E15" s="1564" t="str">
        <f t="shared" si="0"/>
        <v/>
      </c>
      <c r="G15" s="1564" t="str">
        <f t="shared" si="0"/>
        <v/>
      </c>
      <c r="I15" s="1564" t="str">
        <f t="shared" si="1"/>
        <v/>
      </c>
      <c r="K15" s="1564" t="str">
        <f t="shared" si="2"/>
        <v/>
      </c>
      <c r="M15" s="1564" t="str">
        <f t="shared" si="3"/>
        <v/>
      </c>
      <c r="O15" s="1564" t="str">
        <f t="shared" si="4"/>
        <v/>
      </c>
      <c r="Q15" s="1564" t="str">
        <f t="shared" si="5"/>
        <v/>
      </c>
      <c r="S15" s="1564" t="str">
        <f t="shared" si="6"/>
        <v/>
      </c>
      <c r="U15" s="1564" t="str">
        <f t="shared" si="7"/>
        <v/>
      </c>
      <c r="W15" s="1564" t="str">
        <f t="shared" si="8"/>
        <v/>
      </c>
      <c r="Y15" s="1564" t="str">
        <f t="shared" si="9"/>
        <v/>
      </c>
      <c r="AA15" s="1564" t="str">
        <f t="shared" si="10"/>
        <v/>
      </c>
      <c r="AC15" s="1564" t="str">
        <f t="shared" si="11"/>
        <v/>
      </c>
      <c r="AE15" s="1564" t="str">
        <f t="shared" si="12"/>
        <v/>
      </c>
      <c r="AG15" s="1564" t="str">
        <f t="shared" si="13"/>
        <v/>
      </c>
      <c r="AI15" s="1564" t="str">
        <f t="shared" si="14"/>
        <v/>
      </c>
      <c r="AK15" s="1564" t="str">
        <f t="shared" si="15"/>
        <v/>
      </c>
      <c r="AM15" s="1564" t="str">
        <f t="shared" si="16"/>
        <v/>
      </c>
      <c r="AO15" s="1564" t="str">
        <f t="shared" si="17"/>
        <v/>
      </c>
      <c r="AQ15" s="1564" t="str">
        <f t="shared" si="18"/>
        <v/>
      </c>
    </row>
    <row r="16" spans="1:43">
      <c r="D16" s="1582">
        <f>SUM(D12:D14)</f>
        <v>231364</v>
      </c>
      <c r="E16" s="1564" t="str">
        <f t="shared" si="0"/>
        <v/>
      </c>
      <c r="G16" s="1564" t="str">
        <f t="shared" si="0"/>
        <v/>
      </c>
      <c r="I16" s="1564" t="str">
        <f t="shared" si="1"/>
        <v/>
      </c>
      <c r="K16" s="1564" t="str">
        <f t="shared" si="2"/>
        <v/>
      </c>
      <c r="M16" s="1564" t="str">
        <f t="shared" si="3"/>
        <v/>
      </c>
      <c r="O16" s="1564" t="str">
        <f t="shared" si="4"/>
        <v/>
      </c>
      <c r="Q16" s="1564" t="str">
        <f t="shared" si="5"/>
        <v/>
      </c>
      <c r="R16" s="1582">
        <f>SUM(R12:R14)</f>
        <v>977</v>
      </c>
      <c r="S16" s="1564" t="str">
        <f t="shared" si="6"/>
        <v/>
      </c>
      <c r="U16" s="1564" t="str">
        <f t="shared" si="7"/>
        <v/>
      </c>
      <c r="W16" s="1564" t="str">
        <f t="shared" si="8"/>
        <v/>
      </c>
      <c r="Y16" s="1564" t="str">
        <f t="shared" si="9"/>
        <v/>
      </c>
      <c r="AA16" s="1564" t="str">
        <f t="shared" si="10"/>
        <v/>
      </c>
      <c r="AC16" s="1564" t="str">
        <f t="shared" si="11"/>
        <v/>
      </c>
      <c r="AE16" s="1564" t="str">
        <f t="shared" si="12"/>
        <v/>
      </c>
      <c r="AG16" s="1564" t="str">
        <f t="shared" si="13"/>
        <v/>
      </c>
      <c r="AI16" s="1564" t="str">
        <f t="shared" si="14"/>
        <v/>
      </c>
      <c r="AK16" s="1564" t="str">
        <f t="shared" si="15"/>
        <v/>
      </c>
      <c r="AM16" s="1564" t="str">
        <f t="shared" si="16"/>
        <v/>
      </c>
      <c r="AO16" s="1564" t="str">
        <f t="shared" si="17"/>
        <v/>
      </c>
      <c r="AQ16" s="1564" t="str">
        <f t="shared" si="18"/>
        <v/>
      </c>
    </row>
    <row r="17" spans="4:43">
      <c r="D17" s="1582">
        <f>D16/2</f>
        <v>115682</v>
      </c>
      <c r="E17" s="1564" t="str">
        <f t="shared" si="0"/>
        <v/>
      </c>
      <c r="G17" s="1564" t="str">
        <f t="shared" si="0"/>
        <v/>
      </c>
      <c r="I17" s="1564" t="str">
        <f t="shared" si="1"/>
        <v/>
      </c>
      <c r="K17" s="1564" t="str">
        <f t="shared" si="2"/>
        <v/>
      </c>
      <c r="M17" s="1564" t="str">
        <f t="shared" si="3"/>
        <v/>
      </c>
      <c r="O17" s="1564" t="str">
        <f t="shared" si="4"/>
        <v/>
      </c>
      <c r="Q17" s="1564" t="str">
        <f t="shared" si="5"/>
        <v/>
      </c>
      <c r="R17" s="1584">
        <f>R16/(365*7.5)</f>
        <v>0.35689497716894975</v>
      </c>
      <c r="S17" s="1564" t="str">
        <f t="shared" si="6"/>
        <v/>
      </c>
      <c r="U17" s="1564" t="str">
        <f t="shared" si="7"/>
        <v/>
      </c>
      <c r="V17" s="1582">
        <f>P13+T12+V12+V14/2</f>
        <v>6328</v>
      </c>
      <c r="W17" s="1564" t="str">
        <f t="shared" si="8"/>
        <v/>
      </c>
      <c r="Y17" s="1564" t="str">
        <f t="shared" si="9"/>
        <v/>
      </c>
      <c r="AA17" s="1564" t="str">
        <f t="shared" si="10"/>
        <v/>
      </c>
      <c r="AB17" s="1582">
        <f>N12+N13+N14+AB12+AB13/2</f>
        <v>8246</v>
      </c>
      <c r="AC17" s="1564" t="str">
        <f t="shared" si="11"/>
        <v/>
      </c>
      <c r="AE17" s="1564" t="str">
        <f t="shared" si="12"/>
        <v/>
      </c>
      <c r="AG17" s="1564" t="str">
        <f t="shared" si="13"/>
        <v/>
      </c>
      <c r="AI17" s="1564" t="str">
        <f t="shared" si="14"/>
        <v/>
      </c>
      <c r="AJ17" s="1582">
        <f>AJ12+AJ13+AJ14/2</f>
        <v>25692</v>
      </c>
      <c r="AK17" s="1564" t="str">
        <f t="shared" si="15"/>
        <v/>
      </c>
      <c r="AM17" s="1564" t="str">
        <f t="shared" si="16"/>
        <v/>
      </c>
      <c r="AO17" s="1564" t="str">
        <f t="shared" si="17"/>
        <v/>
      </c>
      <c r="AQ17" s="1564" t="str">
        <f t="shared" si="18"/>
        <v/>
      </c>
    </row>
    <row r="18" spans="4:43">
      <c r="D18" s="1584">
        <f>D17/(365*7.5)</f>
        <v>42.258264840182648</v>
      </c>
      <c r="E18" s="1564" t="str">
        <f t="shared" si="0"/>
        <v/>
      </c>
      <c r="G18" s="1564" t="str">
        <f t="shared" si="0"/>
        <v/>
      </c>
      <c r="I18" s="1564" t="str">
        <f t="shared" si="1"/>
        <v/>
      </c>
      <c r="K18" s="1564" t="str">
        <f t="shared" si="2"/>
        <v/>
      </c>
      <c r="M18" s="1564" t="str">
        <f t="shared" si="3"/>
        <v/>
      </c>
      <c r="O18" s="1564" t="str">
        <f t="shared" si="4"/>
        <v/>
      </c>
      <c r="Q18" s="1564" t="str">
        <f t="shared" si="5"/>
        <v/>
      </c>
      <c r="S18" s="1564" t="str">
        <f t="shared" si="6"/>
        <v/>
      </c>
      <c r="U18" s="1564" t="str">
        <f t="shared" si="7"/>
        <v/>
      </c>
      <c r="V18" s="1583">
        <f>V17/(365*7.5)</f>
        <v>2.3115981735159816</v>
      </c>
      <c r="W18" s="1564" t="str">
        <f t="shared" si="8"/>
        <v/>
      </c>
      <c r="Y18" s="1564" t="str">
        <f t="shared" si="9"/>
        <v/>
      </c>
      <c r="AA18" s="1564" t="str">
        <f t="shared" si="10"/>
        <v/>
      </c>
      <c r="AB18" s="1583">
        <f>AB17/(365*7.5)</f>
        <v>3.0122374429223746</v>
      </c>
      <c r="AC18" s="1564" t="str">
        <f t="shared" si="11"/>
        <v/>
      </c>
      <c r="AE18" s="1564" t="str">
        <f t="shared" si="12"/>
        <v/>
      </c>
      <c r="AG18" s="1564" t="str">
        <f t="shared" si="13"/>
        <v/>
      </c>
      <c r="AI18" s="1564" t="str">
        <f t="shared" si="14"/>
        <v/>
      </c>
      <c r="AJ18" s="1583">
        <f>AJ17/(365*7.5)</f>
        <v>9.3852054794520541</v>
      </c>
      <c r="AK18" s="1564" t="str">
        <f t="shared" si="15"/>
        <v/>
      </c>
      <c r="AM18" s="1564" t="str">
        <f t="shared" si="16"/>
        <v/>
      </c>
      <c r="AO18" s="1564" t="str">
        <f t="shared" si="17"/>
        <v/>
      </c>
      <c r="AQ18" s="1564" t="str">
        <f t="shared" si="18"/>
        <v/>
      </c>
    </row>
    <row r="19" spans="4:43">
      <c r="E19" s="1564" t="str">
        <f t="shared" si="0"/>
        <v/>
      </c>
      <c r="G19" s="1564" t="str">
        <f t="shared" si="0"/>
        <v/>
      </c>
      <c r="I19" s="1564" t="str">
        <f t="shared" si="1"/>
        <v/>
      </c>
      <c r="K19" s="1564" t="str">
        <f t="shared" si="2"/>
        <v/>
      </c>
      <c r="M19" s="1564" t="str">
        <f t="shared" si="3"/>
        <v/>
      </c>
      <c r="O19" s="1564" t="str">
        <f t="shared" si="4"/>
        <v/>
      </c>
      <c r="Q19" s="1564" t="str">
        <f t="shared" si="5"/>
        <v/>
      </c>
      <c r="S19" s="1564" t="str">
        <f t="shared" si="6"/>
        <v/>
      </c>
      <c r="U19" s="1564" t="str">
        <f t="shared" si="7"/>
        <v/>
      </c>
      <c r="W19" s="1564" t="str">
        <f t="shared" si="8"/>
        <v/>
      </c>
      <c r="Y19" s="1564" t="str">
        <f t="shared" si="9"/>
        <v/>
      </c>
      <c r="AA19" s="1564" t="str">
        <f t="shared" si="10"/>
        <v/>
      </c>
      <c r="AC19" s="1564" t="str">
        <f t="shared" si="11"/>
        <v/>
      </c>
      <c r="AE19" s="1564" t="str">
        <f t="shared" si="12"/>
        <v/>
      </c>
      <c r="AG19" s="1564" t="str">
        <f t="shared" si="13"/>
        <v/>
      </c>
      <c r="AI19" s="1564" t="str">
        <f t="shared" si="14"/>
        <v/>
      </c>
      <c r="AK19" s="1564" t="str">
        <f t="shared" si="15"/>
        <v/>
      </c>
      <c r="AM19" s="1564" t="str">
        <f t="shared" si="16"/>
        <v/>
      </c>
      <c r="AO19" s="1564" t="str">
        <f t="shared" si="17"/>
        <v/>
      </c>
      <c r="AQ19" s="1564" t="str">
        <f t="shared" si="18"/>
        <v/>
      </c>
    </row>
    <row r="20" spans="4:43">
      <c r="D20" s="1582">
        <f>D17/2737.5</f>
        <v>42.258264840182648</v>
      </c>
      <c r="E20" s="1564" t="str">
        <f t="shared" si="0"/>
        <v/>
      </c>
      <c r="G20" s="1564" t="str">
        <f t="shared" si="0"/>
        <v/>
      </c>
      <c r="I20" s="1564" t="str">
        <f t="shared" si="1"/>
        <v/>
      </c>
      <c r="K20" s="1564" t="str">
        <f t="shared" si="2"/>
        <v/>
      </c>
      <c r="M20" s="1564" t="str">
        <f t="shared" si="3"/>
        <v/>
      </c>
      <c r="O20" s="1564" t="str">
        <f t="shared" si="4"/>
        <v/>
      </c>
      <c r="Q20" s="1564" t="str">
        <f t="shared" si="5"/>
        <v/>
      </c>
      <c r="S20" s="1564" t="str">
        <f t="shared" si="6"/>
        <v/>
      </c>
      <c r="U20" s="1564" t="str">
        <f t="shared" si="7"/>
        <v/>
      </c>
      <c r="W20" s="1564" t="str">
        <f t="shared" si="8"/>
        <v/>
      </c>
      <c r="Y20" s="1564" t="str">
        <f t="shared" si="9"/>
        <v/>
      </c>
      <c r="AA20" s="1564" t="str">
        <f t="shared" si="10"/>
        <v/>
      </c>
      <c r="AC20" s="1564" t="str">
        <f t="shared" si="11"/>
        <v/>
      </c>
      <c r="AE20" s="1564" t="str">
        <f t="shared" si="12"/>
        <v/>
      </c>
      <c r="AG20" s="1564" t="str">
        <f t="shared" si="13"/>
        <v/>
      </c>
      <c r="AI20" s="1564" t="str">
        <f t="shared" si="14"/>
        <v/>
      </c>
      <c r="AK20" s="1564" t="str">
        <f t="shared" si="15"/>
        <v/>
      </c>
      <c r="AM20" s="1564" t="str">
        <f t="shared" si="16"/>
        <v/>
      </c>
      <c r="AO20" s="1564" t="str">
        <f t="shared" si="17"/>
        <v/>
      </c>
      <c r="AQ20" s="1564" t="str">
        <f t="shared" si="18"/>
        <v/>
      </c>
    </row>
    <row r="21" spans="4:43">
      <c r="E21" s="1564" t="str">
        <f t="shared" si="0"/>
        <v/>
      </c>
      <c r="G21" s="1564" t="str">
        <f t="shared" si="0"/>
        <v/>
      </c>
      <c r="I21" s="1564" t="str">
        <f t="shared" si="1"/>
        <v/>
      </c>
      <c r="K21" s="1564" t="str">
        <f t="shared" si="2"/>
        <v/>
      </c>
      <c r="M21" s="1564" t="str">
        <f t="shared" si="3"/>
        <v/>
      </c>
      <c r="O21" s="1564" t="str">
        <f t="shared" si="4"/>
        <v/>
      </c>
      <c r="Q21" s="1564" t="str">
        <f t="shared" si="5"/>
        <v/>
      </c>
      <c r="S21" s="1564" t="str">
        <f t="shared" si="6"/>
        <v/>
      </c>
      <c r="U21" s="1564" t="str">
        <f t="shared" si="7"/>
        <v/>
      </c>
      <c r="W21" s="1564" t="str">
        <f t="shared" si="8"/>
        <v/>
      </c>
      <c r="Y21" s="1564" t="str">
        <f t="shared" si="9"/>
        <v/>
      </c>
      <c r="AA21" s="1564" t="str">
        <f t="shared" si="10"/>
        <v/>
      </c>
      <c r="AC21" s="1564" t="str">
        <f t="shared" si="11"/>
        <v/>
      </c>
      <c r="AE21" s="1564" t="str">
        <f t="shared" si="12"/>
        <v/>
      </c>
      <c r="AG21" s="1564" t="str">
        <f t="shared" si="13"/>
        <v/>
      </c>
      <c r="AI21" s="1564" t="str">
        <f t="shared" si="14"/>
        <v/>
      </c>
      <c r="AK21" s="1564" t="str">
        <f t="shared" si="15"/>
        <v/>
      </c>
      <c r="AM21" s="1564" t="str">
        <f t="shared" si="16"/>
        <v/>
      </c>
      <c r="AO21" s="1564" t="str">
        <f t="shared" si="17"/>
        <v/>
      </c>
      <c r="AQ21" s="1564" t="str">
        <f t="shared" si="18"/>
        <v/>
      </c>
    </row>
    <row r="22" spans="4:43">
      <c r="E22" s="1564" t="str">
        <f t="shared" si="0"/>
        <v/>
      </c>
      <c r="G22" s="1564" t="str">
        <f t="shared" si="0"/>
        <v/>
      </c>
      <c r="I22" s="1564" t="str">
        <f t="shared" si="1"/>
        <v/>
      </c>
      <c r="K22" s="1564" t="str">
        <f t="shared" si="2"/>
        <v/>
      </c>
      <c r="M22" s="1564" t="str">
        <f t="shared" si="3"/>
        <v/>
      </c>
      <c r="O22" s="1564" t="str">
        <f t="shared" si="4"/>
        <v/>
      </c>
      <c r="Q22" s="1564" t="str">
        <f t="shared" si="5"/>
        <v/>
      </c>
      <c r="S22" s="1564" t="str">
        <f t="shared" si="6"/>
        <v/>
      </c>
      <c r="U22" s="1564" t="str">
        <f t="shared" si="7"/>
        <v/>
      </c>
      <c r="W22" s="1564" t="str">
        <f t="shared" si="8"/>
        <v/>
      </c>
      <c r="Y22" s="1564" t="str">
        <f t="shared" si="9"/>
        <v/>
      </c>
      <c r="AA22" s="1564" t="str">
        <f t="shared" si="10"/>
        <v/>
      </c>
      <c r="AC22" s="1564" t="str">
        <f t="shared" si="11"/>
        <v/>
      </c>
      <c r="AE22" s="1564" t="str">
        <f t="shared" si="12"/>
        <v/>
      </c>
      <c r="AG22" s="1564" t="str">
        <f t="shared" si="13"/>
        <v/>
      </c>
      <c r="AI22" s="1564" t="str">
        <f t="shared" si="14"/>
        <v/>
      </c>
      <c r="AK22" s="1564" t="str">
        <f t="shared" si="15"/>
        <v/>
      </c>
      <c r="AM22" s="1564" t="str">
        <f t="shared" si="16"/>
        <v/>
      </c>
      <c r="AO22" s="1564" t="str">
        <f t="shared" si="17"/>
        <v/>
      </c>
      <c r="AQ22" s="1564" t="str">
        <f t="shared" si="18"/>
        <v/>
      </c>
    </row>
    <row r="23" spans="4:43">
      <c r="E23" s="1564" t="str">
        <f t="shared" si="0"/>
        <v/>
      </c>
      <c r="G23" s="1564" t="str">
        <f t="shared" si="0"/>
        <v/>
      </c>
      <c r="I23" s="1564" t="str">
        <f t="shared" si="1"/>
        <v/>
      </c>
      <c r="K23" s="1564" t="str">
        <f t="shared" si="2"/>
        <v/>
      </c>
      <c r="M23" s="1564" t="str">
        <f t="shared" si="3"/>
        <v/>
      </c>
      <c r="O23" s="1564" t="str">
        <f t="shared" si="4"/>
        <v/>
      </c>
      <c r="Q23" s="1564" t="str">
        <f t="shared" si="5"/>
        <v/>
      </c>
      <c r="S23" s="1564" t="str">
        <f t="shared" si="6"/>
        <v/>
      </c>
      <c r="U23" s="1564" t="str">
        <f t="shared" si="7"/>
        <v/>
      </c>
      <c r="W23" s="1564" t="str">
        <f t="shared" si="8"/>
        <v/>
      </c>
      <c r="Y23" s="1564" t="str">
        <f t="shared" si="9"/>
        <v/>
      </c>
      <c r="AA23" s="1564" t="str">
        <f t="shared" si="10"/>
        <v/>
      </c>
      <c r="AC23" s="1564" t="str">
        <f t="shared" si="11"/>
        <v/>
      </c>
      <c r="AE23" s="1564" t="str">
        <f t="shared" si="12"/>
        <v/>
      </c>
      <c r="AG23" s="1564" t="str">
        <f t="shared" si="13"/>
        <v/>
      </c>
      <c r="AI23" s="1564" t="str">
        <f t="shared" si="14"/>
        <v/>
      </c>
      <c r="AK23" s="1564" t="str">
        <f t="shared" si="15"/>
        <v/>
      </c>
      <c r="AM23" s="1564" t="str">
        <f t="shared" si="16"/>
        <v/>
      </c>
      <c r="AO23" s="1564" t="str">
        <f t="shared" si="17"/>
        <v/>
      </c>
      <c r="AQ23" s="1564" t="str">
        <f t="shared" si="18"/>
        <v/>
      </c>
    </row>
    <row r="24" spans="4:43">
      <c r="E24" s="1564" t="str">
        <f t="shared" si="0"/>
        <v/>
      </c>
      <c r="G24" s="1564" t="str">
        <f t="shared" si="0"/>
        <v/>
      </c>
      <c r="I24" s="1564" t="str">
        <f t="shared" si="1"/>
        <v/>
      </c>
      <c r="K24" s="1564" t="str">
        <f t="shared" si="2"/>
        <v/>
      </c>
      <c r="M24" s="1564" t="str">
        <f t="shared" si="3"/>
        <v/>
      </c>
      <c r="O24" s="1564" t="str">
        <f t="shared" si="4"/>
        <v/>
      </c>
      <c r="Q24" s="1564" t="str">
        <f t="shared" si="5"/>
        <v/>
      </c>
      <c r="S24" s="1564" t="str">
        <f t="shared" si="6"/>
        <v/>
      </c>
      <c r="U24" s="1564" t="str">
        <f t="shared" si="7"/>
        <v/>
      </c>
      <c r="W24" s="1564" t="str">
        <f t="shared" si="8"/>
        <v/>
      </c>
      <c r="Y24" s="1564" t="str">
        <f t="shared" si="9"/>
        <v/>
      </c>
      <c r="AA24" s="1564" t="str">
        <f t="shared" si="10"/>
        <v/>
      </c>
      <c r="AC24" s="1564" t="str">
        <f t="shared" si="11"/>
        <v/>
      </c>
      <c r="AE24" s="1564" t="str">
        <f t="shared" si="12"/>
        <v/>
      </c>
      <c r="AG24" s="1564" t="str">
        <f t="shared" si="13"/>
        <v/>
      </c>
      <c r="AI24" s="1564" t="str">
        <f t="shared" si="14"/>
        <v/>
      </c>
      <c r="AK24" s="1564" t="str">
        <f t="shared" si="15"/>
        <v/>
      </c>
      <c r="AM24" s="1564" t="str">
        <f t="shared" si="16"/>
        <v/>
      </c>
      <c r="AO24" s="1564" t="str">
        <f t="shared" si="17"/>
        <v/>
      </c>
      <c r="AQ24" s="1564" t="str">
        <f t="shared" si="18"/>
        <v/>
      </c>
    </row>
    <row r="25" spans="4:43">
      <c r="E25" s="1564" t="str">
        <f t="shared" si="0"/>
        <v/>
      </c>
      <c r="G25" s="1564" t="str">
        <f t="shared" si="0"/>
        <v/>
      </c>
      <c r="I25" s="1564" t="str">
        <f t="shared" si="1"/>
        <v/>
      </c>
      <c r="K25" s="1564" t="str">
        <f t="shared" si="2"/>
        <v/>
      </c>
      <c r="M25" s="1564" t="str">
        <f t="shared" si="3"/>
        <v/>
      </c>
      <c r="O25" s="1564" t="str">
        <f t="shared" si="4"/>
        <v/>
      </c>
      <c r="Q25" s="1564" t="str">
        <f t="shared" si="5"/>
        <v/>
      </c>
      <c r="S25" s="1564" t="str">
        <f t="shared" si="6"/>
        <v/>
      </c>
      <c r="U25" s="1564" t="str">
        <f t="shared" si="7"/>
        <v/>
      </c>
      <c r="W25" s="1564" t="str">
        <f t="shared" si="8"/>
        <v/>
      </c>
      <c r="Y25" s="1564" t="str">
        <f t="shared" si="9"/>
        <v/>
      </c>
      <c r="AA25" s="1564" t="str">
        <f t="shared" si="10"/>
        <v/>
      </c>
      <c r="AC25" s="1564" t="str">
        <f t="shared" si="11"/>
        <v/>
      </c>
      <c r="AE25" s="1564" t="str">
        <f t="shared" si="12"/>
        <v/>
      </c>
      <c r="AG25" s="1564" t="str">
        <f t="shared" si="13"/>
        <v/>
      </c>
      <c r="AI25" s="1564" t="str">
        <f t="shared" si="14"/>
        <v/>
      </c>
      <c r="AK25" s="1564" t="str">
        <f t="shared" si="15"/>
        <v/>
      </c>
      <c r="AM25" s="1564" t="str">
        <f t="shared" si="16"/>
        <v/>
      </c>
      <c r="AO25" s="1564" t="str">
        <f t="shared" si="17"/>
        <v/>
      </c>
      <c r="AQ25" s="1564" t="str">
        <f t="shared" si="18"/>
        <v/>
      </c>
    </row>
    <row r="26" spans="4:43">
      <c r="E26" s="1564" t="str">
        <f t="shared" si="0"/>
        <v/>
      </c>
      <c r="G26" s="1564" t="str">
        <f t="shared" si="0"/>
        <v/>
      </c>
      <c r="I26" s="1564" t="str">
        <f t="shared" si="1"/>
        <v/>
      </c>
      <c r="K26" s="1564" t="str">
        <f t="shared" si="2"/>
        <v/>
      </c>
      <c r="M26" s="1564" t="str">
        <f t="shared" si="3"/>
        <v/>
      </c>
      <c r="O26" s="1564" t="str">
        <f t="shared" si="4"/>
        <v/>
      </c>
      <c r="Q26" s="1564" t="str">
        <f t="shared" si="5"/>
        <v/>
      </c>
      <c r="S26" s="1564" t="str">
        <f t="shared" si="6"/>
        <v/>
      </c>
      <c r="U26" s="1564" t="str">
        <f t="shared" si="7"/>
        <v/>
      </c>
      <c r="W26" s="1564" t="str">
        <f t="shared" si="8"/>
        <v/>
      </c>
      <c r="Y26" s="1564" t="str">
        <f t="shared" si="9"/>
        <v/>
      </c>
      <c r="AA26" s="1564" t="str">
        <f t="shared" si="10"/>
        <v/>
      </c>
      <c r="AC26" s="1564" t="str">
        <f t="shared" si="11"/>
        <v/>
      </c>
      <c r="AE26" s="1564" t="str">
        <f t="shared" si="12"/>
        <v/>
      </c>
      <c r="AG26" s="1564" t="str">
        <f t="shared" si="13"/>
        <v/>
      </c>
      <c r="AI26" s="1564" t="str">
        <f t="shared" si="14"/>
        <v/>
      </c>
      <c r="AK26" s="1564" t="str">
        <f t="shared" si="15"/>
        <v/>
      </c>
      <c r="AM26" s="1564" t="str">
        <f t="shared" si="16"/>
        <v/>
      </c>
      <c r="AO26" s="1564" t="str">
        <f t="shared" si="17"/>
        <v/>
      </c>
      <c r="AQ26" s="1564" t="str">
        <f t="shared" si="18"/>
        <v/>
      </c>
    </row>
    <row r="27" spans="4:43">
      <c r="E27" s="1564" t="str">
        <f t="shared" si="0"/>
        <v/>
      </c>
      <c r="G27" s="1564" t="str">
        <f t="shared" si="0"/>
        <v/>
      </c>
      <c r="I27" s="1564" t="str">
        <f t="shared" si="1"/>
        <v/>
      </c>
      <c r="K27" s="1564" t="str">
        <f t="shared" si="2"/>
        <v/>
      </c>
      <c r="M27" s="1564" t="str">
        <f t="shared" si="3"/>
        <v/>
      </c>
      <c r="O27" s="1564" t="str">
        <f t="shared" si="4"/>
        <v/>
      </c>
      <c r="Q27" s="1564" t="str">
        <f t="shared" si="5"/>
        <v/>
      </c>
      <c r="S27" s="1564" t="str">
        <f t="shared" si="6"/>
        <v/>
      </c>
      <c r="U27" s="1564" t="str">
        <f t="shared" si="7"/>
        <v/>
      </c>
      <c r="W27" s="1564" t="str">
        <f t="shared" si="8"/>
        <v/>
      </c>
      <c r="Y27" s="1564" t="str">
        <f t="shared" si="9"/>
        <v/>
      </c>
      <c r="AA27" s="1564" t="str">
        <f t="shared" si="10"/>
        <v/>
      </c>
      <c r="AC27" s="1564" t="str">
        <f t="shared" si="11"/>
        <v/>
      </c>
      <c r="AE27" s="1564" t="str">
        <f t="shared" si="12"/>
        <v/>
      </c>
      <c r="AG27" s="1564" t="str">
        <f t="shared" si="13"/>
        <v/>
      </c>
      <c r="AI27" s="1564" t="str">
        <f t="shared" si="14"/>
        <v/>
      </c>
      <c r="AK27" s="1564" t="str">
        <f t="shared" si="15"/>
        <v/>
      </c>
      <c r="AM27" s="1564" t="str">
        <f t="shared" si="16"/>
        <v/>
      </c>
      <c r="AO27" s="1564" t="str">
        <f t="shared" si="17"/>
        <v/>
      </c>
      <c r="AQ27" s="1564" t="str">
        <f t="shared" si="18"/>
        <v/>
      </c>
    </row>
    <row r="28" spans="4:43">
      <c r="E28" s="1564" t="str">
        <f t="shared" si="0"/>
        <v/>
      </c>
      <c r="G28" s="1564" t="str">
        <f t="shared" si="0"/>
        <v/>
      </c>
      <c r="I28" s="1564" t="str">
        <f t="shared" si="1"/>
        <v/>
      </c>
      <c r="K28" s="1564" t="str">
        <f t="shared" si="2"/>
        <v/>
      </c>
      <c r="M28" s="1564" t="str">
        <f t="shared" si="3"/>
        <v/>
      </c>
      <c r="O28" s="1564" t="str">
        <f t="shared" si="4"/>
        <v/>
      </c>
      <c r="Q28" s="1564" t="str">
        <f t="shared" si="5"/>
        <v/>
      </c>
      <c r="S28" s="1564" t="str">
        <f t="shared" si="6"/>
        <v/>
      </c>
      <c r="U28" s="1564" t="str">
        <f t="shared" si="7"/>
        <v/>
      </c>
      <c r="W28" s="1564" t="str">
        <f t="shared" si="8"/>
        <v/>
      </c>
      <c r="Y28" s="1564" t="str">
        <f t="shared" si="9"/>
        <v/>
      </c>
      <c r="AA28" s="1564" t="str">
        <f t="shared" si="10"/>
        <v/>
      </c>
      <c r="AC28" s="1564" t="str">
        <f t="shared" si="11"/>
        <v/>
      </c>
      <c r="AE28" s="1564" t="str">
        <f t="shared" si="12"/>
        <v/>
      </c>
      <c r="AG28" s="1564" t="str">
        <f t="shared" si="13"/>
        <v/>
      </c>
      <c r="AI28" s="1564" t="str">
        <f t="shared" si="14"/>
        <v/>
      </c>
      <c r="AK28" s="1564" t="str">
        <f t="shared" si="15"/>
        <v/>
      </c>
      <c r="AM28" s="1564" t="str">
        <f t="shared" si="16"/>
        <v/>
      </c>
      <c r="AO28" s="1564" t="str">
        <f t="shared" si="17"/>
        <v/>
      </c>
      <c r="AQ28" s="1564" t="str">
        <f t="shared" si="18"/>
        <v/>
      </c>
    </row>
    <row r="29" spans="4:43">
      <c r="E29" s="1564" t="str">
        <f t="shared" ref="E29:G44" si="19">IF(OR($B29=0,D29=0),"",D29/$B29)</f>
        <v/>
      </c>
      <c r="G29" s="1564" t="str">
        <f t="shared" si="19"/>
        <v/>
      </c>
      <c r="I29" s="1564" t="str">
        <f t="shared" si="1"/>
        <v/>
      </c>
      <c r="K29" s="1564" t="str">
        <f t="shared" si="2"/>
        <v/>
      </c>
      <c r="M29" s="1564" t="str">
        <f t="shared" si="3"/>
        <v/>
      </c>
      <c r="O29" s="1564" t="str">
        <f t="shared" si="4"/>
        <v/>
      </c>
      <c r="Q29" s="1564" t="str">
        <f t="shared" si="5"/>
        <v/>
      </c>
      <c r="S29" s="1564" t="str">
        <f t="shared" si="6"/>
        <v/>
      </c>
      <c r="U29" s="1564" t="str">
        <f t="shared" si="7"/>
        <v/>
      </c>
      <c r="W29" s="1564" t="str">
        <f t="shared" si="8"/>
        <v/>
      </c>
      <c r="Y29" s="1564" t="str">
        <f t="shared" si="9"/>
        <v/>
      </c>
      <c r="AA29" s="1564" t="str">
        <f t="shared" si="10"/>
        <v/>
      </c>
      <c r="AC29" s="1564" t="str">
        <f t="shared" si="11"/>
        <v/>
      </c>
      <c r="AE29" s="1564" t="str">
        <f t="shared" si="12"/>
        <v/>
      </c>
      <c r="AG29" s="1564" t="str">
        <f t="shared" si="13"/>
        <v/>
      </c>
      <c r="AI29" s="1564" t="str">
        <f t="shared" si="14"/>
        <v/>
      </c>
      <c r="AK29" s="1564" t="str">
        <f t="shared" si="15"/>
        <v/>
      </c>
      <c r="AM29" s="1564" t="str">
        <f t="shared" si="16"/>
        <v/>
      </c>
      <c r="AO29" s="1564" t="str">
        <f t="shared" si="17"/>
        <v/>
      </c>
      <c r="AQ29" s="1564" t="str">
        <f t="shared" si="18"/>
        <v/>
      </c>
    </row>
    <row r="30" spans="4:43">
      <c r="E30" s="1564" t="str">
        <f t="shared" si="19"/>
        <v/>
      </c>
      <c r="G30" s="1564" t="str">
        <f t="shared" si="19"/>
        <v/>
      </c>
      <c r="I30" s="1564" t="str">
        <f t="shared" si="1"/>
        <v/>
      </c>
      <c r="K30" s="1564" t="str">
        <f t="shared" si="2"/>
        <v/>
      </c>
      <c r="M30" s="1564" t="str">
        <f t="shared" si="3"/>
        <v/>
      </c>
      <c r="O30" s="1564" t="str">
        <f t="shared" si="4"/>
        <v/>
      </c>
      <c r="Q30" s="1564" t="str">
        <f t="shared" si="5"/>
        <v/>
      </c>
      <c r="S30" s="1564" t="str">
        <f t="shared" si="6"/>
        <v/>
      </c>
      <c r="U30" s="1564" t="str">
        <f t="shared" si="7"/>
        <v/>
      </c>
      <c r="W30" s="1564" t="str">
        <f t="shared" si="8"/>
        <v/>
      </c>
      <c r="Y30" s="1564" t="str">
        <f t="shared" si="9"/>
        <v/>
      </c>
      <c r="AA30" s="1564" t="str">
        <f t="shared" si="10"/>
        <v/>
      </c>
      <c r="AC30" s="1564" t="str">
        <f t="shared" si="11"/>
        <v/>
      </c>
      <c r="AE30" s="1564" t="str">
        <f t="shared" si="12"/>
        <v/>
      </c>
      <c r="AG30" s="1564" t="str">
        <f t="shared" si="13"/>
        <v/>
      </c>
      <c r="AI30" s="1564" t="str">
        <f t="shared" si="14"/>
        <v/>
      </c>
      <c r="AK30" s="1564" t="str">
        <f t="shared" si="15"/>
        <v/>
      </c>
      <c r="AM30" s="1564" t="str">
        <f t="shared" si="16"/>
        <v/>
      </c>
      <c r="AO30" s="1564" t="str">
        <f t="shared" si="17"/>
        <v/>
      </c>
      <c r="AQ30" s="1564" t="str">
        <f t="shared" si="18"/>
        <v/>
      </c>
    </row>
    <row r="31" spans="4:43">
      <c r="E31" s="1564" t="str">
        <f t="shared" si="19"/>
        <v/>
      </c>
      <c r="G31" s="1564" t="str">
        <f t="shared" si="19"/>
        <v/>
      </c>
      <c r="I31" s="1564" t="str">
        <f t="shared" si="1"/>
        <v/>
      </c>
      <c r="K31" s="1564" t="str">
        <f t="shared" si="2"/>
        <v/>
      </c>
      <c r="M31" s="1564" t="str">
        <f t="shared" si="3"/>
        <v/>
      </c>
      <c r="O31" s="1564" t="str">
        <f t="shared" si="4"/>
        <v/>
      </c>
      <c r="Q31" s="1564" t="str">
        <f t="shared" si="5"/>
        <v/>
      </c>
      <c r="S31" s="1564" t="str">
        <f t="shared" si="6"/>
        <v/>
      </c>
      <c r="U31" s="1564" t="str">
        <f t="shared" si="7"/>
        <v/>
      </c>
      <c r="W31" s="1564" t="str">
        <f t="shared" si="8"/>
        <v/>
      </c>
      <c r="Y31" s="1564" t="str">
        <f t="shared" si="9"/>
        <v/>
      </c>
      <c r="AA31" s="1564" t="str">
        <f t="shared" si="10"/>
        <v/>
      </c>
      <c r="AC31" s="1564" t="str">
        <f t="shared" si="11"/>
        <v/>
      </c>
      <c r="AE31" s="1564" t="str">
        <f t="shared" si="12"/>
        <v/>
      </c>
      <c r="AG31" s="1564" t="str">
        <f t="shared" si="13"/>
        <v/>
      </c>
      <c r="AI31" s="1564" t="str">
        <f t="shared" si="14"/>
        <v/>
      </c>
      <c r="AK31" s="1564" t="str">
        <f t="shared" si="15"/>
        <v/>
      </c>
      <c r="AM31" s="1564" t="str">
        <f t="shared" si="16"/>
        <v/>
      </c>
      <c r="AO31" s="1564" t="str">
        <f t="shared" si="17"/>
        <v/>
      </c>
      <c r="AQ31" s="1564" t="str">
        <f t="shared" si="18"/>
        <v/>
      </c>
    </row>
    <row r="32" spans="4:43">
      <c r="E32" s="1564" t="str">
        <f t="shared" si="19"/>
        <v/>
      </c>
      <c r="G32" s="1564" t="str">
        <f t="shared" si="19"/>
        <v/>
      </c>
      <c r="I32" s="1564" t="str">
        <f t="shared" si="1"/>
        <v/>
      </c>
      <c r="K32" s="1564" t="str">
        <f t="shared" si="2"/>
        <v/>
      </c>
      <c r="M32" s="1564" t="str">
        <f t="shared" si="3"/>
        <v/>
      </c>
      <c r="O32" s="1564" t="str">
        <f t="shared" si="4"/>
        <v/>
      </c>
      <c r="Q32" s="1564" t="str">
        <f t="shared" si="5"/>
        <v/>
      </c>
      <c r="S32" s="1564" t="str">
        <f t="shared" si="6"/>
        <v/>
      </c>
      <c r="U32" s="1564" t="str">
        <f t="shared" si="7"/>
        <v/>
      </c>
      <c r="W32" s="1564" t="str">
        <f t="shared" si="8"/>
        <v/>
      </c>
      <c r="Y32" s="1564" t="str">
        <f t="shared" si="9"/>
        <v/>
      </c>
      <c r="AA32" s="1564" t="str">
        <f t="shared" si="10"/>
        <v/>
      </c>
      <c r="AC32" s="1564" t="str">
        <f t="shared" si="11"/>
        <v/>
      </c>
      <c r="AE32" s="1564" t="str">
        <f t="shared" si="12"/>
        <v/>
      </c>
      <c r="AG32" s="1564" t="str">
        <f t="shared" si="13"/>
        <v/>
      </c>
      <c r="AI32" s="1564" t="str">
        <f t="shared" si="14"/>
        <v/>
      </c>
      <c r="AK32" s="1564" t="str">
        <f t="shared" si="15"/>
        <v/>
      </c>
      <c r="AM32" s="1564" t="str">
        <f t="shared" si="16"/>
        <v/>
      </c>
      <c r="AO32" s="1564" t="str">
        <f t="shared" si="17"/>
        <v/>
      </c>
      <c r="AQ32" s="1564" t="str">
        <f t="shared" si="18"/>
        <v/>
      </c>
    </row>
    <row r="33" spans="5:43">
      <c r="E33" s="1564" t="str">
        <f t="shared" si="19"/>
        <v/>
      </c>
      <c r="G33" s="1564" t="str">
        <f t="shared" si="19"/>
        <v/>
      </c>
      <c r="I33" s="1564" t="str">
        <f t="shared" si="1"/>
        <v/>
      </c>
      <c r="K33" s="1564" t="str">
        <f t="shared" si="2"/>
        <v/>
      </c>
      <c r="M33" s="1564" t="str">
        <f t="shared" si="3"/>
        <v/>
      </c>
      <c r="O33" s="1564" t="str">
        <f t="shared" si="4"/>
        <v/>
      </c>
      <c r="Q33" s="1564" t="str">
        <f t="shared" si="5"/>
        <v/>
      </c>
      <c r="S33" s="1564" t="str">
        <f t="shared" si="6"/>
        <v/>
      </c>
      <c r="U33" s="1564" t="str">
        <f t="shared" si="7"/>
        <v/>
      </c>
      <c r="W33" s="1564" t="str">
        <f t="shared" si="8"/>
        <v/>
      </c>
      <c r="Y33" s="1564" t="str">
        <f t="shared" si="9"/>
        <v/>
      </c>
      <c r="AA33" s="1564" t="str">
        <f t="shared" si="10"/>
        <v/>
      </c>
      <c r="AC33" s="1564" t="str">
        <f t="shared" si="11"/>
        <v/>
      </c>
      <c r="AE33" s="1564" t="str">
        <f t="shared" si="12"/>
        <v/>
      </c>
      <c r="AG33" s="1564" t="str">
        <f t="shared" si="13"/>
        <v/>
      </c>
      <c r="AI33" s="1564" t="str">
        <f t="shared" si="14"/>
        <v/>
      </c>
      <c r="AK33" s="1564" t="str">
        <f t="shared" si="15"/>
        <v/>
      </c>
      <c r="AM33" s="1564" t="str">
        <f t="shared" si="16"/>
        <v/>
      </c>
      <c r="AO33" s="1564" t="str">
        <f t="shared" si="17"/>
        <v/>
      </c>
      <c r="AQ33" s="1564" t="str">
        <f t="shared" si="18"/>
        <v/>
      </c>
    </row>
    <row r="34" spans="5:43">
      <c r="E34" s="1564" t="str">
        <f t="shared" si="19"/>
        <v/>
      </c>
      <c r="G34" s="1564" t="str">
        <f t="shared" si="19"/>
        <v/>
      </c>
      <c r="I34" s="1564" t="str">
        <f t="shared" si="1"/>
        <v/>
      </c>
      <c r="K34" s="1564" t="str">
        <f t="shared" si="2"/>
        <v/>
      </c>
      <c r="M34" s="1564" t="str">
        <f t="shared" si="3"/>
        <v/>
      </c>
      <c r="O34" s="1564" t="str">
        <f t="shared" si="4"/>
        <v/>
      </c>
      <c r="Q34" s="1564" t="str">
        <f t="shared" si="5"/>
        <v/>
      </c>
      <c r="S34" s="1564" t="str">
        <f t="shared" si="6"/>
        <v/>
      </c>
      <c r="U34" s="1564" t="str">
        <f t="shared" si="7"/>
        <v/>
      </c>
      <c r="W34" s="1564" t="str">
        <f t="shared" si="8"/>
        <v/>
      </c>
      <c r="Y34" s="1564" t="str">
        <f t="shared" si="9"/>
        <v/>
      </c>
      <c r="AA34" s="1564" t="str">
        <f t="shared" si="10"/>
        <v/>
      </c>
      <c r="AC34" s="1564" t="str">
        <f t="shared" si="11"/>
        <v/>
      </c>
      <c r="AE34" s="1564" t="str">
        <f t="shared" si="12"/>
        <v/>
      </c>
      <c r="AG34" s="1564" t="str">
        <f t="shared" si="13"/>
        <v/>
      </c>
      <c r="AI34" s="1564" t="str">
        <f t="shared" si="14"/>
        <v/>
      </c>
      <c r="AK34" s="1564" t="str">
        <f t="shared" si="15"/>
        <v/>
      </c>
      <c r="AM34" s="1564" t="str">
        <f t="shared" si="16"/>
        <v/>
      </c>
      <c r="AO34" s="1564" t="str">
        <f t="shared" si="17"/>
        <v/>
      </c>
      <c r="AQ34" s="1564" t="str">
        <f t="shared" si="18"/>
        <v/>
      </c>
    </row>
    <row r="35" spans="5:43">
      <c r="E35" s="1564" t="str">
        <f t="shared" si="19"/>
        <v/>
      </c>
      <c r="G35" s="1564" t="str">
        <f t="shared" si="19"/>
        <v/>
      </c>
      <c r="I35" s="1564" t="str">
        <f t="shared" si="1"/>
        <v/>
      </c>
      <c r="K35" s="1564" t="str">
        <f t="shared" si="2"/>
        <v/>
      </c>
      <c r="M35" s="1564" t="str">
        <f t="shared" si="3"/>
        <v/>
      </c>
      <c r="O35" s="1564" t="str">
        <f t="shared" si="4"/>
        <v/>
      </c>
      <c r="Q35" s="1564" t="str">
        <f t="shared" si="5"/>
        <v/>
      </c>
      <c r="S35" s="1564" t="str">
        <f t="shared" si="6"/>
        <v/>
      </c>
      <c r="U35" s="1564" t="str">
        <f t="shared" si="7"/>
        <v/>
      </c>
      <c r="W35" s="1564" t="str">
        <f t="shared" si="8"/>
        <v/>
      </c>
      <c r="Y35" s="1564" t="str">
        <f t="shared" si="9"/>
        <v/>
      </c>
      <c r="AA35" s="1564" t="str">
        <f t="shared" si="10"/>
        <v/>
      </c>
      <c r="AC35" s="1564" t="str">
        <f t="shared" si="11"/>
        <v/>
      </c>
      <c r="AE35" s="1564" t="str">
        <f t="shared" si="12"/>
        <v/>
      </c>
      <c r="AG35" s="1564" t="str">
        <f t="shared" si="13"/>
        <v/>
      </c>
      <c r="AI35" s="1564" t="str">
        <f t="shared" si="14"/>
        <v/>
      </c>
      <c r="AK35" s="1564" t="str">
        <f t="shared" si="15"/>
        <v/>
      </c>
      <c r="AM35" s="1564" t="str">
        <f t="shared" si="16"/>
        <v/>
      </c>
      <c r="AO35" s="1564" t="str">
        <f t="shared" si="17"/>
        <v/>
      </c>
      <c r="AQ35" s="1564" t="str">
        <f t="shared" si="18"/>
        <v/>
      </c>
    </row>
    <row r="36" spans="5:43">
      <c r="E36" s="1564" t="str">
        <f t="shared" si="19"/>
        <v/>
      </c>
      <c r="G36" s="1564" t="str">
        <f t="shared" si="19"/>
        <v/>
      </c>
      <c r="I36" s="1564" t="str">
        <f t="shared" si="1"/>
        <v/>
      </c>
      <c r="K36" s="1564" t="str">
        <f t="shared" si="2"/>
        <v/>
      </c>
      <c r="M36" s="1564" t="str">
        <f t="shared" si="3"/>
        <v/>
      </c>
      <c r="O36" s="1564" t="str">
        <f t="shared" si="4"/>
        <v/>
      </c>
      <c r="Q36" s="1564" t="str">
        <f t="shared" si="5"/>
        <v/>
      </c>
      <c r="S36" s="1564" t="str">
        <f t="shared" si="6"/>
        <v/>
      </c>
      <c r="U36" s="1564" t="str">
        <f t="shared" si="7"/>
        <v/>
      </c>
      <c r="W36" s="1564" t="str">
        <f t="shared" si="8"/>
        <v/>
      </c>
      <c r="Y36" s="1564" t="str">
        <f t="shared" si="9"/>
        <v/>
      </c>
      <c r="AA36" s="1564" t="str">
        <f t="shared" si="10"/>
        <v/>
      </c>
      <c r="AC36" s="1564" t="str">
        <f t="shared" si="11"/>
        <v/>
      </c>
      <c r="AE36" s="1564" t="str">
        <f t="shared" si="12"/>
        <v/>
      </c>
      <c r="AG36" s="1564" t="str">
        <f t="shared" si="13"/>
        <v/>
      </c>
      <c r="AI36" s="1564" t="str">
        <f t="shared" si="14"/>
        <v/>
      </c>
      <c r="AK36" s="1564" t="str">
        <f t="shared" si="15"/>
        <v/>
      </c>
      <c r="AM36" s="1564" t="str">
        <f t="shared" si="16"/>
        <v/>
      </c>
      <c r="AO36" s="1564" t="str">
        <f t="shared" si="17"/>
        <v/>
      </c>
      <c r="AQ36" s="1564" t="str">
        <f t="shared" si="18"/>
        <v/>
      </c>
    </row>
    <row r="37" spans="5:43">
      <c r="E37" s="1564" t="str">
        <f t="shared" si="19"/>
        <v/>
      </c>
      <c r="G37" s="1564" t="str">
        <f t="shared" si="19"/>
        <v/>
      </c>
      <c r="I37" s="1564" t="str">
        <f t="shared" si="1"/>
        <v/>
      </c>
      <c r="K37" s="1564" t="str">
        <f t="shared" si="2"/>
        <v/>
      </c>
      <c r="M37" s="1564" t="str">
        <f t="shared" si="3"/>
        <v/>
      </c>
      <c r="O37" s="1564" t="str">
        <f t="shared" si="4"/>
        <v/>
      </c>
      <c r="Q37" s="1564" t="str">
        <f t="shared" si="5"/>
        <v/>
      </c>
      <c r="S37" s="1564" t="str">
        <f t="shared" si="6"/>
        <v/>
      </c>
      <c r="U37" s="1564" t="str">
        <f t="shared" si="7"/>
        <v/>
      </c>
      <c r="W37" s="1564" t="str">
        <f t="shared" si="8"/>
        <v/>
      </c>
      <c r="Y37" s="1564" t="str">
        <f t="shared" si="9"/>
        <v/>
      </c>
      <c r="AA37" s="1564" t="str">
        <f t="shared" si="10"/>
        <v/>
      </c>
      <c r="AC37" s="1564" t="str">
        <f t="shared" si="11"/>
        <v/>
      </c>
      <c r="AE37" s="1564" t="str">
        <f t="shared" si="12"/>
        <v/>
      </c>
      <c r="AG37" s="1564" t="str">
        <f t="shared" si="13"/>
        <v/>
      </c>
      <c r="AI37" s="1564" t="str">
        <f t="shared" si="14"/>
        <v/>
      </c>
      <c r="AK37" s="1564" t="str">
        <f t="shared" si="15"/>
        <v/>
      </c>
      <c r="AM37" s="1564" t="str">
        <f t="shared" si="16"/>
        <v/>
      </c>
      <c r="AO37" s="1564" t="str">
        <f t="shared" si="17"/>
        <v/>
      </c>
      <c r="AQ37" s="1564" t="str">
        <f t="shared" si="18"/>
        <v/>
      </c>
    </row>
    <row r="38" spans="5:43">
      <c r="E38" s="1564" t="str">
        <f t="shared" si="19"/>
        <v/>
      </c>
      <c r="G38" s="1564" t="str">
        <f t="shared" si="19"/>
        <v/>
      </c>
      <c r="I38" s="1564" t="str">
        <f t="shared" si="1"/>
        <v/>
      </c>
      <c r="K38" s="1564" t="str">
        <f t="shared" si="2"/>
        <v/>
      </c>
      <c r="M38" s="1564" t="str">
        <f t="shared" si="3"/>
        <v/>
      </c>
      <c r="O38" s="1564" t="str">
        <f t="shared" si="4"/>
        <v/>
      </c>
      <c r="Q38" s="1564" t="str">
        <f t="shared" si="5"/>
        <v/>
      </c>
      <c r="S38" s="1564" t="str">
        <f t="shared" si="6"/>
        <v/>
      </c>
      <c r="U38" s="1564" t="str">
        <f t="shared" si="7"/>
        <v/>
      </c>
      <c r="W38" s="1564" t="str">
        <f t="shared" si="8"/>
        <v/>
      </c>
      <c r="Y38" s="1564" t="str">
        <f t="shared" si="9"/>
        <v/>
      </c>
      <c r="AA38" s="1564" t="str">
        <f t="shared" si="10"/>
        <v/>
      </c>
      <c r="AC38" s="1564" t="str">
        <f t="shared" si="11"/>
        <v/>
      </c>
      <c r="AE38" s="1564" t="str">
        <f t="shared" si="12"/>
        <v/>
      </c>
      <c r="AG38" s="1564" t="str">
        <f t="shared" si="13"/>
        <v/>
      </c>
      <c r="AI38" s="1564" t="str">
        <f t="shared" si="14"/>
        <v/>
      </c>
      <c r="AK38" s="1564" t="str">
        <f t="shared" si="15"/>
        <v/>
      </c>
      <c r="AM38" s="1564" t="str">
        <f t="shared" si="16"/>
        <v/>
      </c>
      <c r="AO38" s="1564" t="str">
        <f t="shared" si="17"/>
        <v/>
      </c>
      <c r="AQ38" s="1564" t="str">
        <f t="shared" si="18"/>
        <v/>
      </c>
    </row>
    <row r="39" spans="5:43">
      <c r="E39" s="1564" t="str">
        <f t="shared" si="19"/>
        <v/>
      </c>
      <c r="G39" s="1564" t="str">
        <f t="shared" si="19"/>
        <v/>
      </c>
      <c r="I39" s="1564" t="str">
        <f t="shared" si="1"/>
        <v/>
      </c>
      <c r="K39" s="1564" t="str">
        <f t="shared" si="2"/>
        <v/>
      </c>
      <c r="M39" s="1564" t="str">
        <f t="shared" si="3"/>
        <v/>
      </c>
      <c r="O39" s="1564" t="str">
        <f t="shared" si="4"/>
        <v/>
      </c>
      <c r="Q39" s="1564" t="str">
        <f t="shared" si="5"/>
        <v/>
      </c>
      <c r="S39" s="1564" t="str">
        <f t="shared" si="6"/>
        <v/>
      </c>
      <c r="U39" s="1564" t="str">
        <f t="shared" si="7"/>
        <v/>
      </c>
      <c r="W39" s="1564" t="str">
        <f t="shared" si="8"/>
        <v/>
      </c>
      <c r="Y39" s="1564" t="str">
        <f t="shared" si="9"/>
        <v/>
      </c>
      <c r="AA39" s="1564" t="str">
        <f t="shared" si="10"/>
        <v/>
      </c>
      <c r="AC39" s="1564" t="str">
        <f t="shared" si="11"/>
        <v/>
      </c>
      <c r="AE39" s="1564" t="str">
        <f t="shared" si="12"/>
        <v/>
      </c>
      <c r="AG39" s="1564" t="str">
        <f t="shared" si="13"/>
        <v/>
      </c>
      <c r="AI39" s="1564" t="str">
        <f t="shared" si="14"/>
        <v/>
      </c>
      <c r="AK39" s="1564" t="str">
        <f t="shared" si="15"/>
        <v/>
      </c>
      <c r="AM39" s="1564" t="str">
        <f t="shared" si="16"/>
        <v/>
      </c>
      <c r="AO39" s="1564" t="str">
        <f t="shared" si="17"/>
        <v/>
      </c>
      <c r="AQ39" s="1564" t="str">
        <f t="shared" si="18"/>
        <v/>
      </c>
    </row>
    <row r="40" spans="5:43">
      <c r="E40" s="1564" t="str">
        <f t="shared" si="19"/>
        <v/>
      </c>
      <c r="G40" s="1564" t="str">
        <f t="shared" si="19"/>
        <v/>
      </c>
      <c r="I40" s="1564" t="str">
        <f t="shared" si="1"/>
        <v/>
      </c>
      <c r="K40" s="1564" t="str">
        <f t="shared" si="2"/>
        <v/>
      </c>
      <c r="M40" s="1564" t="str">
        <f t="shared" si="3"/>
        <v/>
      </c>
      <c r="O40" s="1564" t="str">
        <f t="shared" si="4"/>
        <v/>
      </c>
      <c r="Q40" s="1564" t="str">
        <f t="shared" si="5"/>
        <v/>
      </c>
      <c r="S40" s="1564" t="str">
        <f t="shared" si="6"/>
        <v/>
      </c>
      <c r="U40" s="1564" t="str">
        <f t="shared" si="7"/>
        <v/>
      </c>
      <c r="W40" s="1564" t="str">
        <f t="shared" si="8"/>
        <v/>
      </c>
      <c r="Y40" s="1564" t="str">
        <f t="shared" si="9"/>
        <v/>
      </c>
      <c r="AA40" s="1564" t="str">
        <f t="shared" si="10"/>
        <v/>
      </c>
      <c r="AC40" s="1564" t="str">
        <f t="shared" si="11"/>
        <v/>
      </c>
      <c r="AE40" s="1564" t="str">
        <f t="shared" si="12"/>
        <v/>
      </c>
      <c r="AG40" s="1564" t="str">
        <f t="shared" si="13"/>
        <v/>
      </c>
      <c r="AI40" s="1564" t="str">
        <f t="shared" si="14"/>
        <v/>
      </c>
      <c r="AK40" s="1564" t="str">
        <f t="shared" si="15"/>
        <v/>
      </c>
      <c r="AM40" s="1564" t="str">
        <f t="shared" si="16"/>
        <v/>
      </c>
      <c r="AO40" s="1564" t="str">
        <f t="shared" si="17"/>
        <v/>
      </c>
      <c r="AQ40" s="1564" t="str">
        <f t="shared" si="18"/>
        <v/>
      </c>
    </row>
    <row r="41" spans="5:43">
      <c r="E41" s="1564" t="str">
        <f t="shared" si="19"/>
        <v/>
      </c>
      <c r="G41" s="1564" t="str">
        <f t="shared" si="19"/>
        <v/>
      </c>
      <c r="I41" s="1564" t="str">
        <f t="shared" si="1"/>
        <v/>
      </c>
      <c r="K41" s="1564" t="str">
        <f t="shared" si="2"/>
        <v/>
      </c>
      <c r="M41" s="1564" t="str">
        <f t="shared" si="3"/>
        <v/>
      </c>
      <c r="O41" s="1564" t="str">
        <f t="shared" si="4"/>
        <v/>
      </c>
      <c r="Q41" s="1564" t="str">
        <f t="shared" si="5"/>
        <v/>
      </c>
      <c r="S41" s="1564" t="str">
        <f t="shared" si="6"/>
        <v/>
      </c>
      <c r="U41" s="1564" t="str">
        <f t="shared" si="7"/>
        <v/>
      </c>
      <c r="W41" s="1564" t="str">
        <f t="shared" si="8"/>
        <v/>
      </c>
      <c r="Y41" s="1564" t="str">
        <f t="shared" si="9"/>
        <v/>
      </c>
      <c r="AA41" s="1564" t="str">
        <f t="shared" si="10"/>
        <v/>
      </c>
      <c r="AC41" s="1564" t="str">
        <f t="shared" si="11"/>
        <v/>
      </c>
      <c r="AE41" s="1564" t="str">
        <f t="shared" si="12"/>
        <v/>
      </c>
      <c r="AG41" s="1564" t="str">
        <f t="shared" si="13"/>
        <v/>
      </c>
      <c r="AI41" s="1564" t="str">
        <f t="shared" si="14"/>
        <v/>
      </c>
      <c r="AK41" s="1564" t="str">
        <f t="shared" si="15"/>
        <v/>
      </c>
      <c r="AM41" s="1564" t="str">
        <f t="shared" si="16"/>
        <v/>
      </c>
      <c r="AO41" s="1564" t="str">
        <f t="shared" si="17"/>
        <v/>
      </c>
      <c r="AQ41" s="1564" t="str">
        <f t="shared" si="18"/>
        <v/>
      </c>
    </row>
    <row r="42" spans="5:43">
      <c r="E42" s="1564" t="str">
        <f t="shared" si="19"/>
        <v/>
      </c>
      <c r="G42" s="1564" t="str">
        <f t="shared" si="19"/>
        <v/>
      </c>
      <c r="I42" s="1564" t="str">
        <f t="shared" si="1"/>
        <v/>
      </c>
      <c r="K42" s="1564" t="str">
        <f t="shared" si="2"/>
        <v/>
      </c>
      <c r="M42" s="1564" t="str">
        <f t="shared" si="3"/>
        <v/>
      </c>
      <c r="O42" s="1564" t="str">
        <f t="shared" si="4"/>
        <v/>
      </c>
      <c r="Q42" s="1564" t="str">
        <f t="shared" si="5"/>
        <v/>
      </c>
      <c r="S42" s="1564" t="str">
        <f t="shared" si="6"/>
        <v/>
      </c>
      <c r="U42" s="1564" t="str">
        <f t="shared" si="7"/>
        <v/>
      </c>
      <c r="W42" s="1564" t="str">
        <f t="shared" si="8"/>
        <v/>
      </c>
      <c r="Y42" s="1564" t="str">
        <f t="shared" si="9"/>
        <v/>
      </c>
      <c r="AA42" s="1564" t="str">
        <f t="shared" si="10"/>
        <v/>
      </c>
      <c r="AC42" s="1564" t="str">
        <f t="shared" si="11"/>
        <v/>
      </c>
      <c r="AE42" s="1564" t="str">
        <f t="shared" si="12"/>
        <v/>
      </c>
      <c r="AG42" s="1564" t="str">
        <f t="shared" si="13"/>
        <v/>
      </c>
      <c r="AI42" s="1564" t="str">
        <f t="shared" si="14"/>
        <v/>
      </c>
      <c r="AK42" s="1564" t="str">
        <f t="shared" si="15"/>
        <v/>
      </c>
      <c r="AM42" s="1564" t="str">
        <f t="shared" si="16"/>
        <v/>
      </c>
      <c r="AO42" s="1564" t="str">
        <f t="shared" si="17"/>
        <v/>
      </c>
      <c r="AQ42" s="1564" t="str">
        <f t="shared" si="18"/>
        <v/>
      </c>
    </row>
    <row r="43" spans="5:43">
      <c r="E43" s="1564" t="str">
        <f t="shared" si="19"/>
        <v/>
      </c>
      <c r="G43" s="1564" t="str">
        <f t="shared" si="19"/>
        <v/>
      </c>
      <c r="I43" s="1564" t="str">
        <f t="shared" si="1"/>
        <v/>
      </c>
      <c r="K43" s="1564" t="str">
        <f t="shared" si="2"/>
        <v/>
      </c>
      <c r="M43" s="1564" t="str">
        <f t="shared" si="3"/>
        <v/>
      </c>
      <c r="O43" s="1564" t="str">
        <f t="shared" si="4"/>
        <v/>
      </c>
      <c r="Q43" s="1564" t="str">
        <f t="shared" si="5"/>
        <v/>
      </c>
      <c r="S43" s="1564" t="str">
        <f t="shared" si="6"/>
        <v/>
      </c>
      <c r="U43" s="1564" t="str">
        <f t="shared" si="7"/>
        <v/>
      </c>
      <c r="W43" s="1564" t="str">
        <f t="shared" si="8"/>
        <v/>
      </c>
      <c r="Y43" s="1564" t="str">
        <f t="shared" si="9"/>
        <v/>
      </c>
      <c r="AA43" s="1564" t="str">
        <f t="shared" si="10"/>
        <v/>
      </c>
      <c r="AC43" s="1564" t="str">
        <f t="shared" si="11"/>
        <v/>
      </c>
      <c r="AE43" s="1564" t="str">
        <f t="shared" si="12"/>
        <v/>
      </c>
      <c r="AG43" s="1564" t="str">
        <f t="shared" si="13"/>
        <v/>
      </c>
      <c r="AI43" s="1564" t="str">
        <f t="shared" si="14"/>
        <v/>
      </c>
      <c r="AK43" s="1564" t="str">
        <f t="shared" si="15"/>
        <v/>
      </c>
      <c r="AM43" s="1564" t="str">
        <f t="shared" si="16"/>
        <v/>
      </c>
      <c r="AO43" s="1564" t="str">
        <f t="shared" si="17"/>
        <v/>
      </c>
      <c r="AQ43" s="1564" t="str">
        <f t="shared" si="18"/>
        <v/>
      </c>
    </row>
    <row r="44" spans="5:43">
      <c r="E44" s="1564" t="str">
        <f t="shared" si="19"/>
        <v/>
      </c>
      <c r="G44" s="1564" t="str">
        <f t="shared" si="19"/>
        <v/>
      </c>
      <c r="I44" s="1564" t="str">
        <f t="shared" si="1"/>
        <v/>
      </c>
      <c r="K44" s="1564" t="str">
        <f t="shared" si="2"/>
        <v/>
      </c>
      <c r="M44" s="1564" t="str">
        <f t="shared" si="3"/>
        <v/>
      </c>
      <c r="O44" s="1564" t="str">
        <f t="shared" si="4"/>
        <v/>
      </c>
      <c r="Q44" s="1564" t="str">
        <f t="shared" si="5"/>
        <v/>
      </c>
      <c r="S44" s="1564" t="str">
        <f t="shared" si="6"/>
        <v/>
      </c>
      <c r="U44" s="1564" t="str">
        <f t="shared" si="7"/>
        <v/>
      </c>
      <c r="W44" s="1564" t="str">
        <f t="shared" si="8"/>
        <v/>
      </c>
      <c r="Y44" s="1564" t="str">
        <f t="shared" si="9"/>
        <v/>
      </c>
      <c r="AA44" s="1564" t="str">
        <f t="shared" si="10"/>
        <v/>
      </c>
      <c r="AC44" s="1564" t="str">
        <f t="shared" si="11"/>
        <v/>
      </c>
      <c r="AE44" s="1564" t="str">
        <f t="shared" si="12"/>
        <v/>
      </c>
      <c r="AG44" s="1564" t="str">
        <f t="shared" si="13"/>
        <v/>
      </c>
      <c r="AI44" s="1564" t="str">
        <f t="shared" si="14"/>
        <v/>
      </c>
      <c r="AK44" s="1564" t="str">
        <f t="shared" si="15"/>
        <v/>
      </c>
      <c r="AM44" s="1564" t="str">
        <f t="shared" si="16"/>
        <v/>
      </c>
      <c r="AO44" s="1564" t="str">
        <f t="shared" si="17"/>
        <v/>
      </c>
      <c r="AQ44" s="1564" t="str">
        <f t="shared" si="18"/>
        <v/>
      </c>
    </row>
    <row r="45" spans="5:43">
      <c r="E45" s="1564" t="str">
        <f t="shared" ref="E45:G60" si="20">IF(OR($B45=0,D45=0),"",D45/$B45)</f>
        <v/>
      </c>
      <c r="G45" s="1564" t="str">
        <f t="shared" si="20"/>
        <v/>
      </c>
      <c r="I45" s="1564" t="str">
        <f t="shared" si="1"/>
        <v/>
      </c>
      <c r="K45" s="1564" t="str">
        <f t="shared" si="2"/>
        <v/>
      </c>
      <c r="M45" s="1564" t="str">
        <f t="shared" si="3"/>
        <v/>
      </c>
      <c r="O45" s="1564" t="str">
        <f t="shared" si="4"/>
        <v/>
      </c>
      <c r="Q45" s="1564" t="str">
        <f t="shared" si="5"/>
        <v/>
      </c>
      <c r="S45" s="1564" t="str">
        <f t="shared" si="6"/>
        <v/>
      </c>
      <c r="U45" s="1564" t="str">
        <f t="shared" si="7"/>
        <v/>
      </c>
      <c r="W45" s="1564" t="str">
        <f t="shared" si="8"/>
        <v/>
      </c>
      <c r="Y45" s="1564" t="str">
        <f t="shared" si="9"/>
        <v/>
      </c>
      <c r="AA45" s="1564" t="str">
        <f t="shared" si="10"/>
        <v/>
      </c>
      <c r="AC45" s="1564" t="str">
        <f t="shared" si="11"/>
        <v/>
      </c>
      <c r="AE45" s="1564" t="str">
        <f t="shared" si="12"/>
        <v/>
      </c>
      <c r="AG45" s="1564" t="str">
        <f t="shared" si="13"/>
        <v/>
      </c>
      <c r="AI45" s="1564" t="str">
        <f t="shared" si="14"/>
        <v/>
      </c>
      <c r="AK45" s="1564" t="str">
        <f t="shared" si="15"/>
        <v/>
      </c>
      <c r="AM45" s="1564" t="str">
        <f t="shared" si="16"/>
        <v/>
      </c>
      <c r="AO45" s="1564" t="str">
        <f t="shared" si="17"/>
        <v/>
      </c>
      <c r="AQ45" s="1564" t="str">
        <f t="shared" si="18"/>
        <v/>
      </c>
    </row>
    <row r="46" spans="5:43">
      <c r="E46" s="1564" t="str">
        <f t="shared" si="20"/>
        <v/>
      </c>
      <c r="G46" s="1564" t="str">
        <f t="shared" si="20"/>
        <v/>
      </c>
      <c r="I46" s="1564" t="str">
        <f t="shared" si="1"/>
        <v/>
      </c>
      <c r="K46" s="1564" t="str">
        <f t="shared" si="2"/>
        <v/>
      </c>
      <c r="M46" s="1564" t="str">
        <f t="shared" si="3"/>
        <v/>
      </c>
      <c r="O46" s="1564" t="str">
        <f t="shared" si="4"/>
        <v/>
      </c>
      <c r="Q46" s="1564" t="str">
        <f t="shared" si="5"/>
        <v/>
      </c>
      <c r="S46" s="1564" t="str">
        <f t="shared" si="6"/>
        <v/>
      </c>
      <c r="U46" s="1564" t="str">
        <f t="shared" si="7"/>
        <v/>
      </c>
      <c r="W46" s="1564" t="str">
        <f t="shared" si="8"/>
        <v/>
      </c>
      <c r="Y46" s="1564" t="str">
        <f t="shared" si="9"/>
        <v/>
      </c>
      <c r="AA46" s="1564" t="str">
        <f t="shared" si="10"/>
        <v/>
      </c>
      <c r="AC46" s="1564" t="str">
        <f t="shared" si="11"/>
        <v/>
      </c>
      <c r="AE46" s="1564" t="str">
        <f t="shared" si="12"/>
        <v/>
      </c>
      <c r="AG46" s="1564" t="str">
        <f t="shared" si="13"/>
        <v/>
      </c>
      <c r="AI46" s="1564" t="str">
        <f t="shared" si="14"/>
        <v/>
      </c>
      <c r="AK46" s="1564" t="str">
        <f t="shared" si="15"/>
        <v/>
      </c>
      <c r="AM46" s="1564" t="str">
        <f t="shared" si="16"/>
        <v/>
      </c>
      <c r="AO46" s="1564" t="str">
        <f t="shared" si="17"/>
        <v/>
      </c>
      <c r="AQ46" s="1564" t="str">
        <f t="shared" si="18"/>
        <v/>
      </c>
    </row>
    <row r="47" spans="5:43">
      <c r="E47" s="1564" t="str">
        <f t="shared" si="20"/>
        <v/>
      </c>
      <c r="G47" s="1564" t="str">
        <f t="shared" si="20"/>
        <v/>
      </c>
      <c r="I47" s="1564" t="str">
        <f t="shared" si="1"/>
        <v/>
      </c>
      <c r="K47" s="1564" t="str">
        <f t="shared" si="2"/>
        <v/>
      </c>
      <c r="M47" s="1564" t="str">
        <f t="shared" si="3"/>
        <v/>
      </c>
      <c r="O47" s="1564" t="str">
        <f t="shared" si="4"/>
        <v/>
      </c>
      <c r="Q47" s="1564" t="str">
        <f t="shared" si="5"/>
        <v/>
      </c>
      <c r="S47" s="1564" t="str">
        <f t="shared" si="6"/>
        <v/>
      </c>
      <c r="U47" s="1564" t="str">
        <f t="shared" si="7"/>
        <v/>
      </c>
      <c r="W47" s="1564" t="str">
        <f t="shared" si="8"/>
        <v/>
      </c>
      <c r="Y47" s="1564" t="str">
        <f t="shared" si="9"/>
        <v/>
      </c>
      <c r="AA47" s="1564" t="str">
        <f t="shared" si="10"/>
        <v/>
      </c>
      <c r="AC47" s="1564" t="str">
        <f t="shared" si="11"/>
        <v/>
      </c>
      <c r="AE47" s="1564" t="str">
        <f t="shared" si="12"/>
        <v/>
      </c>
      <c r="AG47" s="1564" t="str">
        <f t="shared" si="13"/>
        <v/>
      </c>
      <c r="AI47" s="1564" t="str">
        <f t="shared" si="14"/>
        <v/>
      </c>
      <c r="AK47" s="1564" t="str">
        <f t="shared" si="15"/>
        <v/>
      </c>
      <c r="AM47" s="1564" t="str">
        <f t="shared" si="16"/>
        <v/>
      </c>
      <c r="AO47" s="1564" t="str">
        <f t="shared" si="17"/>
        <v/>
      </c>
      <c r="AQ47" s="1564" t="str">
        <f t="shared" si="18"/>
        <v/>
      </c>
    </row>
    <row r="48" spans="5:43">
      <c r="E48" s="1564" t="str">
        <f t="shared" si="20"/>
        <v/>
      </c>
      <c r="G48" s="1564" t="str">
        <f t="shared" si="20"/>
        <v/>
      </c>
      <c r="I48" s="1564" t="str">
        <f t="shared" si="1"/>
        <v/>
      </c>
      <c r="K48" s="1564" t="str">
        <f t="shared" si="2"/>
        <v/>
      </c>
      <c r="M48" s="1564" t="str">
        <f t="shared" si="3"/>
        <v/>
      </c>
      <c r="O48" s="1564" t="str">
        <f t="shared" si="4"/>
        <v/>
      </c>
      <c r="Q48" s="1564" t="str">
        <f t="shared" si="5"/>
        <v/>
      </c>
      <c r="S48" s="1564" t="str">
        <f t="shared" si="6"/>
        <v/>
      </c>
      <c r="U48" s="1564" t="str">
        <f t="shared" si="7"/>
        <v/>
      </c>
      <c r="W48" s="1564" t="str">
        <f t="shared" si="8"/>
        <v/>
      </c>
      <c r="Y48" s="1564" t="str">
        <f t="shared" si="9"/>
        <v/>
      </c>
      <c r="AA48" s="1564" t="str">
        <f t="shared" si="10"/>
        <v/>
      </c>
      <c r="AC48" s="1564" t="str">
        <f t="shared" si="11"/>
        <v/>
      </c>
      <c r="AE48" s="1564" t="str">
        <f t="shared" si="12"/>
        <v/>
      </c>
      <c r="AG48" s="1564" t="str">
        <f t="shared" si="13"/>
        <v/>
      </c>
      <c r="AI48" s="1564" t="str">
        <f t="shared" si="14"/>
        <v/>
      </c>
      <c r="AK48" s="1564" t="str">
        <f t="shared" si="15"/>
        <v/>
      </c>
      <c r="AM48" s="1564" t="str">
        <f t="shared" si="16"/>
        <v/>
      </c>
      <c r="AO48" s="1564" t="str">
        <f t="shared" si="17"/>
        <v/>
      </c>
      <c r="AQ48" s="1564" t="str">
        <f t="shared" si="18"/>
        <v/>
      </c>
    </row>
    <row r="49" spans="5:43">
      <c r="E49" s="1564" t="str">
        <f t="shared" si="20"/>
        <v/>
      </c>
      <c r="G49" s="1564" t="str">
        <f t="shared" si="20"/>
        <v/>
      </c>
      <c r="I49" s="1564" t="str">
        <f t="shared" si="1"/>
        <v/>
      </c>
      <c r="K49" s="1564" t="str">
        <f t="shared" si="2"/>
        <v/>
      </c>
      <c r="M49" s="1564" t="str">
        <f t="shared" si="3"/>
        <v/>
      </c>
      <c r="O49" s="1564" t="str">
        <f t="shared" si="4"/>
        <v/>
      </c>
      <c r="Q49" s="1564" t="str">
        <f t="shared" si="5"/>
        <v/>
      </c>
      <c r="S49" s="1564" t="str">
        <f t="shared" si="6"/>
        <v/>
      </c>
      <c r="U49" s="1564" t="str">
        <f t="shared" si="7"/>
        <v/>
      </c>
      <c r="W49" s="1564" t="str">
        <f t="shared" si="8"/>
        <v/>
      </c>
      <c r="Y49" s="1564" t="str">
        <f t="shared" si="9"/>
        <v/>
      </c>
      <c r="AA49" s="1564" t="str">
        <f t="shared" si="10"/>
        <v/>
      </c>
      <c r="AC49" s="1564" t="str">
        <f t="shared" si="11"/>
        <v/>
      </c>
      <c r="AE49" s="1564" t="str">
        <f t="shared" si="12"/>
        <v/>
      </c>
      <c r="AG49" s="1564" t="str">
        <f t="shared" si="13"/>
        <v/>
      </c>
      <c r="AI49" s="1564" t="str">
        <f t="shared" si="14"/>
        <v/>
      </c>
      <c r="AK49" s="1564" t="str">
        <f t="shared" si="15"/>
        <v/>
      </c>
      <c r="AM49" s="1564" t="str">
        <f t="shared" si="16"/>
        <v/>
      </c>
      <c r="AO49" s="1564" t="str">
        <f t="shared" si="17"/>
        <v/>
      </c>
      <c r="AQ49" s="1564" t="str">
        <f t="shared" si="18"/>
        <v/>
      </c>
    </row>
    <row r="50" spans="5:43">
      <c r="E50" s="1564" t="str">
        <f t="shared" si="20"/>
        <v/>
      </c>
      <c r="G50" s="1564" t="str">
        <f t="shared" si="20"/>
        <v/>
      </c>
      <c r="I50" s="1564" t="str">
        <f t="shared" si="1"/>
        <v/>
      </c>
      <c r="K50" s="1564" t="str">
        <f t="shared" si="2"/>
        <v/>
      </c>
      <c r="M50" s="1564" t="str">
        <f t="shared" si="3"/>
        <v/>
      </c>
      <c r="O50" s="1564" t="str">
        <f t="shared" si="4"/>
        <v/>
      </c>
      <c r="Q50" s="1564" t="str">
        <f t="shared" si="5"/>
        <v/>
      </c>
      <c r="S50" s="1564" t="str">
        <f t="shared" si="6"/>
        <v/>
      </c>
      <c r="U50" s="1564" t="str">
        <f t="shared" si="7"/>
        <v/>
      </c>
      <c r="W50" s="1564" t="str">
        <f t="shared" si="8"/>
        <v/>
      </c>
      <c r="Y50" s="1564" t="str">
        <f t="shared" si="9"/>
        <v/>
      </c>
      <c r="AA50" s="1564" t="str">
        <f t="shared" si="10"/>
        <v/>
      </c>
      <c r="AC50" s="1564" t="str">
        <f t="shared" si="11"/>
        <v/>
      </c>
      <c r="AE50" s="1564" t="str">
        <f t="shared" si="12"/>
        <v/>
      </c>
      <c r="AG50" s="1564" t="str">
        <f t="shared" si="13"/>
        <v/>
      </c>
      <c r="AI50" s="1564" t="str">
        <f t="shared" si="14"/>
        <v/>
      </c>
      <c r="AK50" s="1564" t="str">
        <f t="shared" si="15"/>
        <v/>
      </c>
      <c r="AM50" s="1564" t="str">
        <f t="shared" si="16"/>
        <v/>
      </c>
      <c r="AO50" s="1564" t="str">
        <f t="shared" si="17"/>
        <v/>
      </c>
      <c r="AQ50" s="1564" t="str">
        <f t="shared" si="18"/>
        <v/>
      </c>
    </row>
    <row r="51" spans="5:43">
      <c r="E51" s="1564" t="str">
        <f t="shared" si="20"/>
        <v/>
      </c>
      <c r="G51" s="1564" t="str">
        <f t="shared" si="20"/>
        <v/>
      </c>
      <c r="I51" s="1564" t="str">
        <f t="shared" si="1"/>
        <v/>
      </c>
      <c r="K51" s="1564" t="str">
        <f t="shared" si="2"/>
        <v/>
      </c>
      <c r="M51" s="1564" t="str">
        <f t="shared" si="3"/>
        <v/>
      </c>
      <c r="O51" s="1564" t="str">
        <f t="shared" si="4"/>
        <v/>
      </c>
      <c r="Q51" s="1564" t="str">
        <f t="shared" si="5"/>
        <v/>
      </c>
      <c r="S51" s="1564" t="str">
        <f t="shared" si="6"/>
        <v/>
      </c>
      <c r="U51" s="1564" t="str">
        <f t="shared" si="7"/>
        <v/>
      </c>
      <c r="W51" s="1564" t="str">
        <f t="shared" si="8"/>
        <v/>
      </c>
      <c r="Y51" s="1564" t="str">
        <f t="shared" si="9"/>
        <v/>
      </c>
      <c r="AA51" s="1564" t="str">
        <f t="shared" si="10"/>
        <v/>
      </c>
      <c r="AC51" s="1564" t="str">
        <f t="shared" si="11"/>
        <v/>
      </c>
      <c r="AE51" s="1564" t="str">
        <f t="shared" si="12"/>
        <v/>
      </c>
      <c r="AG51" s="1564" t="str">
        <f t="shared" si="13"/>
        <v/>
      </c>
      <c r="AI51" s="1564" t="str">
        <f t="shared" si="14"/>
        <v/>
      </c>
      <c r="AK51" s="1564" t="str">
        <f t="shared" si="15"/>
        <v/>
      </c>
      <c r="AM51" s="1564" t="str">
        <f t="shared" si="16"/>
        <v/>
      </c>
      <c r="AO51" s="1564" t="str">
        <f t="shared" si="17"/>
        <v/>
      </c>
      <c r="AQ51" s="1564" t="str">
        <f t="shared" si="18"/>
        <v/>
      </c>
    </row>
    <row r="52" spans="5:43">
      <c r="E52" s="1564" t="str">
        <f t="shared" si="20"/>
        <v/>
      </c>
      <c r="G52" s="1564" t="str">
        <f t="shared" si="20"/>
        <v/>
      </c>
      <c r="I52" s="1564" t="str">
        <f t="shared" si="1"/>
        <v/>
      </c>
      <c r="K52" s="1564" t="str">
        <f t="shared" si="2"/>
        <v/>
      </c>
      <c r="M52" s="1564" t="str">
        <f t="shared" si="3"/>
        <v/>
      </c>
      <c r="O52" s="1564" t="str">
        <f t="shared" si="4"/>
        <v/>
      </c>
      <c r="Q52" s="1564" t="str">
        <f t="shared" si="5"/>
        <v/>
      </c>
      <c r="S52" s="1564" t="str">
        <f t="shared" si="6"/>
        <v/>
      </c>
      <c r="U52" s="1564" t="str">
        <f t="shared" si="7"/>
        <v/>
      </c>
      <c r="W52" s="1564" t="str">
        <f t="shared" si="8"/>
        <v/>
      </c>
      <c r="Y52" s="1564" t="str">
        <f t="shared" si="9"/>
        <v/>
      </c>
      <c r="AA52" s="1564" t="str">
        <f t="shared" si="10"/>
        <v/>
      </c>
      <c r="AC52" s="1564" t="str">
        <f t="shared" si="11"/>
        <v/>
      </c>
      <c r="AE52" s="1564" t="str">
        <f t="shared" si="12"/>
        <v/>
      </c>
      <c r="AG52" s="1564" t="str">
        <f t="shared" si="13"/>
        <v/>
      </c>
      <c r="AI52" s="1564" t="str">
        <f t="shared" si="14"/>
        <v/>
      </c>
      <c r="AK52" s="1564" t="str">
        <f t="shared" si="15"/>
        <v/>
      </c>
      <c r="AM52" s="1564" t="str">
        <f t="shared" si="16"/>
        <v/>
      </c>
      <c r="AO52" s="1564" t="str">
        <f t="shared" si="17"/>
        <v/>
      </c>
      <c r="AQ52" s="1564" t="str">
        <f t="shared" si="18"/>
        <v/>
      </c>
    </row>
    <row r="53" spans="5:43">
      <c r="E53" s="1564" t="str">
        <f t="shared" si="20"/>
        <v/>
      </c>
      <c r="G53" s="1564" t="str">
        <f t="shared" si="20"/>
        <v/>
      </c>
      <c r="I53" s="1564" t="str">
        <f t="shared" si="1"/>
        <v/>
      </c>
      <c r="K53" s="1564" t="str">
        <f t="shared" si="2"/>
        <v/>
      </c>
      <c r="M53" s="1564" t="str">
        <f t="shared" si="3"/>
        <v/>
      </c>
      <c r="O53" s="1564" t="str">
        <f t="shared" si="4"/>
        <v/>
      </c>
      <c r="Q53" s="1564" t="str">
        <f t="shared" si="5"/>
        <v/>
      </c>
      <c r="S53" s="1564" t="str">
        <f t="shared" si="6"/>
        <v/>
      </c>
      <c r="U53" s="1564" t="str">
        <f t="shared" si="7"/>
        <v/>
      </c>
      <c r="W53" s="1564" t="str">
        <f t="shared" si="8"/>
        <v/>
      </c>
      <c r="Y53" s="1564" t="str">
        <f t="shared" si="9"/>
        <v/>
      </c>
      <c r="AA53" s="1564" t="str">
        <f t="shared" si="10"/>
        <v/>
      </c>
      <c r="AC53" s="1564" t="str">
        <f t="shared" si="11"/>
        <v/>
      </c>
      <c r="AE53" s="1564" t="str">
        <f t="shared" si="12"/>
        <v/>
      </c>
      <c r="AG53" s="1564" t="str">
        <f t="shared" si="13"/>
        <v/>
      </c>
      <c r="AI53" s="1564" t="str">
        <f t="shared" si="14"/>
        <v/>
      </c>
      <c r="AK53" s="1564" t="str">
        <f t="shared" si="15"/>
        <v/>
      </c>
      <c r="AM53" s="1564" t="str">
        <f t="shared" si="16"/>
        <v/>
      </c>
      <c r="AO53" s="1564" t="str">
        <f t="shared" si="17"/>
        <v/>
      </c>
      <c r="AQ53" s="1564" t="str">
        <f t="shared" si="18"/>
        <v/>
      </c>
    </row>
    <row r="54" spans="5:43">
      <c r="E54" s="1564" t="str">
        <f t="shared" si="20"/>
        <v/>
      </c>
      <c r="G54" s="1564" t="str">
        <f t="shared" si="20"/>
        <v/>
      </c>
      <c r="I54" s="1564" t="str">
        <f t="shared" si="1"/>
        <v/>
      </c>
      <c r="K54" s="1564" t="str">
        <f t="shared" si="2"/>
        <v/>
      </c>
      <c r="M54" s="1564" t="str">
        <f t="shared" si="3"/>
        <v/>
      </c>
      <c r="O54" s="1564" t="str">
        <f t="shared" si="4"/>
        <v/>
      </c>
      <c r="Q54" s="1564" t="str">
        <f t="shared" si="5"/>
        <v/>
      </c>
      <c r="S54" s="1564" t="str">
        <f t="shared" si="6"/>
        <v/>
      </c>
      <c r="U54" s="1564" t="str">
        <f t="shared" si="7"/>
        <v/>
      </c>
      <c r="W54" s="1564" t="str">
        <f t="shared" si="8"/>
        <v/>
      </c>
      <c r="Y54" s="1564" t="str">
        <f t="shared" si="9"/>
        <v/>
      </c>
      <c r="AA54" s="1564" t="str">
        <f t="shared" si="10"/>
        <v/>
      </c>
      <c r="AC54" s="1564" t="str">
        <f t="shared" si="11"/>
        <v/>
      </c>
      <c r="AE54" s="1564" t="str">
        <f t="shared" si="12"/>
        <v/>
      </c>
      <c r="AG54" s="1564" t="str">
        <f t="shared" si="13"/>
        <v/>
      </c>
      <c r="AI54" s="1564" t="str">
        <f t="shared" si="14"/>
        <v/>
      </c>
      <c r="AK54" s="1564" t="str">
        <f t="shared" si="15"/>
        <v/>
      </c>
      <c r="AM54" s="1564" t="str">
        <f t="shared" si="16"/>
        <v/>
      </c>
      <c r="AO54" s="1564" t="str">
        <f t="shared" si="17"/>
        <v/>
      </c>
      <c r="AQ54" s="1564" t="str">
        <f t="shared" si="18"/>
        <v/>
      </c>
    </row>
    <row r="55" spans="5:43">
      <c r="E55" s="1564" t="str">
        <f t="shared" si="20"/>
        <v/>
      </c>
      <c r="G55" s="1564" t="str">
        <f t="shared" si="20"/>
        <v/>
      </c>
      <c r="I55" s="1564" t="str">
        <f t="shared" si="1"/>
        <v/>
      </c>
      <c r="K55" s="1564" t="str">
        <f t="shared" si="2"/>
        <v/>
      </c>
      <c r="M55" s="1564" t="str">
        <f t="shared" si="3"/>
        <v/>
      </c>
      <c r="O55" s="1564" t="str">
        <f t="shared" si="4"/>
        <v/>
      </c>
      <c r="Q55" s="1564" t="str">
        <f t="shared" si="5"/>
        <v/>
      </c>
      <c r="S55" s="1564" t="str">
        <f t="shared" si="6"/>
        <v/>
      </c>
      <c r="U55" s="1564" t="str">
        <f t="shared" si="7"/>
        <v/>
      </c>
      <c r="W55" s="1564" t="str">
        <f t="shared" si="8"/>
        <v/>
      </c>
      <c r="Y55" s="1564" t="str">
        <f t="shared" si="9"/>
        <v/>
      </c>
      <c r="AA55" s="1564" t="str">
        <f t="shared" si="10"/>
        <v/>
      </c>
      <c r="AC55" s="1564" t="str">
        <f t="shared" si="11"/>
        <v/>
      </c>
      <c r="AE55" s="1564" t="str">
        <f t="shared" si="12"/>
        <v/>
      </c>
      <c r="AG55" s="1564" t="str">
        <f t="shared" si="13"/>
        <v/>
      </c>
      <c r="AI55" s="1564" t="str">
        <f t="shared" si="14"/>
        <v/>
      </c>
      <c r="AK55" s="1564" t="str">
        <f t="shared" si="15"/>
        <v/>
      </c>
      <c r="AM55" s="1564" t="str">
        <f t="shared" si="16"/>
        <v/>
      </c>
      <c r="AO55" s="1564" t="str">
        <f t="shared" si="17"/>
        <v/>
      </c>
      <c r="AQ55" s="1564" t="str">
        <f t="shared" si="18"/>
        <v/>
      </c>
    </row>
    <row r="56" spans="5:43">
      <c r="E56" s="1564" t="str">
        <f t="shared" si="20"/>
        <v/>
      </c>
      <c r="G56" s="1564" t="str">
        <f t="shared" si="20"/>
        <v/>
      </c>
      <c r="I56" s="1564" t="str">
        <f t="shared" si="1"/>
        <v/>
      </c>
      <c r="K56" s="1564" t="str">
        <f t="shared" si="2"/>
        <v/>
      </c>
      <c r="M56" s="1564" t="str">
        <f t="shared" si="3"/>
        <v/>
      </c>
      <c r="O56" s="1564" t="str">
        <f t="shared" si="4"/>
        <v/>
      </c>
      <c r="Q56" s="1564" t="str">
        <f t="shared" si="5"/>
        <v/>
      </c>
      <c r="S56" s="1564" t="str">
        <f t="shared" si="6"/>
        <v/>
      </c>
      <c r="U56" s="1564" t="str">
        <f t="shared" si="7"/>
        <v/>
      </c>
      <c r="W56" s="1564" t="str">
        <f t="shared" si="8"/>
        <v/>
      </c>
      <c r="Y56" s="1564" t="str">
        <f t="shared" si="9"/>
        <v/>
      </c>
      <c r="AA56" s="1564" t="str">
        <f t="shared" si="10"/>
        <v/>
      </c>
      <c r="AC56" s="1564" t="str">
        <f t="shared" si="11"/>
        <v/>
      </c>
      <c r="AE56" s="1564" t="str">
        <f t="shared" si="12"/>
        <v/>
      </c>
      <c r="AG56" s="1564" t="str">
        <f t="shared" si="13"/>
        <v/>
      </c>
      <c r="AI56" s="1564" t="str">
        <f t="shared" si="14"/>
        <v/>
      </c>
      <c r="AK56" s="1564" t="str">
        <f t="shared" si="15"/>
        <v/>
      </c>
      <c r="AM56" s="1564" t="str">
        <f t="shared" si="16"/>
        <v/>
      </c>
      <c r="AO56" s="1564" t="str">
        <f t="shared" si="17"/>
        <v/>
      </c>
      <c r="AQ56" s="1564" t="str">
        <f t="shared" si="18"/>
        <v/>
      </c>
    </row>
    <row r="57" spans="5:43">
      <c r="E57" s="1564" t="str">
        <f t="shared" si="20"/>
        <v/>
      </c>
      <c r="G57" s="1564" t="str">
        <f t="shared" si="20"/>
        <v/>
      </c>
      <c r="I57" s="1564" t="str">
        <f t="shared" si="1"/>
        <v/>
      </c>
      <c r="K57" s="1564" t="str">
        <f t="shared" si="2"/>
        <v/>
      </c>
      <c r="M57" s="1564" t="str">
        <f t="shared" si="3"/>
        <v/>
      </c>
      <c r="O57" s="1564" t="str">
        <f t="shared" si="4"/>
        <v/>
      </c>
      <c r="Q57" s="1564" t="str">
        <f t="shared" si="5"/>
        <v/>
      </c>
      <c r="S57" s="1564" t="str">
        <f t="shared" si="6"/>
        <v/>
      </c>
      <c r="U57" s="1564" t="str">
        <f t="shared" si="7"/>
        <v/>
      </c>
      <c r="W57" s="1564" t="str">
        <f t="shared" si="8"/>
        <v/>
      </c>
      <c r="Y57" s="1564" t="str">
        <f t="shared" si="9"/>
        <v/>
      </c>
      <c r="AA57" s="1564" t="str">
        <f t="shared" si="10"/>
        <v/>
      </c>
      <c r="AC57" s="1564" t="str">
        <f t="shared" si="11"/>
        <v/>
      </c>
      <c r="AE57" s="1564" t="str">
        <f t="shared" si="12"/>
        <v/>
      </c>
      <c r="AG57" s="1564" t="str">
        <f t="shared" si="13"/>
        <v/>
      </c>
      <c r="AI57" s="1564" t="str">
        <f t="shared" si="14"/>
        <v/>
      </c>
      <c r="AK57" s="1564" t="str">
        <f t="shared" si="15"/>
        <v/>
      </c>
      <c r="AM57" s="1564" t="str">
        <f t="shared" si="16"/>
        <v/>
      </c>
      <c r="AO57" s="1564" t="str">
        <f t="shared" si="17"/>
        <v/>
      </c>
      <c r="AQ57" s="1564" t="str">
        <f t="shared" si="18"/>
        <v/>
      </c>
    </row>
    <row r="58" spans="5:43">
      <c r="E58" s="1564" t="str">
        <f t="shared" si="20"/>
        <v/>
      </c>
      <c r="G58" s="1564" t="str">
        <f t="shared" si="20"/>
        <v/>
      </c>
      <c r="I58" s="1564" t="str">
        <f t="shared" si="1"/>
        <v/>
      </c>
      <c r="K58" s="1564" t="str">
        <f t="shared" si="2"/>
        <v/>
      </c>
      <c r="M58" s="1564" t="str">
        <f t="shared" si="3"/>
        <v/>
      </c>
      <c r="O58" s="1564" t="str">
        <f t="shared" si="4"/>
        <v/>
      </c>
      <c r="Q58" s="1564" t="str">
        <f t="shared" si="5"/>
        <v/>
      </c>
      <c r="S58" s="1564" t="str">
        <f t="shared" si="6"/>
        <v/>
      </c>
      <c r="U58" s="1564" t="str">
        <f t="shared" si="7"/>
        <v/>
      </c>
      <c r="W58" s="1564" t="str">
        <f t="shared" si="8"/>
        <v/>
      </c>
      <c r="Y58" s="1564" t="str">
        <f t="shared" si="9"/>
        <v/>
      </c>
      <c r="AA58" s="1564" t="str">
        <f t="shared" si="10"/>
        <v/>
      </c>
      <c r="AC58" s="1564" t="str">
        <f t="shared" si="11"/>
        <v/>
      </c>
      <c r="AE58" s="1564" t="str">
        <f t="shared" si="12"/>
        <v/>
      </c>
      <c r="AG58" s="1564" t="str">
        <f t="shared" si="13"/>
        <v/>
      </c>
      <c r="AI58" s="1564" t="str">
        <f t="shared" si="14"/>
        <v/>
      </c>
      <c r="AK58" s="1564" t="str">
        <f t="shared" si="15"/>
        <v/>
      </c>
      <c r="AM58" s="1564" t="str">
        <f t="shared" si="16"/>
        <v/>
      </c>
      <c r="AO58" s="1564" t="str">
        <f t="shared" si="17"/>
        <v/>
      </c>
      <c r="AQ58" s="1564" t="str">
        <f t="shared" si="18"/>
        <v/>
      </c>
    </row>
    <row r="59" spans="5:43">
      <c r="E59" s="1564" t="str">
        <f t="shared" si="20"/>
        <v/>
      </c>
      <c r="G59" s="1564" t="str">
        <f t="shared" si="20"/>
        <v/>
      </c>
      <c r="I59" s="1564" t="str">
        <f t="shared" si="1"/>
        <v/>
      </c>
      <c r="K59" s="1564" t="str">
        <f t="shared" si="2"/>
        <v/>
      </c>
      <c r="M59" s="1564" t="str">
        <f t="shared" si="3"/>
        <v/>
      </c>
      <c r="O59" s="1564" t="str">
        <f t="shared" si="4"/>
        <v/>
      </c>
      <c r="Q59" s="1564" t="str">
        <f t="shared" si="5"/>
        <v/>
      </c>
      <c r="S59" s="1564" t="str">
        <f t="shared" si="6"/>
        <v/>
      </c>
      <c r="U59" s="1564" t="str">
        <f t="shared" si="7"/>
        <v/>
      </c>
      <c r="W59" s="1564" t="str">
        <f t="shared" si="8"/>
        <v/>
      </c>
      <c r="Y59" s="1564" t="str">
        <f t="shared" si="9"/>
        <v/>
      </c>
      <c r="AA59" s="1564" t="str">
        <f t="shared" si="10"/>
        <v/>
      </c>
      <c r="AC59" s="1564" t="str">
        <f t="shared" si="11"/>
        <v/>
      </c>
      <c r="AE59" s="1564" t="str">
        <f t="shared" si="12"/>
        <v/>
      </c>
      <c r="AG59" s="1564" t="str">
        <f t="shared" si="13"/>
        <v/>
      </c>
      <c r="AI59" s="1564" t="str">
        <f t="shared" si="14"/>
        <v/>
      </c>
      <c r="AK59" s="1564" t="str">
        <f t="shared" si="15"/>
        <v/>
      </c>
      <c r="AM59" s="1564" t="str">
        <f t="shared" si="16"/>
        <v/>
      </c>
      <c r="AO59" s="1564" t="str">
        <f t="shared" si="17"/>
        <v/>
      </c>
      <c r="AQ59" s="1564" t="str">
        <f t="shared" si="18"/>
        <v/>
      </c>
    </row>
    <row r="60" spans="5:43">
      <c r="E60" s="1564" t="str">
        <f t="shared" si="20"/>
        <v/>
      </c>
      <c r="G60" s="1564" t="str">
        <f t="shared" si="20"/>
        <v/>
      </c>
      <c r="I60" s="1564" t="str">
        <f t="shared" si="1"/>
        <v/>
      </c>
      <c r="K60" s="1564" t="str">
        <f t="shared" si="2"/>
        <v/>
      </c>
      <c r="M60" s="1564" t="str">
        <f t="shared" si="3"/>
        <v/>
      </c>
      <c r="O60" s="1564" t="str">
        <f t="shared" si="4"/>
        <v/>
      </c>
      <c r="Q60" s="1564" t="str">
        <f t="shared" si="5"/>
        <v/>
      </c>
      <c r="S60" s="1564" t="str">
        <f t="shared" si="6"/>
        <v/>
      </c>
      <c r="U60" s="1564" t="str">
        <f t="shared" si="7"/>
        <v/>
      </c>
      <c r="W60" s="1564" t="str">
        <f t="shared" si="8"/>
        <v/>
      </c>
      <c r="Y60" s="1564" t="str">
        <f t="shared" si="9"/>
        <v/>
      </c>
      <c r="AA60" s="1564" t="str">
        <f t="shared" si="10"/>
        <v/>
      </c>
      <c r="AC60" s="1564" t="str">
        <f t="shared" si="11"/>
        <v/>
      </c>
      <c r="AE60" s="1564" t="str">
        <f t="shared" si="12"/>
        <v/>
      </c>
      <c r="AG60" s="1564" t="str">
        <f t="shared" si="13"/>
        <v/>
      </c>
      <c r="AI60" s="1564" t="str">
        <f t="shared" si="14"/>
        <v/>
      </c>
      <c r="AK60" s="1564" t="str">
        <f t="shared" si="15"/>
        <v/>
      </c>
      <c r="AM60" s="1564" t="str">
        <f t="shared" si="16"/>
        <v/>
      </c>
      <c r="AO60" s="1564" t="str">
        <f t="shared" si="17"/>
        <v/>
      </c>
      <c r="AQ60" s="1564" t="str">
        <f t="shared" si="18"/>
        <v/>
      </c>
    </row>
    <row r="61" spans="5:43">
      <c r="E61" s="1564" t="str">
        <f t="shared" ref="E61:G76" si="21">IF(OR($B61=0,D61=0),"",D61/$B61)</f>
        <v/>
      </c>
      <c r="G61" s="1564" t="str">
        <f t="shared" si="21"/>
        <v/>
      </c>
      <c r="I61" s="1564" t="str">
        <f t="shared" si="1"/>
        <v/>
      </c>
      <c r="K61" s="1564" t="str">
        <f t="shared" si="2"/>
        <v/>
      </c>
      <c r="M61" s="1564" t="str">
        <f t="shared" si="3"/>
        <v/>
      </c>
      <c r="O61" s="1564" t="str">
        <f t="shared" si="4"/>
        <v/>
      </c>
      <c r="Q61" s="1564" t="str">
        <f t="shared" si="5"/>
        <v/>
      </c>
      <c r="S61" s="1564" t="str">
        <f t="shared" si="6"/>
        <v/>
      </c>
      <c r="U61" s="1564" t="str">
        <f t="shared" si="7"/>
        <v/>
      </c>
      <c r="W61" s="1564" t="str">
        <f t="shared" si="8"/>
        <v/>
      </c>
      <c r="Y61" s="1564" t="str">
        <f t="shared" si="9"/>
        <v/>
      </c>
      <c r="AA61" s="1564" t="str">
        <f t="shared" si="10"/>
        <v/>
      </c>
      <c r="AC61" s="1564" t="str">
        <f t="shared" si="11"/>
        <v/>
      </c>
      <c r="AE61" s="1564" t="str">
        <f t="shared" si="12"/>
        <v/>
      </c>
      <c r="AG61" s="1564" t="str">
        <f t="shared" si="13"/>
        <v/>
      </c>
      <c r="AI61" s="1564" t="str">
        <f t="shared" si="14"/>
        <v/>
      </c>
      <c r="AK61" s="1564" t="str">
        <f t="shared" si="15"/>
        <v/>
      </c>
      <c r="AM61" s="1564" t="str">
        <f t="shared" si="16"/>
        <v/>
      </c>
      <c r="AO61" s="1564" t="str">
        <f t="shared" si="17"/>
        <v/>
      </c>
      <c r="AQ61" s="1564" t="str">
        <f t="shared" si="18"/>
        <v/>
      </c>
    </row>
    <row r="62" spans="5:43">
      <c r="E62" s="1564" t="str">
        <f t="shared" si="21"/>
        <v/>
      </c>
      <c r="G62" s="1564" t="str">
        <f t="shared" si="21"/>
        <v/>
      </c>
      <c r="I62" s="1564" t="str">
        <f t="shared" si="1"/>
        <v/>
      </c>
      <c r="K62" s="1564" t="str">
        <f t="shared" si="2"/>
        <v/>
      </c>
      <c r="M62" s="1564" t="str">
        <f t="shared" si="3"/>
        <v/>
      </c>
      <c r="O62" s="1564" t="str">
        <f t="shared" si="4"/>
        <v/>
      </c>
      <c r="Q62" s="1564" t="str">
        <f t="shared" si="5"/>
        <v/>
      </c>
      <c r="S62" s="1564" t="str">
        <f t="shared" si="6"/>
        <v/>
      </c>
      <c r="U62" s="1564" t="str">
        <f t="shared" si="7"/>
        <v/>
      </c>
      <c r="W62" s="1564" t="str">
        <f t="shared" si="8"/>
        <v/>
      </c>
      <c r="Y62" s="1564" t="str">
        <f t="shared" si="9"/>
        <v/>
      </c>
      <c r="AA62" s="1564" t="str">
        <f t="shared" si="10"/>
        <v/>
      </c>
      <c r="AC62" s="1564" t="str">
        <f t="shared" si="11"/>
        <v/>
      </c>
      <c r="AE62" s="1564" t="str">
        <f t="shared" si="12"/>
        <v/>
      </c>
      <c r="AG62" s="1564" t="str">
        <f t="shared" si="13"/>
        <v/>
      </c>
      <c r="AI62" s="1564" t="str">
        <f t="shared" si="14"/>
        <v/>
      </c>
      <c r="AK62" s="1564" t="str">
        <f t="shared" si="15"/>
        <v/>
      </c>
      <c r="AM62" s="1564" t="str">
        <f t="shared" si="16"/>
        <v/>
      </c>
      <c r="AO62" s="1564" t="str">
        <f t="shared" si="17"/>
        <v/>
      </c>
      <c r="AQ62" s="1564" t="str">
        <f t="shared" si="18"/>
        <v/>
      </c>
    </row>
    <row r="63" spans="5:43">
      <c r="E63" s="1564" t="str">
        <f t="shared" si="21"/>
        <v/>
      </c>
      <c r="G63" s="1564" t="str">
        <f t="shared" si="21"/>
        <v/>
      </c>
      <c r="I63" s="1564" t="str">
        <f t="shared" si="1"/>
        <v/>
      </c>
      <c r="K63" s="1564" t="str">
        <f t="shared" si="2"/>
        <v/>
      </c>
      <c r="M63" s="1564" t="str">
        <f t="shared" si="3"/>
        <v/>
      </c>
      <c r="O63" s="1564" t="str">
        <f t="shared" si="4"/>
        <v/>
      </c>
      <c r="Q63" s="1564" t="str">
        <f t="shared" si="5"/>
        <v/>
      </c>
      <c r="S63" s="1564" t="str">
        <f t="shared" si="6"/>
        <v/>
      </c>
      <c r="U63" s="1564" t="str">
        <f t="shared" si="7"/>
        <v/>
      </c>
      <c r="W63" s="1564" t="str">
        <f t="shared" si="8"/>
        <v/>
      </c>
      <c r="Y63" s="1564" t="str">
        <f t="shared" si="9"/>
        <v/>
      </c>
      <c r="AA63" s="1564" t="str">
        <f t="shared" si="10"/>
        <v/>
      </c>
      <c r="AC63" s="1564" t="str">
        <f t="shared" si="11"/>
        <v/>
      </c>
      <c r="AE63" s="1564" t="str">
        <f t="shared" si="12"/>
        <v/>
      </c>
      <c r="AG63" s="1564" t="str">
        <f t="shared" si="13"/>
        <v/>
      </c>
      <c r="AI63" s="1564" t="str">
        <f t="shared" si="14"/>
        <v/>
      </c>
      <c r="AK63" s="1564" t="str">
        <f t="shared" si="15"/>
        <v/>
      </c>
      <c r="AM63" s="1564" t="str">
        <f t="shared" si="16"/>
        <v/>
      </c>
      <c r="AO63" s="1564" t="str">
        <f t="shared" si="17"/>
        <v/>
      </c>
      <c r="AQ63" s="1564" t="str">
        <f t="shared" si="18"/>
        <v/>
      </c>
    </row>
    <row r="64" spans="5:43">
      <c r="E64" s="1564" t="str">
        <f t="shared" si="21"/>
        <v/>
      </c>
      <c r="G64" s="1564" t="str">
        <f t="shared" si="21"/>
        <v/>
      </c>
      <c r="I64" s="1564" t="str">
        <f t="shared" si="1"/>
        <v/>
      </c>
      <c r="K64" s="1564" t="str">
        <f t="shared" si="2"/>
        <v/>
      </c>
      <c r="M64" s="1564" t="str">
        <f t="shared" si="3"/>
        <v/>
      </c>
      <c r="O64" s="1564" t="str">
        <f t="shared" si="4"/>
        <v/>
      </c>
      <c r="Q64" s="1564" t="str">
        <f t="shared" si="5"/>
        <v/>
      </c>
      <c r="S64" s="1564" t="str">
        <f t="shared" si="6"/>
        <v/>
      </c>
      <c r="U64" s="1564" t="str">
        <f t="shared" si="7"/>
        <v/>
      </c>
      <c r="W64" s="1564" t="str">
        <f t="shared" si="8"/>
        <v/>
      </c>
      <c r="Y64" s="1564" t="str">
        <f t="shared" si="9"/>
        <v/>
      </c>
      <c r="AA64" s="1564" t="str">
        <f t="shared" si="10"/>
        <v/>
      </c>
      <c r="AC64" s="1564" t="str">
        <f t="shared" si="11"/>
        <v/>
      </c>
      <c r="AE64" s="1564" t="str">
        <f t="shared" si="12"/>
        <v/>
      </c>
      <c r="AG64" s="1564" t="str">
        <f t="shared" si="13"/>
        <v/>
      </c>
      <c r="AI64" s="1564" t="str">
        <f t="shared" si="14"/>
        <v/>
      </c>
      <c r="AK64" s="1564" t="str">
        <f t="shared" si="15"/>
        <v/>
      </c>
      <c r="AM64" s="1564" t="str">
        <f t="shared" si="16"/>
        <v/>
      </c>
      <c r="AO64" s="1564" t="str">
        <f t="shared" si="17"/>
        <v/>
      </c>
      <c r="AQ64" s="1564" t="str">
        <f t="shared" si="18"/>
        <v/>
      </c>
    </row>
    <row r="65" spans="5:43">
      <c r="E65" s="1564" t="str">
        <f t="shared" si="21"/>
        <v/>
      </c>
      <c r="G65" s="1564" t="str">
        <f t="shared" si="21"/>
        <v/>
      </c>
      <c r="I65" s="1564" t="str">
        <f t="shared" si="1"/>
        <v/>
      </c>
      <c r="K65" s="1564" t="str">
        <f t="shared" si="2"/>
        <v/>
      </c>
      <c r="M65" s="1564" t="str">
        <f t="shared" si="3"/>
        <v/>
      </c>
      <c r="O65" s="1564" t="str">
        <f t="shared" si="4"/>
        <v/>
      </c>
      <c r="Q65" s="1564" t="str">
        <f t="shared" si="5"/>
        <v/>
      </c>
      <c r="S65" s="1564" t="str">
        <f t="shared" si="6"/>
        <v/>
      </c>
      <c r="U65" s="1564" t="str">
        <f t="shared" si="7"/>
        <v/>
      </c>
      <c r="W65" s="1564" t="str">
        <f t="shared" si="8"/>
        <v/>
      </c>
      <c r="Y65" s="1564" t="str">
        <f t="shared" si="9"/>
        <v/>
      </c>
      <c r="AA65" s="1564" t="str">
        <f t="shared" si="10"/>
        <v/>
      </c>
      <c r="AC65" s="1564" t="str">
        <f t="shared" si="11"/>
        <v/>
      </c>
      <c r="AE65" s="1564" t="str">
        <f t="shared" si="12"/>
        <v/>
      </c>
      <c r="AG65" s="1564" t="str">
        <f t="shared" si="13"/>
        <v/>
      </c>
      <c r="AI65" s="1564" t="str">
        <f t="shared" si="14"/>
        <v/>
      </c>
      <c r="AK65" s="1564" t="str">
        <f t="shared" si="15"/>
        <v/>
      </c>
      <c r="AM65" s="1564" t="str">
        <f t="shared" si="16"/>
        <v/>
      </c>
      <c r="AO65" s="1564" t="str">
        <f t="shared" si="17"/>
        <v/>
      </c>
      <c r="AQ65" s="1564" t="str">
        <f t="shared" si="18"/>
        <v/>
      </c>
    </row>
    <row r="66" spans="5:43">
      <c r="E66" s="1564" t="str">
        <f t="shared" si="21"/>
        <v/>
      </c>
      <c r="G66" s="1564" t="str">
        <f t="shared" si="21"/>
        <v/>
      </c>
      <c r="I66" s="1564" t="str">
        <f t="shared" si="1"/>
        <v/>
      </c>
      <c r="K66" s="1564" t="str">
        <f t="shared" si="2"/>
        <v/>
      </c>
      <c r="M66" s="1564" t="str">
        <f t="shared" si="3"/>
        <v/>
      </c>
      <c r="O66" s="1564" t="str">
        <f t="shared" si="4"/>
        <v/>
      </c>
      <c r="Q66" s="1564" t="str">
        <f t="shared" si="5"/>
        <v/>
      </c>
      <c r="S66" s="1564" t="str">
        <f t="shared" si="6"/>
        <v/>
      </c>
      <c r="U66" s="1564" t="str">
        <f t="shared" si="7"/>
        <v/>
      </c>
      <c r="W66" s="1564" t="str">
        <f t="shared" si="8"/>
        <v/>
      </c>
      <c r="Y66" s="1564" t="str">
        <f t="shared" si="9"/>
        <v/>
      </c>
      <c r="AA66" s="1564" t="str">
        <f t="shared" si="10"/>
        <v/>
      </c>
      <c r="AC66" s="1564" t="str">
        <f t="shared" si="11"/>
        <v/>
      </c>
      <c r="AE66" s="1564" t="str">
        <f t="shared" si="12"/>
        <v/>
      </c>
      <c r="AG66" s="1564" t="str">
        <f t="shared" si="13"/>
        <v/>
      </c>
      <c r="AI66" s="1564" t="str">
        <f t="shared" si="14"/>
        <v/>
      </c>
      <c r="AK66" s="1564" t="str">
        <f t="shared" si="15"/>
        <v/>
      </c>
      <c r="AM66" s="1564" t="str">
        <f t="shared" si="16"/>
        <v/>
      </c>
      <c r="AO66" s="1564" t="str">
        <f t="shared" si="17"/>
        <v/>
      </c>
      <c r="AQ66" s="1564" t="str">
        <f t="shared" si="18"/>
        <v/>
      </c>
    </row>
    <row r="67" spans="5:43">
      <c r="E67" s="1564" t="str">
        <f t="shared" si="21"/>
        <v/>
      </c>
      <c r="G67" s="1564" t="str">
        <f t="shared" si="21"/>
        <v/>
      </c>
      <c r="I67" s="1564" t="str">
        <f t="shared" si="1"/>
        <v/>
      </c>
      <c r="K67" s="1564" t="str">
        <f t="shared" si="2"/>
        <v/>
      </c>
      <c r="M67" s="1564" t="str">
        <f t="shared" si="3"/>
        <v/>
      </c>
      <c r="O67" s="1564" t="str">
        <f t="shared" si="4"/>
        <v/>
      </c>
      <c r="Q67" s="1564" t="str">
        <f t="shared" si="5"/>
        <v/>
      </c>
      <c r="S67" s="1564" t="str">
        <f t="shared" si="6"/>
        <v/>
      </c>
      <c r="U67" s="1564" t="str">
        <f t="shared" si="7"/>
        <v/>
      </c>
      <c r="W67" s="1564" t="str">
        <f t="shared" si="8"/>
        <v/>
      </c>
      <c r="Y67" s="1564" t="str">
        <f t="shared" si="9"/>
        <v/>
      </c>
      <c r="AA67" s="1564" t="str">
        <f t="shared" si="10"/>
        <v/>
      </c>
      <c r="AC67" s="1564" t="str">
        <f t="shared" si="11"/>
        <v/>
      </c>
      <c r="AE67" s="1564" t="str">
        <f t="shared" si="12"/>
        <v/>
      </c>
      <c r="AG67" s="1564" t="str">
        <f t="shared" si="13"/>
        <v/>
      </c>
      <c r="AI67" s="1564" t="str">
        <f t="shared" si="14"/>
        <v/>
      </c>
      <c r="AK67" s="1564" t="str">
        <f t="shared" si="15"/>
        <v/>
      </c>
      <c r="AM67" s="1564" t="str">
        <f t="shared" si="16"/>
        <v/>
      </c>
      <c r="AO67" s="1564" t="str">
        <f t="shared" si="17"/>
        <v/>
      </c>
      <c r="AQ67" s="1564" t="str">
        <f t="shared" si="18"/>
        <v/>
      </c>
    </row>
    <row r="68" spans="5:43">
      <c r="E68" s="1564" t="str">
        <f t="shared" si="21"/>
        <v/>
      </c>
      <c r="G68" s="1564" t="str">
        <f t="shared" si="21"/>
        <v/>
      </c>
      <c r="I68" s="1564" t="str">
        <f t="shared" si="1"/>
        <v/>
      </c>
      <c r="K68" s="1564" t="str">
        <f t="shared" si="2"/>
        <v/>
      </c>
      <c r="M68" s="1564" t="str">
        <f t="shared" si="3"/>
        <v/>
      </c>
      <c r="O68" s="1564" t="str">
        <f t="shared" si="4"/>
        <v/>
      </c>
      <c r="Q68" s="1564" t="str">
        <f t="shared" si="5"/>
        <v/>
      </c>
      <c r="S68" s="1564" t="str">
        <f t="shared" si="6"/>
        <v/>
      </c>
      <c r="U68" s="1564" t="str">
        <f t="shared" si="7"/>
        <v/>
      </c>
      <c r="W68" s="1564" t="str">
        <f t="shared" si="8"/>
        <v/>
      </c>
      <c r="Y68" s="1564" t="str">
        <f t="shared" si="9"/>
        <v/>
      </c>
      <c r="AA68" s="1564" t="str">
        <f t="shared" si="10"/>
        <v/>
      </c>
      <c r="AC68" s="1564" t="str">
        <f t="shared" si="11"/>
        <v/>
      </c>
      <c r="AE68" s="1564" t="str">
        <f t="shared" si="12"/>
        <v/>
      </c>
      <c r="AG68" s="1564" t="str">
        <f t="shared" si="13"/>
        <v/>
      </c>
      <c r="AI68" s="1564" t="str">
        <f t="shared" si="14"/>
        <v/>
      </c>
      <c r="AK68" s="1564" t="str">
        <f t="shared" si="15"/>
        <v/>
      </c>
      <c r="AM68" s="1564" t="str">
        <f t="shared" si="16"/>
        <v/>
      </c>
      <c r="AO68" s="1564" t="str">
        <f t="shared" si="17"/>
        <v/>
      </c>
      <c r="AQ68" s="1564" t="str">
        <f t="shared" si="18"/>
        <v/>
      </c>
    </row>
    <row r="69" spans="5:43">
      <c r="E69" s="1564" t="str">
        <f t="shared" si="21"/>
        <v/>
      </c>
      <c r="G69" s="1564" t="str">
        <f t="shared" si="21"/>
        <v/>
      </c>
      <c r="I69" s="1564" t="str">
        <f t="shared" si="1"/>
        <v/>
      </c>
      <c r="K69" s="1564" t="str">
        <f t="shared" si="2"/>
        <v/>
      </c>
      <c r="M69" s="1564" t="str">
        <f t="shared" si="3"/>
        <v/>
      </c>
      <c r="O69" s="1564" t="str">
        <f t="shared" si="4"/>
        <v/>
      </c>
      <c r="Q69" s="1564" t="str">
        <f t="shared" si="5"/>
        <v/>
      </c>
      <c r="S69" s="1564" t="str">
        <f t="shared" si="6"/>
        <v/>
      </c>
      <c r="U69" s="1564" t="str">
        <f t="shared" si="7"/>
        <v/>
      </c>
      <c r="W69" s="1564" t="str">
        <f t="shared" si="8"/>
        <v/>
      </c>
      <c r="Y69" s="1564" t="str">
        <f t="shared" si="9"/>
        <v/>
      </c>
      <c r="AA69" s="1564" t="str">
        <f t="shared" si="10"/>
        <v/>
      </c>
      <c r="AC69" s="1564" t="str">
        <f t="shared" si="11"/>
        <v/>
      </c>
      <c r="AE69" s="1564" t="str">
        <f t="shared" si="12"/>
        <v/>
      </c>
      <c r="AG69" s="1564" t="str">
        <f t="shared" si="13"/>
        <v/>
      </c>
      <c r="AI69" s="1564" t="str">
        <f t="shared" si="14"/>
        <v/>
      </c>
      <c r="AK69" s="1564" t="str">
        <f t="shared" si="15"/>
        <v/>
      </c>
      <c r="AM69" s="1564" t="str">
        <f t="shared" si="16"/>
        <v/>
      </c>
      <c r="AO69" s="1564" t="str">
        <f t="shared" si="17"/>
        <v/>
      </c>
      <c r="AQ69" s="1564" t="str">
        <f t="shared" si="18"/>
        <v/>
      </c>
    </row>
    <row r="70" spans="5:43">
      <c r="E70" s="1564" t="str">
        <f t="shared" si="21"/>
        <v/>
      </c>
      <c r="G70" s="1564" t="str">
        <f t="shared" si="21"/>
        <v/>
      </c>
      <c r="I70" s="1564" t="str">
        <f t="shared" si="1"/>
        <v/>
      </c>
      <c r="K70" s="1564" t="str">
        <f t="shared" si="2"/>
        <v/>
      </c>
      <c r="M70" s="1564" t="str">
        <f t="shared" si="3"/>
        <v/>
      </c>
      <c r="O70" s="1564" t="str">
        <f t="shared" si="4"/>
        <v/>
      </c>
      <c r="Q70" s="1564" t="str">
        <f t="shared" si="5"/>
        <v/>
      </c>
      <c r="S70" s="1564" t="str">
        <f t="shared" si="6"/>
        <v/>
      </c>
      <c r="U70" s="1564" t="str">
        <f t="shared" si="7"/>
        <v/>
      </c>
      <c r="W70" s="1564" t="str">
        <f t="shared" si="8"/>
        <v/>
      </c>
      <c r="Y70" s="1564" t="str">
        <f t="shared" si="9"/>
        <v/>
      </c>
      <c r="AA70" s="1564" t="str">
        <f t="shared" si="10"/>
        <v/>
      </c>
      <c r="AC70" s="1564" t="str">
        <f t="shared" si="11"/>
        <v/>
      </c>
      <c r="AE70" s="1564" t="str">
        <f t="shared" si="12"/>
        <v/>
      </c>
      <c r="AG70" s="1564" t="str">
        <f t="shared" si="13"/>
        <v/>
      </c>
      <c r="AI70" s="1564" t="str">
        <f t="shared" si="14"/>
        <v/>
      </c>
      <c r="AK70" s="1564" t="str">
        <f t="shared" si="15"/>
        <v/>
      </c>
      <c r="AM70" s="1564" t="str">
        <f t="shared" si="16"/>
        <v/>
      </c>
      <c r="AO70" s="1564" t="str">
        <f t="shared" si="17"/>
        <v/>
      </c>
      <c r="AQ70" s="1564" t="str">
        <f t="shared" si="18"/>
        <v/>
      </c>
    </row>
    <row r="71" spans="5:43">
      <c r="E71" s="1564" t="str">
        <f t="shared" si="21"/>
        <v/>
      </c>
      <c r="G71" s="1564" t="str">
        <f t="shared" si="21"/>
        <v/>
      </c>
      <c r="I71" s="1564" t="str">
        <f t="shared" si="1"/>
        <v/>
      </c>
      <c r="K71" s="1564" t="str">
        <f t="shared" si="2"/>
        <v/>
      </c>
      <c r="M71" s="1564" t="str">
        <f t="shared" si="3"/>
        <v/>
      </c>
      <c r="O71" s="1564" t="str">
        <f t="shared" si="4"/>
        <v/>
      </c>
      <c r="Q71" s="1564" t="str">
        <f t="shared" si="5"/>
        <v/>
      </c>
      <c r="S71" s="1564" t="str">
        <f t="shared" si="6"/>
        <v/>
      </c>
      <c r="U71" s="1564" t="str">
        <f t="shared" si="7"/>
        <v/>
      </c>
      <c r="W71" s="1564" t="str">
        <f t="shared" si="8"/>
        <v/>
      </c>
      <c r="Y71" s="1564" t="str">
        <f t="shared" si="9"/>
        <v/>
      </c>
      <c r="AA71" s="1564" t="str">
        <f t="shared" si="10"/>
        <v/>
      </c>
      <c r="AC71" s="1564" t="str">
        <f t="shared" si="11"/>
        <v/>
      </c>
      <c r="AE71" s="1564" t="str">
        <f t="shared" si="12"/>
        <v/>
      </c>
      <c r="AG71" s="1564" t="str">
        <f t="shared" si="13"/>
        <v/>
      </c>
      <c r="AI71" s="1564" t="str">
        <f t="shared" si="14"/>
        <v/>
      </c>
      <c r="AK71" s="1564" t="str">
        <f t="shared" si="15"/>
        <v/>
      </c>
      <c r="AM71" s="1564" t="str">
        <f t="shared" si="16"/>
        <v/>
      </c>
      <c r="AO71" s="1564" t="str">
        <f t="shared" si="17"/>
        <v/>
      </c>
      <c r="AQ71" s="1564" t="str">
        <f t="shared" si="18"/>
        <v/>
      </c>
    </row>
    <row r="72" spans="5:43">
      <c r="E72" s="1564" t="str">
        <f t="shared" si="21"/>
        <v/>
      </c>
      <c r="G72" s="1564" t="str">
        <f t="shared" si="21"/>
        <v/>
      </c>
      <c r="I72" s="1564" t="str">
        <f t="shared" si="1"/>
        <v/>
      </c>
      <c r="K72" s="1564" t="str">
        <f t="shared" si="2"/>
        <v/>
      </c>
      <c r="M72" s="1564" t="str">
        <f t="shared" si="3"/>
        <v/>
      </c>
      <c r="O72" s="1564" t="str">
        <f t="shared" si="4"/>
        <v/>
      </c>
      <c r="Q72" s="1564" t="str">
        <f t="shared" si="5"/>
        <v/>
      </c>
      <c r="S72" s="1564" t="str">
        <f t="shared" si="6"/>
        <v/>
      </c>
      <c r="U72" s="1564" t="str">
        <f t="shared" si="7"/>
        <v/>
      </c>
      <c r="W72" s="1564" t="str">
        <f t="shared" si="8"/>
        <v/>
      </c>
      <c r="Y72" s="1564" t="str">
        <f t="shared" si="9"/>
        <v/>
      </c>
      <c r="AA72" s="1564" t="str">
        <f t="shared" si="10"/>
        <v/>
      </c>
      <c r="AC72" s="1564" t="str">
        <f t="shared" si="11"/>
        <v/>
      </c>
      <c r="AE72" s="1564" t="str">
        <f t="shared" si="12"/>
        <v/>
      </c>
      <c r="AG72" s="1564" t="str">
        <f t="shared" si="13"/>
        <v/>
      </c>
      <c r="AI72" s="1564" t="str">
        <f t="shared" si="14"/>
        <v/>
      </c>
      <c r="AK72" s="1564" t="str">
        <f t="shared" si="15"/>
        <v/>
      </c>
      <c r="AM72" s="1564" t="str">
        <f t="shared" si="16"/>
        <v/>
      </c>
      <c r="AO72" s="1564" t="str">
        <f t="shared" si="17"/>
        <v/>
      </c>
      <c r="AQ72" s="1564" t="str">
        <f t="shared" si="18"/>
        <v/>
      </c>
    </row>
    <row r="73" spans="5:43">
      <c r="E73" s="1564" t="str">
        <f t="shared" si="21"/>
        <v/>
      </c>
      <c r="G73" s="1564" t="str">
        <f t="shared" si="21"/>
        <v/>
      </c>
      <c r="I73" s="1564" t="str">
        <f t="shared" si="1"/>
        <v/>
      </c>
      <c r="K73" s="1564" t="str">
        <f t="shared" si="2"/>
        <v/>
      </c>
      <c r="M73" s="1564" t="str">
        <f t="shared" si="3"/>
        <v/>
      </c>
      <c r="O73" s="1564" t="str">
        <f t="shared" si="4"/>
        <v/>
      </c>
      <c r="Q73" s="1564" t="str">
        <f t="shared" si="5"/>
        <v/>
      </c>
      <c r="S73" s="1564" t="str">
        <f t="shared" si="6"/>
        <v/>
      </c>
      <c r="U73" s="1564" t="str">
        <f t="shared" si="7"/>
        <v/>
      </c>
      <c r="W73" s="1564" t="str">
        <f t="shared" si="8"/>
        <v/>
      </c>
      <c r="Y73" s="1564" t="str">
        <f t="shared" si="9"/>
        <v/>
      </c>
      <c r="AA73" s="1564" t="str">
        <f t="shared" si="10"/>
        <v/>
      </c>
      <c r="AC73" s="1564" t="str">
        <f t="shared" si="11"/>
        <v/>
      </c>
      <c r="AE73" s="1564" t="str">
        <f t="shared" si="12"/>
        <v/>
      </c>
      <c r="AG73" s="1564" t="str">
        <f t="shared" si="13"/>
        <v/>
      </c>
      <c r="AI73" s="1564" t="str">
        <f t="shared" si="14"/>
        <v/>
      </c>
      <c r="AK73" s="1564" t="str">
        <f t="shared" si="15"/>
        <v/>
      </c>
      <c r="AM73" s="1564" t="str">
        <f t="shared" si="16"/>
        <v/>
      </c>
      <c r="AO73" s="1564" t="str">
        <f t="shared" si="17"/>
        <v/>
      </c>
      <c r="AQ73" s="1564" t="str">
        <f t="shared" si="18"/>
        <v/>
      </c>
    </row>
    <row r="74" spans="5:43">
      <c r="E74" s="1564" t="str">
        <f t="shared" si="21"/>
        <v/>
      </c>
      <c r="G74" s="1564" t="str">
        <f t="shared" si="21"/>
        <v/>
      </c>
      <c r="I74" s="1564" t="str">
        <f t="shared" si="1"/>
        <v/>
      </c>
      <c r="K74" s="1564" t="str">
        <f t="shared" si="2"/>
        <v/>
      </c>
      <c r="M74" s="1564" t="str">
        <f t="shared" si="3"/>
        <v/>
      </c>
      <c r="O74" s="1564" t="str">
        <f t="shared" si="4"/>
        <v/>
      </c>
      <c r="Q74" s="1564" t="str">
        <f t="shared" si="5"/>
        <v/>
      </c>
      <c r="S74" s="1564" t="str">
        <f t="shared" si="6"/>
        <v/>
      </c>
      <c r="U74" s="1564" t="str">
        <f t="shared" si="7"/>
        <v/>
      </c>
      <c r="W74" s="1564" t="str">
        <f t="shared" si="8"/>
        <v/>
      </c>
      <c r="Y74" s="1564" t="str">
        <f t="shared" si="9"/>
        <v/>
      </c>
      <c r="AA74" s="1564" t="str">
        <f t="shared" si="10"/>
        <v/>
      </c>
      <c r="AC74" s="1564" t="str">
        <f t="shared" si="11"/>
        <v/>
      </c>
      <c r="AE74" s="1564" t="str">
        <f t="shared" si="12"/>
        <v/>
      </c>
      <c r="AG74" s="1564" t="str">
        <f t="shared" si="13"/>
        <v/>
      </c>
      <c r="AI74" s="1564" t="str">
        <f t="shared" si="14"/>
        <v/>
      </c>
      <c r="AK74" s="1564" t="str">
        <f t="shared" si="15"/>
        <v/>
      </c>
      <c r="AM74" s="1564" t="str">
        <f t="shared" si="16"/>
        <v/>
      </c>
      <c r="AO74" s="1564" t="str">
        <f t="shared" si="17"/>
        <v/>
      </c>
      <c r="AQ74" s="1564" t="str">
        <f t="shared" si="18"/>
        <v/>
      </c>
    </row>
    <row r="75" spans="5:43">
      <c r="E75" s="1564" t="str">
        <f t="shared" si="21"/>
        <v/>
      </c>
      <c r="G75" s="1564" t="str">
        <f t="shared" si="21"/>
        <v/>
      </c>
      <c r="I75" s="1564" t="str">
        <f t="shared" si="1"/>
        <v/>
      </c>
      <c r="K75" s="1564" t="str">
        <f t="shared" si="2"/>
        <v/>
      </c>
      <c r="M75" s="1564" t="str">
        <f t="shared" si="3"/>
        <v/>
      </c>
      <c r="O75" s="1564" t="str">
        <f t="shared" si="4"/>
        <v/>
      </c>
      <c r="Q75" s="1564" t="str">
        <f t="shared" si="5"/>
        <v/>
      </c>
      <c r="S75" s="1564" t="str">
        <f t="shared" si="6"/>
        <v/>
      </c>
      <c r="U75" s="1564" t="str">
        <f t="shared" si="7"/>
        <v/>
      </c>
      <c r="W75" s="1564" t="str">
        <f t="shared" si="8"/>
        <v/>
      </c>
      <c r="Y75" s="1564" t="str">
        <f t="shared" si="9"/>
        <v/>
      </c>
      <c r="AA75" s="1564" t="str">
        <f t="shared" si="10"/>
        <v/>
      </c>
      <c r="AC75" s="1564" t="str">
        <f t="shared" si="11"/>
        <v/>
      </c>
      <c r="AE75" s="1564" t="str">
        <f t="shared" si="12"/>
        <v/>
      </c>
      <c r="AG75" s="1564" t="str">
        <f t="shared" si="13"/>
        <v/>
      </c>
      <c r="AI75" s="1564" t="str">
        <f t="shared" si="14"/>
        <v/>
      </c>
      <c r="AK75" s="1564" t="str">
        <f t="shared" si="15"/>
        <v/>
      </c>
      <c r="AM75" s="1564" t="str">
        <f t="shared" si="16"/>
        <v/>
      </c>
      <c r="AO75" s="1564" t="str">
        <f t="shared" si="17"/>
        <v/>
      </c>
      <c r="AQ75" s="1564" t="str">
        <f t="shared" si="18"/>
        <v/>
      </c>
    </row>
    <row r="76" spans="5:43">
      <c r="E76" s="1564" t="str">
        <f t="shared" si="21"/>
        <v/>
      </c>
      <c r="G76" s="1564" t="str">
        <f t="shared" si="21"/>
        <v/>
      </c>
      <c r="I76" s="1564" t="str">
        <f t="shared" si="1"/>
        <v/>
      </c>
      <c r="K76" s="1564" t="str">
        <f t="shared" si="2"/>
        <v/>
      </c>
      <c r="M76" s="1564" t="str">
        <f t="shared" si="3"/>
        <v/>
      </c>
      <c r="O76" s="1564" t="str">
        <f t="shared" si="4"/>
        <v/>
      </c>
      <c r="Q76" s="1564" t="str">
        <f t="shared" si="5"/>
        <v/>
      </c>
      <c r="S76" s="1564" t="str">
        <f t="shared" si="6"/>
        <v/>
      </c>
      <c r="U76" s="1564" t="str">
        <f t="shared" si="7"/>
        <v/>
      </c>
      <c r="W76" s="1564" t="str">
        <f t="shared" si="8"/>
        <v/>
      </c>
      <c r="Y76" s="1564" t="str">
        <f t="shared" si="9"/>
        <v/>
      </c>
      <c r="AA76" s="1564" t="str">
        <f t="shared" si="10"/>
        <v/>
      </c>
      <c r="AC76" s="1564" t="str">
        <f t="shared" si="11"/>
        <v/>
      </c>
      <c r="AE76" s="1564" t="str">
        <f t="shared" si="12"/>
        <v/>
      </c>
      <c r="AG76" s="1564" t="str">
        <f t="shared" si="13"/>
        <v/>
      </c>
      <c r="AI76" s="1564" t="str">
        <f t="shared" si="14"/>
        <v/>
      </c>
      <c r="AK76" s="1564" t="str">
        <f t="shared" si="15"/>
        <v/>
      </c>
      <c r="AM76" s="1564" t="str">
        <f t="shared" si="16"/>
        <v/>
      </c>
      <c r="AO76" s="1564" t="str">
        <f t="shared" si="17"/>
        <v/>
      </c>
      <c r="AQ76" s="1564" t="str">
        <f t="shared" si="18"/>
        <v/>
      </c>
    </row>
    <row r="77" spans="5:43">
      <c r="E77" s="1564" t="str">
        <f t="shared" ref="E77:G92" si="22">IF(OR($B77=0,D77=0),"",D77/$B77)</f>
        <v/>
      </c>
      <c r="G77" s="1564" t="str">
        <f t="shared" si="22"/>
        <v/>
      </c>
      <c r="I77" s="1564" t="str">
        <f t="shared" ref="I77:I140" si="23">IF(OR($B77=0,H77=0),"",H77/$B77)</f>
        <v/>
      </c>
      <c r="K77" s="1564" t="str">
        <f t="shared" ref="K77:K140" si="24">IF(OR($B77=0,J77=0),"",J77/$B77)</f>
        <v/>
      </c>
      <c r="M77" s="1564" t="str">
        <f t="shared" ref="M77:M140" si="25">IF(OR($B77=0,L77=0),"",L77/$B77)</f>
        <v/>
      </c>
      <c r="O77" s="1564" t="str">
        <f t="shared" ref="O77:O140" si="26">IF(OR($B77=0,N77=0),"",N77/$B77)</f>
        <v/>
      </c>
      <c r="Q77" s="1564" t="str">
        <f t="shared" ref="Q77:Q140" si="27">IF(OR($B77=0,P77=0),"",P77/$B77)</f>
        <v/>
      </c>
      <c r="S77" s="1564" t="str">
        <f t="shared" ref="S77:S140" si="28">IF(OR($B77=0,R77=0),"",R77/$B77)</f>
        <v/>
      </c>
      <c r="U77" s="1564" t="str">
        <f t="shared" ref="U77:U140" si="29">IF(OR($B77=0,T77=0),"",T77/$B77)</f>
        <v/>
      </c>
      <c r="W77" s="1564" t="str">
        <f t="shared" ref="W77:W140" si="30">IF(OR($B77=0,V77=0),"",V77/$B77)</f>
        <v/>
      </c>
      <c r="Y77" s="1564" t="str">
        <f t="shared" ref="Y77:Y140" si="31">IF(OR($B77=0,X77=0),"",X77/$B77)</f>
        <v/>
      </c>
      <c r="AA77" s="1564" t="str">
        <f t="shared" ref="AA77:AA140" si="32">IF(OR($B77=0,Z77=0),"",Z77/$B77)</f>
        <v/>
      </c>
      <c r="AC77" s="1564" t="str">
        <f t="shared" ref="AC77:AC140" si="33">IF(OR($B77=0,AB77=0),"",AB77/$B77)</f>
        <v/>
      </c>
      <c r="AE77" s="1564" t="str">
        <f t="shared" ref="AE77:AE140" si="34">IF(OR($B77=0,AD77=0),"",AD77/$B77)</f>
        <v/>
      </c>
      <c r="AG77" s="1564" t="str">
        <f t="shared" ref="AG77:AG140" si="35">IF(OR($B77=0,AF77=0),"",AF77/$B77)</f>
        <v/>
      </c>
      <c r="AI77" s="1564" t="str">
        <f t="shared" ref="AI77:AI140" si="36">IF(OR($B77=0,AH77=0),"",AH77/$B77)</f>
        <v/>
      </c>
      <c r="AK77" s="1564" t="str">
        <f t="shared" ref="AK77:AK140" si="37">IF(OR($B77=0,AJ77=0),"",AJ77/$B77)</f>
        <v/>
      </c>
      <c r="AM77" s="1564" t="str">
        <f t="shared" ref="AM77:AM140" si="38">IF(OR($B77=0,AL77=0),"",AL77/$B77)</f>
        <v/>
      </c>
      <c r="AO77" s="1564" t="str">
        <f t="shared" ref="AO77:AO140" si="39">IF(OR($B77=0,AN77=0),"",AN77/$B77)</f>
        <v/>
      </c>
      <c r="AQ77" s="1564" t="str">
        <f t="shared" ref="AQ77:AQ140" si="40">IF(OR($B77=0,AP77=0),"",AP77/$B77)</f>
        <v/>
      </c>
    </row>
    <row r="78" spans="5:43">
      <c r="E78" s="1564" t="str">
        <f t="shared" si="22"/>
        <v/>
      </c>
      <c r="G78" s="1564" t="str">
        <f t="shared" si="22"/>
        <v/>
      </c>
      <c r="I78" s="1564" t="str">
        <f t="shared" si="23"/>
        <v/>
      </c>
      <c r="K78" s="1564" t="str">
        <f t="shared" si="24"/>
        <v/>
      </c>
      <c r="M78" s="1564" t="str">
        <f t="shared" si="25"/>
        <v/>
      </c>
      <c r="O78" s="1564" t="str">
        <f t="shared" si="26"/>
        <v/>
      </c>
      <c r="Q78" s="1564" t="str">
        <f t="shared" si="27"/>
        <v/>
      </c>
      <c r="S78" s="1564" t="str">
        <f t="shared" si="28"/>
        <v/>
      </c>
      <c r="U78" s="1564" t="str">
        <f t="shared" si="29"/>
        <v/>
      </c>
      <c r="W78" s="1564" t="str">
        <f t="shared" si="30"/>
        <v/>
      </c>
      <c r="Y78" s="1564" t="str">
        <f t="shared" si="31"/>
        <v/>
      </c>
      <c r="AA78" s="1564" t="str">
        <f t="shared" si="32"/>
        <v/>
      </c>
      <c r="AC78" s="1564" t="str">
        <f t="shared" si="33"/>
        <v/>
      </c>
      <c r="AE78" s="1564" t="str">
        <f t="shared" si="34"/>
        <v/>
      </c>
      <c r="AG78" s="1564" t="str">
        <f t="shared" si="35"/>
        <v/>
      </c>
      <c r="AI78" s="1564" t="str">
        <f t="shared" si="36"/>
        <v/>
      </c>
      <c r="AK78" s="1564" t="str">
        <f t="shared" si="37"/>
        <v/>
      </c>
      <c r="AM78" s="1564" t="str">
        <f t="shared" si="38"/>
        <v/>
      </c>
      <c r="AO78" s="1564" t="str">
        <f t="shared" si="39"/>
        <v/>
      </c>
      <c r="AQ78" s="1564" t="str">
        <f t="shared" si="40"/>
        <v/>
      </c>
    </row>
    <row r="79" spans="5:43">
      <c r="E79" s="1564" t="str">
        <f t="shared" si="22"/>
        <v/>
      </c>
      <c r="G79" s="1564" t="str">
        <f t="shared" si="22"/>
        <v/>
      </c>
      <c r="I79" s="1564" t="str">
        <f t="shared" si="23"/>
        <v/>
      </c>
      <c r="K79" s="1564" t="str">
        <f t="shared" si="24"/>
        <v/>
      </c>
      <c r="M79" s="1564" t="str">
        <f t="shared" si="25"/>
        <v/>
      </c>
      <c r="O79" s="1564" t="str">
        <f t="shared" si="26"/>
        <v/>
      </c>
      <c r="Q79" s="1564" t="str">
        <f t="shared" si="27"/>
        <v/>
      </c>
      <c r="S79" s="1564" t="str">
        <f t="shared" si="28"/>
        <v/>
      </c>
      <c r="U79" s="1564" t="str">
        <f t="shared" si="29"/>
        <v/>
      </c>
      <c r="W79" s="1564" t="str">
        <f t="shared" si="30"/>
        <v/>
      </c>
      <c r="Y79" s="1564" t="str">
        <f t="shared" si="31"/>
        <v/>
      </c>
      <c r="AA79" s="1564" t="str">
        <f t="shared" si="32"/>
        <v/>
      </c>
      <c r="AC79" s="1564" t="str">
        <f t="shared" si="33"/>
        <v/>
      </c>
      <c r="AE79" s="1564" t="str">
        <f t="shared" si="34"/>
        <v/>
      </c>
      <c r="AG79" s="1564" t="str">
        <f t="shared" si="35"/>
        <v/>
      </c>
      <c r="AI79" s="1564" t="str">
        <f t="shared" si="36"/>
        <v/>
      </c>
      <c r="AK79" s="1564" t="str">
        <f t="shared" si="37"/>
        <v/>
      </c>
      <c r="AM79" s="1564" t="str">
        <f t="shared" si="38"/>
        <v/>
      </c>
      <c r="AO79" s="1564" t="str">
        <f t="shared" si="39"/>
        <v/>
      </c>
      <c r="AQ79" s="1564" t="str">
        <f t="shared" si="40"/>
        <v/>
      </c>
    </row>
    <row r="80" spans="5:43">
      <c r="E80" s="1564" t="str">
        <f t="shared" si="22"/>
        <v/>
      </c>
      <c r="G80" s="1564" t="str">
        <f t="shared" si="22"/>
        <v/>
      </c>
      <c r="I80" s="1564" t="str">
        <f t="shared" si="23"/>
        <v/>
      </c>
      <c r="K80" s="1564" t="str">
        <f t="shared" si="24"/>
        <v/>
      </c>
      <c r="M80" s="1564" t="str">
        <f t="shared" si="25"/>
        <v/>
      </c>
      <c r="O80" s="1564" t="str">
        <f t="shared" si="26"/>
        <v/>
      </c>
      <c r="Q80" s="1564" t="str">
        <f t="shared" si="27"/>
        <v/>
      </c>
      <c r="S80" s="1564" t="str">
        <f t="shared" si="28"/>
        <v/>
      </c>
      <c r="U80" s="1564" t="str">
        <f t="shared" si="29"/>
        <v/>
      </c>
      <c r="W80" s="1564" t="str">
        <f t="shared" si="30"/>
        <v/>
      </c>
      <c r="Y80" s="1564" t="str">
        <f t="shared" si="31"/>
        <v/>
      </c>
      <c r="AA80" s="1564" t="str">
        <f t="shared" si="32"/>
        <v/>
      </c>
      <c r="AC80" s="1564" t="str">
        <f t="shared" si="33"/>
        <v/>
      </c>
      <c r="AE80" s="1564" t="str">
        <f t="shared" si="34"/>
        <v/>
      </c>
      <c r="AG80" s="1564" t="str">
        <f t="shared" si="35"/>
        <v/>
      </c>
      <c r="AI80" s="1564" t="str">
        <f t="shared" si="36"/>
        <v/>
      </c>
      <c r="AK80" s="1564" t="str">
        <f t="shared" si="37"/>
        <v/>
      </c>
      <c r="AM80" s="1564" t="str">
        <f t="shared" si="38"/>
        <v/>
      </c>
      <c r="AO80" s="1564" t="str">
        <f t="shared" si="39"/>
        <v/>
      </c>
      <c r="AQ80" s="1564" t="str">
        <f t="shared" si="40"/>
        <v/>
      </c>
    </row>
    <row r="81" spans="5:43">
      <c r="E81" s="1564" t="str">
        <f t="shared" si="22"/>
        <v/>
      </c>
      <c r="G81" s="1564" t="str">
        <f t="shared" si="22"/>
        <v/>
      </c>
      <c r="I81" s="1564" t="str">
        <f t="shared" si="23"/>
        <v/>
      </c>
      <c r="K81" s="1564" t="str">
        <f t="shared" si="24"/>
        <v/>
      </c>
      <c r="M81" s="1564" t="str">
        <f t="shared" si="25"/>
        <v/>
      </c>
      <c r="O81" s="1564" t="str">
        <f t="shared" si="26"/>
        <v/>
      </c>
      <c r="Q81" s="1564" t="str">
        <f t="shared" si="27"/>
        <v/>
      </c>
      <c r="S81" s="1564" t="str">
        <f t="shared" si="28"/>
        <v/>
      </c>
      <c r="U81" s="1564" t="str">
        <f t="shared" si="29"/>
        <v/>
      </c>
      <c r="W81" s="1564" t="str">
        <f t="shared" si="30"/>
        <v/>
      </c>
      <c r="Y81" s="1564" t="str">
        <f t="shared" si="31"/>
        <v/>
      </c>
      <c r="AA81" s="1564" t="str">
        <f t="shared" si="32"/>
        <v/>
      </c>
      <c r="AC81" s="1564" t="str">
        <f t="shared" si="33"/>
        <v/>
      </c>
      <c r="AE81" s="1564" t="str">
        <f t="shared" si="34"/>
        <v/>
      </c>
      <c r="AG81" s="1564" t="str">
        <f t="shared" si="35"/>
        <v/>
      </c>
      <c r="AI81" s="1564" t="str">
        <f t="shared" si="36"/>
        <v/>
      </c>
      <c r="AK81" s="1564" t="str">
        <f t="shared" si="37"/>
        <v/>
      </c>
      <c r="AM81" s="1564" t="str">
        <f t="shared" si="38"/>
        <v/>
      </c>
      <c r="AO81" s="1564" t="str">
        <f t="shared" si="39"/>
        <v/>
      </c>
      <c r="AQ81" s="1564" t="str">
        <f t="shared" si="40"/>
        <v/>
      </c>
    </row>
    <row r="82" spans="5:43">
      <c r="E82" s="1564" t="str">
        <f t="shared" si="22"/>
        <v/>
      </c>
      <c r="G82" s="1564" t="str">
        <f t="shared" si="22"/>
        <v/>
      </c>
      <c r="I82" s="1564" t="str">
        <f t="shared" si="23"/>
        <v/>
      </c>
      <c r="K82" s="1564" t="str">
        <f t="shared" si="24"/>
        <v/>
      </c>
      <c r="M82" s="1564" t="str">
        <f t="shared" si="25"/>
        <v/>
      </c>
      <c r="O82" s="1564" t="str">
        <f t="shared" si="26"/>
        <v/>
      </c>
      <c r="Q82" s="1564" t="str">
        <f t="shared" si="27"/>
        <v/>
      </c>
      <c r="S82" s="1564" t="str">
        <f t="shared" si="28"/>
        <v/>
      </c>
      <c r="U82" s="1564" t="str">
        <f t="shared" si="29"/>
        <v/>
      </c>
      <c r="W82" s="1564" t="str">
        <f t="shared" si="30"/>
        <v/>
      </c>
      <c r="Y82" s="1564" t="str">
        <f t="shared" si="31"/>
        <v/>
      </c>
      <c r="AA82" s="1564" t="str">
        <f t="shared" si="32"/>
        <v/>
      </c>
      <c r="AC82" s="1564" t="str">
        <f t="shared" si="33"/>
        <v/>
      </c>
      <c r="AE82" s="1564" t="str">
        <f t="shared" si="34"/>
        <v/>
      </c>
      <c r="AG82" s="1564" t="str">
        <f t="shared" si="35"/>
        <v/>
      </c>
      <c r="AI82" s="1564" t="str">
        <f t="shared" si="36"/>
        <v/>
      </c>
      <c r="AK82" s="1564" t="str">
        <f t="shared" si="37"/>
        <v/>
      </c>
      <c r="AM82" s="1564" t="str">
        <f t="shared" si="38"/>
        <v/>
      </c>
      <c r="AO82" s="1564" t="str">
        <f t="shared" si="39"/>
        <v/>
      </c>
      <c r="AQ82" s="1564" t="str">
        <f t="shared" si="40"/>
        <v/>
      </c>
    </row>
    <row r="83" spans="5:43">
      <c r="E83" s="1564" t="str">
        <f t="shared" si="22"/>
        <v/>
      </c>
      <c r="G83" s="1564" t="str">
        <f t="shared" si="22"/>
        <v/>
      </c>
      <c r="I83" s="1564" t="str">
        <f t="shared" si="23"/>
        <v/>
      </c>
      <c r="K83" s="1564" t="str">
        <f t="shared" si="24"/>
        <v/>
      </c>
      <c r="M83" s="1564" t="str">
        <f t="shared" si="25"/>
        <v/>
      </c>
      <c r="O83" s="1564" t="str">
        <f t="shared" si="26"/>
        <v/>
      </c>
      <c r="Q83" s="1564" t="str">
        <f t="shared" si="27"/>
        <v/>
      </c>
      <c r="S83" s="1564" t="str">
        <f t="shared" si="28"/>
        <v/>
      </c>
      <c r="U83" s="1564" t="str">
        <f t="shared" si="29"/>
        <v/>
      </c>
      <c r="W83" s="1564" t="str">
        <f t="shared" si="30"/>
        <v/>
      </c>
      <c r="Y83" s="1564" t="str">
        <f t="shared" si="31"/>
        <v/>
      </c>
      <c r="AA83" s="1564" t="str">
        <f t="shared" si="32"/>
        <v/>
      </c>
      <c r="AC83" s="1564" t="str">
        <f t="shared" si="33"/>
        <v/>
      </c>
      <c r="AE83" s="1564" t="str">
        <f t="shared" si="34"/>
        <v/>
      </c>
      <c r="AG83" s="1564" t="str">
        <f t="shared" si="35"/>
        <v/>
      </c>
      <c r="AI83" s="1564" t="str">
        <f t="shared" si="36"/>
        <v/>
      </c>
      <c r="AK83" s="1564" t="str">
        <f t="shared" si="37"/>
        <v/>
      </c>
      <c r="AM83" s="1564" t="str">
        <f t="shared" si="38"/>
        <v/>
      </c>
      <c r="AO83" s="1564" t="str">
        <f t="shared" si="39"/>
        <v/>
      </c>
      <c r="AQ83" s="1564" t="str">
        <f t="shared" si="40"/>
        <v/>
      </c>
    </row>
    <row r="84" spans="5:43">
      <c r="E84" s="1564" t="str">
        <f t="shared" si="22"/>
        <v/>
      </c>
      <c r="G84" s="1564" t="str">
        <f t="shared" si="22"/>
        <v/>
      </c>
      <c r="I84" s="1564" t="str">
        <f t="shared" si="23"/>
        <v/>
      </c>
      <c r="K84" s="1564" t="str">
        <f t="shared" si="24"/>
        <v/>
      </c>
      <c r="M84" s="1564" t="str">
        <f t="shared" si="25"/>
        <v/>
      </c>
      <c r="O84" s="1564" t="str">
        <f t="shared" si="26"/>
        <v/>
      </c>
      <c r="Q84" s="1564" t="str">
        <f t="shared" si="27"/>
        <v/>
      </c>
      <c r="S84" s="1564" t="str">
        <f t="shared" si="28"/>
        <v/>
      </c>
      <c r="U84" s="1564" t="str">
        <f t="shared" si="29"/>
        <v/>
      </c>
      <c r="W84" s="1564" t="str">
        <f t="shared" si="30"/>
        <v/>
      </c>
      <c r="Y84" s="1564" t="str">
        <f t="shared" si="31"/>
        <v/>
      </c>
      <c r="AA84" s="1564" t="str">
        <f t="shared" si="32"/>
        <v/>
      </c>
      <c r="AC84" s="1564" t="str">
        <f t="shared" si="33"/>
        <v/>
      </c>
      <c r="AE84" s="1564" t="str">
        <f t="shared" si="34"/>
        <v/>
      </c>
      <c r="AG84" s="1564" t="str">
        <f t="shared" si="35"/>
        <v/>
      </c>
      <c r="AI84" s="1564" t="str">
        <f t="shared" si="36"/>
        <v/>
      </c>
      <c r="AK84" s="1564" t="str">
        <f t="shared" si="37"/>
        <v/>
      </c>
      <c r="AM84" s="1564" t="str">
        <f t="shared" si="38"/>
        <v/>
      </c>
      <c r="AO84" s="1564" t="str">
        <f t="shared" si="39"/>
        <v/>
      </c>
      <c r="AQ84" s="1564" t="str">
        <f t="shared" si="40"/>
        <v/>
      </c>
    </row>
    <row r="85" spans="5:43">
      <c r="E85" s="1564" t="str">
        <f t="shared" si="22"/>
        <v/>
      </c>
      <c r="G85" s="1564" t="str">
        <f t="shared" si="22"/>
        <v/>
      </c>
      <c r="I85" s="1564" t="str">
        <f t="shared" si="23"/>
        <v/>
      </c>
      <c r="K85" s="1564" t="str">
        <f t="shared" si="24"/>
        <v/>
      </c>
      <c r="M85" s="1564" t="str">
        <f t="shared" si="25"/>
        <v/>
      </c>
      <c r="O85" s="1564" t="str">
        <f t="shared" si="26"/>
        <v/>
      </c>
      <c r="Q85" s="1564" t="str">
        <f t="shared" si="27"/>
        <v/>
      </c>
      <c r="S85" s="1564" t="str">
        <f t="shared" si="28"/>
        <v/>
      </c>
      <c r="U85" s="1564" t="str">
        <f t="shared" si="29"/>
        <v/>
      </c>
      <c r="W85" s="1564" t="str">
        <f t="shared" si="30"/>
        <v/>
      </c>
      <c r="Y85" s="1564" t="str">
        <f t="shared" si="31"/>
        <v/>
      </c>
      <c r="AA85" s="1564" t="str">
        <f t="shared" si="32"/>
        <v/>
      </c>
      <c r="AC85" s="1564" t="str">
        <f t="shared" si="33"/>
        <v/>
      </c>
      <c r="AE85" s="1564" t="str">
        <f t="shared" si="34"/>
        <v/>
      </c>
      <c r="AG85" s="1564" t="str">
        <f t="shared" si="35"/>
        <v/>
      </c>
      <c r="AI85" s="1564" t="str">
        <f t="shared" si="36"/>
        <v/>
      </c>
      <c r="AK85" s="1564" t="str">
        <f t="shared" si="37"/>
        <v/>
      </c>
      <c r="AM85" s="1564" t="str">
        <f t="shared" si="38"/>
        <v/>
      </c>
      <c r="AO85" s="1564" t="str">
        <f t="shared" si="39"/>
        <v/>
      </c>
      <c r="AQ85" s="1564" t="str">
        <f t="shared" si="40"/>
        <v/>
      </c>
    </row>
    <row r="86" spans="5:43">
      <c r="E86" s="1564" t="str">
        <f t="shared" si="22"/>
        <v/>
      </c>
      <c r="G86" s="1564" t="str">
        <f t="shared" si="22"/>
        <v/>
      </c>
      <c r="I86" s="1564" t="str">
        <f t="shared" si="23"/>
        <v/>
      </c>
      <c r="K86" s="1564" t="str">
        <f t="shared" si="24"/>
        <v/>
      </c>
      <c r="M86" s="1564" t="str">
        <f t="shared" si="25"/>
        <v/>
      </c>
      <c r="O86" s="1564" t="str">
        <f t="shared" si="26"/>
        <v/>
      </c>
      <c r="Q86" s="1564" t="str">
        <f t="shared" si="27"/>
        <v/>
      </c>
      <c r="S86" s="1564" t="str">
        <f t="shared" si="28"/>
        <v/>
      </c>
      <c r="U86" s="1564" t="str">
        <f t="shared" si="29"/>
        <v/>
      </c>
      <c r="W86" s="1564" t="str">
        <f t="shared" si="30"/>
        <v/>
      </c>
      <c r="Y86" s="1564" t="str">
        <f t="shared" si="31"/>
        <v/>
      </c>
      <c r="AA86" s="1564" t="str">
        <f t="shared" si="32"/>
        <v/>
      </c>
      <c r="AC86" s="1564" t="str">
        <f t="shared" si="33"/>
        <v/>
      </c>
      <c r="AE86" s="1564" t="str">
        <f t="shared" si="34"/>
        <v/>
      </c>
      <c r="AG86" s="1564" t="str">
        <f t="shared" si="35"/>
        <v/>
      </c>
      <c r="AI86" s="1564" t="str">
        <f t="shared" si="36"/>
        <v/>
      </c>
      <c r="AK86" s="1564" t="str">
        <f t="shared" si="37"/>
        <v/>
      </c>
      <c r="AM86" s="1564" t="str">
        <f t="shared" si="38"/>
        <v/>
      </c>
      <c r="AO86" s="1564" t="str">
        <f t="shared" si="39"/>
        <v/>
      </c>
      <c r="AQ86" s="1564" t="str">
        <f t="shared" si="40"/>
        <v/>
      </c>
    </row>
    <row r="87" spans="5:43">
      <c r="E87" s="1564" t="str">
        <f t="shared" si="22"/>
        <v/>
      </c>
      <c r="G87" s="1564" t="str">
        <f t="shared" si="22"/>
        <v/>
      </c>
      <c r="I87" s="1564" t="str">
        <f t="shared" si="23"/>
        <v/>
      </c>
      <c r="K87" s="1564" t="str">
        <f t="shared" si="24"/>
        <v/>
      </c>
      <c r="M87" s="1564" t="str">
        <f t="shared" si="25"/>
        <v/>
      </c>
      <c r="O87" s="1564" t="str">
        <f t="shared" si="26"/>
        <v/>
      </c>
      <c r="Q87" s="1564" t="str">
        <f t="shared" si="27"/>
        <v/>
      </c>
      <c r="S87" s="1564" t="str">
        <f t="shared" si="28"/>
        <v/>
      </c>
      <c r="U87" s="1564" t="str">
        <f t="shared" si="29"/>
        <v/>
      </c>
      <c r="W87" s="1564" t="str">
        <f t="shared" si="30"/>
        <v/>
      </c>
      <c r="Y87" s="1564" t="str">
        <f t="shared" si="31"/>
        <v/>
      </c>
      <c r="AA87" s="1564" t="str">
        <f t="shared" si="32"/>
        <v/>
      </c>
      <c r="AC87" s="1564" t="str">
        <f t="shared" si="33"/>
        <v/>
      </c>
      <c r="AE87" s="1564" t="str">
        <f t="shared" si="34"/>
        <v/>
      </c>
      <c r="AG87" s="1564" t="str">
        <f t="shared" si="35"/>
        <v/>
      </c>
      <c r="AI87" s="1564" t="str">
        <f t="shared" si="36"/>
        <v/>
      </c>
      <c r="AK87" s="1564" t="str">
        <f t="shared" si="37"/>
        <v/>
      </c>
      <c r="AM87" s="1564" t="str">
        <f t="shared" si="38"/>
        <v/>
      </c>
      <c r="AO87" s="1564" t="str">
        <f t="shared" si="39"/>
        <v/>
      </c>
      <c r="AQ87" s="1564" t="str">
        <f t="shared" si="40"/>
        <v/>
      </c>
    </row>
    <row r="88" spans="5:43">
      <c r="E88" s="1564" t="str">
        <f t="shared" si="22"/>
        <v/>
      </c>
      <c r="G88" s="1564" t="str">
        <f t="shared" si="22"/>
        <v/>
      </c>
      <c r="I88" s="1564" t="str">
        <f t="shared" si="23"/>
        <v/>
      </c>
      <c r="K88" s="1564" t="str">
        <f t="shared" si="24"/>
        <v/>
      </c>
      <c r="M88" s="1564" t="str">
        <f t="shared" si="25"/>
        <v/>
      </c>
      <c r="O88" s="1564" t="str">
        <f t="shared" si="26"/>
        <v/>
      </c>
      <c r="Q88" s="1564" t="str">
        <f t="shared" si="27"/>
        <v/>
      </c>
      <c r="S88" s="1564" t="str">
        <f t="shared" si="28"/>
        <v/>
      </c>
      <c r="U88" s="1564" t="str">
        <f t="shared" si="29"/>
        <v/>
      </c>
      <c r="W88" s="1564" t="str">
        <f t="shared" si="30"/>
        <v/>
      </c>
      <c r="Y88" s="1564" t="str">
        <f t="shared" si="31"/>
        <v/>
      </c>
      <c r="AA88" s="1564" t="str">
        <f t="shared" si="32"/>
        <v/>
      </c>
      <c r="AC88" s="1564" t="str">
        <f t="shared" si="33"/>
        <v/>
      </c>
      <c r="AE88" s="1564" t="str">
        <f t="shared" si="34"/>
        <v/>
      </c>
      <c r="AG88" s="1564" t="str">
        <f t="shared" si="35"/>
        <v/>
      </c>
      <c r="AI88" s="1564" t="str">
        <f t="shared" si="36"/>
        <v/>
      </c>
      <c r="AK88" s="1564" t="str">
        <f t="shared" si="37"/>
        <v/>
      </c>
      <c r="AM88" s="1564" t="str">
        <f t="shared" si="38"/>
        <v/>
      </c>
      <c r="AO88" s="1564" t="str">
        <f t="shared" si="39"/>
        <v/>
      </c>
      <c r="AQ88" s="1564" t="str">
        <f t="shared" si="40"/>
        <v/>
      </c>
    </row>
    <row r="89" spans="5:43">
      <c r="E89" s="1564" t="str">
        <f t="shared" si="22"/>
        <v/>
      </c>
      <c r="G89" s="1564" t="str">
        <f t="shared" si="22"/>
        <v/>
      </c>
      <c r="I89" s="1564" t="str">
        <f t="shared" si="23"/>
        <v/>
      </c>
      <c r="K89" s="1564" t="str">
        <f t="shared" si="24"/>
        <v/>
      </c>
      <c r="M89" s="1564" t="str">
        <f t="shared" si="25"/>
        <v/>
      </c>
      <c r="O89" s="1564" t="str">
        <f t="shared" si="26"/>
        <v/>
      </c>
      <c r="Q89" s="1564" t="str">
        <f t="shared" si="27"/>
        <v/>
      </c>
      <c r="S89" s="1564" t="str">
        <f t="shared" si="28"/>
        <v/>
      </c>
      <c r="U89" s="1564" t="str">
        <f t="shared" si="29"/>
        <v/>
      </c>
      <c r="W89" s="1564" t="str">
        <f t="shared" si="30"/>
        <v/>
      </c>
      <c r="Y89" s="1564" t="str">
        <f t="shared" si="31"/>
        <v/>
      </c>
      <c r="AA89" s="1564" t="str">
        <f t="shared" si="32"/>
        <v/>
      </c>
      <c r="AC89" s="1564" t="str">
        <f t="shared" si="33"/>
        <v/>
      </c>
      <c r="AE89" s="1564" t="str">
        <f t="shared" si="34"/>
        <v/>
      </c>
      <c r="AG89" s="1564" t="str">
        <f t="shared" si="35"/>
        <v/>
      </c>
      <c r="AI89" s="1564" t="str">
        <f t="shared" si="36"/>
        <v/>
      </c>
      <c r="AK89" s="1564" t="str">
        <f t="shared" si="37"/>
        <v/>
      </c>
      <c r="AM89" s="1564" t="str">
        <f t="shared" si="38"/>
        <v/>
      </c>
      <c r="AO89" s="1564" t="str">
        <f t="shared" si="39"/>
        <v/>
      </c>
      <c r="AQ89" s="1564" t="str">
        <f t="shared" si="40"/>
        <v/>
      </c>
    </row>
    <row r="90" spans="5:43">
      <c r="E90" s="1564" t="str">
        <f t="shared" si="22"/>
        <v/>
      </c>
      <c r="G90" s="1564" t="str">
        <f t="shared" si="22"/>
        <v/>
      </c>
      <c r="I90" s="1564" t="str">
        <f t="shared" si="23"/>
        <v/>
      </c>
      <c r="K90" s="1564" t="str">
        <f t="shared" si="24"/>
        <v/>
      </c>
      <c r="M90" s="1564" t="str">
        <f t="shared" si="25"/>
        <v/>
      </c>
      <c r="O90" s="1564" t="str">
        <f t="shared" si="26"/>
        <v/>
      </c>
      <c r="Q90" s="1564" t="str">
        <f t="shared" si="27"/>
        <v/>
      </c>
      <c r="S90" s="1564" t="str">
        <f t="shared" si="28"/>
        <v/>
      </c>
      <c r="U90" s="1564" t="str">
        <f t="shared" si="29"/>
        <v/>
      </c>
      <c r="W90" s="1564" t="str">
        <f t="shared" si="30"/>
        <v/>
      </c>
      <c r="Y90" s="1564" t="str">
        <f t="shared" si="31"/>
        <v/>
      </c>
      <c r="AA90" s="1564" t="str">
        <f t="shared" si="32"/>
        <v/>
      </c>
      <c r="AC90" s="1564" t="str">
        <f t="shared" si="33"/>
        <v/>
      </c>
      <c r="AE90" s="1564" t="str">
        <f t="shared" si="34"/>
        <v/>
      </c>
      <c r="AG90" s="1564" t="str">
        <f t="shared" si="35"/>
        <v/>
      </c>
      <c r="AI90" s="1564" t="str">
        <f t="shared" si="36"/>
        <v/>
      </c>
      <c r="AK90" s="1564" t="str">
        <f t="shared" si="37"/>
        <v/>
      </c>
      <c r="AM90" s="1564" t="str">
        <f t="shared" si="38"/>
        <v/>
      </c>
      <c r="AO90" s="1564" t="str">
        <f t="shared" si="39"/>
        <v/>
      </c>
      <c r="AQ90" s="1564" t="str">
        <f t="shared" si="40"/>
        <v/>
      </c>
    </row>
    <row r="91" spans="5:43">
      <c r="E91" s="1564" t="str">
        <f t="shared" si="22"/>
        <v/>
      </c>
      <c r="G91" s="1564" t="str">
        <f t="shared" si="22"/>
        <v/>
      </c>
      <c r="I91" s="1564" t="str">
        <f t="shared" si="23"/>
        <v/>
      </c>
      <c r="K91" s="1564" t="str">
        <f t="shared" si="24"/>
        <v/>
      </c>
      <c r="M91" s="1564" t="str">
        <f t="shared" si="25"/>
        <v/>
      </c>
      <c r="O91" s="1564" t="str">
        <f t="shared" si="26"/>
        <v/>
      </c>
      <c r="Q91" s="1564" t="str">
        <f t="shared" si="27"/>
        <v/>
      </c>
      <c r="S91" s="1564" t="str">
        <f t="shared" si="28"/>
        <v/>
      </c>
      <c r="U91" s="1564" t="str">
        <f t="shared" si="29"/>
        <v/>
      </c>
      <c r="W91" s="1564" t="str">
        <f t="shared" si="30"/>
        <v/>
      </c>
      <c r="Y91" s="1564" t="str">
        <f t="shared" si="31"/>
        <v/>
      </c>
      <c r="AA91" s="1564" t="str">
        <f t="shared" si="32"/>
        <v/>
      </c>
      <c r="AC91" s="1564" t="str">
        <f t="shared" si="33"/>
        <v/>
      </c>
      <c r="AE91" s="1564" t="str">
        <f t="shared" si="34"/>
        <v/>
      </c>
      <c r="AG91" s="1564" t="str">
        <f t="shared" si="35"/>
        <v/>
      </c>
      <c r="AI91" s="1564" t="str">
        <f t="shared" si="36"/>
        <v/>
      </c>
      <c r="AK91" s="1564" t="str">
        <f t="shared" si="37"/>
        <v/>
      </c>
      <c r="AM91" s="1564" t="str">
        <f t="shared" si="38"/>
        <v/>
      </c>
      <c r="AO91" s="1564" t="str">
        <f t="shared" si="39"/>
        <v/>
      </c>
      <c r="AQ91" s="1564" t="str">
        <f t="shared" si="40"/>
        <v/>
      </c>
    </row>
    <row r="92" spans="5:43">
      <c r="E92" s="1564" t="str">
        <f t="shared" si="22"/>
        <v/>
      </c>
      <c r="G92" s="1564" t="str">
        <f t="shared" si="22"/>
        <v/>
      </c>
      <c r="I92" s="1564" t="str">
        <f t="shared" si="23"/>
        <v/>
      </c>
      <c r="K92" s="1564" t="str">
        <f t="shared" si="24"/>
        <v/>
      </c>
      <c r="M92" s="1564" t="str">
        <f t="shared" si="25"/>
        <v/>
      </c>
      <c r="O92" s="1564" t="str">
        <f t="shared" si="26"/>
        <v/>
      </c>
      <c r="Q92" s="1564" t="str">
        <f t="shared" si="27"/>
        <v/>
      </c>
      <c r="S92" s="1564" t="str">
        <f t="shared" si="28"/>
        <v/>
      </c>
      <c r="U92" s="1564" t="str">
        <f t="shared" si="29"/>
        <v/>
      </c>
      <c r="W92" s="1564" t="str">
        <f t="shared" si="30"/>
        <v/>
      </c>
      <c r="Y92" s="1564" t="str">
        <f t="shared" si="31"/>
        <v/>
      </c>
      <c r="AA92" s="1564" t="str">
        <f t="shared" si="32"/>
        <v/>
      </c>
      <c r="AC92" s="1564" t="str">
        <f t="shared" si="33"/>
        <v/>
      </c>
      <c r="AE92" s="1564" t="str">
        <f t="shared" si="34"/>
        <v/>
      </c>
      <c r="AG92" s="1564" t="str">
        <f t="shared" si="35"/>
        <v/>
      </c>
      <c r="AI92" s="1564" t="str">
        <f t="shared" si="36"/>
        <v/>
      </c>
      <c r="AK92" s="1564" t="str">
        <f t="shared" si="37"/>
        <v/>
      </c>
      <c r="AM92" s="1564" t="str">
        <f t="shared" si="38"/>
        <v/>
      </c>
      <c r="AO92" s="1564" t="str">
        <f t="shared" si="39"/>
        <v/>
      </c>
      <c r="AQ92" s="1564" t="str">
        <f t="shared" si="40"/>
        <v/>
      </c>
    </row>
    <row r="93" spans="5:43">
      <c r="E93" s="1564" t="str">
        <f t="shared" ref="E93:G108" si="41">IF(OR($B93=0,D93=0),"",D93/$B93)</f>
        <v/>
      </c>
      <c r="G93" s="1564" t="str">
        <f t="shared" si="41"/>
        <v/>
      </c>
      <c r="I93" s="1564" t="str">
        <f t="shared" si="23"/>
        <v/>
      </c>
      <c r="K93" s="1564" t="str">
        <f t="shared" si="24"/>
        <v/>
      </c>
      <c r="M93" s="1564" t="str">
        <f t="shared" si="25"/>
        <v/>
      </c>
      <c r="O93" s="1564" t="str">
        <f t="shared" si="26"/>
        <v/>
      </c>
      <c r="Q93" s="1564" t="str">
        <f t="shared" si="27"/>
        <v/>
      </c>
      <c r="S93" s="1564" t="str">
        <f t="shared" si="28"/>
        <v/>
      </c>
      <c r="U93" s="1564" t="str">
        <f t="shared" si="29"/>
        <v/>
      </c>
      <c r="W93" s="1564" t="str">
        <f t="shared" si="30"/>
        <v/>
      </c>
      <c r="Y93" s="1564" t="str">
        <f t="shared" si="31"/>
        <v/>
      </c>
      <c r="AA93" s="1564" t="str">
        <f t="shared" si="32"/>
        <v/>
      </c>
      <c r="AC93" s="1564" t="str">
        <f t="shared" si="33"/>
        <v/>
      </c>
      <c r="AE93" s="1564" t="str">
        <f t="shared" si="34"/>
        <v/>
      </c>
      <c r="AG93" s="1564" t="str">
        <f t="shared" si="35"/>
        <v/>
      </c>
      <c r="AI93" s="1564" t="str">
        <f t="shared" si="36"/>
        <v/>
      </c>
      <c r="AK93" s="1564" t="str">
        <f t="shared" si="37"/>
        <v/>
      </c>
      <c r="AM93" s="1564" t="str">
        <f t="shared" si="38"/>
        <v/>
      </c>
      <c r="AO93" s="1564" t="str">
        <f t="shared" si="39"/>
        <v/>
      </c>
      <c r="AQ93" s="1564" t="str">
        <f t="shared" si="40"/>
        <v/>
      </c>
    </row>
    <row r="94" spans="5:43">
      <c r="E94" s="1564" t="str">
        <f t="shared" si="41"/>
        <v/>
      </c>
      <c r="G94" s="1564" t="str">
        <f t="shared" si="41"/>
        <v/>
      </c>
      <c r="I94" s="1564" t="str">
        <f t="shared" si="23"/>
        <v/>
      </c>
      <c r="K94" s="1564" t="str">
        <f t="shared" si="24"/>
        <v/>
      </c>
      <c r="M94" s="1564" t="str">
        <f t="shared" si="25"/>
        <v/>
      </c>
      <c r="O94" s="1564" t="str">
        <f t="shared" si="26"/>
        <v/>
      </c>
      <c r="Q94" s="1564" t="str">
        <f t="shared" si="27"/>
        <v/>
      </c>
      <c r="S94" s="1564" t="str">
        <f t="shared" si="28"/>
        <v/>
      </c>
      <c r="U94" s="1564" t="str">
        <f t="shared" si="29"/>
        <v/>
      </c>
      <c r="W94" s="1564" t="str">
        <f t="shared" si="30"/>
        <v/>
      </c>
      <c r="Y94" s="1564" t="str">
        <f t="shared" si="31"/>
        <v/>
      </c>
      <c r="AA94" s="1564" t="str">
        <f t="shared" si="32"/>
        <v/>
      </c>
      <c r="AC94" s="1564" t="str">
        <f t="shared" si="33"/>
        <v/>
      </c>
      <c r="AE94" s="1564" t="str">
        <f t="shared" si="34"/>
        <v/>
      </c>
      <c r="AG94" s="1564" t="str">
        <f t="shared" si="35"/>
        <v/>
      </c>
      <c r="AI94" s="1564" t="str">
        <f t="shared" si="36"/>
        <v/>
      </c>
      <c r="AK94" s="1564" t="str">
        <f t="shared" si="37"/>
        <v/>
      </c>
      <c r="AM94" s="1564" t="str">
        <f t="shared" si="38"/>
        <v/>
      </c>
      <c r="AO94" s="1564" t="str">
        <f t="shared" si="39"/>
        <v/>
      </c>
      <c r="AQ94" s="1564" t="str">
        <f t="shared" si="40"/>
        <v/>
      </c>
    </row>
    <row r="95" spans="5:43">
      <c r="E95" s="1564" t="str">
        <f t="shared" si="41"/>
        <v/>
      </c>
      <c r="G95" s="1564" t="str">
        <f t="shared" si="41"/>
        <v/>
      </c>
      <c r="I95" s="1564" t="str">
        <f t="shared" si="23"/>
        <v/>
      </c>
      <c r="K95" s="1564" t="str">
        <f t="shared" si="24"/>
        <v/>
      </c>
      <c r="M95" s="1564" t="str">
        <f t="shared" si="25"/>
        <v/>
      </c>
      <c r="O95" s="1564" t="str">
        <f t="shared" si="26"/>
        <v/>
      </c>
      <c r="Q95" s="1564" t="str">
        <f t="shared" si="27"/>
        <v/>
      </c>
      <c r="S95" s="1564" t="str">
        <f t="shared" si="28"/>
        <v/>
      </c>
      <c r="U95" s="1564" t="str">
        <f t="shared" si="29"/>
        <v/>
      </c>
      <c r="W95" s="1564" t="str">
        <f t="shared" si="30"/>
        <v/>
      </c>
      <c r="Y95" s="1564" t="str">
        <f t="shared" si="31"/>
        <v/>
      </c>
      <c r="AA95" s="1564" t="str">
        <f t="shared" si="32"/>
        <v/>
      </c>
      <c r="AC95" s="1564" t="str">
        <f t="shared" si="33"/>
        <v/>
      </c>
      <c r="AE95" s="1564" t="str">
        <f t="shared" si="34"/>
        <v/>
      </c>
      <c r="AG95" s="1564" t="str">
        <f t="shared" si="35"/>
        <v/>
      </c>
      <c r="AI95" s="1564" t="str">
        <f t="shared" si="36"/>
        <v/>
      </c>
      <c r="AK95" s="1564" t="str">
        <f t="shared" si="37"/>
        <v/>
      </c>
      <c r="AM95" s="1564" t="str">
        <f t="shared" si="38"/>
        <v/>
      </c>
      <c r="AO95" s="1564" t="str">
        <f t="shared" si="39"/>
        <v/>
      </c>
      <c r="AQ95" s="1564" t="str">
        <f t="shared" si="40"/>
        <v/>
      </c>
    </row>
    <row r="96" spans="5:43">
      <c r="E96" s="1564" t="str">
        <f t="shared" si="41"/>
        <v/>
      </c>
      <c r="G96" s="1564" t="str">
        <f t="shared" si="41"/>
        <v/>
      </c>
      <c r="I96" s="1564" t="str">
        <f t="shared" si="23"/>
        <v/>
      </c>
      <c r="K96" s="1564" t="str">
        <f t="shared" si="24"/>
        <v/>
      </c>
      <c r="M96" s="1564" t="str">
        <f t="shared" si="25"/>
        <v/>
      </c>
      <c r="O96" s="1564" t="str">
        <f t="shared" si="26"/>
        <v/>
      </c>
      <c r="Q96" s="1564" t="str">
        <f t="shared" si="27"/>
        <v/>
      </c>
      <c r="S96" s="1564" t="str">
        <f t="shared" si="28"/>
        <v/>
      </c>
      <c r="U96" s="1564" t="str">
        <f t="shared" si="29"/>
        <v/>
      </c>
      <c r="W96" s="1564" t="str">
        <f t="shared" si="30"/>
        <v/>
      </c>
      <c r="Y96" s="1564" t="str">
        <f t="shared" si="31"/>
        <v/>
      </c>
      <c r="AA96" s="1564" t="str">
        <f t="shared" si="32"/>
        <v/>
      </c>
      <c r="AC96" s="1564" t="str">
        <f t="shared" si="33"/>
        <v/>
      </c>
      <c r="AE96" s="1564" t="str">
        <f t="shared" si="34"/>
        <v/>
      </c>
      <c r="AG96" s="1564" t="str">
        <f t="shared" si="35"/>
        <v/>
      </c>
      <c r="AI96" s="1564" t="str">
        <f t="shared" si="36"/>
        <v/>
      </c>
      <c r="AK96" s="1564" t="str">
        <f t="shared" si="37"/>
        <v/>
      </c>
      <c r="AM96" s="1564" t="str">
        <f t="shared" si="38"/>
        <v/>
      </c>
      <c r="AO96" s="1564" t="str">
        <f t="shared" si="39"/>
        <v/>
      </c>
      <c r="AQ96" s="1564" t="str">
        <f t="shared" si="40"/>
        <v/>
      </c>
    </row>
    <row r="97" spans="5:43">
      <c r="E97" s="1564" t="str">
        <f t="shared" si="41"/>
        <v/>
      </c>
      <c r="G97" s="1564" t="str">
        <f t="shared" si="41"/>
        <v/>
      </c>
      <c r="I97" s="1564" t="str">
        <f t="shared" si="23"/>
        <v/>
      </c>
      <c r="K97" s="1564" t="str">
        <f t="shared" si="24"/>
        <v/>
      </c>
      <c r="M97" s="1564" t="str">
        <f t="shared" si="25"/>
        <v/>
      </c>
      <c r="O97" s="1564" t="str">
        <f t="shared" si="26"/>
        <v/>
      </c>
      <c r="Q97" s="1564" t="str">
        <f t="shared" si="27"/>
        <v/>
      </c>
      <c r="S97" s="1564" t="str">
        <f t="shared" si="28"/>
        <v/>
      </c>
      <c r="U97" s="1564" t="str">
        <f t="shared" si="29"/>
        <v/>
      </c>
      <c r="W97" s="1564" t="str">
        <f t="shared" si="30"/>
        <v/>
      </c>
      <c r="Y97" s="1564" t="str">
        <f t="shared" si="31"/>
        <v/>
      </c>
      <c r="AA97" s="1564" t="str">
        <f t="shared" si="32"/>
        <v/>
      </c>
      <c r="AC97" s="1564" t="str">
        <f t="shared" si="33"/>
        <v/>
      </c>
      <c r="AE97" s="1564" t="str">
        <f t="shared" si="34"/>
        <v/>
      </c>
      <c r="AG97" s="1564" t="str">
        <f t="shared" si="35"/>
        <v/>
      </c>
      <c r="AI97" s="1564" t="str">
        <f t="shared" si="36"/>
        <v/>
      </c>
      <c r="AK97" s="1564" t="str">
        <f t="shared" si="37"/>
        <v/>
      </c>
      <c r="AM97" s="1564" t="str">
        <f t="shared" si="38"/>
        <v/>
      </c>
      <c r="AO97" s="1564" t="str">
        <f t="shared" si="39"/>
        <v/>
      </c>
      <c r="AQ97" s="1564" t="str">
        <f t="shared" si="40"/>
        <v/>
      </c>
    </row>
    <row r="98" spans="5:43">
      <c r="E98" s="1564" t="str">
        <f t="shared" si="41"/>
        <v/>
      </c>
      <c r="G98" s="1564" t="str">
        <f t="shared" si="41"/>
        <v/>
      </c>
      <c r="I98" s="1564" t="str">
        <f t="shared" si="23"/>
        <v/>
      </c>
      <c r="K98" s="1564" t="str">
        <f t="shared" si="24"/>
        <v/>
      </c>
      <c r="M98" s="1564" t="str">
        <f t="shared" si="25"/>
        <v/>
      </c>
      <c r="O98" s="1564" t="str">
        <f t="shared" si="26"/>
        <v/>
      </c>
      <c r="Q98" s="1564" t="str">
        <f t="shared" si="27"/>
        <v/>
      </c>
      <c r="S98" s="1564" t="str">
        <f t="shared" si="28"/>
        <v/>
      </c>
      <c r="U98" s="1564" t="str">
        <f t="shared" si="29"/>
        <v/>
      </c>
      <c r="W98" s="1564" t="str">
        <f t="shared" si="30"/>
        <v/>
      </c>
      <c r="Y98" s="1564" t="str">
        <f t="shared" si="31"/>
        <v/>
      </c>
      <c r="AA98" s="1564" t="str">
        <f t="shared" si="32"/>
        <v/>
      </c>
      <c r="AC98" s="1564" t="str">
        <f t="shared" si="33"/>
        <v/>
      </c>
      <c r="AE98" s="1564" t="str">
        <f t="shared" si="34"/>
        <v/>
      </c>
      <c r="AG98" s="1564" t="str">
        <f t="shared" si="35"/>
        <v/>
      </c>
      <c r="AI98" s="1564" t="str">
        <f t="shared" si="36"/>
        <v/>
      </c>
      <c r="AK98" s="1564" t="str">
        <f t="shared" si="37"/>
        <v/>
      </c>
      <c r="AM98" s="1564" t="str">
        <f t="shared" si="38"/>
        <v/>
      </c>
      <c r="AO98" s="1564" t="str">
        <f t="shared" si="39"/>
        <v/>
      </c>
      <c r="AQ98" s="1564" t="str">
        <f t="shared" si="40"/>
        <v/>
      </c>
    </row>
    <row r="99" spans="5:43">
      <c r="E99" s="1564" t="str">
        <f t="shared" si="41"/>
        <v/>
      </c>
      <c r="G99" s="1564" t="str">
        <f t="shared" si="41"/>
        <v/>
      </c>
      <c r="I99" s="1564" t="str">
        <f t="shared" si="23"/>
        <v/>
      </c>
      <c r="K99" s="1564" t="str">
        <f t="shared" si="24"/>
        <v/>
      </c>
      <c r="M99" s="1564" t="str">
        <f t="shared" si="25"/>
        <v/>
      </c>
      <c r="O99" s="1564" t="str">
        <f t="shared" si="26"/>
        <v/>
      </c>
      <c r="Q99" s="1564" t="str">
        <f t="shared" si="27"/>
        <v/>
      </c>
      <c r="S99" s="1564" t="str">
        <f t="shared" si="28"/>
        <v/>
      </c>
      <c r="U99" s="1564" t="str">
        <f t="shared" si="29"/>
        <v/>
      </c>
      <c r="W99" s="1564" t="str">
        <f t="shared" si="30"/>
        <v/>
      </c>
      <c r="Y99" s="1564" t="str">
        <f t="shared" si="31"/>
        <v/>
      </c>
      <c r="AA99" s="1564" t="str">
        <f t="shared" si="32"/>
        <v/>
      </c>
      <c r="AC99" s="1564" t="str">
        <f t="shared" si="33"/>
        <v/>
      </c>
      <c r="AE99" s="1564" t="str">
        <f t="shared" si="34"/>
        <v/>
      </c>
      <c r="AG99" s="1564" t="str">
        <f t="shared" si="35"/>
        <v/>
      </c>
      <c r="AI99" s="1564" t="str">
        <f t="shared" si="36"/>
        <v/>
      </c>
      <c r="AK99" s="1564" t="str">
        <f t="shared" si="37"/>
        <v/>
      </c>
      <c r="AM99" s="1564" t="str">
        <f t="shared" si="38"/>
        <v/>
      </c>
      <c r="AO99" s="1564" t="str">
        <f t="shared" si="39"/>
        <v/>
      </c>
      <c r="AQ99" s="1564" t="str">
        <f t="shared" si="40"/>
        <v/>
      </c>
    </row>
    <row r="100" spans="5:43">
      <c r="E100" s="1564" t="str">
        <f t="shared" si="41"/>
        <v/>
      </c>
      <c r="G100" s="1564" t="str">
        <f t="shared" si="41"/>
        <v/>
      </c>
      <c r="I100" s="1564" t="str">
        <f t="shared" si="23"/>
        <v/>
      </c>
      <c r="K100" s="1564" t="str">
        <f t="shared" si="24"/>
        <v/>
      </c>
      <c r="M100" s="1564" t="str">
        <f t="shared" si="25"/>
        <v/>
      </c>
      <c r="O100" s="1564" t="str">
        <f t="shared" si="26"/>
        <v/>
      </c>
      <c r="Q100" s="1564" t="str">
        <f t="shared" si="27"/>
        <v/>
      </c>
      <c r="S100" s="1564" t="str">
        <f t="shared" si="28"/>
        <v/>
      </c>
      <c r="U100" s="1564" t="str">
        <f t="shared" si="29"/>
        <v/>
      </c>
      <c r="W100" s="1564" t="str">
        <f t="shared" si="30"/>
        <v/>
      </c>
      <c r="Y100" s="1564" t="str">
        <f t="shared" si="31"/>
        <v/>
      </c>
      <c r="AA100" s="1564" t="str">
        <f t="shared" si="32"/>
        <v/>
      </c>
      <c r="AC100" s="1564" t="str">
        <f t="shared" si="33"/>
        <v/>
      </c>
      <c r="AE100" s="1564" t="str">
        <f t="shared" si="34"/>
        <v/>
      </c>
      <c r="AG100" s="1564" t="str">
        <f t="shared" si="35"/>
        <v/>
      </c>
      <c r="AI100" s="1564" t="str">
        <f t="shared" si="36"/>
        <v/>
      </c>
      <c r="AK100" s="1564" t="str">
        <f t="shared" si="37"/>
        <v/>
      </c>
      <c r="AM100" s="1564" t="str">
        <f t="shared" si="38"/>
        <v/>
      </c>
      <c r="AO100" s="1564" t="str">
        <f t="shared" si="39"/>
        <v/>
      </c>
      <c r="AQ100" s="1564" t="str">
        <f t="shared" si="40"/>
        <v/>
      </c>
    </row>
    <row r="101" spans="5:43">
      <c r="E101" s="1564" t="str">
        <f t="shared" si="41"/>
        <v/>
      </c>
      <c r="G101" s="1564" t="str">
        <f t="shared" si="41"/>
        <v/>
      </c>
      <c r="I101" s="1564" t="str">
        <f t="shared" si="23"/>
        <v/>
      </c>
      <c r="K101" s="1564" t="str">
        <f t="shared" si="24"/>
        <v/>
      </c>
      <c r="M101" s="1564" t="str">
        <f t="shared" si="25"/>
        <v/>
      </c>
      <c r="O101" s="1564" t="str">
        <f t="shared" si="26"/>
        <v/>
      </c>
      <c r="Q101" s="1564" t="str">
        <f t="shared" si="27"/>
        <v/>
      </c>
      <c r="S101" s="1564" t="str">
        <f t="shared" si="28"/>
        <v/>
      </c>
      <c r="U101" s="1564" t="str">
        <f t="shared" si="29"/>
        <v/>
      </c>
      <c r="W101" s="1564" t="str">
        <f t="shared" si="30"/>
        <v/>
      </c>
      <c r="Y101" s="1564" t="str">
        <f t="shared" si="31"/>
        <v/>
      </c>
      <c r="AA101" s="1564" t="str">
        <f t="shared" si="32"/>
        <v/>
      </c>
      <c r="AC101" s="1564" t="str">
        <f t="shared" si="33"/>
        <v/>
      </c>
      <c r="AE101" s="1564" t="str">
        <f t="shared" si="34"/>
        <v/>
      </c>
      <c r="AG101" s="1564" t="str">
        <f t="shared" si="35"/>
        <v/>
      </c>
      <c r="AI101" s="1564" t="str">
        <f t="shared" si="36"/>
        <v/>
      </c>
      <c r="AK101" s="1564" t="str">
        <f t="shared" si="37"/>
        <v/>
      </c>
      <c r="AM101" s="1564" t="str">
        <f t="shared" si="38"/>
        <v/>
      </c>
      <c r="AO101" s="1564" t="str">
        <f t="shared" si="39"/>
        <v/>
      </c>
      <c r="AQ101" s="1564" t="str">
        <f t="shared" si="40"/>
        <v/>
      </c>
    </row>
    <row r="102" spans="5:43">
      <c r="E102" s="1564" t="str">
        <f t="shared" si="41"/>
        <v/>
      </c>
      <c r="G102" s="1564" t="str">
        <f t="shared" si="41"/>
        <v/>
      </c>
      <c r="I102" s="1564" t="str">
        <f t="shared" si="23"/>
        <v/>
      </c>
      <c r="K102" s="1564" t="str">
        <f t="shared" si="24"/>
        <v/>
      </c>
      <c r="M102" s="1564" t="str">
        <f t="shared" si="25"/>
        <v/>
      </c>
      <c r="O102" s="1564" t="str">
        <f t="shared" si="26"/>
        <v/>
      </c>
      <c r="Q102" s="1564" t="str">
        <f t="shared" si="27"/>
        <v/>
      </c>
      <c r="S102" s="1564" t="str">
        <f t="shared" si="28"/>
        <v/>
      </c>
      <c r="U102" s="1564" t="str">
        <f t="shared" si="29"/>
        <v/>
      </c>
      <c r="W102" s="1564" t="str">
        <f t="shared" si="30"/>
        <v/>
      </c>
      <c r="Y102" s="1564" t="str">
        <f t="shared" si="31"/>
        <v/>
      </c>
      <c r="AA102" s="1564" t="str">
        <f t="shared" si="32"/>
        <v/>
      </c>
      <c r="AC102" s="1564" t="str">
        <f t="shared" si="33"/>
        <v/>
      </c>
      <c r="AE102" s="1564" t="str">
        <f t="shared" si="34"/>
        <v/>
      </c>
      <c r="AG102" s="1564" t="str">
        <f t="shared" si="35"/>
        <v/>
      </c>
      <c r="AI102" s="1564" t="str">
        <f t="shared" si="36"/>
        <v/>
      </c>
      <c r="AK102" s="1564" t="str">
        <f t="shared" si="37"/>
        <v/>
      </c>
      <c r="AM102" s="1564" t="str">
        <f t="shared" si="38"/>
        <v/>
      </c>
      <c r="AO102" s="1564" t="str">
        <f t="shared" si="39"/>
        <v/>
      </c>
      <c r="AQ102" s="1564" t="str">
        <f t="shared" si="40"/>
        <v/>
      </c>
    </row>
    <row r="103" spans="5:43">
      <c r="E103" s="1564" t="str">
        <f t="shared" si="41"/>
        <v/>
      </c>
      <c r="G103" s="1564" t="str">
        <f t="shared" si="41"/>
        <v/>
      </c>
      <c r="I103" s="1564" t="str">
        <f t="shared" si="23"/>
        <v/>
      </c>
      <c r="K103" s="1564" t="str">
        <f t="shared" si="24"/>
        <v/>
      </c>
      <c r="M103" s="1564" t="str">
        <f t="shared" si="25"/>
        <v/>
      </c>
      <c r="O103" s="1564" t="str">
        <f t="shared" si="26"/>
        <v/>
      </c>
      <c r="Q103" s="1564" t="str">
        <f t="shared" si="27"/>
        <v/>
      </c>
      <c r="S103" s="1564" t="str">
        <f t="shared" si="28"/>
        <v/>
      </c>
      <c r="U103" s="1564" t="str">
        <f t="shared" si="29"/>
        <v/>
      </c>
      <c r="W103" s="1564" t="str">
        <f t="shared" si="30"/>
        <v/>
      </c>
      <c r="Y103" s="1564" t="str">
        <f t="shared" si="31"/>
        <v/>
      </c>
      <c r="AA103" s="1564" t="str">
        <f t="shared" si="32"/>
        <v/>
      </c>
      <c r="AC103" s="1564" t="str">
        <f t="shared" si="33"/>
        <v/>
      </c>
      <c r="AE103" s="1564" t="str">
        <f t="shared" si="34"/>
        <v/>
      </c>
      <c r="AG103" s="1564" t="str">
        <f t="shared" si="35"/>
        <v/>
      </c>
      <c r="AI103" s="1564" t="str">
        <f t="shared" si="36"/>
        <v/>
      </c>
      <c r="AK103" s="1564" t="str">
        <f t="shared" si="37"/>
        <v/>
      </c>
      <c r="AM103" s="1564" t="str">
        <f t="shared" si="38"/>
        <v/>
      </c>
      <c r="AO103" s="1564" t="str">
        <f t="shared" si="39"/>
        <v/>
      </c>
      <c r="AQ103" s="1564" t="str">
        <f t="shared" si="40"/>
        <v/>
      </c>
    </row>
    <row r="104" spans="5:43">
      <c r="E104" s="1564" t="str">
        <f t="shared" si="41"/>
        <v/>
      </c>
      <c r="G104" s="1564" t="str">
        <f t="shared" si="41"/>
        <v/>
      </c>
      <c r="I104" s="1564" t="str">
        <f t="shared" si="23"/>
        <v/>
      </c>
      <c r="K104" s="1564" t="str">
        <f t="shared" si="24"/>
        <v/>
      </c>
      <c r="M104" s="1564" t="str">
        <f t="shared" si="25"/>
        <v/>
      </c>
      <c r="O104" s="1564" t="str">
        <f t="shared" si="26"/>
        <v/>
      </c>
      <c r="Q104" s="1564" t="str">
        <f t="shared" si="27"/>
        <v/>
      </c>
      <c r="S104" s="1564" t="str">
        <f t="shared" si="28"/>
        <v/>
      </c>
      <c r="U104" s="1564" t="str">
        <f t="shared" si="29"/>
        <v/>
      </c>
      <c r="W104" s="1564" t="str">
        <f t="shared" si="30"/>
        <v/>
      </c>
      <c r="Y104" s="1564" t="str">
        <f t="shared" si="31"/>
        <v/>
      </c>
      <c r="AA104" s="1564" t="str">
        <f t="shared" si="32"/>
        <v/>
      </c>
      <c r="AC104" s="1564" t="str">
        <f t="shared" si="33"/>
        <v/>
      </c>
      <c r="AE104" s="1564" t="str">
        <f t="shared" si="34"/>
        <v/>
      </c>
      <c r="AG104" s="1564" t="str">
        <f t="shared" si="35"/>
        <v/>
      </c>
      <c r="AI104" s="1564" t="str">
        <f t="shared" si="36"/>
        <v/>
      </c>
      <c r="AK104" s="1564" t="str">
        <f t="shared" si="37"/>
        <v/>
      </c>
      <c r="AM104" s="1564" t="str">
        <f t="shared" si="38"/>
        <v/>
      </c>
      <c r="AO104" s="1564" t="str">
        <f t="shared" si="39"/>
        <v/>
      </c>
      <c r="AQ104" s="1564" t="str">
        <f t="shared" si="40"/>
        <v/>
      </c>
    </row>
    <row r="105" spans="5:43">
      <c r="E105" s="1564" t="str">
        <f t="shared" si="41"/>
        <v/>
      </c>
      <c r="G105" s="1564" t="str">
        <f t="shared" si="41"/>
        <v/>
      </c>
      <c r="I105" s="1564" t="str">
        <f t="shared" si="23"/>
        <v/>
      </c>
      <c r="K105" s="1564" t="str">
        <f t="shared" si="24"/>
        <v/>
      </c>
      <c r="M105" s="1564" t="str">
        <f t="shared" si="25"/>
        <v/>
      </c>
      <c r="O105" s="1564" t="str">
        <f t="shared" si="26"/>
        <v/>
      </c>
      <c r="Q105" s="1564" t="str">
        <f t="shared" si="27"/>
        <v/>
      </c>
      <c r="S105" s="1564" t="str">
        <f t="shared" si="28"/>
        <v/>
      </c>
      <c r="U105" s="1564" t="str">
        <f t="shared" si="29"/>
        <v/>
      </c>
      <c r="W105" s="1564" t="str">
        <f t="shared" si="30"/>
        <v/>
      </c>
      <c r="Y105" s="1564" t="str">
        <f t="shared" si="31"/>
        <v/>
      </c>
      <c r="AA105" s="1564" t="str">
        <f t="shared" si="32"/>
        <v/>
      </c>
      <c r="AC105" s="1564" t="str">
        <f t="shared" si="33"/>
        <v/>
      </c>
      <c r="AE105" s="1564" t="str">
        <f t="shared" si="34"/>
        <v/>
      </c>
      <c r="AG105" s="1564" t="str">
        <f t="shared" si="35"/>
        <v/>
      </c>
      <c r="AI105" s="1564" t="str">
        <f t="shared" si="36"/>
        <v/>
      </c>
      <c r="AK105" s="1564" t="str">
        <f t="shared" si="37"/>
        <v/>
      </c>
      <c r="AM105" s="1564" t="str">
        <f t="shared" si="38"/>
        <v/>
      </c>
      <c r="AO105" s="1564" t="str">
        <f t="shared" si="39"/>
        <v/>
      </c>
      <c r="AQ105" s="1564" t="str">
        <f t="shared" si="40"/>
        <v/>
      </c>
    </row>
    <row r="106" spans="5:43">
      <c r="E106" s="1564" t="str">
        <f t="shared" si="41"/>
        <v/>
      </c>
      <c r="G106" s="1564" t="str">
        <f t="shared" si="41"/>
        <v/>
      </c>
      <c r="I106" s="1564" t="str">
        <f t="shared" si="23"/>
        <v/>
      </c>
      <c r="K106" s="1564" t="str">
        <f t="shared" si="24"/>
        <v/>
      </c>
      <c r="M106" s="1564" t="str">
        <f t="shared" si="25"/>
        <v/>
      </c>
      <c r="O106" s="1564" t="str">
        <f t="shared" si="26"/>
        <v/>
      </c>
      <c r="Q106" s="1564" t="str">
        <f t="shared" si="27"/>
        <v/>
      </c>
      <c r="S106" s="1564" t="str">
        <f t="shared" si="28"/>
        <v/>
      </c>
      <c r="U106" s="1564" t="str">
        <f t="shared" si="29"/>
        <v/>
      </c>
      <c r="W106" s="1564" t="str">
        <f t="shared" si="30"/>
        <v/>
      </c>
      <c r="Y106" s="1564" t="str">
        <f t="shared" si="31"/>
        <v/>
      </c>
      <c r="AA106" s="1564" t="str">
        <f t="shared" si="32"/>
        <v/>
      </c>
      <c r="AC106" s="1564" t="str">
        <f t="shared" si="33"/>
        <v/>
      </c>
      <c r="AE106" s="1564" t="str">
        <f t="shared" si="34"/>
        <v/>
      </c>
      <c r="AG106" s="1564" t="str">
        <f t="shared" si="35"/>
        <v/>
      </c>
      <c r="AI106" s="1564" t="str">
        <f t="shared" si="36"/>
        <v/>
      </c>
      <c r="AK106" s="1564" t="str">
        <f t="shared" si="37"/>
        <v/>
      </c>
      <c r="AM106" s="1564" t="str">
        <f t="shared" si="38"/>
        <v/>
      </c>
      <c r="AO106" s="1564" t="str">
        <f t="shared" si="39"/>
        <v/>
      </c>
      <c r="AQ106" s="1564" t="str">
        <f t="shared" si="40"/>
        <v/>
      </c>
    </row>
    <row r="107" spans="5:43">
      <c r="E107" s="1564" t="str">
        <f t="shared" si="41"/>
        <v/>
      </c>
      <c r="G107" s="1564" t="str">
        <f t="shared" si="41"/>
        <v/>
      </c>
      <c r="I107" s="1564" t="str">
        <f t="shared" si="23"/>
        <v/>
      </c>
      <c r="K107" s="1564" t="str">
        <f t="shared" si="24"/>
        <v/>
      </c>
      <c r="M107" s="1564" t="str">
        <f t="shared" si="25"/>
        <v/>
      </c>
      <c r="O107" s="1564" t="str">
        <f t="shared" si="26"/>
        <v/>
      </c>
      <c r="Q107" s="1564" t="str">
        <f t="shared" si="27"/>
        <v/>
      </c>
      <c r="S107" s="1564" t="str">
        <f t="shared" si="28"/>
        <v/>
      </c>
      <c r="U107" s="1564" t="str">
        <f t="shared" si="29"/>
        <v/>
      </c>
      <c r="W107" s="1564" t="str">
        <f t="shared" si="30"/>
        <v/>
      </c>
      <c r="Y107" s="1564" t="str">
        <f t="shared" si="31"/>
        <v/>
      </c>
      <c r="AA107" s="1564" t="str">
        <f t="shared" si="32"/>
        <v/>
      </c>
      <c r="AC107" s="1564" t="str">
        <f t="shared" si="33"/>
        <v/>
      </c>
      <c r="AE107" s="1564" t="str">
        <f t="shared" si="34"/>
        <v/>
      </c>
      <c r="AG107" s="1564" t="str">
        <f t="shared" si="35"/>
        <v/>
      </c>
      <c r="AI107" s="1564" t="str">
        <f t="shared" si="36"/>
        <v/>
      </c>
      <c r="AK107" s="1564" t="str">
        <f t="shared" si="37"/>
        <v/>
      </c>
      <c r="AM107" s="1564" t="str">
        <f t="shared" si="38"/>
        <v/>
      </c>
      <c r="AO107" s="1564" t="str">
        <f t="shared" si="39"/>
        <v/>
      </c>
      <c r="AQ107" s="1564" t="str">
        <f t="shared" si="40"/>
        <v/>
      </c>
    </row>
    <row r="108" spans="5:43">
      <c r="E108" s="1564" t="str">
        <f t="shared" si="41"/>
        <v/>
      </c>
      <c r="G108" s="1564" t="str">
        <f t="shared" si="41"/>
        <v/>
      </c>
      <c r="I108" s="1564" t="str">
        <f t="shared" si="23"/>
        <v/>
      </c>
      <c r="K108" s="1564" t="str">
        <f t="shared" si="24"/>
        <v/>
      </c>
      <c r="M108" s="1564" t="str">
        <f t="shared" si="25"/>
        <v/>
      </c>
      <c r="O108" s="1564" t="str">
        <f t="shared" si="26"/>
        <v/>
      </c>
      <c r="Q108" s="1564" t="str">
        <f t="shared" si="27"/>
        <v/>
      </c>
      <c r="S108" s="1564" t="str">
        <f t="shared" si="28"/>
        <v/>
      </c>
      <c r="U108" s="1564" t="str">
        <f t="shared" si="29"/>
        <v/>
      </c>
      <c r="W108" s="1564" t="str">
        <f t="shared" si="30"/>
        <v/>
      </c>
      <c r="Y108" s="1564" t="str">
        <f t="shared" si="31"/>
        <v/>
      </c>
      <c r="AA108" s="1564" t="str">
        <f t="shared" si="32"/>
        <v/>
      </c>
      <c r="AC108" s="1564" t="str">
        <f t="shared" si="33"/>
        <v/>
      </c>
      <c r="AE108" s="1564" t="str">
        <f t="shared" si="34"/>
        <v/>
      </c>
      <c r="AG108" s="1564" t="str">
        <f t="shared" si="35"/>
        <v/>
      </c>
      <c r="AI108" s="1564" t="str">
        <f t="shared" si="36"/>
        <v/>
      </c>
      <c r="AK108" s="1564" t="str">
        <f t="shared" si="37"/>
        <v/>
      </c>
      <c r="AM108" s="1564" t="str">
        <f t="shared" si="38"/>
        <v/>
      </c>
      <c r="AO108" s="1564" t="str">
        <f t="shared" si="39"/>
        <v/>
      </c>
      <c r="AQ108" s="1564" t="str">
        <f t="shared" si="40"/>
        <v/>
      </c>
    </row>
    <row r="109" spans="5:43">
      <c r="E109" s="1564" t="str">
        <f t="shared" ref="E109:G124" si="42">IF(OR($B109=0,D109=0),"",D109/$B109)</f>
        <v/>
      </c>
      <c r="G109" s="1564" t="str">
        <f t="shared" si="42"/>
        <v/>
      </c>
      <c r="I109" s="1564" t="str">
        <f t="shared" si="23"/>
        <v/>
      </c>
      <c r="K109" s="1564" t="str">
        <f t="shared" si="24"/>
        <v/>
      </c>
      <c r="M109" s="1564" t="str">
        <f t="shared" si="25"/>
        <v/>
      </c>
      <c r="O109" s="1564" t="str">
        <f t="shared" si="26"/>
        <v/>
      </c>
      <c r="Q109" s="1564" t="str">
        <f t="shared" si="27"/>
        <v/>
      </c>
      <c r="S109" s="1564" t="str">
        <f t="shared" si="28"/>
        <v/>
      </c>
      <c r="U109" s="1564" t="str">
        <f t="shared" si="29"/>
        <v/>
      </c>
      <c r="W109" s="1564" t="str">
        <f t="shared" si="30"/>
        <v/>
      </c>
      <c r="Y109" s="1564" t="str">
        <f t="shared" si="31"/>
        <v/>
      </c>
      <c r="AA109" s="1564" t="str">
        <f t="shared" si="32"/>
        <v/>
      </c>
      <c r="AC109" s="1564" t="str">
        <f t="shared" si="33"/>
        <v/>
      </c>
      <c r="AE109" s="1564" t="str">
        <f t="shared" si="34"/>
        <v/>
      </c>
      <c r="AG109" s="1564" t="str">
        <f t="shared" si="35"/>
        <v/>
      </c>
      <c r="AI109" s="1564" t="str">
        <f t="shared" si="36"/>
        <v/>
      </c>
      <c r="AK109" s="1564" t="str">
        <f t="shared" si="37"/>
        <v/>
      </c>
      <c r="AM109" s="1564" t="str">
        <f t="shared" si="38"/>
        <v/>
      </c>
      <c r="AO109" s="1564" t="str">
        <f t="shared" si="39"/>
        <v/>
      </c>
      <c r="AQ109" s="1564" t="str">
        <f t="shared" si="40"/>
        <v/>
      </c>
    </row>
    <row r="110" spans="5:43">
      <c r="E110" s="1564" t="str">
        <f t="shared" si="42"/>
        <v/>
      </c>
      <c r="G110" s="1564" t="str">
        <f t="shared" si="42"/>
        <v/>
      </c>
      <c r="I110" s="1564" t="str">
        <f t="shared" si="23"/>
        <v/>
      </c>
      <c r="K110" s="1564" t="str">
        <f t="shared" si="24"/>
        <v/>
      </c>
      <c r="M110" s="1564" t="str">
        <f t="shared" si="25"/>
        <v/>
      </c>
      <c r="O110" s="1564" t="str">
        <f t="shared" si="26"/>
        <v/>
      </c>
      <c r="Q110" s="1564" t="str">
        <f t="shared" si="27"/>
        <v/>
      </c>
      <c r="S110" s="1564" t="str">
        <f t="shared" si="28"/>
        <v/>
      </c>
      <c r="U110" s="1564" t="str">
        <f t="shared" si="29"/>
        <v/>
      </c>
      <c r="W110" s="1564" t="str">
        <f t="shared" si="30"/>
        <v/>
      </c>
      <c r="Y110" s="1564" t="str">
        <f t="shared" si="31"/>
        <v/>
      </c>
      <c r="AA110" s="1564" t="str">
        <f t="shared" si="32"/>
        <v/>
      </c>
      <c r="AC110" s="1564" t="str">
        <f t="shared" si="33"/>
        <v/>
      </c>
      <c r="AE110" s="1564" t="str">
        <f t="shared" si="34"/>
        <v/>
      </c>
      <c r="AG110" s="1564" t="str">
        <f t="shared" si="35"/>
        <v/>
      </c>
      <c r="AI110" s="1564" t="str">
        <f t="shared" si="36"/>
        <v/>
      </c>
      <c r="AK110" s="1564" t="str">
        <f t="shared" si="37"/>
        <v/>
      </c>
      <c r="AM110" s="1564" t="str">
        <f t="shared" si="38"/>
        <v/>
      </c>
      <c r="AO110" s="1564" t="str">
        <f t="shared" si="39"/>
        <v/>
      </c>
      <c r="AQ110" s="1564" t="str">
        <f t="shared" si="40"/>
        <v/>
      </c>
    </row>
    <row r="111" spans="5:43">
      <c r="E111" s="1564" t="str">
        <f t="shared" si="42"/>
        <v/>
      </c>
      <c r="G111" s="1564" t="str">
        <f t="shared" si="42"/>
        <v/>
      </c>
      <c r="I111" s="1564" t="str">
        <f t="shared" si="23"/>
        <v/>
      </c>
      <c r="K111" s="1564" t="str">
        <f t="shared" si="24"/>
        <v/>
      </c>
      <c r="M111" s="1564" t="str">
        <f t="shared" si="25"/>
        <v/>
      </c>
      <c r="O111" s="1564" t="str">
        <f t="shared" si="26"/>
        <v/>
      </c>
      <c r="Q111" s="1564" t="str">
        <f t="shared" si="27"/>
        <v/>
      </c>
      <c r="S111" s="1564" t="str">
        <f t="shared" si="28"/>
        <v/>
      </c>
      <c r="U111" s="1564" t="str">
        <f t="shared" si="29"/>
        <v/>
      </c>
      <c r="W111" s="1564" t="str">
        <f t="shared" si="30"/>
        <v/>
      </c>
      <c r="Y111" s="1564" t="str">
        <f t="shared" si="31"/>
        <v/>
      </c>
      <c r="AA111" s="1564" t="str">
        <f t="shared" si="32"/>
        <v/>
      </c>
      <c r="AC111" s="1564" t="str">
        <f t="shared" si="33"/>
        <v/>
      </c>
      <c r="AE111" s="1564" t="str">
        <f t="shared" si="34"/>
        <v/>
      </c>
      <c r="AG111" s="1564" t="str">
        <f t="shared" si="35"/>
        <v/>
      </c>
      <c r="AI111" s="1564" t="str">
        <f t="shared" si="36"/>
        <v/>
      </c>
      <c r="AK111" s="1564" t="str">
        <f t="shared" si="37"/>
        <v/>
      </c>
      <c r="AM111" s="1564" t="str">
        <f t="shared" si="38"/>
        <v/>
      </c>
      <c r="AO111" s="1564" t="str">
        <f t="shared" si="39"/>
        <v/>
      </c>
      <c r="AQ111" s="1564" t="str">
        <f t="shared" si="40"/>
        <v/>
      </c>
    </row>
    <row r="112" spans="5:43">
      <c r="E112" s="1564" t="str">
        <f t="shared" si="42"/>
        <v/>
      </c>
      <c r="G112" s="1564" t="str">
        <f t="shared" si="42"/>
        <v/>
      </c>
      <c r="I112" s="1564" t="str">
        <f t="shared" si="23"/>
        <v/>
      </c>
      <c r="K112" s="1564" t="str">
        <f t="shared" si="24"/>
        <v/>
      </c>
      <c r="M112" s="1564" t="str">
        <f t="shared" si="25"/>
        <v/>
      </c>
      <c r="O112" s="1564" t="str">
        <f t="shared" si="26"/>
        <v/>
      </c>
      <c r="Q112" s="1564" t="str">
        <f t="shared" si="27"/>
        <v/>
      </c>
      <c r="S112" s="1564" t="str">
        <f t="shared" si="28"/>
        <v/>
      </c>
      <c r="U112" s="1564" t="str">
        <f t="shared" si="29"/>
        <v/>
      </c>
      <c r="W112" s="1564" t="str">
        <f t="shared" si="30"/>
        <v/>
      </c>
      <c r="Y112" s="1564" t="str">
        <f t="shared" si="31"/>
        <v/>
      </c>
      <c r="AA112" s="1564" t="str">
        <f t="shared" si="32"/>
        <v/>
      </c>
      <c r="AC112" s="1564" t="str">
        <f t="shared" si="33"/>
        <v/>
      </c>
      <c r="AE112" s="1564" t="str">
        <f t="shared" si="34"/>
        <v/>
      </c>
      <c r="AG112" s="1564" t="str">
        <f t="shared" si="35"/>
        <v/>
      </c>
      <c r="AI112" s="1564" t="str">
        <f t="shared" si="36"/>
        <v/>
      </c>
      <c r="AK112" s="1564" t="str">
        <f t="shared" si="37"/>
        <v/>
      </c>
      <c r="AM112" s="1564" t="str">
        <f t="shared" si="38"/>
        <v/>
      </c>
      <c r="AO112" s="1564" t="str">
        <f t="shared" si="39"/>
        <v/>
      </c>
      <c r="AQ112" s="1564" t="str">
        <f t="shared" si="40"/>
        <v/>
      </c>
    </row>
    <row r="113" spans="5:43">
      <c r="E113" s="1564" t="str">
        <f t="shared" si="42"/>
        <v/>
      </c>
      <c r="G113" s="1564" t="str">
        <f t="shared" si="42"/>
        <v/>
      </c>
      <c r="I113" s="1564" t="str">
        <f t="shared" si="23"/>
        <v/>
      </c>
      <c r="K113" s="1564" t="str">
        <f t="shared" si="24"/>
        <v/>
      </c>
      <c r="M113" s="1564" t="str">
        <f t="shared" si="25"/>
        <v/>
      </c>
      <c r="O113" s="1564" t="str">
        <f t="shared" si="26"/>
        <v/>
      </c>
      <c r="Q113" s="1564" t="str">
        <f t="shared" si="27"/>
        <v/>
      </c>
      <c r="S113" s="1564" t="str">
        <f t="shared" si="28"/>
        <v/>
      </c>
      <c r="U113" s="1564" t="str">
        <f t="shared" si="29"/>
        <v/>
      </c>
      <c r="W113" s="1564" t="str">
        <f t="shared" si="30"/>
        <v/>
      </c>
      <c r="Y113" s="1564" t="str">
        <f t="shared" si="31"/>
        <v/>
      </c>
      <c r="AA113" s="1564" t="str">
        <f t="shared" si="32"/>
        <v/>
      </c>
      <c r="AC113" s="1564" t="str">
        <f t="shared" si="33"/>
        <v/>
      </c>
      <c r="AE113" s="1564" t="str">
        <f t="shared" si="34"/>
        <v/>
      </c>
      <c r="AG113" s="1564" t="str">
        <f t="shared" si="35"/>
        <v/>
      </c>
      <c r="AI113" s="1564" t="str">
        <f t="shared" si="36"/>
        <v/>
      </c>
      <c r="AK113" s="1564" t="str">
        <f t="shared" si="37"/>
        <v/>
      </c>
      <c r="AM113" s="1564" t="str">
        <f t="shared" si="38"/>
        <v/>
      </c>
      <c r="AO113" s="1564" t="str">
        <f t="shared" si="39"/>
        <v/>
      </c>
      <c r="AQ113" s="1564" t="str">
        <f t="shared" si="40"/>
        <v/>
      </c>
    </row>
    <row r="114" spans="5:43">
      <c r="E114" s="1564" t="str">
        <f t="shared" si="42"/>
        <v/>
      </c>
      <c r="G114" s="1564" t="str">
        <f t="shared" si="42"/>
        <v/>
      </c>
      <c r="I114" s="1564" t="str">
        <f t="shared" si="23"/>
        <v/>
      </c>
      <c r="K114" s="1564" t="str">
        <f t="shared" si="24"/>
        <v/>
      </c>
      <c r="M114" s="1564" t="str">
        <f t="shared" si="25"/>
        <v/>
      </c>
      <c r="O114" s="1564" t="str">
        <f t="shared" si="26"/>
        <v/>
      </c>
      <c r="Q114" s="1564" t="str">
        <f t="shared" si="27"/>
        <v/>
      </c>
      <c r="S114" s="1564" t="str">
        <f t="shared" si="28"/>
        <v/>
      </c>
      <c r="U114" s="1564" t="str">
        <f t="shared" si="29"/>
        <v/>
      </c>
      <c r="W114" s="1564" t="str">
        <f t="shared" si="30"/>
        <v/>
      </c>
      <c r="Y114" s="1564" t="str">
        <f t="shared" si="31"/>
        <v/>
      </c>
      <c r="AA114" s="1564" t="str">
        <f t="shared" si="32"/>
        <v/>
      </c>
      <c r="AC114" s="1564" t="str">
        <f t="shared" si="33"/>
        <v/>
      </c>
      <c r="AE114" s="1564" t="str">
        <f t="shared" si="34"/>
        <v/>
      </c>
      <c r="AG114" s="1564" t="str">
        <f t="shared" si="35"/>
        <v/>
      </c>
      <c r="AI114" s="1564" t="str">
        <f t="shared" si="36"/>
        <v/>
      </c>
      <c r="AK114" s="1564" t="str">
        <f t="shared" si="37"/>
        <v/>
      </c>
      <c r="AM114" s="1564" t="str">
        <f t="shared" si="38"/>
        <v/>
      </c>
      <c r="AO114" s="1564" t="str">
        <f t="shared" si="39"/>
        <v/>
      </c>
      <c r="AQ114" s="1564" t="str">
        <f t="shared" si="40"/>
        <v/>
      </c>
    </row>
    <row r="115" spans="5:43">
      <c r="E115" s="1564" t="str">
        <f t="shared" si="42"/>
        <v/>
      </c>
      <c r="G115" s="1564" t="str">
        <f t="shared" si="42"/>
        <v/>
      </c>
      <c r="I115" s="1564" t="str">
        <f t="shared" si="23"/>
        <v/>
      </c>
      <c r="K115" s="1564" t="str">
        <f t="shared" si="24"/>
        <v/>
      </c>
      <c r="M115" s="1564" t="str">
        <f t="shared" si="25"/>
        <v/>
      </c>
      <c r="O115" s="1564" t="str">
        <f t="shared" si="26"/>
        <v/>
      </c>
      <c r="Q115" s="1564" t="str">
        <f t="shared" si="27"/>
        <v/>
      </c>
      <c r="S115" s="1564" t="str">
        <f t="shared" si="28"/>
        <v/>
      </c>
      <c r="U115" s="1564" t="str">
        <f t="shared" si="29"/>
        <v/>
      </c>
      <c r="W115" s="1564" t="str">
        <f t="shared" si="30"/>
        <v/>
      </c>
      <c r="Y115" s="1564" t="str">
        <f t="shared" si="31"/>
        <v/>
      </c>
      <c r="AA115" s="1564" t="str">
        <f t="shared" si="32"/>
        <v/>
      </c>
      <c r="AC115" s="1564" t="str">
        <f t="shared" si="33"/>
        <v/>
      </c>
      <c r="AE115" s="1564" t="str">
        <f t="shared" si="34"/>
        <v/>
      </c>
      <c r="AG115" s="1564" t="str">
        <f t="shared" si="35"/>
        <v/>
      </c>
      <c r="AI115" s="1564" t="str">
        <f t="shared" si="36"/>
        <v/>
      </c>
      <c r="AK115" s="1564" t="str">
        <f t="shared" si="37"/>
        <v/>
      </c>
      <c r="AM115" s="1564" t="str">
        <f t="shared" si="38"/>
        <v/>
      </c>
      <c r="AO115" s="1564" t="str">
        <f t="shared" si="39"/>
        <v/>
      </c>
      <c r="AQ115" s="1564" t="str">
        <f t="shared" si="40"/>
        <v/>
      </c>
    </row>
    <row r="116" spans="5:43">
      <c r="E116" s="1564" t="str">
        <f t="shared" si="42"/>
        <v/>
      </c>
      <c r="G116" s="1564" t="str">
        <f t="shared" si="42"/>
        <v/>
      </c>
      <c r="I116" s="1564" t="str">
        <f t="shared" si="23"/>
        <v/>
      </c>
      <c r="K116" s="1564" t="str">
        <f t="shared" si="24"/>
        <v/>
      </c>
      <c r="M116" s="1564" t="str">
        <f t="shared" si="25"/>
        <v/>
      </c>
      <c r="O116" s="1564" t="str">
        <f t="shared" si="26"/>
        <v/>
      </c>
      <c r="Q116" s="1564" t="str">
        <f t="shared" si="27"/>
        <v/>
      </c>
      <c r="S116" s="1564" t="str">
        <f t="shared" si="28"/>
        <v/>
      </c>
      <c r="U116" s="1564" t="str">
        <f t="shared" si="29"/>
        <v/>
      </c>
      <c r="W116" s="1564" t="str">
        <f t="shared" si="30"/>
        <v/>
      </c>
      <c r="Y116" s="1564" t="str">
        <f t="shared" si="31"/>
        <v/>
      </c>
      <c r="AA116" s="1564" t="str">
        <f t="shared" si="32"/>
        <v/>
      </c>
      <c r="AC116" s="1564" t="str">
        <f t="shared" si="33"/>
        <v/>
      </c>
      <c r="AE116" s="1564" t="str">
        <f t="shared" si="34"/>
        <v/>
      </c>
      <c r="AG116" s="1564" t="str">
        <f t="shared" si="35"/>
        <v/>
      </c>
      <c r="AI116" s="1564" t="str">
        <f t="shared" si="36"/>
        <v/>
      </c>
      <c r="AK116" s="1564" t="str">
        <f t="shared" si="37"/>
        <v/>
      </c>
      <c r="AM116" s="1564" t="str">
        <f t="shared" si="38"/>
        <v/>
      </c>
      <c r="AO116" s="1564" t="str">
        <f t="shared" si="39"/>
        <v/>
      </c>
      <c r="AQ116" s="1564" t="str">
        <f t="shared" si="40"/>
        <v/>
      </c>
    </row>
    <row r="117" spans="5:43">
      <c r="E117" s="1564" t="str">
        <f t="shared" si="42"/>
        <v/>
      </c>
      <c r="G117" s="1564" t="str">
        <f t="shared" si="42"/>
        <v/>
      </c>
      <c r="I117" s="1564" t="str">
        <f t="shared" si="23"/>
        <v/>
      </c>
      <c r="K117" s="1564" t="str">
        <f t="shared" si="24"/>
        <v/>
      </c>
      <c r="M117" s="1564" t="str">
        <f t="shared" si="25"/>
        <v/>
      </c>
      <c r="O117" s="1564" t="str">
        <f t="shared" si="26"/>
        <v/>
      </c>
      <c r="Q117" s="1564" t="str">
        <f t="shared" si="27"/>
        <v/>
      </c>
      <c r="S117" s="1564" t="str">
        <f t="shared" si="28"/>
        <v/>
      </c>
      <c r="U117" s="1564" t="str">
        <f t="shared" si="29"/>
        <v/>
      </c>
      <c r="W117" s="1564" t="str">
        <f t="shared" si="30"/>
        <v/>
      </c>
      <c r="Y117" s="1564" t="str">
        <f t="shared" si="31"/>
        <v/>
      </c>
      <c r="AA117" s="1564" t="str">
        <f t="shared" si="32"/>
        <v/>
      </c>
      <c r="AC117" s="1564" t="str">
        <f t="shared" si="33"/>
        <v/>
      </c>
      <c r="AE117" s="1564" t="str">
        <f t="shared" si="34"/>
        <v/>
      </c>
      <c r="AG117" s="1564" t="str">
        <f t="shared" si="35"/>
        <v/>
      </c>
      <c r="AI117" s="1564" t="str">
        <f t="shared" si="36"/>
        <v/>
      </c>
      <c r="AK117" s="1564" t="str">
        <f t="shared" si="37"/>
        <v/>
      </c>
      <c r="AM117" s="1564" t="str">
        <f t="shared" si="38"/>
        <v/>
      </c>
      <c r="AO117" s="1564" t="str">
        <f t="shared" si="39"/>
        <v/>
      </c>
      <c r="AQ117" s="1564" t="str">
        <f t="shared" si="40"/>
        <v/>
      </c>
    </row>
    <row r="118" spans="5:43">
      <c r="E118" s="1564" t="str">
        <f t="shared" si="42"/>
        <v/>
      </c>
      <c r="G118" s="1564" t="str">
        <f t="shared" si="42"/>
        <v/>
      </c>
      <c r="I118" s="1564" t="str">
        <f t="shared" si="23"/>
        <v/>
      </c>
      <c r="K118" s="1564" t="str">
        <f t="shared" si="24"/>
        <v/>
      </c>
      <c r="M118" s="1564" t="str">
        <f t="shared" si="25"/>
        <v/>
      </c>
      <c r="O118" s="1564" t="str">
        <f t="shared" si="26"/>
        <v/>
      </c>
      <c r="Q118" s="1564" t="str">
        <f t="shared" si="27"/>
        <v/>
      </c>
      <c r="S118" s="1564" t="str">
        <f t="shared" si="28"/>
        <v/>
      </c>
      <c r="U118" s="1564" t="str">
        <f t="shared" si="29"/>
        <v/>
      </c>
      <c r="W118" s="1564" t="str">
        <f t="shared" si="30"/>
        <v/>
      </c>
      <c r="Y118" s="1564" t="str">
        <f t="shared" si="31"/>
        <v/>
      </c>
      <c r="AA118" s="1564" t="str">
        <f t="shared" si="32"/>
        <v/>
      </c>
      <c r="AC118" s="1564" t="str">
        <f t="shared" si="33"/>
        <v/>
      </c>
      <c r="AE118" s="1564" t="str">
        <f t="shared" si="34"/>
        <v/>
      </c>
      <c r="AG118" s="1564" t="str">
        <f t="shared" si="35"/>
        <v/>
      </c>
      <c r="AI118" s="1564" t="str">
        <f t="shared" si="36"/>
        <v/>
      </c>
      <c r="AK118" s="1564" t="str">
        <f t="shared" si="37"/>
        <v/>
      </c>
      <c r="AM118" s="1564" t="str">
        <f t="shared" si="38"/>
        <v/>
      </c>
      <c r="AO118" s="1564" t="str">
        <f t="shared" si="39"/>
        <v/>
      </c>
      <c r="AQ118" s="1564" t="str">
        <f t="shared" si="40"/>
        <v/>
      </c>
    </row>
    <row r="119" spans="5:43">
      <c r="E119" s="1564" t="str">
        <f t="shared" si="42"/>
        <v/>
      </c>
      <c r="G119" s="1564" t="str">
        <f t="shared" si="42"/>
        <v/>
      </c>
      <c r="I119" s="1564" t="str">
        <f t="shared" si="23"/>
        <v/>
      </c>
      <c r="K119" s="1564" t="str">
        <f t="shared" si="24"/>
        <v/>
      </c>
      <c r="M119" s="1564" t="str">
        <f t="shared" si="25"/>
        <v/>
      </c>
      <c r="O119" s="1564" t="str">
        <f t="shared" si="26"/>
        <v/>
      </c>
      <c r="Q119" s="1564" t="str">
        <f t="shared" si="27"/>
        <v/>
      </c>
      <c r="S119" s="1564" t="str">
        <f t="shared" si="28"/>
        <v/>
      </c>
      <c r="U119" s="1564" t="str">
        <f t="shared" si="29"/>
        <v/>
      </c>
      <c r="W119" s="1564" t="str">
        <f t="shared" si="30"/>
        <v/>
      </c>
      <c r="Y119" s="1564" t="str">
        <f t="shared" si="31"/>
        <v/>
      </c>
      <c r="AA119" s="1564" t="str">
        <f t="shared" si="32"/>
        <v/>
      </c>
      <c r="AC119" s="1564" t="str">
        <f t="shared" si="33"/>
        <v/>
      </c>
      <c r="AE119" s="1564" t="str">
        <f t="shared" si="34"/>
        <v/>
      </c>
      <c r="AG119" s="1564" t="str">
        <f t="shared" si="35"/>
        <v/>
      </c>
      <c r="AI119" s="1564" t="str">
        <f t="shared" si="36"/>
        <v/>
      </c>
      <c r="AK119" s="1564" t="str">
        <f t="shared" si="37"/>
        <v/>
      </c>
      <c r="AM119" s="1564" t="str">
        <f t="shared" si="38"/>
        <v/>
      </c>
      <c r="AO119" s="1564" t="str">
        <f t="shared" si="39"/>
        <v/>
      </c>
      <c r="AQ119" s="1564" t="str">
        <f t="shared" si="40"/>
        <v/>
      </c>
    </row>
    <row r="120" spans="5:43">
      <c r="E120" s="1564" t="str">
        <f t="shared" si="42"/>
        <v/>
      </c>
      <c r="G120" s="1564" t="str">
        <f t="shared" si="42"/>
        <v/>
      </c>
      <c r="I120" s="1564" t="str">
        <f t="shared" si="23"/>
        <v/>
      </c>
      <c r="K120" s="1564" t="str">
        <f t="shared" si="24"/>
        <v/>
      </c>
      <c r="M120" s="1564" t="str">
        <f t="shared" si="25"/>
        <v/>
      </c>
      <c r="O120" s="1564" t="str">
        <f t="shared" si="26"/>
        <v/>
      </c>
      <c r="Q120" s="1564" t="str">
        <f t="shared" si="27"/>
        <v/>
      </c>
      <c r="S120" s="1564" t="str">
        <f t="shared" si="28"/>
        <v/>
      </c>
      <c r="U120" s="1564" t="str">
        <f t="shared" si="29"/>
        <v/>
      </c>
      <c r="W120" s="1564" t="str">
        <f t="shared" si="30"/>
        <v/>
      </c>
      <c r="Y120" s="1564" t="str">
        <f t="shared" si="31"/>
        <v/>
      </c>
      <c r="AA120" s="1564" t="str">
        <f t="shared" si="32"/>
        <v/>
      </c>
      <c r="AC120" s="1564" t="str">
        <f t="shared" si="33"/>
        <v/>
      </c>
      <c r="AE120" s="1564" t="str">
        <f t="shared" si="34"/>
        <v/>
      </c>
      <c r="AG120" s="1564" t="str">
        <f t="shared" si="35"/>
        <v/>
      </c>
      <c r="AI120" s="1564" t="str">
        <f t="shared" si="36"/>
        <v/>
      </c>
      <c r="AK120" s="1564" t="str">
        <f t="shared" si="37"/>
        <v/>
      </c>
      <c r="AM120" s="1564" t="str">
        <f t="shared" si="38"/>
        <v/>
      </c>
      <c r="AO120" s="1564" t="str">
        <f t="shared" si="39"/>
        <v/>
      </c>
      <c r="AQ120" s="1564" t="str">
        <f t="shared" si="40"/>
        <v/>
      </c>
    </row>
    <row r="121" spans="5:43">
      <c r="E121" s="1564" t="str">
        <f t="shared" si="42"/>
        <v/>
      </c>
      <c r="G121" s="1564" t="str">
        <f t="shared" si="42"/>
        <v/>
      </c>
      <c r="I121" s="1564" t="str">
        <f t="shared" si="23"/>
        <v/>
      </c>
      <c r="K121" s="1564" t="str">
        <f t="shared" si="24"/>
        <v/>
      </c>
      <c r="M121" s="1564" t="str">
        <f t="shared" si="25"/>
        <v/>
      </c>
      <c r="O121" s="1564" t="str">
        <f t="shared" si="26"/>
        <v/>
      </c>
      <c r="Q121" s="1564" t="str">
        <f t="shared" si="27"/>
        <v/>
      </c>
      <c r="S121" s="1564" t="str">
        <f t="shared" si="28"/>
        <v/>
      </c>
      <c r="U121" s="1564" t="str">
        <f t="shared" si="29"/>
        <v/>
      </c>
      <c r="W121" s="1564" t="str">
        <f t="shared" si="30"/>
        <v/>
      </c>
      <c r="Y121" s="1564" t="str">
        <f t="shared" si="31"/>
        <v/>
      </c>
      <c r="AA121" s="1564" t="str">
        <f t="shared" si="32"/>
        <v/>
      </c>
      <c r="AC121" s="1564" t="str">
        <f t="shared" si="33"/>
        <v/>
      </c>
      <c r="AE121" s="1564" t="str">
        <f t="shared" si="34"/>
        <v/>
      </c>
      <c r="AG121" s="1564" t="str">
        <f t="shared" si="35"/>
        <v/>
      </c>
      <c r="AI121" s="1564" t="str">
        <f t="shared" si="36"/>
        <v/>
      </c>
      <c r="AK121" s="1564" t="str">
        <f t="shared" si="37"/>
        <v/>
      </c>
      <c r="AM121" s="1564" t="str">
        <f t="shared" si="38"/>
        <v/>
      </c>
      <c r="AO121" s="1564" t="str">
        <f t="shared" si="39"/>
        <v/>
      </c>
      <c r="AQ121" s="1564" t="str">
        <f t="shared" si="40"/>
        <v/>
      </c>
    </row>
    <row r="122" spans="5:43">
      <c r="E122" s="1564" t="str">
        <f t="shared" si="42"/>
        <v/>
      </c>
      <c r="G122" s="1564" t="str">
        <f t="shared" si="42"/>
        <v/>
      </c>
      <c r="I122" s="1564" t="str">
        <f t="shared" si="23"/>
        <v/>
      </c>
      <c r="K122" s="1564" t="str">
        <f t="shared" si="24"/>
        <v/>
      </c>
      <c r="M122" s="1564" t="str">
        <f t="shared" si="25"/>
        <v/>
      </c>
      <c r="O122" s="1564" t="str">
        <f t="shared" si="26"/>
        <v/>
      </c>
      <c r="Q122" s="1564" t="str">
        <f t="shared" si="27"/>
        <v/>
      </c>
      <c r="S122" s="1564" t="str">
        <f t="shared" si="28"/>
        <v/>
      </c>
      <c r="U122" s="1564" t="str">
        <f t="shared" si="29"/>
        <v/>
      </c>
      <c r="W122" s="1564" t="str">
        <f t="shared" si="30"/>
        <v/>
      </c>
      <c r="Y122" s="1564" t="str">
        <f t="shared" si="31"/>
        <v/>
      </c>
      <c r="AA122" s="1564" t="str">
        <f t="shared" si="32"/>
        <v/>
      </c>
      <c r="AC122" s="1564" t="str">
        <f t="shared" si="33"/>
        <v/>
      </c>
      <c r="AE122" s="1564" t="str">
        <f t="shared" si="34"/>
        <v/>
      </c>
      <c r="AG122" s="1564" t="str">
        <f t="shared" si="35"/>
        <v/>
      </c>
      <c r="AI122" s="1564" t="str">
        <f t="shared" si="36"/>
        <v/>
      </c>
      <c r="AK122" s="1564" t="str">
        <f t="shared" si="37"/>
        <v/>
      </c>
      <c r="AM122" s="1564" t="str">
        <f t="shared" si="38"/>
        <v/>
      </c>
      <c r="AO122" s="1564" t="str">
        <f t="shared" si="39"/>
        <v/>
      </c>
      <c r="AQ122" s="1564" t="str">
        <f t="shared" si="40"/>
        <v/>
      </c>
    </row>
    <row r="123" spans="5:43">
      <c r="E123" s="1564" t="str">
        <f t="shared" si="42"/>
        <v/>
      </c>
      <c r="G123" s="1564" t="str">
        <f t="shared" si="42"/>
        <v/>
      </c>
      <c r="I123" s="1564" t="str">
        <f t="shared" si="23"/>
        <v/>
      </c>
      <c r="K123" s="1564" t="str">
        <f t="shared" si="24"/>
        <v/>
      </c>
      <c r="M123" s="1564" t="str">
        <f t="shared" si="25"/>
        <v/>
      </c>
      <c r="O123" s="1564" t="str">
        <f t="shared" si="26"/>
        <v/>
      </c>
      <c r="Q123" s="1564" t="str">
        <f t="shared" si="27"/>
        <v/>
      </c>
      <c r="S123" s="1564" t="str">
        <f t="shared" si="28"/>
        <v/>
      </c>
      <c r="U123" s="1564" t="str">
        <f t="shared" si="29"/>
        <v/>
      </c>
      <c r="W123" s="1564" t="str">
        <f t="shared" si="30"/>
        <v/>
      </c>
      <c r="Y123" s="1564" t="str">
        <f t="shared" si="31"/>
        <v/>
      </c>
      <c r="AA123" s="1564" t="str">
        <f t="shared" si="32"/>
        <v/>
      </c>
      <c r="AC123" s="1564" t="str">
        <f t="shared" si="33"/>
        <v/>
      </c>
      <c r="AE123" s="1564" t="str">
        <f t="shared" si="34"/>
        <v/>
      </c>
      <c r="AG123" s="1564" t="str">
        <f t="shared" si="35"/>
        <v/>
      </c>
      <c r="AI123" s="1564" t="str">
        <f t="shared" si="36"/>
        <v/>
      </c>
      <c r="AK123" s="1564" t="str">
        <f t="shared" si="37"/>
        <v/>
      </c>
      <c r="AM123" s="1564" t="str">
        <f t="shared" si="38"/>
        <v/>
      </c>
      <c r="AO123" s="1564" t="str">
        <f t="shared" si="39"/>
        <v/>
      </c>
      <c r="AQ123" s="1564" t="str">
        <f t="shared" si="40"/>
        <v/>
      </c>
    </row>
    <row r="124" spans="5:43">
      <c r="E124" s="1564" t="str">
        <f t="shared" si="42"/>
        <v/>
      </c>
      <c r="G124" s="1564" t="str">
        <f t="shared" si="42"/>
        <v/>
      </c>
      <c r="I124" s="1564" t="str">
        <f t="shared" si="23"/>
        <v/>
      </c>
      <c r="K124" s="1564" t="str">
        <f t="shared" si="24"/>
        <v/>
      </c>
      <c r="M124" s="1564" t="str">
        <f t="shared" si="25"/>
        <v/>
      </c>
      <c r="O124" s="1564" t="str">
        <f t="shared" si="26"/>
        <v/>
      </c>
      <c r="Q124" s="1564" t="str">
        <f t="shared" si="27"/>
        <v/>
      </c>
      <c r="S124" s="1564" t="str">
        <f t="shared" si="28"/>
        <v/>
      </c>
      <c r="U124" s="1564" t="str">
        <f t="shared" si="29"/>
        <v/>
      </c>
      <c r="W124" s="1564" t="str">
        <f t="shared" si="30"/>
        <v/>
      </c>
      <c r="Y124" s="1564" t="str">
        <f t="shared" si="31"/>
        <v/>
      </c>
      <c r="AA124" s="1564" t="str">
        <f t="shared" si="32"/>
        <v/>
      </c>
      <c r="AC124" s="1564" t="str">
        <f t="shared" si="33"/>
        <v/>
      </c>
      <c r="AE124" s="1564" t="str">
        <f t="shared" si="34"/>
        <v/>
      </c>
      <c r="AG124" s="1564" t="str">
        <f t="shared" si="35"/>
        <v/>
      </c>
      <c r="AI124" s="1564" t="str">
        <f t="shared" si="36"/>
        <v/>
      </c>
      <c r="AK124" s="1564" t="str">
        <f t="shared" si="37"/>
        <v/>
      </c>
      <c r="AM124" s="1564" t="str">
        <f t="shared" si="38"/>
        <v/>
      </c>
      <c r="AO124" s="1564" t="str">
        <f t="shared" si="39"/>
        <v/>
      </c>
      <c r="AQ124" s="1564" t="str">
        <f t="shared" si="40"/>
        <v/>
      </c>
    </row>
    <row r="125" spans="5:43">
      <c r="E125" s="1564" t="str">
        <f t="shared" ref="E125:G140" si="43">IF(OR($B125=0,D125=0),"",D125/$B125)</f>
        <v/>
      </c>
      <c r="G125" s="1564" t="str">
        <f t="shared" si="43"/>
        <v/>
      </c>
      <c r="I125" s="1564" t="str">
        <f t="shared" si="23"/>
        <v/>
      </c>
      <c r="K125" s="1564" t="str">
        <f t="shared" si="24"/>
        <v/>
      </c>
      <c r="M125" s="1564" t="str">
        <f t="shared" si="25"/>
        <v/>
      </c>
      <c r="O125" s="1564" t="str">
        <f t="shared" si="26"/>
        <v/>
      </c>
      <c r="Q125" s="1564" t="str">
        <f t="shared" si="27"/>
        <v/>
      </c>
      <c r="S125" s="1564" t="str">
        <f t="shared" si="28"/>
        <v/>
      </c>
      <c r="U125" s="1564" t="str">
        <f t="shared" si="29"/>
        <v/>
      </c>
      <c r="W125" s="1564" t="str">
        <f t="shared" si="30"/>
        <v/>
      </c>
      <c r="Y125" s="1564" t="str">
        <f t="shared" si="31"/>
        <v/>
      </c>
      <c r="AA125" s="1564" t="str">
        <f t="shared" si="32"/>
        <v/>
      </c>
      <c r="AC125" s="1564" t="str">
        <f t="shared" si="33"/>
        <v/>
      </c>
      <c r="AE125" s="1564" t="str">
        <f t="shared" si="34"/>
        <v/>
      </c>
      <c r="AG125" s="1564" t="str">
        <f t="shared" si="35"/>
        <v/>
      </c>
      <c r="AI125" s="1564" t="str">
        <f t="shared" si="36"/>
        <v/>
      </c>
      <c r="AK125" s="1564" t="str">
        <f t="shared" si="37"/>
        <v/>
      </c>
      <c r="AM125" s="1564" t="str">
        <f t="shared" si="38"/>
        <v/>
      </c>
      <c r="AO125" s="1564" t="str">
        <f t="shared" si="39"/>
        <v/>
      </c>
      <c r="AQ125" s="1564" t="str">
        <f t="shared" si="40"/>
        <v/>
      </c>
    </row>
    <row r="126" spans="5:43">
      <c r="E126" s="1564" t="str">
        <f t="shared" si="43"/>
        <v/>
      </c>
      <c r="G126" s="1564" t="str">
        <f t="shared" si="43"/>
        <v/>
      </c>
      <c r="I126" s="1564" t="str">
        <f t="shared" si="23"/>
        <v/>
      </c>
      <c r="K126" s="1564" t="str">
        <f t="shared" si="24"/>
        <v/>
      </c>
      <c r="M126" s="1564" t="str">
        <f t="shared" si="25"/>
        <v/>
      </c>
      <c r="O126" s="1564" t="str">
        <f t="shared" si="26"/>
        <v/>
      </c>
      <c r="Q126" s="1564" t="str">
        <f t="shared" si="27"/>
        <v/>
      </c>
      <c r="S126" s="1564" t="str">
        <f t="shared" si="28"/>
        <v/>
      </c>
      <c r="U126" s="1564" t="str">
        <f t="shared" si="29"/>
        <v/>
      </c>
      <c r="W126" s="1564" t="str">
        <f t="shared" si="30"/>
        <v/>
      </c>
      <c r="Y126" s="1564" t="str">
        <f t="shared" si="31"/>
        <v/>
      </c>
      <c r="AA126" s="1564" t="str">
        <f t="shared" si="32"/>
        <v/>
      </c>
      <c r="AC126" s="1564" t="str">
        <f t="shared" si="33"/>
        <v/>
      </c>
      <c r="AE126" s="1564" t="str">
        <f t="shared" si="34"/>
        <v/>
      </c>
      <c r="AG126" s="1564" t="str">
        <f t="shared" si="35"/>
        <v/>
      </c>
      <c r="AI126" s="1564" t="str">
        <f t="shared" si="36"/>
        <v/>
      </c>
      <c r="AK126" s="1564" t="str">
        <f t="shared" si="37"/>
        <v/>
      </c>
      <c r="AM126" s="1564" t="str">
        <f t="shared" si="38"/>
        <v/>
      </c>
      <c r="AO126" s="1564" t="str">
        <f t="shared" si="39"/>
        <v/>
      </c>
      <c r="AQ126" s="1564" t="str">
        <f t="shared" si="40"/>
        <v/>
      </c>
    </row>
    <row r="127" spans="5:43">
      <c r="E127" s="1564" t="str">
        <f t="shared" si="43"/>
        <v/>
      </c>
      <c r="G127" s="1564" t="str">
        <f t="shared" si="43"/>
        <v/>
      </c>
      <c r="I127" s="1564" t="str">
        <f t="shared" si="23"/>
        <v/>
      </c>
      <c r="K127" s="1564" t="str">
        <f t="shared" si="24"/>
        <v/>
      </c>
      <c r="M127" s="1564" t="str">
        <f t="shared" si="25"/>
        <v/>
      </c>
      <c r="O127" s="1564" t="str">
        <f t="shared" si="26"/>
        <v/>
      </c>
      <c r="Q127" s="1564" t="str">
        <f t="shared" si="27"/>
        <v/>
      </c>
      <c r="S127" s="1564" t="str">
        <f t="shared" si="28"/>
        <v/>
      </c>
      <c r="U127" s="1564" t="str">
        <f t="shared" si="29"/>
        <v/>
      </c>
      <c r="W127" s="1564" t="str">
        <f t="shared" si="30"/>
        <v/>
      </c>
      <c r="Y127" s="1564" t="str">
        <f t="shared" si="31"/>
        <v/>
      </c>
      <c r="AA127" s="1564" t="str">
        <f t="shared" si="32"/>
        <v/>
      </c>
      <c r="AC127" s="1564" t="str">
        <f t="shared" si="33"/>
        <v/>
      </c>
      <c r="AE127" s="1564" t="str">
        <f t="shared" si="34"/>
        <v/>
      </c>
      <c r="AG127" s="1564" t="str">
        <f t="shared" si="35"/>
        <v/>
      </c>
      <c r="AI127" s="1564" t="str">
        <f t="shared" si="36"/>
        <v/>
      </c>
      <c r="AK127" s="1564" t="str">
        <f t="shared" si="37"/>
        <v/>
      </c>
      <c r="AM127" s="1564" t="str">
        <f t="shared" si="38"/>
        <v/>
      </c>
      <c r="AO127" s="1564" t="str">
        <f t="shared" si="39"/>
        <v/>
      </c>
      <c r="AQ127" s="1564" t="str">
        <f t="shared" si="40"/>
        <v/>
      </c>
    </row>
    <row r="128" spans="5:43">
      <c r="E128" s="1564" t="str">
        <f t="shared" si="43"/>
        <v/>
      </c>
      <c r="G128" s="1564" t="str">
        <f t="shared" si="43"/>
        <v/>
      </c>
      <c r="I128" s="1564" t="str">
        <f t="shared" si="23"/>
        <v/>
      </c>
      <c r="K128" s="1564" t="str">
        <f t="shared" si="24"/>
        <v/>
      </c>
      <c r="M128" s="1564" t="str">
        <f t="shared" si="25"/>
        <v/>
      </c>
      <c r="O128" s="1564" t="str">
        <f t="shared" si="26"/>
        <v/>
      </c>
      <c r="Q128" s="1564" t="str">
        <f t="shared" si="27"/>
        <v/>
      </c>
      <c r="S128" s="1564" t="str">
        <f t="shared" si="28"/>
        <v/>
      </c>
      <c r="U128" s="1564" t="str">
        <f t="shared" si="29"/>
        <v/>
      </c>
      <c r="W128" s="1564" t="str">
        <f t="shared" si="30"/>
        <v/>
      </c>
      <c r="Y128" s="1564" t="str">
        <f t="shared" si="31"/>
        <v/>
      </c>
      <c r="AA128" s="1564" t="str">
        <f t="shared" si="32"/>
        <v/>
      </c>
      <c r="AC128" s="1564" t="str">
        <f t="shared" si="33"/>
        <v/>
      </c>
      <c r="AE128" s="1564" t="str">
        <f t="shared" si="34"/>
        <v/>
      </c>
      <c r="AG128" s="1564" t="str">
        <f t="shared" si="35"/>
        <v/>
      </c>
      <c r="AI128" s="1564" t="str">
        <f t="shared" si="36"/>
        <v/>
      </c>
      <c r="AK128" s="1564" t="str">
        <f t="shared" si="37"/>
        <v/>
      </c>
      <c r="AM128" s="1564" t="str">
        <f t="shared" si="38"/>
        <v/>
      </c>
      <c r="AO128" s="1564" t="str">
        <f t="shared" si="39"/>
        <v/>
      </c>
      <c r="AQ128" s="1564" t="str">
        <f t="shared" si="40"/>
        <v/>
      </c>
    </row>
    <row r="129" spans="5:43">
      <c r="E129" s="1564" t="str">
        <f t="shared" si="43"/>
        <v/>
      </c>
      <c r="G129" s="1564" t="str">
        <f t="shared" si="43"/>
        <v/>
      </c>
      <c r="I129" s="1564" t="str">
        <f t="shared" si="23"/>
        <v/>
      </c>
      <c r="K129" s="1564" t="str">
        <f t="shared" si="24"/>
        <v/>
      </c>
      <c r="M129" s="1564" t="str">
        <f t="shared" si="25"/>
        <v/>
      </c>
      <c r="O129" s="1564" t="str">
        <f t="shared" si="26"/>
        <v/>
      </c>
      <c r="Q129" s="1564" t="str">
        <f t="shared" si="27"/>
        <v/>
      </c>
      <c r="S129" s="1564" t="str">
        <f t="shared" si="28"/>
        <v/>
      </c>
      <c r="U129" s="1564" t="str">
        <f t="shared" si="29"/>
        <v/>
      </c>
      <c r="W129" s="1564" t="str">
        <f t="shared" si="30"/>
        <v/>
      </c>
      <c r="Y129" s="1564" t="str">
        <f t="shared" si="31"/>
        <v/>
      </c>
      <c r="AA129" s="1564" t="str">
        <f t="shared" si="32"/>
        <v/>
      </c>
      <c r="AC129" s="1564" t="str">
        <f t="shared" si="33"/>
        <v/>
      </c>
      <c r="AE129" s="1564" t="str">
        <f t="shared" si="34"/>
        <v/>
      </c>
      <c r="AG129" s="1564" t="str">
        <f t="shared" si="35"/>
        <v/>
      </c>
      <c r="AI129" s="1564" t="str">
        <f t="shared" si="36"/>
        <v/>
      </c>
      <c r="AK129" s="1564" t="str">
        <f t="shared" si="37"/>
        <v/>
      </c>
      <c r="AM129" s="1564" t="str">
        <f t="shared" si="38"/>
        <v/>
      </c>
      <c r="AO129" s="1564" t="str">
        <f t="shared" si="39"/>
        <v/>
      </c>
      <c r="AQ129" s="1564" t="str">
        <f t="shared" si="40"/>
        <v/>
      </c>
    </row>
    <row r="130" spans="5:43">
      <c r="E130" s="1564" t="str">
        <f t="shared" si="43"/>
        <v/>
      </c>
      <c r="G130" s="1564" t="str">
        <f t="shared" si="43"/>
        <v/>
      </c>
      <c r="I130" s="1564" t="str">
        <f t="shared" si="23"/>
        <v/>
      </c>
      <c r="K130" s="1564" t="str">
        <f t="shared" si="24"/>
        <v/>
      </c>
      <c r="M130" s="1564" t="str">
        <f t="shared" si="25"/>
        <v/>
      </c>
      <c r="O130" s="1564" t="str">
        <f t="shared" si="26"/>
        <v/>
      </c>
      <c r="Q130" s="1564" t="str">
        <f t="shared" si="27"/>
        <v/>
      </c>
      <c r="S130" s="1564" t="str">
        <f t="shared" si="28"/>
        <v/>
      </c>
      <c r="U130" s="1564" t="str">
        <f t="shared" si="29"/>
        <v/>
      </c>
      <c r="W130" s="1564" t="str">
        <f t="shared" si="30"/>
        <v/>
      </c>
      <c r="Y130" s="1564" t="str">
        <f t="shared" si="31"/>
        <v/>
      </c>
      <c r="AA130" s="1564" t="str">
        <f t="shared" si="32"/>
        <v/>
      </c>
      <c r="AC130" s="1564" t="str">
        <f t="shared" si="33"/>
        <v/>
      </c>
      <c r="AE130" s="1564" t="str">
        <f t="shared" si="34"/>
        <v/>
      </c>
      <c r="AG130" s="1564" t="str">
        <f t="shared" si="35"/>
        <v/>
      </c>
      <c r="AI130" s="1564" t="str">
        <f t="shared" si="36"/>
        <v/>
      </c>
      <c r="AK130" s="1564" t="str">
        <f t="shared" si="37"/>
        <v/>
      </c>
      <c r="AM130" s="1564" t="str">
        <f t="shared" si="38"/>
        <v/>
      </c>
      <c r="AO130" s="1564" t="str">
        <f t="shared" si="39"/>
        <v/>
      </c>
      <c r="AQ130" s="1564" t="str">
        <f t="shared" si="40"/>
        <v/>
      </c>
    </row>
    <row r="131" spans="5:43">
      <c r="E131" s="1564" t="str">
        <f t="shared" si="43"/>
        <v/>
      </c>
      <c r="G131" s="1564" t="str">
        <f t="shared" si="43"/>
        <v/>
      </c>
      <c r="I131" s="1564" t="str">
        <f t="shared" si="23"/>
        <v/>
      </c>
      <c r="K131" s="1564" t="str">
        <f t="shared" si="24"/>
        <v/>
      </c>
      <c r="M131" s="1564" t="str">
        <f t="shared" si="25"/>
        <v/>
      </c>
      <c r="O131" s="1564" t="str">
        <f t="shared" si="26"/>
        <v/>
      </c>
      <c r="Q131" s="1564" t="str">
        <f t="shared" si="27"/>
        <v/>
      </c>
      <c r="S131" s="1564" t="str">
        <f t="shared" si="28"/>
        <v/>
      </c>
      <c r="U131" s="1564" t="str">
        <f t="shared" si="29"/>
        <v/>
      </c>
      <c r="W131" s="1564" t="str">
        <f t="shared" si="30"/>
        <v/>
      </c>
      <c r="Y131" s="1564" t="str">
        <f t="shared" si="31"/>
        <v/>
      </c>
      <c r="AA131" s="1564" t="str">
        <f t="shared" si="32"/>
        <v/>
      </c>
      <c r="AC131" s="1564" t="str">
        <f t="shared" si="33"/>
        <v/>
      </c>
      <c r="AE131" s="1564" t="str">
        <f t="shared" si="34"/>
        <v/>
      </c>
      <c r="AG131" s="1564" t="str">
        <f t="shared" si="35"/>
        <v/>
      </c>
      <c r="AI131" s="1564" t="str">
        <f t="shared" si="36"/>
        <v/>
      </c>
      <c r="AK131" s="1564" t="str">
        <f t="shared" si="37"/>
        <v/>
      </c>
      <c r="AM131" s="1564" t="str">
        <f t="shared" si="38"/>
        <v/>
      </c>
      <c r="AO131" s="1564" t="str">
        <f t="shared" si="39"/>
        <v/>
      </c>
      <c r="AQ131" s="1564" t="str">
        <f t="shared" si="40"/>
        <v/>
      </c>
    </row>
    <row r="132" spans="5:43">
      <c r="E132" s="1564" t="str">
        <f t="shared" si="43"/>
        <v/>
      </c>
      <c r="G132" s="1564" t="str">
        <f t="shared" si="43"/>
        <v/>
      </c>
      <c r="I132" s="1564" t="str">
        <f t="shared" si="23"/>
        <v/>
      </c>
      <c r="K132" s="1564" t="str">
        <f t="shared" si="24"/>
        <v/>
      </c>
      <c r="M132" s="1564" t="str">
        <f t="shared" si="25"/>
        <v/>
      </c>
      <c r="O132" s="1564" t="str">
        <f t="shared" si="26"/>
        <v/>
      </c>
      <c r="Q132" s="1564" t="str">
        <f t="shared" si="27"/>
        <v/>
      </c>
      <c r="S132" s="1564" t="str">
        <f t="shared" si="28"/>
        <v/>
      </c>
      <c r="U132" s="1564" t="str">
        <f t="shared" si="29"/>
        <v/>
      </c>
      <c r="W132" s="1564" t="str">
        <f t="shared" si="30"/>
        <v/>
      </c>
      <c r="Y132" s="1564" t="str">
        <f t="shared" si="31"/>
        <v/>
      </c>
      <c r="AA132" s="1564" t="str">
        <f t="shared" si="32"/>
        <v/>
      </c>
      <c r="AC132" s="1564" t="str">
        <f t="shared" si="33"/>
        <v/>
      </c>
      <c r="AE132" s="1564" t="str">
        <f t="shared" si="34"/>
        <v/>
      </c>
      <c r="AG132" s="1564" t="str">
        <f t="shared" si="35"/>
        <v/>
      </c>
      <c r="AI132" s="1564" t="str">
        <f t="shared" si="36"/>
        <v/>
      </c>
      <c r="AK132" s="1564" t="str">
        <f t="shared" si="37"/>
        <v/>
      </c>
      <c r="AM132" s="1564" t="str">
        <f t="shared" si="38"/>
        <v/>
      </c>
      <c r="AO132" s="1564" t="str">
        <f t="shared" si="39"/>
        <v/>
      </c>
      <c r="AQ132" s="1564" t="str">
        <f t="shared" si="40"/>
        <v/>
      </c>
    </row>
    <row r="133" spans="5:43">
      <c r="E133" s="1564" t="str">
        <f t="shared" si="43"/>
        <v/>
      </c>
      <c r="G133" s="1564" t="str">
        <f t="shared" si="43"/>
        <v/>
      </c>
      <c r="I133" s="1564" t="str">
        <f t="shared" si="23"/>
        <v/>
      </c>
      <c r="K133" s="1564" t="str">
        <f t="shared" si="24"/>
        <v/>
      </c>
      <c r="M133" s="1564" t="str">
        <f t="shared" si="25"/>
        <v/>
      </c>
      <c r="O133" s="1564" t="str">
        <f t="shared" si="26"/>
        <v/>
      </c>
      <c r="Q133" s="1564" t="str">
        <f t="shared" si="27"/>
        <v/>
      </c>
      <c r="S133" s="1564" t="str">
        <f t="shared" si="28"/>
        <v/>
      </c>
      <c r="U133" s="1564" t="str">
        <f t="shared" si="29"/>
        <v/>
      </c>
      <c r="W133" s="1564" t="str">
        <f t="shared" si="30"/>
        <v/>
      </c>
      <c r="Y133" s="1564" t="str">
        <f t="shared" si="31"/>
        <v/>
      </c>
      <c r="AA133" s="1564" t="str">
        <f t="shared" si="32"/>
        <v/>
      </c>
      <c r="AC133" s="1564" t="str">
        <f t="shared" si="33"/>
        <v/>
      </c>
      <c r="AE133" s="1564" t="str">
        <f t="shared" si="34"/>
        <v/>
      </c>
      <c r="AG133" s="1564" t="str">
        <f t="shared" si="35"/>
        <v/>
      </c>
      <c r="AI133" s="1564" t="str">
        <f t="shared" si="36"/>
        <v/>
      </c>
      <c r="AK133" s="1564" t="str">
        <f t="shared" si="37"/>
        <v/>
      </c>
      <c r="AM133" s="1564" t="str">
        <f t="shared" si="38"/>
        <v/>
      </c>
      <c r="AO133" s="1564" t="str">
        <f t="shared" si="39"/>
        <v/>
      </c>
      <c r="AQ133" s="1564" t="str">
        <f t="shared" si="40"/>
        <v/>
      </c>
    </row>
    <row r="134" spans="5:43">
      <c r="E134" s="1564" t="str">
        <f t="shared" si="43"/>
        <v/>
      </c>
      <c r="G134" s="1564" t="str">
        <f t="shared" si="43"/>
        <v/>
      </c>
      <c r="I134" s="1564" t="str">
        <f t="shared" si="23"/>
        <v/>
      </c>
      <c r="K134" s="1564" t="str">
        <f t="shared" si="24"/>
        <v/>
      </c>
      <c r="M134" s="1564" t="str">
        <f t="shared" si="25"/>
        <v/>
      </c>
      <c r="O134" s="1564" t="str">
        <f t="shared" si="26"/>
        <v/>
      </c>
      <c r="Q134" s="1564" t="str">
        <f t="shared" si="27"/>
        <v/>
      </c>
      <c r="S134" s="1564" t="str">
        <f t="shared" si="28"/>
        <v/>
      </c>
      <c r="U134" s="1564" t="str">
        <f t="shared" si="29"/>
        <v/>
      </c>
      <c r="W134" s="1564" t="str">
        <f t="shared" si="30"/>
        <v/>
      </c>
      <c r="Y134" s="1564" t="str">
        <f t="shared" si="31"/>
        <v/>
      </c>
      <c r="AA134" s="1564" t="str">
        <f t="shared" si="32"/>
        <v/>
      </c>
      <c r="AC134" s="1564" t="str">
        <f t="shared" si="33"/>
        <v/>
      </c>
      <c r="AE134" s="1564" t="str">
        <f t="shared" si="34"/>
        <v/>
      </c>
      <c r="AG134" s="1564" t="str">
        <f t="shared" si="35"/>
        <v/>
      </c>
      <c r="AI134" s="1564" t="str">
        <f t="shared" si="36"/>
        <v/>
      </c>
      <c r="AK134" s="1564" t="str">
        <f t="shared" si="37"/>
        <v/>
      </c>
      <c r="AM134" s="1564" t="str">
        <f t="shared" si="38"/>
        <v/>
      </c>
      <c r="AO134" s="1564" t="str">
        <f t="shared" si="39"/>
        <v/>
      </c>
      <c r="AQ134" s="1564" t="str">
        <f t="shared" si="40"/>
        <v/>
      </c>
    </row>
    <row r="135" spans="5:43">
      <c r="E135" s="1564" t="str">
        <f t="shared" si="43"/>
        <v/>
      </c>
      <c r="G135" s="1564" t="str">
        <f t="shared" si="43"/>
        <v/>
      </c>
      <c r="I135" s="1564" t="str">
        <f t="shared" si="23"/>
        <v/>
      </c>
      <c r="K135" s="1564" t="str">
        <f t="shared" si="24"/>
        <v/>
      </c>
      <c r="M135" s="1564" t="str">
        <f t="shared" si="25"/>
        <v/>
      </c>
      <c r="O135" s="1564" t="str">
        <f t="shared" si="26"/>
        <v/>
      </c>
      <c r="Q135" s="1564" t="str">
        <f t="shared" si="27"/>
        <v/>
      </c>
      <c r="S135" s="1564" t="str">
        <f t="shared" si="28"/>
        <v/>
      </c>
      <c r="U135" s="1564" t="str">
        <f t="shared" si="29"/>
        <v/>
      </c>
      <c r="W135" s="1564" t="str">
        <f t="shared" si="30"/>
        <v/>
      </c>
      <c r="Y135" s="1564" t="str">
        <f t="shared" si="31"/>
        <v/>
      </c>
      <c r="AA135" s="1564" t="str">
        <f t="shared" si="32"/>
        <v/>
      </c>
      <c r="AC135" s="1564" t="str">
        <f t="shared" si="33"/>
        <v/>
      </c>
      <c r="AE135" s="1564" t="str">
        <f t="shared" si="34"/>
        <v/>
      </c>
      <c r="AG135" s="1564" t="str">
        <f t="shared" si="35"/>
        <v/>
      </c>
      <c r="AI135" s="1564" t="str">
        <f t="shared" si="36"/>
        <v/>
      </c>
      <c r="AK135" s="1564" t="str">
        <f t="shared" si="37"/>
        <v/>
      </c>
      <c r="AM135" s="1564" t="str">
        <f t="shared" si="38"/>
        <v/>
      </c>
      <c r="AO135" s="1564" t="str">
        <f t="shared" si="39"/>
        <v/>
      </c>
      <c r="AQ135" s="1564" t="str">
        <f t="shared" si="40"/>
        <v/>
      </c>
    </row>
    <row r="136" spans="5:43">
      <c r="E136" s="1564" t="str">
        <f t="shared" si="43"/>
        <v/>
      </c>
      <c r="G136" s="1564" t="str">
        <f t="shared" si="43"/>
        <v/>
      </c>
      <c r="I136" s="1564" t="str">
        <f t="shared" si="23"/>
        <v/>
      </c>
      <c r="K136" s="1564" t="str">
        <f t="shared" si="24"/>
        <v/>
      </c>
      <c r="M136" s="1564" t="str">
        <f t="shared" si="25"/>
        <v/>
      </c>
      <c r="O136" s="1564" t="str">
        <f t="shared" si="26"/>
        <v/>
      </c>
      <c r="Q136" s="1564" t="str">
        <f t="shared" si="27"/>
        <v/>
      </c>
      <c r="S136" s="1564" t="str">
        <f t="shared" si="28"/>
        <v/>
      </c>
      <c r="U136" s="1564" t="str">
        <f t="shared" si="29"/>
        <v/>
      </c>
      <c r="W136" s="1564" t="str">
        <f t="shared" si="30"/>
        <v/>
      </c>
      <c r="Y136" s="1564" t="str">
        <f t="shared" si="31"/>
        <v/>
      </c>
      <c r="AA136" s="1564" t="str">
        <f t="shared" si="32"/>
        <v/>
      </c>
      <c r="AC136" s="1564" t="str">
        <f t="shared" si="33"/>
        <v/>
      </c>
      <c r="AE136" s="1564" t="str">
        <f t="shared" si="34"/>
        <v/>
      </c>
      <c r="AG136" s="1564" t="str">
        <f t="shared" si="35"/>
        <v/>
      </c>
      <c r="AI136" s="1564" t="str">
        <f t="shared" si="36"/>
        <v/>
      </c>
      <c r="AK136" s="1564" t="str">
        <f t="shared" si="37"/>
        <v/>
      </c>
      <c r="AM136" s="1564" t="str">
        <f t="shared" si="38"/>
        <v/>
      </c>
      <c r="AO136" s="1564" t="str">
        <f t="shared" si="39"/>
        <v/>
      </c>
      <c r="AQ136" s="1564" t="str">
        <f t="shared" si="40"/>
        <v/>
      </c>
    </row>
    <row r="137" spans="5:43">
      <c r="E137" s="1564" t="str">
        <f t="shared" si="43"/>
        <v/>
      </c>
      <c r="G137" s="1564" t="str">
        <f t="shared" si="43"/>
        <v/>
      </c>
      <c r="I137" s="1564" t="str">
        <f t="shared" si="23"/>
        <v/>
      </c>
      <c r="K137" s="1564" t="str">
        <f t="shared" si="24"/>
        <v/>
      </c>
      <c r="M137" s="1564" t="str">
        <f t="shared" si="25"/>
        <v/>
      </c>
      <c r="O137" s="1564" t="str">
        <f t="shared" si="26"/>
        <v/>
      </c>
      <c r="Q137" s="1564" t="str">
        <f t="shared" si="27"/>
        <v/>
      </c>
      <c r="S137" s="1564" t="str">
        <f t="shared" si="28"/>
        <v/>
      </c>
      <c r="U137" s="1564" t="str">
        <f t="shared" si="29"/>
        <v/>
      </c>
      <c r="W137" s="1564" t="str">
        <f t="shared" si="30"/>
        <v/>
      </c>
      <c r="Y137" s="1564" t="str">
        <f t="shared" si="31"/>
        <v/>
      </c>
      <c r="AA137" s="1564" t="str">
        <f t="shared" si="32"/>
        <v/>
      </c>
      <c r="AC137" s="1564" t="str">
        <f t="shared" si="33"/>
        <v/>
      </c>
      <c r="AE137" s="1564" t="str">
        <f t="shared" si="34"/>
        <v/>
      </c>
      <c r="AG137" s="1564" t="str">
        <f t="shared" si="35"/>
        <v/>
      </c>
      <c r="AI137" s="1564" t="str">
        <f t="shared" si="36"/>
        <v/>
      </c>
      <c r="AK137" s="1564" t="str">
        <f t="shared" si="37"/>
        <v/>
      </c>
      <c r="AM137" s="1564" t="str">
        <f t="shared" si="38"/>
        <v/>
      </c>
      <c r="AO137" s="1564" t="str">
        <f t="shared" si="39"/>
        <v/>
      </c>
      <c r="AQ137" s="1564" t="str">
        <f t="shared" si="40"/>
        <v/>
      </c>
    </row>
    <row r="138" spans="5:43">
      <c r="E138" s="1564" t="str">
        <f t="shared" si="43"/>
        <v/>
      </c>
      <c r="G138" s="1564" t="str">
        <f t="shared" si="43"/>
        <v/>
      </c>
      <c r="I138" s="1564" t="str">
        <f t="shared" si="23"/>
        <v/>
      </c>
      <c r="K138" s="1564" t="str">
        <f t="shared" si="24"/>
        <v/>
      </c>
      <c r="M138" s="1564" t="str">
        <f t="shared" si="25"/>
        <v/>
      </c>
      <c r="O138" s="1564" t="str">
        <f t="shared" si="26"/>
        <v/>
      </c>
      <c r="Q138" s="1564" t="str">
        <f t="shared" si="27"/>
        <v/>
      </c>
      <c r="S138" s="1564" t="str">
        <f t="shared" si="28"/>
        <v/>
      </c>
      <c r="U138" s="1564" t="str">
        <f t="shared" si="29"/>
        <v/>
      </c>
      <c r="W138" s="1564" t="str">
        <f t="shared" si="30"/>
        <v/>
      </c>
      <c r="Y138" s="1564" t="str">
        <f t="shared" si="31"/>
        <v/>
      </c>
      <c r="AA138" s="1564" t="str">
        <f t="shared" si="32"/>
        <v/>
      </c>
      <c r="AC138" s="1564" t="str">
        <f t="shared" si="33"/>
        <v/>
      </c>
      <c r="AE138" s="1564" t="str">
        <f t="shared" si="34"/>
        <v/>
      </c>
      <c r="AG138" s="1564" t="str">
        <f t="shared" si="35"/>
        <v/>
      </c>
      <c r="AI138" s="1564" t="str">
        <f t="shared" si="36"/>
        <v/>
      </c>
      <c r="AK138" s="1564" t="str">
        <f t="shared" si="37"/>
        <v/>
      </c>
      <c r="AM138" s="1564" t="str">
        <f t="shared" si="38"/>
        <v/>
      </c>
      <c r="AO138" s="1564" t="str">
        <f t="shared" si="39"/>
        <v/>
      </c>
      <c r="AQ138" s="1564" t="str">
        <f t="shared" si="40"/>
        <v/>
      </c>
    </row>
    <row r="139" spans="5:43">
      <c r="E139" s="1564" t="str">
        <f t="shared" si="43"/>
        <v/>
      </c>
      <c r="G139" s="1564" t="str">
        <f t="shared" si="43"/>
        <v/>
      </c>
      <c r="I139" s="1564" t="str">
        <f t="shared" si="23"/>
        <v/>
      </c>
      <c r="K139" s="1564" t="str">
        <f t="shared" si="24"/>
        <v/>
      </c>
      <c r="M139" s="1564" t="str">
        <f t="shared" si="25"/>
        <v/>
      </c>
      <c r="O139" s="1564" t="str">
        <f t="shared" si="26"/>
        <v/>
      </c>
      <c r="Q139" s="1564" t="str">
        <f t="shared" si="27"/>
        <v/>
      </c>
      <c r="S139" s="1564" t="str">
        <f t="shared" si="28"/>
        <v/>
      </c>
      <c r="U139" s="1564" t="str">
        <f t="shared" si="29"/>
        <v/>
      </c>
      <c r="W139" s="1564" t="str">
        <f t="shared" si="30"/>
        <v/>
      </c>
      <c r="Y139" s="1564" t="str">
        <f t="shared" si="31"/>
        <v/>
      </c>
      <c r="AA139" s="1564" t="str">
        <f t="shared" si="32"/>
        <v/>
      </c>
      <c r="AC139" s="1564" t="str">
        <f t="shared" si="33"/>
        <v/>
      </c>
      <c r="AE139" s="1564" t="str">
        <f t="shared" si="34"/>
        <v/>
      </c>
      <c r="AG139" s="1564" t="str">
        <f t="shared" si="35"/>
        <v/>
      </c>
      <c r="AI139" s="1564" t="str">
        <f t="shared" si="36"/>
        <v/>
      </c>
      <c r="AK139" s="1564" t="str">
        <f t="shared" si="37"/>
        <v/>
      </c>
      <c r="AM139" s="1564" t="str">
        <f t="shared" si="38"/>
        <v/>
      </c>
      <c r="AO139" s="1564" t="str">
        <f t="shared" si="39"/>
        <v/>
      </c>
      <c r="AQ139" s="1564" t="str">
        <f t="shared" si="40"/>
        <v/>
      </c>
    </row>
    <row r="140" spans="5:43">
      <c r="E140" s="1564" t="str">
        <f t="shared" si="43"/>
        <v/>
      </c>
      <c r="G140" s="1564" t="str">
        <f t="shared" si="43"/>
        <v/>
      </c>
      <c r="I140" s="1564" t="str">
        <f t="shared" si="23"/>
        <v/>
      </c>
      <c r="K140" s="1564" t="str">
        <f t="shared" si="24"/>
        <v/>
      </c>
      <c r="M140" s="1564" t="str">
        <f t="shared" si="25"/>
        <v/>
      </c>
      <c r="O140" s="1564" t="str">
        <f t="shared" si="26"/>
        <v/>
      </c>
      <c r="Q140" s="1564" t="str">
        <f t="shared" si="27"/>
        <v/>
      </c>
      <c r="S140" s="1564" t="str">
        <f t="shared" si="28"/>
        <v/>
      </c>
      <c r="U140" s="1564" t="str">
        <f t="shared" si="29"/>
        <v/>
      </c>
      <c r="W140" s="1564" t="str">
        <f t="shared" si="30"/>
        <v/>
      </c>
      <c r="Y140" s="1564" t="str">
        <f t="shared" si="31"/>
        <v/>
      </c>
      <c r="AA140" s="1564" t="str">
        <f t="shared" si="32"/>
        <v/>
      </c>
      <c r="AC140" s="1564" t="str">
        <f t="shared" si="33"/>
        <v/>
      </c>
      <c r="AE140" s="1564" t="str">
        <f t="shared" si="34"/>
        <v/>
      </c>
      <c r="AG140" s="1564" t="str">
        <f t="shared" si="35"/>
        <v/>
      </c>
      <c r="AI140" s="1564" t="str">
        <f t="shared" si="36"/>
        <v/>
      </c>
      <c r="AK140" s="1564" t="str">
        <f t="shared" si="37"/>
        <v/>
      </c>
      <c r="AM140" s="1564" t="str">
        <f t="shared" si="38"/>
        <v/>
      </c>
      <c r="AO140" s="1564" t="str">
        <f t="shared" si="39"/>
        <v/>
      </c>
      <c r="AQ140" s="1564" t="str">
        <f t="shared" si="40"/>
        <v/>
      </c>
    </row>
    <row r="141" spans="5:43">
      <c r="E141" s="1564" t="str">
        <f t="shared" ref="E141:G156" si="44">IF(OR($B141=0,D141=0),"",D141/$B141)</f>
        <v/>
      </c>
      <c r="G141" s="1564" t="str">
        <f t="shared" si="44"/>
        <v/>
      </c>
      <c r="I141" s="1564" t="str">
        <f t="shared" ref="I141:I204" si="45">IF(OR($B141=0,H141=0),"",H141/$B141)</f>
        <v/>
      </c>
      <c r="K141" s="1564" t="str">
        <f t="shared" ref="K141:K204" si="46">IF(OR($B141=0,J141=0),"",J141/$B141)</f>
        <v/>
      </c>
      <c r="M141" s="1564" t="str">
        <f t="shared" ref="M141:M204" si="47">IF(OR($B141=0,L141=0),"",L141/$B141)</f>
        <v/>
      </c>
      <c r="O141" s="1564" t="str">
        <f t="shared" ref="O141:O204" si="48">IF(OR($B141=0,N141=0),"",N141/$B141)</f>
        <v/>
      </c>
      <c r="Q141" s="1564" t="str">
        <f t="shared" ref="Q141:Q204" si="49">IF(OR($B141=0,P141=0),"",P141/$B141)</f>
        <v/>
      </c>
      <c r="S141" s="1564" t="str">
        <f t="shared" ref="S141:S204" si="50">IF(OR($B141=0,R141=0),"",R141/$B141)</f>
        <v/>
      </c>
      <c r="U141" s="1564" t="str">
        <f t="shared" ref="U141:U204" si="51">IF(OR($B141=0,T141=0),"",T141/$B141)</f>
        <v/>
      </c>
      <c r="W141" s="1564" t="str">
        <f t="shared" ref="W141:W204" si="52">IF(OR($B141=0,V141=0),"",V141/$B141)</f>
        <v/>
      </c>
      <c r="Y141" s="1564" t="str">
        <f t="shared" ref="Y141:Y204" si="53">IF(OR($B141=0,X141=0),"",X141/$B141)</f>
        <v/>
      </c>
      <c r="AA141" s="1564" t="str">
        <f t="shared" ref="AA141:AA204" si="54">IF(OR($B141=0,Z141=0),"",Z141/$B141)</f>
        <v/>
      </c>
      <c r="AC141" s="1564" t="str">
        <f t="shared" ref="AC141:AC204" si="55">IF(OR($B141=0,AB141=0),"",AB141/$B141)</f>
        <v/>
      </c>
      <c r="AE141" s="1564" t="str">
        <f t="shared" ref="AE141:AE204" si="56">IF(OR($B141=0,AD141=0),"",AD141/$B141)</f>
        <v/>
      </c>
      <c r="AG141" s="1564" t="str">
        <f t="shared" ref="AG141:AG204" si="57">IF(OR($B141=0,AF141=0),"",AF141/$B141)</f>
        <v/>
      </c>
      <c r="AI141" s="1564" t="str">
        <f t="shared" ref="AI141:AI204" si="58">IF(OR($B141=0,AH141=0),"",AH141/$B141)</f>
        <v/>
      </c>
      <c r="AK141" s="1564" t="str">
        <f t="shared" ref="AK141:AK204" si="59">IF(OR($B141=0,AJ141=0),"",AJ141/$B141)</f>
        <v/>
      </c>
      <c r="AM141" s="1564" t="str">
        <f t="shared" ref="AM141:AM204" si="60">IF(OR($B141=0,AL141=0),"",AL141/$B141)</f>
        <v/>
      </c>
      <c r="AO141" s="1564" t="str">
        <f t="shared" ref="AO141:AO204" si="61">IF(OR($B141=0,AN141=0),"",AN141/$B141)</f>
        <v/>
      </c>
      <c r="AQ141" s="1564" t="str">
        <f t="shared" ref="AQ141:AQ204" si="62">IF(OR($B141=0,AP141=0),"",AP141/$B141)</f>
        <v/>
      </c>
    </row>
    <row r="142" spans="5:43">
      <c r="E142" s="1564" t="str">
        <f t="shared" si="44"/>
        <v/>
      </c>
      <c r="G142" s="1564" t="str">
        <f t="shared" si="44"/>
        <v/>
      </c>
      <c r="I142" s="1564" t="str">
        <f t="shared" si="45"/>
        <v/>
      </c>
      <c r="K142" s="1564" t="str">
        <f t="shared" si="46"/>
        <v/>
      </c>
      <c r="M142" s="1564" t="str">
        <f t="shared" si="47"/>
        <v/>
      </c>
      <c r="O142" s="1564" t="str">
        <f t="shared" si="48"/>
        <v/>
      </c>
      <c r="Q142" s="1564" t="str">
        <f t="shared" si="49"/>
        <v/>
      </c>
      <c r="S142" s="1564" t="str">
        <f t="shared" si="50"/>
        <v/>
      </c>
      <c r="U142" s="1564" t="str">
        <f t="shared" si="51"/>
        <v/>
      </c>
      <c r="W142" s="1564" t="str">
        <f t="shared" si="52"/>
        <v/>
      </c>
      <c r="Y142" s="1564" t="str">
        <f t="shared" si="53"/>
        <v/>
      </c>
      <c r="AA142" s="1564" t="str">
        <f t="shared" si="54"/>
        <v/>
      </c>
      <c r="AC142" s="1564" t="str">
        <f t="shared" si="55"/>
        <v/>
      </c>
      <c r="AE142" s="1564" t="str">
        <f t="shared" si="56"/>
        <v/>
      </c>
      <c r="AG142" s="1564" t="str">
        <f t="shared" si="57"/>
        <v/>
      </c>
      <c r="AI142" s="1564" t="str">
        <f t="shared" si="58"/>
        <v/>
      </c>
      <c r="AK142" s="1564" t="str">
        <f t="shared" si="59"/>
        <v/>
      </c>
      <c r="AM142" s="1564" t="str">
        <f t="shared" si="60"/>
        <v/>
      </c>
      <c r="AO142" s="1564" t="str">
        <f t="shared" si="61"/>
        <v/>
      </c>
      <c r="AQ142" s="1564" t="str">
        <f t="shared" si="62"/>
        <v/>
      </c>
    </row>
    <row r="143" spans="5:43">
      <c r="E143" s="1564" t="str">
        <f t="shared" si="44"/>
        <v/>
      </c>
      <c r="G143" s="1564" t="str">
        <f t="shared" si="44"/>
        <v/>
      </c>
      <c r="I143" s="1564" t="str">
        <f t="shared" si="45"/>
        <v/>
      </c>
      <c r="K143" s="1564" t="str">
        <f t="shared" si="46"/>
        <v/>
      </c>
      <c r="M143" s="1564" t="str">
        <f t="shared" si="47"/>
        <v/>
      </c>
      <c r="O143" s="1564" t="str">
        <f t="shared" si="48"/>
        <v/>
      </c>
      <c r="Q143" s="1564" t="str">
        <f t="shared" si="49"/>
        <v/>
      </c>
      <c r="S143" s="1564" t="str">
        <f t="shared" si="50"/>
        <v/>
      </c>
      <c r="U143" s="1564" t="str">
        <f t="shared" si="51"/>
        <v/>
      </c>
      <c r="W143" s="1564" t="str">
        <f t="shared" si="52"/>
        <v/>
      </c>
      <c r="Y143" s="1564" t="str">
        <f t="shared" si="53"/>
        <v/>
      </c>
      <c r="AA143" s="1564" t="str">
        <f t="shared" si="54"/>
        <v/>
      </c>
      <c r="AC143" s="1564" t="str">
        <f t="shared" si="55"/>
        <v/>
      </c>
      <c r="AE143" s="1564" t="str">
        <f t="shared" si="56"/>
        <v/>
      </c>
      <c r="AG143" s="1564" t="str">
        <f t="shared" si="57"/>
        <v/>
      </c>
      <c r="AI143" s="1564" t="str">
        <f t="shared" si="58"/>
        <v/>
      </c>
      <c r="AK143" s="1564" t="str">
        <f t="shared" si="59"/>
        <v/>
      </c>
      <c r="AM143" s="1564" t="str">
        <f t="shared" si="60"/>
        <v/>
      </c>
      <c r="AO143" s="1564" t="str">
        <f t="shared" si="61"/>
        <v/>
      </c>
      <c r="AQ143" s="1564" t="str">
        <f t="shared" si="62"/>
        <v/>
      </c>
    </row>
    <row r="144" spans="5:43">
      <c r="E144" s="1564" t="str">
        <f t="shared" si="44"/>
        <v/>
      </c>
      <c r="G144" s="1564" t="str">
        <f t="shared" si="44"/>
        <v/>
      </c>
      <c r="I144" s="1564" t="str">
        <f t="shared" si="45"/>
        <v/>
      </c>
      <c r="K144" s="1564" t="str">
        <f t="shared" si="46"/>
        <v/>
      </c>
      <c r="M144" s="1564" t="str">
        <f t="shared" si="47"/>
        <v/>
      </c>
      <c r="O144" s="1564" t="str">
        <f t="shared" si="48"/>
        <v/>
      </c>
      <c r="Q144" s="1564" t="str">
        <f t="shared" si="49"/>
        <v/>
      </c>
      <c r="S144" s="1564" t="str">
        <f t="shared" si="50"/>
        <v/>
      </c>
      <c r="U144" s="1564" t="str">
        <f t="shared" si="51"/>
        <v/>
      </c>
      <c r="W144" s="1564" t="str">
        <f t="shared" si="52"/>
        <v/>
      </c>
      <c r="Y144" s="1564" t="str">
        <f t="shared" si="53"/>
        <v/>
      </c>
      <c r="AA144" s="1564" t="str">
        <f t="shared" si="54"/>
        <v/>
      </c>
      <c r="AC144" s="1564" t="str">
        <f t="shared" si="55"/>
        <v/>
      </c>
      <c r="AE144" s="1564" t="str">
        <f t="shared" si="56"/>
        <v/>
      </c>
      <c r="AG144" s="1564" t="str">
        <f t="shared" si="57"/>
        <v/>
      </c>
      <c r="AI144" s="1564" t="str">
        <f t="shared" si="58"/>
        <v/>
      </c>
      <c r="AK144" s="1564" t="str">
        <f t="shared" si="59"/>
        <v/>
      </c>
      <c r="AM144" s="1564" t="str">
        <f t="shared" si="60"/>
        <v/>
      </c>
      <c r="AO144" s="1564" t="str">
        <f t="shared" si="61"/>
        <v/>
      </c>
      <c r="AQ144" s="1564" t="str">
        <f t="shared" si="62"/>
        <v/>
      </c>
    </row>
    <row r="145" spans="5:43">
      <c r="E145" s="1564" t="str">
        <f t="shared" si="44"/>
        <v/>
      </c>
      <c r="G145" s="1564" t="str">
        <f t="shared" si="44"/>
        <v/>
      </c>
      <c r="I145" s="1564" t="str">
        <f t="shared" si="45"/>
        <v/>
      </c>
      <c r="K145" s="1564" t="str">
        <f t="shared" si="46"/>
        <v/>
      </c>
      <c r="M145" s="1564" t="str">
        <f t="shared" si="47"/>
        <v/>
      </c>
      <c r="O145" s="1564" t="str">
        <f t="shared" si="48"/>
        <v/>
      </c>
      <c r="Q145" s="1564" t="str">
        <f t="shared" si="49"/>
        <v/>
      </c>
      <c r="S145" s="1564" t="str">
        <f t="shared" si="50"/>
        <v/>
      </c>
      <c r="U145" s="1564" t="str">
        <f t="shared" si="51"/>
        <v/>
      </c>
      <c r="W145" s="1564" t="str">
        <f t="shared" si="52"/>
        <v/>
      </c>
      <c r="Y145" s="1564" t="str">
        <f t="shared" si="53"/>
        <v/>
      </c>
      <c r="AA145" s="1564" t="str">
        <f t="shared" si="54"/>
        <v/>
      </c>
      <c r="AC145" s="1564" t="str">
        <f t="shared" si="55"/>
        <v/>
      </c>
      <c r="AE145" s="1564" t="str">
        <f t="shared" si="56"/>
        <v/>
      </c>
      <c r="AG145" s="1564" t="str">
        <f t="shared" si="57"/>
        <v/>
      </c>
      <c r="AI145" s="1564" t="str">
        <f t="shared" si="58"/>
        <v/>
      </c>
      <c r="AK145" s="1564" t="str">
        <f t="shared" si="59"/>
        <v/>
      </c>
      <c r="AM145" s="1564" t="str">
        <f t="shared" si="60"/>
        <v/>
      </c>
      <c r="AO145" s="1564" t="str">
        <f t="shared" si="61"/>
        <v/>
      </c>
      <c r="AQ145" s="1564" t="str">
        <f t="shared" si="62"/>
        <v/>
      </c>
    </row>
    <row r="146" spans="5:43">
      <c r="E146" s="1564" t="str">
        <f t="shared" si="44"/>
        <v/>
      </c>
      <c r="G146" s="1564" t="str">
        <f t="shared" si="44"/>
        <v/>
      </c>
      <c r="I146" s="1564" t="str">
        <f t="shared" si="45"/>
        <v/>
      </c>
      <c r="K146" s="1564" t="str">
        <f t="shared" si="46"/>
        <v/>
      </c>
      <c r="M146" s="1564" t="str">
        <f t="shared" si="47"/>
        <v/>
      </c>
      <c r="O146" s="1564" t="str">
        <f t="shared" si="48"/>
        <v/>
      </c>
      <c r="Q146" s="1564" t="str">
        <f t="shared" si="49"/>
        <v/>
      </c>
      <c r="S146" s="1564" t="str">
        <f t="shared" si="50"/>
        <v/>
      </c>
      <c r="U146" s="1564" t="str">
        <f t="shared" si="51"/>
        <v/>
      </c>
      <c r="W146" s="1564" t="str">
        <f t="shared" si="52"/>
        <v/>
      </c>
      <c r="Y146" s="1564" t="str">
        <f t="shared" si="53"/>
        <v/>
      </c>
      <c r="AA146" s="1564" t="str">
        <f t="shared" si="54"/>
        <v/>
      </c>
      <c r="AC146" s="1564" t="str">
        <f t="shared" si="55"/>
        <v/>
      </c>
      <c r="AE146" s="1564" t="str">
        <f t="shared" si="56"/>
        <v/>
      </c>
      <c r="AG146" s="1564" t="str">
        <f t="shared" si="57"/>
        <v/>
      </c>
      <c r="AI146" s="1564" t="str">
        <f t="shared" si="58"/>
        <v/>
      </c>
      <c r="AK146" s="1564" t="str">
        <f t="shared" si="59"/>
        <v/>
      </c>
      <c r="AM146" s="1564" t="str">
        <f t="shared" si="60"/>
        <v/>
      </c>
      <c r="AO146" s="1564" t="str">
        <f t="shared" si="61"/>
        <v/>
      </c>
      <c r="AQ146" s="1564" t="str">
        <f t="shared" si="62"/>
        <v/>
      </c>
    </row>
    <row r="147" spans="5:43">
      <c r="E147" s="1564" t="str">
        <f t="shared" si="44"/>
        <v/>
      </c>
      <c r="G147" s="1564" t="str">
        <f t="shared" si="44"/>
        <v/>
      </c>
      <c r="I147" s="1564" t="str">
        <f t="shared" si="45"/>
        <v/>
      </c>
      <c r="K147" s="1564" t="str">
        <f t="shared" si="46"/>
        <v/>
      </c>
      <c r="M147" s="1564" t="str">
        <f t="shared" si="47"/>
        <v/>
      </c>
      <c r="O147" s="1564" t="str">
        <f t="shared" si="48"/>
        <v/>
      </c>
      <c r="Q147" s="1564" t="str">
        <f t="shared" si="49"/>
        <v/>
      </c>
      <c r="S147" s="1564" t="str">
        <f t="shared" si="50"/>
        <v/>
      </c>
      <c r="U147" s="1564" t="str">
        <f t="shared" si="51"/>
        <v/>
      </c>
      <c r="W147" s="1564" t="str">
        <f t="shared" si="52"/>
        <v/>
      </c>
      <c r="Y147" s="1564" t="str">
        <f t="shared" si="53"/>
        <v/>
      </c>
      <c r="AA147" s="1564" t="str">
        <f t="shared" si="54"/>
        <v/>
      </c>
      <c r="AC147" s="1564" t="str">
        <f t="shared" si="55"/>
        <v/>
      </c>
      <c r="AE147" s="1564" t="str">
        <f t="shared" si="56"/>
        <v/>
      </c>
      <c r="AG147" s="1564" t="str">
        <f t="shared" si="57"/>
        <v/>
      </c>
      <c r="AI147" s="1564" t="str">
        <f t="shared" si="58"/>
        <v/>
      </c>
      <c r="AK147" s="1564" t="str">
        <f t="shared" si="59"/>
        <v/>
      </c>
      <c r="AM147" s="1564" t="str">
        <f t="shared" si="60"/>
        <v/>
      </c>
      <c r="AO147" s="1564" t="str">
        <f t="shared" si="61"/>
        <v/>
      </c>
      <c r="AQ147" s="1564" t="str">
        <f t="shared" si="62"/>
        <v/>
      </c>
    </row>
    <row r="148" spans="5:43">
      <c r="E148" s="1564" t="str">
        <f t="shared" si="44"/>
        <v/>
      </c>
      <c r="G148" s="1564" t="str">
        <f t="shared" si="44"/>
        <v/>
      </c>
      <c r="I148" s="1564" t="str">
        <f t="shared" si="45"/>
        <v/>
      </c>
      <c r="K148" s="1564" t="str">
        <f t="shared" si="46"/>
        <v/>
      </c>
      <c r="M148" s="1564" t="str">
        <f t="shared" si="47"/>
        <v/>
      </c>
      <c r="O148" s="1564" t="str">
        <f t="shared" si="48"/>
        <v/>
      </c>
      <c r="Q148" s="1564" t="str">
        <f t="shared" si="49"/>
        <v/>
      </c>
      <c r="S148" s="1564" t="str">
        <f t="shared" si="50"/>
        <v/>
      </c>
      <c r="U148" s="1564" t="str">
        <f t="shared" si="51"/>
        <v/>
      </c>
      <c r="W148" s="1564" t="str">
        <f t="shared" si="52"/>
        <v/>
      </c>
      <c r="Y148" s="1564" t="str">
        <f t="shared" si="53"/>
        <v/>
      </c>
      <c r="AA148" s="1564" t="str">
        <f t="shared" si="54"/>
        <v/>
      </c>
      <c r="AC148" s="1564" t="str">
        <f t="shared" si="55"/>
        <v/>
      </c>
      <c r="AE148" s="1564" t="str">
        <f t="shared" si="56"/>
        <v/>
      </c>
      <c r="AG148" s="1564" t="str">
        <f t="shared" si="57"/>
        <v/>
      </c>
      <c r="AI148" s="1564" t="str">
        <f t="shared" si="58"/>
        <v/>
      </c>
      <c r="AK148" s="1564" t="str">
        <f t="shared" si="59"/>
        <v/>
      </c>
      <c r="AM148" s="1564" t="str">
        <f t="shared" si="60"/>
        <v/>
      </c>
      <c r="AO148" s="1564" t="str">
        <f t="shared" si="61"/>
        <v/>
      </c>
      <c r="AQ148" s="1564" t="str">
        <f t="shared" si="62"/>
        <v/>
      </c>
    </row>
    <row r="149" spans="5:43">
      <c r="E149" s="1564" t="str">
        <f t="shared" si="44"/>
        <v/>
      </c>
      <c r="G149" s="1564" t="str">
        <f t="shared" si="44"/>
        <v/>
      </c>
      <c r="I149" s="1564" t="str">
        <f t="shared" si="45"/>
        <v/>
      </c>
      <c r="K149" s="1564" t="str">
        <f t="shared" si="46"/>
        <v/>
      </c>
      <c r="M149" s="1564" t="str">
        <f t="shared" si="47"/>
        <v/>
      </c>
      <c r="O149" s="1564" t="str">
        <f t="shared" si="48"/>
        <v/>
      </c>
      <c r="Q149" s="1564" t="str">
        <f t="shared" si="49"/>
        <v/>
      </c>
      <c r="S149" s="1564" t="str">
        <f t="shared" si="50"/>
        <v/>
      </c>
      <c r="U149" s="1564" t="str">
        <f t="shared" si="51"/>
        <v/>
      </c>
      <c r="W149" s="1564" t="str">
        <f t="shared" si="52"/>
        <v/>
      </c>
      <c r="Y149" s="1564" t="str">
        <f t="shared" si="53"/>
        <v/>
      </c>
      <c r="AA149" s="1564" t="str">
        <f t="shared" si="54"/>
        <v/>
      </c>
      <c r="AC149" s="1564" t="str">
        <f t="shared" si="55"/>
        <v/>
      </c>
      <c r="AE149" s="1564" t="str">
        <f t="shared" si="56"/>
        <v/>
      </c>
      <c r="AG149" s="1564" t="str">
        <f t="shared" si="57"/>
        <v/>
      </c>
      <c r="AI149" s="1564" t="str">
        <f t="shared" si="58"/>
        <v/>
      </c>
      <c r="AK149" s="1564" t="str">
        <f t="shared" si="59"/>
        <v/>
      </c>
      <c r="AM149" s="1564" t="str">
        <f t="shared" si="60"/>
        <v/>
      </c>
      <c r="AO149" s="1564" t="str">
        <f t="shared" si="61"/>
        <v/>
      </c>
      <c r="AQ149" s="1564" t="str">
        <f t="shared" si="62"/>
        <v/>
      </c>
    </row>
    <row r="150" spans="5:43">
      <c r="E150" s="1564" t="str">
        <f t="shared" si="44"/>
        <v/>
      </c>
      <c r="G150" s="1564" t="str">
        <f t="shared" si="44"/>
        <v/>
      </c>
      <c r="I150" s="1564" t="str">
        <f t="shared" si="45"/>
        <v/>
      </c>
      <c r="K150" s="1564" t="str">
        <f t="shared" si="46"/>
        <v/>
      </c>
      <c r="M150" s="1564" t="str">
        <f t="shared" si="47"/>
        <v/>
      </c>
      <c r="O150" s="1564" t="str">
        <f t="shared" si="48"/>
        <v/>
      </c>
      <c r="Q150" s="1564" t="str">
        <f t="shared" si="49"/>
        <v/>
      </c>
      <c r="S150" s="1564" t="str">
        <f t="shared" si="50"/>
        <v/>
      </c>
      <c r="U150" s="1564" t="str">
        <f t="shared" si="51"/>
        <v/>
      </c>
      <c r="W150" s="1564" t="str">
        <f t="shared" si="52"/>
        <v/>
      </c>
      <c r="Y150" s="1564" t="str">
        <f t="shared" si="53"/>
        <v/>
      </c>
      <c r="AA150" s="1564" t="str">
        <f t="shared" si="54"/>
        <v/>
      </c>
      <c r="AC150" s="1564" t="str">
        <f t="shared" si="55"/>
        <v/>
      </c>
      <c r="AE150" s="1564" t="str">
        <f t="shared" si="56"/>
        <v/>
      </c>
      <c r="AG150" s="1564" t="str">
        <f t="shared" si="57"/>
        <v/>
      </c>
      <c r="AI150" s="1564" t="str">
        <f t="shared" si="58"/>
        <v/>
      </c>
      <c r="AK150" s="1564" t="str">
        <f t="shared" si="59"/>
        <v/>
      </c>
      <c r="AM150" s="1564" t="str">
        <f t="shared" si="60"/>
        <v/>
      </c>
      <c r="AO150" s="1564" t="str">
        <f t="shared" si="61"/>
        <v/>
      </c>
      <c r="AQ150" s="1564" t="str">
        <f t="shared" si="62"/>
        <v/>
      </c>
    </row>
    <row r="151" spans="5:43">
      <c r="E151" s="1564" t="str">
        <f t="shared" si="44"/>
        <v/>
      </c>
      <c r="G151" s="1564" t="str">
        <f t="shared" si="44"/>
        <v/>
      </c>
      <c r="I151" s="1564" t="str">
        <f t="shared" si="45"/>
        <v/>
      </c>
      <c r="K151" s="1564" t="str">
        <f t="shared" si="46"/>
        <v/>
      </c>
      <c r="M151" s="1564" t="str">
        <f t="shared" si="47"/>
        <v/>
      </c>
      <c r="O151" s="1564" t="str">
        <f t="shared" si="48"/>
        <v/>
      </c>
      <c r="Q151" s="1564" t="str">
        <f t="shared" si="49"/>
        <v/>
      </c>
      <c r="S151" s="1564" t="str">
        <f t="shared" si="50"/>
        <v/>
      </c>
      <c r="U151" s="1564" t="str">
        <f t="shared" si="51"/>
        <v/>
      </c>
      <c r="W151" s="1564" t="str">
        <f t="shared" si="52"/>
        <v/>
      </c>
      <c r="Y151" s="1564" t="str">
        <f t="shared" si="53"/>
        <v/>
      </c>
      <c r="AA151" s="1564" t="str">
        <f t="shared" si="54"/>
        <v/>
      </c>
      <c r="AC151" s="1564" t="str">
        <f t="shared" si="55"/>
        <v/>
      </c>
      <c r="AE151" s="1564" t="str">
        <f t="shared" si="56"/>
        <v/>
      </c>
      <c r="AG151" s="1564" t="str">
        <f t="shared" si="57"/>
        <v/>
      </c>
      <c r="AI151" s="1564" t="str">
        <f t="shared" si="58"/>
        <v/>
      </c>
      <c r="AK151" s="1564" t="str">
        <f t="shared" si="59"/>
        <v/>
      </c>
      <c r="AM151" s="1564" t="str">
        <f t="shared" si="60"/>
        <v/>
      </c>
      <c r="AO151" s="1564" t="str">
        <f t="shared" si="61"/>
        <v/>
      </c>
      <c r="AQ151" s="1564" t="str">
        <f t="shared" si="62"/>
        <v/>
      </c>
    </row>
    <row r="152" spans="5:43">
      <c r="E152" s="1564" t="str">
        <f t="shared" si="44"/>
        <v/>
      </c>
      <c r="G152" s="1564" t="str">
        <f t="shared" si="44"/>
        <v/>
      </c>
      <c r="I152" s="1564" t="str">
        <f t="shared" si="45"/>
        <v/>
      </c>
      <c r="K152" s="1564" t="str">
        <f t="shared" si="46"/>
        <v/>
      </c>
      <c r="M152" s="1564" t="str">
        <f t="shared" si="47"/>
        <v/>
      </c>
      <c r="O152" s="1564" t="str">
        <f t="shared" si="48"/>
        <v/>
      </c>
      <c r="Q152" s="1564" t="str">
        <f t="shared" si="49"/>
        <v/>
      </c>
      <c r="S152" s="1564" t="str">
        <f t="shared" si="50"/>
        <v/>
      </c>
      <c r="U152" s="1564" t="str">
        <f t="shared" si="51"/>
        <v/>
      </c>
      <c r="W152" s="1564" t="str">
        <f t="shared" si="52"/>
        <v/>
      </c>
      <c r="Y152" s="1564" t="str">
        <f t="shared" si="53"/>
        <v/>
      </c>
      <c r="AA152" s="1564" t="str">
        <f t="shared" si="54"/>
        <v/>
      </c>
      <c r="AC152" s="1564" t="str">
        <f t="shared" si="55"/>
        <v/>
      </c>
      <c r="AE152" s="1564" t="str">
        <f t="shared" si="56"/>
        <v/>
      </c>
      <c r="AG152" s="1564" t="str">
        <f t="shared" si="57"/>
        <v/>
      </c>
      <c r="AI152" s="1564" t="str">
        <f t="shared" si="58"/>
        <v/>
      </c>
      <c r="AK152" s="1564" t="str">
        <f t="shared" si="59"/>
        <v/>
      </c>
      <c r="AM152" s="1564" t="str">
        <f t="shared" si="60"/>
        <v/>
      </c>
      <c r="AO152" s="1564" t="str">
        <f t="shared" si="61"/>
        <v/>
      </c>
      <c r="AQ152" s="1564" t="str">
        <f t="shared" si="62"/>
        <v/>
      </c>
    </row>
    <row r="153" spans="5:43">
      <c r="E153" s="1564" t="str">
        <f t="shared" si="44"/>
        <v/>
      </c>
      <c r="G153" s="1564" t="str">
        <f t="shared" si="44"/>
        <v/>
      </c>
      <c r="I153" s="1564" t="str">
        <f t="shared" si="45"/>
        <v/>
      </c>
      <c r="K153" s="1564" t="str">
        <f t="shared" si="46"/>
        <v/>
      </c>
      <c r="M153" s="1564" t="str">
        <f t="shared" si="47"/>
        <v/>
      </c>
      <c r="O153" s="1564" t="str">
        <f t="shared" si="48"/>
        <v/>
      </c>
      <c r="Q153" s="1564" t="str">
        <f t="shared" si="49"/>
        <v/>
      </c>
      <c r="S153" s="1564" t="str">
        <f t="shared" si="50"/>
        <v/>
      </c>
      <c r="U153" s="1564" t="str">
        <f t="shared" si="51"/>
        <v/>
      </c>
      <c r="W153" s="1564" t="str">
        <f t="shared" si="52"/>
        <v/>
      </c>
      <c r="Y153" s="1564" t="str">
        <f t="shared" si="53"/>
        <v/>
      </c>
      <c r="AA153" s="1564" t="str">
        <f t="shared" si="54"/>
        <v/>
      </c>
      <c r="AC153" s="1564" t="str">
        <f t="shared" si="55"/>
        <v/>
      </c>
      <c r="AE153" s="1564" t="str">
        <f t="shared" si="56"/>
        <v/>
      </c>
      <c r="AG153" s="1564" t="str">
        <f t="shared" si="57"/>
        <v/>
      </c>
      <c r="AI153" s="1564" t="str">
        <f t="shared" si="58"/>
        <v/>
      </c>
      <c r="AK153" s="1564" t="str">
        <f t="shared" si="59"/>
        <v/>
      </c>
      <c r="AM153" s="1564" t="str">
        <f t="shared" si="60"/>
        <v/>
      </c>
      <c r="AO153" s="1564" t="str">
        <f t="shared" si="61"/>
        <v/>
      </c>
      <c r="AQ153" s="1564" t="str">
        <f t="shared" si="62"/>
        <v/>
      </c>
    </row>
    <row r="154" spans="5:43">
      <c r="E154" s="1564" t="str">
        <f t="shared" si="44"/>
        <v/>
      </c>
      <c r="G154" s="1564" t="str">
        <f t="shared" si="44"/>
        <v/>
      </c>
      <c r="I154" s="1564" t="str">
        <f t="shared" si="45"/>
        <v/>
      </c>
      <c r="K154" s="1564" t="str">
        <f t="shared" si="46"/>
        <v/>
      </c>
      <c r="M154" s="1564" t="str">
        <f t="shared" si="47"/>
        <v/>
      </c>
      <c r="O154" s="1564" t="str">
        <f t="shared" si="48"/>
        <v/>
      </c>
      <c r="Q154" s="1564" t="str">
        <f t="shared" si="49"/>
        <v/>
      </c>
      <c r="S154" s="1564" t="str">
        <f t="shared" si="50"/>
        <v/>
      </c>
      <c r="U154" s="1564" t="str">
        <f t="shared" si="51"/>
        <v/>
      </c>
      <c r="W154" s="1564" t="str">
        <f t="shared" si="52"/>
        <v/>
      </c>
      <c r="Y154" s="1564" t="str">
        <f t="shared" si="53"/>
        <v/>
      </c>
      <c r="AA154" s="1564" t="str">
        <f t="shared" si="54"/>
        <v/>
      </c>
      <c r="AC154" s="1564" t="str">
        <f t="shared" si="55"/>
        <v/>
      </c>
      <c r="AE154" s="1564" t="str">
        <f t="shared" si="56"/>
        <v/>
      </c>
      <c r="AG154" s="1564" t="str">
        <f t="shared" si="57"/>
        <v/>
      </c>
      <c r="AI154" s="1564" t="str">
        <f t="shared" si="58"/>
        <v/>
      </c>
      <c r="AK154" s="1564" t="str">
        <f t="shared" si="59"/>
        <v/>
      </c>
      <c r="AM154" s="1564" t="str">
        <f t="shared" si="60"/>
        <v/>
      </c>
      <c r="AO154" s="1564" t="str">
        <f t="shared" si="61"/>
        <v/>
      </c>
      <c r="AQ154" s="1564" t="str">
        <f t="shared" si="62"/>
        <v/>
      </c>
    </row>
    <row r="155" spans="5:43">
      <c r="E155" s="1564" t="str">
        <f t="shared" si="44"/>
        <v/>
      </c>
      <c r="G155" s="1564" t="str">
        <f t="shared" si="44"/>
        <v/>
      </c>
      <c r="I155" s="1564" t="str">
        <f t="shared" si="45"/>
        <v/>
      </c>
      <c r="K155" s="1564" t="str">
        <f t="shared" si="46"/>
        <v/>
      </c>
      <c r="M155" s="1564" t="str">
        <f t="shared" si="47"/>
        <v/>
      </c>
      <c r="O155" s="1564" t="str">
        <f t="shared" si="48"/>
        <v/>
      </c>
      <c r="Q155" s="1564" t="str">
        <f t="shared" si="49"/>
        <v/>
      </c>
      <c r="S155" s="1564" t="str">
        <f t="shared" si="50"/>
        <v/>
      </c>
      <c r="U155" s="1564" t="str">
        <f t="shared" si="51"/>
        <v/>
      </c>
      <c r="W155" s="1564" t="str">
        <f t="shared" si="52"/>
        <v/>
      </c>
      <c r="Y155" s="1564" t="str">
        <f t="shared" si="53"/>
        <v/>
      </c>
      <c r="AA155" s="1564" t="str">
        <f t="shared" si="54"/>
        <v/>
      </c>
      <c r="AC155" s="1564" t="str">
        <f t="shared" si="55"/>
        <v/>
      </c>
      <c r="AE155" s="1564" t="str">
        <f t="shared" si="56"/>
        <v/>
      </c>
      <c r="AG155" s="1564" t="str">
        <f t="shared" si="57"/>
        <v/>
      </c>
      <c r="AI155" s="1564" t="str">
        <f t="shared" si="58"/>
        <v/>
      </c>
      <c r="AK155" s="1564" t="str">
        <f t="shared" si="59"/>
        <v/>
      </c>
      <c r="AM155" s="1564" t="str">
        <f t="shared" si="60"/>
        <v/>
      </c>
      <c r="AO155" s="1564" t="str">
        <f t="shared" si="61"/>
        <v/>
      </c>
      <c r="AQ155" s="1564" t="str">
        <f t="shared" si="62"/>
        <v/>
      </c>
    </row>
    <row r="156" spans="5:43">
      <c r="E156" s="1564" t="str">
        <f t="shared" si="44"/>
        <v/>
      </c>
      <c r="G156" s="1564" t="str">
        <f t="shared" si="44"/>
        <v/>
      </c>
      <c r="I156" s="1564" t="str">
        <f t="shared" si="45"/>
        <v/>
      </c>
      <c r="K156" s="1564" t="str">
        <f t="shared" si="46"/>
        <v/>
      </c>
      <c r="M156" s="1564" t="str">
        <f t="shared" si="47"/>
        <v/>
      </c>
      <c r="O156" s="1564" t="str">
        <f t="shared" si="48"/>
        <v/>
      </c>
      <c r="Q156" s="1564" t="str">
        <f t="shared" si="49"/>
        <v/>
      </c>
      <c r="S156" s="1564" t="str">
        <f t="shared" si="50"/>
        <v/>
      </c>
      <c r="U156" s="1564" t="str">
        <f t="shared" si="51"/>
        <v/>
      </c>
      <c r="W156" s="1564" t="str">
        <f t="shared" si="52"/>
        <v/>
      </c>
      <c r="Y156" s="1564" t="str">
        <f t="shared" si="53"/>
        <v/>
      </c>
      <c r="AA156" s="1564" t="str">
        <f t="shared" si="54"/>
        <v/>
      </c>
      <c r="AC156" s="1564" t="str">
        <f t="shared" si="55"/>
        <v/>
      </c>
      <c r="AE156" s="1564" t="str">
        <f t="shared" si="56"/>
        <v/>
      </c>
      <c r="AG156" s="1564" t="str">
        <f t="shared" si="57"/>
        <v/>
      </c>
      <c r="AI156" s="1564" t="str">
        <f t="shared" si="58"/>
        <v/>
      </c>
      <c r="AK156" s="1564" t="str">
        <f t="shared" si="59"/>
        <v/>
      </c>
      <c r="AM156" s="1564" t="str">
        <f t="shared" si="60"/>
        <v/>
      </c>
      <c r="AO156" s="1564" t="str">
        <f t="shared" si="61"/>
        <v/>
      </c>
      <c r="AQ156" s="1564" t="str">
        <f t="shared" si="62"/>
        <v/>
      </c>
    </row>
    <row r="157" spans="5:43">
      <c r="E157" s="1564" t="str">
        <f t="shared" ref="E157:G172" si="63">IF(OR($B157=0,D157=0),"",D157/$B157)</f>
        <v/>
      </c>
      <c r="G157" s="1564" t="str">
        <f t="shared" si="63"/>
        <v/>
      </c>
      <c r="I157" s="1564" t="str">
        <f t="shared" si="45"/>
        <v/>
      </c>
      <c r="K157" s="1564" t="str">
        <f t="shared" si="46"/>
        <v/>
      </c>
      <c r="M157" s="1564" t="str">
        <f t="shared" si="47"/>
        <v/>
      </c>
      <c r="O157" s="1564" t="str">
        <f t="shared" si="48"/>
        <v/>
      </c>
      <c r="Q157" s="1564" t="str">
        <f t="shared" si="49"/>
        <v/>
      </c>
      <c r="S157" s="1564" t="str">
        <f t="shared" si="50"/>
        <v/>
      </c>
      <c r="U157" s="1564" t="str">
        <f t="shared" si="51"/>
        <v/>
      </c>
      <c r="W157" s="1564" t="str">
        <f t="shared" si="52"/>
        <v/>
      </c>
      <c r="Y157" s="1564" t="str">
        <f t="shared" si="53"/>
        <v/>
      </c>
      <c r="AA157" s="1564" t="str">
        <f t="shared" si="54"/>
        <v/>
      </c>
      <c r="AC157" s="1564" t="str">
        <f t="shared" si="55"/>
        <v/>
      </c>
      <c r="AE157" s="1564" t="str">
        <f t="shared" si="56"/>
        <v/>
      </c>
      <c r="AG157" s="1564" t="str">
        <f t="shared" si="57"/>
        <v/>
      </c>
      <c r="AI157" s="1564" t="str">
        <f t="shared" si="58"/>
        <v/>
      </c>
      <c r="AK157" s="1564" t="str">
        <f t="shared" si="59"/>
        <v/>
      </c>
      <c r="AM157" s="1564" t="str">
        <f t="shared" si="60"/>
        <v/>
      </c>
      <c r="AO157" s="1564" t="str">
        <f t="shared" si="61"/>
        <v/>
      </c>
      <c r="AQ157" s="1564" t="str">
        <f t="shared" si="62"/>
        <v/>
      </c>
    </row>
    <row r="158" spans="5:43">
      <c r="E158" s="1564" t="str">
        <f t="shared" si="63"/>
        <v/>
      </c>
      <c r="G158" s="1564" t="str">
        <f t="shared" si="63"/>
        <v/>
      </c>
      <c r="I158" s="1564" t="str">
        <f t="shared" si="45"/>
        <v/>
      </c>
      <c r="K158" s="1564" t="str">
        <f t="shared" si="46"/>
        <v/>
      </c>
      <c r="M158" s="1564" t="str">
        <f t="shared" si="47"/>
        <v/>
      </c>
      <c r="O158" s="1564" t="str">
        <f t="shared" si="48"/>
        <v/>
      </c>
      <c r="Q158" s="1564" t="str">
        <f t="shared" si="49"/>
        <v/>
      </c>
      <c r="S158" s="1564" t="str">
        <f t="shared" si="50"/>
        <v/>
      </c>
      <c r="U158" s="1564" t="str">
        <f t="shared" si="51"/>
        <v/>
      </c>
      <c r="W158" s="1564" t="str">
        <f t="shared" si="52"/>
        <v/>
      </c>
      <c r="Y158" s="1564" t="str">
        <f t="shared" si="53"/>
        <v/>
      </c>
      <c r="AA158" s="1564" t="str">
        <f t="shared" si="54"/>
        <v/>
      </c>
      <c r="AC158" s="1564" t="str">
        <f t="shared" si="55"/>
        <v/>
      </c>
      <c r="AE158" s="1564" t="str">
        <f t="shared" si="56"/>
        <v/>
      </c>
      <c r="AG158" s="1564" t="str">
        <f t="shared" si="57"/>
        <v/>
      </c>
      <c r="AI158" s="1564" t="str">
        <f t="shared" si="58"/>
        <v/>
      </c>
      <c r="AK158" s="1564" t="str">
        <f t="shared" si="59"/>
        <v/>
      </c>
      <c r="AM158" s="1564" t="str">
        <f t="shared" si="60"/>
        <v/>
      </c>
      <c r="AO158" s="1564" t="str">
        <f t="shared" si="61"/>
        <v/>
      </c>
      <c r="AQ158" s="1564" t="str">
        <f t="shared" si="62"/>
        <v/>
      </c>
    </row>
    <row r="159" spans="5:43">
      <c r="E159" s="1564" t="str">
        <f t="shared" si="63"/>
        <v/>
      </c>
      <c r="G159" s="1564" t="str">
        <f t="shared" si="63"/>
        <v/>
      </c>
      <c r="I159" s="1564" t="str">
        <f t="shared" si="45"/>
        <v/>
      </c>
      <c r="K159" s="1564" t="str">
        <f t="shared" si="46"/>
        <v/>
      </c>
      <c r="M159" s="1564" t="str">
        <f t="shared" si="47"/>
        <v/>
      </c>
      <c r="O159" s="1564" t="str">
        <f t="shared" si="48"/>
        <v/>
      </c>
      <c r="Q159" s="1564" t="str">
        <f t="shared" si="49"/>
        <v/>
      </c>
      <c r="S159" s="1564" t="str">
        <f t="shared" si="50"/>
        <v/>
      </c>
      <c r="U159" s="1564" t="str">
        <f t="shared" si="51"/>
        <v/>
      </c>
      <c r="W159" s="1564" t="str">
        <f t="shared" si="52"/>
        <v/>
      </c>
      <c r="Y159" s="1564" t="str">
        <f t="shared" si="53"/>
        <v/>
      </c>
      <c r="AA159" s="1564" t="str">
        <f t="shared" si="54"/>
        <v/>
      </c>
      <c r="AC159" s="1564" t="str">
        <f t="shared" si="55"/>
        <v/>
      </c>
      <c r="AE159" s="1564" t="str">
        <f t="shared" si="56"/>
        <v/>
      </c>
      <c r="AG159" s="1564" t="str">
        <f t="shared" si="57"/>
        <v/>
      </c>
      <c r="AI159" s="1564" t="str">
        <f t="shared" si="58"/>
        <v/>
      </c>
      <c r="AK159" s="1564" t="str">
        <f t="shared" si="59"/>
        <v/>
      </c>
      <c r="AM159" s="1564" t="str">
        <f t="shared" si="60"/>
        <v/>
      </c>
      <c r="AO159" s="1564" t="str">
        <f t="shared" si="61"/>
        <v/>
      </c>
      <c r="AQ159" s="1564" t="str">
        <f t="shared" si="62"/>
        <v/>
      </c>
    </row>
    <row r="160" spans="5:43">
      <c r="E160" s="1564" t="str">
        <f t="shared" si="63"/>
        <v/>
      </c>
      <c r="G160" s="1564" t="str">
        <f t="shared" si="63"/>
        <v/>
      </c>
      <c r="I160" s="1564" t="str">
        <f t="shared" si="45"/>
        <v/>
      </c>
      <c r="K160" s="1564" t="str">
        <f t="shared" si="46"/>
        <v/>
      </c>
      <c r="M160" s="1564" t="str">
        <f t="shared" si="47"/>
        <v/>
      </c>
      <c r="O160" s="1564" t="str">
        <f t="shared" si="48"/>
        <v/>
      </c>
      <c r="Q160" s="1564" t="str">
        <f t="shared" si="49"/>
        <v/>
      </c>
      <c r="S160" s="1564" t="str">
        <f t="shared" si="50"/>
        <v/>
      </c>
      <c r="U160" s="1564" t="str">
        <f t="shared" si="51"/>
        <v/>
      </c>
      <c r="W160" s="1564" t="str">
        <f t="shared" si="52"/>
        <v/>
      </c>
      <c r="Y160" s="1564" t="str">
        <f t="shared" si="53"/>
        <v/>
      </c>
      <c r="AA160" s="1564" t="str">
        <f t="shared" si="54"/>
        <v/>
      </c>
      <c r="AC160" s="1564" t="str">
        <f t="shared" si="55"/>
        <v/>
      </c>
      <c r="AE160" s="1564" t="str">
        <f t="shared" si="56"/>
        <v/>
      </c>
      <c r="AG160" s="1564" t="str">
        <f t="shared" si="57"/>
        <v/>
      </c>
      <c r="AI160" s="1564" t="str">
        <f t="shared" si="58"/>
        <v/>
      </c>
      <c r="AK160" s="1564" t="str">
        <f t="shared" si="59"/>
        <v/>
      </c>
      <c r="AM160" s="1564" t="str">
        <f t="shared" si="60"/>
        <v/>
      </c>
      <c r="AO160" s="1564" t="str">
        <f t="shared" si="61"/>
        <v/>
      </c>
      <c r="AQ160" s="1564" t="str">
        <f t="shared" si="62"/>
        <v/>
      </c>
    </row>
    <row r="161" spans="5:43">
      <c r="E161" s="1564" t="str">
        <f t="shared" si="63"/>
        <v/>
      </c>
      <c r="G161" s="1564" t="str">
        <f t="shared" si="63"/>
        <v/>
      </c>
      <c r="I161" s="1564" t="str">
        <f t="shared" si="45"/>
        <v/>
      </c>
      <c r="K161" s="1564" t="str">
        <f t="shared" si="46"/>
        <v/>
      </c>
      <c r="M161" s="1564" t="str">
        <f t="shared" si="47"/>
        <v/>
      </c>
      <c r="O161" s="1564" t="str">
        <f t="shared" si="48"/>
        <v/>
      </c>
      <c r="Q161" s="1564" t="str">
        <f t="shared" si="49"/>
        <v/>
      </c>
      <c r="S161" s="1564" t="str">
        <f t="shared" si="50"/>
        <v/>
      </c>
      <c r="U161" s="1564" t="str">
        <f t="shared" si="51"/>
        <v/>
      </c>
      <c r="W161" s="1564" t="str">
        <f t="shared" si="52"/>
        <v/>
      </c>
      <c r="Y161" s="1564" t="str">
        <f t="shared" si="53"/>
        <v/>
      </c>
      <c r="AA161" s="1564" t="str">
        <f t="shared" si="54"/>
        <v/>
      </c>
      <c r="AC161" s="1564" t="str">
        <f t="shared" si="55"/>
        <v/>
      </c>
      <c r="AE161" s="1564" t="str">
        <f t="shared" si="56"/>
        <v/>
      </c>
      <c r="AG161" s="1564" t="str">
        <f t="shared" si="57"/>
        <v/>
      </c>
      <c r="AI161" s="1564" t="str">
        <f t="shared" si="58"/>
        <v/>
      </c>
      <c r="AK161" s="1564" t="str">
        <f t="shared" si="59"/>
        <v/>
      </c>
      <c r="AM161" s="1564" t="str">
        <f t="shared" si="60"/>
        <v/>
      </c>
      <c r="AO161" s="1564" t="str">
        <f t="shared" si="61"/>
        <v/>
      </c>
      <c r="AQ161" s="1564" t="str">
        <f t="shared" si="62"/>
        <v/>
      </c>
    </row>
    <row r="162" spans="5:43">
      <c r="E162" s="1564" t="str">
        <f t="shared" si="63"/>
        <v/>
      </c>
      <c r="G162" s="1564" t="str">
        <f t="shared" si="63"/>
        <v/>
      </c>
      <c r="I162" s="1564" t="str">
        <f t="shared" si="45"/>
        <v/>
      </c>
      <c r="K162" s="1564" t="str">
        <f t="shared" si="46"/>
        <v/>
      </c>
      <c r="M162" s="1564" t="str">
        <f t="shared" si="47"/>
        <v/>
      </c>
      <c r="O162" s="1564" t="str">
        <f t="shared" si="48"/>
        <v/>
      </c>
      <c r="Q162" s="1564" t="str">
        <f t="shared" si="49"/>
        <v/>
      </c>
      <c r="S162" s="1564" t="str">
        <f t="shared" si="50"/>
        <v/>
      </c>
      <c r="U162" s="1564" t="str">
        <f t="shared" si="51"/>
        <v/>
      </c>
      <c r="W162" s="1564" t="str">
        <f t="shared" si="52"/>
        <v/>
      </c>
      <c r="Y162" s="1564" t="str">
        <f t="shared" si="53"/>
        <v/>
      </c>
      <c r="AA162" s="1564" t="str">
        <f t="shared" si="54"/>
        <v/>
      </c>
      <c r="AC162" s="1564" t="str">
        <f t="shared" si="55"/>
        <v/>
      </c>
      <c r="AE162" s="1564" t="str">
        <f t="shared" si="56"/>
        <v/>
      </c>
      <c r="AG162" s="1564" t="str">
        <f t="shared" si="57"/>
        <v/>
      </c>
      <c r="AI162" s="1564" t="str">
        <f t="shared" si="58"/>
        <v/>
      </c>
      <c r="AK162" s="1564" t="str">
        <f t="shared" si="59"/>
        <v/>
      </c>
      <c r="AM162" s="1564" t="str">
        <f t="shared" si="60"/>
        <v/>
      </c>
      <c r="AO162" s="1564" t="str">
        <f t="shared" si="61"/>
        <v/>
      </c>
      <c r="AQ162" s="1564" t="str">
        <f t="shared" si="62"/>
        <v/>
      </c>
    </row>
    <row r="163" spans="5:43">
      <c r="E163" s="1564" t="str">
        <f t="shared" si="63"/>
        <v/>
      </c>
      <c r="G163" s="1564" t="str">
        <f t="shared" si="63"/>
        <v/>
      </c>
      <c r="I163" s="1564" t="str">
        <f t="shared" si="45"/>
        <v/>
      </c>
      <c r="K163" s="1564" t="str">
        <f t="shared" si="46"/>
        <v/>
      </c>
      <c r="M163" s="1564" t="str">
        <f t="shared" si="47"/>
        <v/>
      </c>
      <c r="O163" s="1564" t="str">
        <f t="shared" si="48"/>
        <v/>
      </c>
      <c r="Q163" s="1564" t="str">
        <f t="shared" si="49"/>
        <v/>
      </c>
      <c r="S163" s="1564" t="str">
        <f t="shared" si="50"/>
        <v/>
      </c>
      <c r="U163" s="1564" t="str">
        <f t="shared" si="51"/>
        <v/>
      </c>
      <c r="W163" s="1564" t="str">
        <f t="shared" si="52"/>
        <v/>
      </c>
      <c r="Y163" s="1564" t="str">
        <f t="shared" si="53"/>
        <v/>
      </c>
      <c r="AA163" s="1564" t="str">
        <f t="shared" si="54"/>
        <v/>
      </c>
      <c r="AC163" s="1564" t="str">
        <f t="shared" si="55"/>
        <v/>
      </c>
      <c r="AE163" s="1564" t="str">
        <f t="shared" si="56"/>
        <v/>
      </c>
      <c r="AG163" s="1564" t="str">
        <f t="shared" si="57"/>
        <v/>
      </c>
      <c r="AI163" s="1564" t="str">
        <f t="shared" si="58"/>
        <v/>
      </c>
      <c r="AK163" s="1564" t="str">
        <f t="shared" si="59"/>
        <v/>
      </c>
      <c r="AM163" s="1564" t="str">
        <f t="shared" si="60"/>
        <v/>
      </c>
      <c r="AO163" s="1564" t="str">
        <f t="shared" si="61"/>
        <v/>
      </c>
      <c r="AQ163" s="1564" t="str">
        <f t="shared" si="62"/>
        <v/>
      </c>
    </row>
    <row r="164" spans="5:43">
      <c r="E164" s="1564" t="str">
        <f t="shared" si="63"/>
        <v/>
      </c>
      <c r="G164" s="1564" t="str">
        <f t="shared" si="63"/>
        <v/>
      </c>
      <c r="I164" s="1564" t="str">
        <f t="shared" si="45"/>
        <v/>
      </c>
      <c r="K164" s="1564" t="str">
        <f t="shared" si="46"/>
        <v/>
      </c>
      <c r="M164" s="1564" t="str">
        <f t="shared" si="47"/>
        <v/>
      </c>
      <c r="O164" s="1564" t="str">
        <f t="shared" si="48"/>
        <v/>
      </c>
      <c r="Q164" s="1564" t="str">
        <f t="shared" si="49"/>
        <v/>
      </c>
      <c r="S164" s="1564" t="str">
        <f t="shared" si="50"/>
        <v/>
      </c>
      <c r="U164" s="1564" t="str">
        <f t="shared" si="51"/>
        <v/>
      </c>
      <c r="W164" s="1564" t="str">
        <f t="shared" si="52"/>
        <v/>
      </c>
      <c r="Y164" s="1564" t="str">
        <f t="shared" si="53"/>
        <v/>
      </c>
      <c r="AA164" s="1564" t="str">
        <f t="shared" si="54"/>
        <v/>
      </c>
      <c r="AC164" s="1564" t="str">
        <f t="shared" si="55"/>
        <v/>
      </c>
      <c r="AE164" s="1564" t="str">
        <f t="shared" si="56"/>
        <v/>
      </c>
      <c r="AG164" s="1564" t="str">
        <f t="shared" si="57"/>
        <v/>
      </c>
      <c r="AI164" s="1564" t="str">
        <f t="shared" si="58"/>
        <v/>
      </c>
      <c r="AK164" s="1564" t="str">
        <f t="shared" si="59"/>
        <v/>
      </c>
      <c r="AM164" s="1564" t="str">
        <f t="shared" si="60"/>
        <v/>
      </c>
      <c r="AO164" s="1564" t="str">
        <f t="shared" si="61"/>
        <v/>
      </c>
      <c r="AQ164" s="1564" t="str">
        <f t="shared" si="62"/>
        <v/>
      </c>
    </row>
    <row r="165" spans="5:43">
      <c r="E165" s="1564" t="str">
        <f t="shared" si="63"/>
        <v/>
      </c>
      <c r="G165" s="1564" t="str">
        <f t="shared" si="63"/>
        <v/>
      </c>
      <c r="I165" s="1564" t="str">
        <f t="shared" si="45"/>
        <v/>
      </c>
      <c r="K165" s="1564" t="str">
        <f t="shared" si="46"/>
        <v/>
      </c>
      <c r="M165" s="1564" t="str">
        <f t="shared" si="47"/>
        <v/>
      </c>
      <c r="O165" s="1564" t="str">
        <f t="shared" si="48"/>
        <v/>
      </c>
      <c r="Q165" s="1564" t="str">
        <f t="shared" si="49"/>
        <v/>
      </c>
      <c r="S165" s="1564" t="str">
        <f t="shared" si="50"/>
        <v/>
      </c>
      <c r="U165" s="1564" t="str">
        <f t="shared" si="51"/>
        <v/>
      </c>
      <c r="W165" s="1564" t="str">
        <f t="shared" si="52"/>
        <v/>
      </c>
      <c r="Y165" s="1564" t="str">
        <f t="shared" si="53"/>
        <v/>
      </c>
      <c r="AA165" s="1564" t="str">
        <f t="shared" si="54"/>
        <v/>
      </c>
      <c r="AC165" s="1564" t="str">
        <f t="shared" si="55"/>
        <v/>
      </c>
      <c r="AE165" s="1564" t="str">
        <f t="shared" si="56"/>
        <v/>
      </c>
      <c r="AG165" s="1564" t="str">
        <f t="shared" si="57"/>
        <v/>
      </c>
      <c r="AI165" s="1564" t="str">
        <f t="shared" si="58"/>
        <v/>
      </c>
      <c r="AK165" s="1564" t="str">
        <f t="shared" si="59"/>
        <v/>
      </c>
      <c r="AM165" s="1564" t="str">
        <f t="shared" si="60"/>
        <v/>
      </c>
      <c r="AO165" s="1564" t="str">
        <f t="shared" si="61"/>
        <v/>
      </c>
      <c r="AQ165" s="1564" t="str">
        <f t="shared" si="62"/>
        <v/>
      </c>
    </row>
    <row r="166" spans="5:43">
      <c r="E166" s="1564" t="str">
        <f t="shared" si="63"/>
        <v/>
      </c>
      <c r="G166" s="1564" t="str">
        <f t="shared" si="63"/>
        <v/>
      </c>
      <c r="I166" s="1564" t="str">
        <f t="shared" si="45"/>
        <v/>
      </c>
      <c r="K166" s="1564" t="str">
        <f t="shared" si="46"/>
        <v/>
      </c>
      <c r="M166" s="1564" t="str">
        <f t="shared" si="47"/>
        <v/>
      </c>
      <c r="O166" s="1564" t="str">
        <f t="shared" si="48"/>
        <v/>
      </c>
      <c r="Q166" s="1564" t="str">
        <f t="shared" si="49"/>
        <v/>
      </c>
      <c r="S166" s="1564" t="str">
        <f t="shared" si="50"/>
        <v/>
      </c>
      <c r="U166" s="1564" t="str">
        <f t="shared" si="51"/>
        <v/>
      </c>
      <c r="W166" s="1564" t="str">
        <f t="shared" si="52"/>
        <v/>
      </c>
      <c r="Y166" s="1564" t="str">
        <f t="shared" si="53"/>
        <v/>
      </c>
      <c r="AA166" s="1564" t="str">
        <f t="shared" si="54"/>
        <v/>
      </c>
      <c r="AC166" s="1564" t="str">
        <f t="shared" si="55"/>
        <v/>
      </c>
      <c r="AE166" s="1564" t="str">
        <f t="shared" si="56"/>
        <v/>
      </c>
      <c r="AG166" s="1564" t="str">
        <f t="shared" si="57"/>
        <v/>
      </c>
      <c r="AI166" s="1564" t="str">
        <f t="shared" si="58"/>
        <v/>
      </c>
      <c r="AK166" s="1564" t="str">
        <f t="shared" si="59"/>
        <v/>
      </c>
      <c r="AM166" s="1564" t="str">
        <f t="shared" si="60"/>
        <v/>
      </c>
      <c r="AO166" s="1564" t="str">
        <f t="shared" si="61"/>
        <v/>
      </c>
      <c r="AQ166" s="1564" t="str">
        <f t="shared" si="62"/>
        <v/>
      </c>
    </row>
    <row r="167" spans="5:43">
      <c r="E167" s="1564" t="str">
        <f t="shared" si="63"/>
        <v/>
      </c>
      <c r="G167" s="1564" t="str">
        <f t="shared" si="63"/>
        <v/>
      </c>
      <c r="I167" s="1564" t="str">
        <f t="shared" si="45"/>
        <v/>
      </c>
      <c r="K167" s="1564" t="str">
        <f t="shared" si="46"/>
        <v/>
      </c>
      <c r="M167" s="1564" t="str">
        <f t="shared" si="47"/>
        <v/>
      </c>
      <c r="O167" s="1564" t="str">
        <f t="shared" si="48"/>
        <v/>
      </c>
      <c r="Q167" s="1564" t="str">
        <f t="shared" si="49"/>
        <v/>
      </c>
      <c r="S167" s="1564" t="str">
        <f t="shared" si="50"/>
        <v/>
      </c>
      <c r="U167" s="1564" t="str">
        <f t="shared" si="51"/>
        <v/>
      </c>
      <c r="W167" s="1564" t="str">
        <f t="shared" si="52"/>
        <v/>
      </c>
      <c r="Y167" s="1564" t="str">
        <f t="shared" si="53"/>
        <v/>
      </c>
      <c r="AA167" s="1564" t="str">
        <f t="shared" si="54"/>
        <v/>
      </c>
      <c r="AC167" s="1564" t="str">
        <f t="shared" si="55"/>
        <v/>
      </c>
      <c r="AE167" s="1564" t="str">
        <f t="shared" si="56"/>
        <v/>
      </c>
      <c r="AG167" s="1564" t="str">
        <f t="shared" si="57"/>
        <v/>
      </c>
      <c r="AI167" s="1564" t="str">
        <f t="shared" si="58"/>
        <v/>
      </c>
      <c r="AK167" s="1564" t="str">
        <f t="shared" si="59"/>
        <v/>
      </c>
      <c r="AM167" s="1564" t="str">
        <f t="shared" si="60"/>
        <v/>
      </c>
      <c r="AO167" s="1564" t="str">
        <f t="shared" si="61"/>
        <v/>
      </c>
      <c r="AQ167" s="1564" t="str">
        <f t="shared" si="62"/>
        <v/>
      </c>
    </row>
    <row r="168" spans="5:43">
      <c r="E168" s="1564" t="str">
        <f t="shared" si="63"/>
        <v/>
      </c>
      <c r="G168" s="1564" t="str">
        <f t="shared" si="63"/>
        <v/>
      </c>
      <c r="I168" s="1564" t="str">
        <f t="shared" si="45"/>
        <v/>
      </c>
      <c r="K168" s="1564" t="str">
        <f t="shared" si="46"/>
        <v/>
      </c>
      <c r="M168" s="1564" t="str">
        <f t="shared" si="47"/>
        <v/>
      </c>
      <c r="O168" s="1564" t="str">
        <f t="shared" si="48"/>
        <v/>
      </c>
      <c r="Q168" s="1564" t="str">
        <f t="shared" si="49"/>
        <v/>
      </c>
      <c r="S168" s="1564" t="str">
        <f t="shared" si="50"/>
        <v/>
      </c>
      <c r="U168" s="1564" t="str">
        <f t="shared" si="51"/>
        <v/>
      </c>
      <c r="W168" s="1564" t="str">
        <f t="shared" si="52"/>
        <v/>
      </c>
      <c r="Y168" s="1564" t="str">
        <f t="shared" si="53"/>
        <v/>
      </c>
      <c r="AA168" s="1564" t="str">
        <f t="shared" si="54"/>
        <v/>
      </c>
      <c r="AC168" s="1564" t="str">
        <f t="shared" si="55"/>
        <v/>
      </c>
      <c r="AE168" s="1564" t="str">
        <f t="shared" si="56"/>
        <v/>
      </c>
      <c r="AG168" s="1564" t="str">
        <f t="shared" si="57"/>
        <v/>
      </c>
      <c r="AI168" s="1564" t="str">
        <f t="shared" si="58"/>
        <v/>
      </c>
      <c r="AK168" s="1564" t="str">
        <f t="shared" si="59"/>
        <v/>
      </c>
      <c r="AM168" s="1564" t="str">
        <f t="shared" si="60"/>
        <v/>
      </c>
      <c r="AO168" s="1564" t="str">
        <f t="shared" si="61"/>
        <v/>
      </c>
      <c r="AQ168" s="1564" t="str">
        <f t="shared" si="62"/>
        <v/>
      </c>
    </row>
    <row r="169" spans="5:43">
      <c r="E169" s="1564" t="str">
        <f t="shared" si="63"/>
        <v/>
      </c>
      <c r="G169" s="1564" t="str">
        <f t="shared" si="63"/>
        <v/>
      </c>
      <c r="I169" s="1564" t="str">
        <f t="shared" si="45"/>
        <v/>
      </c>
      <c r="K169" s="1564" t="str">
        <f t="shared" si="46"/>
        <v/>
      </c>
      <c r="M169" s="1564" t="str">
        <f t="shared" si="47"/>
        <v/>
      </c>
      <c r="O169" s="1564" t="str">
        <f t="shared" si="48"/>
        <v/>
      </c>
      <c r="Q169" s="1564" t="str">
        <f t="shared" si="49"/>
        <v/>
      </c>
      <c r="S169" s="1564" t="str">
        <f t="shared" si="50"/>
        <v/>
      </c>
      <c r="U169" s="1564" t="str">
        <f t="shared" si="51"/>
        <v/>
      </c>
      <c r="W169" s="1564" t="str">
        <f t="shared" si="52"/>
        <v/>
      </c>
      <c r="Y169" s="1564" t="str">
        <f t="shared" si="53"/>
        <v/>
      </c>
      <c r="AA169" s="1564" t="str">
        <f t="shared" si="54"/>
        <v/>
      </c>
      <c r="AC169" s="1564" t="str">
        <f t="shared" si="55"/>
        <v/>
      </c>
      <c r="AE169" s="1564" t="str">
        <f t="shared" si="56"/>
        <v/>
      </c>
      <c r="AG169" s="1564" t="str">
        <f t="shared" si="57"/>
        <v/>
      </c>
      <c r="AI169" s="1564" t="str">
        <f t="shared" si="58"/>
        <v/>
      </c>
      <c r="AK169" s="1564" t="str">
        <f t="shared" si="59"/>
        <v/>
      </c>
      <c r="AM169" s="1564" t="str">
        <f t="shared" si="60"/>
        <v/>
      </c>
      <c r="AO169" s="1564" t="str">
        <f t="shared" si="61"/>
        <v/>
      </c>
      <c r="AQ169" s="1564" t="str">
        <f t="shared" si="62"/>
        <v/>
      </c>
    </row>
    <row r="170" spans="5:43">
      <c r="E170" s="1564" t="str">
        <f t="shared" si="63"/>
        <v/>
      </c>
      <c r="G170" s="1564" t="str">
        <f t="shared" si="63"/>
        <v/>
      </c>
      <c r="I170" s="1564" t="str">
        <f t="shared" si="45"/>
        <v/>
      </c>
      <c r="K170" s="1564" t="str">
        <f t="shared" si="46"/>
        <v/>
      </c>
      <c r="M170" s="1564" t="str">
        <f t="shared" si="47"/>
        <v/>
      </c>
      <c r="O170" s="1564" t="str">
        <f t="shared" si="48"/>
        <v/>
      </c>
      <c r="Q170" s="1564" t="str">
        <f t="shared" si="49"/>
        <v/>
      </c>
      <c r="S170" s="1564" t="str">
        <f t="shared" si="50"/>
        <v/>
      </c>
      <c r="U170" s="1564" t="str">
        <f t="shared" si="51"/>
        <v/>
      </c>
      <c r="W170" s="1564" t="str">
        <f t="shared" si="52"/>
        <v/>
      </c>
      <c r="Y170" s="1564" t="str">
        <f t="shared" si="53"/>
        <v/>
      </c>
      <c r="AA170" s="1564" t="str">
        <f t="shared" si="54"/>
        <v/>
      </c>
      <c r="AC170" s="1564" t="str">
        <f t="shared" si="55"/>
        <v/>
      </c>
      <c r="AE170" s="1564" t="str">
        <f t="shared" si="56"/>
        <v/>
      </c>
      <c r="AG170" s="1564" t="str">
        <f t="shared" si="57"/>
        <v/>
      </c>
      <c r="AI170" s="1564" t="str">
        <f t="shared" si="58"/>
        <v/>
      </c>
      <c r="AK170" s="1564" t="str">
        <f t="shared" si="59"/>
        <v/>
      </c>
      <c r="AM170" s="1564" t="str">
        <f t="shared" si="60"/>
        <v/>
      </c>
      <c r="AO170" s="1564" t="str">
        <f t="shared" si="61"/>
        <v/>
      </c>
      <c r="AQ170" s="1564" t="str">
        <f t="shared" si="62"/>
        <v/>
      </c>
    </row>
    <row r="171" spans="5:43">
      <c r="E171" s="1564" t="str">
        <f t="shared" si="63"/>
        <v/>
      </c>
      <c r="G171" s="1564" t="str">
        <f t="shared" si="63"/>
        <v/>
      </c>
      <c r="I171" s="1564" t="str">
        <f t="shared" si="45"/>
        <v/>
      </c>
      <c r="K171" s="1564" t="str">
        <f t="shared" si="46"/>
        <v/>
      </c>
      <c r="M171" s="1564" t="str">
        <f t="shared" si="47"/>
        <v/>
      </c>
      <c r="O171" s="1564" t="str">
        <f t="shared" si="48"/>
        <v/>
      </c>
      <c r="Q171" s="1564" t="str">
        <f t="shared" si="49"/>
        <v/>
      </c>
      <c r="S171" s="1564" t="str">
        <f t="shared" si="50"/>
        <v/>
      </c>
      <c r="U171" s="1564" t="str">
        <f t="shared" si="51"/>
        <v/>
      </c>
      <c r="W171" s="1564" t="str">
        <f t="shared" si="52"/>
        <v/>
      </c>
      <c r="Y171" s="1564" t="str">
        <f t="shared" si="53"/>
        <v/>
      </c>
      <c r="AA171" s="1564" t="str">
        <f t="shared" si="54"/>
        <v/>
      </c>
      <c r="AC171" s="1564" t="str">
        <f t="shared" si="55"/>
        <v/>
      </c>
      <c r="AE171" s="1564" t="str">
        <f t="shared" si="56"/>
        <v/>
      </c>
      <c r="AG171" s="1564" t="str">
        <f t="shared" si="57"/>
        <v/>
      </c>
      <c r="AI171" s="1564" t="str">
        <f t="shared" si="58"/>
        <v/>
      </c>
      <c r="AK171" s="1564" t="str">
        <f t="shared" si="59"/>
        <v/>
      </c>
      <c r="AM171" s="1564" t="str">
        <f t="shared" si="60"/>
        <v/>
      </c>
      <c r="AO171" s="1564" t="str">
        <f t="shared" si="61"/>
        <v/>
      </c>
      <c r="AQ171" s="1564" t="str">
        <f t="shared" si="62"/>
        <v/>
      </c>
    </row>
    <row r="172" spans="5:43">
      <c r="E172" s="1564" t="str">
        <f t="shared" si="63"/>
        <v/>
      </c>
      <c r="G172" s="1564" t="str">
        <f t="shared" si="63"/>
        <v/>
      </c>
      <c r="I172" s="1564" t="str">
        <f t="shared" si="45"/>
        <v/>
      </c>
      <c r="K172" s="1564" t="str">
        <f t="shared" si="46"/>
        <v/>
      </c>
      <c r="M172" s="1564" t="str">
        <f t="shared" si="47"/>
        <v/>
      </c>
      <c r="O172" s="1564" t="str">
        <f t="shared" si="48"/>
        <v/>
      </c>
      <c r="Q172" s="1564" t="str">
        <f t="shared" si="49"/>
        <v/>
      </c>
      <c r="S172" s="1564" t="str">
        <f t="shared" si="50"/>
        <v/>
      </c>
      <c r="U172" s="1564" t="str">
        <f t="shared" si="51"/>
        <v/>
      </c>
      <c r="W172" s="1564" t="str">
        <f t="shared" si="52"/>
        <v/>
      </c>
      <c r="Y172" s="1564" t="str">
        <f t="shared" si="53"/>
        <v/>
      </c>
      <c r="AA172" s="1564" t="str">
        <f t="shared" si="54"/>
        <v/>
      </c>
      <c r="AC172" s="1564" t="str">
        <f t="shared" si="55"/>
        <v/>
      </c>
      <c r="AE172" s="1564" t="str">
        <f t="shared" si="56"/>
        <v/>
      </c>
      <c r="AG172" s="1564" t="str">
        <f t="shared" si="57"/>
        <v/>
      </c>
      <c r="AI172" s="1564" t="str">
        <f t="shared" si="58"/>
        <v/>
      </c>
      <c r="AK172" s="1564" t="str">
        <f t="shared" si="59"/>
        <v/>
      </c>
      <c r="AM172" s="1564" t="str">
        <f t="shared" si="60"/>
        <v/>
      </c>
      <c r="AO172" s="1564" t="str">
        <f t="shared" si="61"/>
        <v/>
      </c>
      <c r="AQ172" s="1564" t="str">
        <f t="shared" si="62"/>
        <v/>
      </c>
    </row>
    <row r="173" spans="5:43">
      <c r="E173" s="1564" t="str">
        <f t="shared" ref="E173:G188" si="64">IF(OR($B173=0,D173=0),"",D173/$B173)</f>
        <v/>
      </c>
      <c r="G173" s="1564" t="str">
        <f t="shared" si="64"/>
        <v/>
      </c>
      <c r="I173" s="1564" t="str">
        <f t="shared" si="45"/>
        <v/>
      </c>
      <c r="K173" s="1564" t="str">
        <f t="shared" si="46"/>
        <v/>
      </c>
      <c r="M173" s="1564" t="str">
        <f t="shared" si="47"/>
        <v/>
      </c>
      <c r="O173" s="1564" t="str">
        <f t="shared" si="48"/>
        <v/>
      </c>
      <c r="Q173" s="1564" t="str">
        <f t="shared" si="49"/>
        <v/>
      </c>
      <c r="S173" s="1564" t="str">
        <f t="shared" si="50"/>
        <v/>
      </c>
      <c r="U173" s="1564" t="str">
        <f t="shared" si="51"/>
        <v/>
      </c>
      <c r="W173" s="1564" t="str">
        <f t="shared" si="52"/>
        <v/>
      </c>
      <c r="Y173" s="1564" t="str">
        <f t="shared" si="53"/>
        <v/>
      </c>
      <c r="AA173" s="1564" t="str">
        <f t="shared" si="54"/>
        <v/>
      </c>
      <c r="AC173" s="1564" t="str">
        <f t="shared" si="55"/>
        <v/>
      </c>
      <c r="AE173" s="1564" t="str">
        <f t="shared" si="56"/>
        <v/>
      </c>
      <c r="AG173" s="1564" t="str">
        <f t="shared" si="57"/>
        <v/>
      </c>
      <c r="AI173" s="1564" t="str">
        <f t="shared" si="58"/>
        <v/>
      </c>
      <c r="AK173" s="1564" t="str">
        <f t="shared" si="59"/>
        <v/>
      </c>
      <c r="AM173" s="1564" t="str">
        <f t="shared" si="60"/>
        <v/>
      </c>
      <c r="AO173" s="1564" t="str">
        <f t="shared" si="61"/>
        <v/>
      </c>
      <c r="AQ173" s="1564" t="str">
        <f t="shared" si="62"/>
        <v/>
      </c>
    </row>
    <row r="174" spans="5:43">
      <c r="E174" s="1564" t="str">
        <f t="shared" si="64"/>
        <v/>
      </c>
      <c r="G174" s="1564" t="str">
        <f t="shared" si="64"/>
        <v/>
      </c>
      <c r="I174" s="1564" t="str">
        <f t="shared" si="45"/>
        <v/>
      </c>
      <c r="K174" s="1564" t="str">
        <f t="shared" si="46"/>
        <v/>
      </c>
      <c r="M174" s="1564" t="str">
        <f t="shared" si="47"/>
        <v/>
      </c>
      <c r="O174" s="1564" t="str">
        <f t="shared" si="48"/>
        <v/>
      </c>
      <c r="Q174" s="1564" t="str">
        <f t="shared" si="49"/>
        <v/>
      </c>
      <c r="S174" s="1564" t="str">
        <f t="shared" si="50"/>
        <v/>
      </c>
      <c r="U174" s="1564" t="str">
        <f t="shared" si="51"/>
        <v/>
      </c>
      <c r="W174" s="1564" t="str">
        <f t="shared" si="52"/>
        <v/>
      </c>
      <c r="Y174" s="1564" t="str">
        <f t="shared" si="53"/>
        <v/>
      </c>
      <c r="AA174" s="1564" t="str">
        <f t="shared" si="54"/>
        <v/>
      </c>
      <c r="AC174" s="1564" t="str">
        <f t="shared" si="55"/>
        <v/>
      </c>
      <c r="AE174" s="1564" t="str">
        <f t="shared" si="56"/>
        <v/>
      </c>
      <c r="AG174" s="1564" t="str">
        <f t="shared" si="57"/>
        <v/>
      </c>
      <c r="AI174" s="1564" t="str">
        <f t="shared" si="58"/>
        <v/>
      </c>
      <c r="AK174" s="1564" t="str">
        <f t="shared" si="59"/>
        <v/>
      </c>
      <c r="AM174" s="1564" t="str">
        <f t="shared" si="60"/>
        <v/>
      </c>
      <c r="AO174" s="1564" t="str">
        <f t="shared" si="61"/>
        <v/>
      </c>
      <c r="AQ174" s="1564" t="str">
        <f t="shared" si="62"/>
        <v/>
      </c>
    </row>
    <row r="175" spans="5:43">
      <c r="E175" s="1564" t="str">
        <f t="shared" si="64"/>
        <v/>
      </c>
      <c r="G175" s="1564" t="str">
        <f t="shared" si="64"/>
        <v/>
      </c>
      <c r="I175" s="1564" t="str">
        <f t="shared" si="45"/>
        <v/>
      </c>
      <c r="K175" s="1564" t="str">
        <f t="shared" si="46"/>
        <v/>
      </c>
      <c r="M175" s="1564" t="str">
        <f t="shared" si="47"/>
        <v/>
      </c>
      <c r="O175" s="1564" t="str">
        <f t="shared" si="48"/>
        <v/>
      </c>
      <c r="Q175" s="1564" t="str">
        <f t="shared" si="49"/>
        <v/>
      </c>
      <c r="S175" s="1564" t="str">
        <f t="shared" si="50"/>
        <v/>
      </c>
      <c r="U175" s="1564" t="str">
        <f t="shared" si="51"/>
        <v/>
      </c>
      <c r="W175" s="1564" t="str">
        <f t="shared" si="52"/>
        <v/>
      </c>
      <c r="Y175" s="1564" t="str">
        <f t="shared" si="53"/>
        <v/>
      </c>
      <c r="AA175" s="1564" t="str">
        <f t="shared" si="54"/>
        <v/>
      </c>
      <c r="AC175" s="1564" t="str">
        <f t="shared" si="55"/>
        <v/>
      </c>
      <c r="AE175" s="1564" t="str">
        <f t="shared" si="56"/>
        <v/>
      </c>
      <c r="AG175" s="1564" t="str">
        <f t="shared" si="57"/>
        <v/>
      </c>
      <c r="AI175" s="1564" t="str">
        <f t="shared" si="58"/>
        <v/>
      </c>
      <c r="AK175" s="1564" t="str">
        <f t="shared" si="59"/>
        <v/>
      </c>
      <c r="AM175" s="1564" t="str">
        <f t="shared" si="60"/>
        <v/>
      </c>
      <c r="AO175" s="1564" t="str">
        <f t="shared" si="61"/>
        <v/>
      </c>
      <c r="AQ175" s="1564" t="str">
        <f t="shared" si="62"/>
        <v/>
      </c>
    </row>
    <row r="176" spans="5:43">
      <c r="E176" s="1564" t="str">
        <f t="shared" si="64"/>
        <v/>
      </c>
      <c r="G176" s="1564" t="str">
        <f t="shared" si="64"/>
        <v/>
      </c>
      <c r="I176" s="1564" t="str">
        <f t="shared" si="45"/>
        <v/>
      </c>
      <c r="K176" s="1564" t="str">
        <f t="shared" si="46"/>
        <v/>
      </c>
      <c r="M176" s="1564" t="str">
        <f t="shared" si="47"/>
        <v/>
      </c>
      <c r="O176" s="1564" t="str">
        <f t="shared" si="48"/>
        <v/>
      </c>
      <c r="Q176" s="1564" t="str">
        <f t="shared" si="49"/>
        <v/>
      </c>
      <c r="S176" s="1564" t="str">
        <f t="shared" si="50"/>
        <v/>
      </c>
      <c r="U176" s="1564" t="str">
        <f t="shared" si="51"/>
        <v/>
      </c>
      <c r="W176" s="1564" t="str">
        <f t="shared" si="52"/>
        <v/>
      </c>
      <c r="Y176" s="1564" t="str">
        <f t="shared" si="53"/>
        <v/>
      </c>
      <c r="AA176" s="1564" t="str">
        <f t="shared" si="54"/>
        <v/>
      </c>
      <c r="AC176" s="1564" t="str">
        <f t="shared" si="55"/>
        <v/>
      </c>
      <c r="AE176" s="1564" t="str">
        <f t="shared" si="56"/>
        <v/>
      </c>
      <c r="AG176" s="1564" t="str">
        <f t="shared" si="57"/>
        <v/>
      </c>
      <c r="AI176" s="1564" t="str">
        <f t="shared" si="58"/>
        <v/>
      </c>
      <c r="AK176" s="1564" t="str">
        <f t="shared" si="59"/>
        <v/>
      </c>
      <c r="AM176" s="1564" t="str">
        <f t="shared" si="60"/>
        <v/>
      </c>
      <c r="AO176" s="1564" t="str">
        <f t="shared" si="61"/>
        <v/>
      </c>
      <c r="AQ176" s="1564" t="str">
        <f t="shared" si="62"/>
        <v/>
      </c>
    </row>
    <row r="177" spans="5:43">
      <c r="E177" s="1564" t="str">
        <f t="shared" si="64"/>
        <v/>
      </c>
      <c r="G177" s="1564" t="str">
        <f t="shared" si="64"/>
        <v/>
      </c>
      <c r="I177" s="1564" t="str">
        <f t="shared" si="45"/>
        <v/>
      </c>
      <c r="K177" s="1564" t="str">
        <f t="shared" si="46"/>
        <v/>
      </c>
      <c r="M177" s="1564" t="str">
        <f t="shared" si="47"/>
        <v/>
      </c>
      <c r="O177" s="1564" t="str">
        <f t="shared" si="48"/>
        <v/>
      </c>
      <c r="Q177" s="1564" t="str">
        <f t="shared" si="49"/>
        <v/>
      </c>
      <c r="S177" s="1564" t="str">
        <f t="shared" si="50"/>
        <v/>
      </c>
      <c r="U177" s="1564" t="str">
        <f t="shared" si="51"/>
        <v/>
      </c>
      <c r="W177" s="1564" t="str">
        <f t="shared" si="52"/>
        <v/>
      </c>
      <c r="Y177" s="1564" t="str">
        <f t="shared" si="53"/>
        <v/>
      </c>
      <c r="AA177" s="1564" t="str">
        <f t="shared" si="54"/>
        <v/>
      </c>
      <c r="AC177" s="1564" t="str">
        <f t="shared" si="55"/>
        <v/>
      </c>
      <c r="AE177" s="1564" t="str">
        <f t="shared" si="56"/>
        <v/>
      </c>
      <c r="AG177" s="1564" t="str">
        <f t="shared" si="57"/>
        <v/>
      </c>
      <c r="AI177" s="1564" t="str">
        <f t="shared" si="58"/>
        <v/>
      </c>
      <c r="AK177" s="1564" t="str">
        <f t="shared" si="59"/>
        <v/>
      </c>
      <c r="AM177" s="1564" t="str">
        <f t="shared" si="60"/>
        <v/>
      </c>
      <c r="AO177" s="1564" t="str">
        <f t="shared" si="61"/>
        <v/>
      </c>
      <c r="AQ177" s="1564" t="str">
        <f t="shared" si="62"/>
        <v/>
      </c>
    </row>
    <row r="178" spans="5:43">
      <c r="E178" s="1564" t="str">
        <f t="shared" si="64"/>
        <v/>
      </c>
      <c r="G178" s="1564" t="str">
        <f t="shared" si="64"/>
        <v/>
      </c>
      <c r="I178" s="1564" t="str">
        <f t="shared" si="45"/>
        <v/>
      </c>
      <c r="K178" s="1564" t="str">
        <f t="shared" si="46"/>
        <v/>
      </c>
      <c r="M178" s="1564" t="str">
        <f t="shared" si="47"/>
        <v/>
      </c>
      <c r="O178" s="1564" t="str">
        <f t="shared" si="48"/>
        <v/>
      </c>
      <c r="Q178" s="1564" t="str">
        <f t="shared" si="49"/>
        <v/>
      </c>
      <c r="S178" s="1564" t="str">
        <f t="shared" si="50"/>
        <v/>
      </c>
      <c r="U178" s="1564" t="str">
        <f t="shared" si="51"/>
        <v/>
      </c>
      <c r="W178" s="1564" t="str">
        <f t="shared" si="52"/>
        <v/>
      </c>
      <c r="Y178" s="1564" t="str">
        <f t="shared" si="53"/>
        <v/>
      </c>
      <c r="AA178" s="1564" t="str">
        <f t="shared" si="54"/>
        <v/>
      </c>
      <c r="AC178" s="1564" t="str">
        <f t="shared" si="55"/>
        <v/>
      </c>
      <c r="AE178" s="1564" t="str">
        <f t="shared" si="56"/>
        <v/>
      </c>
      <c r="AG178" s="1564" t="str">
        <f t="shared" si="57"/>
        <v/>
      </c>
      <c r="AI178" s="1564" t="str">
        <f t="shared" si="58"/>
        <v/>
      </c>
      <c r="AK178" s="1564" t="str">
        <f t="shared" si="59"/>
        <v/>
      </c>
      <c r="AM178" s="1564" t="str">
        <f t="shared" si="60"/>
        <v/>
      </c>
      <c r="AO178" s="1564" t="str">
        <f t="shared" si="61"/>
        <v/>
      </c>
      <c r="AQ178" s="1564" t="str">
        <f t="shared" si="62"/>
        <v/>
      </c>
    </row>
    <row r="179" spans="5:43">
      <c r="E179" s="1564" t="str">
        <f t="shared" si="64"/>
        <v/>
      </c>
      <c r="G179" s="1564" t="str">
        <f t="shared" si="64"/>
        <v/>
      </c>
      <c r="I179" s="1564" t="str">
        <f t="shared" si="45"/>
        <v/>
      </c>
      <c r="K179" s="1564" t="str">
        <f t="shared" si="46"/>
        <v/>
      </c>
      <c r="M179" s="1564" t="str">
        <f t="shared" si="47"/>
        <v/>
      </c>
      <c r="O179" s="1564" t="str">
        <f t="shared" si="48"/>
        <v/>
      </c>
      <c r="Q179" s="1564" t="str">
        <f t="shared" si="49"/>
        <v/>
      </c>
      <c r="S179" s="1564" t="str">
        <f t="shared" si="50"/>
        <v/>
      </c>
      <c r="U179" s="1564" t="str">
        <f t="shared" si="51"/>
        <v/>
      </c>
      <c r="W179" s="1564" t="str">
        <f t="shared" si="52"/>
        <v/>
      </c>
      <c r="Y179" s="1564" t="str">
        <f t="shared" si="53"/>
        <v/>
      </c>
      <c r="AA179" s="1564" t="str">
        <f t="shared" si="54"/>
        <v/>
      </c>
      <c r="AC179" s="1564" t="str">
        <f t="shared" si="55"/>
        <v/>
      </c>
      <c r="AE179" s="1564" t="str">
        <f t="shared" si="56"/>
        <v/>
      </c>
      <c r="AG179" s="1564" t="str">
        <f t="shared" si="57"/>
        <v/>
      </c>
      <c r="AI179" s="1564" t="str">
        <f t="shared" si="58"/>
        <v/>
      </c>
      <c r="AK179" s="1564" t="str">
        <f t="shared" si="59"/>
        <v/>
      </c>
      <c r="AM179" s="1564" t="str">
        <f t="shared" si="60"/>
        <v/>
      </c>
      <c r="AO179" s="1564" t="str">
        <f t="shared" si="61"/>
        <v/>
      </c>
      <c r="AQ179" s="1564" t="str">
        <f t="shared" si="62"/>
        <v/>
      </c>
    </row>
    <row r="180" spans="5:43">
      <c r="E180" s="1564" t="str">
        <f t="shared" si="64"/>
        <v/>
      </c>
      <c r="G180" s="1564" t="str">
        <f t="shared" si="64"/>
        <v/>
      </c>
      <c r="I180" s="1564" t="str">
        <f t="shared" si="45"/>
        <v/>
      </c>
      <c r="K180" s="1564" t="str">
        <f t="shared" si="46"/>
        <v/>
      </c>
      <c r="M180" s="1564" t="str">
        <f t="shared" si="47"/>
        <v/>
      </c>
      <c r="O180" s="1564" t="str">
        <f t="shared" si="48"/>
        <v/>
      </c>
      <c r="Q180" s="1564" t="str">
        <f t="shared" si="49"/>
        <v/>
      </c>
      <c r="S180" s="1564" t="str">
        <f t="shared" si="50"/>
        <v/>
      </c>
      <c r="U180" s="1564" t="str">
        <f t="shared" si="51"/>
        <v/>
      </c>
      <c r="W180" s="1564" t="str">
        <f t="shared" si="52"/>
        <v/>
      </c>
      <c r="Y180" s="1564" t="str">
        <f t="shared" si="53"/>
        <v/>
      </c>
      <c r="AA180" s="1564" t="str">
        <f t="shared" si="54"/>
        <v/>
      </c>
      <c r="AC180" s="1564" t="str">
        <f t="shared" si="55"/>
        <v/>
      </c>
      <c r="AE180" s="1564" t="str">
        <f t="shared" si="56"/>
        <v/>
      </c>
      <c r="AG180" s="1564" t="str">
        <f t="shared" si="57"/>
        <v/>
      </c>
      <c r="AI180" s="1564" t="str">
        <f t="shared" si="58"/>
        <v/>
      </c>
      <c r="AK180" s="1564" t="str">
        <f t="shared" si="59"/>
        <v/>
      </c>
      <c r="AM180" s="1564" t="str">
        <f t="shared" si="60"/>
        <v/>
      </c>
      <c r="AO180" s="1564" t="str">
        <f t="shared" si="61"/>
        <v/>
      </c>
      <c r="AQ180" s="1564" t="str">
        <f t="shared" si="62"/>
        <v/>
      </c>
    </row>
    <row r="181" spans="5:43">
      <c r="E181" s="1564" t="str">
        <f t="shared" si="64"/>
        <v/>
      </c>
      <c r="G181" s="1564" t="str">
        <f t="shared" si="64"/>
        <v/>
      </c>
      <c r="I181" s="1564" t="str">
        <f t="shared" si="45"/>
        <v/>
      </c>
      <c r="K181" s="1564" t="str">
        <f t="shared" si="46"/>
        <v/>
      </c>
      <c r="M181" s="1564" t="str">
        <f t="shared" si="47"/>
        <v/>
      </c>
      <c r="O181" s="1564" t="str">
        <f t="shared" si="48"/>
        <v/>
      </c>
      <c r="Q181" s="1564" t="str">
        <f t="shared" si="49"/>
        <v/>
      </c>
      <c r="S181" s="1564" t="str">
        <f t="shared" si="50"/>
        <v/>
      </c>
      <c r="U181" s="1564" t="str">
        <f t="shared" si="51"/>
        <v/>
      </c>
      <c r="W181" s="1564" t="str">
        <f t="shared" si="52"/>
        <v/>
      </c>
      <c r="Y181" s="1564" t="str">
        <f t="shared" si="53"/>
        <v/>
      </c>
      <c r="AA181" s="1564" t="str">
        <f t="shared" si="54"/>
        <v/>
      </c>
      <c r="AC181" s="1564" t="str">
        <f t="shared" si="55"/>
        <v/>
      </c>
      <c r="AE181" s="1564" t="str">
        <f t="shared" si="56"/>
        <v/>
      </c>
      <c r="AG181" s="1564" t="str">
        <f t="shared" si="57"/>
        <v/>
      </c>
      <c r="AI181" s="1564" t="str">
        <f t="shared" si="58"/>
        <v/>
      </c>
      <c r="AK181" s="1564" t="str">
        <f t="shared" si="59"/>
        <v/>
      </c>
      <c r="AM181" s="1564" t="str">
        <f t="shared" si="60"/>
        <v/>
      </c>
      <c r="AO181" s="1564" t="str">
        <f t="shared" si="61"/>
        <v/>
      </c>
      <c r="AQ181" s="1564" t="str">
        <f t="shared" si="62"/>
        <v/>
      </c>
    </row>
    <row r="182" spans="5:43">
      <c r="E182" s="1564" t="str">
        <f t="shared" si="64"/>
        <v/>
      </c>
      <c r="G182" s="1564" t="str">
        <f t="shared" si="64"/>
        <v/>
      </c>
      <c r="I182" s="1564" t="str">
        <f t="shared" si="45"/>
        <v/>
      </c>
      <c r="K182" s="1564" t="str">
        <f t="shared" si="46"/>
        <v/>
      </c>
      <c r="M182" s="1564" t="str">
        <f t="shared" si="47"/>
        <v/>
      </c>
      <c r="O182" s="1564" t="str">
        <f t="shared" si="48"/>
        <v/>
      </c>
      <c r="Q182" s="1564" t="str">
        <f t="shared" si="49"/>
        <v/>
      </c>
      <c r="S182" s="1564" t="str">
        <f t="shared" si="50"/>
        <v/>
      </c>
      <c r="U182" s="1564" t="str">
        <f t="shared" si="51"/>
        <v/>
      </c>
      <c r="W182" s="1564" t="str">
        <f t="shared" si="52"/>
        <v/>
      </c>
      <c r="Y182" s="1564" t="str">
        <f t="shared" si="53"/>
        <v/>
      </c>
      <c r="AA182" s="1564" t="str">
        <f t="shared" si="54"/>
        <v/>
      </c>
      <c r="AC182" s="1564" t="str">
        <f t="shared" si="55"/>
        <v/>
      </c>
      <c r="AE182" s="1564" t="str">
        <f t="shared" si="56"/>
        <v/>
      </c>
      <c r="AG182" s="1564" t="str">
        <f t="shared" si="57"/>
        <v/>
      </c>
      <c r="AI182" s="1564" t="str">
        <f t="shared" si="58"/>
        <v/>
      </c>
      <c r="AK182" s="1564" t="str">
        <f t="shared" si="59"/>
        <v/>
      </c>
      <c r="AM182" s="1564" t="str">
        <f t="shared" si="60"/>
        <v/>
      </c>
      <c r="AO182" s="1564" t="str">
        <f t="shared" si="61"/>
        <v/>
      </c>
      <c r="AQ182" s="1564" t="str">
        <f t="shared" si="62"/>
        <v/>
      </c>
    </row>
    <row r="183" spans="5:43">
      <c r="E183" s="1564" t="str">
        <f t="shared" si="64"/>
        <v/>
      </c>
      <c r="G183" s="1564" t="str">
        <f t="shared" si="64"/>
        <v/>
      </c>
      <c r="I183" s="1564" t="str">
        <f t="shared" si="45"/>
        <v/>
      </c>
      <c r="K183" s="1564" t="str">
        <f t="shared" si="46"/>
        <v/>
      </c>
      <c r="M183" s="1564" t="str">
        <f t="shared" si="47"/>
        <v/>
      </c>
      <c r="O183" s="1564" t="str">
        <f t="shared" si="48"/>
        <v/>
      </c>
      <c r="Q183" s="1564" t="str">
        <f t="shared" si="49"/>
        <v/>
      </c>
      <c r="S183" s="1564" t="str">
        <f t="shared" si="50"/>
        <v/>
      </c>
      <c r="U183" s="1564" t="str">
        <f t="shared" si="51"/>
        <v/>
      </c>
      <c r="W183" s="1564" t="str">
        <f t="shared" si="52"/>
        <v/>
      </c>
      <c r="Y183" s="1564" t="str">
        <f t="shared" si="53"/>
        <v/>
      </c>
      <c r="AA183" s="1564" t="str">
        <f t="shared" si="54"/>
        <v/>
      </c>
      <c r="AC183" s="1564" t="str">
        <f t="shared" si="55"/>
        <v/>
      </c>
      <c r="AE183" s="1564" t="str">
        <f t="shared" si="56"/>
        <v/>
      </c>
      <c r="AG183" s="1564" t="str">
        <f t="shared" si="57"/>
        <v/>
      </c>
      <c r="AI183" s="1564" t="str">
        <f t="shared" si="58"/>
        <v/>
      </c>
      <c r="AK183" s="1564" t="str">
        <f t="shared" si="59"/>
        <v/>
      </c>
      <c r="AM183" s="1564" t="str">
        <f t="shared" si="60"/>
        <v/>
      </c>
      <c r="AO183" s="1564" t="str">
        <f t="shared" si="61"/>
        <v/>
      </c>
      <c r="AQ183" s="1564" t="str">
        <f t="shared" si="62"/>
        <v/>
      </c>
    </row>
    <row r="184" spans="5:43">
      <c r="E184" s="1564" t="str">
        <f t="shared" si="64"/>
        <v/>
      </c>
      <c r="G184" s="1564" t="str">
        <f t="shared" si="64"/>
        <v/>
      </c>
      <c r="I184" s="1564" t="str">
        <f t="shared" si="45"/>
        <v/>
      </c>
      <c r="K184" s="1564" t="str">
        <f t="shared" si="46"/>
        <v/>
      </c>
      <c r="M184" s="1564" t="str">
        <f t="shared" si="47"/>
        <v/>
      </c>
      <c r="O184" s="1564" t="str">
        <f t="shared" si="48"/>
        <v/>
      </c>
      <c r="Q184" s="1564" t="str">
        <f t="shared" si="49"/>
        <v/>
      </c>
      <c r="S184" s="1564" t="str">
        <f t="shared" si="50"/>
        <v/>
      </c>
      <c r="U184" s="1564" t="str">
        <f t="shared" si="51"/>
        <v/>
      </c>
      <c r="W184" s="1564" t="str">
        <f t="shared" si="52"/>
        <v/>
      </c>
      <c r="Y184" s="1564" t="str">
        <f t="shared" si="53"/>
        <v/>
      </c>
      <c r="AA184" s="1564" t="str">
        <f t="shared" si="54"/>
        <v/>
      </c>
      <c r="AC184" s="1564" t="str">
        <f t="shared" si="55"/>
        <v/>
      </c>
      <c r="AE184" s="1564" t="str">
        <f t="shared" si="56"/>
        <v/>
      </c>
      <c r="AG184" s="1564" t="str">
        <f t="shared" si="57"/>
        <v/>
      </c>
      <c r="AI184" s="1564" t="str">
        <f t="shared" si="58"/>
        <v/>
      </c>
      <c r="AK184" s="1564" t="str">
        <f t="shared" si="59"/>
        <v/>
      </c>
      <c r="AM184" s="1564" t="str">
        <f t="shared" si="60"/>
        <v/>
      </c>
      <c r="AO184" s="1564" t="str">
        <f t="shared" si="61"/>
        <v/>
      </c>
      <c r="AQ184" s="1564" t="str">
        <f t="shared" si="62"/>
        <v/>
      </c>
    </row>
    <row r="185" spans="5:43">
      <c r="E185" s="1564" t="str">
        <f t="shared" si="64"/>
        <v/>
      </c>
      <c r="G185" s="1564" t="str">
        <f t="shared" si="64"/>
        <v/>
      </c>
      <c r="I185" s="1564" t="str">
        <f t="shared" si="45"/>
        <v/>
      </c>
      <c r="K185" s="1564" t="str">
        <f t="shared" si="46"/>
        <v/>
      </c>
      <c r="M185" s="1564" t="str">
        <f t="shared" si="47"/>
        <v/>
      </c>
      <c r="O185" s="1564" t="str">
        <f t="shared" si="48"/>
        <v/>
      </c>
      <c r="Q185" s="1564" t="str">
        <f t="shared" si="49"/>
        <v/>
      </c>
      <c r="S185" s="1564" t="str">
        <f t="shared" si="50"/>
        <v/>
      </c>
      <c r="U185" s="1564" t="str">
        <f t="shared" si="51"/>
        <v/>
      </c>
      <c r="W185" s="1564" t="str">
        <f t="shared" si="52"/>
        <v/>
      </c>
      <c r="Y185" s="1564" t="str">
        <f t="shared" si="53"/>
        <v/>
      </c>
      <c r="AA185" s="1564" t="str">
        <f t="shared" si="54"/>
        <v/>
      </c>
      <c r="AC185" s="1564" t="str">
        <f t="shared" si="55"/>
        <v/>
      </c>
      <c r="AE185" s="1564" t="str">
        <f t="shared" si="56"/>
        <v/>
      </c>
      <c r="AG185" s="1564" t="str">
        <f t="shared" si="57"/>
        <v/>
      </c>
      <c r="AI185" s="1564" t="str">
        <f t="shared" si="58"/>
        <v/>
      </c>
      <c r="AK185" s="1564" t="str">
        <f t="shared" si="59"/>
        <v/>
      </c>
      <c r="AM185" s="1564" t="str">
        <f t="shared" si="60"/>
        <v/>
      </c>
      <c r="AO185" s="1564" t="str">
        <f t="shared" si="61"/>
        <v/>
      </c>
      <c r="AQ185" s="1564" t="str">
        <f t="shared" si="62"/>
        <v/>
      </c>
    </row>
    <row r="186" spans="5:43">
      <c r="E186" s="1564" t="str">
        <f t="shared" si="64"/>
        <v/>
      </c>
      <c r="G186" s="1564" t="str">
        <f t="shared" si="64"/>
        <v/>
      </c>
      <c r="I186" s="1564" t="str">
        <f t="shared" si="45"/>
        <v/>
      </c>
      <c r="K186" s="1564" t="str">
        <f t="shared" si="46"/>
        <v/>
      </c>
      <c r="M186" s="1564" t="str">
        <f t="shared" si="47"/>
        <v/>
      </c>
      <c r="O186" s="1564" t="str">
        <f t="shared" si="48"/>
        <v/>
      </c>
      <c r="Q186" s="1564" t="str">
        <f t="shared" si="49"/>
        <v/>
      </c>
      <c r="S186" s="1564" t="str">
        <f t="shared" si="50"/>
        <v/>
      </c>
      <c r="U186" s="1564" t="str">
        <f t="shared" si="51"/>
        <v/>
      </c>
      <c r="W186" s="1564" t="str">
        <f t="shared" si="52"/>
        <v/>
      </c>
      <c r="Y186" s="1564" t="str">
        <f t="shared" si="53"/>
        <v/>
      </c>
      <c r="AA186" s="1564" t="str">
        <f t="shared" si="54"/>
        <v/>
      </c>
      <c r="AC186" s="1564" t="str">
        <f t="shared" si="55"/>
        <v/>
      </c>
      <c r="AE186" s="1564" t="str">
        <f t="shared" si="56"/>
        <v/>
      </c>
      <c r="AG186" s="1564" t="str">
        <f t="shared" si="57"/>
        <v/>
      </c>
      <c r="AI186" s="1564" t="str">
        <f t="shared" si="58"/>
        <v/>
      </c>
      <c r="AK186" s="1564" t="str">
        <f t="shared" si="59"/>
        <v/>
      </c>
      <c r="AM186" s="1564" t="str">
        <f t="shared" si="60"/>
        <v/>
      </c>
      <c r="AO186" s="1564" t="str">
        <f t="shared" si="61"/>
        <v/>
      </c>
      <c r="AQ186" s="1564" t="str">
        <f t="shared" si="62"/>
        <v/>
      </c>
    </row>
    <row r="187" spans="5:43">
      <c r="E187" s="1564" t="str">
        <f t="shared" si="64"/>
        <v/>
      </c>
      <c r="G187" s="1564" t="str">
        <f t="shared" si="64"/>
        <v/>
      </c>
      <c r="I187" s="1564" t="str">
        <f t="shared" si="45"/>
        <v/>
      </c>
      <c r="K187" s="1564" t="str">
        <f t="shared" si="46"/>
        <v/>
      </c>
      <c r="M187" s="1564" t="str">
        <f t="shared" si="47"/>
        <v/>
      </c>
      <c r="O187" s="1564" t="str">
        <f t="shared" si="48"/>
        <v/>
      </c>
      <c r="Q187" s="1564" t="str">
        <f t="shared" si="49"/>
        <v/>
      </c>
      <c r="S187" s="1564" t="str">
        <f t="shared" si="50"/>
        <v/>
      </c>
      <c r="U187" s="1564" t="str">
        <f t="shared" si="51"/>
        <v/>
      </c>
      <c r="W187" s="1564" t="str">
        <f t="shared" si="52"/>
        <v/>
      </c>
      <c r="Y187" s="1564" t="str">
        <f t="shared" si="53"/>
        <v/>
      </c>
      <c r="AA187" s="1564" t="str">
        <f t="shared" si="54"/>
        <v/>
      </c>
      <c r="AC187" s="1564" t="str">
        <f t="shared" si="55"/>
        <v/>
      </c>
      <c r="AE187" s="1564" t="str">
        <f t="shared" si="56"/>
        <v/>
      </c>
      <c r="AG187" s="1564" t="str">
        <f t="shared" si="57"/>
        <v/>
      </c>
      <c r="AI187" s="1564" t="str">
        <f t="shared" si="58"/>
        <v/>
      </c>
      <c r="AK187" s="1564" t="str">
        <f t="shared" si="59"/>
        <v/>
      </c>
      <c r="AM187" s="1564" t="str">
        <f t="shared" si="60"/>
        <v/>
      </c>
      <c r="AO187" s="1564" t="str">
        <f t="shared" si="61"/>
        <v/>
      </c>
      <c r="AQ187" s="1564" t="str">
        <f t="shared" si="62"/>
        <v/>
      </c>
    </row>
    <row r="188" spans="5:43">
      <c r="E188" s="1564" t="str">
        <f t="shared" si="64"/>
        <v/>
      </c>
      <c r="G188" s="1564" t="str">
        <f t="shared" si="64"/>
        <v/>
      </c>
      <c r="I188" s="1564" t="str">
        <f t="shared" si="45"/>
        <v/>
      </c>
      <c r="K188" s="1564" t="str">
        <f t="shared" si="46"/>
        <v/>
      </c>
      <c r="M188" s="1564" t="str">
        <f t="shared" si="47"/>
        <v/>
      </c>
      <c r="O188" s="1564" t="str">
        <f t="shared" si="48"/>
        <v/>
      </c>
      <c r="Q188" s="1564" t="str">
        <f t="shared" si="49"/>
        <v/>
      </c>
      <c r="S188" s="1564" t="str">
        <f t="shared" si="50"/>
        <v/>
      </c>
      <c r="U188" s="1564" t="str">
        <f t="shared" si="51"/>
        <v/>
      </c>
      <c r="W188" s="1564" t="str">
        <f t="shared" si="52"/>
        <v/>
      </c>
      <c r="Y188" s="1564" t="str">
        <f t="shared" si="53"/>
        <v/>
      </c>
      <c r="AA188" s="1564" t="str">
        <f t="shared" si="54"/>
        <v/>
      </c>
      <c r="AC188" s="1564" t="str">
        <f t="shared" si="55"/>
        <v/>
      </c>
      <c r="AE188" s="1564" t="str">
        <f t="shared" si="56"/>
        <v/>
      </c>
      <c r="AG188" s="1564" t="str">
        <f t="shared" si="57"/>
        <v/>
      </c>
      <c r="AI188" s="1564" t="str">
        <f t="shared" si="58"/>
        <v/>
      </c>
      <c r="AK188" s="1564" t="str">
        <f t="shared" si="59"/>
        <v/>
      </c>
      <c r="AM188" s="1564" t="str">
        <f t="shared" si="60"/>
        <v/>
      </c>
      <c r="AO188" s="1564" t="str">
        <f t="shared" si="61"/>
        <v/>
      </c>
      <c r="AQ188" s="1564" t="str">
        <f t="shared" si="62"/>
        <v/>
      </c>
    </row>
    <row r="189" spans="5:43">
      <c r="E189" s="1564" t="str">
        <f t="shared" ref="E189:G204" si="65">IF(OR($B189=0,D189=0),"",D189/$B189)</f>
        <v/>
      </c>
      <c r="G189" s="1564" t="str">
        <f t="shared" si="65"/>
        <v/>
      </c>
      <c r="I189" s="1564" t="str">
        <f t="shared" si="45"/>
        <v/>
      </c>
      <c r="K189" s="1564" t="str">
        <f t="shared" si="46"/>
        <v/>
      </c>
      <c r="M189" s="1564" t="str">
        <f t="shared" si="47"/>
        <v/>
      </c>
      <c r="O189" s="1564" t="str">
        <f t="shared" si="48"/>
        <v/>
      </c>
      <c r="Q189" s="1564" t="str">
        <f t="shared" si="49"/>
        <v/>
      </c>
      <c r="S189" s="1564" t="str">
        <f t="shared" si="50"/>
        <v/>
      </c>
      <c r="U189" s="1564" t="str">
        <f t="shared" si="51"/>
        <v/>
      </c>
      <c r="W189" s="1564" t="str">
        <f t="shared" si="52"/>
        <v/>
      </c>
      <c r="Y189" s="1564" t="str">
        <f t="shared" si="53"/>
        <v/>
      </c>
      <c r="AA189" s="1564" t="str">
        <f t="shared" si="54"/>
        <v/>
      </c>
      <c r="AC189" s="1564" t="str">
        <f t="shared" si="55"/>
        <v/>
      </c>
      <c r="AE189" s="1564" t="str">
        <f t="shared" si="56"/>
        <v/>
      </c>
      <c r="AG189" s="1564" t="str">
        <f t="shared" si="57"/>
        <v/>
      </c>
      <c r="AI189" s="1564" t="str">
        <f t="shared" si="58"/>
        <v/>
      </c>
      <c r="AK189" s="1564" t="str">
        <f t="shared" si="59"/>
        <v/>
      </c>
      <c r="AM189" s="1564" t="str">
        <f t="shared" si="60"/>
        <v/>
      </c>
      <c r="AO189" s="1564" t="str">
        <f t="shared" si="61"/>
        <v/>
      </c>
      <c r="AQ189" s="1564" t="str">
        <f t="shared" si="62"/>
        <v/>
      </c>
    </row>
    <row r="190" spans="5:43">
      <c r="E190" s="1564" t="str">
        <f t="shared" si="65"/>
        <v/>
      </c>
      <c r="G190" s="1564" t="str">
        <f t="shared" si="65"/>
        <v/>
      </c>
      <c r="I190" s="1564" t="str">
        <f t="shared" si="45"/>
        <v/>
      </c>
      <c r="K190" s="1564" t="str">
        <f t="shared" si="46"/>
        <v/>
      </c>
      <c r="M190" s="1564" t="str">
        <f t="shared" si="47"/>
        <v/>
      </c>
      <c r="O190" s="1564" t="str">
        <f t="shared" si="48"/>
        <v/>
      </c>
      <c r="Q190" s="1564" t="str">
        <f t="shared" si="49"/>
        <v/>
      </c>
      <c r="S190" s="1564" t="str">
        <f t="shared" si="50"/>
        <v/>
      </c>
      <c r="U190" s="1564" t="str">
        <f t="shared" si="51"/>
        <v/>
      </c>
      <c r="W190" s="1564" t="str">
        <f t="shared" si="52"/>
        <v/>
      </c>
      <c r="Y190" s="1564" t="str">
        <f t="shared" si="53"/>
        <v/>
      </c>
      <c r="AA190" s="1564" t="str">
        <f t="shared" si="54"/>
        <v/>
      </c>
      <c r="AC190" s="1564" t="str">
        <f t="shared" si="55"/>
        <v/>
      </c>
      <c r="AE190" s="1564" t="str">
        <f t="shared" si="56"/>
        <v/>
      </c>
      <c r="AG190" s="1564" t="str">
        <f t="shared" si="57"/>
        <v/>
      </c>
      <c r="AI190" s="1564" t="str">
        <f t="shared" si="58"/>
        <v/>
      </c>
      <c r="AK190" s="1564" t="str">
        <f t="shared" si="59"/>
        <v/>
      </c>
      <c r="AM190" s="1564" t="str">
        <f t="shared" si="60"/>
        <v/>
      </c>
      <c r="AO190" s="1564" t="str">
        <f t="shared" si="61"/>
        <v/>
      </c>
      <c r="AQ190" s="1564" t="str">
        <f t="shared" si="62"/>
        <v/>
      </c>
    </row>
    <row r="191" spans="5:43">
      <c r="E191" s="1564" t="str">
        <f t="shared" si="65"/>
        <v/>
      </c>
      <c r="G191" s="1564" t="str">
        <f t="shared" si="65"/>
        <v/>
      </c>
      <c r="I191" s="1564" t="str">
        <f t="shared" si="45"/>
        <v/>
      </c>
      <c r="K191" s="1564" t="str">
        <f t="shared" si="46"/>
        <v/>
      </c>
      <c r="M191" s="1564" t="str">
        <f t="shared" si="47"/>
        <v/>
      </c>
      <c r="O191" s="1564" t="str">
        <f t="shared" si="48"/>
        <v/>
      </c>
      <c r="Q191" s="1564" t="str">
        <f t="shared" si="49"/>
        <v/>
      </c>
      <c r="S191" s="1564" t="str">
        <f t="shared" si="50"/>
        <v/>
      </c>
      <c r="U191" s="1564" t="str">
        <f t="shared" si="51"/>
        <v/>
      </c>
      <c r="W191" s="1564" t="str">
        <f t="shared" si="52"/>
        <v/>
      </c>
      <c r="Y191" s="1564" t="str">
        <f t="shared" si="53"/>
        <v/>
      </c>
      <c r="AA191" s="1564" t="str">
        <f t="shared" si="54"/>
        <v/>
      </c>
      <c r="AC191" s="1564" t="str">
        <f t="shared" si="55"/>
        <v/>
      </c>
      <c r="AE191" s="1564" t="str">
        <f t="shared" si="56"/>
        <v/>
      </c>
      <c r="AG191" s="1564" t="str">
        <f t="shared" si="57"/>
        <v/>
      </c>
      <c r="AI191" s="1564" t="str">
        <f t="shared" si="58"/>
        <v/>
      </c>
      <c r="AK191" s="1564" t="str">
        <f t="shared" si="59"/>
        <v/>
      </c>
      <c r="AM191" s="1564" t="str">
        <f t="shared" si="60"/>
        <v/>
      </c>
      <c r="AO191" s="1564" t="str">
        <f t="shared" si="61"/>
        <v/>
      </c>
      <c r="AQ191" s="1564" t="str">
        <f t="shared" si="62"/>
        <v/>
      </c>
    </row>
    <row r="192" spans="5:43">
      <c r="E192" s="1564" t="str">
        <f t="shared" si="65"/>
        <v/>
      </c>
      <c r="G192" s="1564" t="str">
        <f t="shared" si="65"/>
        <v/>
      </c>
      <c r="I192" s="1564" t="str">
        <f t="shared" si="45"/>
        <v/>
      </c>
      <c r="K192" s="1564" t="str">
        <f t="shared" si="46"/>
        <v/>
      </c>
      <c r="M192" s="1564" t="str">
        <f t="shared" si="47"/>
        <v/>
      </c>
      <c r="O192" s="1564" t="str">
        <f t="shared" si="48"/>
        <v/>
      </c>
      <c r="Q192" s="1564" t="str">
        <f t="shared" si="49"/>
        <v/>
      </c>
      <c r="S192" s="1564" t="str">
        <f t="shared" si="50"/>
        <v/>
      </c>
      <c r="U192" s="1564" t="str">
        <f t="shared" si="51"/>
        <v/>
      </c>
      <c r="W192" s="1564" t="str">
        <f t="shared" si="52"/>
        <v/>
      </c>
      <c r="Y192" s="1564" t="str">
        <f t="shared" si="53"/>
        <v/>
      </c>
      <c r="AA192" s="1564" t="str">
        <f t="shared" si="54"/>
        <v/>
      </c>
      <c r="AC192" s="1564" t="str">
        <f t="shared" si="55"/>
        <v/>
      </c>
      <c r="AE192" s="1564" t="str">
        <f t="shared" si="56"/>
        <v/>
      </c>
      <c r="AG192" s="1564" t="str">
        <f t="shared" si="57"/>
        <v/>
      </c>
      <c r="AI192" s="1564" t="str">
        <f t="shared" si="58"/>
        <v/>
      </c>
      <c r="AK192" s="1564" t="str">
        <f t="shared" si="59"/>
        <v/>
      </c>
      <c r="AM192" s="1564" t="str">
        <f t="shared" si="60"/>
        <v/>
      </c>
      <c r="AO192" s="1564" t="str">
        <f t="shared" si="61"/>
        <v/>
      </c>
      <c r="AQ192" s="1564" t="str">
        <f t="shared" si="62"/>
        <v/>
      </c>
    </row>
    <row r="193" spans="5:43">
      <c r="E193" s="1564" t="str">
        <f t="shared" si="65"/>
        <v/>
      </c>
      <c r="G193" s="1564" t="str">
        <f t="shared" si="65"/>
        <v/>
      </c>
      <c r="I193" s="1564" t="str">
        <f t="shared" si="45"/>
        <v/>
      </c>
      <c r="K193" s="1564" t="str">
        <f t="shared" si="46"/>
        <v/>
      </c>
      <c r="M193" s="1564" t="str">
        <f t="shared" si="47"/>
        <v/>
      </c>
      <c r="O193" s="1564" t="str">
        <f t="shared" si="48"/>
        <v/>
      </c>
      <c r="Q193" s="1564" t="str">
        <f t="shared" si="49"/>
        <v/>
      </c>
      <c r="S193" s="1564" t="str">
        <f t="shared" si="50"/>
        <v/>
      </c>
      <c r="U193" s="1564" t="str">
        <f t="shared" si="51"/>
        <v/>
      </c>
      <c r="W193" s="1564" t="str">
        <f t="shared" si="52"/>
        <v/>
      </c>
      <c r="Y193" s="1564" t="str">
        <f t="shared" si="53"/>
        <v/>
      </c>
      <c r="AA193" s="1564" t="str">
        <f t="shared" si="54"/>
        <v/>
      </c>
      <c r="AC193" s="1564" t="str">
        <f t="shared" si="55"/>
        <v/>
      </c>
      <c r="AE193" s="1564" t="str">
        <f t="shared" si="56"/>
        <v/>
      </c>
      <c r="AG193" s="1564" t="str">
        <f t="shared" si="57"/>
        <v/>
      </c>
      <c r="AI193" s="1564" t="str">
        <f t="shared" si="58"/>
        <v/>
      </c>
      <c r="AK193" s="1564" t="str">
        <f t="shared" si="59"/>
        <v/>
      </c>
      <c r="AM193" s="1564" t="str">
        <f t="shared" si="60"/>
        <v/>
      </c>
      <c r="AO193" s="1564" t="str">
        <f t="shared" si="61"/>
        <v/>
      </c>
      <c r="AQ193" s="1564" t="str">
        <f t="shared" si="62"/>
        <v/>
      </c>
    </row>
    <row r="194" spans="5:43">
      <c r="E194" s="1564" t="str">
        <f t="shared" si="65"/>
        <v/>
      </c>
      <c r="G194" s="1564" t="str">
        <f t="shared" si="65"/>
        <v/>
      </c>
      <c r="I194" s="1564" t="str">
        <f t="shared" si="45"/>
        <v/>
      </c>
      <c r="K194" s="1564" t="str">
        <f t="shared" si="46"/>
        <v/>
      </c>
      <c r="M194" s="1564" t="str">
        <f t="shared" si="47"/>
        <v/>
      </c>
      <c r="O194" s="1564" t="str">
        <f t="shared" si="48"/>
        <v/>
      </c>
      <c r="Q194" s="1564" t="str">
        <f t="shared" si="49"/>
        <v/>
      </c>
      <c r="S194" s="1564" t="str">
        <f t="shared" si="50"/>
        <v/>
      </c>
      <c r="U194" s="1564" t="str">
        <f t="shared" si="51"/>
        <v/>
      </c>
      <c r="W194" s="1564" t="str">
        <f t="shared" si="52"/>
        <v/>
      </c>
      <c r="Y194" s="1564" t="str">
        <f t="shared" si="53"/>
        <v/>
      </c>
      <c r="AA194" s="1564" t="str">
        <f t="shared" si="54"/>
        <v/>
      </c>
      <c r="AC194" s="1564" t="str">
        <f t="shared" si="55"/>
        <v/>
      </c>
      <c r="AE194" s="1564" t="str">
        <f t="shared" si="56"/>
        <v/>
      </c>
      <c r="AG194" s="1564" t="str">
        <f t="shared" si="57"/>
        <v/>
      </c>
      <c r="AI194" s="1564" t="str">
        <f t="shared" si="58"/>
        <v/>
      </c>
      <c r="AK194" s="1564" t="str">
        <f t="shared" si="59"/>
        <v/>
      </c>
      <c r="AM194" s="1564" t="str">
        <f t="shared" si="60"/>
        <v/>
      </c>
      <c r="AO194" s="1564" t="str">
        <f t="shared" si="61"/>
        <v/>
      </c>
      <c r="AQ194" s="1564" t="str">
        <f t="shared" si="62"/>
        <v/>
      </c>
    </row>
    <row r="195" spans="5:43">
      <c r="E195" s="1564" t="str">
        <f t="shared" si="65"/>
        <v/>
      </c>
      <c r="G195" s="1564" t="str">
        <f t="shared" si="65"/>
        <v/>
      </c>
      <c r="I195" s="1564" t="str">
        <f t="shared" si="45"/>
        <v/>
      </c>
      <c r="K195" s="1564" t="str">
        <f t="shared" si="46"/>
        <v/>
      </c>
      <c r="M195" s="1564" t="str">
        <f t="shared" si="47"/>
        <v/>
      </c>
      <c r="O195" s="1564" t="str">
        <f t="shared" si="48"/>
        <v/>
      </c>
      <c r="Q195" s="1564" t="str">
        <f t="shared" si="49"/>
        <v/>
      </c>
      <c r="S195" s="1564" t="str">
        <f t="shared" si="50"/>
        <v/>
      </c>
      <c r="U195" s="1564" t="str">
        <f t="shared" si="51"/>
        <v/>
      </c>
      <c r="W195" s="1564" t="str">
        <f t="shared" si="52"/>
        <v/>
      </c>
      <c r="Y195" s="1564" t="str">
        <f t="shared" si="53"/>
        <v/>
      </c>
      <c r="AA195" s="1564" t="str">
        <f t="shared" si="54"/>
        <v/>
      </c>
      <c r="AC195" s="1564" t="str">
        <f t="shared" si="55"/>
        <v/>
      </c>
      <c r="AE195" s="1564" t="str">
        <f t="shared" si="56"/>
        <v/>
      </c>
      <c r="AG195" s="1564" t="str">
        <f t="shared" si="57"/>
        <v/>
      </c>
      <c r="AI195" s="1564" t="str">
        <f t="shared" si="58"/>
        <v/>
      </c>
      <c r="AK195" s="1564" t="str">
        <f t="shared" si="59"/>
        <v/>
      </c>
      <c r="AM195" s="1564" t="str">
        <f t="shared" si="60"/>
        <v/>
      </c>
      <c r="AO195" s="1564" t="str">
        <f t="shared" si="61"/>
        <v/>
      </c>
      <c r="AQ195" s="1564" t="str">
        <f t="shared" si="62"/>
        <v/>
      </c>
    </row>
    <row r="196" spans="5:43">
      <c r="E196" s="1564" t="str">
        <f t="shared" si="65"/>
        <v/>
      </c>
      <c r="G196" s="1564" t="str">
        <f t="shared" si="65"/>
        <v/>
      </c>
      <c r="I196" s="1564" t="str">
        <f t="shared" si="45"/>
        <v/>
      </c>
      <c r="K196" s="1564" t="str">
        <f t="shared" si="46"/>
        <v/>
      </c>
      <c r="M196" s="1564" t="str">
        <f t="shared" si="47"/>
        <v/>
      </c>
      <c r="O196" s="1564" t="str">
        <f t="shared" si="48"/>
        <v/>
      </c>
      <c r="Q196" s="1564" t="str">
        <f t="shared" si="49"/>
        <v/>
      </c>
      <c r="S196" s="1564" t="str">
        <f t="shared" si="50"/>
        <v/>
      </c>
      <c r="U196" s="1564" t="str">
        <f t="shared" si="51"/>
        <v/>
      </c>
      <c r="W196" s="1564" t="str">
        <f t="shared" si="52"/>
        <v/>
      </c>
      <c r="Y196" s="1564" t="str">
        <f t="shared" si="53"/>
        <v/>
      </c>
      <c r="AA196" s="1564" t="str">
        <f t="shared" si="54"/>
        <v/>
      </c>
      <c r="AC196" s="1564" t="str">
        <f t="shared" si="55"/>
        <v/>
      </c>
      <c r="AE196" s="1564" t="str">
        <f t="shared" si="56"/>
        <v/>
      </c>
      <c r="AG196" s="1564" t="str">
        <f t="shared" si="57"/>
        <v/>
      </c>
      <c r="AI196" s="1564" t="str">
        <f t="shared" si="58"/>
        <v/>
      </c>
      <c r="AK196" s="1564" t="str">
        <f t="shared" si="59"/>
        <v/>
      </c>
      <c r="AM196" s="1564" t="str">
        <f t="shared" si="60"/>
        <v/>
      </c>
      <c r="AO196" s="1564" t="str">
        <f t="shared" si="61"/>
        <v/>
      </c>
      <c r="AQ196" s="1564" t="str">
        <f t="shared" si="62"/>
        <v/>
      </c>
    </row>
    <row r="197" spans="5:43">
      <c r="E197" s="1564" t="str">
        <f t="shared" si="65"/>
        <v/>
      </c>
      <c r="G197" s="1564" t="str">
        <f t="shared" si="65"/>
        <v/>
      </c>
      <c r="I197" s="1564" t="str">
        <f t="shared" si="45"/>
        <v/>
      </c>
      <c r="K197" s="1564" t="str">
        <f t="shared" si="46"/>
        <v/>
      </c>
      <c r="M197" s="1564" t="str">
        <f t="shared" si="47"/>
        <v/>
      </c>
      <c r="O197" s="1564" t="str">
        <f t="shared" si="48"/>
        <v/>
      </c>
      <c r="Q197" s="1564" t="str">
        <f t="shared" si="49"/>
        <v/>
      </c>
      <c r="S197" s="1564" t="str">
        <f t="shared" si="50"/>
        <v/>
      </c>
      <c r="U197" s="1564" t="str">
        <f t="shared" si="51"/>
        <v/>
      </c>
      <c r="W197" s="1564" t="str">
        <f t="shared" si="52"/>
        <v/>
      </c>
      <c r="Y197" s="1564" t="str">
        <f t="shared" si="53"/>
        <v/>
      </c>
      <c r="AA197" s="1564" t="str">
        <f t="shared" si="54"/>
        <v/>
      </c>
      <c r="AC197" s="1564" t="str">
        <f t="shared" si="55"/>
        <v/>
      </c>
      <c r="AE197" s="1564" t="str">
        <f t="shared" si="56"/>
        <v/>
      </c>
      <c r="AG197" s="1564" t="str">
        <f t="shared" si="57"/>
        <v/>
      </c>
      <c r="AI197" s="1564" t="str">
        <f t="shared" si="58"/>
        <v/>
      </c>
      <c r="AK197" s="1564" t="str">
        <f t="shared" si="59"/>
        <v/>
      </c>
      <c r="AM197" s="1564" t="str">
        <f t="shared" si="60"/>
        <v/>
      </c>
      <c r="AO197" s="1564" t="str">
        <f t="shared" si="61"/>
        <v/>
      </c>
      <c r="AQ197" s="1564" t="str">
        <f t="shared" si="62"/>
        <v/>
      </c>
    </row>
    <row r="198" spans="5:43">
      <c r="E198" s="1564" t="str">
        <f t="shared" si="65"/>
        <v/>
      </c>
      <c r="G198" s="1564" t="str">
        <f t="shared" si="65"/>
        <v/>
      </c>
      <c r="I198" s="1564" t="str">
        <f t="shared" si="45"/>
        <v/>
      </c>
      <c r="K198" s="1564" t="str">
        <f t="shared" si="46"/>
        <v/>
      </c>
      <c r="M198" s="1564" t="str">
        <f t="shared" si="47"/>
        <v/>
      </c>
      <c r="O198" s="1564" t="str">
        <f t="shared" si="48"/>
        <v/>
      </c>
      <c r="Q198" s="1564" t="str">
        <f t="shared" si="49"/>
        <v/>
      </c>
      <c r="S198" s="1564" t="str">
        <f t="shared" si="50"/>
        <v/>
      </c>
      <c r="U198" s="1564" t="str">
        <f t="shared" si="51"/>
        <v/>
      </c>
      <c r="W198" s="1564" t="str">
        <f t="shared" si="52"/>
        <v/>
      </c>
      <c r="Y198" s="1564" t="str">
        <f t="shared" si="53"/>
        <v/>
      </c>
      <c r="AA198" s="1564" t="str">
        <f t="shared" si="54"/>
        <v/>
      </c>
      <c r="AC198" s="1564" t="str">
        <f t="shared" si="55"/>
        <v/>
      </c>
      <c r="AE198" s="1564" t="str">
        <f t="shared" si="56"/>
        <v/>
      </c>
      <c r="AG198" s="1564" t="str">
        <f t="shared" si="57"/>
        <v/>
      </c>
      <c r="AI198" s="1564" t="str">
        <f t="shared" si="58"/>
        <v/>
      </c>
      <c r="AK198" s="1564" t="str">
        <f t="shared" si="59"/>
        <v/>
      </c>
      <c r="AM198" s="1564" t="str">
        <f t="shared" si="60"/>
        <v/>
      </c>
      <c r="AO198" s="1564" t="str">
        <f t="shared" si="61"/>
        <v/>
      </c>
      <c r="AQ198" s="1564" t="str">
        <f t="shared" si="62"/>
        <v/>
      </c>
    </row>
    <row r="199" spans="5:43">
      <c r="E199" s="1564" t="str">
        <f t="shared" si="65"/>
        <v/>
      </c>
      <c r="G199" s="1564" t="str">
        <f t="shared" si="65"/>
        <v/>
      </c>
      <c r="I199" s="1564" t="str">
        <f t="shared" si="45"/>
        <v/>
      </c>
      <c r="K199" s="1564" t="str">
        <f t="shared" si="46"/>
        <v/>
      </c>
      <c r="M199" s="1564" t="str">
        <f t="shared" si="47"/>
        <v/>
      </c>
      <c r="O199" s="1564" t="str">
        <f t="shared" si="48"/>
        <v/>
      </c>
      <c r="Q199" s="1564" t="str">
        <f t="shared" si="49"/>
        <v/>
      </c>
      <c r="S199" s="1564" t="str">
        <f t="shared" si="50"/>
        <v/>
      </c>
      <c r="U199" s="1564" t="str">
        <f t="shared" si="51"/>
        <v/>
      </c>
      <c r="W199" s="1564" t="str">
        <f t="shared" si="52"/>
        <v/>
      </c>
      <c r="Y199" s="1564" t="str">
        <f t="shared" si="53"/>
        <v/>
      </c>
      <c r="AA199" s="1564" t="str">
        <f t="shared" si="54"/>
        <v/>
      </c>
      <c r="AC199" s="1564" t="str">
        <f t="shared" si="55"/>
        <v/>
      </c>
      <c r="AE199" s="1564" t="str">
        <f t="shared" si="56"/>
        <v/>
      </c>
      <c r="AG199" s="1564" t="str">
        <f t="shared" si="57"/>
        <v/>
      </c>
      <c r="AI199" s="1564" t="str">
        <f t="shared" si="58"/>
        <v/>
      </c>
      <c r="AK199" s="1564" t="str">
        <f t="shared" si="59"/>
        <v/>
      </c>
      <c r="AM199" s="1564" t="str">
        <f t="shared" si="60"/>
        <v/>
      </c>
      <c r="AO199" s="1564" t="str">
        <f t="shared" si="61"/>
        <v/>
      </c>
      <c r="AQ199" s="1564" t="str">
        <f t="shared" si="62"/>
        <v/>
      </c>
    </row>
    <row r="200" spans="5:43">
      <c r="E200" s="1564" t="str">
        <f t="shared" si="65"/>
        <v/>
      </c>
      <c r="G200" s="1564" t="str">
        <f t="shared" si="65"/>
        <v/>
      </c>
      <c r="I200" s="1564" t="str">
        <f t="shared" si="45"/>
        <v/>
      </c>
      <c r="K200" s="1564" t="str">
        <f t="shared" si="46"/>
        <v/>
      </c>
      <c r="M200" s="1564" t="str">
        <f t="shared" si="47"/>
        <v/>
      </c>
      <c r="O200" s="1564" t="str">
        <f t="shared" si="48"/>
        <v/>
      </c>
      <c r="Q200" s="1564" t="str">
        <f t="shared" si="49"/>
        <v/>
      </c>
      <c r="S200" s="1564" t="str">
        <f t="shared" si="50"/>
        <v/>
      </c>
      <c r="U200" s="1564" t="str">
        <f t="shared" si="51"/>
        <v/>
      </c>
      <c r="W200" s="1564" t="str">
        <f t="shared" si="52"/>
        <v/>
      </c>
      <c r="Y200" s="1564" t="str">
        <f t="shared" si="53"/>
        <v/>
      </c>
      <c r="AA200" s="1564" t="str">
        <f t="shared" si="54"/>
        <v/>
      </c>
      <c r="AC200" s="1564" t="str">
        <f t="shared" si="55"/>
        <v/>
      </c>
      <c r="AE200" s="1564" t="str">
        <f t="shared" si="56"/>
        <v/>
      </c>
      <c r="AG200" s="1564" t="str">
        <f t="shared" si="57"/>
        <v/>
      </c>
      <c r="AI200" s="1564" t="str">
        <f t="shared" si="58"/>
        <v/>
      </c>
      <c r="AK200" s="1564" t="str">
        <f t="shared" si="59"/>
        <v/>
      </c>
      <c r="AM200" s="1564" t="str">
        <f t="shared" si="60"/>
        <v/>
      </c>
      <c r="AO200" s="1564" t="str">
        <f t="shared" si="61"/>
        <v/>
      </c>
      <c r="AQ200" s="1564" t="str">
        <f t="shared" si="62"/>
        <v/>
      </c>
    </row>
    <row r="201" spans="5:43">
      <c r="E201" s="1564" t="str">
        <f t="shared" si="65"/>
        <v/>
      </c>
      <c r="G201" s="1564" t="str">
        <f t="shared" si="65"/>
        <v/>
      </c>
      <c r="I201" s="1564" t="str">
        <f t="shared" si="45"/>
        <v/>
      </c>
      <c r="K201" s="1564" t="str">
        <f t="shared" si="46"/>
        <v/>
      </c>
      <c r="M201" s="1564" t="str">
        <f t="shared" si="47"/>
        <v/>
      </c>
      <c r="O201" s="1564" t="str">
        <f t="shared" si="48"/>
        <v/>
      </c>
      <c r="Q201" s="1564" t="str">
        <f t="shared" si="49"/>
        <v/>
      </c>
      <c r="S201" s="1564" t="str">
        <f t="shared" si="50"/>
        <v/>
      </c>
      <c r="U201" s="1564" t="str">
        <f t="shared" si="51"/>
        <v/>
      </c>
      <c r="W201" s="1564" t="str">
        <f t="shared" si="52"/>
        <v/>
      </c>
      <c r="Y201" s="1564" t="str">
        <f t="shared" si="53"/>
        <v/>
      </c>
      <c r="AA201" s="1564" t="str">
        <f t="shared" si="54"/>
        <v/>
      </c>
      <c r="AC201" s="1564" t="str">
        <f t="shared" si="55"/>
        <v/>
      </c>
      <c r="AE201" s="1564" t="str">
        <f t="shared" si="56"/>
        <v/>
      </c>
      <c r="AG201" s="1564" t="str">
        <f t="shared" si="57"/>
        <v/>
      </c>
      <c r="AI201" s="1564" t="str">
        <f t="shared" si="58"/>
        <v/>
      </c>
      <c r="AK201" s="1564" t="str">
        <f t="shared" si="59"/>
        <v/>
      </c>
      <c r="AM201" s="1564" t="str">
        <f t="shared" si="60"/>
        <v/>
      </c>
      <c r="AO201" s="1564" t="str">
        <f t="shared" si="61"/>
        <v/>
      </c>
      <c r="AQ201" s="1564" t="str">
        <f t="shared" si="62"/>
        <v/>
      </c>
    </row>
    <row r="202" spans="5:43">
      <c r="E202" s="1564" t="str">
        <f t="shared" si="65"/>
        <v/>
      </c>
      <c r="G202" s="1564" t="str">
        <f t="shared" si="65"/>
        <v/>
      </c>
      <c r="I202" s="1564" t="str">
        <f t="shared" si="45"/>
        <v/>
      </c>
      <c r="K202" s="1564" t="str">
        <f t="shared" si="46"/>
        <v/>
      </c>
      <c r="M202" s="1564" t="str">
        <f t="shared" si="47"/>
        <v/>
      </c>
      <c r="O202" s="1564" t="str">
        <f t="shared" si="48"/>
        <v/>
      </c>
      <c r="Q202" s="1564" t="str">
        <f t="shared" si="49"/>
        <v/>
      </c>
      <c r="S202" s="1564" t="str">
        <f t="shared" si="50"/>
        <v/>
      </c>
      <c r="U202" s="1564" t="str">
        <f t="shared" si="51"/>
        <v/>
      </c>
      <c r="W202" s="1564" t="str">
        <f t="shared" si="52"/>
        <v/>
      </c>
      <c r="Y202" s="1564" t="str">
        <f t="shared" si="53"/>
        <v/>
      </c>
      <c r="AA202" s="1564" t="str">
        <f t="shared" si="54"/>
        <v/>
      </c>
      <c r="AC202" s="1564" t="str">
        <f t="shared" si="55"/>
        <v/>
      </c>
      <c r="AE202" s="1564" t="str">
        <f t="shared" si="56"/>
        <v/>
      </c>
      <c r="AG202" s="1564" t="str">
        <f t="shared" si="57"/>
        <v/>
      </c>
      <c r="AI202" s="1564" t="str">
        <f t="shared" si="58"/>
        <v/>
      </c>
      <c r="AK202" s="1564" t="str">
        <f t="shared" si="59"/>
        <v/>
      </c>
      <c r="AM202" s="1564" t="str">
        <f t="shared" si="60"/>
        <v/>
      </c>
      <c r="AO202" s="1564" t="str">
        <f t="shared" si="61"/>
        <v/>
      </c>
      <c r="AQ202" s="1564" t="str">
        <f t="shared" si="62"/>
        <v/>
      </c>
    </row>
    <row r="203" spans="5:43">
      <c r="E203" s="1564" t="str">
        <f t="shared" si="65"/>
        <v/>
      </c>
      <c r="G203" s="1564" t="str">
        <f t="shared" si="65"/>
        <v/>
      </c>
      <c r="I203" s="1564" t="str">
        <f t="shared" si="45"/>
        <v/>
      </c>
      <c r="K203" s="1564" t="str">
        <f t="shared" si="46"/>
        <v/>
      </c>
      <c r="M203" s="1564" t="str">
        <f t="shared" si="47"/>
        <v/>
      </c>
      <c r="O203" s="1564" t="str">
        <f t="shared" si="48"/>
        <v/>
      </c>
      <c r="Q203" s="1564" t="str">
        <f t="shared" si="49"/>
        <v/>
      </c>
      <c r="S203" s="1564" t="str">
        <f t="shared" si="50"/>
        <v/>
      </c>
      <c r="U203" s="1564" t="str">
        <f t="shared" si="51"/>
        <v/>
      </c>
      <c r="W203" s="1564" t="str">
        <f t="shared" si="52"/>
        <v/>
      </c>
      <c r="Y203" s="1564" t="str">
        <f t="shared" si="53"/>
        <v/>
      </c>
      <c r="AA203" s="1564" t="str">
        <f t="shared" si="54"/>
        <v/>
      </c>
      <c r="AC203" s="1564" t="str">
        <f t="shared" si="55"/>
        <v/>
      </c>
      <c r="AE203" s="1564" t="str">
        <f t="shared" si="56"/>
        <v/>
      </c>
      <c r="AG203" s="1564" t="str">
        <f t="shared" si="57"/>
        <v/>
      </c>
      <c r="AI203" s="1564" t="str">
        <f t="shared" si="58"/>
        <v/>
      </c>
      <c r="AK203" s="1564" t="str">
        <f t="shared" si="59"/>
        <v/>
      </c>
      <c r="AM203" s="1564" t="str">
        <f t="shared" si="60"/>
        <v/>
      </c>
      <c r="AO203" s="1564" t="str">
        <f t="shared" si="61"/>
        <v/>
      </c>
      <c r="AQ203" s="1564" t="str">
        <f t="shared" si="62"/>
        <v/>
      </c>
    </row>
    <row r="204" spans="5:43">
      <c r="E204" s="1564" t="str">
        <f t="shared" si="65"/>
        <v/>
      </c>
      <c r="G204" s="1564" t="str">
        <f t="shared" si="65"/>
        <v/>
      </c>
      <c r="I204" s="1564" t="str">
        <f t="shared" si="45"/>
        <v/>
      </c>
      <c r="K204" s="1564" t="str">
        <f t="shared" si="46"/>
        <v/>
      </c>
      <c r="M204" s="1564" t="str">
        <f t="shared" si="47"/>
        <v/>
      </c>
      <c r="O204" s="1564" t="str">
        <f t="shared" si="48"/>
        <v/>
      </c>
      <c r="Q204" s="1564" t="str">
        <f t="shared" si="49"/>
        <v/>
      </c>
      <c r="S204" s="1564" t="str">
        <f t="shared" si="50"/>
        <v/>
      </c>
      <c r="U204" s="1564" t="str">
        <f t="shared" si="51"/>
        <v/>
      </c>
      <c r="W204" s="1564" t="str">
        <f t="shared" si="52"/>
        <v/>
      </c>
      <c r="Y204" s="1564" t="str">
        <f t="shared" si="53"/>
        <v/>
      </c>
      <c r="AA204" s="1564" t="str">
        <f t="shared" si="54"/>
        <v/>
      </c>
      <c r="AC204" s="1564" t="str">
        <f t="shared" si="55"/>
        <v/>
      </c>
      <c r="AE204" s="1564" t="str">
        <f t="shared" si="56"/>
        <v/>
      </c>
      <c r="AG204" s="1564" t="str">
        <f t="shared" si="57"/>
        <v/>
      </c>
      <c r="AI204" s="1564" t="str">
        <f t="shared" si="58"/>
        <v/>
      </c>
      <c r="AK204" s="1564" t="str">
        <f t="shared" si="59"/>
        <v/>
      </c>
      <c r="AM204" s="1564" t="str">
        <f t="shared" si="60"/>
        <v/>
      </c>
      <c r="AO204" s="1564" t="str">
        <f t="shared" si="61"/>
        <v/>
      </c>
      <c r="AQ204" s="1564" t="str">
        <f t="shared" si="62"/>
        <v/>
      </c>
    </row>
    <row r="205" spans="5:43">
      <c r="E205" s="1564" t="str">
        <f t="shared" ref="E205:G220" si="66">IF(OR($B205=0,D205=0),"",D205/$B205)</f>
        <v/>
      </c>
      <c r="G205" s="1564" t="str">
        <f t="shared" si="66"/>
        <v/>
      </c>
      <c r="I205" s="1564" t="str">
        <f t="shared" ref="I205:I268" si="67">IF(OR($B205=0,H205=0),"",H205/$B205)</f>
        <v/>
      </c>
      <c r="K205" s="1564" t="str">
        <f t="shared" ref="K205:K268" si="68">IF(OR($B205=0,J205=0),"",J205/$B205)</f>
        <v/>
      </c>
      <c r="M205" s="1564" t="str">
        <f t="shared" ref="M205:M268" si="69">IF(OR($B205=0,L205=0),"",L205/$B205)</f>
        <v/>
      </c>
      <c r="O205" s="1564" t="str">
        <f t="shared" ref="O205:O268" si="70">IF(OR($B205=0,N205=0),"",N205/$B205)</f>
        <v/>
      </c>
      <c r="Q205" s="1564" t="str">
        <f t="shared" ref="Q205:Q268" si="71">IF(OR($B205=0,P205=0),"",P205/$B205)</f>
        <v/>
      </c>
      <c r="S205" s="1564" t="str">
        <f t="shared" ref="S205:S268" si="72">IF(OR($B205=0,R205=0),"",R205/$B205)</f>
        <v/>
      </c>
      <c r="U205" s="1564" t="str">
        <f t="shared" ref="U205:U268" si="73">IF(OR($B205=0,T205=0),"",T205/$B205)</f>
        <v/>
      </c>
      <c r="W205" s="1564" t="str">
        <f t="shared" ref="W205:W268" si="74">IF(OR($B205=0,V205=0),"",V205/$B205)</f>
        <v/>
      </c>
      <c r="Y205" s="1564" t="str">
        <f t="shared" ref="Y205:Y268" si="75">IF(OR($B205=0,X205=0),"",X205/$B205)</f>
        <v/>
      </c>
      <c r="AA205" s="1564" t="str">
        <f t="shared" ref="AA205:AA268" si="76">IF(OR($B205=0,Z205=0),"",Z205/$B205)</f>
        <v/>
      </c>
      <c r="AC205" s="1564" t="str">
        <f t="shared" ref="AC205:AC268" si="77">IF(OR($B205=0,AB205=0),"",AB205/$B205)</f>
        <v/>
      </c>
      <c r="AE205" s="1564" t="str">
        <f t="shared" ref="AE205:AE268" si="78">IF(OR($B205=0,AD205=0),"",AD205/$B205)</f>
        <v/>
      </c>
      <c r="AG205" s="1564" t="str">
        <f t="shared" ref="AG205:AG268" si="79">IF(OR($B205=0,AF205=0),"",AF205/$B205)</f>
        <v/>
      </c>
      <c r="AI205" s="1564" t="str">
        <f t="shared" ref="AI205:AI268" si="80">IF(OR($B205=0,AH205=0),"",AH205/$B205)</f>
        <v/>
      </c>
      <c r="AK205" s="1564" t="str">
        <f t="shared" ref="AK205:AK268" si="81">IF(OR($B205=0,AJ205=0),"",AJ205/$B205)</f>
        <v/>
      </c>
      <c r="AM205" s="1564" t="str">
        <f t="shared" ref="AM205:AM268" si="82">IF(OR($B205=0,AL205=0),"",AL205/$B205)</f>
        <v/>
      </c>
      <c r="AO205" s="1564" t="str">
        <f t="shared" ref="AO205:AO268" si="83">IF(OR($B205=0,AN205=0),"",AN205/$B205)</f>
        <v/>
      </c>
      <c r="AQ205" s="1564" t="str">
        <f t="shared" ref="AQ205:AQ268" si="84">IF(OR($B205=0,AP205=0),"",AP205/$B205)</f>
        <v/>
      </c>
    </row>
    <row r="206" spans="5:43">
      <c r="E206" s="1564" t="str">
        <f t="shared" si="66"/>
        <v/>
      </c>
      <c r="G206" s="1564" t="str">
        <f t="shared" si="66"/>
        <v/>
      </c>
      <c r="I206" s="1564" t="str">
        <f t="shared" si="67"/>
        <v/>
      </c>
      <c r="K206" s="1564" t="str">
        <f t="shared" si="68"/>
        <v/>
      </c>
      <c r="M206" s="1564" t="str">
        <f t="shared" si="69"/>
        <v/>
      </c>
      <c r="O206" s="1564" t="str">
        <f t="shared" si="70"/>
        <v/>
      </c>
      <c r="Q206" s="1564" t="str">
        <f t="shared" si="71"/>
        <v/>
      </c>
      <c r="S206" s="1564" t="str">
        <f t="shared" si="72"/>
        <v/>
      </c>
      <c r="U206" s="1564" t="str">
        <f t="shared" si="73"/>
        <v/>
      </c>
      <c r="W206" s="1564" t="str">
        <f t="shared" si="74"/>
        <v/>
      </c>
      <c r="Y206" s="1564" t="str">
        <f t="shared" si="75"/>
        <v/>
      </c>
      <c r="AA206" s="1564" t="str">
        <f t="shared" si="76"/>
        <v/>
      </c>
      <c r="AC206" s="1564" t="str">
        <f t="shared" si="77"/>
        <v/>
      </c>
      <c r="AE206" s="1564" t="str">
        <f t="shared" si="78"/>
        <v/>
      </c>
      <c r="AG206" s="1564" t="str">
        <f t="shared" si="79"/>
        <v/>
      </c>
      <c r="AI206" s="1564" t="str">
        <f t="shared" si="80"/>
        <v/>
      </c>
      <c r="AK206" s="1564" t="str">
        <f t="shared" si="81"/>
        <v/>
      </c>
      <c r="AM206" s="1564" t="str">
        <f t="shared" si="82"/>
        <v/>
      </c>
      <c r="AO206" s="1564" t="str">
        <f t="shared" si="83"/>
        <v/>
      </c>
      <c r="AQ206" s="1564" t="str">
        <f t="shared" si="84"/>
        <v/>
      </c>
    </row>
    <row r="207" spans="5:43">
      <c r="E207" s="1564" t="str">
        <f t="shared" si="66"/>
        <v/>
      </c>
      <c r="G207" s="1564" t="str">
        <f t="shared" si="66"/>
        <v/>
      </c>
      <c r="I207" s="1564" t="str">
        <f t="shared" si="67"/>
        <v/>
      </c>
      <c r="K207" s="1564" t="str">
        <f t="shared" si="68"/>
        <v/>
      </c>
      <c r="M207" s="1564" t="str">
        <f t="shared" si="69"/>
        <v/>
      </c>
      <c r="O207" s="1564" t="str">
        <f t="shared" si="70"/>
        <v/>
      </c>
      <c r="Q207" s="1564" t="str">
        <f t="shared" si="71"/>
        <v/>
      </c>
      <c r="S207" s="1564" t="str">
        <f t="shared" si="72"/>
        <v/>
      </c>
      <c r="U207" s="1564" t="str">
        <f t="shared" si="73"/>
        <v/>
      </c>
      <c r="W207" s="1564" t="str">
        <f t="shared" si="74"/>
        <v/>
      </c>
      <c r="Y207" s="1564" t="str">
        <f t="shared" si="75"/>
        <v/>
      </c>
      <c r="AA207" s="1564" t="str">
        <f t="shared" si="76"/>
        <v/>
      </c>
      <c r="AC207" s="1564" t="str">
        <f t="shared" si="77"/>
        <v/>
      </c>
      <c r="AE207" s="1564" t="str">
        <f t="shared" si="78"/>
        <v/>
      </c>
      <c r="AG207" s="1564" t="str">
        <f t="shared" si="79"/>
        <v/>
      </c>
      <c r="AI207" s="1564" t="str">
        <f t="shared" si="80"/>
        <v/>
      </c>
      <c r="AK207" s="1564" t="str">
        <f t="shared" si="81"/>
        <v/>
      </c>
      <c r="AM207" s="1564" t="str">
        <f t="shared" si="82"/>
        <v/>
      </c>
      <c r="AO207" s="1564" t="str">
        <f t="shared" si="83"/>
        <v/>
      </c>
      <c r="AQ207" s="1564" t="str">
        <f t="shared" si="84"/>
        <v/>
      </c>
    </row>
    <row r="208" spans="5:43">
      <c r="E208" s="1564" t="str">
        <f t="shared" si="66"/>
        <v/>
      </c>
      <c r="G208" s="1564" t="str">
        <f t="shared" si="66"/>
        <v/>
      </c>
      <c r="I208" s="1564" t="str">
        <f t="shared" si="67"/>
        <v/>
      </c>
      <c r="K208" s="1564" t="str">
        <f t="shared" si="68"/>
        <v/>
      </c>
      <c r="M208" s="1564" t="str">
        <f t="shared" si="69"/>
        <v/>
      </c>
      <c r="O208" s="1564" t="str">
        <f t="shared" si="70"/>
        <v/>
      </c>
      <c r="Q208" s="1564" t="str">
        <f t="shared" si="71"/>
        <v/>
      </c>
      <c r="S208" s="1564" t="str">
        <f t="shared" si="72"/>
        <v/>
      </c>
      <c r="U208" s="1564" t="str">
        <f t="shared" si="73"/>
        <v/>
      </c>
      <c r="W208" s="1564" t="str">
        <f t="shared" si="74"/>
        <v/>
      </c>
      <c r="Y208" s="1564" t="str">
        <f t="shared" si="75"/>
        <v/>
      </c>
      <c r="AA208" s="1564" t="str">
        <f t="shared" si="76"/>
        <v/>
      </c>
      <c r="AC208" s="1564" t="str">
        <f t="shared" si="77"/>
        <v/>
      </c>
      <c r="AE208" s="1564" t="str">
        <f t="shared" si="78"/>
        <v/>
      </c>
      <c r="AG208" s="1564" t="str">
        <f t="shared" si="79"/>
        <v/>
      </c>
      <c r="AI208" s="1564" t="str">
        <f t="shared" si="80"/>
        <v/>
      </c>
      <c r="AK208" s="1564" t="str">
        <f t="shared" si="81"/>
        <v/>
      </c>
      <c r="AM208" s="1564" t="str">
        <f t="shared" si="82"/>
        <v/>
      </c>
      <c r="AO208" s="1564" t="str">
        <f t="shared" si="83"/>
        <v/>
      </c>
      <c r="AQ208" s="1564" t="str">
        <f t="shared" si="84"/>
        <v/>
      </c>
    </row>
    <row r="209" spans="5:43">
      <c r="E209" s="1564" t="str">
        <f t="shared" si="66"/>
        <v/>
      </c>
      <c r="G209" s="1564" t="str">
        <f t="shared" si="66"/>
        <v/>
      </c>
      <c r="I209" s="1564" t="str">
        <f t="shared" si="67"/>
        <v/>
      </c>
      <c r="K209" s="1564" t="str">
        <f t="shared" si="68"/>
        <v/>
      </c>
      <c r="M209" s="1564" t="str">
        <f t="shared" si="69"/>
        <v/>
      </c>
      <c r="O209" s="1564" t="str">
        <f t="shared" si="70"/>
        <v/>
      </c>
      <c r="Q209" s="1564" t="str">
        <f t="shared" si="71"/>
        <v/>
      </c>
      <c r="S209" s="1564" t="str">
        <f t="shared" si="72"/>
        <v/>
      </c>
      <c r="U209" s="1564" t="str">
        <f t="shared" si="73"/>
        <v/>
      </c>
      <c r="W209" s="1564" t="str">
        <f t="shared" si="74"/>
        <v/>
      </c>
      <c r="Y209" s="1564" t="str">
        <f t="shared" si="75"/>
        <v/>
      </c>
      <c r="AA209" s="1564" t="str">
        <f t="shared" si="76"/>
        <v/>
      </c>
      <c r="AC209" s="1564" t="str">
        <f t="shared" si="77"/>
        <v/>
      </c>
      <c r="AE209" s="1564" t="str">
        <f t="shared" si="78"/>
        <v/>
      </c>
      <c r="AG209" s="1564" t="str">
        <f t="shared" si="79"/>
        <v/>
      </c>
      <c r="AI209" s="1564" t="str">
        <f t="shared" si="80"/>
        <v/>
      </c>
      <c r="AK209" s="1564" t="str">
        <f t="shared" si="81"/>
        <v/>
      </c>
      <c r="AM209" s="1564" t="str">
        <f t="shared" si="82"/>
        <v/>
      </c>
      <c r="AO209" s="1564" t="str">
        <f t="shared" si="83"/>
        <v/>
      </c>
      <c r="AQ209" s="1564" t="str">
        <f t="shared" si="84"/>
        <v/>
      </c>
    </row>
    <row r="210" spans="5:43">
      <c r="E210" s="1564" t="str">
        <f t="shared" si="66"/>
        <v/>
      </c>
      <c r="G210" s="1564" t="str">
        <f t="shared" si="66"/>
        <v/>
      </c>
      <c r="I210" s="1564" t="str">
        <f t="shared" si="67"/>
        <v/>
      </c>
      <c r="K210" s="1564" t="str">
        <f t="shared" si="68"/>
        <v/>
      </c>
      <c r="M210" s="1564" t="str">
        <f t="shared" si="69"/>
        <v/>
      </c>
      <c r="O210" s="1564" t="str">
        <f t="shared" si="70"/>
        <v/>
      </c>
      <c r="Q210" s="1564" t="str">
        <f t="shared" si="71"/>
        <v/>
      </c>
      <c r="S210" s="1564" t="str">
        <f t="shared" si="72"/>
        <v/>
      </c>
      <c r="U210" s="1564" t="str">
        <f t="shared" si="73"/>
        <v/>
      </c>
      <c r="W210" s="1564" t="str">
        <f t="shared" si="74"/>
        <v/>
      </c>
      <c r="Y210" s="1564" t="str">
        <f t="shared" si="75"/>
        <v/>
      </c>
      <c r="AA210" s="1564" t="str">
        <f t="shared" si="76"/>
        <v/>
      </c>
      <c r="AC210" s="1564" t="str">
        <f t="shared" si="77"/>
        <v/>
      </c>
      <c r="AE210" s="1564" t="str">
        <f t="shared" si="78"/>
        <v/>
      </c>
      <c r="AG210" s="1564" t="str">
        <f t="shared" si="79"/>
        <v/>
      </c>
      <c r="AI210" s="1564" t="str">
        <f t="shared" si="80"/>
        <v/>
      </c>
      <c r="AK210" s="1564" t="str">
        <f t="shared" si="81"/>
        <v/>
      </c>
      <c r="AM210" s="1564" t="str">
        <f t="shared" si="82"/>
        <v/>
      </c>
      <c r="AO210" s="1564" t="str">
        <f t="shared" si="83"/>
        <v/>
      </c>
      <c r="AQ210" s="1564" t="str">
        <f t="shared" si="84"/>
        <v/>
      </c>
    </row>
    <row r="211" spans="5:43">
      <c r="E211" s="1564" t="str">
        <f t="shared" si="66"/>
        <v/>
      </c>
      <c r="G211" s="1564" t="str">
        <f t="shared" si="66"/>
        <v/>
      </c>
      <c r="I211" s="1564" t="str">
        <f t="shared" si="67"/>
        <v/>
      </c>
      <c r="K211" s="1564" t="str">
        <f t="shared" si="68"/>
        <v/>
      </c>
      <c r="M211" s="1564" t="str">
        <f t="shared" si="69"/>
        <v/>
      </c>
      <c r="O211" s="1564" t="str">
        <f t="shared" si="70"/>
        <v/>
      </c>
      <c r="Q211" s="1564" t="str">
        <f t="shared" si="71"/>
        <v/>
      </c>
      <c r="S211" s="1564" t="str">
        <f t="shared" si="72"/>
        <v/>
      </c>
      <c r="U211" s="1564" t="str">
        <f t="shared" si="73"/>
        <v/>
      </c>
      <c r="W211" s="1564" t="str">
        <f t="shared" si="74"/>
        <v/>
      </c>
      <c r="Y211" s="1564" t="str">
        <f t="shared" si="75"/>
        <v/>
      </c>
      <c r="AA211" s="1564" t="str">
        <f t="shared" si="76"/>
        <v/>
      </c>
      <c r="AC211" s="1564" t="str">
        <f t="shared" si="77"/>
        <v/>
      </c>
      <c r="AE211" s="1564" t="str">
        <f t="shared" si="78"/>
        <v/>
      </c>
      <c r="AG211" s="1564" t="str">
        <f t="shared" si="79"/>
        <v/>
      </c>
      <c r="AI211" s="1564" t="str">
        <f t="shared" si="80"/>
        <v/>
      </c>
      <c r="AK211" s="1564" t="str">
        <f t="shared" si="81"/>
        <v/>
      </c>
      <c r="AM211" s="1564" t="str">
        <f t="shared" si="82"/>
        <v/>
      </c>
      <c r="AO211" s="1564" t="str">
        <f t="shared" si="83"/>
        <v/>
      </c>
      <c r="AQ211" s="1564" t="str">
        <f t="shared" si="84"/>
        <v/>
      </c>
    </row>
    <row r="212" spans="5:43">
      <c r="E212" s="1564" t="str">
        <f t="shared" si="66"/>
        <v/>
      </c>
      <c r="G212" s="1564" t="str">
        <f t="shared" si="66"/>
        <v/>
      </c>
      <c r="I212" s="1564" t="str">
        <f t="shared" si="67"/>
        <v/>
      </c>
      <c r="K212" s="1564" t="str">
        <f t="shared" si="68"/>
        <v/>
      </c>
      <c r="M212" s="1564" t="str">
        <f t="shared" si="69"/>
        <v/>
      </c>
      <c r="O212" s="1564" t="str">
        <f t="shared" si="70"/>
        <v/>
      </c>
      <c r="Q212" s="1564" t="str">
        <f t="shared" si="71"/>
        <v/>
      </c>
      <c r="S212" s="1564" t="str">
        <f t="shared" si="72"/>
        <v/>
      </c>
      <c r="U212" s="1564" t="str">
        <f t="shared" si="73"/>
        <v/>
      </c>
      <c r="W212" s="1564" t="str">
        <f t="shared" si="74"/>
        <v/>
      </c>
      <c r="Y212" s="1564" t="str">
        <f t="shared" si="75"/>
        <v/>
      </c>
      <c r="AA212" s="1564" t="str">
        <f t="shared" si="76"/>
        <v/>
      </c>
      <c r="AC212" s="1564" t="str">
        <f t="shared" si="77"/>
        <v/>
      </c>
      <c r="AE212" s="1564" t="str">
        <f t="shared" si="78"/>
        <v/>
      </c>
      <c r="AG212" s="1564" t="str">
        <f t="shared" si="79"/>
        <v/>
      </c>
      <c r="AI212" s="1564" t="str">
        <f t="shared" si="80"/>
        <v/>
      </c>
      <c r="AK212" s="1564" t="str">
        <f t="shared" si="81"/>
        <v/>
      </c>
      <c r="AM212" s="1564" t="str">
        <f t="shared" si="82"/>
        <v/>
      </c>
      <c r="AO212" s="1564" t="str">
        <f t="shared" si="83"/>
        <v/>
      </c>
      <c r="AQ212" s="1564" t="str">
        <f t="shared" si="84"/>
        <v/>
      </c>
    </row>
    <row r="213" spans="5:43">
      <c r="E213" s="1564" t="str">
        <f t="shared" si="66"/>
        <v/>
      </c>
      <c r="G213" s="1564" t="str">
        <f t="shared" si="66"/>
        <v/>
      </c>
      <c r="I213" s="1564" t="str">
        <f t="shared" si="67"/>
        <v/>
      </c>
      <c r="K213" s="1564" t="str">
        <f t="shared" si="68"/>
        <v/>
      </c>
      <c r="M213" s="1564" t="str">
        <f t="shared" si="69"/>
        <v/>
      </c>
      <c r="O213" s="1564" t="str">
        <f t="shared" si="70"/>
        <v/>
      </c>
      <c r="Q213" s="1564" t="str">
        <f t="shared" si="71"/>
        <v/>
      </c>
      <c r="S213" s="1564" t="str">
        <f t="shared" si="72"/>
        <v/>
      </c>
      <c r="U213" s="1564" t="str">
        <f t="shared" si="73"/>
        <v/>
      </c>
      <c r="W213" s="1564" t="str">
        <f t="shared" si="74"/>
        <v/>
      </c>
      <c r="Y213" s="1564" t="str">
        <f t="shared" si="75"/>
        <v/>
      </c>
      <c r="AA213" s="1564" t="str">
        <f t="shared" si="76"/>
        <v/>
      </c>
      <c r="AC213" s="1564" t="str">
        <f t="shared" si="77"/>
        <v/>
      </c>
      <c r="AE213" s="1564" t="str">
        <f t="shared" si="78"/>
        <v/>
      </c>
      <c r="AG213" s="1564" t="str">
        <f t="shared" si="79"/>
        <v/>
      </c>
      <c r="AI213" s="1564" t="str">
        <f t="shared" si="80"/>
        <v/>
      </c>
      <c r="AK213" s="1564" t="str">
        <f t="shared" si="81"/>
        <v/>
      </c>
      <c r="AM213" s="1564" t="str">
        <f t="shared" si="82"/>
        <v/>
      </c>
      <c r="AO213" s="1564" t="str">
        <f t="shared" si="83"/>
        <v/>
      </c>
      <c r="AQ213" s="1564" t="str">
        <f t="shared" si="84"/>
        <v/>
      </c>
    </row>
    <row r="214" spans="5:43">
      <c r="E214" s="1564" t="str">
        <f t="shared" si="66"/>
        <v/>
      </c>
      <c r="G214" s="1564" t="str">
        <f t="shared" si="66"/>
        <v/>
      </c>
      <c r="I214" s="1564" t="str">
        <f t="shared" si="67"/>
        <v/>
      </c>
      <c r="K214" s="1564" t="str">
        <f t="shared" si="68"/>
        <v/>
      </c>
      <c r="M214" s="1564" t="str">
        <f t="shared" si="69"/>
        <v/>
      </c>
      <c r="O214" s="1564" t="str">
        <f t="shared" si="70"/>
        <v/>
      </c>
      <c r="Q214" s="1564" t="str">
        <f t="shared" si="71"/>
        <v/>
      </c>
      <c r="S214" s="1564" t="str">
        <f t="shared" si="72"/>
        <v/>
      </c>
      <c r="U214" s="1564" t="str">
        <f t="shared" si="73"/>
        <v/>
      </c>
      <c r="W214" s="1564" t="str">
        <f t="shared" si="74"/>
        <v/>
      </c>
      <c r="Y214" s="1564" t="str">
        <f t="shared" si="75"/>
        <v/>
      </c>
      <c r="AA214" s="1564" t="str">
        <f t="shared" si="76"/>
        <v/>
      </c>
      <c r="AC214" s="1564" t="str">
        <f t="shared" si="77"/>
        <v/>
      </c>
      <c r="AE214" s="1564" t="str">
        <f t="shared" si="78"/>
        <v/>
      </c>
      <c r="AG214" s="1564" t="str">
        <f t="shared" si="79"/>
        <v/>
      </c>
      <c r="AI214" s="1564" t="str">
        <f t="shared" si="80"/>
        <v/>
      </c>
      <c r="AK214" s="1564" t="str">
        <f t="shared" si="81"/>
        <v/>
      </c>
      <c r="AM214" s="1564" t="str">
        <f t="shared" si="82"/>
        <v/>
      </c>
      <c r="AO214" s="1564" t="str">
        <f t="shared" si="83"/>
        <v/>
      </c>
      <c r="AQ214" s="1564" t="str">
        <f t="shared" si="84"/>
        <v/>
      </c>
    </row>
    <row r="215" spans="5:43">
      <c r="E215" s="1564" t="str">
        <f t="shared" si="66"/>
        <v/>
      </c>
      <c r="G215" s="1564" t="str">
        <f t="shared" si="66"/>
        <v/>
      </c>
      <c r="I215" s="1564" t="str">
        <f t="shared" si="67"/>
        <v/>
      </c>
      <c r="K215" s="1564" t="str">
        <f t="shared" si="68"/>
        <v/>
      </c>
      <c r="M215" s="1564" t="str">
        <f t="shared" si="69"/>
        <v/>
      </c>
      <c r="O215" s="1564" t="str">
        <f t="shared" si="70"/>
        <v/>
      </c>
      <c r="Q215" s="1564" t="str">
        <f t="shared" si="71"/>
        <v/>
      </c>
      <c r="S215" s="1564" t="str">
        <f t="shared" si="72"/>
        <v/>
      </c>
      <c r="U215" s="1564" t="str">
        <f t="shared" si="73"/>
        <v/>
      </c>
      <c r="W215" s="1564" t="str">
        <f t="shared" si="74"/>
        <v/>
      </c>
      <c r="Y215" s="1564" t="str">
        <f t="shared" si="75"/>
        <v/>
      </c>
      <c r="AA215" s="1564" t="str">
        <f t="shared" si="76"/>
        <v/>
      </c>
      <c r="AC215" s="1564" t="str">
        <f t="shared" si="77"/>
        <v/>
      </c>
      <c r="AE215" s="1564" t="str">
        <f t="shared" si="78"/>
        <v/>
      </c>
      <c r="AG215" s="1564" t="str">
        <f t="shared" si="79"/>
        <v/>
      </c>
      <c r="AI215" s="1564" t="str">
        <f t="shared" si="80"/>
        <v/>
      </c>
      <c r="AK215" s="1564" t="str">
        <f t="shared" si="81"/>
        <v/>
      </c>
      <c r="AM215" s="1564" t="str">
        <f t="shared" si="82"/>
        <v/>
      </c>
      <c r="AO215" s="1564" t="str">
        <f t="shared" si="83"/>
        <v/>
      </c>
      <c r="AQ215" s="1564" t="str">
        <f t="shared" si="84"/>
        <v/>
      </c>
    </row>
    <row r="216" spans="5:43">
      <c r="E216" s="1564" t="str">
        <f t="shared" si="66"/>
        <v/>
      </c>
      <c r="G216" s="1564" t="str">
        <f t="shared" si="66"/>
        <v/>
      </c>
      <c r="I216" s="1564" t="str">
        <f t="shared" si="67"/>
        <v/>
      </c>
      <c r="K216" s="1564" t="str">
        <f t="shared" si="68"/>
        <v/>
      </c>
      <c r="M216" s="1564" t="str">
        <f t="shared" si="69"/>
        <v/>
      </c>
      <c r="O216" s="1564" t="str">
        <f t="shared" si="70"/>
        <v/>
      </c>
      <c r="Q216" s="1564" t="str">
        <f t="shared" si="71"/>
        <v/>
      </c>
      <c r="S216" s="1564" t="str">
        <f t="shared" si="72"/>
        <v/>
      </c>
      <c r="U216" s="1564" t="str">
        <f t="shared" si="73"/>
        <v/>
      </c>
      <c r="W216" s="1564" t="str">
        <f t="shared" si="74"/>
        <v/>
      </c>
      <c r="Y216" s="1564" t="str">
        <f t="shared" si="75"/>
        <v/>
      </c>
      <c r="AA216" s="1564" t="str">
        <f t="shared" si="76"/>
        <v/>
      </c>
      <c r="AC216" s="1564" t="str">
        <f t="shared" si="77"/>
        <v/>
      </c>
      <c r="AE216" s="1564" t="str">
        <f t="shared" si="78"/>
        <v/>
      </c>
      <c r="AG216" s="1564" t="str">
        <f t="shared" si="79"/>
        <v/>
      </c>
      <c r="AI216" s="1564" t="str">
        <f t="shared" si="80"/>
        <v/>
      </c>
      <c r="AK216" s="1564" t="str">
        <f t="shared" si="81"/>
        <v/>
      </c>
      <c r="AM216" s="1564" t="str">
        <f t="shared" si="82"/>
        <v/>
      </c>
      <c r="AO216" s="1564" t="str">
        <f t="shared" si="83"/>
        <v/>
      </c>
      <c r="AQ216" s="1564" t="str">
        <f t="shared" si="84"/>
        <v/>
      </c>
    </row>
    <row r="217" spans="5:43">
      <c r="E217" s="1564" t="str">
        <f t="shared" si="66"/>
        <v/>
      </c>
      <c r="G217" s="1564" t="str">
        <f t="shared" si="66"/>
        <v/>
      </c>
      <c r="I217" s="1564" t="str">
        <f t="shared" si="67"/>
        <v/>
      </c>
      <c r="K217" s="1564" t="str">
        <f t="shared" si="68"/>
        <v/>
      </c>
      <c r="M217" s="1564" t="str">
        <f t="shared" si="69"/>
        <v/>
      </c>
      <c r="O217" s="1564" t="str">
        <f t="shared" si="70"/>
        <v/>
      </c>
      <c r="Q217" s="1564" t="str">
        <f t="shared" si="71"/>
        <v/>
      </c>
      <c r="S217" s="1564" t="str">
        <f t="shared" si="72"/>
        <v/>
      </c>
      <c r="U217" s="1564" t="str">
        <f t="shared" si="73"/>
        <v/>
      </c>
      <c r="W217" s="1564" t="str">
        <f t="shared" si="74"/>
        <v/>
      </c>
      <c r="Y217" s="1564" t="str">
        <f t="shared" si="75"/>
        <v/>
      </c>
      <c r="AA217" s="1564" t="str">
        <f t="shared" si="76"/>
        <v/>
      </c>
      <c r="AC217" s="1564" t="str">
        <f t="shared" si="77"/>
        <v/>
      </c>
      <c r="AE217" s="1564" t="str">
        <f t="shared" si="78"/>
        <v/>
      </c>
      <c r="AG217" s="1564" t="str">
        <f t="shared" si="79"/>
        <v/>
      </c>
      <c r="AI217" s="1564" t="str">
        <f t="shared" si="80"/>
        <v/>
      </c>
      <c r="AK217" s="1564" t="str">
        <f t="shared" si="81"/>
        <v/>
      </c>
      <c r="AM217" s="1564" t="str">
        <f t="shared" si="82"/>
        <v/>
      </c>
      <c r="AO217" s="1564" t="str">
        <f t="shared" si="83"/>
        <v/>
      </c>
      <c r="AQ217" s="1564" t="str">
        <f t="shared" si="84"/>
        <v/>
      </c>
    </row>
    <row r="218" spans="5:43">
      <c r="E218" s="1564" t="str">
        <f t="shared" si="66"/>
        <v/>
      </c>
      <c r="G218" s="1564" t="str">
        <f t="shared" si="66"/>
        <v/>
      </c>
      <c r="I218" s="1564" t="str">
        <f t="shared" si="67"/>
        <v/>
      </c>
      <c r="K218" s="1564" t="str">
        <f t="shared" si="68"/>
        <v/>
      </c>
      <c r="M218" s="1564" t="str">
        <f t="shared" si="69"/>
        <v/>
      </c>
      <c r="O218" s="1564" t="str">
        <f t="shared" si="70"/>
        <v/>
      </c>
      <c r="Q218" s="1564" t="str">
        <f t="shared" si="71"/>
        <v/>
      </c>
      <c r="S218" s="1564" t="str">
        <f t="shared" si="72"/>
        <v/>
      </c>
      <c r="U218" s="1564" t="str">
        <f t="shared" si="73"/>
        <v/>
      </c>
      <c r="W218" s="1564" t="str">
        <f t="shared" si="74"/>
        <v/>
      </c>
      <c r="Y218" s="1564" t="str">
        <f t="shared" si="75"/>
        <v/>
      </c>
      <c r="AA218" s="1564" t="str">
        <f t="shared" si="76"/>
        <v/>
      </c>
      <c r="AC218" s="1564" t="str">
        <f t="shared" si="77"/>
        <v/>
      </c>
      <c r="AE218" s="1564" t="str">
        <f t="shared" si="78"/>
        <v/>
      </c>
      <c r="AG218" s="1564" t="str">
        <f t="shared" si="79"/>
        <v/>
      </c>
      <c r="AI218" s="1564" t="str">
        <f t="shared" si="80"/>
        <v/>
      </c>
      <c r="AK218" s="1564" t="str">
        <f t="shared" si="81"/>
        <v/>
      </c>
      <c r="AM218" s="1564" t="str">
        <f t="shared" si="82"/>
        <v/>
      </c>
      <c r="AO218" s="1564" t="str">
        <f t="shared" si="83"/>
        <v/>
      </c>
      <c r="AQ218" s="1564" t="str">
        <f t="shared" si="84"/>
        <v/>
      </c>
    </row>
    <row r="219" spans="5:43">
      <c r="E219" s="1564" t="str">
        <f t="shared" si="66"/>
        <v/>
      </c>
      <c r="G219" s="1564" t="str">
        <f t="shared" si="66"/>
        <v/>
      </c>
      <c r="I219" s="1564" t="str">
        <f t="shared" si="67"/>
        <v/>
      </c>
      <c r="K219" s="1564" t="str">
        <f t="shared" si="68"/>
        <v/>
      </c>
      <c r="M219" s="1564" t="str">
        <f t="shared" si="69"/>
        <v/>
      </c>
      <c r="O219" s="1564" t="str">
        <f t="shared" si="70"/>
        <v/>
      </c>
      <c r="Q219" s="1564" t="str">
        <f t="shared" si="71"/>
        <v/>
      </c>
      <c r="S219" s="1564" t="str">
        <f t="shared" si="72"/>
        <v/>
      </c>
      <c r="U219" s="1564" t="str">
        <f t="shared" si="73"/>
        <v/>
      </c>
      <c r="W219" s="1564" t="str">
        <f t="shared" si="74"/>
        <v/>
      </c>
      <c r="Y219" s="1564" t="str">
        <f t="shared" si="75"/>
        <v/>
      </c>
      <c r="AA219" s="1564" t="str">
        <f t="shared" si="76"/>
        <v/>
      </c>
      <c r="AC219" s="1564" t="str">
        <f t="shared" si="77"/>
        <v/>
      </c>
      <c r="AE219" s="1564" t="str">
        <f t="shared" si="78"/>
        <v/>
      </c>
      <c r="AG219" s="1564" t="str">
        <f t="shared" si="79"/>
        <v/>
      </c>
      <c r="AI219" s="1564" t="str">
        <f t="shared" si="80"/>
        <v/>
      </c>
      <c r="AK219" s="1564" t="str">
        <f t="shared" si="81"/>
        <v/>
      </c>
      <c r="AM219" s="1564" t="str">
        <f t="shared" si="82"/>
        <v/>
      </c>
      <c r="AO219" s="1564" t="str">
        <f t="shared" si="83"/>
        <v/>
      </c>
      <c r="AQ219" s="1564" t="str">
        <f t="shared" si="84"/>
        <v/>
      </c>
    </row>
    <row r="220" spans="5:43">
      <c r="E220" s="1564" t="str">
        <f t="shared" si="66"/>
        <v/>
      </c>
      <c r="G220" s="1564" t="str">
        <f t="shared" si="66"/>
        <v/>
      </c>
      <c r="I220" s="1564" t="str">
        <f t="shared" si="67"/>
        <v/>
      </c>
      <c r="K220" s="1564" t="str">
        <f t="shared" si="68"/>
        <v/>
      </c>
      <c r="M220" s="1564" t="str">
        <f t="shared" si="69"/>
        <v/>
      </c>
      <c r="O220" s="1564" t="str">
        <f t="shared" si="70"/>
        <v/>
      </c>
      <c r="Q220" s="1564" t="str">
        <f t="shared" si="71"/>
        <v/>
      </c>
      <c r="S220" s="1564" t="str">
        <f t="shared" si="72"/>
        <v/>
      </c>
      <c r="U220" s="1564" t="str">
        <f t="shared" si="73"/>
        <v/>
      </c>
      <c r="W220" s="1564" t="str">
        <f t="shared" si="74"/>
        <v/>
      </c>
      <c r="Y220" s="1564" t="str">
        <f t="shared" si="75"/>
        <v/>
      </c>
      <c r="AA220" s="1564" t="str">
        <f t="shared" si="76"/>
        <v/>
      </c>
      <c r="AC220" s="1564" t="str">
        <f t="shared" si="77"/>
        <v/>
      </c>
      <c r="AE220" s="1564" t="str">
        <f t="shared" si="78"/>
        <v/>
      </c>
      <c r="AG220" s="1564" t="str">
        <f t="shared" si="79"/>
        <v/>
      </c>
      <c r="AI220" s="1564" t="str">
        <f t="shared" si="80"/>
        <v/>
      </c>
      <c r="AK220" s="1564" t="str">
        <f t="shared" si="81"/>
        <v/>
      </c>
      <c r="AM220" s="1564" t="str">
        <f t="shared" si="82"/>
        <v/>
      </c>
      <c r="AO220" s="1564" t="str">
        <f t="shared" si="83"/>
        <v/>
      </c>
      <c r="AQ220" s="1564" t="str">
        <f t="shared" si="84"/>
        <v/>
      </c>
    </row>
    <row r="221" spans="5:43">
      <c r="E221" s="1564" t="str">
        <f t="shared" ref="E221:G236" si="85">IF(OR($B221=0,D221=0),"",D221/$B221)</f>
        <v/>
      </c>
      <c r="G221" s="1564" t="str">
        <f t="shared" si="85"/>
        <v/>
      </c>
      <c r="I221" s="1564" t="str">
        <f t="shared" si="67"/>
        <v/>
      </c>
      <c r="K221" s="1564" t="str">
        <f t="shared" si="68"/>
        <v/>
      </c>
      <c r="M221" s="1564" t="str">
        <f t="shared" si="69"/>
        <v/>
      </c>
      <c r="O221" s="1564" t="str">
        <f t="shared" si="70"/>
        <v/>
      </c>
      <c r="Q221" s="1564" t="str">
        <f t="shared" si="71"/>
        <v/>
      </c>
      <c r="S221" s="1564" t="str">
        <f t="shared" si="72"/>
        <v/>
      </c>
      <c r="U221" s="1564" t="str">
        <f t="shared" si="73"/>
        <v/>
      </c>
      <c r="W221" s="1564" t="str">
        <f t="shared" si="74"/>
        <v/>
      </c>
      <c r="Y221" s="1564" t="str">
        <f t="shared" si="75"/>
        <v/>
      </c>
      <c r="AA221" s="1564" t="str">
        <f t="shared" si="76"/>
        <v/>
      </c>
      <c r="AC221" s="1564" t="str">
        <f t="shared" si="77"/>
        <v/>
      </c>
      <c r="AE221" s="1564" t="str">
        <f t="shared" si="78"/>
        <v/>
      </c>
      <c r="AG221" s="1564" t="str">
        <f t="shared" si="79"/>
        <v/>
      </c>
      <c r="AI221" s="1564" t="str">
        <f t="shared" si="80"/>
        <v/>
      </c>
      <c r="AK221" s="1564" t="str">
        <f t="shared" si="81"/>
        <v/>
      </c>
      <c r="AM221" s="1564" t="str">
        <f t="shared" si="82"/>
        <v/>
      </c>
      <c r="AO221" s="1564" t="str">
        <f t="shared" si="83"/>
        <v/>
      </c>
      <c r="AQ221" s="1564" t="str">
        <f t="shared" si="84"/>
        <v/>
      </c>
    </row>
    <row r="222" spans="5:43">
      <c r="E222" s="1564" t="str">
        <f t="shared" si="85"/>
        <v/>
      </c>
      <c r="G222" s="1564" t="str">
        <f t="shared" si="85"/>
        <v/>
      </c>
      <c r="I222" s="1564" t="str">
        <f t="shared" si="67"/>
        <v/>
      </c>
      <c r="K222" s="1564" t="str">
        <f t="shared" si="68"/>
        <v/>
      </c>
      <c r="M222" s="1564" t="str">
        <f t="shared" si="69"/>
        <v/>
      </c>
      <c r="O222" s="1564" t="str">
        <f t="shared" si="70"/>
        <v/>
      </c>
      <c r="Q222" s="1564" t="str">
        <f t="shared" si="71"/>
        <v/>
      </c>
      <c r="S222" s="1564" t="str">
        <f t="shared" si="72"/>
        <v/>
      </c>
      <c r="U222" s="1564" t="str">
        <f t="shared" si="73"/>
        <v/>
      </c>
      <c r="W222" s="1564" t="str">
        <f t="shared" si="74"/>
        <v/>
      </c>
      <c r="Y222" s="1564" t="str">
        <f t="shared" si="75"/>
        <v/>
      </c>
      <c r="AA222" s="1564" t="str">
        <f t="shared" si="76"/>
        <v/>
      </c>
      <c r="AC222" s="1564" t="str">
        <f t="shared" si="77"/>
        <v/>
      </c>
      <c r="AE222" s="1564" t="str">
        <f t="shared" si="78"/>
        <v/>
      </c>
      <c r="AG222" s="1564" t="str">
        <f t="shared" si="79"/>
        <v/>
      </c>
      <c r="AI222" s="1564" t="str">
        <f t="shared" si="80"/>
        <v/>
      </c>
      <c r="AK222" s="1564" t="str">
        <f t="shared" si="81"/>
        <v/>
      </c>
      <c r="AM222" s="1564" t="str">
        <f t="shared" si="82"/>
        <v/>
      </c>
      <c r="AO222" s="1564" t="str">
        <f t="shared" si="83"/>
        <v/>
      </c>
      <c r="AQ222" s="1564" t="str">
        <f t="shared" si="84"/>
        <v/>
      </c>
    </row>
    <row r="223" spans="5:43">
      <c r="E223" s="1564" t="str">
        <f t="shared" si="85"/>
        <v/>
      </c>
      <c r="G223" s="1564" t="str">
        <f t="shared" si="85"/>
        <v/>
      </c>
      <c r="I223" s="1564" t="str">
        <f t="shared" si="67"/>
        <v/>
      </c>
      <c r="K223" s="1564" t="str">
        <f t="shared" si="68"/>
        <v/>
      </c>
      <c r="M223" s="1564" t="str">
        <f t="shared" si="69"/>
        <v/>
      </c>
      <c r="O223" s="1564" t="str">
        <f t="shared" si="70"/>
        <v/>
      </c>
      <c r="Q223" s="1564" t="str">
        <f t="shared" si="71"/>
        <v/>
      </c>
      <c r="S223" s="1564" t="str">
        <f t="shared" si="72"/>
        <v/>
      </c>
      <c r="U223" s="1564" t="str">
        <f t="shared" si="73"/>
        <v/>
      </c>
      <c r="W223" s="1564" t="str">
        <f t="shared" si="74"/>
        <v/>
      </c>
      <c r="Y223" s="1564" t="str">
        <f t="shared" si="75"/>
        <v/>
      </c>
      <c r="AA223" s="1564" t="str">
        <f t="shared" si="76"/>
        <v/>
      </c>
      <c r="AC223" s="1564" t="str">
        <f t="shared" si="77"/>
        <v/>
      </c>
      <c r="AE223" s="1564" t="str">
        <f t="shared" si="78"/>
        <v/>
      </c>
      <c r="AG223" s="1564" t="str">
        <f t="shared" si="79"/>
        <v/>
      </c>
      <c r="AI223" s="1564" t="str">
        <f t="shared" si="80"/>
        <v/>
      </c>
      <c r="AK223" s="1564" t="str">
        <f t="shared" si="81"/>
        <v/>
      </c>
      <c r="AM223" s="1564" t="str">
        <f t="shared" si="82"/>
        <v/>
      </c>
      <c r="AO223" s="1564" t="str">
        <f t="shared" si="83"/>
        <v/>
      </c>
      <c r="AQ223" s="1564" t="str">
        <f t="shared" si="84"/>
        <v/>
      </c>
    </row>
    <row r="224" spans="5:43">
      <c r="E224" s="1564" t="str">
        <f t="shared" si="85"/>
        <v/>
      </c>
      <c r="G224" s="1564" t="str">
        <f t="shared" si="85"/>
        <v/>
      </c>
      <c r="I224" s="1564" t="str">
        <f t="shared" si="67"/>
        <v/>
      </c>
      <c r="K224" s="1564" t="str">
        <f t="shared" si="68"/>
        <v/>
      </c>
      <c r="M224" s="1564" t="str">
        <f t="shared" si="69"/>
        <v/>
      </c>
      <c r="O224" s="1564" t="str">
        <f t="shared" si="70"/>
        <v/>
      </c>
      <c r="Q224" s="1564" t="str">
        <f t="shared" si="71"/>
        <v/>
      </c>
      <c r="S224" s="1564" t="str">
        <f t="shared" si="72"/>
        <v/>
      </c>
      <c r="U224" s="1564" t="str">
        <f t="shared" si="73"/>
        <v/>
      </c>
      <c r="W224" s="1564" t="str">
        <f t="shared" si="74"/>
        <v/>
      </c>
      <c r="Y224" s="1564" t="str">
        <f t="shared" si="75"/>
        <v/>
      </c>
      <c r="AA224" s="1564" t="str">
        <f t="shared" si="76"/>
        <v/>
      </c>
      <c r="AC224" s="1564" t="str">
        <f t="shared" si="77"/>
        <v/>
      </c>
      <c r="AE224" s="1564" t="str">
        <f t="shared" si="78"/>
        <v/>
      </c>
      <c r="AG224" s="1564" t="str">
        <f t="shared" si="79"/>
        <v/>
      </c>
      <c r="AI224" s="1564" t="str">
        <f t="shared" si="80"/>
        <v/>
      </c>
      <c r="AK224" s="1564" t="str">
        <f t="shared" si="81"/>
        <v/>
      </c>
      <c r="AM224" s="1564" t="str">
        <f t="shared" si="82"/>
        <v/>
      </c>
      <c r="AO224" s="1564" t="str">
        <f t="shared" si="83"/>
        <v/>
      </c>
      <c r="AQ224" s="1564" t="str">
        <f t="shared" si="84"/>
        <v/>
      </c>
    </row>
    <row r="225" spans="5:43">
      <c r="E225" s="1564" t="str">
        <f t="shared" si="85"/>
        <v/>
      </c>
      <c r="G225" s="1564" t="str">
        <f t="shared" si="85"/>
        <v/>
      </c>
      <c r="I225" s="1564" t="str">
        <f t="shared" si="67"/>
        <v/>
      </c>
      <c r="K225" s="1564" t="str">
        <f t="shared" si="68"/>
        <v/>
      </c>
      <c r="M225" s="1564" t="str">
        <f t="shared" si="69"/>
        <v/>
      </c>
      <c r="O225" s="1564" t="str">
        <f t="shared" si="70"/>
        <v/>
      </c>
      <c r="Q225" s="1564" t="str">
        <f t="shared" si="71"/>
        <v/>
      </c>
      <c r="S225" s="1564" t="str">
        <f t="shared" si="72"/>
        <v/>
      </c>
      <c r="U225" s="1564" t="str">
        <f t="shared" si="73"/>
        <v/>
      </c>
      <c r="W225" s="1564" t="str">
        <f t="shared" si="74"/>
        <v/>
      </c>
      <c r="Y225" s="1564" t="str">
        <f t="shared" si="75"/>
        <v/>
      </c>
      <c r="AA225" s="1564" t="str">
        <f t="shared" si="76"/>
        <v/>
      </c>
      <c r="AC225" s="1564" t="str">
        <f t="shared" si="77"/>
        <v/>
      </c>
      <c r="AE225" s="1564" t="str">
        <f t="shared" si="78"/>
        <v/>
      </c>
      <c r="AG225" s="1564" t="str">
        <f t="shared" si="79"/>
        <v/>
      </c>
      <c r="AI225" s="1564" t="str">
        <f t="shared" si="80"/>
        <v/>
      </c>
      <c r="AK225" s="1564" t="str">
        <f t="shared" si="81"/>
        <v/>
      </c>
      <c r="AM225" s="1564" t="str">
        <f t="shared" si="82"/>
        <v/>
      </c>
      <c r="AO225" s="1564" t="str">
        <f t="shared" si="83"/>
        <v/>
      </c>
      <c r="AQ225" s="1564" t="str">
        <f t="shared" si="84"/>
        <v/>
      </c>
    </row>
    <row r="226" spans="5:43">
      <c r="E226" s="1564" t="str">
        <f t="shared" si="85"/>
        <v/>
      </c>
      <c r="G226" s="1564" t="str">
        <f t="shared" si="85"/>
        <v/>
      </c>
      <c r="I226" s="1564" t="str">
        <f t="shared" si="67"/>
        <v/>
      </c>
      <c r="K226" s="1564" t="str">
        <f t="shared" si="68"/>
        <v/>
      </c>
      <c r="M226" s="1564" t="str">
        <f t="shared" si="69"/>
        <v/>
      </c>
      <c r="O226" s="1564" t="str">
        <f t="shared" si="70"/>
        <v/>
      </c>
      <c r="Q226" s="1564" t="str">
        <f t="shared" si="71"/>
        <v/>
      </c>
      <c r="S226" s="1564" t="str">
        <f t="shared" si="72"/>
        <v/>
      </c>
      <c r="U226" s="1564" t="str">
        <f t="shared" si="73"/>
        <v/>
      </c>
      <c r="W226" s="1564" t="str">
        <f t="shared" si="74"/>
        <v/>
      </c>
      <c r="Y226" s="1564" t="str">
        <f t="shared" si="75"/>
        <v/>
      </c>
      <c r="AA226" s="1564" t="str">
        <f t="shared" si="76"/>
        <v/>
      </c>
      <c r="AC226" s="1564" t="str">
        <f t="shared" si="77"/>
        <v/>
      </c>
      <c r="AE226" s="1564" t="str">
        <f t="shared" si="78"/>
        <v/>
      </c>
      <c r="AG226" s="1564" t="str">
        <f t="shared" si="79"/>
        <v/>
      </c>
      <c r="AI226" s="1564" t="str">
        <f t="shared" si="80"/>
        <v/>
      </c>
      <c r="AK226" s="1564" t="str">
        <f t="shared" si="81"/>
        <v/>
      </c>
      <c r="AM226" s="1564" t="str">
        <f t="shared" si="82"/>
        <v/>
      </c>
      <c r="AO226" s="1564" t="str">
        <f t="shared" si="83"/>
        <v/>
      </c>
      <c r="AQ226" s="1564" t="str">
        <f t="shared" si="84"/>
        <v/>
      </c>
    </row>
    <row r="227" spans="5:43">
      <c r="E227" s="1564" t="str">
        <f t="shared" si="85"/>
        <v/>
      </c>
      <c r="G227" s="1564" t="str">
        <f t="shared" si="85"/>
        <v/>
      </c>
      <c r="I227" s="1564" t="str">
        <f t="shared" si="67"/>
        <v/>
      </c>
      <c r="K227" s="1564" t="str">
        <f t="shared" si="68"/>
        <v/>
      </c>
      <c r="M227" s="1564" t="str">
        <f t="shared" si="69"/>
        <v/>
      </c>
      <c r="O227" s="1564" t="str">
        <f t="shared" si="70"/>
        <v/>
      </c>
      <c r="Q227" s="1564" t="str">
        <f t="shared" si="71"/>
        <v/>
      </c>
      <c r="S227" s="1564" t="str">
        <f t="shared" si="72"/>
        <v/>
      </c>
      <c r="U227" s="1564" t="str">
        <f t="shared" si="73"/>
        <v/>
      </c>
      <c r="W227" s="1564" t="str">
        <f t="shared" si="74"/>
        <v/>
      </c>
      <c r="Y227" s="1564" t="str">
        <f t="shared" si="75"/>
        <v/>
      </c>
      <c r="AA227" s="1564" t="str">
        <f t="shared" si="76"/>
        <v/>
      </c>
      <c r="AC227" s="1564" t="str">
        <f t="shared" si="77"/>
        <v/>
      </c>
      <c r="AE227" s="1564" t="str">
        <f t="shared" si="78"/>
        <v/>
      </c>
      <c r="AG227" s="1564" t="str">
        <f t="shared" si="79"/>
        <v/>
      </c>
      <c r="AI227" s="1564" t="str">
        <f t="shared" si="80"/>
        <v/>
      </c>
      <c r="AK227" s="1564" t="str">
        <f t="shared" si="81"/>
        <v/>
      </c>
      <c r="AM227" s="1564" t="str">
        <f t="shared" si="82"/>
        <v/>
      </c>
      <c r="AO227" s="1564" t="str">
        <f t="shared" si="83"/>
        <v/>
      </c>
      <c r="AQ227" s="1564" t="str">
        <f t="shared" si="84"/>
        <v/>
      </c>
    </row>
    <row r="228" spans="5:43">
      <c r="E228" s="1564" t="str">
        <f t="shared" si="85"/>
        <v/>
      </c>
      <c r="G228" s="1564" t="str">
        <f t="shared" si="85"/>
        <v/>
      </c>
      <c r="I228" s="1564" t="str">
        <f t="shared" si="67"/>
        <v/>
      </c>
      <c r="K228" s="1564" t="str">
        <f t="shared" si="68"/>
        <v/>
      </c>
      <c r="M228" s="1564" t="str">
        <f t="shared" si="69"/>
        <v/>
      </c>
      <c r="O228" s="1564" t="str">
        <f t="shared" si="70"/>
        <v/>
      </c>
      <c r="Q228" s="1564" t="str">
        <f t="shared" si="71"/>
        <v/>
      </c>
      <c r="S228" s="1564" t="str">
        <f t="shared" si="72"/>
        <v/>
      </c>
      <c r="U228" s="1564" t="str">
        <f t="shared" si="73"/>
        <v/>
      </c>
      <c r="W228" s="1564" t="str">
        <f t="shared" si="74"/>
        <v/>
      </c>
      <c r="Y228" s="1564" t="str">
        <f t="shared" si="75"/>
        <v/>
      </c>
      <c r="AA228" s="1564" t="str">
        <f t="shared" si="76"/>
        <v/>
      </c>
      <c r="AC228" s="1564" t="str">
        <f t="shared" si="77"/>
        <v/>
      </c>
      <c r="AE228" s="1564" t="str">
        <f t="shared" si="78"/>
        <v/>
      </c>
      <c r="AG228" s="1564" t="str">
        <f t="shared" si="79"/>
        <v/>
      </c>
      <c r="AI228" s="1564" t="str">
        <f t="shared" si="80"/>
        <v/>
      </c>
      <c r="AK228" s="1564" t="str">
        <f t="shared" si="81"/>
        <v/>
      </c>
      <c r="AM228" s="1564" t="str">
        <f t="shared" si="82"/>
        <v/>
      </c>
      <c r="AO228" s="1564" t="str">
        <f t="shared" si="83"/>
        <v/>
      </c>
      <c r="AQ228" s="1564" t="str">
        <f t="shared" si="84"/>
        <v/>
      </c>
    </row>
    <row r="229" spans="5:43">
      <c r="E229" s="1564" t="str">
        <f t="shared" si="85"/>
        <v/>
      </c>
      <c r="G229" s="1564" t="str">
        <f t="shared" si="85"/>
        <v/>
      </c>
      <c r="I229" s="1564" t="str">
        <f t="shared" si="67"/>
        <v/>
      </c>
      <c r="K229" s="1564" t="str">
        <f t="shared" si="68"/>
        <v/>
      </c>
      <c r="M229" s="1564" t="str">
        <f t="shared" si="69"/>
        <v/>
      </c>
      <c r="O229" s="1564" t="str">
        <f t="shared" si="70"/>
        <v/>
      </c>
      <c r="Q229" s="1564" t="str">
        <f t="shared" si="71"/>
        <v/>
      </c>
      <c r="S229" s="1564" t="str">
        <f t="shared" si="72"/>
        <v/>
      </c>
      <c r="U229" s="1564" t="str">
        <f t="shared" si="73"/>
        <v/>
      </c>
      <c r="W229" s="1564" t="str">
        <f t="shared" si="74"/>
        <v/>
      </c>
      <c r="Y229" s="1564" t="str">
        <f t="shared" si="75"/>
        <v/>
      </c>
      <c r="AA229" s="1564" t="str">
        <f t="shared" si="76"/>
        <v/>
      </c>
      <c r="AC229" s="1564" t="str">
        <f t="shared" si="77"/>
        <v/>
      </c>
      <c r="AE229" s="1564" t="str">
        <f t="shared" si="78"/>
        <v/>
      </c>
      <c r="AG229" s="1564" t="str">
        <f t="shared" si="79"/>
        <v/>
      </c>
      <c r="AI229" s="1564" t="str">
        <f t="shared" si="80"/>
        <v/>
      </c>
      <c r="AK229" s="1564" t="str">
        <f t="shared" si="81"/>
        <v/>
      </c>
      <c r="AM229" s="1564" t="str">
        <f t="shared" si="82"/>
        <v/>
      </c>
      <c r="AO229" s="1564" t="str">
        <f t="shared" si="83"/>
        <v/>
      </c>
      <c r="AQ229" s="1564" t="str">
        <f t="shared" si="84"/>
        <v/>
      </c>
    </row>
    <row r="230" spans="5:43">
      <c r="E230" s="1564" t="str">
        <f t="shared" si="85"/>
        <v/>
      </c>
      <c r="G230" s="1564" t="str">
        <f t="shared" si="85"/>
        <v/>
      </c>
      <c r="I230" s="1564" t="str">
        <f t="shared" si="67"/>
        <v/>
      </c>
      <c r="K230" s="1564" t="str">
        <f t="shared" si="68"/>
        <v/>
      </c>
      <c r="M230" s="1564" t="str">
        <f t="shared" si="69"/>
        <v/>
      </c>
      <c r="O230" s="1564" t="str">
        <f t="shared" si="70"/>
        <v/>
      </c>
      <c r="Q230" s="1564" t="str">
        <f t="shared" si="71"/>
        <v/>
      </c>
      <c r="S230" s="1564" t="str">
        <f t="shared" si="72"/>
        <v/>
      </c>
      <c r="U230" s="1564" t="str">
        <f t="shared" si="73"/>
        <v/>
      </c>
      <c r="W230" s="1564" t="str">
        <f t="shared" si="74"/>
        <v/>
      </c>
      <c r="Y230" s="1564" t="str">
        <f t="shared" si="75"/>
        <v/>
      </c>
      <c r="AA230" s="1564" t="str">
        <f t="shared" si="76"/>
        <v/>
      </c>
      <c r="AC230" s="1564" t="str">
        <f t="shared" si="77"/>
        <v/>
      </c>
      <c r="AE230" s="1564" t="str">
        <f t="shared" si="78"/>
        <v/>
      </c>
      <c r="AG230" s="1564" t="str">
        <f t="shared" si="79"/>
        <v/>
      </c>
      <c r="AI230" s="1564" t="str">
        <f t="shared" si="80"/>
        <v/>
      </c>
      <c r="AK230" s="1564" t="str">
        <f t="shared" si="81"/>
        <v/>
      </c>
      <c r="AM230" s="1564" t="str">
        <f t="shared" si="82"/>
        <v/>
      </c>
      <c r="AO230" s="1564" t="str">
        <f t="shared" si="83"/>
        <v/>
      </c>
      <c r="AQ230" s="1564" t="str">
        <f t="shared" si="84"/>
        <v/>
      </c>
    </row>
    <row r="231" spans="5:43">
      <c r="E231" s="1564" t="str">
        <f t="shared" si="85"/>
        <v/>
      </c>
      <c r="G231" s="1564" t="str">
        <f t="shared" si="85"/>
        <v/>
      </c>
      <c r="I231" s="1564" t="str">
        <f t="shared" si="67"/>
        <v/>
      </c>
      <c r="K231" s="1564" t="str">
        <f t="shared" si="68"/>
        <v/>
      </c>
      <c r="M231" s="1564" t="str">
        <f t="shared" si="69"/>
        <v/>
      </c>
      <c r="O231" s="1564" t="str">
        <f t="shared" si="70"/>
        <v/>
      </c>
      <c r="Q231" s="1564" t="str">
        <f t="shared" si="71"/>
        <v/>
      </c>
      <c r="S231" s="1564" t="str">
        <f t="shared" si="72"/>
        <v/>
      </c>
      <c r="U231" s="1564" t="str">
        <f t="shared" si="73"/>
        <v/>
      </c>
      <c r="W231" s="1564" t="str">
        <f t="shared" si="74"/>
        <v/>
      </c>
      <c r="Y231" s="1564" t="str">
        <f t="shared" si="75"/>
        <v/>
      </c>
      <c r="AA231" s="1564" t="str">
        <f t="shared" si="76"/>
        <v/>
      </c>
      <c r="AC231" s="1564" t="str">
        <f t="shared" si="77"/>
        <v/>
      </c>
      <c r="AE231" s="1564" t="str">
        <f t="shared" si="78"/>
        <v/>
      </c>
      <c r="AG231" s="1564" t="str">
        <f t="shared" si="79"/>
        <v/>
      </c>
      <c r="AI231" s="1564" t="str">
        <f t="shared" si="80"/>
        <v/>
      </c>
      <c r="AK231" s="1564" t="str">
        <f t="shared" si="81"/>
        <v/>
      </c>
      <c r="AM231" s="1564" t="str">
        <f t="shared" si="82"/>
        <v/>
      </c>
      <c r="AO231" s="1564" t="str">
        <f t="shared" si="83"/>
        <v/>
      </c>
      <c r="AQ231" s="1564" t="str">
        <f t="shared" si="84"/>
        <v/>
      </c>
    </row>
    <row r="232" spans="5:43">
      <c r="E232" s="1564" t="str">
        <f t="shared" si="85"/>
        <v/>
      </c>
      <c r="G232" s="1564" t="str">
        <f t="shared" si="85"/>
        <v/>
      </c>
      <c r="I232" s="1564" t="str">
        <f t="shared" si="67"/>
        <v/>
      </c>
      <c r="K232" s="1564" t="str">
        <f t="shared" si="68"/>
        <v/>
      </c>
      <c r="M232" s="1564" t="str">
        <f t="shared" si="69"/>
        <v/>
      </c>
      <c r="O232" s="1564" t="str">
        <f t="shared" si="70"/>
        <v/>
      </c>
      <c r="Q232" s="1564" t="str">
        <f t="shared" si="71"/>
        <v/>
      </c>
      <c r="S232" s="1564" t="str">
        <f t="shared" si="72"/>
        <v/>
      </c>
      <c r="U232" s="1564" t="str">
        <f t="shared" si="73"/>
        <v/>
      </c>
      <c r="W232" s="1564" t="str">
        <f t="shared" si="74"/>
        <v/>
      </c>
      <c r="Y232" s="1564" t="str">
        <f t="shared" si="75"/>
        <v/>
      </c>
      <c r="AA232" s="1564" t="str">
        <f t="shared" si="76"/>
        <v/>
      </c>
      <c r="AC232" s="1564" t="str">
        <f t="shared" si="77"/>
        <v/>
      </c>
      <c r="AE232" s="1564" t="str">
        <f t="shared" si="78"/>
        <v/>
      </c>
      <c r="AG232" s="1564" t="str">
        <f t="shared" si="79"/>
        <v/>
      </c>
      <c r="AI232" s="1564" t="str">
        <f t="shared" si="80"/>
        <v/>
      </c>
      <c r="AK232" s="1564" t="str">
        <f t="shared" si="81"/>
        <v/>
      </c>
      <c r="AM232" s="1564" t="str">
        <f t="shared" si="82"/>
        <v/>
      </c>
      <c r="AO232" s="1564" t="str">
        <f t="shared" si="83"/>
        <v/>
      </c>
      <c r="AQ232" s="1564" t="str">
        <f t="shared" si="84"/>
        <v/>
      </c>
    </row>
    <row r="233" spans="5:43">
      <c r="E233" s="1564" t="str">
        <f t="shared" si="85"/>
        <v/>
      </c>
      <c r="G233" s="1564" t="str">
        <f t="shared" si="85"/>
        <v/>
      </c>
      <c r="I233" s="1564" t="str">
        <f t="shared" si="67"/>
        <v/>
      </c>
      <c r="K233" s="1564" t="str">
        <f t="shared" si="68"/>
        <v/>
      </c>
      <c r="M233" s="1564" t="str">
        <f t="shared" si="69"/>
        <v/>
      </c>
      <c r="O233" s="1564" t="str">
        <f t="shared" si="70"/>
        <v/>
      </c>
      <c r="Q233" s="1564" t="str">
        <f t="shared" si="71"/>
        <v/>
      </c>
      <c r="S233" s="1564" t="str">
        <f t="shared" si="72"/>
        <v/>
      </c>
      <c r="U233" s="1564" t="str">
        <f t="shared" si="73"/>
        <v/>
      </c>
      <c r="W233" s="1564" t="str">
        <f t="shared" si="74"/>
        <v/>
      </c>
      <c r="Y233" s="1564" t="str">
        <f t="shared" si="75"/>
        <v/>
      </c>
      <c r="AA233" s="1564" t="str">
        <f t="shared" si="76"/>
        <v/>
      </c>
      <c r="AC233" s="1564" t="str">
        <f t="shared" si="77"/>
        <v/>
      </c>
      <c r="AE233" s="1564" t="str">
        <f t="shared" si="78"/>
        <v/>
      </c>
      <c r="AG233" s="1564" t="str">
        <f t="shared" si="79"/>
        <v/>
      </c>
      <c r="AI233" s="1564" t="str">
        <f t="shared" si="80"/>
        <v/>
      </c>
      <c r="AK233" s="1564" t="str">
        <f t="shared" si="81"/>
        <v/>
      </c>
      <c r="AM233" s="1564" t="str">
        <f t="shared" si="82"/>
        <v/>
      </c>
      <c r="AO233" s="1564" t="str">
        <f t="shared" si="83"/>
        <v/>
      </c>
      <c r="AQ233" s="1564" t="str">
        <f t="shared" si="84"/>
        <v/>
      </c>
    </row>
    <row r="234" spans="5:43">
      <c r="E234" s="1564" t="str">
        <f t="shared" si="85"/>
        <v/>
      </c>
      <c r="G234" s="1564" t="str">
        <f t="shared" si="85"/>
        <v/>
      </c>
      <c r="I234" s="1564" t="str">
        <f t="shared" si="67"/>
        <v/>
      </c>
      <c r="K234" s="1564" t="str">
        <f t="shared" si="68"/>
        <v/>
      </c>
      <c r="M234" s="1564" t="str">
        <f t="shared" si="69"/>
        <v/>
      </c>
      <c r="O234" s="1564" t="str">
        <f t="shared" si="70"/>
        <v/>
      </c>
      <c r="Q234" s="1564" t="str">
        <f t="shared" si="71"/>
        <v/>
      </c>
      <c r="S234" s="1564" t="str">
        <f t="shared" si="72"/>
        <v/>
      </c>
      <c r="U234" s="1564" t="str">
        <f t="shared" si="73"/>
        <v/>
      </c>
      <c r="W234" s="1564" t="str">
        <f t="shared" si="74"/>
        <v/>
      </c>
      <c r="Y234" s="1564" t="str">
        <f t="shared" si="75"/>
        <v/>
      </c>
      <c r="AA234" s="1564" t="str">
        <f t="shared" si="76"/>
        <v/>
      </c>
      <c r="AC234" s="1564" t="str">
        <f t="shared" si="77"/>
        <v/>
      </c>
      <c r="AE234" s="1564" t="str">
        <f t="shared" si="78"/>
        <v/>
      </c>
      <c r="AG234" s="1564" t="str">
        <f t="shared" si="79"/>
        <v/>
      </c>
      <c r="AI234" s="1564" t="str">
        <f t="shared" si="80"/>
        <v/>
      </c>
      <c r="AK234" s="1564" t="str">
        <f t="shared" si="81"/>
        <v/>
      </c>
      <c r="AM234" s="1564" t="str">
        <f t="shared" si="82"/>
        <v/>
      </c>
      <c r="AO234" s="1564" t="str">
        <f t="shared" si="83"/>
        <v/>
      </c>
      <c r="AQ234" s="1564" t="str">
        <f t="shared" si="84"/>
        <v/>
      </c>
    </row>
    <row r="235" spans="5:43">
      <c r="E235" s="1564" t="str">
        <f t="shared" si="85"/>
        <v/>
      </c>
      <c r="G235" s="1564" t="str">
        <f t="shared" si="85"/>
        <v/>
      </c>
      <c r="I235" s="1564" t="str">
        <f t="shared" si="67"/>
        <v/>
      </c>
      <c r="K235" s="1564" t="str">
        <f t="shared" si="68"/>
        <v/>
      </c>
      <c r="M235" s="1564" t="str">
        <f t="shared" si="69"/>
        <v/>
      </c>
      <c r="O235" s="1564" t="str">
        <f t="shared" si="70"/>
        <v/>
      </c>
      <c r="Q235" s="1564" t="str">
        <f t="shared" si="71"/>
        <v/>
      </c>
      <c r="S235" s="1564" t="str">
        <f t="shared" si="72"/>
        <v/>
      </c>
      <c r="U235" s="1564" t="str">
        <f t="shared" si="73"/>
        <v/>
      </c>
      <c r="W235" s="1564" t="str">
        <f t="shared" si="74"/>
        <v/>
      </c>
      <c r="Y235" s="1564" t="str">
        <f t="shared" si="75"/>
        <v/>
      </c>
      <c r="AA235" s="1564" t="str">
        <f t="shared" si="76"/>
        <v/>
      </c>
      <c r="AC235" s="1564" t="str">
        <f t="shared" si="77"/>
        <v/>
      </c>
      <c r="AE235" s="1564" t="str">
        <f t="shared" si="78"/>
        <v/>
      </c>
      <c r="AG235" s="1564" t="str">
        <f t="shared" si="79"/>
        <v/>
      </c>
      <c r="AI235" s="1564" t="str">
        <f t="shared" si="80"/>
        <v/>
      </c>
      <c r="AK235" s="1564" t="str">
        <f t="shared" si="81"/>
        <v/>
      </c>
      <c r="AM235" s="1564" t="str">
        <f t="shared" si="82"/>
        <v/>
      </c>
      <c r="AO235" s="1564" t="str">
        <f t="shared" si="83"/>
        <v/>
      </c>
      <c r="AQ235" s="1564" t="str">
        <f t="shared" si="84"/>
        <v/>
      </c>
    </row>
    <row r="236" spans="5:43">
      <c r="E236" s="1564" t="str">
        <f t="shared" si="85"/>
        <v/>
      </c>
      <c r="G236" s="1564" t="str">
        <f t="shared" si="85"/>
        <v/>
      </c>
      <c r="I236" s="1564" t="str">
        <f t="shared" si="67"/>
        <v/>
      </c>
      <c r="K236" s="1564" t="str">
        <f t="shared" si="68"/>
        <v/>
      </c>
      <c r="M236" s="1564" t="str">
        <f t="shared" si="69"/>
        <v/>
      </c>
      <c r="O236" s="1564" t="str">
        <f t="shared" si="70"/>
        <v/>
      </c>
      <c r="Q236" s="1564" t="str">
        <f t="shared" si="71"/>
        <v/>
      </c>
      <c r="S236" s="1564" t="str">
        <f t="shared" si="72"/>
        <v/>
      </c>
      <c r="U236" s="1564" t="str">
        <f t="shared" si="73"/>
        <v/>
      </c>
      <c r="W236" s="1564" t="str">
        <f t="shared" si="74"/>
        <v/>
      </c>
      <c r="Y236" s="1564" t="str">
        <f t="shared" si="75"/>
        <v/>
      </c>
      <c r="AA236" s="1564" t="str">
        <f t="shared" si="76"/>
        <v/>
      </c>
      <c r="AC236" s="1564" t="str">
        <f t="shared" si="77"/>
        <v/>
      </c>
      <c r="AE236" s="1564" t="str">
        <f t="shared" si="78"/>
        <v/>
      </c>
      <c r="AG236" s="1564" t="str">
        <f t="shared" si="79"/>
        <v/>
      </c>
      <c r="AI236" s="1564" t="str">
        <f t="shared" si="80"/>
        <v/>
      </c>
      <c r="AK236" s="1564" t="str">
        <f t="shared" si="81"/>
        <v/>
      </c>
      <c r="AM236" s="1564" t="str">
        <f t="shared" si="82"/>
        <v/>
      </c>
      <c r="AO236" s="1564" t="str">
        <f t="shared" si="83"/>
        <v/>
      </c>
      <c r="AQ236" s="1564" t="str">
        <f t="shared" si="84"/>
        <v/>
      </c>
    </row>
    <row r="237" spans="5:43">
      <c r="E237" s="1564" t="str">
        <f t="shared" ref="E237:G252" si="86">IF(OR($B237=0,D237=0),"",D237/$B237)</f>
        <v/>
      </c>
      <c r="G237" s="1564" t="str">
        <f t="shared" si="86"/>
        <v/>
      </c>
      <c r="I237" s="1564" t="str">
        <f t="shared" si="67"/>
        <v/>
      </c>
      <c r="K237" s="1564" t="str">
        <f t="shared" si="68"/>
        <v/>
      </c>
      <c r="M237" s="1564" t="str">
        <f t="shared" si="69"/>
        <v/>
      </c>
      <c r="O237" s="1564" t="str">
        <f t="shared" si="70"/>
        <v/>
      </c>
      <c r="Q237" s="1564" t="str">
        <f t="shared" si="71"/>
        <v/>
      </c>
      <c r="S237" s="1564" t="str">
        <f t="shared" si="72"/>
        <v/>
      </c>
      <c r="U237" s="1564" t="str">
        <f t="shared" si="73"/>
        <v/>
      </c>
      <c r="W237" s="1564" t="str">
        <f t="shared" si="74"/>
        <v/>
      </c>
      <c r="Y237" s="1564" t="str">
        <f t="shared" si="75"/>
        <v/>
      </c>
      <c r="AA237" s="1564" t="str">
        <f t="shared" si="76"/>
        <v/>
      </c>
      <c r="AC237" s="1564" t="str">
        <f t="shared" si="77"/>
        <v/>
      </c>
      <c r="AE237" s="1564" t="str">
        <f t="shared" si="78"/>
        <v/>
      </c>
      <c r="AG237" s="1564" t="str">
        <f t="shared" si="79"/>
        <v/>
      </c>
      <c r="AI237" s="1564" t="str">
        <f t="shared" si="80"/>
        <v/>
      </c>
      <c r="AK237" s="1564" t="str">
        <f t="shared" si="81"/>
        <v/>
      </c>
      <c r="AM237" s="1564" t="str">
        <f t="shared" si="82"/>
        <v/>
      </c>
      <c r="AO237" s="1564" t="str">
        <f t="shared" si="83"/>
        <v/>
      </c>
      <c r="AQ237" s="1564" t="str">
        <f t="shared" si="84"/>
        <v/>
      </c>
    </row>
    <row r="238" spans="5:43">
      <c r="E238" s="1564" t="str">
        <f t="shared" si="86"/>
        <v/>
      </c>
      <c r="G238" s="1564" t="str">
        <f t="shared" si="86"/>
        <v/>
      </c>
      <c r="I238" s="1564" t="str">
        <f t="shared" si="67"/>
        <v/>
      </c>
      <c r="K238" s="1564" t="str">
        <f t="shared" si="68"/>
        <v/>
      </c>
      <c r="M238" s="1564" t="str">
        <f t="shared" si="69"/>
        <v/>
      </c>
      <c r="O238" s="1564" t="str">
        <f t="shared" si="70"/>
        <v/>
      </c>
      <c r="Q238" s="1564" t="str">
        <f t="shared" si="71"/>
        <v/>
      </c>
      <c r="S238" s="1564" t="str">
        <f t="shared" si="72"/>
        <v/>
      </c>
      <c r="U238" s="1564" t="str">
        <f t="shared" si="73"/>
        <v/>
      </c>
      <c r="W238" s="1564" t="str">
        <f t="shared" si="74"/>
        <v/>
      </c>
      <c r="Y238" s="1564" t="str">
        <f t="shared" si="75"/>
        <v/>
      </c>
      <c r="AA238" s="1564" t="str">
        <f t="shared" si="76"/>
        <v/>
      </c>
      <c r="AC238" s="1564" t="str">
        <f t="shared" si="77"/>
        <v/>
      </c>
      <c r="AE238" s="1564" t="str">
        <f t="shared" si="78"/>
        <v/>
      </c>
      <c r="AG238" s="1564" t="str">
        <f t="shared" si="79"/>
        <v/>
      </c>
      <c r="AI238" s="1564" t="str">
        <f t="shared" si="80"/>
        <v/>
      </c>
      <c r="AK238" s="1564" t="str">
        <f t="shared" si="81"/>
        <v/>
      </c>
      <c r="AM238" s="1564" t="str">
        <f t="shared" si="82"/>
        <v/>
      </c>
      <c r="AO238" s="1564" t="str">
        <f t="shared" si="83"/>
        <v/>
      </c>
      <c r="AQ238" s="1564" t="str">
        <f t="shared" si="84"/>
        <v/>
      </c>
    </row>
    <row r="239" spans="5:43">
      <c r="E239" s="1564" t="str">
        <f t="shared" si="86"/>
        <v/>
      </c>
      <c r="G239" s="1564" t="str">
        <f t="shared" si="86"/>
        <v/>
      </c>
      <c r="I239" s="1564" t="str">
        <f t="shared" si="67"/>
        <v/>
      </c>
      <c r="K239" s="1564" t="str">
        <f t="shared" si="68"/>
        <v/>
      </c>
      <c r="M239" s="1564" t="str">
        <f t="shared" si="69"/>
        <v/>
      </c>
      <c r="O239" s="1564" t="str">
        <f t="shared" si="70"/>
        <v/>
      </c>
      <c r="Q239" s="1564" t="str">
        <f t="shared" si="71"/>
        <v/>
      </c>
      <c r="S239" s="1564" t="str">
        <f t="shared" si="72"/>
        <v/>
      </c>
      <c r="U239" s="1564" t="str">
        <f t="shared" si="73"/>
        <v/>
      </c>
      <c r="W239" s="1564" t="str">
        <f t="shared" si="74"/>
        <v/>
      </c>
      <c r="Y239" s="1564" t="str">
        <f t="shared" si="75"/>
        <v/>
      </c>
      <c r="AA239" s="1564" t="str">
        <f t="shared" si="76"/>
        <v/>
      </c>
      <c r="AC239" s="1564" t="str">
        <f t="shared" si="77"/>
        <v/>
      </c>
      <c r="AE239" s="1564" t="str">
        <f t="shared" si="78"/>
        <v/>
      </c>
      <c r="AG239" s="1564" t="str">
        <f t="shared" si="79"/>
        <v/>
      </c>
      <c r="AI239" s="1564" t="str">
        <f t="shared" si="80"/>
        <v/>
      </c>
      <c r="AK239" s="1564" t="str">
        <f t="shared" si="81"/>
        <v/>
      </c>
      <c r="AM239" s="1564" t="str">
        <f t="shared" si="82"/>
        <v/>
      </c>
      <c r="AO239" s="1564" t="str">
        <f t="shared" si="83"/>
        <v/>
      </c>
      <c r="AQ239" s="1564" t="str">
        <f t="shared" si="84"/>
        <v/>
      </c>
    </row>
    <row r="240" spans="5:43">
      <c r="E240" s="1564" t="str">
        <f t="shared" si="86"/>
        <v/>
      </c>
      <c r="G240" s="1564" t="str">
        <f t="shared" si="86"/>
        <v/>
      </c>
      <c r="I240" s="1564" t="str">
        <f t="shared" si="67"/>
        <v/>
      </c>
      <c r="K240" s="1564" t="str">
        <f t="shared" si="68"/>
        <v/>
      </c>
      <c r="M240" s="1564" t="str">
        <f t="shared" si="69"/>
        <v/>
      </c>
      <c r="O240" s="1564" t="str">
        <f t="shared" si="70"/>
        <v/>
      </c>
      <c r="Q240" s="1564" t="str">
        <f t="shared" si="71"/>
        <v/>
      </c>
      <c r="S240" s="1564" t="str">
        <f t="shared" si="72"/>
        <v/>
      </c>
      <c r="U240" s="1564" t="str">
        <f t="shared" si="73"/>
        <v/>
      </c>
      <c r="W240" s="1564" t="str">
        <f t="shared" si="74"/>
        <v/>
      </c>
      <c r="Y240" s="1564" t="str">
        <f t="shared" si="75"/>
        <v/>
      </c>
      <c r="AA240" s="1564" t="str">
        <f t="shared" si="76"/>
        <v/>
      </c>
      <c r="AC240" s="1564" t="str">
        <f t="shared" si="77"/>
        <v/>
      </c>
      <c r="AE240" s="1564" t="str">
        <f t="shared" si="78"/>
        <v/>
      </c>
      <c r="AG240" s="1564" t="str">
        <f t="shared" si="79"/>
        <v/>
      </c>
      <c r="AI240" s="1564" t="str">
        <f t="shared" si="80"/>
        <v/>
      </c>
      <c r="AK240" s="1564" t="str">
        <f t="shared" si="81"/>
        <v/>
      </c>
      <c r="AM240" s="1564" t="str">
        <f t="shared" si="82"/>
        <v/>
      </c>
      <c r="AO240" s="1564" t="str">
        <f t="shared" si="83"/>
        <v/>
      </c>
      <c r="AQ240" s="1564" t="str">
        <f t="shared" si="84"/>
        <v/>
      </c>
    </row>
    <row r="241" spans="5:43">
      <c r="E241" s="1564" t="str">
        <f t="shared" si="86"/>
        <v/>
      </c>
      <c r="G241" s="1564" t="str">
        <f t="shared" si="86"/>
        <v/>
      </c>
      <c r="I241" s="1564" t="str">
        <f t="shared" si="67"/>
        <v/>
      </c>
      <c r="K241" s="1564" t="str">
        <f t="shared" si="68"/>
        <v/>
      </c>
      <c r="M241" s="1564" t="str">
        <f t="shared" si="69"/>
        <v/>
      </c>
      <c r="O241" s="1564" t="str">
        <f t="shared" si="70"/>
        <v/>
      </c>
      <c r="Q241" s="1564" t="str">
        <f t="shared" si="71"/>
        <v/>
      </c>
      <c r="S241" s="1564" t="str">
        <f t="shared" si="72"/>
        <v/>
      </c>
      <c r="U241" s="1564" t="str">
        <f t="shared" si="73"/>
        <v/>
      </c>
      <c r="W241" s="1564" t="str">
        <f t="shared" si="74"/>
        <v/>
      </c>
      <c r="Y241" s="1564" t="str">
        <f t="shared" si="75"/>
        <v/>
      </c>
      <c r="AA241" s="1564" t="str">
        <f t="shared" si="76"/>
        <v/>
      </c>
      <c r="AC241" s="1564" t="str">
        <f t="shared" si="77"/>
        <v/>
      </c>
      <c r="AE241" s="1564" t="str">
        <f t="shared" si="78"/>
        <v/>
      </c>
      <c r="AG241" s="1564" t="str">
        <f t="shared" si="79"/>
        <v/>
      </c>
      <c r="AI241" s="1564" t="str">
        <f t="shared" si="80"/>
        <v/>
      </c>
      <c r="AK241" s="1564" t="str">
        <f t="shared" si="81"/>
        <v/>
      </c>
      <c r="AM241" s="1564" t="str">
        <f t="shared" si="82"/>
        <v/>
      </c>
      <c r="AO241" s="1564" t="str">
        <f t="shared" si="83"/>
        <v/>
      </c>
      <c r="AQ241" s="1564" t="str">
        <f t="shared" si="84"/>
        <v/>
      </c>
    </row>
    <row r="242" spans="5:43">
      <c r="E242" s="1564" t="str">
        <f t="shared" si="86"/>
        <v/>
      </c>
      <c r="G242" s="1564" t="str">
        <f t="shared" si="86"/>
        <v/>
      </c>
      <c r="I242" s="1564" t="str">
        <f t="shared" si="67"/>
        <v/>
      </c>
      <c r="K242" s="1564" t="str">
        <f t="shared" si="68"/>
        <v/>
      </c>
      <c r="M242" s="1564" t="str">
        <f t="shared" si="69"/>
        <v/>
      </c>
      <c r="O242" s="1564" t="str">
        <f t="shared" si="70"/>
        <v/>
      </c>
      <c r="Q242" s="1564" t="str">
        <f t="shared" si="71"/>
        <v/>
      </c>
      <c r="S242" s="1564" t="str">
        <f t="shared" si="72"/>
        <v/>
      </c>
      <c r="U242" s="1564" t="str">
        <f t="shared" si="73"/>
        <v/>
      </c>
      <c r="W242" s="1564" t="str">
        <f t="shared" si="74"/>
        <v/>
      </c>
      <c r="Y242" s="1564" t="str">
        <f t="shared" si="75"/>
        <v/>
      </c>
      <c r="AA242" s="1564" t="str">
        <f t="shared" si="76"/>
        <v/>
      </c>
      <c r="AC242" s="1564" t="str">
        <f t="shared" si="77"/>
        <v/>
      </c>
      <c r="AE242" s="1564" t="str">
        <f t="shared" si="78"/>
        <v/>
      </c>
      <c r="AG242" s="1564" t="str">
        <f t="shared" si="79"/>
        <v/>
      </c>
      <c r="AI242" s="1564" t="str">
        <f t="shared" si="80"/>
        <v/>
      </c>
      <c r="AK242" s="1564" t="str">
        <f t="shared" si="81"/>
        <v/>
      </c>
      <c r="AM242" s="1564" t="str">
        <f t="shared" si="82"/>
        <v/>
      </c>
      <c r="AO242" s="1564" t="str">
        <f t="shared" si="83"/>
        <v/>
      </c>
      <c r="AQ242" s="1564" t="str">
        <f t="shared" si="84"/>
        <v/>
      </c>
    </row>
    <row r="243" spans="5:43">
      <c r="E243" s="1564" t="str">
        <f t="shared" si="86"/>
        <v/>
      </c>
      <c r="G243" s="1564" t="str">
        <f t="shared" si="86"/>
        <v/>
      </c>
      <c r="I243" s="1564" t="str">
        <f t="shared" si="67"/>
        <v/>
      </c>
      <c r="K243" s="1564" t="str">
        <f t="shared" si="68"/>
        <v/>
      </c>
      <c r="M243" s="1564" t="str">
        <f t="shared" si="69"/>
        <v/>
      </c>
      <c r="O243" s="1564" t="str">
        <f t="shared" si="70"/>
        <v/>
      </c>
      <c r="Q243" s="1564" t="str">
        <f t="shared" si="71"/>
        <v/>
      </c>
      <c r="S243" s="1564" t="str">
        <f t="shared" si="72"/>
        <v/>
      </c>
      <c r="U243" s="1564" t="str">
        <f t="shared" si="73"/>
        <v/>
      </c>
      <c r="W243" s="1564" t="str">
        <f t="shared" si="74"/>
        <v/>
      </c>
      <c r="Y243" s="1564" t="str">
        <f t="shared" si="75"/>
        <v/>
      </c>
      <c r="AA243" s="1564" t="str">
        <f t="shared" si="76"/>
        <v/>
      </c>
      <c r="AC243" s="1564" t="str">
        <f t="shared" si="77"/>
        <v/>
      </c>
      <c r="AE243" s="1564" t="str">
        <f t="shared" si="78"/>
        <v/>
      </c>
      <c r="AG243" s="1564" t="str">
        <f t="shared" si="79"/>
        <v/>
      </c>
      <c r="AI243" s="1564" t="str">
        <f t="shared" si="80"/>
        <v/>
      </c>
      <c r="AK243" s="1564" t="str">
        <f t="shared" si="81"/>
        <v/>
      </c>
      <c r="AM243" s="1564" t="str">
        <f t="shared" si="82"/>
        <v/>
      </c>
      <c r="AO243" s="1564" t="str">
        <f t="shared" si="83"/>
        <v/>
      </c>
      <c r="AQ243" s="1564" t="str">
        <f t="shared" si="84"/>
        <v/>
      </c>
    </row>
    <row r="244" spans="5:43">
      <c r="E244" s="1564" t="str">
        <f t="shared" si="86"/>
        <v/>
      </c>
      <c r="G244" s="1564" t="str">
        <f t="shared" si="86"/>
        <v/>
      </c>
      <c r="I244" s="1564" t="str">
        <f t="shared" si="67"/>
        <v/>
      </c>
      <c r="K244" s="1564" t="str">
        <f t="shared" si="68"/>
        <v/>
      </c>
      <c r="M244" s="1564" t="str">
        <f t="shared" si="69"/>
        <v/>
      </c>
      <c r="O244" s="1564" t="str">
        <f t="shared" si="70"/>
        <v/>
      </c>
      <c r="Q244" s="1564" t="str">
        <f t="shared" si="71"/>
        <v/>
      </c>
      <c r="S244" s="1564" t="str">
        <f t="shared" si="72"/>
        <v/>
      </c>
      <c r="U244" s="1564" t="str">
        <f t="shared" si="73"/>
        <v/>
      </c>
      <c r="W244" s="1564" t="str">
        <f t="shared" si="74"/>
        <v/>
      </c>
      <c r="Y244" s="1564" t="str">
        <f t="shared" si="75"/>
        <v/>
      </c>
      <c r="AA244" s="1564" t="str">
        <f t="shared" si="76"/>
        <v/>
      </c>
      <c r="AC244" s="1564" t="str">
        <f t="shared" si="77"/>
        <v/>
      </c>
      <c r="AE244" s="1564" t="str">
        <f t="shared" si="78"/>
        <v/>
      </c>
      <c r="AG244" s="1564" t="str">
        <f t="shared" si="79"/>
        <v/>
      </c>
      <c r="AI244" s="1564" t="str">
        <f t="shared" si="80"/>
        <v/>
      </c>
      <c r="AK244" s="1564" t="str">
        <f t="shared" si="81"/>
        <v/>
      </c>
      <c r="AM244" s="1564" t="str">
        <f t="shared" si="82"/>
        <v/>
      </c>
      <c r="AO244" s="1564" t="str">
        <f t="shared" si="83"/>
        <v/>
      </c>
      <c r="AQ244" s="1564" t="str">
        <f t="shared" si="84"/>
        <v/>
      </c>
    </row>
    <row r="245" spans="5:43">
      <c r="E245" s="1564" t="str">
        <f t="shared" si="86"/>
        <v/>
      </c>
      <c r="G245" s="1564" t="str">
        <f t="shared" si="86"/>
        <v/>
      </c>
      <c r="I245" s="1564" t="str">
        <f t="shared" si="67"/>
        <v/>
      </c>
      <c r="K245" s="1564" t="str">
        <f t="shared" si="68"/>
        <v/>
      </c>
      <c r="M245" s="1564" t="str">
        <f t="shared" si="69"/>
        <v/>
      </c>
      <c r="O245" s="1564" t="str">
        <f t="shared" si="70"/>
        <v/>
      </c>
      <c r="Q245" s="1564" t="str">
        <f t="shared" si="71"/>
        <v/>
      </c>
      <c r="S245" s="1564" t="str">
        <f t="shared" si="72"/>
        <v/>
      </c>
      <c r="U245" s="1564" t="str">
        <f t="shared" si="73"/>
        <v/>
      </c>
      <c r="W245" s="1564" t="str">
        <f t="shared" si="74"/>
        <v/>
      </c>
      <c r="Y245" s="1564" t="str">
        <f t="shared" si="75"/>
        <v/>
      </c>
      <c r="AA245" s="1564" t="str">
        <f t="shared" si="76"/>
        <v/>
      </c>
      <c r="AC245" s="1564" t="str">
        <f t="shared" si="77"/>
        <v/>
      </c>
      <c r="AE245" s="1564" t="str">
        <f t="shared" si="78"/>
        <v/>
      </c>
      <c r="AG245" s="1564" t="str">
        <f t="shared" si="79"/>
        <v/>
      </c>
      <c r="AI245" s="1564" t="str">
        <f t="shared" si="80"/>
        <v/>
      </c>
      <c r="AK245" s="1564" t="str">
        <f t="shared" si="81"/>
        <v/>
      </c>
      <c r="AM245" s="1564" t="str">
        <f t="shared" si="82"/>
        <v/>
      </c>
      <c r="AO245" s="1564" t="str">
        <f t="shared" si="83"/>
        <v/>
      </c>
      <c r="AQ245" s="1564" t="str">
        <f t="shared" si="84"/>
        <v/>
      </c>
    </row>
    <row r="246" spans="5:43">
      <c r="E246" s="1564" t="str">
        <f t="shared" si="86"/>
        <v/>
      </c>
      <c r="G246" s="1564" t="str">
        <f t="shared" si="86"/>
        <v/>
      </c>
      <c r="I246" s="1564" t="str">
        <f t="shared" si="67"/>
        <v/>
      </c>
      <c r="K246" s="1564" t="str">
        <f t="shared" si="68"/>
        <v/>
      </c>
      <c r="M246" s="1564" t="str">
        <f t="shared" si="69"/>
        <v/>
      </c>
      <c r="O246" s="1564" t="str">
        <f t="shared" si="70"/>
        <v/>
      </c>
      <c r="Q246" s="1564" t="str">
        <f t="shared" si="71"/>
        <v/>
      </c>
      <c r="S246" s="1564" t="str">
        <f t="shared" si="72"/>
        <v/>
      </c>
      <c r="U246" s="1564" t="str">
        <f t="shared" si="73"/>
        <v/>
      </c>
      <c r="W246" s="1564" t="str">
        <f t="shared" si="74"/>
        <v/>
      </c>
      <c r="Y246" s="1564" t="str">
        <f t="shared" si="75"/>
        <v/>
      </c>
      <c r="AA246" s="1564" t="str">
        <f t="shared" si="76"/>
        <v/>
      </c>
      <c r="AC246" s="1564" t="str">
        <f t="shared" si="77"/>
        <v/>
      </c>
      <c r="AE246" s="1564" t="str">
        <f t="shared" si="78"/>
        <v/>
      </c>
      <c r="AG246" s="1564" t="str">
        <f t="shared" si="79"/>
        <v/>
      </c>
      <c r="AI246" s="1564" t="str">
        <f t="shared" si="80"/>
        <v/>
      </c>
      <c r="AK246" s="1564" t="str">
        <f t="shared" si="81"/>
        <v/>
      </c>
      <c r="AM246" s="1564" t="str">
        <f t="shared" si="82"/>
        <v/>
      </c>
      <c r="AO246" s="1564" t="str">
        <f t="shared" si="83"/>
        <v/>
      </c>
      <c r="AQ246" s="1564" t="str">
        <f t="shared" si="84"/>
        <v/>
      </c>
    </row>
    <row r="247" spans="5:43">
      <c r="E247" s="1564" t="str">
        <f t="shared" si="86"/>
        <v/>
      </c>
      <c r="G247" s="1564" t="str">
        <f t="shared" si="86"/>
        <v/>
      </c>
      <c r="I247" s="1564" t="str">
        <f t="shared" si="67"/>
        <v/>
      </c>
      <c r="K247" s="1564" t="str">
        <f t="shared" si="68"/>
        <v/>
      </c>
      <c r="M247" s="1564" t="str">
        <f t="shared" si="69"/>
        <v/>
      </c>
      <c r="O247" s="1564" t="str">
        <f t="shared" si="70"/>
        <v/>
      </c>
      <c r="Q247" s="1564" t="str">
        <f t="shared" si="71"/>
        <v/>
      </c>
      <c r="S247" s="1564" t="str">
        <f t="shared" si="72"/>
        <v/>
      </c>
      <c r="U247" s="1564" t="str">
        <f t="shared" si="73"/>
        <v/>
      </c>
      <c r="W247" s="1564" t="str">
        <f t="shared" si="74"/>
        <v/>
      </c>
      <c r="Y247" s="1564" t="str">
        <f t="shared" si="75"/>
        <v/>
      </c>
      <c r="AA247" s="1564" t="str">
        <f t="shared" si="76"/>
        <v/>
      </c>
      <c r="AC247" s="1564" t="str">
        <f t="shared" si="77"/>
        <v/>
      </c>
      <c r="AE247" s="1564" t="str">
        <f t="shared" si="78"/>
        <v/>
      </c>
      <c r="AG247" s="1564" t="str">
        <f t="shared" si="79"/>
        <v/>
      </c>
      <c r="AI247" s="1564" t="str">
        <f t="shared" si="80"/>
        <v/>
      </c>
      <c r="AK247" s="1564" t="str">
        <f t="shared" si="81"/>
        <v/>
      </c>
      <c r="AM247" s="1564" t="str">
        <f t="shared" si="82"/>
        <v/>
      </c>
      <c r="AO247" s="1564" t="str">
        <f t="shared" si="83"/>
        <v/>
      </c>
      <c r="AQ247" s="1564" t="str">
        <f t="shared" si="84"/>
        <v/>
      </c>
    </row>
    <row r="248" spans="5:43">
      <c r="E248" s="1564" t="str">
        <f t="shared" si="86"/>
        <v/>
      </c>
      <c r="G248" s="1564" t="str">
        <f t="shared" si="86"/>
        <v/>
      </c>
      <c r="I248" s="1564" t="str">
        <f t="shared" si="67"/>
        <v/>
      </c>
      <c r="K248" s="1564" t="str">
        <f t="shared" si="68"/>
        <v/>
      </c>
      <c r="M248" s="1564" t="str">
        <f t="shared" si="69"/>
        <v/>
      </c>
      <c r="O248" s="1564" t="str">
        <f t="shared" si="70"/>
        <v/>
      </c>
      <c r="Q248" s="1564" t="str">
        <f t="shared" si="71"/>
        <v/>
      </c>
      <c r="S248" s="1564" t="str">
        <f t="shared" si="72"/>
        <v/>
      </c>
      <c r="U248" s="1564" t="str">
        <f t="shared" si="73"/>
        <v/>
      </c>
      <c r="W248" s="1564" t="str">
        <f t="shared" si="74"/>
        <v/>
      </c>
      <c r="Y248" s="1564" t="str">
        <f t="shared" si="75"/>
        <v/>
      </c>
      <c r="AA248" s="1564" t="str">
        <f t="shared" si="76"/>
        <v/>
      </c>
      <c r="AC248" s="1564" t="str">
        <f t="shared" si="77"/>
        <v/>
      </c>
      <c r="AE248" s="1564" t="str">
        <f t="shared" si="78"/>
        <v/>
      </c>
      <c r="AG248" s="1564" t="str">
        <f t="shared" si="79"/>
        <v/>
      </c>
      <c r="AI248" s="1564" t="str">
        <f t="shared" si="80"/>
        <v/>
      </c>
      <c r="AK248" s="1564" t="str">
        <f t="shared" si="81"/>
        <v/>
      </c>
      <c r="AM248" s="1564" t="str">
        <f t="shared" si="82"/>
        <v/>
      </c>
      <c r="AO248" s="1564" t="str">
        <f t="shared" si="83"/>
        <v/>
      </c>
      <c r="AQ248" s="1564" t="str">
        <f t="shared" si="84"/>
        <v/>
      </c>
    </row>
    <row r="249" spans="5:43">
      <c r="E249" s="1564" t="str">
        <f t="shared" si="86"/>
        <v/>
      </c>
      <c r="G249" s="1564" t="str">
        <f t="shared" si="86"/>
        <v/>
      </c>
      <c r="I249" s="1564" t="str">
        <f t="shared" si="67"/>
        <v/>
      </c>
      <c r="K249" s="1564" t="str">
        <f t="shared" si="68"/>
        <v/>
      </c>
      <c r="M249" s="1564" t="str">
        <f t="shared" si="69"/>
        <v/>
      </c>
      <c r="O249" s="1564" t="str">
        <f t="shared" si="70"/>
        <v/>
      </c>
      <c r="Q249" s="1564" t="str">
        <f t="shared" si="71"/>
        <v/>
      </c>
      <c r="S249" s="1564" t="str">
        <f t="shared" si="72"/>
        <v/>
      </c>
      <c r="U249" s="1564" t="str">
        <f t="shared" si="73"/>
        <v/>
      </c>
      <c r="W249" s="1564" t="str">
        <f t="shared" si="74"/>
        <v/>
      </c>
      <c r="Y249" s="1564" t="str">
        <f t="shared" si="75"/>
        <v/>
      </c>
      <c r="AA249" s="1564" t="str">
        <f t="shared" si="76"/>
        <v/>
      </c>
      <c r="AC249" s="1564" t="str">
        <f t="shared" si="77"/>
        <v/>
      </c>
      <c r="AE249" s="1564" t="str">
        <f t="shared" si="78"/>
        <v/>
      </c>
      <c r="AG249" s="1564" t="str">
        <f t="shared" si="79"/>
        <v/>
      </c>
      <c r="AI249" s="1564" t="str">
        <f t="shared" si="80"/>
        <v/>
      </c>
      <c r="AK249" s="1564" t="str">
        <f t="shared" si="81"/>
        <v/>
      </c>
      <c r="AM249" s="1564" t="str">
        <f t="shared" si="82"/>
        <v/>
      </c>
      <c r="AO249" s="1564" t="str">
        <f t="shared" si="83"/>
        <v/>
      </c>
      <c r="AQ249" s="1564" t="str">
        <f t="shared" si="84"/>
        <v/>
      </c>
    </row>
    <row r="250" spans="5:43">
      <c r="E250" s="1564" t="str">
        <f t="shared" si="86"/>
        <v/>
      </c>
      <c r="G250" s="1564" t="str">
        <f t="shared" si="86"/>
        <v/>
      </c>
      <c r="I250" s="1564" t="str">
        <f t="shared" si="67"/>
        <v/>
      </c>
      <c r="K250" s="1564" t="str">
        <f t="shared" si="68"/>
        <v/>
      </c>
      <c r="M250" s="1564" t="str">
        <f t="shared" si="69"/>
        <v/>
      </c>
      <c r="O250" s="1564" t="str">
        <f t="shared" si="70"/>
        <v/>
      </c>
      <c r="Q250" s="1564" t="str">
        <f t="shared" si="71"/>
        <v/>
      </c>
      <c r="S250" s="1564" t="str">
        <f t="shared" si="72"/>
        <v/>
      </c>
      <c r="U250" s="1564" t="str">
        <f t="shared" si="73"/>
        <v/>
      </c>
      <c r="W250" s="1564" t="str">
        <f t="shared" si="74"/>
        <v/>
      </c>
      <c r="Y250" s="1564" t="str">
        <f t="shared" si="75"/>
        <v/>
      </c>
      <c r="AA250" s="1564" t="str">
        <f t="shared" si="76"/>
        <v/>
      </c>
      <c r="AC250" s="1564" t="str">
        <f t="shared" si="77"/>
        <v/>
      </c>
      <c r="AE250" s="1564" t="str">
        <f t="shared" si="78"/>
        <v/>
      </c>
      <c r="AG250" s="1564" t="str">
        <f t="shared" si="79"/>
        <v/>
      </c>
      <c r="AI250" s="1564" t="str">
        <f t="shared" si="80"/>
        <v/>
      </c>
      <c r="AK250" s="1564" t="str">
        <f t="shared" si="81"/>
        <v/>
      </c>
      <c r="AM250" s="1564" t="str">
        <f t="shared" si="82"/>
        <v/>
      </c>
      <c r="AO250" s="1564" t="str">
        <f t="shared" si="83"/>
        <v/>
      </c>
      <c r="AQ250" s="1564" t="str">
        <f t="shared" si="84"/>
        <v/>
      </c>
    </row>
    <row r="251" spans="5:43">
      <c r="E251" s="1564" t="str">
        <f t="shared" si="86"/>
        <v/>
      </c>
      <c r="G251" s="1564" t="str">
        <f t="shared" si="86"/>
        <v/>
      </c>
      <c r="I251" s="1564" t="str">
        <f t="shared" si="67"/>
        <v/>
      </c>
      <c r="K251" s="1564" t="str">
        <f t="shared" si="68"/>
        <v/>
      </c>
      <c r="M251" s="1564" t="str">
        <f t="shared" si="69"/>
        <v/>
      </c>
      <c r="O251" s="1564" t="str">
        <f t="shared" si="70"/>
        <v/>
      </c>
      <c r="Q251" s="1564" t="str">
        <f t="shared" si="71"/>
        <v/>
      </c>
      <c r="S251" s="1564" t="str">
        <f t="shared" si="72"/>
        <v/>
      </c>
      <c r="U251" s="1564" t="str">
        <f t="shared" si="73"/>
        <v/>
      </c>
      <c r="W251" s="1564" t="str">
        <f t="shared" si="74"/>
        <v/>
      </c>
      <c r="Y251" s="1564" t="str">
        <f t="shared" si="75"/>
        <v/>
      </c>
      <c r="AA251" s="1564" t="str">
        <f t="shared" si="76"/>
        <v/>
      </c>
      <c r="AC251" s="1564" t="str">
        <f t="shared" si="77"/>
        <v/>
      </c>
      <c r="AE251" s="1564" t="str">
        <f t="shared" si="78"/>
        <v/>
      </c>
      <c r="AG251" s="1564" t="str">
        <f t="shared" si="79"/>
        <v/>
      </c>
      <c r="AI251" s="1564" t="str">
        <f t="shared" si="80"/>
        <v/>
      </c>
      <c r="AK251" s="1564" t="str">
        <f t="shared" si="81"/>
        <v/>
      </c>
      <c r="AM251" s="1564" t="str">
        <f t="shared" si="82"/>
        <v/>
      </c>
      <c r="AO251" s="1564" t="str">
        <f t="shared" si="83"/>
        <v/>
      </c>
      <c r="AQ251" s="1564" t="str">
        <f t="shared" si="84"/>
        <v/>
      </c>
    </row>
    <row r="252" spans="5:43">
      <c r="E252" s="1564" t="str">
        <f t="shared" si="86"/>
        <v/>
      </c>
      <c r="G252" s="1564" t="str">
        <f t="shared" si="86"/>
        <v/>
      </c>
      <c r="I252" s="1564" t="str">
        <f t="shared" si="67"/>
        <v/>
      </c>
      <c r="K252" s="1564" t="str">
        <f t="shared" si="68"/>
        <v/>
      </c>
      <c r="M252" s="1564" t="str">
        <f t="shared" si="69"/>
        <v/>
      </c>
      <c r="O252" s="1564" t="str">
        <f t="shared" si="70"/>
        <v/>
      </c>
      <c r="Q252" s="1564" t="str">
        <f t="shared" si="71"/>
        <v/>
      </c>
      <c r="S252" s="1564" t="str">
        <f t="shared" si="72"/>
        <v/>
      </c>
      <c r="U252" s="1564" t="str">
        <f t="shared" si="73"/>
        <v/>
      </c>
      <c r="W252" s="1564" t="str">
        <f t="shared" si="74"/>
        <v/>
      </c>
      <c r="Y252" s="1564" t="str">
        <f t="shared" si="75"/>
        <v/>
      </c>
      <c r="AA252" s="1564" t="str">
        <f t="shared" si="76"/>
        <v/>
      </c>
      <c r="AC252" s="1564" t="str">
        <f t="shared" si="77"/>
        <v/>
      </c>
      <c r="AE252" s="1564" t="str">
        <f t="shared" si="78"/>
        <v/>
      </c>
      <c r="AG252" s="1564" t="str">
        <f t="shared" si="79"/>
        <v/>
      </c>
      <c r="AI252" s="1564" t="str">
        <f t="shared" si="80"/>
        <v/>
      </c>
      <c r="AK252" s="1564" t="str">
        <f t="shared" si="81"/>
        <v/>
      </c>
      <c r="AM252" s="1564" t="str">
        <f t="shared" si="82"/>
        <v/>
      </c>
      <c r="AO252" s="1564" t="str">
        <f t="shared" si="83"/>
        <v/>
      </c>
      <c r="AQ252" s="1564" t="str">
        <f t="shared" si="84"/>
        <v/>
      </c>
    </row>
    <row r="253" spans="5:43">
      <c r="E253" s="1564" t="str">
        <f t="shared" ref="E253:G268" si="87">IF(OR($B253=0,D253=0),"",D253/$B253)</f>
        <v/>
      </c>
      <c r="G253" s="1564" t="str">
        <f t="shared" si="87"/>
        <v/>
      </c>
      <c r="I253" s="1564" t="str">
        <f t="shared" si="67"/>
        <v/>
      </c>
      <c r="K253" s="1564" t="str">
        <f t="shared" si="68"/>
        <v/>
      </c>
      <c r="M253" s="1564" t="str">
        <f t="shared" si="69"/>
        <v/>
      </c>
      <c r="O253" s="1564" t="str">
        <f t="shared" si="70"/>
        <v/>
      </c>
      <c r="Q253" s="1564" t="str">
        <f t="shared" si="71"/>
        <v/>
      </c>
      <c r="S253" s="1564" t="str">
        <f t="shared" si="72"/>
        <v/>
      </c>
      <c r="U253" s="1564" t="str">
        <f t="shared" si="73"/>
        <v/>
      </c>
      <c r="W253" s="1564" t="str">
        <f t="shared" si="74"/>
        <v/>
      </c>
      <c r="Y253" s="1564" t="str">
        <f t="shared" si="75"/>
        <v/>
      </c>
      <c r="AA253" s="1564" t="str">
        <f t="shared" si="76"/>
        <v/>
      </c>
      <c r="AC253" s="1564" t="str">
        <f t="shared" si="77"/>
        <v/>
      </c>
      <c r="AE253" s="1564" t="str">
        <f t="shared" si="78"/>
        <v/>
      </c>
      <c r="AG253" s="1564" t="str">
        <f t="shared" si="79"/>
        <v/>
      </c>
      <c r="AI253" s="1564" t="str">
        <f t="shared" si="80"/>
        <v/>
      </c>
      <c r="AK253" s="1564" t="str">
        <f t="shared" si="81"/>
        <v/>
      </c>
      <c r="AM253" s="1564" t="str">
        <f t="shared" si="82"/>
        <v/>
      </c>
      <c r="AO253" s="1564" t="str">
        <f t="shared" si="83"/>
        <v/>
      </c>
      <c r="AQ253" s="1564" t="str">
        <f t="shared" si="84"/>
        <v/>
      </c>
    </row>
    <row r="254" spans="5:43">
      <c r="E254" s="1564" t="str">
        <f t="shared" si="87"/>
        <v/>
      </c>
      <c r="G254" s="1564" t="str">
        <f t="shared" si="87"/>
        <v/>
      </c>
      <c r="I254" s="1564" t="str">
        <f t="shared" si="67"/>
        <v/>
      </c>
      <c r="K254" s="1564" t="str">
        <f t="shared" si="68"/>
        <v/>
      </c>
      <c r="M254" s="1564" t="str">
        <f t="shared" si="69"/>
        <v/>
      </c>
      <c r="O254" s="1564" t="str">
        <f t="shared" si="70"/>
        <v/>
      </c>
      <c r="Q254" s="1564" t="str">
        <f t="shared" si="71"/>
        <v/>
      </c>
      <c r="S254" s="1564" t="str">
        <f t="shared" si="72"/>
        <v/>
      </c>
      <c r="U254" s="1564" t="str">
        <f t="shared" si="73"/>
        <v/>
      </c>
      <c r="W254" s="1564" t="str">
        <f t="shared" si="74"/>
        <v/>
      </c>
      <c r="Y254" s="1564" t="str">
        <f t="shared" si="75"/>
        <v/>
      </c>
      <c r="AA254" s="1564" t="str">
        <f t="shared" si="76"/>
        <v/>
      </c>
      <c r="AC254" s="1564" t="str">
        <f t="shared" si="77"/>
        <v/>
      </c>
      <c r="AE254" s="1564" t="str">
        <f t="shared" si="78"/>
        <v/>
      </c>
      <c r="AG254" s="1564" t="str">
        <f t="shared" si="79"/>
        <v/>
      </c>
      <c r="AI254" s="1564" t="str">
        <f t="shared" si="80"/>
        <v/>
      </c>
      <c r="AK254" s="1564" t="str">
        <f t="shared" si="81"/>
        <v/>
      </c>
      <c r="AM254" s="1564" t="str">
        <f t="shared" si="82"/>
        <v/>
      </c>
      <c r="AO254" s="1564" t="str">
        <f t="shared" si="83"/>
        <v/>
      </c>
      <c r="AQ254" s="1564" t="str">
        <f t="shared" si="84"/>
        <v/>
      </c>
    </row>
    <row r="255" spans="5:43">
      <c r="E255" s="1564" t="str">
        <f t="shared" si="87"/>
        <v/>
      </c>
      <c r="G255" s="1564" t="str">
        <f t="shared" si="87"/>
        <v/>
      </c>
      <c r="I255" s="1564" t="str">
        <f t="shared" si="67"/>
        <v/>
      </c>
      <c r="K255" s="1564" t="str">
        <f t="shared" si="68"/>
        <v/>
      </c>
      <c r="M255" s="1564" t="str">
        <f t="shared" si="69"/>
        <v/>
      </c>
      <c r="O255" s="1564" t="str">
        <f t="shared" si="70"/>
        <v/>
      </c>
      <c r="Q255" s="1564" t="str">
        <f t="shared" si="71"/>
        <v/>
      </c>
      <c r="S255" s="1564" t="str">
        <f t="shared" si="72"/>
        <v/>
      </c>
      <c r="U255" s="1564" t="str">
        <f t="shared" si="73"/>
        <v/>
      </c>
      <c r="W255" s="1564" t="str">
        <f t="shared" si="74"/>
        <v/>
      </c>
      <c r="Y255" s="1564" t="str">
        <f t="shared" si="75"/>
        <v/>
      </c>
      <c r="AA255" s="1564" t="str">
        <f t="shared" si="76"/>
        <v/>
      </c>
      <c r="AC255" s="1564" t="str">
        <f t="shared" si="77"/>
        <v/>
      </c>
      <c r="AE255" s="1564" t="str">
        <f t="shared" si="78"/>
        <v/>
      </c>
      <c r="AG255" s="1564" t="str">
        <f t="shared" si="79"/>
        <v/>
      </c>
      <c r="AI255" s="1564" t="str">
        <f t="shared" si="80"/>
        <v/>
      </c>
      <c r="AK255" s="1564" t="str">
        <f t="shared" si="81"/>
        <v/>
      </c>
      <c r="AM255" s="1564" t="str">
        <f t="shared" si="82"/>
        <v/>
      </c>
      <c r="AO255" s="1564" t="str">
        <f t="shared" si="83"/>
        <v/>
      </c>
      <c r="AQ255" s="1564" t="str">
        <f t="shared" si="84"/>
        <v/>
      </c>
    </row>
    <row r="256" spans="5:43">
      <c r="E256" s="1564" t="str">
        <f t="shared" si="87"/>
        <v/>
      </c>
      <c r="G256" s="1564" t="str">
        <f t="shared" si="87"/>
        <v/>
      </c>
      <c r="I256" s="1564" t="str">
        <f t="shared" si="67"/>
        <v/>
      </c>
      <c r="K256" s="1564" t="str">
        <f t="shared" si="68"/>
        <v/>
      </c>
      <c r="M256" s="1564" t="str">
        <f t="shared" si="69"/>
        <v/>
      </c>
      <c r="O256" s="1564" t="str">
        <f t="shared" si="70"/>
        <v/>
      </c>
      <c r="Q256" s="1564" t="str">
        <f t="shared" si="71"/>
        <v/>
      </c>
      <c r="S256" s="1564" t="str">
        <f t="shared" si="72"/>
        <v/>
      </c>
      <c r="U256" s="1564" t="str">
        <f t="shared" si="73"/>
        <v/>
      </c>
      <c r="W256" s="1564" t="str">
        <f t="shared" si="74"/>
        <v/>
      </c>
      <c r="Y256" s="1564" t="str">
        <f t="shared" si="75"/>
        <v/>
      </c>
      <c r="AA256" s="1564" t="str">
        <f t="shared" si="76"/>
        <v/>
      </c>
      <c r="AC256" s="1564" t="str">
        <f t="shared" si="77"/>
        <v/>
      </c>
      <c r="AE256" s="1564" t="str">
        <f t="shared" si="78"/>
        <v/>
      </c>
      <c r="AG256" s="1564" t="str">
        <f t="shared" si="79"/>
        <v/>
      </c>
      <c r="AI256" s="1564" t="str">
        <f t="shared" si="80"/>
        <v/>
      </c>
      <c r="AK256" s="1564" t="str">
        <f t="shared" si="81"/>
        <v/>
      </c>
      <c r="AM256" s="1564" t="str">
        <f t="shared" si="82"/>
        <v/>
      </c>
      <c r="AO256" s="1564" t="str">
        <f t="shared" si="83"/>
        <v/>
      </c>
      <c r="AQ256" s="1564" t="str">
        <f t="shared" si="84"/>
        <v/>
      </c>
    </row>
    <row r="257" spans="5:43">
      <c r="E257" s="1564" t="str">
        <f t="shared" si="87"/>
        <v/>
      </c>
      <c r="G257" s="1564" t="str">
        <f t="shared" si="87"/>
        <v/>
      </c>
      <c r="I257" s="1564" t="str">
        <f t="shared" si="67"/>
        <v/>
      </c>
      <c r="K257" s="1564" t="str">
        <f t="shared" si="68"/>
        <v/>
      </c>
      <c r="M257" s="1564" t="str">
        <f t="shared" si="69"/>
        <v/>
      </c>
      <c r="O257" s="1564" t="str">
        <f t="shared" si="70"/>
        <v/>
      </c>
      <c r="Q257" s="1564" t="str">
        <f t="shared" si="71"/>
        <v/>
      </c>
      <c r="S257" s="1564" t="str">
        <f t="shared" si="72"/>
        <v/>
      </c>
      <c r="U257" s="1564" t="str">
        <f t="shared" si="73"/>
        <v/>
      </c>
      <c r="W257" s="1564" t="str">
        <f t="shared" si="74"/>
        <v/>
      </c>
      <c r="Y257" s="1564" t="str">
        <f t="shared" si="75"/>
        <v/>
      </c>
      <c r="AA257" s="1564" t="str">
        <f t="shared" si="76"/>
        <v/>
      </c>
      <c r="AC257" s="1564" t="str">
        <f t="shared" si="77"/>
        <v/>
      </c>
      <c r="AE257" s="1564" t="str">
        <f t="shared" si="78"/>
        <v/>
      </c>
      <c r="AG257" s="1564" t="str">
        <f t="shared" si="79"/>
        <v/>
      </c>
      <c r="AI257" s="1564" t="str">
        <f t="shared" si="80"/>
        <v/>
      </c>
      <c r="AK257" s="1564" t="str">
        <f t="shared" si="81"/>
        <v/>
      </c>
      <c r="AM257" s="1564" t="str">
        <f t="shared" si="82"/>
        <v/>
      </c>
      <c r="AO257" s="1564" t="str">
        <f t="shared" si="83"/>
        <v/>
      </c>
      <c r="AQ257" s="1564" t="str">
        <f t="shared" si="84"/>
        <v/>
      </c>
    </row>
    <row r="258" spans="5:43">
      <c r="E258" s="1564" t="str">
        <f t="shared" si="87"/>
        <v/>
      </c>
      <c r="G258" s="1564" t="str">
        <f t="shared" si="87"/>
        <v/>
      </c>
      <c r="I258" s="1564" t="str">
        <f t="shared" si="67"/>
        <v/>
      </c>
      <c r="K258" s="1564" t="str">
        <f t="shared" si="68"/>
        <v/>
      </c>
      <c r="M258" s="1564" t="str">
        <f t="shared" si="69"/>
        <v/>
      </c>
      <c r="O258" s="1564" t="str">
        <f t="shared" si="70"/>
        <v/>
      </c>
      <c r="Q258" s="1564" t="str">
        <f t="shared" si="71"/>
        <v/>
      </c>
      <c r="S258" s="1564" t="str">
        <f t="shared" si="72"/>
        <v/>
      </c>
      <c r="U258" s="1564" t="str">
        <f t="shared" si="73"/>
        <v/>
      </c>
      <c r="W258" s="1564" t="str">
        <f t="shared" si="74"/>
        <v/>
      </c>
      <c r="Y258" s="1564" t="str">
        <f t="shared" si="75"/>
        <v/>
      </c>
      <c r="AA258" s="1564" t="str">
        <f t="shared" si="76"/>
        <v/>
      </c>
      <c r="AC258" s="1564" t="str">
        <f t="shared" si="77"/>
        <v/>
      </c>
      <c r="AE258" s="1564" t="str">
        <f t="shared" si="78"/>
        <v/>
      </c>
      <c r="AG258" s="1564" t="str">
        <f t="shared" si="79"/>
        <v/>
      </c>
      <c r="AI258" s="1564" t="str">
        <f t="shared" si="80"/>
        <v/>
      </c>
      <c r="AK258" s="1564" t="str">
        <f t="shared" si="81"/>
        <v/>
      </c>
      <c r="AM258" s="1564" t="str">
        <f t="shared" si="82"/>
        <v/>
      </c>
      <c r="AO258" s="1564" t="str">
        <f t="shared" si="83"/>
        <v/>
      </c>
      <c r="AQ258" s="1564" t="str">
        <f t="shared" si="84"/>
        <v/>
      </c>
    </row>
    <row r="259" spans="5:43">
      <c r="E259" s="1564" t="str">
        <f t="shared" si="87"/>
        <v/>
      </c>
      <c r="G259" s="1564" t="str">
        <f t="shared" si="87"/>
        <v/>
      </c>
      <c r="I259" s="1564" t="str">
        <f t="shared" si="67"/>
        <v/>
      </c>
      <c r="K259" s="1564" t="str">
        <f t="shared" si="68"/>
        <v/>
      </c>
      <c r="M259" s="1564" t="str">
        <f t="shared" si="69"/>
        <v/>
      </c>
      <c r="O259" s="1564" t="str">
        <f t="shared" si="70"/>
        <v/>
      </c>
      <c r="Q259" s="1564" t="str">
        <f t="shared" si="71"/>
        <v/>
      </c>
      <c r="S259" s="1564" t="str">
        <f t="shared" si="72"/>
        <v/>
      </c>
      <c r="U259" s="1564" t="str">
        <f t="shared" si="73"/>
        <v/>
      </c>
      <c r="W259" s="1564" t="str">
        <f t="shared" si="74"/>
        <v/>
      </c>
      <c r="Y259" s="1564" t="str">
        <f t="shared" si="75"/>
        <v/>
      </c>
      <c r="AA259" s="1564" t="str">
        <f t="shared" si="76"/>
        <v/>
      </c>
      <c r="AC259" s="1564" t="str">
        <f t="shared" si="77"/>
        <v/>
      </c>
      <c r="AE259" s="1564" t="str">
        <f t="shared" si="78"/>
        <v/>
      </c>
      <c r="AG259" s="1564" t="str">
        <f t="shared" si="79"/>
        <v/>
      </c>
      <c r="AI259" s="1564" t="str">
        <f t="shared" si="80"/>
        <v/>
      </c>
      <c r="AK259" s="1564" t="str">
        <f t="shared" si="81"/>
        <v/>
      </c>
      <c r="AM259" s="1564" t="str">
        <f t="shared" si="82"/>
        <v/>
      </c>
      <c r="AO259" s="1564" t="str">
        <f t="shared" si="83"/>
        <v/>
      </c>
      <c r="AQ259" s="1564" t="str">
        <f t="shared" si="84"/>
        <v/>
      </c>
    </row>
    <row r="260" spans="5:43">
      <c r="E260" s="1564" t="str">
        <f t="shared" si="87"/>
        <v/>
      </c>
      <c r="G260" s="1564" t="str">
        <f t="shared" si="87"/>
        <v/>
      </c>
      <c r="I260" s="1564" t="str">
        <f t="shared" si="67"/>
        <v/>
      </c>
      <c r="K260" s="1564" t="str">
        <f t="shared" si="68"/>
        <v/>
      </c>
      <c r="M260" s="1564" t="str">
        <f t="shared" si="69"/>
        <v/>
      </c>
      <c r="O260" s="1564" t="str">
        <f t="shared" si="70"/>
        <v/>
      </c>
      <c r="Q260" s="1564" t="str">
        <f t="shared" si="71"/>
        <v/>
      </c>
      <c r="S260" s="1564" t="str">
        <f t="shared" si="72"/>
        <v/>
      </c>
      <c r="U260" s="1564" t="str">
        <f t="shared" si="73"/>
        <v/>
      </c>
      <c r="W260" s="1564" t="str">
        <f t="shared" si="74"/>
        <v/>
      </c>
      <c r="Y260" s="1564" t="str">
        <f t="shared" si="75"/>
        <v/>
      </c>
      <c r="AA260" s="1564" t="str">
        <f t="shared" si="76"/>
        <v/>
      </c>
      <c r="AC260" s="1564" t="str">
        <f t="shared" si="77"/>
        <v/>
      </c>
      <c r="AE260" s="1564" t="str">
        <f t="shared" si="78"/>
        <v/>
      </c>
      <c r="AG260" s="1564" t="str">
        <f t="shared" si="79"/>
        <v/>
      </c>
      <c r="AI260" s="1564" t="str">
        <f t="shared" si="80"/>
        <v/>
      </c>
      <c r="AK260" s="1564" t="str">
        <f t="shared" si="81"/>
        <v/>
      </c>
      <c r="AM260" s="1564" t="str">
        <f t="shared" si="82"/>
        <v/>
      </c>
      <c r="AO260" s="1564" t="str">
        <f t="shared" si="83"/>
        <v/>
      </c>
      <c r="AQ260" s="1564" t="str">
        <f t="shared" si="84"/>
        <v/>
      </c>
    </row>
    <row r="261" spans="5:43">
      <c r="E261" s="1564" t="str">
        <f t="shared" si="87"/>
        <v/>
      </c>
      <c r="G261" s="1564" t="str">
        <f t="shared" si="87"/>
        <v/>
      </c>
      <c r="I261" s="1564" t="str">
        <f t="shared" si="67"/>
        <v/>
      </c>
      <c r="K261" s="1564" t="str">
        <f t="shared" si="68"/>
        <v/>
      </c>
      <c r="M261" s="1564" t="str">
        <f t="shared" si="69"/>
        <v/>
      </c>
      <c r="O261" s="1564" t="str">
        <f t="shared" si="70"/>
        <v/>
      </c>
      <c r="Q261" s="1564" t="str">
        <f t="shared" si="71"/>
        <v/>
      </c>
      <c r="S261" s="1564" t="str">
        <f t="shared" si="72"/>
        <v/>
      </c>
      <c r="U261" s="1564" t="str">
        <f t="shared" si="73"/>
        <v/>
      </c>
      <c r="W261" s="1564" t="str">
        <f t="shared" si="74"/>
        <v/>
      </c>
      <c r="Y261" s="1564" t="str">
        <f t="shared" si="75"/>
        <v/>
      </c>
      <c r="AA261" s="1564" t="str">
        <f t="shared" si="76"/>
        <v/>
      </c>
      <c r="AC261" s="1564" t="str">
        <f t="shared" si="77"/>
        <v/>
      </c>
      <c r="AE261" s="1564" t="str">
        <f t="shared" si="78"/>
        <v/>
      </c>
      <c r="AG261" s="1564" t="str">
        <f t="shared" si="79"/>
        <v/>
      </c>
      <c r="AI261" s="1564" t="str">
        <f t="shared" si="80"/>
        <v/>
      </c>
      <c r="AK261" s="1564" t="str">
        <f t="shared" si="81"/>
        <v/>
      </c>
      <c r="AM261" s="1564" t="str">
        <f t="shared" si="82"/>
        <v/>
      </c>
      <c r="AO261" s="1564" t="str">
        <f t="shared" si="83"/>
        <v/>
      </c>
      <c r="AQ261" s="1564" t="str">
        <f t="shared" si="84"/>
        <v/>
      </c>
    </row>
    <row r="262" spans="5:43">
      <c r="E262" s="1564" t="str">
        <f t="shared" si="87"/>
        <v/>
      </c>
      <c r="G262" s="1564" t="str">
        <f t="shared" si="87"/>
        <v/>
      </c>
      <c r="I262" s="1564" t="str">
        <f t="shared" si="67"/>
        <v/>
      </c>
      <c r="K262" s="1564" t="str">
        <f t="shared" si="68"/>
        <v/>
      </c>
      <c r="M262" s="1564" t="str">
        <f t="shared" si="69"/>
        <v/>
      </c>
      <c r="O262" s="1564" t="str">
        <f t="shared" si="70"/>
        <v/>
      </c>
      <c r="Q262" s="1564" t="str">
        <f t="shared" si="71"/>
        <v/>
      </c>
      <c r="S262" s="1564" t="str">
        <f t="shared" si="72"/>
        <v/>
      </c>
      <c r="U262" s="1564" t="str">
        <f t="shared" si="73"/>
        <v/>
      </c>
      <c r="W262" s="1564" t="str">
        <f t="shared" si="74"/>
        <v/>
      </c>
      <c r="Y262" s="1564" t="str">
        <f t="shared" si="75"/>
        <v/>
      </c>
      <c r="AA262" s="1564" t="str">
        <f t="shared" si="76"/>
        <v/>
      </c>
      <c r="AC262" s="1564" t="str">
        <f t="shared" si="77"/>
        <v/>
      </c>
      <c r="AE262" s="1564" t="str">
        <f t="shared" si="78"/>
        <v/>
      </c>
      <c r="AG262" s="1564" t="str">
        <f t="shared" si="79"/>
        <v/>
      </c>
      <c r="AI262" s="1564" t="str">
        <f t="shared" si="80"/>
        <v/>
      </c>
      <c r="AK262" s="1564" t="str">
        <f t="shared" si="81"/>
        <v/>
      </c>
      <c r="AM262" s="1564" t="str">
        <f t="shared" si="82"/>
        <v/>
      </c>
      <c r="AO262" s="1564" t="str">
        <f t="shared" si="83"/>
        <v/>
      </c>
      <c r="AQ262" s="1564" t="str">
        <f t="shared" si="84"/>
        <v/>
      </c>
    </row>
    <row r="263" spans="5:43">
      <c r="E263" s="1564" t="str">
        <f t="shared" si="87"/>
        <v/>
      </c>
      <c r="G263" s="1564" t="str">
        <f t="shared" si="87"/>
        <v/>
      </c>
      <c r="I263" s="1564" t="str">
        <f t="shared" si="67"/>
        <v/>
      </c>
      <c r="K263" s="1564" t="str">
        <f t="shared" si="68"/>
        <v/>
      </c>
      <c r="M263" s="1564" t="str">
        <f t="shared" si="69"/>
        <v/>
      </c>
      <c r="O263" s="1564" t="str">
        <f t="shared" si="70"/>
        <v/>
      </c>
      <c r="Q263" s="1564" t="str">
        <f t="shared" si="71"/>
        <v/>
      </c>
      <c r="S263" s="1564" t="str">
        <f t="shared" si="72"/>
        <v/>
      </c>
      <c r="U263" s="1564" t="str">
        <f t="shared" si="73"/>
        <v/>
      </c>
      <c r="W263" s="1564" t="str">
        <f t="shared" si="74"/>
        <v/>
      </c>
      <c r="Y263" s="1564" t="str">
        <f t="shared" si="75"/>
        <v/>
      </c>
      <c r="AA263" s="1564" t="str">
        <f t="shared" si="76"/>
        <v/>
      </c>
      <c r="AC263" s="1564" t="str">
        <f t="shared" si="77"/>
        <v/>
      </c>
      <c r="AE263" s="1564" t="str">
        <f t="shared" si="78"/>
        <v/>
      </c>
      <c r="AG263" s="1564" t="str">
        <f t="shared" si="79"/>
        <v/>
      </c>
      <c r="AI263" s="1564" t="str">
        <f t="shared" si="80"/>
        <v/>
      </c>
      <c r="AK263" s="1564" t="str">
        <f t="shared" si="81"/>
        <v/>
      </c>
      <c r="AM263" s="1564" t="str">
        <f t="shared" si="82"/>
        <v/>
      </c>
      <c r="AO263" s="1564" t="str">
        <f t="shared" si="83"/>
        <v/>
      </c>
      <c r="AQ263" s="1564" t="str">
        <f t="shared" si="84"/>
        <v/>
      </c>
    </row>
    <row r="264" spans="5:43">
      <c r="E264" s="1564" t="str">
        <f t="shared" si="87"/>
        <v/>
      </c>
      <c r="G264" s="1564" t="str">
        <f t="shared" si="87"/>
        <v/>
      </c>
      <c r="I264" s="1564" t="str">
        <f t="shared" si="67"/>
        <v/>
      </c>
      <c r="K264" s="1564" t="str">
        <f t="shared" si="68"/>
        <v/>
      </c>
      <c r="M264" s="1564" t="str">
        <f t="shared" si="69"/>
        <v/>
      </c>
      <c r="O264" s="1564" t="str">
        <f t="shared" si="70"/>
        <v/>
      </c>
      <c r="Q264" s="1564" t="str">
        <f t="shared" si="71"/>
        <v/>
      </c>
      <c r="S264" s="1564" t="str">
        <f t="shared" si="72"/>
        <v/>
      </c>
      <c r="U264" s="1564" t="str">
        <f t="shared" si="73"/>
        <v/>
      </c>
      <c r="W264" s="1564" t="str">
        <f t="shared" si="74"/>
        <v/>
      </c>
      <c r="Y264" s="1564" t="str">
        <f t="shared" si="75"/>
        <v/>
      </c>
      <c r="AA264" s="1564" t="str">
        <f t="shared" si="76"/>
        <v/>
      </c>
      <c r="AC264" s="1564" t="str">
        <f t="shared" si="77"/>
        <v/>
      </c>
      <c r="AE264" s="1564" t="str">
        <f t="shared" si="78"/>
        <v/>
      </c>
      <c r="AG264" s="1564" t="str">
        <f t="shared" si="79"/>
        <v/>
      </c>
      <c r="AI264" s="1564" t="str">
        <f t="shared" si="80"/>
        <v/>
      </c>
      <c r="AK264" s="1564" t="str">
        <f t="shared" si="81"/>
        <v/>
      </c>
      <c r="AM264" s="1564" t="str">
        <f t="shared" si="82"/>
        <v/>
      </c>
      <c r="AO264" s="1564" t="str">
        <f t="shared" si="83"/>
        <v/>
      </c>
      <c r="AQ264" s="1564" t="str">
        <f t="shared" si="84"/>
        <v/>
      </c>
    </row>
    <row r="265" spans="5:43">
      <c r="E265" s="1564" t="str">
        <f t="shared" si="87"/>
        <v/>
      </c>
      <c r="G265" s="1564" t="str">
        <f t="shared" si="87"/>
        <v/>
      </c>
      <c r="I265" s="1564" t="str">
        <f t="shared" si="67"/>
        <v/>
      </c>
      <c r="K265" s="1564" t="str">
        <f t="shared" si="68"/>
        <v/>
      </c>
      <c r="M265" s="1564" t="str">
        <f t="shared" si="69"/>
        <v/>
      </c>
      <c r="O265" s="1564" t="str">
        <f t="shared" si="70"/>
        <v/>
      </c>
      <c r="Q265" s="1564" t="str">
        <f t="shared" si="71"/>
        <v/>
      </c>
      <c r="S265" s="1564" t="str">
        <f t="shared" si="72"/>
        <v/>
      </c>
      <c r="U265" s="1564" t="str">
        <f t="shared" si="73"/>
        <v/>
      </c>
      <c r="W265" s="1564" t="str">
        <f t="shared" si="74"/>
        <v/>
      </c>
      <c r="Y265" s="1564" t="str">
        <f t="shared" si="75"/>
        <v/>
      </c>
      <c r="AA265" s="1564" t="str">
        <f t="shared" si="76"/>
        <v/>
      </c>
      <c r="AC265" s="1564" t="str">
        <f t="shared" si="77"/>
        <v/>
      </c>
      <c r="AE265" s="1564" t="str">
        <f t="shared" si="78"/>
        <v/>
      </c>
      <c r="AG265" s="1564" t="str">
        <f t="shared" si="79"/>
        <v/>
      </c>
      <c r="AI265" s="1564" t="str">
        <f t="shared" si="80"/>
        <v/>
      </c>
      <c r="AK265" s="1564" t="str">
        <f t="shared" si="81"/>
        <v/>
      </c>
      <c r="AM265" s="1564" t="str">
        <f t="shared" si="82"/>
        <v/>
      </c>
      <c r="AO265" s="1564" t="str">
        <f t="shared" si="83"/>
        <v/>
      </c>
      <c r="AQ265" s="1564" t="str">
        <f t="shared" si="84"/>
        <v/>
      </c>
    </row>
    <row r="266" spans="5:43">
      <c r="E266" s="1564" t="str">
        <f t="shared" si="87"/>
        <v/>
      </c>
      <c r="G266" s="1564" t="str">
        <f t="shared" si="87"/>
        <v/>
      </c>
      <c r="I266" s="1564" t="str">
        <f t="shared" si="67"/>
        <v/>
      </c>
      <c r="K266" s="1564" t="str">
        <f t="shared" si="68"/>
        <v/>
      </c>
      <c r="M266" s="1564" t="str">
        <f t="shared" si="69"/>
        <v/>
      </c>
      <c r="O266" s="1564" t="str">
        <f t="shared" si="70"/>
        <v/>
      </c>
      <c r="Q266" s="1564" t="str">
        <f t="shared" si="71"/>
        <v/>
      </c>
      <c r="S266" s="1564" t="str">
        <f t="shared" si="72"/>
        <v/>
      </c>
      <c r="U266" s="1564" t="str">
        <f t="shared" si="73"/>
        <v/>
      </c>
      <c r="W266" s="1564" t="str">
        <f t="shared" si="74"/>
        <v/>
      </c>
      <c r="Y266" s="1564" t="str">
        <f t="shared" si="75"/>
        <v/>
      </c>
      <c r="AA266" s="1564" t="str">
        <f t="shared" si="76"/>
        <v/>
      </c>
      <c r="AC266" s="1564" t="str">
        <f t="shared" si="77"/>
        <v/>
      </c>
      <c r="AE266" s="1564" t="str">
        <f t="shared" si="78"/>
        <v/>
      </c>
      <c r="AG266" s="1564" t="str">
        <f t="shared" si="79"/>
        <v/>
      </c>
      <c r="AI266" s="1564" t="str">
        <f t="shared" si="80"/>
        <v/>
      </c>
      <c r="AK266" s="1564" t="str">
        <f t="shared" si="81"/>
        <v/>
      </c>
      <c r="AM266" s="1564" t="str">
        <f t="shared" si="82"/>
        <v/>
      </c>
      <c r="AO266" s="1564" t="str">
        <f t="shared" si="83"/>
        <v/>
      </c>
      <c r="AQ266" s="1564" t="str">
        <f t="shared" si="84"/>
        <v/>
      </c>
    </row>
    <row r="267" spans="5:43">
      <c r="E267" s="1564" t="str">
        <f t="shared" si="87"/>
        <v/>
      </c>
      <c r="G267" s="1564" t="str">
        <f t="shared" si="87"/>
        <v/>
      </c>
      <c r="I267" s="1564" t="str">
        <f t="shared" si="67"/>
        <v/>
      </c>
      <c r="K267" s="1564" t="str">
        <f t="shared" si="68"/>
        <v/>
      </c>
      <c r="M267" s="1564" t="str">
        <f t="shared" si="69"/>
        <v/>
      </c>
      <c r="O267" s="1564" t="str">
        <f t="shared" si="70"/>
        <v/>
      </c>
      <c r="Q267" s="1564" t="str">
        <f t="shared" si="71"/>
        <v/>
      </c>
      <c r="S267" s="1564" t="str">
        <f t="shared" si="72"/>
        <v/>
      </c>
      <c r="U267" s="1564" t="str">
        <f t="shared" si="73"/>
        <v/>
      </c>
      <c r="W267" s="1564" t="str">
        <f t="shared" si="74"/>
        <v/>
      </c>
      <c r="Y267" s="1564" t="str">
        <f t="shared" si="75"/>
        <v/>
      </c>
      <c r="AA267" s="1564" t="str">
        <f t="shared" si="76"/>
        <v/>
      </c>
      <c r="AC267" s="1564" t="str">
        <f t="shared" si="77"/>
        <v/>
      </c>
      <c r="AE267" s="1564" t="str">
        <f t="shared" si="78"/>
        <v/>
      </c>
      <c r="AG267" s="1564" t="str">
        <f t="shared" si="79"/>
        <v/>
      </c>
      <c r="AI267" s="1564" t="str">
        <f t="shared" si="80"/>
        <v/>
      </c>
      <c r="AK267" s="1564" t="str">
        <f t="shared" si="81"/>
        <v/>
      </c>
      <c r="AM267" s="1564" t="str">
        <f t="shared" si="82"/>
        <v/>
      </c>
      <c r="AO267" s="1564" t="str">
        <f t="shared" si="83"/>
        <v/>
      </c>
      <c r="AQ267" s="1564" t="str">
        <f t="shared" si="84"/>
        <v/>
      </c>
    </row>
    <row r="268" spans="5:43">
      <c r="E268" s="1564" t="str">
        <f t="shared" si="87"/>
        <v/>
      </c>
      <c r="G268" s="1564" t="str">
        <f t="shared" si="87"/>
        <v/>
      </c>
      <c r="I268" s="1564" t="str">
        <f t="shared" si="67"/>
        <v/>
      </c>
      <c r="K268" s="1564" t="str">
        <f t="shared" si="68"/>
        <v/>
      </c>
      <c r="M268" s="1564" t="str">
        <f t="shared" si="69"/>
        <v/>
      </c>
      <c r="O268" s="1564" t="str">
        <f t="shared" si="70"/>
        <v/>
      </c>
      <c r="Q268" s="1564" t="str">
        <f t="shared" si="71"/>
        <v/>
      </c>
      <c r="S268" s="1564" t="str">
        <f t="shared" si="72"/>
        <v/>
      </c>
      <c r="U268" s="1564" t="str">
        <f t="shared" si="73"/>
        <v/>
      </c>
      <c r="W268" s="1564" t="str">
        <f t="shared" si="74"/>
        <v/>
      </c>
      <c r="Y268" s="1564" t="str">
        <f t="shared" si="75"/>
        <v/>
      </c>
      <c r="AA268" s="1564" t="str">
        <f t="shared" si="76"/>
        <v/>
      </c>
      <c r="AC268" s="1564" t="str">
        <f t="shared" si="77"/>
        <v/>
      </c>
      <c r="AE268" s="1564" t="str">
        <f t="shared" si="78"/>
        <v/>
      </c>
      <c r="AG268" s="1564" t="str">
        <f t="shared" si="79"/>
        <v/>
      </c>
      <c r="AI268" s="1564" t="str">
        <f t="shared" si="80"/>
        <v/>
      </c>
      <c r="AK268" s="1564" t="str">
        <f t="shared" si="81"/>
        <v/>
      </c>
      <c r="AM268" s="1564" t="str">
        <f t="shared" si="82"/>
        <v/>
      </c>
      <c r="AO268" s="1564" t="str">
        <f t="shared" si="83"/>
        <v/>
      </c>
      <c r="AQ268" s="1564" t="str">
        <f t="shared" si="84"/>
        <v/>
      </c>
    </row>
    <row r="269" spans="5:43">
      <c r="E269" s="1564" t="str">
        <f t="shared" ref="E269:G284" si="88">IF(OR($B269=0,D269=0),"",D269/$B269)</f>
        <v/>
      </c>
      <c r="G269" s="1564" t="str">
        <f t="shared" si="88"/>
        <v/>
      </c>
      <c r="I269" s="1564" t="str">
        <f t="shared" ref="I269:I300" si="89">IF(OR($B269=0,H269=0),"",H269/$B269)</f>
        <v/>
      </c>
      <c r="K269" s="1564" t="str">
        <f t="shared" ref="K269:K300" si="90">IF(OR($B269=0,J269=0),"",J269/$B269)</f>
        <v/>
      </c>
      <c r="M269" s="1564" t="str">
        <f t="shared" ref="M269:M300" si="91">IF(OR($B269=0,L269=0),"",L269/$B269)</f>
        <v/>
      </c>
      <c r="O269" s="1564" t="str">
        <f t="shared" ref="O269:O300" si="92">IF(OR($B269=0,N269=0),"",N269/$B269)</f>
        <v/>
      </c>
      <c r="Q269" s="1564" t="str">
        <f t="shared" ref="Q269:Q300" si="93">IF(OR($B269=0,P269=0),"",P269/$B269)</f>
        <v/>
      </c>
      <c r="S269" s="1564" t="str">
        <f t="shared" ref="S269:S300" si="94">IF(OR($B269=0,R269=0),"",R269/$B269)</f>
        <v/>
      </c>
      <c r="U269" s="1564" t="str">
        <f t="shared" ref="U269:U300" si="95">IF(OR($B269=0,T269=0),"",T269/$B269)</f>
        <v/>
      </c>
      <c r="W269" s="1564" t="str">
        <f t="shared" ref="W269:W300" si="96">IF(OR($B269=0,V269=0),"",V269/$B269)</f>
        <v/>
      </c>
      <c r="Y269" s="1564" t="str">
        <f t="shared" ref="Y269:Y300" si="97">IF(OR($B269=0,X269=0),"",X269/$B269)</f>
        <v/>
      </c>
      <c r="AA269" s="1564" t="str">
        <f t="shared" ref="AA269:AA300" si="98">IF(OR($B269=0,Z269=0),"",Z269/$B269)</f>
        <v/>
      </c>
      <c r="AC269" s="1564" t="str">
        <f t="shared" ref="AC269:AC300" si="99">IF(OR($B269=0,AB269=0),"",AB269/$B269)</f>
        <v/>
      </c>
      <c r="AE269" s="1564" t="str">
        <f t="shared" ref="AE269:AE300" si="100">IF(OR($B269=0,AD269=0),"",AD269/$B269)</f>
        <v/>
      </c>
      <c r="AG269" s="1564" t="str">
        <f t="shared" ref="AG269:AG300" si="101">IF(OR($B269=0,AF269=0),"",AF269/$B269)</f>
        <v/>
      </c>
      <c r="AI269" s="1564" t="str">
        <f t="shared" ref="AI269:AI300" si="102">IF(OR($B269=0,AH269=0),"",AH269/$B269)</f>
        <v/>
      </c>
      <c r="AK269" s="1564" t="str">
        <f t="shared" ref="AK269:AK300" si="103">IF(OR($B269=0,AJ269=0),"",AJ269/$B269)</f>
        <v/>
      </c>
      <c r="AM269" s="1564" t="str">
        <f t="shared" ref="AM269:AM300" si="104">IF(OR($B269=0,AL269=0),"",AL269/$B269)</f>
        <v/>
      </c>
      <c r="AO269" s="1564" t="str">
        <f t="shared" ref="AO269:AO300" si="105">IF(OR($B269=0,AN269=0),"",AN269/$B269)</f>
        <v/>
      </c>
      <c r="AQ269" s="1564" t="str">
        <f t="shared" ref="AQ269:AQ300" si="106">IF(OR($B269=0,AP269=0),"",AP269/$B269)</f>
        <v/>
      </c>
    </row>
    <row r="270" spans="5:43">
      <c r="E270" s="1564" t="str">
        <f t="shared" si="88"/>
        <v/>
      </c>
      <c r="G270" s="1564" t="str">
        <f t="shared" si="88"/>
        <v/>
      </c>
      <c r="I270" s="1564" t="str">
        <f t="shared" si="89"/>
        <v/>
      </c>
      <c r="K270" s="1564" t="str">
        <f t="shared" si="90"/>
        <v/>
      </c>
      <c r="M270" s="1564" t="str">
        <f t="shared" si="91"/>
        <v/>
      </c>
      <c r="O270" s="1564" t="str">
        <f t="shared" si="92"/>
        <v/>
      </c>
      <c r="Q270" s="1564" t="str">
        <f t="shared" si="93"/>
        <v/>
      </c>
      <c r="S270" s="1564" t="str">
        <f t="shared" si="94"/>
        <v/>
      </c>
      <c r="U270" s="1564" t="str">
        <f t="shared" si="95"/>
        <v/>
      </c>
      <c r="W270" s="1564" t="str">
        <f t="shared" si="96"/>
        <v/>
      </c>
      <c r="Y270" s="1564" t="str">
        <f t="shared" si="97"/>
        <v/>
      </c>
      <c r="AA270" s="1564" t="str">
        <f t="shared" si="98"/>
        <v/>
      </c>
      <c r="AC270" s="1564" t="str">
        <f t="shared" si="99"/>
        <v/>
      </c>
      <c r="AE270" s="1564" t="str">
        <f t="shared" si="100"/>
        <v/>
      </c>
      <c r="AG270" s="1564" t="str">
        <f t="shared" si="101"/>
        <v/>
      </c>
      <c r="AI270" s="1564" t="str">
        <f t="shared" si="102"/>
        <v/>
      </c>
      <c r="AK270" s="1564" t="str">
        <f t="shared" si="103"/>
        <v/>
      </c>
      <c r="AM270" s="1564" t="str">
        <f t="shared" si="104"/>
        <v/>
      </c>
      <c r="AO270" s="1564" t="str">
        <f t="shared" si="105"/>
        <v/>
      </c>
      <c r="AQ270" s="1564" t="str">
        <f t="shared" si="106"/>
        <v/>
      </c>
    </row>
    <row r="271" spans="5:43">
      <c r="E271" s="1564" t="str">
        <f t="shared" si="88"/>
        <v/>
      </c>
      <c r="G271" s="1564" t="str">
        <f t="shared" si="88"/>
        <v/>
      </c>
      <c r="I271" s="1564" t="str">
        <f t="shared" si="89"/>
        <v/>
      </c>
      <c r="K271" s="1564" t="str">
        <f t="shared" si="90"/>
        <v/>
      </c>
      <c r="M271" s="1564" t="str">
        <f t="shared" si="91"/>
        <v/>
      </c>
      <c r="O271" s="1564" t="str">
        <f t="shared" si="92"/>
        <v/>
      </c>
      <c r="Q271" s="1564" t="str">
        <f t="shared" si="93"/>
        <v/>
      </c>
      <c r="S271" s="1564" t="str">
        <f t="shared" si="94"/>
        <v/>
      </c>
      <c r="U271" s="1564" t="str">
        <f t="shared" si="95"/>
        <v/>
      </c>
      <c r="W271" s="1564" t="str">
        <f t="shared" si="96"/>
        <v/>
      </c>
      <c r="Y271" s="1564" t="str">
        <f t="shared" si="97"/>
        <v/>
      </c>
      <c r="AA271" s="1564" t="str">
        <f t="shared" si="98"/>
        <v/>
      </c>
      <c r="AC271" s="1564" t="str">
        <f t="shared" si="99"/>
        <v/>
      </c>
      <c r="AE271" s="1564" t="str">
        <f t="shared" si="100"/>
        <v/>
      </c>
      <c r="AG271" s="1564" t="str">
        <f t="shared" si="101"/>
        <v/>
      </c>
      <c r="AI271" s="1564" t="str">
        <f t="shared" si="102"/>
        <v/>
      </c>
      <c r="AK271" s="1564" t="str">
        <f t="shared" si="103"/>
        <v/>
      </c>
      <c r="AM271" s="1564" t="str">
        <f t="shared" si="104"/>
        <v/>
      </c>
      <c r="AO271" s="1564" t="str">
        <f t="shared" si="105"/>
        <v/>
      </c>
      <c r="AQ271" s="1564" t="str">
        <f t="shared" si="106"/>
        <v/>
      </c>
    </row>
    <row r="272" spans="5:43">
      <c r="E272" s="1564" t="str">
        <f t="shared" si="88"/>
        <v/>
      </c>
      <c r="G272" s="1564" t="str">
        <f t="shared" si="88"/>
        <v/>
      </c>
      <c r="I272" s="1564" t="str">
        <f t="shared" si="89"/>
        <v/>
      </c>
      <c r="K272" s="1564" t="str">
        <f t="shared" si="90"/>
        <v/>
      </c>
      <c r="M272" s="1564" t="str">
        <f t="shared" si="91"/>
        <v/>
      </c>
      <c r="O272" s="1564" t="str">
        <f t="shared" si="92"/>
        <v/>
      </c>
      <c r="Q272" s="1564" t="str">
        <f t="shared" si="93"/>
        <v/>
      </c>
      <c r="S272" s="1564" t="str">
        <f t="shared" si="94"/>
        <v/>
      </c>
      <c r="U272" s="1564" t="str">
        <f t="shared" si="95"/>
        <v/>
      </c>
      <c r="W272" s="1564" t="str">
        <f t="shared" si="96"/>
        <v/>
      </c>
      <c r="Y272" s="1564" t="str">
        <f t="shared" si="97"/>
        <v/>
      </c>
      <c r="AA272" s="1564" t="str">
        <f t="shared" si="98"/>
        <v/>
      </c>
      <c r="AC272" s="1564" t="str">
        <f t="shared" si="99"/>
        <v/>
      </c>
      <c r="AE272" s="1564" t="str">
        <f t="shared" si="100"/>
        <v/>
      </c>
      <c r="AG272" s="1564" t="str">
        <f t="shared" si="101"/>
        <v/>
      </c>
      <c r="AI272" s="1564" t="str">
        <f t="shared" si="102"/>
        <v/>
      </c>
      <c r="AK272" s="1564" t="str">
        <f t="shared" si="103"/>
        <v/>
      </c>
      <c r="AM272" s="1564" t="str">
        <f t="shared" si="104"/>
        <v/>
      </c>
      <c r="AO272" s="1564" t="str">
        <f t="shared" si="105"/>
        <v/>
      </c>
      <c r="AQ272" s="1564" t="str">
        <f t="shared" si="106"/>
        <v/>
      </c>
    </row>
    <row r="273" spans="5:43">
      <c r="E273" s="1564" t="str">
        <f t="shared" si="88"/>
        <v/>
      </c>
      <c r="G273" s="1564" t="str">
        <f t="shared" si="88"/>
        <v/>
      </c>
      <c r="I273" s="1564" t="str">
        <f t="shared" si="89"/>
        <v/>
      </c>
      <c r="K273" s="1564" t="str">
        <f t="shared" si="90"/>
        <v/>
      </c>
      <c r="M273" s="1564" t="str">
        <f t="shared" si="91"/>
        <v/>
      </c>
      <c r="O273" s="1564" t="str">
        <f t="shared" si="92"/>
        <v/>
      </c>
      <c r="Q273" s="1564" t="str">
        <f t="shared" si="93"/>
        <v/>
      </c>
      <c r="S273" s="1564" t="str">
        <f t="shared" si="94"/>
        <v/>
      </c>
      <c r="U273" s="1564" t="str">
        <f t="shared" si="95"/>
        <v/>
      </c>
      <c r="W273" s="1564" t="str">
        <f t="shared" si="96"/>
        <v/>
      </c>
      <c r="Y273" s="1564" t="str">
        <f t="shared" si="97"/>
        <v/>
      </c>
      <c r="AA273" s="1564" t="str">
        <f t="shared" si="98"/>
        <v/>
      </c>
      <c r="AC273" s="1564" t="str">
        <f t="shared" si="99"/>
        <v/>
      </c>
      <c r="AE273" s="1564" t="str">
        <f t="shared" si="100"/>
        <v/>
      </c>
      <c r="AG273" s="1564" t="str">
        <f t="shared" si="101"/>
        <v/>
      </c>
      <c r="AI273" s="1564" t="str">
        <f t="shared" si="102"/>
        <v/>
      </c>
      <c r="AK273" s="1564" t="str">
        <f t="shared" si="103"/>
        <v/>
      </c>
      <c r="AM273" s="1564" t="str">
        <f t="shared" si="104"/>
        <v/>
      </c>
      <c r="AO273" s="1564" t="str">
        <f t="shared" si="105"/>
        <v/>
      </c>
      <c r="AQ273" s="1564" t="str">
        <f t="shared" si="106"/>
        <v/>
      </c>
    </row>
    <row r="274" spans="5:43">
      <c r="E274" s="1564" t="str">
        <f t="shared" si="88"/>
        <v/>
      </c>
      <c r="G274" s="1564" t="str">
        <f t="shared" si="88"/>
        <v/>
      </c>
      <c r="I274" s="1564" t="str">
        <f t="shared" si="89"/>
        <v/>
      </c>
      <c r="K274" s="1564" t="str">
        <f t="shared" si="90"/>
        <v/>
      </c>
      <c r="M274" s="1564" t="str">
        <f t="shared" si="91"/>
        <v/>
      </c>
      <c r="O274" s="1564" t="str">
        <f t="shared" si="92"/>
        <v/>
      </c>
      <c r="Q274" s="1564" t="str">
        <f t="shared" si="93"/>
        <v/>
      </c>
      <c r="S274" s="1564" t="str">
        <f t="shared" si="94"/>
        <v/>
      </c>
      <c r="U274" s="1564" t="str">
        <f t="shared" si="95"/>
        <v/>
      </c>
      <c r="W274" s="1564" t="str">
        <f t="shared" si="96"/>
        <v/>
      </c>
      <c r="Y274" s="1564" t="str">
        <f t="shared" si="97"/>
        <v/>
      </c>
      <c r="AA274" s="1564" t="str">
        <f t="shared" si="98"/>
        <v/>
      </c>
      <c r="AC274" s="1564" t="str">
        <f t="shared" si="99"/>
        <v/>
      </c>
      <c r="AE274" s="1564" t="str">
        <f t="shared" si="100"/>
        <v/>
      </c>
      <c r="AG274" s="1564" t="str">
        <f t="shared" si="101"/>
        <v/>
      </c>
      <c r="AI274" s="1564" t="str">
        <f t="shared" si="102"/>
        <v/>
      </c>
      <c r="AK274" s="1564" t="str">
        <f t="shared" si="103"/>
        <v/>
      </c>
      <c r="AM274" s="1564" t="str">
        <f t="shared" si="104"/>
        <v/>
      </c>
      <c r="AO274" s="1564" t="str">
        <f t="shared" si="105"/>
        <v/>
      </c>
      <c r="AQ274" s="1564" t="str">
        <f t="shared" si="106"/>
        <v/>
      </c>
    </row>
    <row r="275" spans="5:43">
      <c r="E275" s="1564" t="str">
        <f t="shared" si="88"/>
        <v/>
      </c>
      <c r="G275" s="1564" t="str">
        <f t="shared" si="88"/>
        <v/>
      </c>
      <c r="I275" s="1564" t="str">
        <f t="shared" si="89"/>
        <v/>
      </c>
      <c r="K275" s="1564" t="str">
        <f t="shared" si="90"/>
        <v/>
      </c>
      <c r="M275" s="1564" t="str">
        <f t="shared" si="91"/>
        <v/>
      </c>
      <c r="O275" s="1564" t="str">
        <f t="shared" si="92"/>
        <v/>
      </c>
      <c r="Q275" s="1564" t="str">
        <f t="shared" si="93"/>
        <v/>
      </c>
      <c r="S275" s="1564" t="str">
        <f t="shared" si="94"/>
        <v/>
      </c>
      <c r="U275" s="1564" t="str">
        <f t="shared" si="95"/>
        <v/>
      </c>
      <c r="W275" s="1564" t="str">
        <f t="shared" si="96"/>
        <v/>
      </c>
      <c r="Y275" s="1564" t="str">
        <f t="shared" si="97"/>
        <v/>
      </c>
      <c r="AA275" s="1564" t="str">
        <f t="shared" si="98"/>
        <v/>
      </c>
      <c r="AC275" s="1564" t="str">
        <f t="shared" si="99"/>
        <v/>
      </c>
      <c r="AE275" s="1564" t="str">
        <f t="shared" si="100"/>
        <v/>
      </c>
      <c r="AG275" s="1564" t="str">
        <f t="shared" si="101"/>
        <v/>
      </c>
      <c r="AI275" s="1564" t="str">
        <f t="shared" si="102"/>
        <v/>
      </c>
      <c r="AK275" s="1564" t="str">
        <f t="shared" si="103"/>
        <v/>
      </c>
      <c r="AM275" s="1564" t="str">
        <f t="shared" si="104"/>
        <v/>
      </c>
      <c r="AO275" s="1564" t="str">
        <f t="shared" si="105"/>
        <v/>
      </c>
      <c r="AQ275" s="1564" t="str">
        <f t="shared" si="106"/>
        <v/>
      </c>
    </row>
    <row r="276" spans="5:43">
      <c r="E276" s="1564" t="str">
        <f t="shared" si="88"/>
        <v/>
      </c>
      <c r="G276" s="1564" t="str">
        <f t="shared" si="88"/>
        <v/>
      </c>
      <c r="I276" s="1564" t="str">
        <f t="shared" si="89"/>
        <v/>
      </c>
      <c r="K276" s="1564" t="str">
        <f t="shared" si="90"/>
        <v/>
      </c>
      <c r="M276" s="1564" t="str">
        <f t="shared" si="91"/>
        <v/>
      </c>
      <c r="O276" s="1564" t="str">
        <f t="shared" si="92"/>
        <v/>
      </c>
      <c r="Q276" s="1564" t="str">
        <f t="shared" si="93"/>
        <v/>
      </c>
      <c r="S276" s="1564" t="str">
        <f t="shared" si="94"/>
        <v/>
      </c>
      <c r="U276" s="1564" t="str">
        <f t="shared" si="95"/>
        <v/>
      </c>
      <c r="W276" s="1564" t="str">
        <f t="shared" si="96"/>
        <v/>
      </c>
      <c r="Y276" s="1564" t="str">
        <f t="shared" si="97"/>
        <v/>
      </c>
      <c r="AA276" s="1564" t="str">
        <f t="shared" si="98"/>
        <v/>
      </c>
      <c r="AC276" s="1564" t="str">
        <f t="shared" si="99"/>
        <v/>
      </c>
      <c r="AE276" s="1564" t="str">
        <f t="shared" si="100"/>
        <v/>
      </c>
      <c r="AG276" s="1564" t="str">
        <f t="shared" si="101"/>
        <v/>
      </c>
      <c r="AI276" s="1564" t="str">
        <f t="shared" si="102"/>
        <v/>
      </c>
      <c r="AK276" s="1564" t="str">
        <f t="shared" si="103"/>
        <v/>
      </c>
      <c r="AM276" s="1564" t="str">
        <f t="shared" si="104"/>
        <v/>
      </c>
      <c r="AO276" s="1564" t="str">
        <f t="shared" si="105"/>
        <v/>
      </c>
      <c r="AQ276" s="1564" t="str">
        <f t="shared" si="106"/>
        <v/>
      </c>
    </row>
    <row r="277" spans="5:43">
      <c r="E277" s="1564" t="str">
        <f t="shared" si="88"/>
        <v/>
      </c>
      <c r="G277" s="1564" t="str">
        <f t="shared" si="88"/>
        <v/>
      </c>
      <c r="I277" s="1564" t="str">
        <f t="shared" si="89"/>
        <v/>
      </c>
      <c r="K277" s="1564" t="str">
        <f t="shared" si="90"/>
        <v/>
      </c>
      <c r="M277" s="1564" t="str">
        <f t="shared" si="91"/>
        <v/>
      </c>
      <c r="O277" s="1564" t="str">
        <f t="shared" si="92"/>
        <v/>
      </c>
      <c r="Q277" s="1564" t="str">
        <f t="shared" si="93"/>
        <v/>
      </c>
      <c r="S277" s="1564" t="str">
        <f t="shared" si="94"/>
        <v/>
      </c>
      <c r="U277" s="1564" t="str">
        <f t="shared" si="95"/>
        <v/>
      </c>
      <c r="W277" s="1564" t="str">
        <f t="shared" si="96"/>
        <v/>
      </c>
      <c r="Y277" s="1564" t="str">
        <f t="shared" si="97"/>
        <v/>
      </c>
      <c r="AA277" s="1564" t="str">
        <f t="shared" si="98"/>
        <v/>
      </c>
      <c r="AC277" s="1564" t="str">
        <f t="shared" si="99"/>
        <v/>
      </c>
      <c r="AE277" s="1564" t="str">
        <f t="shared" si="100"/>
        <v/>
      </c>
      <c r="AG277" s="1564" t="str">
        <f t="shared" si="101"/>
        <v/>
      </c>
      <c r="AI277" s="1564" t="str">
        <f t="shared" si="102"/>
        <v/>
      </c>
      <c r="AK277" s="1564" t="str">
        <f t="shared" si="103"/>
        <v/>
      </c>
      <c r="AM277" s="1564" t="str">
        <f t="shared" si="104"/>
        <v/>
      </c>
      <c r="AO277" s="1564" t="str">
        <f t="shared" si="105"/>
        <v/>
      </c>
      <c r="AQ277" s="1564" t="str">
        <f t="shared" si="106"/>
        <v/>
      </c>
    </row>
    <row r="278" spans="5:43">
      <c r="E278" s="1564" t="str">
        <f t="shared" si="88"/>
        <v/>
      </c>
      <c r="G278" s="1564" t="str">
        <f t="shared" si="88"/>
        <v/>
      </c>
      <c r="I278" s="1564" t="str">
        <f t="shared" si="89"/>
        <v/>
      </c>
      <c r="K278" s="1564" t="str">
        <f t="shared" si="90"/>
        <v/>
      </c>
      <c r="M278" s="1564" t="str">
        <f t="shared" si="91"/>
        <v/>
      </c>
      <c r="O278" s="1564" t="str">
        <f t="shared" si="92"/>
        <v/>
      </c>
      <c r="Q278" s="1564" t="str">
        <f t="shared" si="93"/>
        <v/>
      </c>
      <c r="S278" s="1564" t="str">
        <f t="shared" si="94"/>
        <v/>
      </c>
      <c r="U278" s="1564" t="str">
        <f t="shared" si="95"/>
        <v/>
      </c>
      <c r="W278" s="1564" t="str">
        <f t="shared" si="96"/>
        <v/>
      </c>
      <c r="Y278" s="1564" t="str">
        <f t="shared" si="97"/>
        <v/>
      </c>
      <c r="AA278" s="1564" t="str">
        <f t="shared" si="98"/>
        <v/>
      </c>
      <c r="AC278" s="1564" t="str">
        <f t="shared" si="99"/>
        <v/>
      </c>
      <c r="AE278" s="1564" t="str">
        <f t="shared" si="100"/>
        <v/>
      </c>
      <c r="AG278" s="1564" t="str">
        <f t="shared" si="101"/>
        <v/>
      </c>
      <c r="AI278" s="1564" t="str">
        <f t="shared" si="102"/>
        <v/>
      </c>
      <c r="AK278" s="1564" t="str">
        <f t="shared" si="103"/>
        <v/>
      </c>
      <c r="AM278" s="1564" t="str">
        <f t="shared" si="104"/>
        <v/>
      </c>
      <c r="AO278" s="1564" t="str">
        <f t="shared" si="105"/>
        <v/>
      </c>
      <c r="AQ278" s="1564" t="str">
        <f t="shared" si="106"/>
        <v/>
      </c>
    </row>
    <row r="279" spans="5:43">
      <c r="E279" s="1564" t="str">
        <f t="shared" si="88"/>
        <v/>
      </c>
      <c r="G279" s="1564" t="str">
        <f t="shared" si="88"/>
        <v/>
      </c>
      <c r="I279" s="1564" t="str">
        <f t="shared" si="89"/>
        <v/>
      </c>
      <c r="K279" s="1564" t="str">
        <f t="shared" si="90"/>
        <v/>
      </c>
      <c r="M279" s="1564" t="str">
        <f t="shared" si="91"/>
        <v/>
      </c>
      <c r="O279" s="1564" t="str">
        <f t="shared" si="92"/>
        <v/>
      </c>
      <c r="Q279" s="1564" t="str">
        <f t="shared" si="93"/>
        <v/>
      </c>
      <c r="S279" s="1564" t="str">
        <f t="shared" si="94"/>
        <v/>
      </c>
      <c r="U279" s="1564" t="str">
        <f t="shared" si="95"/>
        <v/>
      </c>
      <c r="W279" s="1564" t="str">
        <f t="shared" si="96"/>
        <v/>
      </c>
      <c r="Y279" s="1564" t="str">
        <f t="shared" si="97"/>
        <v/>
      </c>
      <c r="AA279" s="1564" t="str">
        <f t="shared" si="98"/>
        <v/>
      </c>
      <c r="AC279" s="1564" t="str">
        <f t="shared" si="99"/>
        <v/>
      </c>
      <c r="AE279" s="1564" t="str">
        <f t="shared" si="100"/>
        <v/>
      </c>
      <c r="AG279" s="1564" t="str">
        <f t="shared" si="101"/>
        <v/>
      </c>
      <c r="AI279" s="1564" t="str">
        <f t="shared" si="102"/>
        <v/>
      </c>
      <c r="AK279" s="1564" t="str">
        <f t="shared" si="103"/>
        <v/>
      </c>
      <c r="AM279" s="1564" t="str">
        <f t="shared" si="104"/>
        <v/>
      </c>
      <c r="AO279" s="1564" t="str">
        <f t="shared" si="105"/>
        <v/>
      </c>
      <c r="AQ279" s="1564" t="str">
        <f t="shared" si="106"/>
        <v/>
      </c>
    </row>
    <row r="280" spans="5:43">
      <c r="E280" s="1564" t="str">
        <f t="shared" si="88"/>
        <v/>
      </c>
      <c r="G280" s="1564" t="str">
        <f t="shared" si="88"/>
        <v/>
      </c>
      <c r="I280" s="1564" t="str">
        <f t="shared" si="89"/>
        <v/>
      </c>
      <c r="K280" s="1564" t="str">
        <f t="shared" si="90"/>
        <v/>
      </c>
      <c r="M280" s="1564" t="str">
        <f t="shared" si="91"/>
        <v/>
      </c>
      <c r="O280" s="1564" t="str">
        <f t="shared" si="92"/>
        <v/>
      </c>
      <c r="Q280" s="1564" t="str">
        <f t="shared" si="93"/>
        <v/>
      </c>
      <c r="S280" s="1564" t="str">
        <f t="shared" si="94"/>
        <v/>
      </c>
      <c r="U280" s="1564" t="str">
        <f t="shared" si="95"/>
        <v/>
      </c>
      <c r="W280" s="1564" t="str">
        <f t="shared" si="96"/>
        <v/>
      </c>
      <c r="Y280" s="1564" t="str">
        <f t="shared" si="97"/>
        <v/>
      </c>
      <c r="AA280" s="1564" t="str">
        <f t="shared" si="98"/>
        <v/>
      </c>
      <c r="AC280" s="1564" t="str">
        <f t="shared" si="99"/>
        <v/>
      </c>
      <c r="AE280" s="1564" t="str">
        <f t="shared" si="100"/>
        <v/>
      </c>
      <c r="AG280" s="1564" t="str">
        <f t="shared" si="101"/>
        <v/>
      </c>
      <c r="AI280" s="1564" t="str">
        <f t="shared" si="102"/>
        <v/>
      </c>
      <c r="AK280" s="1564" t="str">
        <f t="shared" si="103"/>
        <v/>
      </c>
      <c r="AM280" s="1564" t="str">
        <f t="shared" si="104"/>
        <v/>
      </c>
      <c r="AO280" s="1564" t="str">
        <f t="shared" si="105"/>
        <v/>
      </c>
      <c r="AQ280" s="1564" t="str">
        <f t="shared" si="106"/>
        <v/>
      </c>
    </row>
    <row r="281" spans="5:43">
      <c r="E281" s="1564" t="str">
        <f t="shared" si="88"/>
        <v/>
      </c>
      <c r="G281" s="1564" t="str">
        <f t="shared" si="88"/>
        <v/>
      </c>
      <c r="I281" s="1564" t="str">
        <f t="shared" si="89"/>
        <v/>
      </c>
      <c r="K281" s="1564" t="str">
        <f t="shared" si="90"/>
        <v/>
      </c>
      <c r="M281" s="1564" t="str">
        <f t="shared" si="91"/>
        <v/>
      </c>
      <c r="O281" s="1564" t="str">
        <f t="shared" si="92"/>
        <v/>
      </c>
      <c r="Q281" s="1564" t="str">
        <f t="shared" si="93"/>
        <v/>
      </c>
      <c r="S281" s="1564" t="str">
        <f t="shared" si="94"/>
        <v/>
      </c>
      <c r="U281" s="1564" t="str">
        <f t="shared" si="95"/>
        <v/>
      </c>
      <c r="W281" s="1564" t="str">
        <f t="shared" si="96"/>
        <v/>
      </c>
      <c r="Y281" s="1564" t="str">
        <f t="shared" si="97"/>
        <v/>
      </c>
      <c r="AA281" s="1564" t="str">
        <f t="shared" si="98"/>
        <v/>
      </c>
      <c r="AC281" s="1564" t="str">
        <f t="shared" si="99"/>
        <v/>
      </c>
      <c r="AE281" s="1564" t="str">
        <f t="shared" si="100"/>
        <v/>
      </c>
      <c r="AG281" s="1564" t="str">
        <f t="shared" si="101"/>
        <v/>
      </c>
      <c r="AI281" s="1564" t="str">
        <f t="shared" si="102"/>
        <v/>
      </c>
      <c r="AK281" s="1564" t="str">
        <f t="shared" si="103"/>
        <v/>
      </c>
      <c r="AM281" s="1564" t="str">
        <f t="shared" si="104"/>
        <v/>
      </c>
      <c r="AO281" s="1564" t="str">
        <f t="shared" si="105"/>
        <v/>
      </c>
      <c r="AQ281" s="1564" t="str">
        <f t="shared" si="106"/>
        <v/>
      </c>
    </row>
    <row r="282" spans="5:43">
      <c r="E282" s="1564" t="str">
        <f t="shared" si="88"/>
        <v/>
      </c>
      <c r="G282" s="1564" t="str">
        <f t="shared" si="88"/>
        <v/>
      </c>
      <c r="I282" s="1564" t="str">
        <f t="shared" si="89"/>
        <v/>
      </c>
      <c r="K282" s="1564" t="str">
        <f t="shared" si="90"/>
        <v/>
      </c>
      <c r="M282" s="1564" t="str">
        <f t="shared" si="91"/>
        <v/>
      </c>
      <c r="O282" s="1564" t="str">
        <f t="shared" si="92"/>
        <v/>
      </c>
      <c r="Q282" s="1564" t="str">
        <f t="shared" si="93"/>
        <v/>
      </c>
      <c r="S282" s="1564" t="str">
        <f t="shared" si="94"/>
        <v/>
      </c>
      <c r="U282" s="1564" t="str">
        <f t="shared" si="95"/>
        <v/>
      </c>
      <c r="W282" s="1564" t="str">
        <f t="shared" si="96"/>
        <v/>
      </c>
      <c r="Y282" s="1564" t="str">
        <f t="shared" si="97"/>
        <v/>
      </c>
      <c r="AA282" s="1564" t="str">
        <f t="shared" si="98"/>
        <v/>
      </c>
      <c r="AC282" s="1564" t="str">
        <f t="shared" si="99"/>
        <v/>
      </c>
      <c r="AE282" s="1564" t="str">
        <f t="shared" si="100"/>
        <v/>
      </c>
      <c r="AG282" s="1564" t="str">
        <f t="shared" si="101"/>
        <v/>
      </c>
      <c r="AI282" s="1564" t="str">
        <f t="shared" si="102"/>
        <v/>
      </c>
      <c r="AK282" s="1564" t="str">
        <f t="shared" si="103"/>
        <v/>
      </c>
      <c r="AM282" s="1564" t="str">
        <f t="shared" si="104"/>
        <v/>
      </c>
      <c r="AO282" s="1564" t="str">
        <f t="shared" si="105"/>
        <v/>
      </c>
      <c r="AQ282" s="1564" t="str">
        <f t="shared" si="106"/>
        <v/>
      </c>
    </row>
    <row r="283" spans="5:43">
      <c r="E283" s="1564" t="str">
        <f t="shared" si="88"/>
        <v/>
      </c>
      <c r="G283" s="1564" t="str">
        <f t="shared" si="88"/>
        <v/>
      </c>
      <c r="I283" s="1564" t="str">
        <f t="shared" si="89"/>
        <v/>
      </c>
      <c r="K283" s="1564" t="str">
        <f t="shared" si="90"/>
        <v/>
      </c>
      <c r="M283" s="1564" t="str">
        <f t="shared" si="91"/>
        <v/>
      </c>
      <c r="O283" s="1564" t="str">
        <f t="shared" si="92"/>
        <v/>
      </c>
      <c r="Q283" s="1564" t="str">
        <f t="shared" si="93"/>
        <v/>
      </c>
      <c r="S283" s="1564" t="str">
        <f t="shared" si="94"/>
        <v/>
      </c>
      <c r="U283" s="1564" t="str">
        <f t="shared" si="95"/>
        <v/>
      </c>
      <c r="W283" s="1564" t="str">
        <f t="shared" si="96"/>
        <v/>
      </c>
      <c r="Y283" s="1564" t="str">
        <f t="shared" si="97"/>
        <v/>
      </c>
      <c r="AA283" s="1564" t="str">
        <f t="shared" si="98"/>
        <v/>
      </c>
      <c r="AC283" s="1564" t="str">
        <f t="shared" si="99"/>
        <v/>
      </c>
      <c r="AE283" s="1564" t="str">
        <f t="shared" si="100"/>
        <v/>
      </c>
      <c r="AG283" s="1564" t="str">
        <f t="shared" si="101"/>
        <v/>
      </c>
      <c r="AI283" s="1564" t="str">
        <f t="shared" si="102"/>
        <v/>
      </c>
      <c r="AK283" s="1564" t="str">
        <f t="shared" si="103"/>
        <v/>
      </c>
      <c r="AM283" s="1564" t="str">
        <f t="shared" si="104"/>
        <v/>
      </c>
      <c r="AO283" s="1564" t="str">
        <f t="shared" si="105"/>
        <v/>
      </c>
      <c r="AQ283" s="1564" t="str">
        <f t="shared" si="106"/>
        <v/>
      </c>
    </row>
    <row r="284" spans="5:43">
      <c r="E284" s="1564" t="str">
        <f t="shared" si="88"/>
        <v/>
      </c>
      <c r="G284" s="1564" t="str">
        <f t="shared" si="88"/>
        <v/>
      </c>
      <c r="I284" s="1564" t="str">
        <f t="shared" si="89"/>
        <v/>
      </c>
      <c r="K284" s="1564" t="str">
        <f t="shared" si="90"/>
        <v/>
      </c>
      <c r="M284" s="1564" t="str">
        <f t="shared" si="91"/>
        <v/>
      </c>
      <c r="O284" s="1564" t="str">
        <f t="shared" si="92"/>
        <v/>
      </c>
      <c r="Q284" s="1564" t="str">
        <f t="shared" si="93"/>
        <v/>
      </c>
      <c r="S284" s="1564" t="str">
        <f t="shared" si="94"/>
        <v/>
      </c>
      <c r="U284" s="1564" t="str">
        <f t="shared" si="95"/>
        <v/>
      </c>
      <c r="W284" s="1564" t="str">
        <f t="shared" si="96"/>
        <v/>
      </c>
      <c r="Y284" s="1564" t="str">
        <f t="shared" si="97"/>
        <v/>
      </c>
      <c r="AA284" s="1564" t="str">
        <f t="shared" si="98"/>
        <v/>
      </c>
      <c r="AC284" s="1564" t="str">
        <f t="shared" si="99"/>
        <v/>
      </c>
      <c r="AE284" s="1564" t="str">
        <f t="shared" si="100"/>
        <v/>
      </c>
      <c r="AG284" s="1564" t="str">
        <f t="shared" si="101"/>
        <v/>
      </c>
      <c r="AI284" s="1564" t="str">
        <f t="shared" si="102"/>
        <v/>
      </c>
      <c r="AK284" s="1564" t="str">
        <f t="shared" si="103"/>
        <v/>
      </c>
      <c r="AM284" s="1564" t="str">
        <f t="shared" si="104"/>
        <v/>
      </c>
      <c r="AO284" s="1564" t="str">
        <f t="shared" si="105"/>
        <v/>
      </c>
      <c r="AQ284" s="1564" t="str">
        <f t="shared" si="106"/>
        <v/>
      </c>
    </row>
    <row r="285" spans="5:43">
      <c r="E285" s="1564" t="str">
        <f t="shared" ref="E285:G300" si="107">IF(OR($B285=0,D285=0),"",D285/$B285)</f>
        <v/>
      </c>
      <c r="G285" s="1564" t="str">
        <f t="shared" si="107"/>
        <v/>
      </c>
      <c r="I285" s="1564" t="str">
        <f t="shared" si="89"/>
        <v/>
      </c>
      <c r="K285" s="1564" t="str">
        <f t="shared" si="90"/>
        <v/>
      </c>
      <c r="M285" s="1564" t="str">
        <f t="shared" si="91"/>
        <v/>
      </c>
      <c r="O285" s="1564" t="str">
        <f t="shared" si="92"/>
        <v/>
      </c>
      <c r="Q285" s="1564" t="str">
        <f t="shared" si="93"/>
        <v/>
      </c>
      <c r="S285" s="1564" t="str">
        <f t="shared" si="94"/>
        <v/>
      </c>
      <c r="U285" s="1564" t="str">
        <f t="shared" si="95"/>
        <v/>
      </c>
      <c r="W285" s="1564" t="str">
        <f t="shared" si="96"/>
        <v/>
      </c>
      <c r="Y285" s="1564" t="str">
        <f t="shared" si="97"/>
        <v/>
      </c>
      <c r="AA285" s="1564" t="str">
        <f t="shared" si="98"/>
        <v/>
      </c>
      <c r="AC285" s="1564" t="str">
        <f t="shared" si="99"/>
        <v/>
      </c>
      <c r="AE285" s="1564" t="str">
        <f t="shared" si="100"/>
        <v/>
      </c>
      <c r="AG285" s="1564" t="str">
        <f t="shared" si="101"/>
        <v/>
      </c>
      <c r="AI285" s="1564" t="str">
        <f t="shared" si="102"/>
        <v/>
      </c>
      <c r="AK285" s="1564" t="str">
        <f t="shared" si="103"/>
        <v/>
      </c>
      <c r="AM285" s="1564" t="str">
        <f t="shared" si="104"/>
        <v/>
      </c>
      <c r="AO285" s="1564" t="str">
        <f t="shared" si="105"/>
        <v/>
      </c>
      <c r="AQ285" s="1564" t="str">
        <f t="shared" si="106"/>
        <v/>
      </c>
    </row>
    <row r="286" spans="5:43">
      <c r="E286" s="1564" t="str">
        <f t="shared" si="107"/>
        <v/>
      </c>
      <c r="G286" s="1564" t="str">
        <f t="shared" si="107"/>
        <v/>
      </c>
      <c r="I286" s="1564" t="str">
        <f t="shared" si="89"/>
        <v/>
      </c>
      <c r="K286" s="1564" t="str">
        <f t="shared" si="90"/>
        <v/>
      </c>
      <c r="M286" s="1564" t="str">
        <f t="shared" si="91"/>
        <v/>
      </c>
      <c r="O286" s="1564" t="str">
        <f t="shared" si="92"/>
        <v/>
      </c>
      <c r="Q286" s="1564" t="str">
        <f t="shared" si="93"/>
        <v/>
      </c>
      <c r="S286" s="1564" t="str">
        <f t="shared" si="94"/>
        <v/>
      </c>
      <c r="U286" s="1564" t="str">
        <f t="shared" si="95"/>
        <v/>
      </c>
      <c r="W286" s="1564" t="str">
        <f t="shared" si="96"/>
        <v/>
      </c>
      <c r="Y286" s="1564" t="str">
        <f t="shared" si="97"/>
        <v/>
      </c>
      <c r="AA286" s="1564" t="str">
        <f t="shared" si="98"/>
        <v/>
      </c>
      <c r="AC286" s="1564" t="str">
        <f t="shared" si="99"/>
        <v/>
      </c>
      <c r="AE286" s="1564" t="str">
        <f t="shared" si="100"/>
        <v/>
      </c>
      <c r="AG286" s="1564" t="str">
        <f t="shared" si="101"/>
        <v/>
      </c>
      <c r="AI286" s="1564" t="str">
        <f t="shared" si="102"/>
        <v/>
      </c>
      <c r="AK286" s="1564" t="str">
        <f t="shared" si="103"/>
        <v/>
      </c>
      <c r="AM286" s="1564" t="str">
        <f t="shared" si="104"/>
        <v/>
      </c>
      <c r="AO286" s="1564" t="str">
        <f t="shared" si="105"/>
        <v/>
      </c>
      <c r="AQ286" s="1564" t="str">
        <f t="shared" si="106"/>
        <v/>
      </c>
    </row>
    <row r="287" spans="5:43">
      <c r="E287" s="1564" t="str">
        <f t="shared" si="107"/>
        <v/>
      </c>
      <c r="G287" s="1564" t="str">
        <f t="shared" si="107"/>
        <v/>
      </c>
      <c r="I287" s="1564" t="str">
        <f t="shared" si="89"/>
        <v/>
      </c>
      <c r="K287" s="1564" t="str">
        <f t="shared" si="90"/>
        <v/>
      </c>
      <c r="M287" s="1564" t="str">
        <f t="shared" si="91"/>
        <v/>
      </c>
      <c r="O287" s="1564" t="str">
        <f t="shared" si="92"/>
        <v/>
      </c>
      <c r="Q287" s="1564" t="str">
        <f t="shared" si="93"/>
        <v/>
      </c>
      <c r="S287" s="1564" t="str">
        <f t="shared" si="94"/>
        <v/>
      </c>
      <c r="U287" s="1564" t="str">
        <f t="shared" si="95"/>
        <v/>
      </c>
      <c r="W287" s="1564" t="str">
        <f t="shared" si="96"/>
        <v/>
      </c>
      <c r="Y287" s="1564" t="str">
        <f t="shared" si="97"/>
        <v/>
      </c>
      <c r="AA287" s="1564" t="str">
        <f t="shared" si="98"/>
        <v/>
      </c>
      <c r="AC287" s="1564" t="str">
        <f t="shared" si="99"/>
        <v/>
      </c>
      <c r="AE287" s="1564" t="str">
        <f t="shared" si="100"/>
        <v/>
      </c>
      <c r="AG287" s="1564" t="str">
        <f t="shared" si="101"/>
        <v/>
      </c>
      <c r="AI287" s="1564" t="str">
        <f t="shared" si="102"/>
        <v/>
      </c>
      <c r="AK287" s="1564" t="str">
        <f t="shared" si="103"/>
        <v/>
      </c>
      <c r="AM287" s="1564" t="str">
        <f t="shared" si="104"/>
        <v/>
      </c>
      <c r="AO287" s="1564" t="str">
        <f t="shared" si="105"/>
        <v/>
      </c>
      <c r="AQ287" s="1564" t="str">
        <f t="shared" si="106"/>
        <v/>
      </c>
    </row>
    <row r="288" spans="5:43">
      <c r="E288" s="1564" t="str">
        <f t="shared" si="107"/>
        <v/>
      </c>
      <c r="G288" s="1564" t="str">
        <f t="shared" si="107"/>
        <v/>
      </c>
      <c r="I288" s="1564" t="str">
        <f t="shared" si="89"/>
        <v/>
      </c>
      <c r="K288" s="1564" t="str">
        <f t="shared" si="90"/>
        <v/>
      </c>
      <c r="M288" s="1564" t="str">
        <f t="shared" si="91"/>
        <v/>
      </c>
      <c r="O288" s="1564" t="str">
        <f t="shared" si="92"/>
        <v/>
      </c>
      <c r="Q288" s="1564" t="str">
        <f t="shared" si="93"/>
        <v/>
      </c>
      <c r="S288" s="1564" t="str">
        <f t="shared" si="94"/>
        <v/>
      </c>
      <c r="U288" s="1564" t="str">
        <f t="shared" si="95"/>
        <v/>
      </c>
      <c r="W288" s="1564" t="str">
        <f t="shared" si="96"/>
        <v/>
      </c>
      <c r="Y288" s="1564" t="str">
        <f t="shared" si="97"/>
        <v/>
      </c>
      <c r="AA288" s="1564" t="str">
        <f t="shared" si="98"/>
        <v/>
      </c>
      <c r="AC288" s="1564" t="str">
        <f t="shared" si="99"/>
        <v/>
      </c>
      <c r="AE288" s="1564" t="str">
        <f t="shared" si="100"/>
        <v/>
      </c>
      <c r="AG288" s="1564" t="str">
        <f t="shared" si="101"/>
        <v/>
      </c>
      <c r="AI288" s="1564" t="str">
        <f t="shared" si="102"/>
        <v/>
      </c>
      <c r="AK288" s="1564" t="str">
        <f t="shared" si="103"/>
        <v/>
      </c>
      <c r="AM288" s="1564" t="str">
        <f t="shared" si="104"/>
        <v/>
      </c>
      <c r="AO288" s="1564" t="str">
        <f t="shared" si="105"/>
        <v/>
      </c>
      <c r="AQ288" s="1564" t="str">
        <f t="shared" si="106"/>
        <v/>
      </c>
    </row>
    <row r="289" spans="5:43">
      <c r="E289" s="1564" t="str">
        <f t="shared" si="107"/>
        <v/>
      </c>
      <c r="G289" s="1564" t="str">
        <f t="shared" si="107"/>
        <v/>
      </c>
      <c r="I289" s="1564" t="str">
        <f t="shared" si="89"/>
        <v/>
      </c>
      <c r="K289" s="1564" t="str">
        <f t="shared" si="90"/>
        <v/>
      </c>
      <c r="M289" s="1564" t="str">
        <f t="shared" si="91"/>
        <v/>
      </c>
      <c r="O289" s="1564" t="str">
        <f t="shared" si="92"/>
        <v/>
      </c>
      <c r="Q289" s="1564" t="str">
        <f t="shared" si="93"/>
        <v/>
      </c>
      <c r="S289" s="1564" t="str">
        <f t="shared" si="94"/>
        <v/>
      </c>
      <c r="U289" s="1564" t="str">
        <f t="shared" si="95"/>
        <v/>
      </c>
      <c r="W289" s="1564" t="str">
        <f t="shared" si="96"/>
        <v/>
      </c>
      <c r="Y289" s="1564" t="str">
        <f t="shared" si="97"/>
        <v/>
      </c>
      <c r="AA289" s="1564" t="str">
        <f t="shared" si="98"/>
        <v/>
      </c>
      <c r="AC289" s="1564" t="str">
        <f t="shared" si="99"/>
        <v/>
      </c>
      <c r="AE289" s="1564" t="str">
        <f t="shared" si="100"/>
        <v/>
      </c>
      <c r="AG289" s="1564" t="str">
        <f t="shared" si="101"/>
        <v/>
      </c>
      <c r="AI289" s="1564" t="str">
        <f t="shared" si="102"/>
        <v/>
      </c>
      <c r="AK289" s="1564" t="str">
        <f t="shared" si="103"/>
        <v/>
      </c>
      <c r="AM289" s="1564" t="str">
        <f t="shared" si="104"/>
        <v/>
      </c>
      <c r="AO289" s="1564" t="str">
        <f t="shared" si="105"/>
        <v/>
      </c>
      <c r="AQ289" s="1564" t="str">
        <f t="shared" si="106"/>
        <v/>
      </c>
    </row>
    <row r="290" spans="5:43">
      <c r="E290" s="1564" t="str">
        <f t="shared" si="107"/>
        <v/>
      </c>
      <c r="G290" s="1564" t="str">
        <f t="shared" si="107"/>
        <v/>
      </c>
      <c r="I290" s="1564" t="str">
        <f t="shared" si="89"/>
        <v/>
      </c>
      <c r="K290" s="1564" t="str">
        <f t="shared" si="90"/>
        <v/>
      </c>
      <c r="M290" s="1564" t="str">
        <f t="shared" si="91"/>
        <v/>
      </c>
      <c r="O290" s="1564" t="str">
        <f t="shared" si="92"/>
        <v/>
      </c>
      <c r="Q290" s="1564" t="str">
        <f t="shared" si="93"/>
        <v/>
      </c>
      <c r="S290" s="1564" t="str">
        <f t="shared" si="94"/>
        <v/>
      </c>
      <c r="U290" s="1564" t="str">
        <f t="shared" si="95"/>
        <v/>
      </c>
      <c r="W290" s="1564" t="str">
        <f t="shared" si="96"/>
        <v/>
      </c>
      <c r="Y290" s="1564" t="str">
        <f t="shared" si="97"/>
        <v/>
      </c>
      <c r="AA290" s="1564" t="str">
        <f t="shared" si="98"/>
        <v/>
      </c>
      <c r="AC290" s="1564" t="str">
        <f t="shared" si="99"/>
        <v/>
      </c>
      <c r="AE290" s="1564" t="str">
        <f t="shared" si="100"/>
        <v/>
      </c>
      <c r="AG290" s="1564" t="str">
        <f t="shared" si="101"/>
        <v/>
      </c>
      <c r="AI290" s="1564" t="str">
        <f t="shared" si="102"/>
        <v/>
      </c>
      <c r="AK290" s="1564" t="str">
        <f t="shared" si="103"/>
        <v/>
      </c>
      <c r="AM290" s="1564" t="str">
        <f t="shared" si="104"/>
        <v/>
      </c>
      <c r="AO290" s="1564" t="str">
        <f t="shared" si="105"/>
        <v/>
      </c>
      <c r="AQ290" s="1564" t="str">
        <f t="shared" si="106"/>
        <v/>
      </c>
    </row>
    <row r="291" spans="5:43">
      <c r="E291" s="1564" t="str">
        <f t="shared" si="107"/>
        <v/>
      </c>
      <c r="G291" s="1564" t="str">
        <f t="shared" si="107"/>
        <v/>
      </c>
      <c r="I291" s="1564" t="str">
        <f t="shared" si="89"/>
        <v/>
      </c>
      <c r="K291" s="1564" t="str">
        <f t="shared" si="90"/>
        <v/>
      </c>
      <c r="M291" s="1564" t="str">
        <f t="shared" si="91"/>
        <v/>
      </c>
      <c r="O291" s="1564" t="str">
        <f t="shared" si="92"/>
        <v/>
      </c>
      <c r="Q291" s="1564" t="str">
        <f t="shared" si="93"/>
        <v/>
      </c>
      <c r="S291" s="1564" t="str">
        <f t="shared" si="94"/>
        <v/>
      </c>
      <c r="U291" s="1564" t="str">
        <f t="shared" si="95"/>
        <v/>
      </c>
      <c r="W291" s="1564" t="str">
        <f t="shared" si="96"/>
        <v/>
      </c>
      <c r="Y291" s="1564" t="str">
        <f t="shared" si="97"/>
        <v/>
      </c>
      <c r="AA291" s="1564" t="str">
        <f t="shared" si="98"/>
        <v/>
      </c>
      <c r="AC291" s="1564" t="str">
        <f t="shared" si="99"/>
        <v/>
      </c>
      <c r="AE291" s="1564" t="str">
        <f t="shared" si="100"/>
        <v/>
      </c>
      <c r="AG291" s="1564" t="str">
        <f t="shared" si="101"/>
        <v/>
      </c>
      <c r="AI291" s="1564" t="str">
        <f t="shared" si="102"/>
        <v/>
      </c>
      <c r="AK291" s="1564" t="str">
        <f t="shared" si="103"/>
        <v/>
      </c>
      <c r="AM291" s="1564" t="str">
        <f t="shared" si="104"/>
        <v/>
      </c>
      <c r="AO291" s="1564" t="str">
        <f t="shared" si="105"/>
        <v/>
      </c>
      <c r="AQ291" s="1564" t="str">
        <f t="shared" si="106"/>
        <v/>
      </c>
    </row>
    <row r="292" spans="5:43">
      <c r="E292" s="1564" t="str">
        <f t="shared" si="107"/>
        <v/>
      </c>
      <c r="G292" s="1564" t="str">
        <f t="shared" si="107"/>
        <v/>
      </c>
      <c r="I292" s="1564" t="str">
        <f t="shared" si="89"/>
        <v/>
      </c>
      <c r="K292" s="1564" t="str">
        <f t="shared" si="90"/>
        <v/>
      </c>
      <c r="M292" s="1564" t="str">
        <f t="shared" si="91"/>
        <v/>
      </c>
      <c r="O292" s="1564" t="str">
        <f t="shared" si="92"/>
        <v/>
      </c>
      <c r="Q292" s="1564" t="str">
        <f t="shared" si="93"/>
        <v/>
      </c>
      <c r="S292" s="1564" t="str">
        <f t="shared" si="94"/>
        <v/>
      </c>
      <c r="U292" s="1564" t="str">
        <f t="shared" si="95"/>
        <v/>
      </c>
      <c r="W292" s="1564" t="str">
        <f t="shared" si="96"/>
        <v/>
      </c>
      <c r="Y292" s="1564" t="str">
        <f t="shared" si="97"/>
        <v/>
      </c>
      <c r="AA292" s="1564" t="str">
        <f t="shared" si="98"/>
        <v/>
      </c>
      <c r="AC292" s="1564" t="str">
        <f t="shared" si="99"/>
        <v/>
      </c>
      <c r="AE292" s="1564" t="str">
        <f t="shared" si="100"/>
        <v/>
      </c>
      <c r="AG292" s="1564" t="str">
        <f t="shared" si="101"/>
        <v/>
      </c>
      <c r="AI292" s="1564" t="str">
        <f t="shared" si="102"/>
        <v/>
      </c>
      <c r="AK292" s="1564" t="str">
        <f t="shared" si="103"/>
        <v/>
      </c>
      <c r="AM292" s="1564" t="str">
        <f t="shared" si="104"/>
        <v/>
      </c>
      <c r="AO292" s="1564" t="str">
        <f t="shared" si="105"/>
        <v/>
      </c>
      <c r="AQ292" s="1564" t="str">
        <f t="shared" si="106"/>
        <v/>
      </c>
    </row>
    <row r="293" spans="5:43">
      <c r="E293" s="1564" t="str">
        <f t="shared" si="107"/>
        <v/>
      </c>
      <c r="G293" s="1564" t="str">
        <f t="shared" si="107"/>
        <v/>
      </c>
      <c r="I293" s="1564" t="str">
        <f t="shared" si="89"/>
        <v/>
      </c>
      <c r="K293" s="1564" t="str">
        <f t="shared" si="90"/>
        <v/>
      </c>
      <c r="M293" s="1564" t="str">
        <f t="shared" si="91"/>
        <v/>
      </c>
      <c r="O293" s="1564" t="str">
        <f t="shared" si="92"/>
        <v/>
      </c>
      <c r="Q293" s="1564" t="str">
        <f t="shared" si="93"/>
        <v/>
      </c>
      <c r="S293" s="1564" t="str">
        <f t="shared" si="94"/>
        <v/>
      </c>
      <c r="U293" s="1564" t="str">
        <f t="shared" si="95"/>
        <v/>
      </c>
      <c r="W293" s="1564" t="str">
        <f t="shared" si="96"/>
        <v/>
      </c>
      <c r="Y293" s="1564" t="str">
        <f t="shared" si="97"/>
        <v/>
      </c>
      <c r="AA293" s="1564" t="str">
        <f t="shared" si="98"/>
        <v/>
      </c>
      <c r="AC293" s="1564" t="str">
        <f t="shared" si="99"/>
        <v/>
      </c>
      <c r="AE293" s="1564" t="str">
        <f t="shared" si="100"/>
        <v/>
      </c>
      <c r="AG293" s="1564" t="str">
        <f t="shared" si="101"/>
        <v/>
      </c>
      <c r="AI293" s="1564" t="str">
        <f t="shared" si="102"/>
        <v/>
      </c>
      <c r="AK293" s="1564" t="str">
        <f t="shared" si="103"/>
        <v/>
      </c>
      <c r="AM293" s="1564" t="str">
        <f t="shared" si="104"/>
        <v/>
      </c>
      <c r="AO293" s="1564" t="str">
        <f t="shared" si="105"/>
        <v/>
      </c>
      <c r="AQ293" s="1564" t="str">
        <f t="shared" si="106"/>
        <v/>
      </c>
    </row>
    <row r="294" spans="5:43">
      <c r="E294" s="1564" t="str">
        <f t="shared" si="107"/>
        <v/>
      </c>
      <c r="G294" s="1564" t="str">
        <f t="shared" si="107"/>
        <v/>
      </c>
      <c r="I294" s="1564" t="str">
        <f t="shared" si="89"/>
        <v/>
      </c>
      <c r="K294" s="1564" t="str">
        <f t="shared" si="90"/>
        <v/>
      </c>
      <c r="M294" s="1564" t="str">
        <f t="shared" si="91"/>
        <v/>
      </c>
      <c r="O294" s="1564" t="str">
        <f t="shared" si="92"/>
        <v/>
      </c>
      <c r="Q294" s="1564" t="str">
        <f t="shared" si="93"/>
        <v/>
      </c>
      <c r="S294" s="1564" t="str">
        <f t="shared" si="94"/>
        <v/>
      </c>
      <c r="U294" s="1564" t="str">
        <f t="shared" si="95"/>
        <v/>
      </c>
      <c r="W294" s="1564" t="str">
        <f t="shared" si="96"/>
        <v/>
      </c>
      <c r="Y294" s="1564" t="str">
        <f t="shared" si="97"/>
        <v/>
      </c>
      <c r="AA294" s="1564" t="str">
        <f t="shared" si="98"/>
        <v/>
      </c>
      <c r="AC294" s="1564" t="str">
        <f t="shared" si="99"/>
        <v/>
      </c>
      <c r="AE294" s="1564" t="str">
        <f t="shared" si="100"/>
        <v/>
      </c>
      <c r="AG294" s="1564" t="str">
        <f t="shared" si="101"/>
        <v/>
      </c>
      <c r="AI294" s="1564" t="str">
        <f t="shared" si="102"/>
        <v/>
      </c>
      <c r="AK294" s="1564" t="str">
        <f t="shared" si="103"/>
        <v/>
      </c>
      <c r="AM294" s="1564" t="str">
        <f t="shared" si="104"/>
        <v/>
      </c>
      <c r="AO294" s="1564" t="str">
        <f t="shared" si="105"/>
        <v/>
      </c>
      <c r="AQ294" s="1564" t="str">
        <f t="shared" si="106"/>
        <v/>
      </c>
    </row>
    <row r="295" spans="5:43">
      <c r="E295" s="1564" t="str">
        <f t="shared" si="107"/>
        <v/>
      </c>
      <c r="G295" s="1564" t="str">
        <f t="shared" si="107"/>
        <v/>
      </c>
      <c r="I295" s="1564" t="str">
        <f t="shared" si="89"/>
        <v/>
      </c>
      <c r="K295" s="1564" t="str">
        <f t="shared" si="90"/>
        <v/>
      </c>
      <c r="M295" s="1564" t="str">
        <f t="shared" si="91"/>
        <v/>
      </c>
      <c r="O295" s="1564" t="str">
        <f t="shared" si="92"/>
        <v/>
      </c>
      <c r="Q295" s="1564" t="str">
        <f t="shared" si="93"/>
        <v/>
      </c>
      <c r="S295" s="1564" t="str">
        <f t="shared" si="94"/>
        <v/>
      </c>
      <c r="U295" s="1564" t="str">
        <f t="shared" si="95"/>
        <v/>
      </c>
      <c r="W295" s="1564" t="str">
        <f t="shared" si="96"/>
        <v/>
      </c>
      <c r="Y295" s="1564" t="str">
        <f t="shared" si="97"/>
        <v/>
      </c>
      <c r="AA295" s="1564" t="str">
        <f t="shared" si="98"/>
        <v/>
      </c>
      <c r="AC295" s="1564" t="str">
        <f t="shared" si="99"/>
        <v/>
      </c>
      <c r="AE295" s="1564" t="str">
        <f t="shared" si="100"/>
        <v/>
      </c>
      <c r="AG295" s="1564" t="str">
        <f t="shared" si="101"/>
        <v/>
      </c>
      <c r="AI295" s="1564" t="str">
        <f t="shared" si="102"/>
        <v/>
      </c>
      <c r="AK295" s="1564" t="str">
        <f t="shared" si="103"/>
        <v/>
      </c>
      <c r="AM295" s="1564" t="str">
        <f t="shared" si="104"/>
        <v/>
      </c>
      <c r="AO295" s="1564" t="str">
        <f t="shared" si="105"/>
        <v/>
      </c>
      <c r="AQ295" s="1564" t="str">
        <f t="shared" si="106"/>
        <v/>
      </c>
    </row>
    <row r="296" spans="5:43">
      <c r="E296" s="1564" t="str">
        <f t="shared" si="107"/>
        <v/>
      </c>
      <c r="G296" s="1564" t="str">
        <f t="shared" si="107"/>
        <v/>
      </c>
      <c r="I296" s="1564" t="str">
        <f t="shared" si="89"/>
        <v/>
      </c>
      <c r="K296" s="1564" t="str">
        <f t="shared" si="90"/>
        <v/>
      </c>
      <c r="M296" s="1564" t="str">
        <f t="shared" si="91"/>
        <v/>
      </c>
      <c r="O296" s="1564" t="str">
        <f t="shared" si="92"/>
        <v/>
      </c>
      <c r="Q296" s="1564" t="str">
        <f t="shared" si="93"/>
        <v/>
      </c>
      <c r="S296" s="1564" t="str">
        <f t="shared" si="94"/>
        <v/>
      </c>
      <c r="U296" s="1564" t="str">
        <f t="shared" si="95"/>
        <v/>
      </c>
      <c r="W296" s="1564" t="str">
        <f t="shared" si="96"/>
        <v/>
      </c>
      <c r="Y296" s="1564" t="str">
        <f t="shared" si="97"/>
        <v/>
      </c>
      <c r="AA296" s="1564" t="str">
        <f t="shared" si="98"/>
        <v/>
      </c>
      <c r="AC296" s="1564" t="str">
        <f t="shared" si="99"/>
        <v/>
      </c>
      <c r="AE296" s="1564" t="str">
        <f t="shared" si="100"/>
        <v/>
      </c>
      <c r="AG296" s="1564" t="str">
        <f t="shared" si="101"/>
        <v/>
      </c>
      <c r="AI296" s="1564" t="str">
        <f t="shared" si="102"/>
        <v/>
      </c>
      <c r="AK296" s="1564" t="str">
        <f t="shared" si="103"/>
        <v/>
      </c>
      <c r="AM296" s="1564" t="str">
        <f t="shared" si="104"/>
        <v/>
      </c>
      <c r="AO296" s="1564" t="str">
        <f t="shared" si="105"/>
        <v/>
      </c>
      <c r="AQ296" s="1564" t="str">
        <f t="shared" si="106"/>
        <v/>
      </c>
    </row>
    <row r="297" spans="5:43">
      <c r="E297" s="1564" t="str">
        <f t="shared" si="107"/>
        <v/>
      </c>
      <c r="G297" s="1564" t="str">
        <f t="shared" si="107"/>
        <v/>
      </c>
      <c r="I297" s="1564" t="str">
        <f t="shared" si="89"/>
        <v/>
      </c>
      <c r="K297" s="1564" t="str">
        <f t="shared" si="90"/>
        <v/>
      </c>
      <c r="M297" s="1564" t="str">
        <f t="shared" si="91"/>
        <v/>
      </c>
      <c r="O297" s="1564" t="str">
        <f t="shared" si="92"/>
        <v/>
      </c>
      <c r="Q297" s="1564" t="str">
        <f t="shared" si="93"/>
        <v/>
      </c>
      <c r="S297" s="1564" t="str">
        <f t="shared" si="94"/>
        <v/>
      </c>
      <c r="U297" s="1564" t="str">
        <f t="shared" si="95"/>
        <v/>
      </c>
      <c r="W297" s="1564" t="str">
        <f t="shared" si="96"/>
        <v/>
      </c>
      <c r="Y297" s="1564" t="str">
        <f t="shared" si="97"/>
        <v/>
      </c>
      <c r="AA297" s="1564" t="str">
        <f t="shared" si="98"/>
        <v/>
      </c>
      <c r="AC297" s="1564" t="str">
        <f t="shared" si="99"/>
        <v/>
      </c>
      <c r="AE297" s="1564" t="str">
        <f t="shared" si="100"/>
        <v/>
      </c>
      <c r="AG297" s="1564" t="str">
        <f t="shared" si="101"/>
        <v/>
      </c>
      <c r="AI297" s="1564" t="str">
        <f t="shared" si="102"/>
        <v/>
      </c>
      <c r="AK297" s="1564" t="str">
        <f t="shared" si="103"/>
        <v/>
      </c>
      <c r="AM297" s="1564" t="str">
        <f t="shared" si="104"/>
        <v/>
      </c>
      <c r="AO297" s="1564" t="str">
        <f t="shared" si="105"/>
        <v/>
      </c>
      <c r="AQ297" s="1564" t="str">
        <f t="shared" si="106"/>
        <v/>
      </c>
    </row>
    <row r="298" spans="5:43">
      <c r="E298" s="1564" t="str">
        <f t="shared" si="107"/>
        <v/>
      </c>
      <c r="G298" s="1564" t="str">
        <f t="shared" si="107"/>
        <v/>
      </c>
      <c r="I298" s="1564" t="str">
        <f t="shared" si="89"/>
        <v/>
      </c>
      <c r="K298" s="1564" t="str">
        <f t="shared" si="90"/>
        <v/>
      </c>
      <c r="M298" s="1564" t="str">
        <f t="shared" si="91"/>
        <v/>
      </c>
      <c r="O298" s="1564" t="str">
        <f t="shared" si="92"/>
        <v/>
      </c>
      <c r="Q298" s="1564" t="str">
        <f t="shared" si="93"/>
        <v/>
      </c>
      <c r="S298" s="1564" t="str">
        <f t="shared" si="94"/>
        <v/>
      </c>
      <c r="U298" s="1564" t="str">
        <f t="shared" si="95"/>
        <v/>
      </c>
      <c r="W298" s="1564" t="str">
        <f t="shared" si="96"/>
        <v/>
      </c>
      <c r="Y298" s="1564" t="str">
        <f t="shared" si="97"/>
        <v/>
      </c>
      <c r="AA298" s="1564" t="str">
        <f t="shared" si="98"/>
        <v/>
      </c>
      <c r="AC298" s="1564" t="str">
        <f t="shared" si="99"/>
        <v/>
      </c>
      <c r="AE298" s="1564" t="str">
        <f t="shared" si="100"/>
        <v/>
      </c>
      <c r="AG298" s="1564" t="str">
        <f t="shared" si="101"/>
        <v/>
      </c>
      <c r="AI298" s="1564" t="str">
        <f t="shared" si="102"/>
        <v/>
      </c>
      <c r="AK298" s="1564" t="str">
        <f t="shared" si="103"/>
        <v/>
      </c>
      <c r="AM298" s="1564" t="str">
        <f t="shared" si="104"/>
        <v/>
      </c>
      <c r="AO298" s="1564" t="str">
        <f t="shared" si="105"/>
        <v/>
      </c>
      <c r="AQ298" s="1564" t="str">
        <f t="shared" si="106"/>
        <v/>
      </c>
    </row>
    <row r="299" spans="5:43">
      <c r="E299" s="1564" t="str">
        <f t="shared" si="107"/>
        <v/>
      </c>
      <c r="G299" s="1564" t="str">
        <f t="shared" si="107"/>
        <v/>
      </c>
      <c r="I299" s="1564" t="str">
        <f t="shared" si="89"/>
        <v/>
      </c>
      <c r="K299" s="1564" t="str">
        <f t="shared" si="90"/>
        <v/>
      </c>
      <c r="M299" s="1564" t="str">
        <f t="shared" si="91"/>
        <v/>
      </c>
      <c r="O299" s="1564" t="str">
        <f t="shared" si="92"/>
        <v/>
      </c>
      <c r="Q299" s="1564" t="str">
        <f t="shared" si="93"/>
        <v/>
      </c>
      <c r="S299" s="1564" t="str">
        <f t="shared" si="94"/>
        <v/>
      </c>
      <c r="U299" s="1564" t="str">
        <f t="shared" si="95"/>
        <v/>
      </c>
      <c r="W299" s="1564" t="str">
        <f t="shared" si="96"/>
        <v/>
      </c>
      <c r="Y299" s="1564" t="str">
        <f t="shared" si="97"/>
        <v/>
      </c>
      <c r="AA299" s="1564" t="str">
        <f t="shared" si="98"/>
        <v/>
      </c>
      <c r="AC299" s="1564" t="str">
        <f t="shared" si="99"/>
        <v/>
      </c>
      <c r="AE299" s="1564" t="str">
        <f t="shared" si="100"/>
        <v/>
      </c>
      <c r="AG299" s="1564" t="str">
        <f t="shared" si="101"/>
        <v/>
      </c>
      <c r="AI299" s="1564" t="str">
        <f t="shared" si="102"/>
        <v/>
      </c>
      <c r="AK299" s="1564" t="str">
        <f t="shared" si="103"/>
        <v/>
      </c>
      <c r="AM299" s="1564" t="str">
        <f t="shared" si="104"/>
        <v/>
      </c>
      <c r="AO299" s="1564" t="str">
        <f t="shared" si="105"/>
        <v/>
      </c>
      <c r="AQ299" s="1564" t="str">
        <f t="shared" si="106"/>
        <v/>
      </c>
    </row>
    <row r="300" spans="5:43">
      <c r="E300" s="1564" t="str">
        <f t="shared" si="107"/>
        <v/>
      </c>
      <c r="G300" s="1564" t="str">
        <f t="shared" si="107"/>
        <v/>
      </c>
      <c r="I300" s="1564" t="str">
        <f t="shared" si="89"/>
        <v/>
      </c>
      <c r="K300" s="1564" t="str">
        <f t="shared" si="90"/>
        <v/>
      </c>
      <c r="M300" s="1564" t="str">
        <f t="shared" si="91"/>
        <v/>
      </c>
      <c r="O300" s="1564" t="str">
        <f t="shared" si="92"/>
        <v/>
      </c>
      <c r="Q300" s="1564" t="str">
        <f t="shared" si="93"/>
        <v/>
      </c>
      <c r="S300" s="1564" t="str">
        <f t="shared" si="94"/>
        <v/>
      </c>
      <c r="U300" s="1564" t="str">
        <f t="shared" si="95"/>
        <v/>
      </c>
      <c r="W300" s="1564" t="str">
        <f t="shared" si="96"/>
        <v/>
      </c>
      <c r="Y300" s="1564" t="str">
        <f t="shared" si="97"/>
        <v/>
      </c>
      <c r="AA300" s="1564" t="str">
        <f t="shared" si="98"/>
        <v/>
      </c>
      <c r="AC300" s="1564" t="str">
        <f t="shared" si="99"/>
        <v/>
      </c>
      <c r="AE300" s="1564" t="str">
        <f t="shared" si="100"/>
        <v/>
      </c>
      <c r="AG300" s="1564" t="str">
        <f t="shared" si="101"/>
        <v/>
      </c>
      <c r="AI300" s="1564" t="str">
        <f t="shared" si="102"/>
        <v/>
      </c>
      <c r="AK300" s="1564" t="str">
        <f t="shared" si="103"/>
        <v/>
      </c>
      <c r="AM300" s="1564" t="str">
        <f t="shared" si="104"/>
        <v/>
      </c>
      <c r="AO300" s="1564" t="str">
        <f t="shared" si="105"/>
        <v/>
      </c>
      <c r="AQ300" s="1564" t="str">
        <f t="shared" si="106"/>
        <v/>
      </c>
    </row>
  </sheetData>
  <mergeCells count="1">
    <mergeCell ref="A3:A6"/>
  </mergeCells>
  <conditionalFormatting sqref="E12:E300">
    <cfRule type="expression" dxfId="17"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16" priority="1">
      <formula>AND(LEN(G12)&gt;0,OR(G12&lt;G$2,G12&gt;G$3))</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BE10F-9489-482E-911D-2A63F45B6C60}">
  <dimension ref="A1:DF39"/>
  <sheetViews>
    <sheetView topLeftCell="BR1" workbookViewId="0">
      <selection activeCell="CL47" sqref="CL47"/>
    </sheetView>
  </sheetViews>
  <sheetFormatPr defaultColWidth="9.1796875" defaultRowHeight="13"/>
  <cols>
    <col min="1" max="1" width="38.453125" style="1954" customWidth="1"/>
    <col min="2" max="2" width="12.81640625" style="1959" customWidth="1"/>
    <col min="3" max="82" width="7.7265625" style="1954" customWidth="1"/>
    <col min="83" max="16384" width="9.1796875" style="1954"/>
  </cols>
  <sheetData>
    <row r="1" spans="1:110" ht="18">
      <c r="A1" s="3010" t="s">
        <v>124</v>
      </c>
      <c r="B1" s="3011"/>
    </row>
    <row r="2" spans="1:110" ht="15.5">
      <c r="A2" s="1955" t="s">
        <v>1051</v>
      </c>
      <c r="B2" s="1956"/>
    </row>
    <row r="3" spans="1:110" ht="14.5" thickBot="1">
      <c r="A3" s="1957" t="s">
        <v>126</v>
      </c>
      <c r="B3" s="1958"/>
    </row>
    <row r="6" spans="1:110">
      <c r="CK6" s="2561" t="s">
        <v>1052</v>
      </c>
      <c r="CL6" s="2561" t="s">
        <v>1053</v>
      </c>
      <c r="CM6" s="2561" t="s">
        <v>1054</v>
      </c>
      <c r="CN6" s="2561" t="s">
        <v>1055</v>
      </c>
      <c r="CO6" s="2562" t="s">
        <v>1056</v>
      </c>
      <c r="CP6" s="2562" t="s">
        <v>1057</v>
      </c>
      <c r="CQ6" s="2562" t="s">
        <v>1058</v>
      </c>
      <c r="CR6" s="2562" t="s">
        <v>1059</v>
      </c>
    </row>
    <row r="7" spans="1:110" s="1959" customFormat="1">
      <c r="B7" s="1959" t="s">
        <v>131</v>
      </c>
      <c r="C7" s="1962" t="s">
        <v>132</v>
      </c>
      <c r="D7" s="1962" t="s">
        <v>133</v>
      </c>
      <c r="E7" s="1962" t="s">
        <v>134</v>
      </c>
      <c r="F7" s="1962" t="s">
        <v>135</v>
      </c>
      <c r="G7" s="1962" t="s">
        <v>136</v>
      </c>
      <c r="H7" s="1962" t="s">
        <v>137</v>
      </c>
      <c r="I7" s="1962" t="s">
        <v>138</v>
      </c>
      <c r="J7" s="1962" t="s">
        <v>139</v>
      </c>
      <c r="K7" s="1962" t="s">
        <v>140</v>
      </c>
      <c r="L7" s="1962" t="s">
        <v>141</v>
      </c>
      <c r="M7" s="1962" t="s">
        <v>142</v>
      </c>
      <c r="N7" s="1962" t="s">
        <v>143</v>
      </c>
      <c r="O7" s="1962" t="s">
        <v>144</v>
      </c>
      <c r="P7" s="1962" t="s">
        <v>145</v>
      </c>
      <c r="Q7" s="1962" t="s">
        <v>146</v>
      </c>
      <c r="R7" s="1962" t="s">
        <v>147</v>
      </c>
      <c r="S7" s="1962" t="s">
        <v>148</v>
      </c>
      <c r="T7" s="1962" t="s">
        <v>149</v>
      </c>
      <c r="U7" s="1962" t="s">
        <v>150</v>
      </c>
      <c r="V7" s="1962" t="s">
        <v>151</v>
      </c>
      <c r="W7" s="1962" t="s">
        <v>152</v>
      </c>
      <c r="X7" s="1962" t="s">
        <v>153</v>
      </c>
      <c r="Y7" s="1962" t="s">
        <v>154</v>
      </c>
      <c r="Z7" s="1962" t="s">
        <v>155</v>
      </c>
      <c r="AA7" s="1962" t="s">
        <v>156</v>
      </c>
      <c r="AB7" s="1962" t="s">
        <v>157</v>
      </c>
      <c r="AC7" s="1962" t="s">
        <v>158</v>
      </c>
      <c r="AD7" s="1962" t="s">
        <v>159</v>
      </c>
      <c r="AE7" s="1962" t="s">
        <v>160</v>
      </c>
      <c r="AF7" s="1962" t="s">
        <v>161</v>
      </c>
      <c r="AG7" s="1962" t="s">
        <v>162</v>
      </c>
      <c r="AH7" s="1962" t="s">
        <v>163</v>
      </c>
      <c r="AI7" s="1962" t="s">
        <v>164</v>
      </c>
      <c r="AJ7" s="1962" t="s">
        <v>165</v>
      </c>
      <c r="AK7" s="1962" t="s">
        <v>166</v>
      </c>
      <c r="AL7" s="1962" t="s">
        <v>167</v>
      </c>
      <c r="AM7" s="1962" t="s">
        <v>168</v>
      </c>
      <c r="AN7" s="1962" t="s">
        <v>169</v>
      </c>
      <c r="AO7" s="1962" t="s">
        <v>170</v>
      </c>
      <c r="AP7" s="1962" t="s">
        <v>171</v>
      </c>
      <c r="AQ7" s="1962" t="s">
        <v>172</v>
      </c>
      <c r="AR7" s="1962" t="s">
        <v>173</v>
      </c>
      <c r="AS7" s="1962" t="s">
        <v>174</v>
      </c>
      <c r="AT7" s="1962" t="s">
        <v>175</v>
      </c>
      <c r="AU7" s="1959" t="s">
        <v>176</v>
      </c>
      <c r="AV7" s="1959" t="s">
        <v>177</v>
      </c>
      <c r="AW7" s="1959" t="s">
        <v>178</v>
      </c>
      <c r="AX7" s="1959" t="s">
        <v>179</v>
      </c>
      <c r="AY7" s="1959" t="s">
        <v>180</v>
      </c>
      <c r="AZ7" s="1959" t="s">
        <v>181</v>
      </c>
      <c r="BA7" s="1959" t="s">
        <v>182</v>
      </c>
      <c r="BB7" s="1959" t="s">
        <v>183</v>
      </c>
      <c r="BC7" s="1959" t="s">
        <v>184</v>
      </c>
      <c r="BD7" s="1959" t="s">
        <v>185</v>
      </c>
      <c r="BE7" s="1959" t="s">
        <v>186</v>
      </c>
      <c r="BF7" s="1959" t="s">
        <v>187</v>
      </c>
      <c r="BG7" s="1959" t="s">
        <v>188</v>
      </c>
      <c r="BH7" s="1959" t="s">
        <v>189</v>
      </c>
      <c r="BI7" s="1959" t="s">
        <v>190</v>
      </c>
      <c r="BJ7" s="1959" t="s">
        <v>191</v>
      </c>
      <c r="BK7" s="1959" t="s">
        <v>192</v>
      </c>
      <c r="BL7" s="1959" t="s">
        <v>193</v>
      </c>
      <c r="BM7" s="1959" t="s">
        <v>194</v>
      </c>
      <c r="BN7" s="1959" t="s">
        <v>195</v>
      </c>
      <c r="BO7" s="1959" t="s">
        <v>196</v>
      </c>
      <c r="BP7" s="1959" t="s">
        <v>197</v>
      </c>
      <c r="BQ7" s="1959" t="s">
        <v>198</v>
      </c>
      <c r="BR7" s="1959" t="s">
        <v>199</v>
      </c>
      <c r="BS7" s="1959" t="s">
        <v>200</v>
      </c>
      <c r="BT7" s="1959" t="s">
        <v>201</v>
      </c>
      <c r="BU7" s="1959" t="s">
        <v>202</v>
      </c>
      <c r="BV7" s="1959" t="s">
        <v>203</v>
      </c>
      <c r="BW7" s="1959" t="s">
        <v>204</v>
      </c>
      <c r="BX7" s="1959" t="s">
        <v>205</v>
      </c>
      <c r="BY7" s="1959" t="s">
        <v>206</v>
      </c>
      <c r="BZ7" s="1959" t="s">
        <v>207</v>
      </c>
      <c r="CA7" s="1959" t="s">
        <v>208</v>
      </c>
      <c r="CB7" s="1959" t="s">
        <v>209</v>
      </c>
      <c r="CC7" s="1959" t="s">
        <v>210</v>
      </c>
      <c r="CD7" s="1959" t="s">
        <v>211</v>
      </c>
      <c r="CE7" s="1959" t="s">
        <v>212</v>
      </c>
      <c r="CF7" s="1959" t="s">
        <v>213</v>
      </c>
      <c r="CG7" s="1959" t="s">
        <v>214</v>
      </c>
      <c r="CH7" s="1959" t="s">
        <v>215</v>
      </c>
      <c r="CI7" s="1959" t="s">
        <v>793</v>
      </c>
      <c r="CJ7" s="1959" t="s">
        <v>794</v>
      </c>
      <c r="CK7" s="1959" t="s">
        <v>795</v>
      </c>
      <c r="CL7" s="1959" t="s">
        <v>796</v>
      </c>
      <c r="CM7" s="1959" t="s">
        <v>797</v>
      </c>
      <c r="CN7" s="1959" t="s">
        <v>798</v>
      </c>
      <c r="CO7" s="1959" t="s">
        <v>799</v>
      </c>
      <c r="CP7" s="1959" t="s">
        <v>800</v>
      </c>
      <c r="CQ7" s="1959" t="s">
        <v>801</v>
      </c>
      <c r="CR7" s="1959" t="s">
        <v>802</v>
      </c>
      <c r="CS7" s="1959" t="s">
        <v>803</v>
      </c>
      <c r="CT7" s="1959" t="s">
        <v>804</v>
      </c>
      <c r="CU7" s="1959" t="s">
        <v>1060</v>
      </c>
      <c r="CV7" s="1959" t="s">
        <v>1061</v>
      </c>
      <c r="CW7" s="1959" t="s">
        <v>1062</v>
      </c>
      <c r="CX7" s="1959" t="s">
        <v>1063</v>
      </c>
      <c r="CY7" s="1959" t="s">
        <v>1064</v>
      </c>
      <c r="CZ7" s="1959" t="s">
        <v>1065</v>
      </c>
      <c r="DA7" s="1959" t="s">
        <v>1066</v>
      </c>
      <c r="DB7" s="1959" t="s">
        <v>1067</v>
      </c>
      <c r="DC7" s="1959" t="s">
        <v>1068</v>
      </c>
      <c r="DD7" s="1959" t="s">
        <v>1069</v>
      </c>
      <c r="DE7" s="1959" t="s">
        <v>1070</v>
      </c>
      <c r="DF7" s="1959" t="s">
        <v>1071</v>
      </c>
    </row>
    <row r="8" spans="1:110">
      <c r="A8" s="1959" t="s">
        <v>217</v>
      </c>
      <c r="B8" s="1959" t="s">
        <v>218</v>
      </c>
      <c r="C8" s="1963">
        <v>2.0063967944573302</v>
      </c>
      <c r="D8" s="1963">
        <v>2.0292109297185799</v>
      </c>
      <c r="E8" s="1963">
        <v>2.0375058295190498</v>
      </c>
      <c r="F8" s="1963">
        <v>2.06056286491336</v>
      </c>
      <c r="G8" s="1963">
        <v>2.0745428604526199</v>
      </c>
      <c r="H8" s="1963">
        <v>2.0848413941935999</v>
      </c>
      <c r="I8" s="1963">
        <v>2.1205826507328598</v>
      </c>
      <c r="J8" s="1963">
        <v>2.1424708889297399</v>
      </c>
      <c r="K8" s="1963">
        <v>2.1577842143700501</v>
      </c>
      <c r="L8" s="1963">
        <v>2.1833771506398501</v>
      </c>
      <c r="M8" s="1963">
        <v>2.2041521339054801</v>
      </c>
      <c r="N8" s="1963">
        <v>2.1895699800145501</v>
      </c>
      <c r="O8" s="1963">
        <v>2.2079136110252899</v>
      </c>
      <c r="P8" s="1963">
        <v>2.22788120701059</v>
      </c>
      <c r="Q8" s="1963">
        <v>2.2459724770552998</v>
      </c>
      <c r="R8" s="1963">
        <v>2.2732174952512398</v>
      </c>
      <c r="S8" s="1963">
        <v>2.2978763341263799</v>
      </c>
      <c r="T8" s="1963">
        <v>2.3349096781978398</v>
      </c>
      <c r="U8" s="1963">
        <v>2.3734038596485099</v>
      </c>
      <c r="V8" s="1963">
        <v>2.3214065405194502</v>
      </c>
      <c r="W8" s="1963">
        <v>2.30398378778303</v>
      </c>
      <c r="X8" s="1963">
        <v>2.3147083800778501</v>
      </c>
      <c r="Y8" s="1963">
        <v>2.33384264563343</v>
      </c>
      <c r="Z8" s="1963">
        <v>2.3520478742720301</v>
      </c>
      <c r="AA8" s="1963">
        <v>2.35710662986398</v>
      </c>
      <c r="AB8" s="1963">
        <v>2.3597617242881999</v>
      </c>
      <c r="AC8" s="1963">
        <v>2.3675152110919599</v>
      </c>
      <c r="AD8" s="1963">
        <v>2.3894355869441899</v>
      </c>
      <c r="AE8" s="1963">
        <v>2.40815819227547</v>
      </c>
      <c r="AF8" s="1963">
        <v>2.44430890044428</v>
      </c>
      <c r="AG8" s="1963">
        <v>2.4604257745065699</v>
      </c>
      <c r="AH8" s="1963">
        <v>2.4673861530990902</v>
      </c>
      <c r="AI8" s="1963">
        <v>2.48042073711553</v>
      </c>
      <c r="AJ8" s="1963">
        <v>2.4867997015171999</v>
      </c>
      <c r="AK8" s="1963">
        <v>2.4979963270933299</v>
      </c>
      <c r="AL8" s="1963">
        <v>2.5174928668501901</v>
      </c>
      <c r="AM8" s="1963">
        <v>2.52334068619753</v>
      </c>
      <c r="AN8" s="1963">
        <v>2.5236312406637</v>
      </c>
      <c r="AO8" s="1963">
        <v>2.53852614076715</v>
      </c>
      <c r="AP8" s="1963">
        <v>2.5493471020021499</v>
      </c>
      <c r="AQ8" s="1963">
        <v>2.5641196272997999</v>
      </c>
      <c r="AR8" s="1963">
        <v>2.5682533521263</v>
      </c>
      <c r="AS8" s="1963">
        <v>2.5745604439045402</v>
      </c>
      <c r="AT8" s="1963">
        <v>2.5703855371384798</v>
      </c>
      <c r="AU8" s="1963">
        <v>2.5621096470938398</v>
      </c>
      <c r="AV8" s="1963">
        <v>2.57383315818505</v>
      </c>
      <c r="AW8" s="1963">
        <v>2.5763813062717098</v>
      </c>
      <c r="AX8" s="1963">
        <v>2.5767536568672198</v>
      </c>
      <c r="AY8" s="1963">
        <v>2.5717145141704401</v>
      </c>
      <c r="AZ8" s="1963">
        <v>2.5921806314594802</v>
      </c>
      <c r="BA8" s="1963">
        <v>2.6069809626114901</v>
      </c>
      <c r="BB8" s="1963">
        <v>2.6253970020753399</v>
      </c>
      <c r="BC8" s="1963">
        <v>2.64311388125578</v>
      </c>
      <c r="BD8" s="1963">
        <v>2.64546660406153</v>
      </c>
      <c r="BE8" s="1963">
        <v>2.6516461802012401</v>
      </c>
      <c r="BF8" s="1963">
        <v>2.6731214386986899</v>
      </c>
      <c r="BG8" s="1963">
        <v>2.6992395466316998</v>
      </c>
      <c r="BH8" s="1963">
        <v>2.7183438993189601</v>
      </c>
      <c r="BI8" s="1963">
        <v>2.7305561512385701</v>
      </c>
      <c r="BJ8" s="1963">
        <v>2.74253282416533</v>
      </c>
      <c r="BK8" s="1963">
        <v>2.7480564459173999</v>
      </c>
      <c r="BL8" s="1963">
        <v>2.7688782846120299</v>
      </c>
      <c r="BM8" s="1963">
        <v>2.7849600301573001</v>
      </c>
      <c r="BN8" s="1963">
        <v>2.7960315775651199</v>
      </c>
      <c r="BO8" s="1963">
        <v>2.8046313693112501</v>
      </c>
      <c r="BP8" s="1963">
        <v>2.7904564390836502</v>
      </c>
      <c r="BQ8" s="1963">
        <v>2.8032012428447599</v>
      </c>
      <c r="BR8" s="1963">
        <v>2.8160110728518499</v>
      </c>
      <c r="BS8" s="1963">
        <v>2.8427513358899001</v>
      </c>
      <c r="BT8" s="1963">
        <v>2.8785483334867901</v>
      </c>
      <c r="BU8" s="1963">
        <v>2.9207292897956099</v>
      </c>
      <c r="BV8" s="1963">
        <v>2.9773693852936902</v>
      </c>
      <c r="BW8" s="1963">
        <v>3.0336330216182201</v>
      </c>
      <c r="BX8" s="1963">
        <v>3.0947841762379902</v>
      </c>
      <c r="BY8" s="1963">
        <v>3.1308382651775801</v>
      </c>
      <c r="BZ8" s="1963">
        <v>3.1647578482205798</v>
      </c>
      <c r="CA8" s="1963">
        <v>3.1699728449320399</v>
      </c>
      <c r="CB8" s="1963">
        <v>3.1726433528765199</v>
      </c>
      <c r="CC8" s="1963">
        <v>3.1988751075198198</v>
      </c>
      <c r="CD8" s="1963">
        <v>3.22193842078046</v>
      </c>
      <c r="CE8" s="1963">
        <v>3.2482217134576001</v>
      </c>
      <c r="CF8" s="1963">
        <v>3.2956347050253401</v>
      </c>
      <c r="CG8" s="1963">
        <v>3.3068651934414</v>
      </c>
      <c r="CH8" s="1963">
        <v>3.3215129166372299</v>
      </c>
      <c r="CI8" s="1963">
        <v>3.33644348125376</v>
      </c>
      <c r="CJ8" s="1963">
        <v>3.3572212983318299</v>
      </c>
      <c r="CK8" s="1963">
        <v>3.3807002427985302</v>
      </c>
      <c r="CL8" s="1963">
        <v>3.4059969087009301</v>
      </c>
      <c r="CM8" s="1963">
        <v>3.4377337181428</v>
      </c>
      <c r="CN8" s="1963">
        <v>3.4574970892838501</v>
      </c>
      <c r="CO8" s="1963">
        <v>3.4821949067167401</v>
      </c>
      <c r="CP8" s="1963">
        <v>3.5031566001205299</v>
      </c>
      <c r="CQ8" s="1963">
        <v>3.52270272713641</v>
      </c>
      <c r="CR8" s="1963">
        <v>3.5419955790195701</v>
      </c>
      <c r="CS8" s="1963">
        <v>3.5559381202671498</v>
      </c>
      <c r="CT8" s="1963">
        <v>3.57575112832704</v>
      </c>
      <c r="CU8" s="1963">
        <v>3.5964338270398999</v>
      </c>
      <c r="CV8" s="1963">
        <v>3.61801770409354</v>
      </c>
      <c r="CW8" s="1963">
        <v>3.6408977322046501</v>
      </c>
      <c r="CX8" s="1963">
        <v>3.6618400116250398</v>
      </c>
      <c r="CY8" s="1963">
        <v>3.6802375110753398</v>
      </c>
      <c r="CZ8" s="1963">
        <v>3.7008477513768301</v>
      </c>
      <c r="DA8" s="1963">
        <v>3.7223543645572499</v>
      </c>
      <c r="DB8" s="1963">
        <v>3.7436102533270601</v>
      </c>
      <c r="DC8" s="1963">
        <v>3.7639621402043901</v>
      </c>
      <c r="DD8" s="1963">
        <v>3.7858589715223401</v>
      </c>
      <c r="DE8" s="1963">
        <v>3.8072431216507701</v>
      </c>
      <c r="DF8" s="1963">
        <v>3.82745157800891</v>
      </c>
    </row>
    <row r="9" spans="1:110">
      <c r="A9" s="1959" t="s">
        <v>219</v>
      </c>
      <c r="B9" s="1959" t="s">
        <v>220</v>
      </c>
      <c r="C9" s="1963">
        <v>2.0063967944573302</v>
      </c>
      <c r="D9" s="1963">
        <v>2.0292109297185799</v>
      </c>
      <c r="E9" s="1963">
        <v>2.0375058295190498</v>
      </c>
      <c r="F9" s="1963">
        <v>2.06056286491336</v>
      </c>
      <c r="G9" s="1963">
        <v>2.0745428604526199</v>
      </c>
      <c r="H9" s="1963">
        <v>2.0848413941935999</v>
      </c>
      <c r="I9" s="1963">
        <v>2.1205826507328598</v>
      </c>
      <c r="J9" s="1963">
        <v>2.1424708889297399</v>
      </c>
      <c r="K9" s="1963">
        <v>2.1577842143700501</v>
      </c>
      <c r="L9" s="1963">
        <v>2.1833771506398501</v>
      </c>
      <c r="M9" s="1963">
        <v>2.2041521339054801</v>
      </c>
      <c r="N9" s="1963">
        <v>2.1895699800145501</v>
      </c>
      <c r="O9" s="1963">
        <v>2.2079136110252899</v>
      </c>
      <c r="P9" s="1963">
        <v>2.22788120701059</v>
      </c>
      <c r="Q9" s="1963">
        <v>2.2459724770552998</v>
      </c>
      <c r="R9" s="1963">
        <v>2.2732174952512398</v>
      </c>
      <c r="S9" s="1963">
        <v>2.2978763341263799</v>
      </c>
      <c r="T9" s="1963">
        <v>2.3349096781978398</v>
      </c>
      <c r="U9" s="1963">
        <v>2.3734038596485099</v>
      </c>
      <c r="V9" s="1963">
        <v>2.3214065405194502</v>
      </c>
      <c r="W9" s="1963">
        <v>2.30398378778303</v>
      </c>
      <c r="X9" s="1963">
        <v>2.3147083800778501</v>
      </c>
      <c r="Y9" s="1963">
        <v>2.33384264563343</v>
      </c>
      <c r="Z9" s="1963">
        <v>2.3520478742720301</v>
      </c>
      <c r="AA9" s="1963">
        <v>2.35710662986398</v>
      </c>
      <c r="AB9" s="1963">
        <v>2.3597617242881999</v>
      </c>
      <c r="AC9" s="1963">
        <v>2.3675152110919599</v>
      </c>
      <c r="AD9" s="1963">
        <v>2.3894355869441899</v>
      </c>
      <c r="AE9" s="1963">
        <v>2.40815819227547</v>
      </c>
      <c r="AF9" s="1963">
        <v>2.44430890044428</v>
      </c>
      <c r="AG9" s="1963">
        <v>2.4604257745065699</v>
      </c>
      <c r="AH9" s="1963">
        <v>2.4673861530990902</v>
      </c>
      <c r="AI9" s="1963">
        <v>2.48042073711553</v>
      </c>
      <c r="AJ9" s="1963">
        <v>2.4867997015171999</v>
      </c>
      <c r="AK9" s="1963">
        <v>2.4979963270933299</v>
      </c>
      <c r="AL9" s="1963">
        <v>2.5174928668501901</v>
      </c>
      <c r="AM9" s="1963">
        <v>2.52334068619753</v>
      </c>
      <c r="AN9" s="1963">
        <v>2.5236312406637</v>
      </c>
      <c r="AO9" s="1963">
        <v>2.53852614076715</v>
      </c>
      <c r="AP9" s="1963">
        <v>2.5493471020021499</v>
      </c>
      <c r="AQ9" s="1963">
        <v>2.5641196272997999</v>
      </c>
      <c r="AR9" s="1963">
        <v>2.5682533521263</v>
      </c>
      <c r="AS9" s="1963">
        <v>2.5745604439045402</v>
      </c>
      <c r="AT9" s="1963">
        <v>2.5703855371384798</v>
      </c>
      <c r="AU9" s="1963">
        <v>2.5621096470938398</v>
      </c>
      <c r="AV9" s="1963">
        <v>2.57383315818505</v>
      </c>
      <c r="AW9" s="1963">
        <v>2.5763813062717098</v>
      </c>
      <c r="AX9" s="1963">
        <v>2.5767536568672198</v>
      </c>
      <c r="AY9" s="1963">
        <v>2.5717145141704401</v>
      </c>
      <c r="AZ9" s="1963">
        <v>2.5921806314594802</v>
      </c>
      <c r="BA9" s="1963">
        <v>2.6069809626114901</v>
      </c>
      <c r="BB9" s="1963">
        <v>2.6253970020753399</v>
      </c>
      <c r="BC9" s="1963">
        <v>2.64311388125578</v>
      </c>
      <c r="BD9" s="1963">
        <v>2.64546660406153</v>
      </c>
      <c r="BE9" s="1963">
        <v>2.6516461802012401</v>
      </c>
      <c r="BF9" s="1963">
        <v>2.6731214386986899</v>
      </c>
      <c r="BG9" s="1963">
        <v>2.6992395466316998</v>
      </c>
      <c r="BH9" s="1963">
        <v>2.7183438993189601</v>
      </c>
      <c r="BI9" s="1963">
        <v>2.7305561512385701</v>
      </c>
      <c r="BJ9" s="1963">
        <v>2.74253282416533</v>
      </c>
      <c r="BK9" s="1963">
        <v>2.7480564459173999</v>
      </c>
      <c r="BL9" s="1963">
        <v>2.7688782846120299</v>
      </c>
      <c r="BM9" s="1963">
        <v>2.7849600301573001</v>
      </c>
      <c r="BN9" s="1963">
        <v>2.7960315775651199</v>
      </c>
      <c r="BO9" s="1963">
        <v>2.8046313693112501</v>
      </c>
      <c r="BP9" s="1963">
        <v>2.7904564390836502</v>
      </c>
      <c r="BQ9" s="1963">
        <v>2.8032012428447599</v>
      </c>
      <c r="BR9" s="1963">
        <v>2.8160110728518499</v>
      </c>
      <c r="BS9" s="1963">
        <v>2.8427513358899001</v>
      </c>
      <c r="BT9" s="1963">
        <v>2.8785483334867901</v>
      </c>
      <c r="BU9" s="1963">
        <v>2.9207292897956099</v>
      </c>
      <c r="BV9" s="1963">
        <v>2.9773693852936902</v>
      </c>
      <c r="BW9" s="1963">
        <v>3.0336330216182201</v>
      </c>
      <c r="BX9" s="1963">
        <v>3.0947841762379902</v>
      </c>
      <c r="BY9" s="1963">
        <v>3.1308382651775801</v>
      </c>
      <c r="BZ9" s="1963">
        <v>3.1647578482205798</v>
      </c>
      <c r="CA9" s="1963">
        <v>3.1699728449320399</v>
      </c>
      <c r="CB9" s="1963">
        <v>3.1726433528765199</v>
      </c>
      <c r="CC9" s="1963">
        <v>3.1988751075198198</v>
      </c>
      <c r="CD9" s="1963">
        <v>3.22193842078046</v>
      </c>
      <c r="CE9" s="1963">
        <v>3.2482217134576001</v>
      </c>
      <c r="CF9" s="1963">
        <v>3.2956347050253401</v>
      </c>
      <c r="CG9" s="1963">
        <v>3.2956818187049399</v>
      </c>
      <c r="CH9" s="1963">
        <v>3.30792205959977</v>
      </c>
      <c r="CI9" s="1963">
        <v>3.3215284214171801</v>
      </c>
      <c r="CJ9" s="1963">
        <v>3.3405839801810502</v>
      </c>
      <c r="CK9" s="1963">
        <v>3.3614239742545502</v>
      </c>
      <c r="CL9" s="1963">
        <v>3.38426406518745</v>
      </c>
      <c r="CM9" s="1963">
        <v>3.4138940790776999</v>
      </c>
      <c r="CN9" s="1963">
        <v>3.4314671893760398</v>
      </c>
      <c r="CO9" s="1963">
        <v>3.4539470339367302</v>
      </c>
      <c r="CP9" s="1963">
        <v>3.47269459852044</v>
      </c>
      <c r="CQ9" s="1963">
        <v>3.49005249564626</v>
      </c>
      <c r="CR9" s="1963">
        <v>3.5070492246636702</v>
      </c>
      <c r="CS9" s="1963">
        <v>3.5187919040562301</v>
      </c>
      <c r="CT9" s="1963">
        <v>3.53647849692035</v>
      </c>
      <c r="CU9" s="1963">
        <v>3.5550620795049301</v>
      </c>
      <c r="CV9" s="1963">
        <v>3.5745297767497299</v>
      </c>
      <c r="CW9" s="1963">
        <v>3.5952897092899598</v>
      </c>
      <c r="CX9" s="1963">
        <v>3.6139753890265802</v>
      </c>
      <c r="CY9" s="1963">
        <v>3.6302782464144498</v>
      </c>
      <c r="CZ9" s="1963">
        <v>3.6485793510484301</v>
      </c>
      <c r="DA9" s="1963">
        <v>3.6675896522072202</v>
      </c>
      <c r="DB9" s="1963">
        <v>3.6861868903925301</v>
      </c>
      <c r="DC9" s="1963">
        <v>3.7039124585854499</v>
      </c>
      <c r="DD9" s="1963">
        <v>3.72290689668923</v>
      </c>
      <c r="DE9" s="1963">
        <v>3.7412610936331001</v>
      </c>
      <c r="DF9" s="1963">
        <v>3.7582877239941199</v>
      </c>
    </row>
    <row r="10" spans="1:110">
      <c r="A10" s="1959" t="s">
        <v>221</v>
      </c>
      <c r="B10" s="1959" t="s">
        <v>222</v>
      </c>
      <c r="C10" s="1963">
        <v>2.0063967944573302</v>
      </c>
      <c r="D10" s="1963">
        <v>2.0292109297185799</v>
      </c>
      <c r="E10" s="1963">
        <v>2.0375058295190498</v>
      </c>
      <c r="F10" s="1963">
        <v>2.06056286491336</v>
      </c>
      <c r="G10" s="1963">
        <v>2.0745428604526199</v>
      </c>
      <c r="H10" s="1963">
        <v>2.0848413941935999</v>
      </c>
      <c r="I10" s="1963">
        <v>2.1205826507328598</v>
      </c>
      <c r="J10" s="1963">
        <v>2.1424708889297399</v>
      </c>
      <c r="K10" s="1963">
        <v>2.1577842143700501</v>
      </c>
      <c r="L10" s="1963">
        <v>2.1833771506398501</v>
      </c>
      <c r="M10" s="1963">
        <v>2.2041521339054801</v>
      </c>
      <c r="N10" s="1963">
        <v>2.1895699800145501</v>
      </c>
      <c r="O10" s="1963">
        <v>2.2079136110252899</v>
      </c>
      <c r="P10" s="1963">
        <v>2.22788120701059</v>
      </c>
      <c r="Q10" s="1963">
        <v>2.2459724770552998</v>
      </c>
      <c r="R10" s="1963">
        <v>2.2732174952512398</v>
      </c>
      <c r="S10" s="1963">
        <v>2.2978763341263799</v>
      </c>
      <c r="T10" s="1963">
        <v>2.3349096781978398</v>
      </c>
      <c r="U10" s="1963">
        <v>2.3734038596485099</v>
      </c>
      <c r="V10" s="1963">
        <v>2.3214065405194502</v>
      </c>
      <c r="W10" s="1963">
        <v>2.30398378778303</v>
      </c>
      <c r="X10" s="1963">
        <v>2.3147083800778501</v>
      </c>
      <c r="Y10" s="1963">
        <v>2.33384264563343</v>
      </c>
      <c r="Z10" s="1963">
        <v>2.3520478742720301</v>
      </c>
      <c r="AA10" s="1963">
        <v>2.35710662986398</v>
      </c>
      <c r="AB10" s="1963">
        <v>2.3597617242881999</v>
      </c>
      <c r="AC10" s="1963">
        <v>2.3675152110919599</v>
      </c>
      <c r="AD10" s="1963">
        <v>2.3894355869441899</v>
      </c>
      <c r="AE10" s="1963">
        <v>2.40815819227547</v>
      </c>
      <c r="AF10" s="1963">
        <v>2.44430890044428</v>
      </c>
      <c r="AG10" s="1963">
        <v>2.4604257745065699</v>
      </c>
      <c r="AH10" s="1963">
        <v>2.4673861530990902</v>
      </c>
      <c r="AI10" s="1963">
        <v>2.48042073711553</v>
      </c>
      <c r="AJ10" s="1963">
        <v>2.4867997015171999</v>
      </c>
      <c r="AK10" s="1963">
        <v>2.4979963270933299</v>
      </c>
      <c r="AL10" s="1963">
        <v>2.5174928668501901</v>
      </c>
      <c r="AM10" s="1963">
        <v>2.52334068619753</v>
      </c>
      <c r="AN10" s="1963">
        <v>2.5236312406637</v>
      </c>
      <c r="AO10" s="1963">
        <v>2.53852614076715</v>
      </c>
      <c r="AP10" s="1963">
        <v>2.5493471020021499</v>
      </c>
      <c r="AQ10" s="1963">
        <v>2.5641196272997999</v>
      </c>
      <c r="AR10" s="1963">
        <v>2.5682533521263</v>
      </c>
      <c r="AS10" s="1963">
        <v>2.5745604439045402</v>
      </c>
      <c r="AT10" s="1963">
        <v>2.5703855371384798</v>
      </c>
      <c r="AU10" s="1963">
        <v>2.5621096470938398</v>
      </c>
      <c r="AV10" s="1963">
        <v>2.57383315818505</v>
      </c>
      <c r="AW10" s="1963">
        <v>2.5763813062717098</v>
      </c>
      <c r="AX10" s="1963">
        <v>2.5767536568672198</v>
      </c>
      <c r="AY10" s="1963">
        <v>2.5717145141704401</v>
      </c>
      <c r="AZ10" s="1963">
        <v>2.5921806314594802</v>
      </c>
      <c r="BA10" s="1963">
        <v>2.6069809626114901</v>
      </c>
      <c r="BB10" s="1963">
        <v>2.6253970020753399</v>
      </c>
      <c r="BC10" s="1963">
        <v>2.64311388125578</v>
      </c>
      <c r="BD10" s="1963">
        <v>2.64546660406153</v>
      </c>
      <c r="BE10" s="1963">
        <v>2.6516461802012401</v>
      </c>
      <c r="BF10" s="1963">
        <v>2.6731214386986899</v>
      </c>
      <c r="BG10" s="1963">
        <v>2.6992395466316998</v>
      </c>
      <c r="BH10" s="1963">
        <v>2.7183438993189601</v>
      </c>
      <c r="BI10" s="1963">
        <v>2.7305561512385701</v>
      </c>
      <c r="BJ10" s="1963">
        <v>2.74253282416533</v>
      </c>
      <c r="BK10" s="1963">
        <v>2.7480564459173999</v>
      </c>
      <c r="BL10" s="1963">
        <v>2.7688782846120299</v>
      </c>
      <c r="BM10" s="1963">
        <v>2.7849600301573001</v>
      </c>
      <c r="BN10" s="1963">
        <v>2.7960315775651199</v>
      </c>
      <c r="BO10" s="1963">
        <v>2.8046313693112501</v>
      </c>
      <c r="BP10" s="1963">
        <v>2.7904564390836502</v>
      </c>
      <c r="BQ10" s="1963">
        <v>2.8032012428447599</v>
      </c>
      <c r="BR10" s="1963">
        <v>2.8160110728518499</v>
      </c>
      <c r="BS10" s="1963">
        <v>2.8427513358899001</v>
      </c>
      <c r="BT10" s="1963">
        <v>2.8785483334867901</v>
      </c>
      <c r="BU10" s="1963">
        <v>2.9207292897956099</v>
      </c>
      <c r="BV10" s="1963">
        <v>2.9773693852936902</v>
      </c>
      <c r="BW10" s="1963">
        <v>3.0336330216182201</v>
      </c>
      <c r="BX10" s="1963">
        <v>3.0947841762379902</v>
      </c>
      <c r="BY10" s="1963">
        <v>3.1308382651775801</v>
      </c>
      <c r="BZ10" s="1963">
        <v>3.1647578482205798</v>
      </c>
      <c r="CA10" s="1963">
        <v>3.1699728449320399</v>
      </c>
      <c r="CB10" s="1963">
        <v>3.1726433528765199</v>
      </c>
      <c r="CC10" s="1963">
        <v>3.1988751075198198</v>
      </c>
      <c r="CD10" s="1963">
        <v>3.22193842078046</v>
      </c>
      <c r="CE10" s="1963">
        <v>3.2482217134576001</v>
      </c>
      <c r="CF10" s="1963">
        <v>3.2956347050253401</v>
      </c>
      <c r="CG10" s="1963">
        <v>3.3328946110561599</v>
      </c>
      <c r="CH10" s="1963">
        <v>3.36074834534553</v>
      </c>
      <c r="CI10" s="1963">
        <v>3.3902946752043399</v>
      </c>
      <c r="CJ10" s="1963">
        <v>3.42312033100974</v>
      </c>
      <c r="CK10" s="1963">
        <v>3.4590872492515499</v>
      </c>
      <c r="CL10" s="1963">
        <v>3.4964583573124401</v>
      </c>
      <c r="CM10" s="1963">
        <v>3.5398838730279301</v>
      </c>
      <c r="CN10" s="1963">
        <v>3.5709423409877301</v>
      </c>
      <c r="CO10" s="1963">
        <v>3.6075949532460601</v>
      </c>
      <c r="CP10" s="1963">
        <v>3.6406746430719101</v>
      </c>
      <c r="CQ10" s="1963">
        <v>3.6727184178307102</v>
      </c>
      <c r="CR10" s="1963">
        <v>3.7047416963224702</v>
      </c>
      <c r="CS10" s="1963">
        <v>3.7304473216979699</v>
      </c>
      <c r="CT10" s="1963">
        <v>3.7624186037224798</v>
      </c>
      <c r="CU10" s="1963">
        <v>3.79605055530654</v>
      </c>
      <c r="CV10" s="1963">
        <v>3.8308948946381198</v>
      </c>
      <c r="CW10" s="1963">
        <v>3.8673947300953402</v>
      </c>
      <c r="CX10" s="1963">
        <v>3.9020162285803601</v>
      </c>
      <c r="CY10" s="1963">
        <v>3.9341456558961099</v>
      </c>
      <c r="CZ10" s="1963">
        <v>3.9683381696998699</v>
      </c>
      <c r="DA10" s="1963">
        <v>4.0035641613789599</v>
      </c>
      <c r="DB10" s="1963">
        <v>4.0386906917721097</v>
      </c>
      <c r="DC10" s="1963">
        <v>4.0732428615725098</v>
      </c>
      <c r="DD10" s="1963">
        <v>4.1093506579633496</v>
      </c>
      <c r="DE10" s="1963">
        <v>4.1449735418232203</v>
      </c>
      <c r="DF10" s="1963">
        <v>4.1796036208680798</v>
      </c>
    </row>
    <row r="12" spans="1:110" hidden="1">
      <c r="CE12" s="26" t="s">
        <v>223</v>
      </c>
      <c r="CF12" s="27"/>
      <c r="CG12" s="27"/>
      <c r="CH12" s="28" t="s">
        <v>1072</v>
      </c>
      <c r="CI12" s="29"/>
      <c r="CJ12" s="29"/>
      <c r="CK12" s="29"/>
      <c r="CL12" s="29"/>
      <c r="CM12" s="29"/>
      <c r="CN12" s="27"/>
      <c r="CO12" s="27"/>
      <c r="CP12" s="27"/>
    </row>
    <row r="13" spans="1:110" hidden="1">
      <c r="CE13" s="30"/>
      <c r="CF13" s="31"/>
      <c r="CG13" s="31"/>
      <c r="CH13" s="31"/>
      <c r="CI13" s="31"/>
      <c r="CJ13" s="31"/>
      <c r="CK13" s="31"/>
      <c r="CL13" s="31"/>
      <c r="CM13" s="31"/>
      <c r="CN13" s="31"/>
      <c r="CO13" s="31"/>
      <c r="CP13" s="32"/>
    </row>
    <row r="14" spans="1:110" hidden="1">
      <c r="CE14" s="33"/>
      <c r="CF14" s="34" t="s">
        <v>225</v>
      </c>
      <c r="CG14" s="2563" t="s">
        <v>794</v>
      </c>
      <c r="CH14" s="27"/>
      <c r="CI14" s="27"/>
      <c r="CJ14" s="27"/>
      <c r="CK14" s="27"/>
      <c r="CL14" s="27"/>
      <c r="CM14" s="27"/>
      <c r="CN14" s="27"/>
      <c r="CO14" s="27"/>
      <c r="CP14" s="35"/>
    </row>
    <row r="15" spans="1:110" hidden="1">
      <c r="CE15" s="33"/>
      <c r="CF15" s="27"/>
      <c r="CG15" s="2564" t="s">
        <v>1073</v>
      </c>
      <c r="CH15" s="27"/>
      <c r="CI15" s="27"/>
      <c r="CJ15" s="27"/>
      <c r="CK15" s="27"/>
      <c r="CL15" s="27"/>
      <c r="CM15" s="27"/>
      <c r="CN15" s="27"/>
      <c r="CO15" s="27"/>
      <c r="CP15" s="37" t="s">
        <v>227</v>
      </c>
    </row>
    <row r="16" spans="1:110" hidden="1">
      <c r="CC16" s="1954" t="s">
        <v>1074</v>
      </c>
      <c r="CE16" s="33"/>
      <c r="CF16" s="27"/>
      <c r="CG16" s="2565">
        <f>CJ9</f>
        <v>3.3405839801810502</v>
      </c>
      <c r="CH16" s="39"/>
      <c r="CI16" s="27"/>
      <c r="CJ16" s="27"/>
      <c r="CK16" s="27"/>
      <c r="CL16" s="27"/>
      <c r="CM16" s="27"/>
      <c r="CN16" s="27"/>
      <c r="CO16" s="27"/>
      <c r="CP16" s="40">
        <f>CG16</f>
        <v>3.3405839801810502</v>
      </c>
    </row>
    <row r="17" spans="81:94" hidden="1">
      <c r="CE17" s="33"/>
      <c r="CF17" s="27"/>
      <c r="CG17" s="27"/>
      <c r="CH17" s="27"/>
      <c r="CI17" s="27"/>
      <c r="CJ17" s="27"/>
      <c r="CK17" s="27"/>
      <c r="CL17" s="27"/>
      <c r="CM17" s="27"/>
      <c r="CN17" s="27"/>
      <c r="CO17" s="27"/>
      <c r="CP17" s="40"/>
    </row>
    <row r="18" spans="81:94" hidden="1">
      <c r="CE18" s="2996" t="s">
        <v>228</v>
      </c>
      <c r="CF18" s="2997"/>
      <c r="CG18" s="2997"/>
      <c r="CH18" s="27" t="s">
        <v>1075</v>
      </c>
      <c r="CI18" s="27"/>
      <c r="CJ18" s="27"/>
      <c r="CK18" s="27"/>
      <c r="CL18" s="27"/>
      <c r="CM18" s="27"/>
      <c r="CN18" s="27"/>
      <c r="CO18" s="27"/>
      <c r="CP18" s="40"/>
    </row>
    <row r="19" spans="81:94" hidden="1">
      <c r="CE19" s="2488"/>
      <c r="CF19" s="34"/>
      <c r="CG19" s="2566" t="str">
        <f>CK7</f>
        <v>2025Q3</v>
      </c>
      <c r="CH19" s="2566" t="str">
        <f t="shared" ref="CH19:CN19" si="0">CL7</f>
        <v>2025Q4</v>
      </c>
      <c r="CI19" s="2566" t="str">
        <f t="shared" si="0"/>
        <v>2026Q1</v>
      </c>
      <c r="CJ19" s="2566" t="str">
        <f t="shared" si="0"/>
        <v>2026Q2</v>
      </c>
      <c r="CK19" s="2566" t="str">
        <f t="shared" si="0"/>
        <v>2026Q3</v>
      </c>
      <c r="CL19" s="2566" t="str">
        <f t="shared" si="0"/>
        <v>2026Q4</v>
      </c>
      <c r="CM19" s="2566" t="str">
        <f t="shared" si="0"/>
        <v>2027Q1</v>
      </c>
      <c r="CN19" s="2566" t="str">
        <f t="shared" si="0"/>
        <v>2027Q2</v>
      </c>
      <c r="CO19" s="27"/>
      <c r="CP19" s="40"/>
    </row>
    <row r="20" spans="81:94" hidden="1">
      <c r="CE20" s="33"/>
      <c r="CF20" s="27"/>
      <c r="CG20" s="2567" t="s">
        <v>1052</v>
      </c>
      <c r="CH20" s="2567" t="s">
        <v>1053</v>
      </c>
      <c r="CI20" s="2567" t="s">
        <v>1054</v>
      </c>
      <c r="CJ20" s="2567" t="s">
        <v>1055</v>
      </c>
      <c r="CK20" s="2568" t="s">
        <v>1056</v>
      </c>
      <c r="CL20" s="2568" t="s">
        <v>1057</v>
      </c>
      <c r="CM20" s="2568" t="s">
        <v>1058</v>
      </c>
      <c r="CN20" s="2568" t="s">
        <v>1059</v>
      </c>
      <c r="CO20" s="27"/>
      <c r="CP20" s="40"/>
    </row>
    <row r="21" spans="81:94" hidden="1">
      <c r="CE21" s="33"/>
      <c r="CF21" s="27"/>
      <c r="CG21" s="2569">
        <f>CK9</f>
        <v>3.3614239742545502</v>
      </c>
      <c r="CH21" s="2569">
        <f t="shared" ref="CH21:CN21" si="1">CL9</f>
        <v>3.38426406518745</v>
      </c>
      <c r="CI21" s="2569">
        <f t="shared" si="1"/>
        <v>3.4138940790776999</v>
      </c>
      <c r="CJ21" s="2569">
        <f t="shared" si="1"/>
        <v>3.4314671893760398</v>
      </c>
      <c r="CK21" s="2569">
        <f t="shared" si="1"/>
        <v>3.4539470339367302</v>
      </c>
      <c r="CL21" s="2569">
        <f t="shared" si="1"/>
        <v>3.47269459852044</v>
      </c>
      <c r="CM21" s="2569">
        <f t="shared" si="1"/>
        <v>3.49005249564626</v>
      </c>
      <c r="CN21" s="2569">
        <f t="shared" si="1"/>
        <v>3.5070492246636702</v>
      </c>
      <c r="CO21" s="27"/>
      <c r="CP21" s="40">
        <f>AVERAGE(CG21:CN21)</f>
        <v>3.4393490825828557</v>
      </c>
    </row>
    <row r="22" spans="81:94" hidden="1">
      <c r="CE22" s="33"/>
      <c r="CF22" s="27"/>
      <c r="CG22" s="27"/>
      <c r="CH22" s="27"/>
      <c r="CI22" s="27"/>
      <c r="CJ22" s="27"/>
      <c r="CK22" s="27"/>
      <c r="CL22" s="27"/>
      <c r="CM22" s="27"/>
      <c r="CN22" s="27"/>
      <c r="CO22" s="27"/>
      <c r="CP22" s="41"/>
    </row>
    <row r="23" spans="81:94" hidden="1">
      <c r="CE23" s="33"/>
      <c r="CF23" s="27"/>
      <c r="CG23" s="27"/>
      <c r="CH23" s="27"/>
      <c r="CI23" s="27"/>
      <c r="CJ23" s="27"/>
      <c r="CK23" s="27"/>
      <c r="CL23" s="27"/>
      <c r="CM23" s="27"/>
      <c r="CN23" s="27"/>
      <c r="CO23" s="46" t="s">
        <v>231</v>
      </c>
      <c r="CP23" s="47">
        <f>(CP21-CP16)/CP16</f>
        <v>2.9565220628416197E-2</v>
      </c>
    </row>
    <row r="24" spans="81:94" hidden="1">
      <c r="CE24" s="48"/>
      <c r="CF24" s="49"/>
      <c r="CG24" s="49"/>
      <c r="CH24" s="49"/>
      <c r="CI24" s="49"/>
      <c r="CJ24" s="49"/>
      <c r="CK24" s="49"/>
      <c r="CL24" s="49"/>
      <c r="CM24" s="49"/>
      <c r="CN24" s="49"/>
      <c r="CO24" s="49"/>
      <c r="CP24" s="50"/>
    </row>
    <row r="27" spans="81:94">
      <c r="CE27" s="26" t="s">
        <v>223</v>
      </c>
      <c r="CF27" s="27"/>
      <c r="CG27" s="27"/>
      <c r="CH27" s="28" t="s">
        <v>1072</v>
      </c>
      <c r="CI27" s="29"/>
      <c r="CJ27" s="29"/>
      <c r="CK27" s="29"/>
      <c r="CL27" s="29"/>
      <c r="CM27" s="29"/>
      <c r="CN27" s="27"/>
      <c r="CO27" s="27"/>
      <c r="CP27" s="27"/>
    </row>
    <row r="28" spans="81:94">
      <c r="CE28" s="30"/>
      <c r="CF28" s="31"/>
      <c r="CG28" s="31"/>
      <c r="CH28" s="31"/>
      <c r="CI28" s="31"/>
      <c r="CJ28" s="31"/>
      <c r="CK28" s="31"/>
      <c r="CL28" s="31"/>
      <c r="CM28" s="31"/>
      <c r="CN28" s="31"/>
      <c r="CO28" s="31"/>
      <c r="CP28" s="32"/>
    </row>
    <row r="29" spans="81:94">
      <c r="CE29" s="33"/>
      <c r="CF29" s="34" t="s">
        <v>225</v>
      </c>
      <c r="CG29" s="2563" t="s">
        <v>794</v>
      </c>
      <c r="CH29" s="27"/>
      <c r="CI29" s="27"/>
      <c r="CJ29" s="27"/>
      <c r="CK29" s="27"/>
      <c r="CL29" s="27"/>
      <c r="CM29" s="27"/>
      <c r="CN29" s="27"/>
      <c r="CO29" s="27"/>
      <c r="CP29" s="35"/>
    </row>
    <row r="30" spans="81:94">
      <c r="CE30" s="33"/>
      <c r="CF30" s="27"/>
      <c r="CG30" s="2564" t="s">
        <v>1073</v>
      </c>
      <c r="CH30" s="27"/>
      <c r="CI30" s="27"/>
      <c r="CJ30" s="27"/>
      <c r="CK30" s="27"/>
      <c r="CL30" s="27"/>
      <c r="CM30" s="27"/>
      <c r="CN30" s="27"/>
      <c r="CO30" s="27"/>
      <c r="CP30" s="37" t="s">
        <v>227</v>
      </c>
    </row>
    <row r="31" spans="81:94">
      <c r="CC31" s="1954" t="s">
        <v>1076</v>
      </c>
      <c r="CE31" s="33"/>
      <c r="CF31" s="27"/>
      <c r="CG31" s="2565">
        <f>CJ8</f>
        <v>3.3572212983318299</v>
      </c>
      <c r="CH31" s="39"/>
      <c r="CI31" s="27"/>
      <c r="CJ31" s="27"/>
      <c r="CK31" s="27"/>
      <c r="CL31" s="27"/>
      <c r="CM31" s="27"/>
      <c r="CN31" s="27"/>
      <c r="CO31" s="27"/>
      <c r="CP31" s="40">
        <f>CG31</f>
        <v>3.3572212983318299</v>
      </c>
    </row>
    <row r="32" spans="81:94">
      <c r="CE32" s="33"/>
      <c r="CF32" s="27"/>
      <c r="CG32" s="27"/>
      <c r="CH32" s="27"/>
      <c r="CI32" s="27"/>
      <c r="CJ32" s="27"/>
      <c r="CK32" s="27"/>
      <c r="CL32" s="27"/>
      <c r="CM32" s="27"/>
      <c r="CN32" s="27"/>
      <c r="CO32" s="27"/>
      <c r="CP32" s="40"/>
    </row>
    <row r="33" spans="83:94">
      <c r="CE33" s="2996" t="s">
        <v>228</v>
      </c>
      <c r="CF33" s="2997"/>
      <c r="CG33" s="2997"/>
      <c r="CH33" s="27" t="s">
        <v>1075</v>
      </c>
      <c r="CI33" s="27"/>
      <c r="CJ33" s="27"/>
      <c r="CK33" s="27"/>
      <c r="CL33" s="27"/>
      <c r="CM33" s="27"/>
      <c r="CN33" s="27"/>
      <c r="CO33" s="27"/>
      <c r="CP33" s="40"/>
    </row>
    <row r="34" spans="83:94">
      <c r="CE34" s="2488"/>
      <c r="CF34" s="34"/>
      <c r="CG34" s="2566" t="str">
        <f>CG19</f>
        <v>2025Q3</v>
      </c>
      <c r="CH34" s="2566" t="str">
        <f t="shared" ref="CH34:CN34" si="2">CH19</f>
        <v>2025Q4</v>
      </c>
      <c r="CI34" s="2566" t="str">
        <f t="shared" si="2"/>
        <v>2026Q1</v>
      </c>
      <c r="CJ34" s="2566" t="str">
        <f t="shared" si="2"/>
        <v>2026Q2</v>
      </c>
      <c r="CK34" s="2566" t="str">
        <f t="shared" si="2"/>
        <v>2026Q3</v>
      </c>
      <c r="CL34" s="2566" t="str">
        <f t="shared" si="2"/>
        <v>2026Q4</v>
      </c>
      <c r="CM34" s="2566" t="str">
        <f t="shared" si="2"/>
        <v>2027Q1</v>
      </c>
      <c r="CN34" s="2566" t="str">
        <f t="shared" si="2"/>
        <v>2027Q2</v>
      </c>
      <c r="CO34" s="27"/>
      <c r="CP34" s="40"/>
    </row>
    <row r="35" spans="83:94">
      <c r="CE35" s="33"/>
      <c r="CF35" s="27"/>
      <c r="CG35" s="2567" t="s">
        <v>1052</v>
      </c>
      <c r="CH35" s="2567" t="s">
        <v>1053</v>
      </c>
      <c r="CI35" s="2567" t="s">
        <v>1054</v>
      </c>
      <c r="CJ35" s="2567" t="s">
        <v>1055</v>
      </c>
      <c r="CK35" s="2568" t="s">
        <v>1056</v>
      </c>
      <c r="CL35" s="2568" t="s">
        <v>1057</v>
      </c>
      <c r="CM35" s="2568" t="s">
        <v>1058</v>
      </c>
      <c r="CN35" s="2568" t="s">
        <v>1059</v>
      </c>
      <c r="CO35" s="27"/>
      <c r="CP35" s="40"/>
    </row>
    <row r="36" spans="83:94">
      <c r="CE36" s="33"/>
      <c r="CF36" s="27"/>
      <c r="CG36" s="2569">
        <f>CK8</f>
        <v>3.3807002427985302</v>
      </c>
      <c r="CH36" s="2569">
        <f t="shared" ref="CH36:CN36" si="3">CL8</f>
        <v>3.4059969087009301</v>
      </c>
      <c r="CI36" s="2569">
        <f t="shared" si="3"/>
        <v>3.4377337181428</v>
      </c>
      <c r="CJ36" s="2569">
        <f t="shared" si="3"/>
        <v>3.4574970892838501</v>
      </c>
      <c r="CK36" s="2569">
        <f t="shared" si="3"/>
        <v>3.4821949067167401</v>
      </c>
      <c r="CL36" s="2569">
        <f t="shared" si="3"/>
        <v>3.5031566001205299</v>
      </c>
      <c r="CM36" s="2569">
        <f t="shared" si="3"/>
        <v>3.52270272713641</v>
      </c>
      <c r="CN36" s="2569">
        <f t="shared" si="3"/>
        <v>3.5419955790195701</v>
      </c>
      <c r="CO36" s="27"/>
      <c r="CP36" s="40">
        <f>AVERAGE(CG36:CN36)</f>
        <v>3.4664972214899197</v>
      </c>
    </row>
    <row r="37" spans="83:94">
      <c r="CE37" s="33"/>
      <c r="CF37" s="27"/>
      <c r="CG37" s="27"/>
      <c r="CH37" s="27"/>
      <c r="CI37" s="27"/>
      <c r="CJ37" s="27"/>
      <c r="CK37" s="27"/>
      <c r="CL37" s="27"/>
      <c r="CM37" s="27"/>
      <c r="CN37" s="27"/>
      <c r="CO37" s="27"/>
      <c r="CP37" s="41"/>
    </row>
    <row r="38" spans="83:94">
      <c r="CE38" s="33"/>
      <c r="CF38" s="27"/>
      <c r="CG38" s="27"/>
      <c r="CH38" s="27"/>
      <c r="CI38" s="27"/>
      <c r="CJ38" s="27"/>
      <c r="CK38" s="27"/>
      <c r="CL38" s="27"/>
      <c r="CM38" s="27"/>
      <c r="CN38" s="27"/>
      <c r="CO38" s="46" t="s">
        <v>231</v>
      </c>
      <c r="CP38" s="47">
        <f>(CP36-CP31)/CP31</f>
        <v>3.2549514448865162E-2</v>
      </c>
    </row>
    <row r="39" spans="83:94">
      <c r="CE39" s="48"/>
      <c r="CF39" s="49"/>
      <c r="CG39" s="49"/>
      <c r="CH39" s="49"/>
      <c r="CI39" s="49"/>
      <c r="CJ39" s="49"/>
      <c r="CK39" s="49"/>
      <c r="CL39" s="49"/>
      <c r="CM39" s="49"/>
      <c r="CN39" s="49"/>
      <c r="CO39" s="49"/>
      <c r="CP39" s="50"/>
    </row>
  </sheetData>
  <mergeCells count="3">
    <mergeCell ref="A1:B1"/>
    <mergeCell ref="CE18:CG18"/>
    <mergeCell ref="CE33:CG33"/>
  </mergeCells>
  <pageMargins left="0.25" right="0.25" top="1" bottom="1" header="0.5" footer="0.5"/>
  <pageSetup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FE3A6-3A7F-4DF3-BAEF-921B93D1464F}">
  <sheetPr>
    <tabColor rgb="FF00B0F0"/>
  </sheetPr>
  <dimension ref="B1:AD65"/>
  <sheetViews>
    <sheetView zoomScale="90" zoomScaleNormal="90" zoomScaleSheetLayoutView="50" workbookViewId="0">
      <selection activeCell="AH27" sqref="AH27"/>
    </sheetView>
  </sheetViews>
  <sheetFormatPr defaultRowHeight="22.5" customHeight="1"/>
  <cols>
    <col min="1" max="1" width="6.81640625" style="463" customWidth="1"/>
    <col min="2" max="2" width="27.7265625" style="463" customWidth="1"/>
    <col min="3" max="3" width="12.7265625" style="463" bestFit="1" customWidth="1"/>
    <col min="4" max="4" width="7.81640625" style="463" customWidth="1"/>
    <col min="5" max="5" width="12.453125" style="463" customWidth="1"/>
    <col min="6" max="6" width="3.26953125" style="463" customWidth="1"/>
    <col min="7" max="7" width="27.7265625" style="463" hidden="1" customWidth="1"/>
    <col min="8" max="8" width="10.1796875" style="463" hidden="1" customWidth="1"/>
    <col min="9" max="9" width="10.453125" style="463" hidden="1" customWidth="1"/>
    <col min="10" max="10" width="12.453125" style="463" hidden="1" customWidth="1"/>
    <col min="11" max="11" width="2.7265625" style="463" hidden="1" customWidth="1"/>
    <col min="12" max="12" width="27.7265625" style="463" hidden="1" customWidth="1"/>
    <col min="13" max="13" width="10.453125" style="463" hidden="1" customWidth="1"/>
    <col min="14" max="14" width="10.1796875" style="463" hidden="1" customWidth="1"/>
    <col min="15" max="15" width="12.453125" style="463" hidden="1" customWidth="1"/>
    <col min="16" max="16" width="2.7265625" style="463" hidden="1" customWidth="1"/>
    <col min="17" max="17" width="27.7265625" style="463" hidden="1" customWidth="1"/>
    <col min="18" max="18" width="11.81640625" style="463" hidden="1" customWidth="1"/>
    <col min="19" max="19" width="10.54296875" style="463" hidden="1" customWidth="1"/>
    <col min="20" max="20" width="12.453125" style="463" hidden="1" customWidth="1"/>
    <col min="21" max="21" width="2.7265625" style="463" hidden="1" customWidth="1"/>
    <col min="22" max="22" width="27.7265625" style="463" hidden="1" customWidth="1"/>
    <col min="23" max="23" width="10.453125" style="463" hidden="1" customWidth="1"/>
    <col min="24" max="24" width="10.26953125" style="463" hidden="1" customWidth="1"/>
    <col min="25" max="25" width="12.453125" style="463" hidden="1" customWidth="1"/>
    <col min="26" max="26" width="2.7265625" style="463" hidden="1" customWidth="1"/>
    <col min="27" max="27" width="27.7265625" style="463" hidden="1" customWidth="1"/>
    <col min="28" max="29" width="11" style="463" hidden="1" customWidth="1"/>
    <col min="30" max="30" width="12.453125" style="463" hidden="1" customWidth="1"/>
    <col min="31" max="31" width="7.453125" style="463" customWidth="1"/>
    <col min="32" max="246" width="9.1796875" style="463"/>
    <col min="247" max="247" width="16" style="463" bestFit="1" customWidth="1"/>
    <col min="248" max="248" width="31.1796875" style="463" bestFit="1" customWidth="1"/>
    <col min="249" max="249" width="3.453125" style="463" customWidth="1"/>
    <col min="250" max="250" width="13.1796875" style="463" customWidth="1"/>
    <col min="251" max="253" width="9.1796875" style="463"/>
    <col min="254" max="254" width="11.54296875" style="463" customWidth="1"/>
    <col min="255" max="256" width="9.1796875" style="463"/>
    <col min="257" max="257" width="3.81640625" style="463" customWidth="1"/>
    <col min="258" max="261" width="9.1796875" style="463"/>
    <col min="262" max="262" width="15.54296875" style="463" customWidth="1"/>
    <col min="263" max="502" width="9.1796875" style="463"/>
    <col min="503" max="503" width="16" style="463" bestFit="1" customWidth="1"/>
    <col min="504" max="504" width="31.1796875" style="463" bestFit="1" customWidth="1"/>
    <col min="505" max="505" width="3.453125" style="463" customWidth="1"/>
    <col min="506" max="506" width="13.1796875" style="463" customWidth="1"/>
    <col min="507" max="509" width="9.1796875" style="463"/>
    <col min="510" max="510" width="11.54296875" style="463" customWidth="1"/>
    <col min="511" max="512" width="9.1796875" style="463"/>
    <col min="513" max="513" width="3.81640625" style="463" customWidth="1"/>
    <col min="514" max="517" width="9.1796875" style="463"/>
    <col min="518" max="518" width="15.54296875" style="463" customWidth="1"/>
    <col min="519" max="758" width="9.1796875" style="463"/>
    <col min="759" max="759" width="16" style="463" bestFit="1" customWidth="1"/>
    <col min="760" max="760" width="31.1796875" style="463" bestFit="1" customWidth="1"/>
    <col min="761" max="761" width="3.453125" style="463" customWidth="1"/>
    <col min="762" max="762" width="13.1796875" style="463" customWidth="1"/>
    <col min="763" max="765" width="9.1796875" style="463"/>
    <col min="766" max="766" width="11.54296875" style="463" customWidth="1"/>
    <col min="767" max="768" width="9.1796875" style="463"/>
    <col min="769" max="769" width="3.81640625" style="463" customWidth="1"/>
    <col min="770" max="773" width="9.1796875" style="463"/>
    <col min="774" max="774" width="15.54296875" style="463" customWidth="1"/>
    <col min="775" max="1014" width="9.1796875" style="463"/>
    <col min="1015" max="1015" width="16" style="463" bestFit="1" customWidth="1"/>
    <col min="1016" max="1016" width="31.1796875" style="463" bestFit="1" customWidth="1"/>
    <col min="1017" max="1017" width="3.453125" style="463" customWidth="1"/>
    <col min="1018" max="1018" width="13.1796875" style="463" customWidth="1"/>
    <col min="1019" max="1021" width="9.1796875" style="463"/>
    <col min="1022" max="1022" width="11.54296875" style="463" customWidth="1"/>
    <col min="1023" max="1024" width="9.1796875" style="463"/>
    <col min="1025" max="1025" width="3.81640625" style="463" customWidth="1"/>
    <col min="1026" max="1029" width="9.1796875" style="463"/>
    <col min="1030" max="1030" width="15.54296875" style="463" customWidth="1"/>
    <col min="1031" max="1270" width="9.1796875" style="463"/>
    <col min="1271" max="1271" width="16" style="463" bestFit="1" customWidth="1"/>
    <col min="1272" max="1272" width="31.1796875" style="463" bestFit="1" customWidth="1"/>
    <col min="1273" max="1273" width="3.453125" style="463" customWidth="1"/>
    <col min="1274" max="1274" width="13.1796875" style="463" customWidth="1"/>
    <col min="1275" max="1277" width="9.1796875" style="463"/>
    <col min="1278" max="1278" width="11.54296875" style="463" customWidth="1"/>
    <col min="1279" max="1280" width="9.1796875" style="463"/>
    <col min="1281" max="1281" width="3.81640625" style="463" customWidth="1"/>
    <col min="1282" max="1285" width="9.1796875" style="463"/>
    <col min="1286" max="1286" width="15.54296875" style="463" customWidth="1"/>
    <col min="1287" max="1526" width="9.1796875" style="463"/>
    <col min="1527" max="1527" width="16" style="463" bestFit="1" customWidth="1"/>
    <col min="1528" max="1528" width="31.1796875" style="463" bestFit="1" customWidth="1"/>
    <col min="1529" max="1529" width="3.453125" style="463" customWidth="1"/>
    <col min="1530" max="1530" width="13.1796875" style="463" customWidth="1"/>
    <col min="1531" max="1533" width="9.1796875" style="463"/>
    <col min="1534" max="1534" width="11.54296875" style="463" customWidth="1"/>
    <col min="1535" max="1536" width="9.1796875" style="463"/>
    <col min="1537" max="1537" width="3.81640625" style="463" customWidth="1"/>
    <col min="1538" max="1541" width="9.1796875" style="463"/>
    <col min="1542" max="1542" width="15.54296875" style="463" customWidth="1"/>
    <col min="1543" max="1782" width="9.1796875" style="463"/>
    <col min="1783" max="1783" width="16" style="463" bestFit="1" customWidth="1"/>
    <col min="1784" max="1784" width="31.1796875" style="463" bestFit="1" customWidth="1"/>
    <col min="1785" max="1785" width="3.453125" style="463" customWidth="1"/>
    <col min="1786" max="1786" width="13.1796875" style="463" customWidth="1"/>
    <col min="1787" max="1789" width="9.1796875" style="463"/>
    <col min="1790" max="1790" width="11.54296875" style="463" customWidth="1"/>
    <col min="1791" max="1792" width="9.1796875" style="463"/>
    <col min="1793" max="1793" width="3.81640625" style="463" customWidth="1"/>
    <col min="1794" max="1797" width="9.1796875" style="463"/>
    <col min="1798" max="1798" width="15.54296875" style="463" customWidth="1"/>
    <col min="1799" max="2038" width="9.1796875" style="463"/>
    <col min="2039" max="2039" width="16" style="463" bestFit="1" customWidth="1"/>
    <col min="2040" max="2040" width="31.1796875" style="463" bestFit="1" customWidth="1"/>
    <col min="2041" max="2041" width="3.453125" style="463" customWidth="1"/>
    <col min="2042" max="2042" width="13.1796875" style="463" customWidth="1"/>
    <col min="2043" max="2045" width="9.1796875" style="463"/>
    <col min="2046" max="2046" width="11.54296875" style="463" customWidth="1"/>
    <col min="2047" max="2048" width="9.1796875" style="463"/>
    <col min="2049" max="2049" width="3.81640625" style="463" customWidth="1"/>
    <col min="2050" max="2053" width="9.1796875" style="463"/>
    <col min="2054" max="2054" width="15.54296875" style="463" customWidth="1"/>
    <col min="2055" max="2294" width="9.1796875" style="463"/>
    <col min="2295" max="2295" width="16" style="463" bestFit="1" customWidth="1"/>
    <col min="2296" max="2296" width="31.1796875" style="463" bestFit="1" customWidth="1"/>
    <col min="2297" max="2297" width="3.453125" style="463" customWidth="1"/>
    <col min="2298" max="2298" width="13.1796875" style="463" customWidth="1"/>
    <col min="2299" max="2301" width="9.1796875" style="463"/>
    <col min="2302" max="2302" width="11.54296875" style="463" customWidth="1"/>
    <col min="2303" max="2304" width="9.1796875" style="463"/>
    <col min="2305" max="2305" width="3.81640625" style="463" customWidth="1"/>
    <col min="2306" max="2309" width="9.1796875" style="463"/>
    <col min="2310" max="2310" width="15.54296875" style="463" customWidth="1"/>
    <col min="2311" max="2550" width="9.1796875" style="463"/>
    <col min="2551" max="2551" width="16" style="463" bestFit="1" customWidth="1"/>
    <col min="2552" max="2552" width="31.1796875" style="463" bestFit="1" customWidth="1"/>
    <col min="2553" max="2553" width="3.453125" style="463" customWidth="1"/>
    <col min="2554" max="2554" width="13.1796875" style="463" customWidth="1"/>
    <col min="2555" max="2557" width="9.1796875" style="463"/>
    <col min="2558" max="2558" width="11.54296875" style="463" customWidth="1"/>
    <col min="2559" max="2560" width="9.1796875" style="463"/>
    <col min="2561" max="2561" width="3.81640625" style="463" customWidth="1"/>
    <col min="2562" max="2565" width="9.1796875" style="463"/>
    <col min="2566" max="2566" width="15.54296875" style="463" customWidth="1"/>
    <col min="2567" max="2806" width="9.1796875" style="463"/>
    <col min="2807" max="2807" width="16" style="463" bestFit="1" customWidth="1"/>
    <col min="2808" max="2808" width="31.1796875" style="463" bestFit="1" customWidth="1"/>
    <col min="2809" max="2809" width="3.453125" style="463" customWidth="1"/>
    <col min="2810" max="2810" width="13.1796875" style="463" customWidth="1"/>
    <col min="2811" max="2813" width="9.1796875" style="463"/>
    <col min="2814" max="2814" width="11.54296875" style="463" customWidth="1"/>
    <col min="2815" max="2816" width="9.1796875" style="463"/>
    <col min="2817" max="2817" width="3.81640625" style="463" customWidth="1"/>
    <col min="2818" max="2821" width="9.1796875" style="463"/>
    <col min="2822" max="2822" width="15.54296875" style="463" customWidth="1"/>
    <col min="2823" max="3062" width="9.1796875" style="463"/>
    <col min="3063" max="3063" width="16" style="463" bestFit="1" customWidth="1"/>
    <col min="3064" max="3064" width="31.1796875" style="463" bestFit="1" customWidth="1"/>
    <col min="3065" max="3065" width="3.453125" style="463" customWidth="1"/>
    <col min="3066" max="3066" width="13.1796875" style="463" customWidth="1"/>
    <col min="3067" max="3069" width="9.1796875" style="463"/>
    <col min="3070" max="3070" width="11.54296875" style="463" customWidth="1"/>
    <col min="3071" max="3072" width="9.1796875" style="463"/>
    <col min="3073" max="3073" width="3.81640625" style="463" customWidth="1"/>
    <col min="3074" max="3077" width="9.1796875" style="463"/>
    <col min="3078" max="3078" width="15.54296875" style="463" customWidth="1"/>
    <col min="3079" max="3318" width="9.1796875" style="463"/>
    <col min="3319" max="3319" width="16" style="463" bestFit="1" customWidth="1"/>
    <col min="3320" max="3320" width="31.1796875" style="463" bestFit="1" customWidth="1"/>
    <col min="3321" max="3321" width="3.453125" style="463" customWidth="1"/>
    <col min="3322" max="3322" width="13.1796875" style="463" customWidth="1"/>
    <col min="3323" max="3325" width="9.1796875" style="463"/>
    <col min="3326" max="3326" width="11.54296875" style="463" customWidth="1"/>
    <col min="3327" max="3328" width="9.1796875" style="463"/>
    <col min="3329" max="3329" width="3.81640625" style="463" customWidth="1"/>
    <col min="3330" max="3333" width="9.1796875" style="463"/>
    <col min="3334" max="3334" width="15.54296875" style="463" customWidth="1"/>
    <col min="3335" max="3574" width="9.1796875" style="463"/>
    <col min="3575" max="3575" width="16" style="463" bestFit="1" customWidth="1"/>
    <col min="3576" max="3576" width="31.1796875" style="463" bestFit="1" customWidth="1"/>
    <col min="3577" max="3577" width="3.453125" style="463" customWidth="1"/>
    <col min="3578" max="3578" width="13.1796875" style="463" customWidth="1"/>
    <col min="3579" max="3581" width="9.1796875" style="463"/>
    <col min="3582" max="3582" width="11.54296875" style="463" customWidth="1"/>
    <col min="3583" max="3584" width="9.1796875" style="463"/>
    <col min="3585" max="3585" width="3.81640625" style="463" customWidth="1"/>
    <col min="3586" max="3589" width="9.1796875" style="463"/>
    <col min="3590" max="3590" width="15.54296875" style="463" customWidth="1"/>
    <col min="3591" max="3830" width="9.1796875" style="463"/>
    <col min="3831" max="3831" width="16" style="463" bestFit="1" customWidth="1"/>
    <col min="3832" max="3832" width="31.1796875" style="463" bestFit="1" customWidth="1"/>
    <col min="3833" max="3833" width="3.453125" style="463" customWidth="1"/>
    <col min="3834" max="3834" width="13.1796875" style="463" customWidth="1"/>
    <col min="3835" max="3837" width="9.1796875" style="463"/>
    <col min="3838" max="3838" width="11.54296875" style="463" customWidth="1"/>
    <col min="3839" max="3840" width="9.1796875" style="463"/>
    <col min="3841" max="3841" width="3.81640625" style="463" customWidth="1"/>
    <col min="3842" max="3845" width="9.1796875" style="463"/>
    <col min="3846" max="3846" width="15.54296875" style="463" customWidth="1"/>
    <col min="3847" max="4086" width="9.1796875" style="463"/>
    <col min="4087" max="4087" width="16" style="463" bestFit="1" customWidth="1"/>
    <col min="4088" max="4088" width="31.1796875" style="463" bestFit="1" customWidth="1"/>
    <col min="4089" max="4089" width="3.453125" style="463" customWidth="1"/>
    <col min="4090" max="4090" width="13.1796875" style="463" customWidth="1"/>
    <col min="4091" max="4093" width="9.1796875" style="463"/>
    <col min="4094" max="4094" width="11.54296875" style="463" customWidth="1"/>
    <col min="4095" max="4096" width="9.1796875" style="463"/>
    <col min="4097" max="4097" width="3.81640625" style="463" customWidth="1"/>
    <col min="4098" max="4101" width="9.1796875" style="463"/>
    <col min="4102" max="4102" width="15.54296875" style="463" customWidth="1"/>
    <col min="4103" max="4342" width="9.1796875" style="463"/>
    <col min="4343" max="4343" width="16" style="463" bestFit="1" customWidth="1"/>
    <col min="4344" max="4344" width="31.1796875" style="463" bestFit="1" customWidth="1"/>
    <col min="4345" max="4345" width="3.453125" style="463" customWidth="1"/>
    <col min="4346" max="4346" width="13.1796875" style="463" customWidth="1"/>
    <col min="4347" max="4349" width="9.1796875" style="463"/>
    <col min="4350" max="4350" width="11.54296875" style="463" customWidth="1"/>
    <col min="4351" max="4352" width="9.1796875" style="463"/>
    <col min="4353" max="4353" width="3.81640625" style="463" customWidth="1"/>
    <col min="4354" max="4357" width="9.1796875" style="463"/>
    <col min="4358" max="4358" width="15.54296875" style="463" customWidth="1"/>
    <col min="4359" max="4598" width="9.1796875" style="463"/>
    <col min="4599" max="4599" width="16" style="463" bestFit="1" customWidth="1"/>
    <col min="4600" max="4600" width="31.1796875" style="463" bestFit="1" customWidth="1"/>
    <col min="4601" max="4601" width="3.453125" style="463" customWidth="1"/>
    <col min="4602" max="4602" width="13.1796875" style="463" customWidth="1"/>
    <col min="4603" max="4605" width="9.1796875" style="463"/>
    <col min="4606" max="4606" width="11.54296875" style="463" customWidth="1"/>
    <col min="4607" max="4608" width="9.1796875" style="463"/>
    <col min="4609" max="4609" width="3.81640625" style="463" customWidth="1"/>
    <col min="4610" max="4613" width="9.1796875" style="463"/>
    <col min="4614" max="4614" width="15.54296875" style="463" customWidth="1"/>
    <col min="4615" max="4854" width="9.1796875" style="463"/>
    <col min="4855" max="4855" width="16" style="463" bestFit="1" customWidth="1"/>
    <col min="4856" max="4856" width="31.1796875" style="463" bestFit="1" customWidth="1"/>
    <col min="4857" max="4857" width="3.453125" style="463" customWidth="1"/>
    <col min="4858" max="4858" width="13.1796875" style="463" customWidth="1"/>
    <col min="4859" max="4861" width="9.1796875" style="463"/>
    <col min="4862" max="4862" width="11.54296875" style="463" customWidth="1"/>
    <col min="4863" max="4864" width="9.1796875" style="463"/>
    <col min="4865" max="4865" width="3.81640625" style="463" customWidth="1"/>
    <col min="4866" max="4869" width="9.1796875" style="463"/>
    <col min="4870" max="4870" width="15.54296875" style="463" customWidth="1"/>
    <col min="4871" max="5110" width="9.1796875" style="463"/>
    <col min="5111" max="5111" width="16" style="463" bestFit="1" customWidth="1"/>
    <col min="5112" max="5112" width="31.1796875" style="463" bestFit="1" customWidth="1"/>
    <col min="5113" max="5113" width="3.453125" style="463" customWidth="1"/>
    <col min="5114" max="5114" width="13.1796875" style="463" customWidth="1"/>
    <col min="5115" max="5117" width="9.1796875" style="463"/>
    <col min="5118" max="5118" width="11.54296875" style="463" customWidth="1"/>
    <col min="5119" max="5120" width="9.1796875" style="463"/>
    <col min="5121" max="5121" width="3.81640625" style="463" customWidth="1"/>
    <col min="5122" max="5125" width="9.1796875" style="463"/>
    <col min="5126" max="5126" width="15.54296875" style="463" customWidth="1"/>
    <col min="5127" max="5366" width="9.1796875" style="463"/>
    <col min="5367" max="5367" width="16" style="463" bestFit="1" customWidth="1"/>
    <col min="5368" max="5368" width="31.1796875" style="463" bestFit="1" customWidth="1"/>
    <col min="5369" max="5369" width="3.453125" style="463" customWidth="1"/>
    <col min="5370" max="5370" width="13.1796875" style="463" customWidth="1"/>
    <col min="5371" max="5373" width="9.1796875" style="463"/>
    <col min="5374" max="5374" width="11.54296875" style="463" customWidth="1"/>
    <col min="5375" max="5376" width="9.1796875" style="463"/>
    <col min="5377" max="5377" width="3.81640625" style="463" customWidth="1"/>
    <col min="5378" max="5381" width="9.1796875" style="463"/>
    <col min="5382" max="5382" width="15.54296875" style="463" customWidth="1"/>
    <col min="5383" max="5622" width="9.1796875" style="463"/>
    <col min="5623" max="5623" width="16" style="463" bestFit="1" customWidth="1"/>
    <col min="5624" max="5624" width="31.1796875" style="463" bestFit="1" customWidth="1"/>
    <col min="5625" max="5625" width="3.453125" style="463" customWidth="1"/>
    <col min="5626" max="5626" width="13.1796875" style="463" customWidth="1"/>
    <col min="5627" max="5629" width="9.1796875" style="463"/>
    <col min="5630" max="5630" width="11.54296875" style="463" customWidth="1"/>
    <col min="5631" max="5632" width="9.1796875" style="463"/>
    <col min="5633" max="5633" width="3.81640625" style="463" customWidth="1"/>
    <col min="5634" max="5637" width="9.1796875" style="463"/>
    <col min="5638" max="5638" width="15.54296875" style="463" customWidth="1"/>
    <col min="5639" max="5878" width="9.1796875" style="463"/>
    <col min="5879" max="5879" width="16" style="463" bestFit="1" customWidth="1"/>
    <col min="5880" max="5880" width="31.1796875" style="463" bestFit="1" customWidth="1"/>
    <col min="5881" max="5881" width="3.453125" style="463" customWidth="1"/>
    <col min="5882" max="5882" width="13.1796875" style="463" customWidth="1"/>
    <col min="5883" max="5885" width="9.1796875" style="463"/>
    <col min="5886" max="5886" width="11.54296875" style="463" customWidth="1"/>
    <col min="5887" max="5888" width="9.1796875" style="463"/>
    <col min="5889" max="5889" width="3.81640625" style="463" customWidth="1"/>
    <col min="5890" max="5893" width="9.1796875" style="463"/>
    <col min="5894" max="5894" width="15.54296875" style="463" customWidth="1"/>
    <col min="5895" max="6134" width="9.1796875" style="463"/>
    <col min="6135" max="6135" width="16" style="463" bestFit="1" customWidth="1"/>
    <col min="6136" max="6136" width="31.1796875" style="463" bestFit="1" customWidth="1"/>
    <col min="6137" max="6137" width="3.453125" style="463" customWidth="1"/>
    <col min="6138" max="6138" width="13.1796875" style="463" customWidth="1"/>
    <col min="6139" max="6141" width="9.1796875" style="463"/>
    <col min="6142" max="6142" width="11.54296875" style="463" customWidth="1"/>
    <col min="6143" max="6144" width="9.1796875" style="463"/>
    <col min="6145" max="6145" width="3.81640625" style="463" customWidth="1"/>
    <col min="6146" max="6149" width="9.1796875" style="463"/>
    <col min="6150" max="6150" width="15.54296875" style="463" customWidth="1"/>
    <col min="6151" max="6390" width="9.1796875" style="463"/>
    <col min="6391" max="6391" width="16" style="463" bestFit="1" customWidth="1"/>
    <col min="6392" max="6392" width="31.1796875" style="463" bestFit="1" customWidth="1"/>
    <col min="6393" max="6393" width="3.453125" style="463" customWidth="1"/>
    <col min="6394" max="6394" width="13.1796875" style="463" customWidth="1"/>
    <col min="6395" max="6397" width="9.1796875" style="463"/>
    <col min="6398" max="6398" width="11.54296875" style="463" customWidth="1"/>
    <col min="6399" max="6400" width="9.1796875" style="463"/>
    <col min="6401" max="6401" width="3.81640625" style="463" customWidth="1"/>
    <col min="6402" max="6405" width="9.1796875" style="463"/>
    <col min="6406" max="6406" width="15.54296875" style="463" customWidth="1"/>
    <col min="6407" max="6646" width="9.1796875" style="463"/>
    <col min="6647" max="6647" width="16" style="463" bestFit="1" customWidth="1"/>
    <col min="6648" max="6648" width="31.1796875" style="463" bestFit="1" customWidth="1"/>
    <col min="6649" max="6649" width="3.453125" style="463" customWidth="1"/>
    <col min="6650" max="6650" width="13.1796875" style="463" customWidth="1"/>
    <col min="6651" max="6653" width="9.1796875" style="463"/>
    <col min="6654" max="6654" width="11.54296875" style="463" customWidth="1"/>
    <col min="6655" max="6656" width="9.1796875" style="463"/>
    <col min="6657" max="6657" width="3.81640625" style="463" customWidth="1"/>
    <col min="6658" max="6661" width="9.1796875" style="463"/>
    <col min="6662" max="6662" width="15.54296875" style="463" customWidth="1"/>
    <col min="6663" max="6902" width="9.1796875" style="463"/>
    <col min="6903" max="6903" width="16" style="463" bestFit="1" customWidth="1"/>
    <col min="6904" max="6904" width="31.1796875" style="463" bestFit="1" customWidth="1"/>
    <col min="6905" max="6905" width="3.453125" style="463" customWidth="1"/>
    <col min="6906" max="6906" width="13.1796875" style="463" customWidth="1"/>
    <col min="6907" max="6909" width="9.1796875" style="463"/>
    <col min="6910" max="6910" width="11.54296875" style="463" customWidth="1"/>
    <col min="6911" max="6912" width="9.1796875" style="463"/>
    <col min="6913" max="6913" width="3.81640625" style="463" customWidth="1"/>
    <col min="6914" max="6917" width="9.1796875" style="463"/>
    <col min="6918" max="6918" width="15.54296875" style="463" customWidth="1"/>
    <col min="6919" max="7158" width="9.1796875" style="463"/>
    <col min="7159" max="7159" width="16" style="463" bestFit="1" customWidth="1"/>
    <col min="7160" max="7160" width="31.1796875" style="463" bestFit="1" customWidth="1"/>
    <col min="7161" max="7161" width="3.453125" style="463" customWidth="1"/>
    <col min="7162" max="7162" width="13.1796875" style="463" customWidth="1"/>
    <col min="7163" max="7165" width="9.1796875" style="463"/>
    <col min="7166" max="7166" width="11.54296875" style="463" customWidth="1"/>
    <col min="7167" max="7168" width="9.1796875" style="463"/>
    <col min="7169" max="7169" width="3.81640625" style="463" customWidth="1"/>
    <col min="7170" max="7173" width="9.1796875" style="463"/>
    <col min="7174" max="7174" width="15.54296875" style="463" customWidth="1"/>
    <col min="7175" max="7414" width="9.1796875" style="463"/>
    <col min="7415" max="7415" width="16" style="463" bestFit="1" customWidth="1"/>
    <col min="7416" max="7416" width="31.1796875" style="463" bestFit="1" customWidth="1"/>
    <col min="7417" max="7417" width="3.453125" style="463" customWidth="1"/>
    <col min="7418" max="7418" width="13.1796875" style="463" customWidth="1"/>
    <col min="7419" max="7421" width="9.1796875" style="463"/>
    <col min="7422" max="7422" width="11.54296875" style="463" customWidth="1"/>
    <col min="7423" max="7424" width="9.1796875" style="463"/>
    <col min="7425" max="7425" width="3.81640625" style="463" customWidth="1"/>
    <col min="7426" max="7429" width="9.1796875" style="463"/>
    <col min="7430" max="7430" width="15.54296875" style="463" customWidth="1"/>
    <col min="7431" max="7670" width="9.1796875" style="463"/>
    <col min="7671" max="7671" width="16" style="463" bestFit="1" customWidth="1"/>
    <col min="7672" max="7672" width="31.1796875" style="463" bestFit="1" customWidth="1"/>
    <col min="7673" max="7673" width="3.453125" style="463" customWidth="1"/>
    <col min="7674" max="7674" width="13.1796875" style="463" customWidth="1"/>
    <col min="7675" max="7677" width="9.1796875" style="463"/>
    <col min="7678" max="7678" width="11.54296875" style="463" customWidth="1"/>
    <col min="7679" max="7680" width="9.1796875" style="463"/>
    <col min="7681" max="7681" width="3.81640625" style="463" customWidth="1"/>
    <col min="7682" max="7685" width="9.1796875" style="463"/>
    <col min="7686" max="7686" width="15.54296875" style="463" customWidth="1"/>
    <col min="7687" max="7926" width="9.1796875" style="463"/>
    <col min="7927" max="7927" width="16" style="463" bestFit="1" customWidth="1"/>
    <col min="7928" max="7928" width="31.1796875" style="463" bestFit="1" customWidth="1"/>
    <col min="7929" max="7929" width="3.453125" style="463" customWidth="1"/>
    <col min="7930" max="7930" width="13.1796875" style="463" customWidth="1"/>
    <col min="7931" max="7933" width="9.1796875" style="463"/>
    <col min="7934" max="7934" width="11.54296875" style="463" customWidth="1"/>
    <col min="7935" max="7936" width="9.1796875" style="463"/>
    <col min="7937" max="7937" width="3.81640625" style="463" customWidth="1"/>
    <col min="7938" max="7941" width="9.1796875" style="463"/>
    <col min="7942" max="7942" width="15.54296875" style="463" customWidth="1"/>
    <col min="7943" max="8182" width="9.1796875" style="463"/>
    <col min="8183" max="8183" width="16" style="463" bestFit="1" customWidth="1"/>
    <col min="8184" max="8184" width="31.1796875" style="463" bestFit="1" customWidth="1"/>
    <col min="8185" max="8185" width="3.453125" style="463" customWidth="1"/>
    <col min="8186" max="8186" width="13.1796875" style="463" customWidth="1"/>
    <col min="8187" max="8189" width="9.1796875" style="463"/>
    <col min="8190" max="8190" width="11.54296875" style="463" customWidth="1"/>
    <col min="8191" max="8192" width="9.1796875" style="463"/>
    <col min="8193" max="8193" width="3.81640625" style="463" customWidth="1"/>
    <col min="8194" max="8197" width="9.1796875" style="463"/>
    <col min="8198" max="8198" width="15.54296875" style="463" customWidth="1"/>
    <col min="8199" max="8438" width="9.1796875" style="463"/>
    <col min="8439" max="8439" width="16" style="463" bestFit="1" customWidth="1"/>
    <col min="8440" max="8440" width="31.1796875" style="463" bestFit="1" customWidth="1"/>
    <col min="8441" max="8441" width="3.453125" style="463" customWidth="1"/>
    <col min="8442" max="8442" width="13.1796875" style="463" customWidth="1"/>
    <col min="8443" max="8445" width="9.1796875" style="463"/>
    <col min="8446" max="8446" width="11.54296875" style="463" customWidth="1"/>
    <col min="8447" max="8448" width="9.1796875" style="463"/>
    <col min="8449" max="8449" width="3.81640625" style="463" customWidth="1"/>
    <col min="8450" max="8453" width="9.1796875" style="463"/>
    <col min="8454" max="8454" width="15.54296875" style="463" customWidth="1"/>
    <col min="8455" max="8694" width="9.1796875" style="463"/>
    <col min="8695" max="8695" width="16" style="463" bestFit="1" customWidth="1"/>
    <col min="8696" max="8696" width="31.1796875" style="463" bestFit="1" customWidth="1"/>
    <col min="8697" max="8697" width="3.453125" style="463" customWidth="1"/>
    <col min="8698" max="8698" width="13.1796875" style="463" customWidth="1"/>
    <col min="8699" max="8701" width="9.1796875" style="463"/>
    <col min="8702" max="8702" width="11.54296875" style="463" customWidth="1"/>
    <col min="8703" max="8704" width="9.1796875" style="463"/>
    <col min="8705" max="8705" width="3.81640625" style="463" customWidth="1"/>
    <col min="8706" max="8709" width="9.1796875" style="463"/>
    <col min="8710" max="8710" width="15.54296875" style="463" customWidth="1"/>
    <col min="8711" max="8950" width="9.1796875" style="463"/>
    <col min="8951" max="8951" width="16" style="463" bestFit="1" customWidth="1"/>
    <col min="8952" max="8952" width="31.1796875" style="463" bestFit="1" customWidth="1"/>
    <col min="8953" max="8953" width="3.453125" style="463" customWidth="1"/>
    <col min="8954" max="8954" width="13.1796875" style="463" customWidth="1"/>
    <col min="8955" max="8957" width="9.1796875" style="463"/>
    <col min="8958" max="8958" width="11.54296875" style="463" customWidth="1"/>
    <col min="8959" max="8960" width="9.1796875" style="463"/>
    <col min="8961" max="8961" width="3.81640625" style="463" customWidth="1"/>
    <col min="8962" max="8965" width="9.1796875" style="463"/>
    <col min="8966" max="8966" width="15.54296875" style="463" customWidth="1"/>
    <col min="8967" max="9206" width="9.1796875" style="463"/>
    <col min="9207" max="9207" width="16" style="463" bestFit="1" customWidth="1"/>
    <col min="9208" max="9208" width="31.1796875" style="463" bestFit="1" customWidth="1"/>
    <col min="9209" max="9209" width="3.453125" style="463" customWidth="1"/>
    <col min="9210" max="9210" width="13.1796875" style="463" customWidth="1"/>
    <col min="9211" max="9213" width="9.1796875" style="463"/>
    <col min="9214" max="9214" width="11.54296875" style="463" customWidth="1"/>
    <col min="9215" max="9216" width="9.1796875" style="463"/>
    <col min="9217" max="9217" width="3.81640625" style="463" customWidth="1"/>
    <col min="9218" max="9221" width="9.1796875" style="463"/>
    <col min="9222" max="9222" width="15.54296875" style="463" customWidth="1"/>
    <col min="9223" max="9462" width="9.1796875" style="463"/>
    <col min="9463" max="9463" width="16" style="463" bestFit="1" customWidth="1"/>
    <col min="9464" max="9464" width="31.1796875" style="463" bestFit="1" customWidth="1"/>
    <col min="9465" max="9465" width="3.453125" style="463" customWidth="1"/>
    <col min="9466" max="9466" width="13.1796875" style="463" customWidth="1"/>
    <col min="9467" max="9469" width="9.1796875" style="463"/>
    <col min="9470" max="9470" width="11.54296875" style="463" customWidth="1"/>
    <col min="9471" max="9472" width="9.1796875" style="463"/>
    <col min="9473" max="9473" width="3.81640625" style="463" customWidth="1"/>
    <col min="9474" max="9477" width="9.1796875" style="463"/>
    <col min="9478" max="9478" width="15.54296875" style="463" customWidth="1"/>
    <col min="9479" max="9718" width="9.1796875" style="463"/>
    <col min="9719" max="9719" width="16" style="463" bestFit="1" customWidth="1"/>
    <col min="9720" max="9720" width="31.1796875" style="463" bestFit="1" customWidth="1"/>
    <col min="9721" max="9721" width="3.453125" style="463" customWidth="1"/>
    <col min="9722" max="9722" width="13.1796875" style="463" customWidth="1"/>
    <col min="9723" max="9725" width="9.1796875" style="463"/>
    <col min="9726" max="9726" width="11.54296875" style="463" customWidth="1"/>
    <col min="9727" max="9728" width="9.1796875" style="463"/>
    <col min="9729" max="9729" width="3.81640625" style="463" customWidth="1"/>
    <col min="9730" max="9733" width="9.1796875" style="463"/>
    <col min="9734" max="9734" width="15.54296875" style="463" customWidth="1"/>
    <col min="9735" max="9974" width="9.1796875" style="463"/>
    <col min="9975" max="9975" width="16" style="463" bestFit="1" customWidth="1"/>
    <col min="9976" max="9976" width="31.1796875" style="463" bestFit="1" customWidth="1"/>
    <col min="9977" max="9977" width="3.453125" style="463" customWidth="1"/>
    <col min="9978" max="9978" width="13.1796875" style="463" customWidth="1"/>
    <col min="9979" max="9981" width="9.1796875" style="463"/>
    <col min="9982" max="9982" width="11.54296875" style="463" customWidth="1"/>
    <col min="9983" max="9984" width="9.1796875" style="463"/>
    <col min="9985" max="9985" width="3.81640625" style="463" customWidth="1"/>
    <col min="9986" max="9989" width="9.1796875" style="463"/>
    <col min="9990" max="9990" width="15.54296875" style="463" customWidth="1"/>
    <col min="9991" max="10230" width="9.1796875" style="463"/>
    <col min="10231" max="10231" width="16" style="463" bestFit="1" customWidth="1"/>
    <col min="10232" max="10232" width="31.1796875" style="463" bestFit="1" customWidth="1"/>
    <col min="10233" max="10233" width="3.453125" style="463" customWidth="1"/>
    <col min="10234" max="10234" width="13.1796875" style="463" customWidth="1"/>
    <col min="10235" max="10237" width="9.1796875" style="463"/>
    <col min="10238" max="10238" width="11.54296875" style="463" customWidth="1"/>
    <col min="10239" max="10240" width="9.1796875" style="463"/>
    <col min="10241" max="10241" width="3.81640625" style="463" customWidth="1"/>
    <col min="10242" max="10245" width="9.1796875" style="463"/>
    <col min="10246" max="10246" width="15.54296875" style="463" customWidth="1"/>
    <col min="10247" max="10486" width="9.1796875" style="463"/>
    <col min="10487" max="10487" width="16" style="463" bestFit="1" customWidth="1"/>
    <col min="10488" max="10488" width="31.1796875" style="463" bestFit="1" customWidth="1"/>
    <col min="10489" max="10489" width="3.453125" style="463" customWidth="1"/>
    <col min="10490" max="10490" width="13.1796875" style="463" customWidth="1"/>
    <col min="10491" max="10493" width="9.1796875" style="463"/>
    <col min="10494" max="10494" width="11.54296875" style="463" customWidth="1"/>
    <col min="10495" max="10496" width="9.1796875" style="463"/>
    <col min="10497" max="10497" width="3.81640625" style="463" customWidth="1"/>
    <col min="10498" max="10501" width="9.1796875" style="463"/>
    <col min="10502" max="10502" width="15.54296875" style="463" customWidth="1"/>
    <col min="10503" max="10742" width="9.1796875" style="463"/>
    <col min="10743" max="10743" width="16" style="463" bestFit="1" customWidth="1"/>
    <col min="10744" max="10744" width="31.1796875" style="463" bestFit="1" customWidth="1"/>
    <col min="10745" max="10745" width="3.453125" style="463" customWidth="1"/>
    <col min="10746" max="10746" width="13.1796875" style="463" customWidth="1"/>
    <col min="10747" max="10749" width="9.1796875" style="463"/>
    <col min="10750" max="10750" width="11.54296875" style="463" customWidth="1"/>
    <col min="10751" max="10752" width="9.1796875" style="463"/>
    <col min="10753" max="10753" width="3.81640625" style="463" customWidth="1"/>
    <col min="10754" max="10757" width="9.1796875" style="463"/>
    <col min="10758" max="10758" width="15.54296875" style="463" customWidth="1"/>
    <col min="10759" max="10998" width="9.1796875" style="463"/>
    <col min="10999" max="10999" width="16" style="463" bestFit="1" customWidth="1"/>
    <col min="11000" max="11000" width="31.1796875" style="463" bestFit="1" customWidth="1"/>
    <col min="11001" max="11001" width="3.453125" style="463" customWidth="1"/>
    <col min="11002" max="11002" width="13.1796875" style="463" customWidth="1"/>
    <col min="11003" max="11005" width="9.1796875" style="463"/>
    <col min="11006" max="11006" width="11.54296875" style="463" customWidth="1"/>
    <col min="11007" max="11008" width="9.1796875" style="463"/>
    <col min="11009" max="11009" width="3.81640625" style="463" customWidth="1"/>
    <col min="11010" max="11013" width="9.1796875" style="463"/>
    <col min="11014" max="11014" width="15.54296875" style="463" customWidth="1"/>
    <col min="11015" max="11254" width="9.1796875" style="463"/>
    <col min="11255" max="11255" width="16" style="463" bestFit="1" customWidth="1"/>
    <col min="11256" max="11256" width="31.1796875" style="463" bestFit="1" customWidth="1"/>
    <col min="11257" max="11257" width="3.453125" style="463" customWidth="1"/>
    <col min="11258" max="11258" width="13.1796875" style="463" customWidth="1"/>
    <col min="11259" max="11261" width="9.1796875" style="463"/>
    <col min="11262" max="11262" width="11.54296875" style="463" customWidth="1"/>
    <col min="11263" max="11264" width="9.1796875" style="463"/>
    <col min="11265" max="11265" width="3.81640625" style="463" customWidth="1"/>
    <col min="11266" max="11269" width="9.1796875" style="463"/>
    <col min="11270" max="11270" width="15.54296875" style="463" customWidth="1"/>
    <col min="11271" max="11510" width="9.1796875" style="463"/>
    <col min="11511" max="11511" width="16" style="463" bestFit="1" customWidth="1"/>
    <col min="11512" max="11512" width="31.1796875" style="463" bestFit="1" customWidth="1"/>
    <col min="11513" max="11513" width="3.453125" style="463" customWidth="1"/>
    <col min="11514" max="11514" width="13.1796875" style="463" customWidth="1"/>
    <col min="11515" max="11517" width="9.1796875" style="463"/>
    <col min="11518" max="11518" width="11.54296875" style="463" customWidth="1"/>
    <col min="11519" max="11520" width="9.1796875" style="463"/>
    <col min="11521" max="11521" width="3.81640625" style="463" customWidth="1"/>
    <col min="11522" max="11525" width="9.1796875" style="463"/>
    <col min="11526" max="11526" width="15.54296875" style="463" customWidth="1"/>
    <col min="11527" max="11766" width="9.1796875" style="463"/>
    <col min="11767" max="11767" width="16" style="463" bestFit="1" customWidth="1"/>
    <col min="11768" max="11768" width="31.1796875" style="463" bestFit="1" customWidth="1"/>
    <col min="11769" max="11769" width="3.453125" style="463" customWidth="1"/>
    <col min="11770" max="11770" width="13.1796875" style="463" customWidth="1"/>
    <col min="11771" max="11773" width="9.1796875" style="463"/>
    <col min="11774" max="11774" width="11.54296875" style="463" customWidth="1"/>
    <col min="11775" max="11776" width="9.1796875" style="463"/>
    <col min="11777" max="11777" width="3.81640625" style="463" customWidth="1"/>
    <col min="11778" max="11781" width="9.1796875" style="463"/>
    <col min="11782" max="11782" width="15.54296875" style="463" customWidth="1"/>
    <col min="11783" max="12022" width="9.1796875" style="463"/>
    <col min="12023" max="12023" width="16" style="463" bestFit="1" customWidth="1"/>
    <col min="12024" max="12024" width="31.1796875" style="463" bestFit="1" customWidth="1"/>
    <col min="12025" max="12025" width="3.453125" style="463" customWidth="1"/>
    <col min="12026" max="12026" width="13.1796875" style="463" customWidth="1"/>
    <col min="12027" max="12029" width="9.1796875" style="463"/>
    <col min="12030" max="12030" width="11.54296875" style="463" customWidth="1"/>
    <col min="12031" max="12032" width="9.1796875" style="463"/>
    <col min="12033" max="12033" width="3.81640625" style="463" customWidth="1"/>
    <col min="12034" max="12037" width="9.1796875" style="463"/>
    <col min="12038" max="12038" width="15.54296875" style="463" customWidth="1"/>
    <col min="12039" max="12278" width="9.1796875" style="463"/>
    <col min="12279" max="12279" width="16" style="463" bestFit="1" customWidth="1"/>
    <col min="12280" max="12280" width="31.1796875" style="463" bestFit="1" customWidth="1"/>
    <col min="12281" max="12281" width="3.453125" style="463" customWidth="1"/>
    <col min="12282" max="12282" width="13.1796875" style="463" customWidth="1"/>
    <col min="12283" max="12285" width="9.1796875" style="463"/>
    <col min="12286" max="12286" width="11.54296875" style="463" customWidth="1"/>
    <col min="12287" max="12288" width="9.1796875" style="463"/>
    <col min="12289" max="12289" width="3.81640625" style="463" customWidth="1"/>
    <col min="12290" max="12293" width="9.1796875" style="463"/>
    <col min="12294" max="12294" width="15.54296875" style="463" customWidth="1"/>
    <col min="12295" max="12534" width="9.1796875" style="463"/>
    <col min="12535" max="12535" width="16" style="463" bestFit="1" customWidth="1"/>
    <col min="12536" max="12536" width="31.1796875" style="463" bestFit="1" customWidth="1"/>
    <col min="12537" max="12537" width="3.453125" style="463" customWidth="1"/>
    <col min="12538" max="12538" width="13.1796875" style="463" customWidth="1"/>
    <col min="12539" max="12541" width="9.1796875" style="463"/>
    <col min="12542" max="12542" width="11.54296875" style="463" customWidth="1"/>
    <col min="12543" max="12544" width="9.1796875" style="463"/>
    <col min="12545" max="12545" width="3.81640625" style="463" customWidth="1"/>
    <col min="12546" max="12549" width="9.1796875" style="463"/>
    <col min="12550" max="12550" width="15.54296875" style="463" customWidth="1"/>
    <col min="12551" max="12790" width="9.1796875" style="463"/>
    <col min="12791" max="12791" width="16" style="463" bestFit="1" customWidth="1"/>
    <col min="12792" max="12792" width="31.1796875" style="463" bestFit="1" customWidth="1"/>
    <col min="12793" max="12793" width="3.453125" style="463" customWidth="1"/>
    <col min="12794" max="12794" width="13.1796875" style="463" customWidth="1"/>
    <col min="12795" max="12797" width="9.1796875" style="463"/>
    <col min="12798" max="12798" width="11.54296875" style="463" customWidth="1"/>
    <col min="12799" max="12800" width="9.1796875" style="463"/>
    <col min="12801" max="12801" width="3.81640625" style="463" customWidth="1"/>
    <col min="12802" max="12805" width="9.1796875" style="463"/>
    <col min="12806" max="12806" width="15.54296875" style="463" customWidth="1"/>
    <col min="12807" max="13046" width="9.1796875" style="463"/>
    <col min="13047" max="13047" width="16" style="463" bestFit="1" customWidth="1"/>
    <col min="13048" max="13048" width="31.1796875" style="463" bestFit="1" customWidth="1"/>
    <col min="13049" max="13049" width="3.453125" style="463" customWidth="1"/>
    <col min="13050" max="13050" width="13.1796875" style="463" customWidth="1"/>
    <col min="13051" max="13053" width="9.1796875" style="463"/>
    <col min="13054" max="13054" width="11.54296875" style="463" customWidth="1"/>
    <col min="13055" max="13056" width="9.1796875" style="463"/>
    <col min="13057" max="13057" width="3.81640625" style="463" customWidth="1"/>
    <col min="13058" max="13061" width="9.1796875" style="463"/>
    <col min="13062" max="13062" width="15.54296875" style="463" customWidth="1"/>
    <col min="13063" max="13302" width="9.1796875" style="463"/>
    <col min="13303" max="13303" width="16" style="463" bestFit="1" customWidth="1"/>
    <col min="13304" max="13304" width="31.1796875" style="463" bestFit="1" customWidth="1"/>
    <col min="13305" max="13305" width="3.453125" style="463" customWidth="1"/>
    <col min="13306" max="13306" width="13.1796875" style="463" customWidth="1"/>
    <col min="13307" max="13309" width="9.1796875" style="463"/>
    <col min="13310" max="13310" width="11.54296875" style="463" customWidth="1"/>
    <col min="13311" max="13312" width="9.1796875" style="463"/>
    <col min="13313" max="13313" width="3.81640625" style="463" customWidth="1"/>
    <col min="13314" max="13317" width="9.1796875" style="463"/>
    <col min="13318" max="13318" width="15.54296875" style="463" customWidth="1"/>
    <col min="13319" max="13558" width="9.1796875" style="463"/>
    <col min="13559" max="13559" width="16" style="463" bestFit="1" customWidth="1"/>
    <col min="13560" max="13560" width="31.1796875" style="463" bestFit="1" customWidth="1"/>
    <col min="13561" max="13561" width="3.453125" style="463" customWidth="1"/>
    <col min="13562" max="13562" width="13.1796875" style="463" customWidth="1"/>
    <col min="13563" max="13565" width="9.1796875" style="463"/>
    <col min="13566" max="13566" width="11.54296875" style="463" customWidth="1"/>
    <col min="13567" max="13568" width="9.1796875" style="463"/>
    <col min="13569" max="13569" width="3.81640625" style="463" customWidth="1"/>
    <col min="13570" max="13573" width="9.1796875" style="463"/>
    <col min="13574" max="13574" width="15.54296875" style="463" customWidth="1"/>
    <col min="13575" max="13814" width="9.1796875" style="463"/>
    <col min="13815" max="13815" width="16" style="463" bestFit="1" customWidth="1"/>
    <col min="13816" max="13816" width="31.1796875" style="463" bestFit="1" customWidth="1"/>
    <col min="13817" max="13817" width="3.453125" style="463" customWidth="1"/>
    <col min="13818" max="13818" width="13.1796875" style="463" customWidth="1"/>
    <col min="13819" max="13821" width="9.1796875" style="463"/>
    <col min="13822" max="13822" width="11.54296875" style="463" customWidth="1"/>
    <col min="13823" max="13824" width="9.1796875" style="463"/>
    <col min="13825" max="13825" width="3.81640625" style="463" customWidth="1"/>
    <col min="13826" max="13829" width="9.1796875" style="463"/>
    <col min="13830" max="13830" width="15.54296875" style="463" customWidth="1"/>
    <col min="13831" max="14070" width="9.1796875" style="463"/>
    <col min="14071" max="14071" width="16" style="463" bestFit="1" customWidth="1"/>
    <col min="14072" max="14072" width="31.1796875" style="463" bestFit="1" customWidth="1"/>
    <col min="14073" max="14073" width="3.453125" style="463" customWidth="1"/>
    <col min="14074" max="14074" width="13.1796875" style="463" customWidth="1"/>
    <col min="14075" max="14077" width="9.1796875" style="463"/>
    <col min="14078" max="14078" width="11.54296875" style="463" customWidth="1"/>
    <col min="14079" max="14080" width="9.1796875" style="463"/>
    <col min="14081" max="14081" width="3.81640625" style="463" customWidth="1"/>
    <col min="14082" max="14085" width="9.1796875" style="463"/>
    <col min="14086" max="14086" width="15.54296875" style="463" customWidth="1"/>
    <col min="14087" max="14326" width="9.1796875" style="463"/>
    <col min="14327" max="14327" width="16" style="463" bestFit="1" customWidth="1"/>
    <col min="14328" max="14328" width="31.1796875" style="463" bestFit="1" customWidth="1"/>
    <col min="14329" max="14329" width="3.453125" style="463" customWidth="1"/>
    <col min="14330" max="14330" width="13.1796875" style="463" customWidth="1"/>
    <col min="14331" max="14333" width="9.1796875" style="463"/>
    <col min="14334" max="14334" width="11.54296875" style="463" customWidth="1"/>
    <col min="14335" max="14336" width="9.1796875" style="463"/>
    <col min="14337" max="14337" width="3.81640625" style="463" customWidth="1"/>
    <col min="14338" max="14341" width="9.1796875" style="463"/>
    <col min="14342" max="14342" width="15.54296875" style="463" customWidth="1"/>
    <col min="14343" max="14582" width="9.1796875" style="463"/>
    <col min="14583" max="14583" width="16" style="463" bestFit="1" customWidth="1"/>
    <col min="14584" max="14584" width="31.1796875" style="463" bestFit="1" customWidth="1"/>
    <col min="14585" max="14585" width="3.453125" style="463" customWidth="1"/>
    <col min="14586" max="14586" width="13.1796875" style="463" customWidth="1"/>
    <col min="14587" max="14589" width="9.1796875" style="463"/>
    <col min="14590" max="14590" width="11.54296875" style="463" customWidth="1"/>
    <col min="14591" max="14592" width="9.1796875" style="463"/>
    <col min="14593" max="14593" width="3.81640625" style="463" customWidth="1"/>
    <col min="14594" max="14597" width="9.1796875" style="463"/>
    <col min="14598" max="14598" width="15.54296875" style="463" customWidth="1"/>
    <col min="14599" max="14838" width="9.1796875" style="463"/>
    <col min="14839" max="14839" width="16" style="463" bestFit="1" customWidth="1"/>
    <col min="14840" max="14840" width="31.1796875" style="463" bestFit="1" customWidth="1"/>
    <col min="14841" max="14841" width="3.453125" style="463" customWidth="1"/>
    <col min="14842" max="14842" width="13.1796875" style="463" customWidth="1"/>
    <col min="14843" max="14845" width="9.1796875" style="463"/>
    <col min="14846" max="14846" width="11.54296875" style="463" customWidth="1"/>
    <col min="14847" max="14848" width="9.1796875" style="463"/>
    <col min="14849" max="14849" width="3.81640625" style="463" customWidth="1"/>
    <col min="14850" max="14853" width="9.1796875" style="463"/>
    <col min="14854" max="14854" width="15.54296875" style="463" customWidth="1"/>
    <col min="14855" max="15094" width="9.1796875" style="463"/>
    <col min="15095" max="15095" width="16" style="463" bestFit="1" customWidth="1"/>
    <col min="15096" max="15096" width="31.1796875" style="463" bestFit="1" customWidth="1"/>
    <col min="15097" max="15097" width="3.453125" style="463" customWidth="1"/>
    <col min="15098" max="15098" width="13.1796875" style="463" customWidth="1"/>
    <col min="15099" max="15101" width="9.1796875" style="463"/>
    <col min="15102" max="15102" width="11.54296875" style="463" customWidth="1"/>
    <col min="15103" max="15104" width="9.1796875" style="463"/>
    <col min="15105" max="15105" width="3.81640625" style="463" customWidth="1"/>
    <col min="15106" max="15109" width="9.1796875" style="463"/>
    <col min="15110" max="15110" width="15.54296875" style="463" customWidth="1"/>
    <col min="15111" max="15350" width="9.1796875" style="463"/>
    <col min="15351" max="15351" width="16" style="463" bestFit="1" customWidth="1"/>
    <col min="15352" max="15352" width="31.1796875" style="463" bestFit="1" customWidth="1"/>
    <col min="15353" max="15353" width="3.453125" style="463" customWidth="1"/>
    <col min="15354" max="15354" width="13.1796875" style="463" customWidth="1"/>
    <col min="15355" max="15357" width="9.1796875" style="463"/>
    <col min="15358" max="15358" width="11.54296875" style="463" customWidth="1"/>
    <col min="15359" max="15360" width="9.1796875" style="463"/>
    <col min="15361" max="15361" width="3.81640625" style="463" customWidth="1"/>
    <col min="15362" max="15365" width="9.1796875" style="463"/>
    <col min="15366" max="15366" width="15.54296875" style="463" customWidth="1"/>
    <col min="15367" max="15606" width="9.1796875" style="463"/>
    <col min="15607" max="15607" width="16" style="463" bestFit="1" customWidth="1"/>
    <col min="15608" max="15608" width="31.1796875" style="463" bestFit="1" customWidth="1"/>
    <col min="15609" max="15609" width="3.453125" style="463" customWidth="1"/>
    <col min="15610" max="15610" width="13.1796875" style="463" customWidth="1"/>
    <col min="15611" max="15613" width="9.1796875" style="463"/>
    <col min="15614" max="15614" width="11.54296875" style="463" customWidth="1"/>
    <col min="15615" max="15616" width="9.1796875" style="463"/>
    <col min="15617" max="15617" width="3.81640625" style="463" customWidth="1"/>
    <col min="15618" max="15621" width="9.1796875" style="463"/>
    <col min="15622" max="15622" width="15.54296875" style="463" customWidth="1"/>
    <col min="15623" max="15862" width="9.1796875" style="463"/>
    <col min="15863" max="15863" width="16" style="463" bestFit="1" customWidth="1"/>
    <col min="15864" max="15864" width="31.1796875" style="463" bestFit="1" customWidth="1"/>
    <col min="15865" max="15865" width="3.453125" style="463" customWidth="1"/>
    <col min="15866" max="15866" width="13.1796875" style="463" customWidth="1"/>
    <col min="15867" max="15869" width="9.1796875" style="463"/>
    <col min="15870" max="15870" width="11.54296875" style="463" customWidth="1"/>
    <col min="15871" max="15872" width="9.1796875" style="463"/>
    <col min="15873" max="15873" width="3.81640625" style="463" customWidth="1"/>
    <col min="15874" max="15877" width="9.1796875" style="463"/>
    <col min="15878" max="15878" width="15.54296875" style="463" customWidth="1"/>
    <col min="15879" max="16118" width="9.1796875" style="463"/>
    <col min="16119" max="16119" width="16" style="463" bestFit="1" customWidth="1"/>
    <col min="16120" max="16120" width="31.1796875" style="463" bestFit="1" customWidth="1"/>
    <col min="16121" max="16121" width="3.453125" style="463" customWidth="1"/>
    <col min="16122" max="16122" width="13.1796875" style="463" customWidth="1"/>
    <col min="16123" max="16125" width="9.1796875" style="463"/>
    <col min="16126" max="16126" width="11.54296875" style="463" customWidth="1"/>
    <col min="16127" max="16128" width="9.1796875" style="463"/>
    <col min="16129" max="16129" width="3.81640625" style="463" customWidth="1"/>
    <col min="16130" max="16133" width="9.1796875" style="463"/>
    <col min="16134" max="16134" width="15.54296875" style="463" customWidth="1"/>
    <col min="16135" max="16384" width="9.1796875" style="463"/>
  </cols>
  <sheetData>
    <row r="1" spans="2:30" ht="18" customHeight="1"/>
    <row r="2" spans="2:30" ht="19.5" customHeight="1" thickBot="1">
      <c r="B2" s="658" t="s">
        <v>403</v>
      </c>
      <c r="D2" s="446" t="s">
        <v>672</v>
      </c>
      <c r="G2" s="658" t="s">
        <v>404</v>
      </c>
      <c r="H2" s="657"/>
      <c r="L2" s="3290"/>
      <c r="M2" s="3290"/>
    </row>
    <row r="3" spans="2:30" ht="29">
      <c r="B3" s="3291" t="s">
        <v>405</v>
      </c>
      <c r="C3" s="3292"/>
      <c r="D3" s="1096" t="s">
        <v>328</v>
      </c>
      <c r="E3" s="1097">
        <v>11</v>
      </c>
      <c r="F3" s="1053"/>
      <c r="G3" s="3293" t="s">
        <v>405</v>
      </c>
      <c r="H3" s="3294"/>
      <c r="I3" s="1117" t="s">
        <v>328</v>
      </c>
      <c r="J3" s="1118">
        <v>12</v>
      </c>
      <c r="K3" s="1053"/>
      <c r="L3" s="3293" t="s">
        <v>405</v>
      </c>
      <c r="M3" s="3294"/>
      <c r="N3" s="1117" t="s">
        <v>328</v>
      </c>
      <c r="O3" s="1118">
        <v>13</v>
      </c>
      <c r="P3" s="1053"/>
      <c r="Q3" s="3293" t="s">
        <v>405</v>
      </c>
      <c r="R3" s="3294"/>
      <c r="S3" s="1117" t="s">
        <v>328</v>
      </c>
      <c r="T3" s="1118">
        <v>14</v>
      </c>
      <c r="U3" s="1053"/>
      <c r="V3" s="3293" t="s">
        <v>405</v>
      </c>
      <c r="W3" s="3294"/>
      <c r="X3" s="1117" t="s">
        <v>328</v>
      </c>
      <c r="Y3" s="1118">
        <v>15</v>
      </c>
      <c r="Z3" s="1053"/>
      <c r="AA3" s="3293" t="s">
        <v>405</v>
      </c>
      <c r="AB3" s="3294"/>
      <c r="AC3" s="1117" t="s">
        <v>328</v>
      </c>
      <c r="AD3" s="1118">
        <v>16</v>
      </c>
    </row>
    <row r="4" spans="2:30" ht="14.5">
      <c r="B4" s="3302" t="s">
        <v>686</v>
      </c>
      <c r="C4" s="3303"/>
      <c r="D4" s="1098" t="s">
        <v>329</v>
      </c>
      <c r="E4" s="1099">
        <v>365</v>
      </c>
      <c r="F4" s="1053"/>
      <c r="G4" s="3304" t="s">
        <v>687</v>
      </c>
      <c r="H4" s="3305"/>
      <c r="I4" s="1119" t="s">
        <v>329</v>
      </c>
      <c r="J4" s="1120">
        <v>365</v>
      </c>
      <c r="K4" s="1053"/>
      <c r="L4" s="3304" t="s">
        <v>406</v>
      </c>
      <c r="M4" s="3305"/>
      <c r="N4" s="1119" t="s">
        <v>329</v>
      </c>
      <c r="O4" s="1120">
        <v>365</v>
      </c>
      <c r="P4" s="1053"/>
      <c r="Q4" s="3304" t="s">
        <v>407</v>
      </c>
      <c r="R4" s="3305"/>
      <c r="S4" s="1119" t="s">
        <v>329</v>
      </c>
      <c r="T4" s="1120">
        <v>365</v>
      </c>
      <c r="U4" s="1053"/>
      <c r="V4" s="3304" t="s">
        <v>408</v>
      </c>
      <c r="W4" s="3305"/>
      <c r="X4" s="1119" t="s">
        <v>329</v>
      </c>
      <c r="Y4" s="1120">
        <v>365</v>
      </c>
      <c r="Z4" s="1053"/>
      <c r="AA4" s="3304" t="s">
        <v>409</v>
      </c>
      <c r="AB4" s="3305"/>
      <c r="AC4" s="1119" t="s">
        <v>329</v>
      </c>
      <c r="AD4" s="1120">
        <v>365</v>
      </c>
    </row>
    <row r="5" spans="2:30" ht="30" customHeight="1">
      <c r="B5" s="2128" t="s">
        <v>685</v>
      </c>
      <c r="C5" s="3306" t="s">
        <v>410</v>
      </c>
      <c r="D5" s="3307"/>
      <c r="E5" s="2129" t="s">
        <v>333</v>
      </c>
      <c r="F5" s="910"/>
      <c r="G5" s="959" t="s">
        <v>330</v>
      </c>
      <c r="H5" s="1071" t="s">
        <v>410</v>
      </c>
      <c r="I5" s="1071" t="s">
        <v>240</v>
      </c>
      <c r="J5" s="1100" t="s">
        <v>333</v>
      </c>
      <c r="K5" s="910"/>
      <c r="L5" s="959" t="s">
        <v>330</v>
      </c>
      <c r="M5" s="1071" t="s">
        <v>410</v>
      </c>
      <c r="N5" s="1071" t="s">
        <v>240</v>
      </c>
      <c r="O5" s="1100" t="s">
        <v>333</v>
      </c>
      <c r="P5" s="910"/>
      <c r="Q5" s="959" t="s">
        <v>330</v>
      </c>
      <c r="R5" s="1071" t="s">
        <v>410</v>
      </c>
      <c r="S5" s="1071" t="s">
        <v>240</v>
      </c>
      <c r="T5" s="1121" t="s">
        <v>333</v>
      </c>
      <c r="U5" s="910"/>
      <c r="V5" s="959" t="s">
        <v>330</v>
      </c>
      <c r="W5" s="1071" t="s">
        <v>410</v>
      </c>
      <c r="X5" s="1071" t="s">
        <v>240</v>
      </c>
      <c r="Y5" s="1121" t="s">
        <v>333</v>
      </c>
      <c r="Z5" s="910"/>
      <c r="AA5" s="959" t="s">
        <v>330</v>
      </c>
      <c r="AB5" s="1071" t="s">
        <v>410</v>
      </c>
      <c r="AC5" s="1071" t="s">
        <v>240</v>
      </c>
      <c r="AD5" s="1121" t="s">
        <v>333</v>
      </c>
    </row>
    <row r="6" spans="2:30" ht="14.5">
      <c r="B6" s="1033" t="s">
        <v>287</v>
      </c>
      <c r="C6" s="1684"/>
      <c r="D6" s="1684"/>
      <c r="E6" s="1036">
        <f>' FAMILY RESI - 3380 '!E6</f>
        <v>80829.631999999998</v>
      </c>
      <c r="F6" s="923"/>
      <c r="G6" s="1101" t="str">
        <f>B6</f>
        <v>Management</v>
      </c>
      <c r="H6" s="1073">
        <f>'[46]Staffing charts'!$B$7</f>
        <v>1</v>
      </c>
      <c r="I6" s="1102">
        <f>D7</f>
        <v>0</v>
      </c>
      <c r="J6" s="1103">
        <f>I6*H6</f>
        <v>0</v>
      </c>
      <c r="K6" s="923"/>
      <c r="L6" s="1101" t="str">
        <f>G6</f>
        <v>Management</v>
      </c>
      <c r="M6" s="1073">
        <f>'[46]Staffing charts'!$B$7</f>
        <v>1</v>
      </c>
      <c r="N6" s="1102">
        <f t="shared" ref="N6:N14" si="0">I6</f>
        <v>0</v>
      </c>
      <c r="O6" s="1103">
        <f>N6*M6</f>
        <v>0</v>
      </c>
      <c r="P6" s="923"/>
      <c r="Q6" s="1101" t="str">
        <f>L6</f>
        <v>Management</v>
      </c>
      <c r="R6" s="1106">
        <f>'[46]Staffing charts'!$B$7</f>
        <v>1</v>
      </c>
      <c r="S6" s="1102">
        <f t="shared" ref="S6:S14" si="1">N6</f>
        <v>0</v>
      </c>
      <c r="T6" s="1103">
        <f>S6*R6</f>
        <v>0</v>
      </c>
      <c r="U6" s="923"/>
      <c r="V6" s="1101" t="str">
        <f>Q6</f>
        <v>Management</v>
      </c>
      <c r="W6" s="1106">
        <f>'[46]Staffing charts'!$B$7</f>
        <v>1</v>
      </c>
      <c r="X6" s="1102">
        <f t="shared" ref="X6:X14" si="2">S6</f>
        <v>0</v>
      </c>
      <c r="Y6" s="1103">
        <f>W6*X6</f>
        <v>0</v>
      </c>
      <c r="Z6" s="923"/>
      <c r="AA6" s="1101" t="str">
        <f>V6</f>
        <v>Management</v>
      </c>
      <c r="AB6" s="1106">
        <f>'[46]Staffing charts'!$B$7</f>
        <v>1</v>
      </c>
      <c r="AC6" s="1102">
        <f t="shared" ref="AC6:AC14" si="3">X6</f>
        <v>0</v>
      </c>
      <c r="AD6" s="1103">
        <f>AB6*AC6</f>
        <v>0</v>
      </c>
    </row>
    <row r="7" spans="2:30" ht="14.5">
      <c r="B7" s="1033" t="s">
        <v>835</v>
      </c>
      <c r="C7" s="3312"/>
      <c r="D7" s="3142"/>
      <c r="E7" s="1036">
        <f>' FAMILY RESI - 3380 '!E7+' FAMILY RESI - 3380 '!E8</f>
        <v>212740.4448</v>
      </c>
      <c r="F7" s="923"/>
      <c r="G7" s="1101"/>
      <c r="H7" s="1073"/>
      <c r="I7" s="1102"/>
      <c r="J7" s="1103"/>
      <c r="K7" s="923"/>
      <c r="L7" s="1101"/>
      <c r="M7" s="1073"/>
      <c r="N7" s="1102"/>
      <c r="O7" s="1103"/>
      <c r="P7" s="923"/>
      <c r="Q7" s="1101"/>
      <c r="R7" s="1106"/>
      <c r="S7" s="1102"/>
      <c r="T7" s="1103"/>
      <c r="U7" s="923"/>
      <c r="V7" s="1101"/>
      <c r="W7" s="1106"/>
      <c r="X7" s="1102"/>
      <c r="Y7" s="1103"/>
      <c r="Z7" s="923"/>
      <c r="AA7" s="1101"/>
      <c r="AB7" s="1106"/>
      <c r="AC7" s="1102"/>
      <c r="AD7" s="1103"/>
    </row>
    <row r="8" spans="2:30" ht="14.5">
      <c r="B8" s="3310" t="s">
        <v>842</v>
      </c>
      <c r="C8" s="3311"/>
      <c r="D8" s="1074"/>
      <c r="E8" s="1036">
        <f>' FAMILY RESI - 3380 '!E10+' FAMILY RESI - 3380 '!E11+' FAMILY RESI - 3380 '!E12+' FAMILY RESI - 3380 '!E13+' FAMILY RESI - 3380 '!E14+' FAMILY RESI - 3380 '!E9</f>
        <v>716095.94567999989</v>
      </c>
      <c r="F8" s="1054"/>
      <c r="G8" s="1104" t="s">
        <v>411</v>
      </c>
      <c r="H8" s="1105">
        <f>'[46]Staffing charts'!$B$9</f>
        <v>1</v>
      </c>
      <c r="I8" s="1102">
        <f t="shared" ref="I8" si="4">D8</f>
        <v>0</v>
      </c>
      <c r="J8" s="1103">
        <f t="shared" ref="J8:J14" si="5">I8*H8</f>
        <v>0</v>
      </c>
      <c r="K8" s="1054"/>
      <c r="L8" s="1104" t="s">
        <v>411</v>
      </c>
      <c r="M8" s="1105">
        <f>'[46]Staffing charts'!$B$9</f>
        <v>1</v>
      </c>
      <c r="N8" s="1102">
        <f t="shared" si="0"/>
        <v>0</v>
      </c>
      <c r="O8" s="1103">
        <f t="shared" ref="O8:O14" si="6">N8*M8</f>
        <v>0</v>
      </c>
      <c r="P8" s="1054"/>
      <c r="Q8" s="1104" t="s">
        <v>411</v>
      </c>
      <c r="R8" s="1105">
        <f>'[46]Staffing charts'!$B$9</f>
        <v>1</v>
      </c>
      <c r="S8" s="1102">
        <f t="shared" si="1"/>
        <v>0</v>
      </c>
      <c r="T8" s="1103">
        <f t="shared" ref="T8:T14" si="7">S8*R8</f>
        <v>0</v>
      </c>
      <c r="U8" s="1054"/>
      <c r="V8" s="1104" t="s">
        <v>411</v>
      </c>
      <c r="W8" s="1105">
        <f>'[46]Staffing charts'!$B$9</f>
        <v>1</v>
      </c>
      <c r="X8" s="1102">
        <f t="shared" si="2"/>
        <v>0</v>
      </c>
      <c r="Y8" s="1103">
        <f t="shared" ref="Y8:Y14" si="8">W8*X8</f>
        <v>0</v>
      </c>
      <c r="Z8" s="1054"/>
      <c r="AA8" s="1104" t="s">
        <v>411</v>
      </c>
      <c r="AB8" s="1105">
        <f>'[46]Staffing charts'!$B$9</f>
        <v>1</v>
      </c>
      <c r="AC8" s="1102">
        <f t="shared" si="3"/>
        <v>0</v>
      </c>
      <c r="AD8" s="1103">
        <f t="shared" ref="AD8:AD14" si="9">AB8*AC8</f>
        <v>0</v>
      </c>
    </row>
    <row r="9" spans="2:30" ht="22.5" customHeight="1">
      <c r="B9" s="1079" t="s">
        <v>847</v>
      </c>
      <c r="C9" s="3313">
        <f>' FAMILY RESI - 3380 '!C15</f>
        <v>18.040384615384614</v>
      </c>
      <c r="D9" s="3285"/>
      <c r="E9" s="1012">
        <f>SUM(E6:E8)</f>
        <v>1009666.0224799998</v>
      </c>
      <c r="F9" s="1054"/>
      <c r="G9" s="1104"/>
      <c r="H9" s="1105"/>
      <c r="I9" s="1102"/>
      <c r="J9" s="1103"/>
      <c r="K9" s="1054"/>
      <c r="L9" s="1104"/>
      <c r="M9" s="1105"/>
      <c r="N9" s="1102"/>
      <c r="O9" s="1103"/>
      <c r="P9" s="1054"/>
      <c r="Q9" s="1104"/>
      <c r="R9" s="1105"/>
      <c r="S9" s="1102"/>
      <c r="T9" s="1103"/>
      <c r="U9" s="1054"/>
      <c r="V9" s="1104"/>
      <c r="W9" s="1105"/>
      <c r="X9" s="1102"/>
      <c r="Y9" s="1103"/>
      <c r="Z9" s="1054"/>
      <c r="AA9" s="1104"/>
      <c r="AB9" s="1105"/>
      <c r="AC9" s="1102"/>
      <c r="AD9" s="1103"/>
    </row>
    <row r="10" spans="2:30" ht="14.5">
      <c r="B10" s="2131" t="s">
        <v>13</v>
      </c>
      <c r="C10" s="2130"/>
      <c r="D10" s="2132">
        <f>'M2021 BLS  53%ile'!D38</f>
        <v>0.25390000000000001</v>
      </c>
      <c r="E10" s="2133">
        <f>E9*D10</f>
        <v>256354.20310767196</v>
      </c>
      <c r="F10" s="1054"/>
      <c r="G10" s="1104" t="s">
        <v>412</v>
      </c>
      <c r="H10" s="1106">
        <f>'[46]Staffing charts'!D13</f>
        <v>6.1</v>
      </c>
      <c r="I10" s="1102" t="e">
        <f>#REF!</f>
        <v>#REF!</v>
      </c>
      <c r="J10" s="1103" t="e">
        <f t="shared" si="5"/>
        <v>#REF!</v>
      </c>
      <c r="K10" s="1054"/>
      <c r="L10" s="1104" t="s">
        <v>412</v>
      </c>
      <c r="M10" s="1106">
        <f>'[46]Staffing charts'!E13</f>
        <v>5.9</v>
      </c>
      <c r="N10" s="1102" t="e">
        <f t="shared" si="0"/>
        <v>#REF!</v>
      </c>
      <c r="O10" s="1103" t="e">
        <f t="shared" si="6"/>
        <v>#REF!</v>
      </c>
      <c r="P10" s="1054"/>
      <c r="Q10" s="1104" t="s">
        <v>412</v>
      </c>
      <c r="R10" s="1106">
        <f>'[46]Staffing charts'!F13</f>
        <v>5.7</v>
      </c>
      <c r="S10" s="1102" t="e">
        <f t="shared" si="1"/>
        <v>#REF!</v>
      </c>
      <c r="T10" s="1103" t="e">
        <f t="shared" si="7"/>
        <v>#REF!</v>
      </c>
      <c r="U10" s="1054"/>
      <c r="V10" s="1104" t="s">
        <v>412</v>
      </c>
      <c r="W10" s="1106">
        <f>'[46]Staffing charts'!G13</f>
        <v>5.5</v>
      </c>
      <c r="X10" s="1102" t="e">
        <f t="shared" si="2"/>
        <v>#REF!</v>
      </c>
      <c r="Y10" s="1103" t="e">
        <f t="shared" si="8"/>
        <v>#REF!</v>
      </c>
      <c r="Z10" s="1054"/>
      <c r="AA10" s="1104" t="s">
        <v>412</v>
      </c>
      <c r="AB10" s="1106">
        <f>'[46]Staffing charts'!H13</f>
        <v>5.3</v>
      </c>
      <c r="AC10" s="1102" t="e">
        <f t="shared" si="3"/>
        <v>#REF!</v>
      </c>
      <c r="AD10" s="1103" t="e">
        <f t="shared" si="9"/>
        <v>#REF!</v>
      </c>
    </row>
    <row r="11" spans="2:30" ht="14.5">
      <c r="B11" s="1033" t="s">
        <v>119</v>
      </c>
      <c r="C11" s="3314">
        <f>'FALL CAF 2022'!CI24</f>
        <v>2.7811565914169036E-2</v>
      </c>
      <c r="D11" s="3132"/>
      <c r="E11" s="1036">
        <f>(E9+E10)*C11</f>
        <v>35210.004952602685</v>
      </c>
      <c r="F11" s="1054"/>
      <c r="G11" s="1104" t="s">
        <v>8</v>
      </c>
      <c r="H11" s="1106">
        <f>'[46]Staffing charts'!D12</f>
        <v>2.4</v>
      </c>
      <c r="I11" s="821" t="e">
        <f>#REF!</f>
        <v>#REF!</v>
      </c>
      <c r="J11" s="1103" t="e">
        <f t="shared" si="5"/>
        <v>#REF!</v>
      </c>
      <c r="K11" s="1054"/>
      <c r="L11" s="1104" t="s">
        <v>8</v>
      </c>
      <c r="M11" s="1106">
        <f>'[46]Staffing charts'!E12</f>
        <v>2.6</v>
      </c>
      <c r="N11" s="821" t="e">
        <f t="shared" si="0"/>
        <v>#REF!</v>
      </c>
      <c r="O11" s="1103" t="e">
        <f t="shared" si="6"/>
        <v>#REF!</v>
      </c>
      <c r="P11" s="1054"/>
      <c r="Q11" s="1104" t="s">
        <v>8</v>
      </c>
      <c r="R11" s="1106">
        <f>'[46]Staffing charts'!F12</f>
        <v>2.8</v>
      </c>
      <c r="S11" s="821" t="e">
        <f t="shared" si="1"/>
        <v>#REF!</v>
      </c>
      <c r="T11" s="1103" t="e">
        <f t="shared" si="7"/>
        <v>#REF!</v>
      </c>
      <c r="U11" s="1054"/>
      <c r="V11" s="1104" t="s">
        <v>8</v>
      </c>
      <c r="W11" s="1106">
        <f>'[46]Staffing charts'!G12</f>
        <v>3</v>
      </c>
      <c r="X11" s="821" t="e">
        <f t="shared" si="2"/>
        <v>#REF!</v>
      </c>
      <c r="Y11" s="1103" t="e">
        <f t="shared" si="8"/>
        <v>#REF!</v>
      </c>
      <c r="Z11" s="1054"/>
      <c r="AA11" s="1104" t="s">
        <v>8</v>
      </c>
      <c r="AB11" s="1106">
        <f>'[46]Staffing charts'!H12</f>
        <v>3.2</v>
      </c>
      <c r="AC11" s="821" t="e">
        <f t="shared" si="3"/>
        <v>#REF!</v>
      </c>
      <c r="AD11" s="1103" t="e">
        <f t="shared" si="9"/>
        <v>#REF!</v>
      </c>
    </row>
    <row r="12" spans="2:30" ht="15" thickBot="1">
      <c r="B12" s="2136" t="s">
        <v>250</v>
      </c>
      <c r="C12" s="3315"/>
      <c r="D12" s="3287"/>
      <c r="E12" s="2137">
        <f>SUM(E9:E11)</f>
        <v>1301230.2305402746</v>
      </c>
      <c r="F12" s="1056"/>
      <c r="G12" s="1107" t="s">
        <v>413</v>
      </c>
      <c r="H12" s="1105">
        <f>'[46]Staffing charts'!$B$10</f>
        <v>1</v>
      </c>
      <c r="I12" s="1102" t="e">
        <f>#REF!</f>
        <v>#REF!</v>
      </c>
      <c r="J12" s="1103" t="e">
        <f t="shared" si="5"/>
        <v>#REF!</v>
      </c>
      <c r="K12" s="1056"/>
      <c r="L12" s="1107" t="s">
        <v>413</v>
      </c>
      <c r="M12" s="1105">
        <f>'[46]Staffing charts'!$B$10</f>
        <v>1</v>
      </c>
      <c r="N12" s="1102" t="e">
        <f t="shared" si="0"/>
        <v>#REF!</v>
      </c>
      <c r="O12" s="1103" t="e">
        <f t="shared" si="6"/>
        <v>#REF!</v>
      </c>
      <c r="P12" s="1056"/>
      <c r="Q12" s="1107" t="s">
        <v>413</v>
      </c>
      <c r="R12" s="1105">
        <f>'[46]Staffing charts'!$B$10</f>
        <v>1</v>
      </c>
      <c r="S12" s="1102" t="e">
        <f t="shared" si="1"/>
        <v>#REF!</v>
      </c>
      <c r="T12" s="1103" t="e">
        <f t="shared" si="7"/>
        <v>#REF!</v>
      </c>
      <c r="U12" s="1056"/>
      <c r="V12" s="1107" t="s">
        <v>413</v>
      </c>
      <c r="W12" s="1105">
        <f>'[46]Staffing charts'!$B$10</f>
        <v>1</v>
      </c>
      <c r="X12" s="1102" t="e">
        <f t="shared" si="2"/>
        <v>#REF!</v>
      </c>
      <c r="Y12" s="1103" t="e">
        <f t="shared" si="8"/>
        <v>#REF!</v>
      </c>
      <c r="Z12" s="1056"/>
      <c r="AA12" s="1107" t="s">
        <v>413</v>
      </c>
      <c r="AB12" s="1105">
        <f>'[46]Staffing charts'!$B$10</f>
        <v>1</v>
      </c>
      <c r="AC12" s="1102" t="e">
        <f t="shared" si="3"/>
        <v>#REF!</v>
      </c>
      <c r="AD12" s="1103" t="e">
        <f t="shared" si="9"/>
        <v>#REF!</v>
      </c>
    </row>
    <row r="13" spans="2:30" ht="15" thickTop="1">
      <c r="B13" s="2134" t="s">
        <v>323</v>
      </c>
      <c r="C13" s="3316">
        <f>'FY21 UFR BTL 3380'!D22</f>
        <v>22.016674784373414</v>
      </c>
      <c r="D13" s="3317"/>
      <c r="E13" s="2135">
        <f>C13*$E$3*$E$4</f>
        <v>88396.949259259258</v>
      </c>
      <c r="F13" s="1056"/>
      <c r="G13" s="1107" t="s">
        <v>414</v>
      </c>
      <c r="H13" s="1105">
        <f>'[46]Staffing charts'!$B$11</f>
        <v>1</v>
      </c>
      <c r="I13" s="1102" t="e">
        <f>#REF!</f>
        <v>#REF!</v>
      </c>
      <c r="J13" s="1103" t="e">
        <f t="shared" si="5"/>
        <v>#REF!</v>
      </c>
      <c r="K13" s="1056"/>
      <c r="L13" s="1107" t="s">
        <v>414</v>
      </c>
      <c r="M13" s="1105">
        <f>'[46]Staffing charts'!$B$11</f>
        <v>1</v>
      </c>
      <c r="N13" s="1102" t="e">
        <f t="shared" si="0"/>
        <v>#REF!</v>
      </c>
      <c r="O13" s="1103" t="e">
        <f t="shared" si="6"/>
        <v>#REF!</v>
      </c>
      <c r="P13" s="1056"/>
      <c r="Q13" s="1107" t="s">
        <v>414</v>
      </c>
      <c r="R13" s="1105">
        <f>'[46]Staffing charts'!$B$11</f>
        <v>1</v>
      </c>
      <c r="S13" s="1102" t="e">
        <f t="shared" si="1"/>
        <v>#REF!</v>
      </c>
      <c r="T13" s="1103" t="e">
        <f t="shared" si="7"/>
        <v>#REF!</v>
      </c>
      <c r="U13" s="1056"/>
      <c r="V13" s="1107" t="s">
        <v>414</v>
      </c>
      <c r="W13" s="1105">
        <f>'[46]Staffing charts'!$B$11</f>
        <v>1</v>
      </c>
      <c r="X13" s="1102" t="e">
        <f t="shared" si="2"/>
        <v>#REF!</v>
      </c>
      <c r="Y13" s="1103" t="e">
        <f t="shared" si="8"/>
        <v>#REF!</v>
      </c>
      <c r="Z13" s="1056"/>
      <c r="AA13" s="1107" t="s">
        <v>414</v>
      </c>
      <c r="AB13" s="1105">
        <f>'[46]Staffing charts'!$B$11</f>
        <v>1</v>
      </c>
      <c r="AC13" s="1102" t="e">
        <f t="shared" si="3"/>
        <v>#REF!</v>
      </c>
      <c r="AD13" s="1103" t="e">
        <f t="shared" si="9"/>
        <v>#REF!</v>
      </c>
    </row>
    <row r="14" spans="2:30" ht="29.5" thickBot="1">
      <c r="B14" s="1039" t="s">
        <v>417</v>
      </c>
      <c r="C14" s="3318">
        <f>'FY21 UFR BTL 3380'!AP22</f>
        <v>20.14721461187214</v>
      </c>
      <c r="D14" s="3287"/>
      <c r="E14" s="1021">
        <f>C14*$E$3*$E$4</f>
        <v>80891.066666666637</v>
      </c>
      <c r="F14" s="1056"/>
      <c r="G14" s="978" t="s">
        <v>415</v>
      </c>
      <c r="H14" s="1108">
        <f>'[46]FAMILY RESI MODELS'!$G$13</f>
        <v>1.3076923076923077</v>
      </c>
      <c r="I14" s="1109" t="e">
        <f>#REF!</f>
        <v>#REF!</v>
      </c>
      <c r="J14" s="1044" t="e">
        <f t="shared" si="5"/>
        <v>#REF!</v>
      </c>
      <c r="K14" s="1056"/>
      <c r="L14" s="978" t="s">
        <v>415</v>
      </c>
      <c r="M14" s="1108">
        <f>'[46]FAMILY RESI MODELS'!$L$13</f>
        <v>1.3076923076923077</v>
      </c>
      <c r="N14" s="1109" t="e">
        <f t="shared" si="0"/>
        <v>#REF!</v>
      </c>
      <c r="O14" s="1044" t="e">
        <f t="shared" si="6"/>
        <v>#REF!</v>
      </c>
      <c r="P14" s="1056"/>
      <c r="Q14" s="978" t="s">
        <v>415</v>
      </c>
      <c r="R14" s="1108">
        <f>'[46]FAMILY RESI MODELS'!$Q$13</f>
        <v>1.3076923076923077</v>
      </c>
      <c r="S14" s="1109" t="e">
        <f t="shared" si="1"/>
        <v>#REF!</v>
      </c>
      <c r="T14" s="1044" t="e">
        <f t="shared" si="7"/>
        <v>#REF!</v>
      </c>
      <c r="U14" s="1056"/>
      <c r="V14" s="978" t="s">
        <v>415</v>
      </c>
      <c r="W14" s="1108">
        <f>'[46]FAMILY RESI MODELS'!$V$13</f>
        <v>1.3076923076923077</v>
      </c>
      <c r="X14" s="1109" t="e">
        <f t="shared" si="2"/>
        <v>#REF!</v>
      </c>
      <c r="Y14" s="1103" t="e">
        <f t="shared" si="8"/>
        <v>#REF!</v>
      </c>
      <c r="Z14" s="1054"/>
      <c r="AA14" s="978" t="s">
        <v>415</v>
      </c>
      <c r="AB14" s="1108">
        <f>'[46]FAMILY RESI MODELS'!$AA$13</f>
        <v>1.3076923076923077</v>
      </c>
      <c r="AC14" s="1109" t="e">
        <f t="shared" si="3"/>
        <v>#REF!</v>
      </c>
      <c r="AD14" s="1103" t="e">
        <f t="shared" si="9"/>
        <v>#REF!</v>
      </c>
    </row>
    <row r="15" spans="2:30" ht="29.5" thickTop="1">
      <c r="B15" s="1083" t="s">
        <v>16</v>
      </c>
      <c r="C15" s="3308"/>
      <c r="D15" s="3309"/>
      <c r="E15" s="1086">
        <f>SUM(E12:E14)</f>
        <v>1470518.2464662006</v>
      </c>
      <c r="F15" s="1057"/>
      <c r="G15" s="988" t="s">
        <v>336</v>
      </c>
      <c r="H15" s="1110">
        <f>SUM(H6:H14)</f>
        <v>13.807692307692308</v>
      </c>
      <c r="I15" s="1013"/>
      <c r="J15" s="990" t="e">
        <f>SUM(J6:J14)</f>
        <v>#REF!</v>
      </c>
      <c r="K15" s="1057"/>
      <c r="L15" s="988" t="s">
        <v>336</v>
      </c>
      <c r="M15" s="1110">
        <f>SUM(M6:M14)</f>
        <v>13.807692307692308</v>
      </c>
      <c r="N15" s="1013"/>
      <c r="O15" s="990" t="e">
        <f>SUM(O6:O14)</f>
        <v>#REF!</v>
      </c>
      <c r="P15" s="1057"/>
      <c r="Q15" s="988" t="s">
        <v>336</v>
      </c>
      <c r="R15" s="1110">
        <f>SUM(R6:R14)</f>
        <v>13.807692307692308</v>
      </c>
      <c r="S15" s="1014"/>
      <c r="T15" s="990" t="e">
        <f>SUM(T6:T14)</f>
        <v>#REF!</v>
      </c>
      <c r="U15" s="1057"/>
      <c r="V15" s="988" t="s">
        <v>336</v>
      </c>
      <c r="W15" s="1110">
        <f>SUM(C7:C8)</f>
        <v>0</v>
      </c>
      <c r="X15" s="1014"/>
      <c r="Y15" s="990" t="e">
        <f>SUM(Y6:Y14)</f>
        <v>#REF!</v>
      </c>
      <c r="Z15" s="1057"/>
      <c r="AA15" s="988" t="s">
        <v>336</v>
      </c>
      <c r="AB15" s="1110">
        <f>SUM(C7:C8)</f>
        <v>0</v>
      </c>
      <c r="AC15" s="1015"/>
      <c r="AD15" s="990" t="e">
        <f>SUM(AD6:AD14)</f>
        <v>#REF!</v>
      </c>
    </row>
    <row r="16" spans="2:30" ht="14.5">
      <c r="B16" s="1077" t="s">
        <v>758</v>
      </c>
      <c r="C16" s="3295">
        <f>'[45]FY22 Master Lookup'!C67</f>
        <v>0.12</v>
      </c>
      <c r="D16" s="3132"/>
      <c r="E16" s="1036">
        <f>(E15-E11)*C16</f>
        <v>172236.98898163173</v>
      </c>
      <c r="F16" s="923"/>
      <c r="G16" s="1111" t="e">
        <f>#REF!</f>
        <v>#REF!</v>
      </c>
      <c r="H16" s="1081" t="e">
        <f>#REF!</f>
        <v>#REF!</v>
      </c>
      <c r="I16" s="1016"/>
      <c r="J16" s="1017" t="e">
        <f>J15*H16</f>
        <v>#REF!</v>
      </c>
      <c r="K16" s="923"/>
      <c r="L16" s="1111" t="e">
        <f>#REF!</f>
        <v>#REF!</v>
      </c>
      <c r="M16" s="1081" t="e">
        <f>#REF!</f>
        <v>#REF!</v>
      </c>
      <c r="N16" s="1016"/>
      <c r="O16" s="1017" t="e">
        <f>O15*M16</f>
        <v>#REF!</v>
      </c>
      <c r="P16" s="923"/>
      <c r="Q16" s="1111" t="e">
        <f>#REF!</f>
        <v>#REF!</v>
      </c>
      <c r="R16" s="1081" t="e">
        <f>#REF!</f>
        <v>#REF!</v>
      </c>
      <c r="S16" s="1018"/>
      <c r="T16" s="1017" t="e">
        <f>T15*R16</f>
        <v>#REF!</v>
      </c>
      <c r="U16" s="923"/>
      <c r="V16" s="1111" t="e">
        <f>#REF!</f>
        <v>#REF!</v>
      </c>
      <c r="W16" s="1081" t="e">
        <f>#REF!</f>
        <v>#REF!</v>
      </c>
      <c r="X16" s="1018"/>
      <c r="Y16" s="1017" t="e">
        <f>Y15*W16</f>
        <v>#REF!</v>
      </c>
      <c r="Z16" s="923"/>
      <c r="AA16" s="1111" t="e">
        <f>#REF!</f>
        <v>#REF!</v>
      </c>
      <c r="AB16" s="1081" t="e">
        <f>#REF!</f>
        <v>#REF!</v>
      </c>
      <c r="AC16" s="1018"/>
      <c r="AD16" s="1017" t="e">
        <f>AD15*AB16</f>
        <v>#REF!</v>
      </c>
    </row>
    <row r="17" spans="2:30" ht="15" thickBot="1">
      <c r="B17" s="1041" t="s">
        <v>810</v>
      </c>
      <c r="C17" s="3296">
        <f>'FALL CAF 2022'!CI24</f>
        <v>2.7811565914169036E-2</v>
      </c>
      <c r="D17" s="3297"/>
      <c r="E17" s="1021">
        <f>(E13+E14)*C17</f>
        <v>4708.1648134027855</v>
      </c>
      <c r="F17" s="1057"/>
      <c r="G17" s="1022" t="s">
        <v>416</v>
      </c>
      <c r="H17" s="1023">
        <f>C11</f>
        <v>2.7811565914169036E-2</v>
      </c>
      <c r="I17" s="1024"/>
      <c r="J17" s="1025" t="e">
        <f>J15*H17</f>
        <v>#REF!</v>
      </c>
      <c r="K17" s="1057"/>
      <c r="L17" s="1022" t="s">
        <v>416</v>
      </c>
      <c r="M17" s="1023">
        <f>H17</f>
        <v>2.7811565914169036E-2</v>
      </c>
      <c r="N17" s="1024"/>
      <c r="O17" s="1025" t="e">
        <f>O15*M17</f>
        <v>#REF!</v>
      </c>
      <c r="P17" s="1057"/>
      <c r="Q17" s="1022" t="s">
        <v>416</v>
      </c>
      <c r="R17" s="1023">
        <f>M17</f>
        <v>2.7811565914169036E-2</v>
      </c>
      <c r="S17" s="1026"/>
      <c r="T17" s="1025" t="e">
        <f>T15*R17</f>
        <v>#REF!</v>
      </c>
      <c r="U17" s="1057"/>
      <c r="V17" s="1022" t="s">
        <v>416</v>
      </c>
      <c r="W17" s="1023">
        <f>R17</f>
        <v>2.7811565914169036E-2</v>
      </c>
      <c r="X17" s="1026"/>
      <c r="Y17" s="1025" t="e">
        <f>Y15*C11</f>
        <v>#REF!</v>
      </c>
      <c r="Z17" s="1057"/>
      <c r="AA17" s="1027" t="s">
        <v>416</v>
      </c>
      <c r="AB17" s="1023">
        <f>W17</f>
        <v>2.7811565914169036E-2</v>
      </c>
      <c r="AC17" s="1026"/>
      <c r="AD17" s="1025" t="e">
        <f>AD15*C11</f>
        <v>#REF!</v>
      </c>
    </row>
    <row r="18" spans="2:30" ht="15.5" thickTop="1" thickBot="1">
      <c r="B18" s="2138" t="s">
        <v>18</v>
      </c>
      <c r="C18" s="2139"/>
      <c r="D18" s="2140"/>
      <c r="E18" s="2143">
        <f>SUM(E15:E17)</f>
        <v>1647463.4002612352</v>
      </c>
      <c r="F18" s="1057"/>
      <c r="G18" s="972" t="s">
        <v>14</v>
      </c>
      <c r="H18" s="973"/>
      <c r="I18" s="973"/>
      <c r="J18" s="1030" t="e">
        <f>SUM(J15:J17)</f>
        <v>#REF!</v>
      </c>
      <c r="K18" s="1057"/>
      <c r="L18" s="972" t="s">
        <v>14</v>
      </c>
      <c r="M18" s="973"/>
      <c r="N18" s="973"/>
      <c r="O18" s="1030" t="e">
        <f>SUM(O15:O17)</f>
        <v>#REF!</v>
      </c>
      <c r="P18" s="1057"/>
      <c r="Q18" s="972" t="s">
        <v>14</v>
      </c>
      <c r="R18" s="1031"/>
      <c r="S18" s="1032"/>
      <c r="T18" s="1030" t="e">
        <f>SUM(T15:T17)</f>
        <v>#REF!</v>
      </c>
      <c r="U18" s="1057"/>
      <c r="V18" s="972" t="s">
        <v>14</v>
      </c>
      <c r="W18" s="1031"/>
      <c r="X18" s="1032"/>
      <c r="Y18" s="1030" t="e">
        <f>SUM(Y15:Y17)</f>
        <v>#REF!</v>
      </c>
      <c r="Z18" s="1057"/>
      <c r="AA18" s="972" t="s">
        <v>14</v>
      </c>
      <c r="AB18" s="1031"/>
      <c r="AC18" s="1032"/>
      <c r="AD18" s="1030" t="e">
        <f>SUM(AD15:AD17)</f>
        <v>#REF!</v>
      </c>
    </row>
    <row r="19" spans="2:30" ht="14.5">
      <c r="B19" s="1087" t="s">
        <v>343</v>
      </c>
      <c r="C19" s="3298"/>
      <c r="D19" s="3299"/>
      <c r="E19" s="1090">
        <f>E18/(E3*E4)</f>
        <v>410.32712335273601</v>
      </c>
      <c r="F19" s="1057"/>
      <c r="G19" s="962" t="s">
        <v>323</v>
      </c>
      <c r="H19" s="975">
        <f>C13</f>
        <v>22.016674784373414</v>
      </c>
      <c r="I19" s="976"/>
      <c r="J19" s="1037">
        <f>H19*$J$3*$J$4</f>
        <v>96433.035555555558</v>
      </c>
      <c r="K19" s="1057"/>
      <c r="L19" s="962" t="s">
        <v>323</v>
      </c>
      <c r="M19" s="975">
        <f>H19</f>
        <v>22.016674784373414</v>
      </c>
      <c r="N19" s="976"/>
      <c r="O19" s="1037">
        <f>M19*$O$3*$O$4</f>
        <v>104469.12185185184</v>
      </c>
      <c r="P19" s="1057"/>
      <c r="Q19" s="962" t="s">
        <v>323</v>
      </c>
      <c r="R19" s="975">
        <f>M19</f>
        <v>22.016674784373414</v>
      </c>
      <c r="S19" s="1038"/>
      <c r="T19" s="1037">
        <f>R19*$T$3*$T$4</f>
        <v>112505.20814814816</v>
      </c>
      <c r="U19" s="1057"/>
      <c r="V19" s="962" t="s">
        <v>323</v>
      </c>
      <c r="W19" s="975">
        <f>R19</f>
        <v>22.016674784373414</v>
      </c>
      <c r="X19" s="1038"/>
      <c r="Y19" s="1037">
        <f>C13*$Y$3*$Y$4</f>
        <v>120541.29444444443</v>
      </c>
      <c r="Z19" s="1057"/>
      <c r="AA19" s="962" t="s">
        <v>323</v>
      </c>
      <c r="AB19" s="975">
        <f>W19</f>
        <v>22.016674784373414</v>
      </c>
      <c r="AC19" s="1038"/>
      <c r="AD19" s="1037">
        <f>C13*$AD$3*$AD$4</f>
        <v>128577.38074074074</v>
      </c>
    </row>
    <row r="20" spans="2:30" ht="18.75" customHeight="1" thickBot="1">
      <c r="B20" s="2141" t="s">
        <v>848</v>
      </c>
      <c r="C20" s="3300">
        <v>0.9</v>
      </c>
      <c r="D20" s="3301"/>
      <c r="E20" s="2142">
        <f>E19/C20</f>
        <v>455.91902594748444</v>
      </c>
      <c r="F20" s="1057"/>
      <c r="G20" s="978" t="s">
        <v>339</v>
      </c>
      <c r="H20" s="979">
        <f>C14</f>
        <v>20.14721461187214</v>
      </c>
      <c r="I20" s="980"/>
      <c r="J20" s="1025">
        <f t="shared" ref="J20" si="10">H20*$J$3*$J$4</f>
        <v>88244.799999999974</v>
      </c>
      <c r="K20" s="1057"/>
      <c r="L20" s="978" t="s">
        <v>339</v>
      </c>
      <c r="M20" s="979">
        <f>H20</f>
        <v>20.14721461187214</v>
      </c>
      <c r="N20" s="980"/>
      <c r="O20" s="1025">
        <f t="shared" ref="O20" si="11">M20*$O$3*$O$4</f>
        <v>95598.533333333296</v>
      </c>
      <c r="P20" s="1057"/>
      <c r="Q20" s="978" t="s">
        <v>339</v>
      </c>
      <c r="R20" s="979">
        <f>M20</f>
        <v>20.14721461187214</v>
      </c>
      <c r="S20" s="1026"/>
      <c r="T20" s="1025">
        <f t="shared" ref="T20" si="12">R20*$T$3*$T$4</f>
        <v>102952.26666666665</v>
      </c>
      <c r="U20" s="1057"/>
      <c r="V20" s="978" t="s">
        <v>339</v>
      </c>
      <c r="W20" s="979">
        <f>R20</f>
        <v>20.14721461187214</v>
      </c>
      <c r="X20" s="1026"/>
      <c r="Y20" s="1025">
        <f>C14*$Y$3*$Y$4</f>
        <v>110305.99999999997</v>
      </c>
      <c r="Z20" s="1057"/>
      <c r="AA20" s="978" t="s">
        <v>339</v>
      </c>
      <c r="AB20" s="979">
        <f>W20</f>
        <v>20.14721461187214</v>
      </c>
      <c r="AC20" s="1026"/>
      <c r="AD20" s="1025">
        <f>C14*$AD$3*$AD$4</f>
        <v>117659.73333333329</v>
      </c>
    </row>
    <row r="21" spans="2:30" ht="22.5" customHeight="1" thickBot="1">
      <c r="B21" s="2017"/>
      <c r="D21" s="459" t="s">
        <v>682</v>
      </c>
      <c r="E21" s="1527">
        <v>327.92</v>
      </c>
      <c r="F21" s="1057"/>
      <c r="G21" s="895" t="s">
        <v>341</v>
      </c>
      <c r="H21" s="896">
        <f>C16</f>
        <v>0.12</v>
      </c>
      <c r="I21" s="986"/>
      <c r="J21" s="1044" t="e">
        <f>#REF!*H21</f>
        <v>#REF!</v>
      </c>
      <c r="K21" s="1057"/>
      <c r="L21" s="895" t="s">
        <v>341</v>
      </c>
      <c r="M21" s="896">
        <f>C16</f>
        <v>0.12</v>
      </c>
      <c r="N21" s="986"/>
      <c r="O21" s="1044" t="e">
        <f>#REF!*M21</f>
        <v>#REF!</v>
      </c>
      <c r="P21" s="1057"/>
      <c r="Q21" s="895" t="s">
        <v>341</v>
      </c>
      <c r="R21" s="896">
        <f>M21</f>
        <v>0.12</v>
      </c>
      <c r="S21" s="1045"/>
      <c r="T21" s="1044" t="e">
        <f>#REF!*R21</f>
        <v>#REF!</v>
      </c>
      <c r="U21" s="1057"/>
      <c r="V21" s="895" t="s">
        <v>341</v>
      </c>
      <c r="W21" s="896">
        <f>R21</f>
        <v>0.12</v>
      </c>
      <c r="X21" s="1045"/>
      <c r="Y21" s="1044" t="e">
        <f>#REF!*C16</f>
        <v>#REF!</v>
      </c>
      <c r="Z21" s="1057"/>
      <c r="AA21" s="895" t="s">
        <v>341</v>
      </c>
      <c r="AB21" s="896">
        <f>W21</f>
        <v>0.12</v>
      </c>
      <c r="AC21" s="1045"/>
      <c r="AD21" s="1044" t="e">
        <f>#REF!*C16</f>
        <v>#REF!</v>
      </c>
    </row>
    <row r="22" spans="2:30" ht="14.25" customHeight="1" thickTop="1">
      <c r="B22" s="918"/>
      <c r="C22" s="1060"/>
      <c r="D22" s="1526" t="s">
        <v>683</v>
      </c>
      <c r="E22" s="1528">
        <f>(E20-E21)/E21</f>
        <v>0.39033613670250189</v>
      </c>
      <c r="F22" s="1057"/>
      <c r="G22" s="1046" t="str">
        <f>B17</f>
        <v xml:space="preserve"> CAF Rate</v>
      </c>
      <c r="H22" s="1047">
        <f>C17</f>
        <v>2.7811565914169036E-2</v>
      </c>
      <c r="I22" s="1048"/>
      <c r="J22" s="1049" t="e">
        <f>(#REF!+J21-J15)*H22</f>
        <v>#REF!</v>
      </c>
      <c r="K22" s="1057"/>
      <c r="L22" s="1046" t="str">
        <f>G22</f>
        <v xml:space="preserve"> CAF Rate</v>
      </c>
      <c r="M22" s="1050">
        <f>H22</f>
        <v>2.7811565914169036E-2</v>
      </c>
      <c r="N22" s="1048"/>
      <c r="O22" s="1049" t="e">
        <f>(#REF!+O21-O15)*M22</f>
        <v>#REF!</v>
      </c>
      <c r="P22" s="1057"/>
      <c r="Q22" s="1046" t="str">
        <f>L22</f>
        <v xml:space="preserve"> CAF Rate</v>
      </c>
      <c r="R22" s="1050">
        <f>M22</f>
        <v>2.7811565914169036E-2</v>
      </c>
      <c r="S22" s="1051"/>
      <c r="T22" s="1049" t="e">
        <f>(#REF!+T21-T15)*R22</f>
        <v>#REF!</v>
      </c>
      <c r="U22" s="1057"/>
      <c r="V22" s="1046" t="str">
        <f>Q22</f>
        <v xml:space="preserve"> CAF Rate</v>
      </c>
      <c r="W22" s="1050">
        <f>R22</f>
        <v>2.7811565914169036E-2</v>
      </c>
      <c r="X22" s="1051"/>
      <c r="Y22" s="1049" t="e">
        <f>(#REF!+Y21-Y15)*W22</f>
        <v>#REF!</v>
      </c>
      <c r="Z22" s="1057"/>
      <c r="AA22" s="1046" t="str">
        <f>V22</f>
        <v xml:space="preserve"> CAF Rate</v>
      </c>
      <c r="AB22" s="1050">
        <f>W22</f>
        <v>2.7811565914169036E-2</v>
      </c>
      <c r="AC22" s="1051"/>
      <c r="AD22" s="1049" t="e">
        <f>(#REF!+AD21-AD15)*AB22</f>
        <v>#REF!</v>
      </c>
    </row>
    <row r="23" spans="2:30" ht="22.5" customHeight="1">
      <c r="F23" s="923"/>
      <c r="G23" s="897" t="s">
        <v>343</v>
      </c>
      <c r="H23" s="898"/>
      <c r="I23" s="898"/>
      <c r="J23" s="1113" t="e">
        <f>#REF!/($J$3*$J$4)</f>
        <v>#REF!</v>
      </c>
      <c r="K23" s="923"/>
      <c r="L23" s="897" t="s">
        <v>343</v>
      </c>
      <c r="M23" s="898"/>
      <c r="N23" s="898"/>
      <c r="O23" s="1113" t="e">
        <f>#REF!/($O$3*$O$4)</f>
        <v>#REF!</v>
      </c>
      <c r="P23" s="923"/>
      <c r="Q23" s="897" t="s">
        <v>343</v>
      </c>
      <c r="R23" s="1122"/>
      <c r="S23" s="1123"/>
      <c r="T23" s="1113" t="e">
        <f>#REF!/($T$3*$T$4)</f>
        <v>#REF!</v>
      </c>
      <c r="U23" s="923"/>
      <c r="V23" s="897" t="s">
        <v>343</v>
      </c>
      <c r="W23" s="1122"/>
      <c r="X23" s="1123"/>
      <c r="Y23" s="1113" t="e">
        <f>#REF!/($Y$3*$Y$4)</f>
        <v>#REF!</v>
      </c>
      <c r="Z23" s="923"/>
      <c r="AA23" s="897" t="s">
        <v>343</v>
      </c>
      <c r="AB23" s="1122"/>
      <c r="AC23" s="1123"/>
      <c r="AD23" s="1113" t="e">
        <f>#REF!/($AD$3*$AD$4)</f>
        <v>#REF!</v>
      </c>
    </row>
    <row r="24" spans="2:30" ht="15" customHeight="1">
      <c r="B24" s="1055"/>
      <c r="C24" s="1061"/>
      <c r="D24" s="1061"/>
      <c r="G24" s="936"/>
      <c r="H24" s="942"/>
      <c r="I24" s="942"/>
    </row>
    <row r="25" spans="2:30" ht="15" customHeight="1">
      <c r="B25" s="1055"/>
      <c r="C25" s="1061"/>
      <c r="D25" s="1061"/>
      <c r="G25" s="495"/>
      <c r="H25" s="942"/>
      <c r="I25" s="942"/>
    </row>
    <row r="26" spans="2:30" ht="15" customHeight="1">
      <c r="B26" s="1055"/>
      <c r="C26" s="1061"/>
      <c r="D26" s="1061"/>
      <c r="G26" s="495"/>
      <c r="H26" s="952"/>
      <c r="I26" s="495"/>
    </row>
    <row r="27" spans="2:30" ht="15" customHeight="1">
      <c r="G27" s="522"/>
      <c r="H27" s="940"/>
      <c r="I27" s="522"/>
    </row>
    <row r="28" spans="2:30" ht="15" customHeight="1"/>
    <row r="29" spans="2:30" ht="15" customHeight="1">
      <c r="H29" s="658"/>
      <c r="Y29" s="658"/>
    </row>
    <row r="44" spans="17:19" ht="22.5" customHeight="1">
      <c r="Q44" s="1062"/>
      <c r="R44" s="911"/>
      <c r="S44" s="910"/>
    </row>
    <row r="45" spans="17:19" ht="22.5" customHeight="1">
      <c r="Q45" s="908"/>
      <c r="R45" s="904"/>
      <c r="S45" s="1054"/>
    </row>
    <row r="46" spans="17:19" ht="22.5" customHeight="1">
      <c r="Q46" s="908"/>
      <c r="R46" s="904"/>
      <c r="S46" s="1054"/>
    </row>
    <row r="47" spans="17:19" ht="22.5" customHeight="1">
      <c r="Q47" s="908"/>
      <c r="R47" s="904"/>
      <c r="S47" s="1063"/>
    </row>
    <row r="48" spans="17:19" ht="22.5" customHeight="1">
      <c r="Q48" s="908"/>
      <c r="R48" s="904"/>
      <c r="S48" s="1054"/>
    </row>
    <row r="49" spans="12:22" ht="22.5" customHeight="1">
      <c r="L49" s="931"/>
      <c r="M49" s="931"/>
      <c r="Q49" s="908"/>
      <c r="R49" s="904"/>
      <c r="S49" s="1063"/>
    </row>
    <row r="50" spans="12:22" ht="22.5" customHeight="1">
      <c r="Q50" s="908"/>
      <c r="R50" s="904"/>
      <c r="S50" s="1054"/>
      <c r="V50" s="920"/>
    </row>
    <row r="51" spans="12:22" ht="22.5" customHeight="1">
      <c r="Q51" s="908"/>
      <c r="R51" s="904"/>
      <c r="S51" s="1056"/>
    </row>
    <row r="52" spans="12:22" ht="22.5" customHeight="1">
      <c r="Q52" s="908"/>
      <c r="R52" s="1064"/>
      <c r="S52" s="1056"/>
    </row>
    <row r="53" spans="12:22" ht="22.5" customHeight="1">
      <c r="Q53" s="904"/>
      <c r="R53" s="904"/>
      <c r="S53" s="1063"/>
    </row>
    <row r="54" spans="12:22" ht="22.5" customHeight="1">
      <c r="Q54" s="904"/>
      <c r="R54" s="1064"/>
      <c r="S54" s="1065"/>
    </row>
    <row r="55" spans="12:22" ht="22.5" customHeight="1">
      <c r="Q55" s="912"/>
      <c r="R55" s="1066"/>
      <c r="S55" s="1067"/>
    </row>
    <row r="56" spans="12:22" ht="22.5" customHeight="1">
      <c r="Q56" s="904"/>
      <c r="R56" s="1064"/>
      <c r="S56" s="945"/>
    </row>
    <row r="57" spans="12:22" ht="22.5" customHeight="1">
      <c r="Q57" s="904"/>
      <c r="R57" s="1064"/>
      <c r="S57" s="1065"/>
    </row>
    <row r="58" spans="12:22" ht="22.5" customHeight="1">
      <c r="Q58" s="904"/>
      <c r="R58" s="1064"/>
      <c r="S58" s="1065"/>
    </row>
    <row r="59" spans="12:22" ht="22.5" customHeight="1">
      <c r="Q59" s="908"/>
      <c r="R59" s="1068"/>
      <c r="S59" s="1054"/>
    </row>
    <row r="60" spans="12:22" ht="22.5" customHeight="1">
      <c r="Q60" s="904"/>
      <c r="R60" s="1064"/>
      <c r="S60" s="1063"/>
    </row>
    <row r="61" spans="12:22" ht="22.5" customHeight="1">
      <c r="Q61" s="908"/>
      <c r="R61" s="1064"/>
      <c r="S61" s="1069"/>
    </row>
    <row r="62" spans="12:22" ht="22.5" customHeight="1">
      <c r="Q62" s="904"/>
      <c r="R62" s="904"/>
      <c r="S62" s="1065"/>
    </row>
    <row r="63" spans="12:22" ht="22.5" customHeight="1">
      <c r="Q63" s="904"/>
      <c r="R63" s="904"/>
      <c r="S63" s="1054"/>
    </row>
    <row r="64" spans="12:22" ht="22.5" customHeight="1">
      <c r="Q64" s="904"/>
      <c r="R64" s="904"/>
      <c r="S64" s="1065"/>
    </row>
    <row r="65" spans="17:19" ht="22.5" customHeight="1">
      <c r="Q65" s="904"/>
      <c r="R65" s="904"/>
      <c r="S65" s="945"/>
    </row>
  </sheetData>
  <mergeCells count="26">
    <mergeCell ref="C9:D9"/>
    <mergeCell ref="C11:D11"/>
    <mergeCell ref="C12:D12"/>
    <mergeCell ref="C13:D13"/>
    <mergeCell ref="C14:D14"/>
    <mergeCell ref="C16:D16"/>
    <mergeCell ref="C17:D17"/>
    <mergeCell ref="C19:D19"/>
    <mergeCell ref="C20:D20"/>
    <mergeCell ref="AA3:AB3"/>
    <mergeCell ref="B4:C4"/>
    <mergeCell ref="G4:H4"/>
    <mergeCell ref="L4:M4"/>
    <mergeCell ref="Q4:R4"/>
    <mergeCell ref="V4:W4"/>
    <mergeCell ref="AA4:AB4"/>
    <mergeCell ref="V3:W3"/>
    <mergeCell ref="C5:D5"/>
    <mergeCell ref="C15:D15"/>
    <mergeCell ref="B8:C8"/>
    <mergeCell ref="C7:D7"/>
    <mergeCell ref="L2:M2"/>
    <mergeCell ref="B3:C3"/>
    <mergeCell ref="G3:H3"/>
    <mergeCell ref="L3:M3"/>
    <mergeCell ref="Q3:R3"/>
  </mergeCells>
  <pageMargins left="0.25" right="0.25" top="0.75" bottom="0.75" header="0.3" footer="0.3"/>
  <pageSetup scale="55" orientation="landscape" r:id="rId1"/>
  <headerFooter>
    <oddHeader>&amp;CFAMILY RESI</oddHeader>
  </headerFooter>
  <colBreaks count="1" manualBreakCount="1">
    <brk id="16" min="1" max="42" man="1"/>
  </colBreaks>
  <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6BB87-2960-46B9-949A-578C77BFEBFE}">
  <sheetPr>
    <tabColor rgb="FF00B0F0"/>
    <pageSetUpPr fitToPage="1"/>
  </sheetPr>
  <dimension ref="B2:L49"/>
  <sheetViews>
    <sheetView zoomScale="90" zoomScaleNormal="90" workbookViewId="0">
      <selection activeCell="H18" sqref="H18"/>
    </sheetView>
  </sheetViews>
  <sheetFormatPr defaultColWidth="22.7265625" defaultRowHeight="14.5"/>
  <cols>
    <col min="1" max="1" width="5.7265625" style="1848" customWidth="1"/>
    <col min="2" max="2" width="36.453125" style="1848" customWidth="1"/>
    <col min="3" max="3" width="13.453125" style="1848" customWidth="1"/>
    <col min="4" max="4" width="19" style="1848" customWidth="1"/>
    <col min="5" max="5" width="8.453125" style="1848" customWidth="1"/>
    <col min="6" max="6" width="36.7265625" style="1848" customWidth="1"/>
    <col min="7" max="7" width="13.453125" style="1848" bestFit="1" customWidth="1"/>
    <col min="8" max="8" width="16" style="1848" customWidth="1"/>
    <col min="9" max="9" width="8.26953125" style="1848" customWidth="1"/>
    <col min="10" max="11" width="10.26953125" style="1848" bestFit="1" customWidth="1"/>
    <col min="12" max="16384" width="22.7265625" style="1848"/>
  </cols>
  <sheetData>
    <row r="2" spans="2:11" ht="18.75" customHeight="1" thickBot="1">
      <c r="B2" s="522" t="s">
        <v>345</v>
      </c>
    </row>
    <row r="3" spans="2:11" ht="21.75" customHeight="1" thickBot="1">
      <c r="B3" s="3320" t="s">
        <v>346</v>
      </c>
      <c r="C3" s="3321"/>
      <c r="D3" s="3322"/>
      <c r="F3" s="3323" t="s">
        <v>347</v>
      </c>
      <c r="G3" s="3324"/>
      <c r="H3" s="3325"/>
    </row>
    <row r="4" spans="2:11" ht="15" thickBot="1">
      <c r="B4" s="3326" t="s">
        <v>348</v>
      </c>
      <c r="C4" s="3327"/>
      <c r="D4" s="3328"/>
      <c r="E4" s="1849"/>
      <c r="F4" s="3329" t="s">
        <v>349</v>
      </c>
      <c r="G4" s="3330"/>
      <c r="H4" s="3331"/>
    </row>
    <row r="5" spans="2:11" ht="33.75" customHeight="1">
      <c r="B5" s="391" t="s">
        <v>350</v>
      </c>
      <c r="C5" s="2026" t="s">
        <v>351</v>
      </c>
      <c r="D5" s="1850">
        <v>32</v>
      </c>
      <c r="E5" s="1851"/>
      <c r="F5" s="391" t="s">
        <v>352</v>
      </c>
      <c r="G5" s="2054" t="s">
        <v>353</v>
      </c>
      <c r="H5" s="1852">
        <v>3484</v>
      </c>
    </row>
    <row r="6" spans="2:11">
      <c r="B6" s="556"/>
      <c r="C6" s="2053" t="s">
        <v>354</v>
      </c>
      <c r="D6" s="2150">
        <v>365</v>
      </c>
      <c r="E6" s="1853"/>
      <c r="F6" s="1854"/>
      <c r="G6" s="829"/>
      <c r="H6" s="831" t="s">
        <v>7</v>
      </c>
    </row>
    <row r="7" spans="2:11">
      <c r="B7" s="557"/>
      <c r="C7" s="829"/>
      <c r="D7" s="831" t="s">
        <v>7</v>
      </c>
      <c r="E7" s="1855"/>
      <c r="F7" s="1854" t="str">
        <f>B9</f>
        <v>Clinical</v>
      </c>
      <c r="G7" s="1856"/>
      <c r="H7" s="1858">
        <f>' JAIL DIVERSION - 4958 '!J7</f>
        <v>20361.286400000001</v>
      </c>
      <c r="J7" s="1859"/>
      <c r="K7" s="1859"/>
    </row>
    <row r="8" spans="2:11">
      <c r="B8" s="556" t="s">
        <v>287</v>
      </c>
      <c r="C8" s="2108"/>
      <c r="D8" s="402">
        <f>' JAIL DIVERSION - 4958 '!E8</f>
        <v>80829.631999999998</v>
      </c>
      <c r="E8" s="1862"/>
      <c r="F8" s="2106" t="s">
        <v>842</v>
      </c>
      <c r="G8" s="400"/>
      <c r="H8" s="1864">
        <f>' JAIL DIVERSION - 4958 '!J8+' JAIL DIVERSION - 4958 '!J9</f>
        <v>186499.6</v>
      </c>
      <c r="J8" s="1865"/>
      <c r="K8" s="1866"/>
    </row>
    <row r="9" spans="2:11">
      <c r="B9" s="2106" t="s">
        <v>835</v>
      </c>
      <c r="C9" s="2108"/>
      <c r="D9" s="402">
        <f>' JAIL DIVERSION - 4958 '!E9+' JAIL DIVERSION - 4958 '!E10</f>
        <v>163923.1776</v>
      </c>
      <c r="E9" s="1862"/>
      <c r="F9" s="548" t="s">
        <v>12</v>
      </c>
      <c r="G9" s="1870">
        <f>' JAIL DIVERSION - 4958 '!I10</f>
        <v>3.0942307692307693</v>
      </c>
      <c r="H9" s="1871">
        <f>SUM(H7:H8)</f>
        <v>206860.88640000002</v>
      </c>
      <c r="J9" s="1865"/>
      <c r="K9" s="1866"/>
    </row>
    <row r="10" spans="2:11">
      <c r="B10" s="2106" t="s">
        <v>842</v>
      </c>
      <c r="C10" s="2108"/>
      <c r="D10" s="402">
        <f>SUM(' JAIL DIVERSION - 4958 '!E11:E16)</f>
        <v>1728762.4547999999</v>
      </c>
      <c r="E10" s="1862"/>
      <c r="F10" s="557" t="s">
        <v>13</v>
      </c>
      <c r="G10" s="876">
        <f>C12</f>
        <v>0.25390000000000001</v>
      </c>
      <c r="H10" s="1858">
        <f>H9*G10</f>
        <v>52521.979056960008</v>
      </c>
      <c r="J10" s="1865"/>
      <c r="K10" s="1866"/>
    </row>
    <row r="11" spans="2:11">
      <c r="B11" s="2146" t="s">
        <v>12</v>
      </c>
      <c r="C11" s="2151">
        <f>' JAIL DIVERSION - 4958 '!D17</f>
        <v>39.154230769230765</v>
      </c>
      <c r="D11" s="2147">
        <f>SUM(D8:D10)</f>
        <v>1973515.2644</v>
      </c>
      <c r="E11" s="1862"/>
      <c r="F11" s="878" t="s">
        <v>843</v>
      </c>
      <c r="G11" s="1600">
        <f>C24</f>
        <v>2.7811565914169036E-2</v>
      </c>
      <c r="H11" s="2144">
        <f>(H9+H10)*G11</f>
        <v>7213.8436596622823</v>
      </c>
      <c r="J11" s="1865"/>
      <c r="K11" s="1866"/>
    </row>
    <row r="12" spans="2:11" ht="15" thickBot="1">
      <c r="B12" s="557" t="s">
        <v>13</v>
      </c>
      <c r="C12" s="876">
        <f>'M2021 BLS  53%ile'!D38</f>
        <v>0.25390000000000001</v>
      </c>
      <c r="D12" s="402">
        <f>D11*C12</f>
        <v>501075.52563116001</v>
      </c>
      <c r="E12" s="1872"/>
      <c r="F12" s="1874" t="s">
        <v>250</v>
      </c>
      <c r="G12" s="1875"/>
      <c r="H12" s="1876">
        <f>SUM(H9:H11)</f>
        <v>266596.70911662228</v>
      </c>
      <c r="J12" s="1865"/>
      <c r="K12" s="1866"/>
    </row>
    <row r="13" spans="2:11" ht="15" thickTop="1">
      <c r="B13" s="557" t="s">
        <v>845</v>
      </c>
      <c r="C13" s="876">
        <f>C24</f>
        <v>2.7811565914169036E-2</v>
      </c>
      <c r="D13" s="402">
        <f>(D11+D12)*C13</f>
        <v>68822.244867547241</v>
      </c>
      <c r="E13" s="1862"/>
      <c r="F13" s="1880"/>
      <c r="G13" s="1881" t="s">
        <v>359</v>
      </c>
      <c r="H13" s="1723" t="s">
        <v>7</v>
      </c>
      <c r="J13" s="1865"/>
      <c r="K13" s="1866"/>
    </row>
    <row r="14" spans="2:11" ht="15" thickBot="1">
      <c r="B14" s="1874" t="s">
        <v>250</v>
      </c>
      <c r="C14" s="1894"/>
      <c r="D14" s="1896">
        <f>SUM(D11:D13)</f>
        <v>2543413.0348987076</v>
      </c>
      <c r="E14" s="1873"/>
      <c r="F14" s="2156" t="s">
        <v>360</v>
      </c>
      <c r="G14" s="2161">
        <f>5683*(1+2%)</f>
        <v>5796.66</v>
      </c>
      <c r="H14" s="2162">
        <f>G14*2.5</f>
        <v>14491.65</v>
      </c>
      <c r="J14" s="1877"/>
      <c r="K14" s="1866"/>
    </row>
    <row r="15" spans="2:11" ht="15" thickTop="1">
      <c r="B15" s="1691"/>
      <c r="C15" s="1721" t="s">
        <v>15</v>
      </c>
      <c r="D15" s="1723" t="s">
        <v>7</v>
      </c>
      <c r="E15" s="1879"/>
      <c r="F15" s="490" t="s">
        <v>323</v>
      </c>
      <c r="G15" s="1887" t="s">
        <v>356</v>
      </c>
      <c r="H15" s="1864">
        <v>0</v>
      </c>
    </row>
    <row r="16" spans="2:11" ht="15" thickBot="1">
      <c r="B16" s="2152" t="s">
        <v>323</v>
      </c>
      <c r="C16" s="2153">
        <f>13.52*(2%+1)</f>
        <v>13.7904</v>
      </c>
      <c r="D16" s="2154">
        <f>C16*$D$5*$D$6</f>
        <v>161071.872</v>
      </c>
      <c r="E16" s="1862"/>
      <c r="F16" s="879" t="s">
        <v>361</v>
      </c>
      <c r="G16" s="1890" t="s">
        <v>356</v>
      </c>
      <c r="H16" s="1892">
        <v>0</v>
      </c>
    </row>
    <row r="17" spans="2:12" ht="15" thickTop="1">
      <c r="B17" s="2152" t="s">
        <v>71</v>
      </c>
      <c r="C17" s="2155">
        <v>8.16</v>
      </c>
      <c r="D17" s="2154">
        <f>C17*$D$5*$D$6</f>
        <v>95308.800000000003</v>
      </c>
      <c r="E17" s="1886"/>
      <c r="F17" s="565" t="s">
        <v>16</v>
      </c>
      <c r="G17" s="1869"/>
      <c r="H17" s="1898">
        <f>SUM(H12:H16)</f>
        <v>281088.35911662231</v>
      </c>
    </row>
    <row r="18" spans="2:12">
      <c r="B18" s="2152" t="s">
        <v>364</v>
      </c>
      <c r="C18" s="2153">
        <f>1.81442987387843*(2%+1)</f>
        <v>1.8507184713559985</v>
      </c>
      <c r="D18" s="2154">
        <f>C18*$D$5*$D$6</f>
        <v>21616.391745438064</v>
      </c>
      <c r="E18" s="1855"/>
      <c r="F18" s="1902" t="s">
        <v>362</v>
      </c>
      <c r="G18" s="2157">
        <f>C23</f>
        <v>0.12</v>
      </c>
      <c r="H18" s="1904">
        <f>(H17-H11)*G18</f>
        <v>32864.941854835197</v>
      </c>
      <c r="J18" s="1866"/>
      <c r="K18" s="1893"/>
    </row>
    <row r="19" spans="2:12" ht="29.5" thickBot="1">
      <c r="B19" s="2152" t="s">
        <v>366</v>
      </c>
      <c r="C19" s="2153">
        <f>2.57141947482485*(2%+1)</f>
        <v>2.6228478643213466</v>
      </c>
      <c r="D19" s="2154">
        <f>C19*$D$5*$D$6</f>
        <v>30634.86305527333</v>
      </c>
      <c r="E19" s="1897"/>
      <c r="F19" s="1874" t="s">
        <v>843</v>
      </c>
      <c r="G19" s="1900">
        <f>C24</f>
        <v>2.7811565914169036E-2</v>
      </c>
      <c r="H19" s="1896">
        <f>H14*G19</f>
        <v>403.03547918006768</v>
      </c>
      <c r="K19" s="1893"/>
      <c r="L19" s="1899"/>
    </row>
    <row r="20" spans="2:12" ht="15.75" customHeight="1" thickTop="1" thickBot="1">
      <c r="B20" s="1854"/>
      <c r="C20" s="998" t="s">
        <v>15</v>
      </c>
      <c r="D20" s="999" t="s">
        <v>368</v>
      </c>
      <c r="E20" s="1897"/>
      <c r="F20" s="548" t="s">
        <v>18</v>
      </c>
      <c r="G20" s="1869"/>
      <c r="H20" s="404">
        <f>SUM(H17:H19)</f>
        <v>314356.33645063755</v>
      </c>
      <c r="K20" s="1893"/>
      <c r="L20" s="1899"/>
    </row>
    <row r="21" spans="2:12" ht="15.5" thickTop="1" thickBot="1">
      <c r="B21" s="2156" t="s">
        <v>277</v>
      </c>
      <c r="C21" s="2153">
        <f>2.96321972106293*(2%+1)</f>
        <v>3.0224841154841884</v>
      </c>
      <c r="D21" s="2154">
        <f>C21*$D$5*$D$6</f>
        <v>35302.614468855318</v>
      </c>
      <c r="E21" s="1897"/>
      <c r="F21" s="1905" t="s">
        <v>363</v>
      </c>
      <c r="G21" s="1906"/>
      <c r="H21" s="1907">
        <f>H20/H5</f>
        <v>90.22856958973523</v>
      </c>
      <c r="K21" s="1893"/>
      <c r="L21" s="1893"/>
    </row>
    <row r="22" spans="2:12">
      <c r="B22" s="2149" t="s">
        <v>16</v>
      </c>
      <c r="C22" s="2145"/>
      <c r="D22" s="2148">
        <f>SUM(D14:D21)</f>
        <v>2887347.576168274</v>
      </c>
      <c r="E22" s="1897"/>
      <c r="F22" s="854"/>
      <c r="G22" s="2163" t="s">
        <v>682</v>
      </c>
      <c r="H22" s="1909">
        <v>61.53</v>
      </c>
      <c r="K22" s="1893"/>
    </row>
    <row r="23" spans="2:12" ht="15.75" customHeight="1">
      <c r="B23" s="490" t="s">
        <v>17</v>
      </c>
      <c r="C23" s="876">
        <f>'M2021 BLS  53%ile'!D41</f>
        <v>0.12</v>
      </c>
      <c r="D23" s="2148">
        <f>(D22-D13)*C23</f>
        <v>338223.03975608718</v>
      </c>
      <c r="E23" s="852"/>
      <c r="F23" s="854"/>
      <c r="G23" s="2163" t="s">
        <v>367</v>
      </c>
      <c r="H23" s="1911">
        <f>(H21-H22)/H22</f>
        <v>0.46641588801779993</v>
      </c>
      <c r="K23" s="1893"/>
    </row>
    <row r="24" spans="2:12" ht="15" thickBot="1">
      <c r="B24" s="566" t="s">
        <v>119</v>
      </c>
      <c r="C24" s="411">
        <f>'FALL CAF 2022'!CI24</f>
        <v>2.7811565914169036E-2</v>
      </c>
      <c r="D24" s="1896">
        <f>(D16+D17+D18+D19+D21)*C24</f>
        <v>9565.358164678044</v>
      </c>
      <c r="E24" s="1897"/>
      <c r="F24" s="854"/>
      <c r="H24" s="521"/>
      <c r="I24" s="1910"/>
      <c r="K24" s="1893"/>
    </row>
    <row r="25" spans="2:12" ht="15" thickTop="1">
      <c r="B25" s="548" t="s">
        <v>18</v>
      </c>
      <c r="C25" s="410"/>
      <c r="D25" s="404">
        <f>D22+D23+D24</f>
        <v>3235135.974089039</v>
      </c>
      <c r="E25" s="1886"/>
      <c r="H25" s="516"/>
    </row>
    <row r="26" spans="2:12" ht="15" thickBot="1">
      <c r="B26" s="424" t="s">
        <v>375</v>
      </c>
      <c r="C26" s="418"/>
      <c r="D26" s="2158">
        <f>D25/(D5*D6)</f>
        <v>276.98081969940404</v>
      </c>
      <c r="E26" s="1886"/>
      <c r="F26" s="1003" t="s">
        <v>369</v>
      </c>
      <c r="G26" s="1000"/>
    </row>
    <row r="27" spans="2:12" ht="29.5" thickBot="1">
      <c r="B27" s="2041" t="s">
        <v>377</v>
      </c>
      <c r="C27" s="2159">
        <v>0.95</v>
      </c>
      <c r="D27" s="2160">
        <f>$D$25/(($D$5*$D$6)*C27)</f>
        <v>291.55875757832001</v>
      </c>
      <c r="E27" s="1879"/>
      <c r="F27" s="1001" t="s">
        <v>370</v>
      </c>
      <c r="G27" s="1001" t="s">
        <v>371</v>
      </c>
      <c r="J27" s="854"/>
      <c r="K27" s="1913"/>
    </row>
    <row r="28" spans="2:12">
      <c r="D28" s="1909">
        <v>222.81</v>
      </c>
      <c r="E28" s="1886"/>
      <c r="F28" s="1000">
        <v>0.45</v>
      </c>
      <c r="G28" s="1000">
        <v>50</v>
      </c>
      <c r="J28" s="854"/>
    </row>
    <row r="29" spans="2:12">
      <c r="B29" s="526"/>
      <c r="C29" s="526"/>
      <c r="D29" s="1911">
        <f>(D27-D28)/D28</f>
        <v>0.30855328566186441</v>
      </c>
      <c r="E29" s="1886"/>
      <c r="F29" s="1003"/>
      <c r="G29" s="1003" t="s">
        <v>373</v>
      </c>
      <c r="J29" s="854"/>
    </row>
    <row r="30" spans="2:12">
      <c r="D30" s="516"/>
      <c r="E30" s="1886"/>
      <c r="F30" s="1000" t="s">
        <v>376</v>
      </c>
      <c r="G30" s="1004">
        <f>5*45</f>
        <v>225</v>
      </c>
      <c r="H30" s="1918"/>
      <c r="J30" s="854"/>
      <c r="K30" s="1916"/>
    </row>
    <row r="31" spans="2:12">
      <c r="B31" s="1912"/>
      <c r="C31" s="1926"/>
      <c r="E31" s="1918"/>
      <c r="F31" s="1000"/>
      <c r="G31" s="1000"/>
      <c r="I31" s="1912"/>
      <c r="J31" s="991"/>
      <c r="K31" s="992"/>
    </row>
    <row r="32" spans="2:12">
      <c r="D32" s="1929"/>
      <c r="E32" s="1918"/>
      <c r="F32" s="3319" t="s">
        <v>378</v>
      </c>
      <c r="G32" s="3319"/>
      <c r="I32" s="1912"/>
      <c r="J32" s="1922"/>
      <c r="K32" s="1922"/>
    </row>
    <row r="33" spans="2:11">
      <c r="C33" s="1930"/>
      <c r="E33" s="1918"/>
      <c r="F33" s="1000"/>
      <c r="G33" s="1000"/>
      <c r="I33" s="1912"/>
      <c r="J33" s="1923"/>
      <c r="K33" s="1924"/>
    </row>
    <row r="34" spans="2:11">
      <c r="B34" s="522"/>
      <c r="C34" s="940"/>
      <c r="F34" s="2015"/>
      <c r="G34" s="1000">
        <v>2080</v>
      </c>
      <c r="I34" s="1925"/>
      <c r="J34" s="991"/>
      <c r="K34" s="993"/>
    </row>
    <row r="35" spans="2:11" ht="15" customHeight="1">
      <c r="F35" s="2016"/>
      <c r="G35" s="1000">
        <f>40*3</f>
        <v>120</v>
      </c>
      <c r="I35" s="1912"/>
      <c r="J35" s="991"/>
      <c r="K35" s="993"/>
    </row>
    <row r="36" spans="2:11">
      <c r="F36" s="1000" t="s">
        <v>382</v>
      </c>
      <c r="G36" s="1000">
        <v>64</v>
      </c>
      <c r="I36" s="1912"/>
      <c r="J36" s="1927"/>
      <c r="K36" s="1928"/>
    </row>
    <row r="37" spans="2:11">
      <c r="F37" s="1000" t="s">
        <v>384</v>
      </c>
      <c r="G37" s="1000">
        <f>40*2</f>
        <v>80</v>
      </c>
      <c r="I37" s="522"/>
      <c r="J37" s="994"/>
      <c r="K37" s="995"/>
    </row>
    <row r="38" spans="2:11">
      <c r="F38" s="1000" t="s">
        <v>386</v>
      </c>
      <c r="G38" s="1000">
        <v>40</v>
      </c>
      <c r="J38" s="1931"/>
    </row>
    <row r="39" spans="2:11">
      <c r="F39" s="1000" t="s">
        <v>277</v>
      </c>
      <c r="G39" s="1007">
        <f>5*45</f>
        <v>225</v>
      </c>
      <c r="I39" s="1932"/>
      <c r="J39" s="1931"/>
    </row>
    <row r="40" spans="2:11" ht="30" customHeight="1">
      <c r="F40" s="1006" t="s">
        <v>389</v>
      </c>
      <c r="G40" s="1000">
        <f>(52-7)*0.5</f>
        <v>22.5</v>
      </c>
      <c r="I40" s="1929"/>
      <c r="J40" s="1931"/>
    </row>
    <row r="41" spans="2:11">
      <c r="F41" s="1000" t="s">
        <v>391</v>
      </c>
      <c r="G41" s="1000">
        <f>(52-7)*3</f>
        <v>135</v>
      </c>
      <c r="J41" s="1931"/>
    </row>
    <row r="42" spans="2:11">
      <c r="F42" s="1000" t="s">
        <v>393</v>
      </c>
      <c r="G42" s="1008">
        <f>SUM(G35:G41)</f>
        <v>686.5</v>
      </c>
    </row>
    <row r="43" spans="2:11">
      <c r="F43" s="1003" t="s">
        <v>394</v>
      </c>
      <c r="G43" s="1009">
        <f>G34-G42</f>
        <v>1393.5</v>
      </c>
    </row>
    <row r="44" spans="2:11">
      <c r="F44" s="1000"/>
      <c r="G44" s="1010"/>
    </row>
    <row r="45" spans="2:11">
      <c r="F45" s="528"/>
      <c r="G45" s="996"/>
    </row>
    <row r="46" spans="2:11">
      <c r="F46" s="528"/>
      <c r="G46" s="528"/>
    </row>
    <row r="47" spans="2:11">
      <c r="F47" s="528"/>
      <c r="G47" s="528"/>
    </row>
    <row r="48" spans="2:11">
      <c r="F48" s="528"/>
      <c r="G48" s="528"/>
    </row>
    <row r="49" spans="5:7">
      <c r="E49" s="522"/>
      <c r="F49" s="528"/>
      <c r="G49" s="528"/>
    </row>
  </sheetData>
  <mergeCells count="5">
    <mergeCell ref="F32:G32"/>
    <mergeCell ref="B3:D3"/>
    <mergeCell ref="F3:H3"/>
    <mergeCell ref="B4:D4"/>
    <mergeCell ref="F4:H4"/>
  </mergeCells>
  <pageMargins left="0.25" right="0.25" top="0.75" bottom="0.75" header="0.3" footer="0.3"/>
  <pageSetup scale="62" orientation="landscape" r:id="rId1"/>
  <headerFooter>
    <oddHeader>&amp;CJAIL DIVERSION</oddHeader>
  </headerFooter>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N50"/>
  <sheetViews>
    <sheetView topLeftCell="A3" zoomScale="90" zoomScaleNormal="90" workbookViewId="0">
      <selection activeCell="L17" sqref="L17"/>
    </sheetView>
  </sheetViews>
  <sheetFormatPr defaultColWidth="22.7265625" defaultRowHeight="14.5"/>
  <cols>
    <col min="1" max="1" width="5.7265625" style="1848" customWidth="1"/>
    <col min="2" max="2" width="36.453125" style="1848" customWidth="1"/>
    <col min="3" max="3" width="14.7265625" style="1848" bestFit="1" customWidth="1"/>
    <col min="4" max="4" width="13" style="1848" customWidth="1"/>
    <col min="5" max="5" width="19" style="1848" customWidth="1"/>
    <col min="6" max="6" width="8.453125" style="1848" customWidth="1"/>
    <col min="7" max="7" width="36.7265625" style="1848" customWidth="1"/>
    <col min="8" max="8" width="15.7265625" style="1848" customWidth="1"/>
    <col min="9" max="9" width="16.7265625" style="1848" customWidth="1"/>
    <col min="10" max="10" width="19.1796875" style="1848" customWidth="1"/>
    <col min="11" max="11" width="17.7265625" style="1848" bestFit="1" customWidth="1"/>
    <col min="12" max="13" width="10.26953125" style="1848" bestFit="1" customWidth="1"/>
    <col min="14" max="16384" width="22.7265625" style="1848"/>
  </cols>
  <sheetData>
    <row r="2" spans="2:13" ht="18.75" customHeight="1" thickBot="1">
      <c r="B2" s="522" t="s">
        <v>345</v>
      </c>
      <c r="D2" s="2733" t="s">
        <v>1105</v>
      </c>
      <c r="E2" s="2736"/>
    </row>
    <row r="3" spans="2:13" ht="21.75" customHeight="1" thickBot="1">
      <c r="B3" s="3320" t="s">
        <v>346</v>
      </c>
      <c r="C3" s="3321"/>
      <c r="D3" s="3321"/>
      <c r="E3" s="3322"/>
      <c r="G3" s="3323" t="s">
        <v>347</v>
      </c>
      <c r="H3" s="3324"/>
      <c r="I3" s="3324"/>
      <c r="J3" s="3325"/>
    </row>
    <row r="4" spans="2:13" ht="15" thickBot="1">
      <c r="B4" s="3326" t="s">
        <v>348</v>
      </c>
      <c r="C4" s="3327"/>
      <c r="D4" s="3327"/>
      <c r="E4" s="3328"/>
      <c r="F4" s="1849"/>
      <c r="G4" s="3329" t="s">
        <v>349</v>
      </c>
      <c r="H4" s="3330"/>
      <c r="I4" s="3330"/>
      <c r="J4" s="3331"/>
    </row>
    <row r="5" spans="2:13" ht="26.25" customHeight="1">
      <c r="B5" s="391" t="s">
        <v>350</v>
      </c>
      <c r="C5" s="3089" t="s">
        <v>351</v>
      </c>
      <c r="D5" s="3089"/>
      <c r="E5" s="1850">
        <v>32</v>
      </c>
      <c r="F5" s="1851"/>
      <c r="G5" s="391" t="s">
        <v>352</v>
      </c>
      <c r="H5" s="3334" t="s">
        <v>353</v>
      </c>
      <c r="I5" s="3335"/>
      <c r="J5" s="1852">
        <f>H44*I8</f>
        <v>3483.75</v>
      </c>
    </row>
    <row r="6" spans="2:13">
      <c r="B6" s="556"/>
      <c r="C6" s="3332" t="s">
        <v>354</v>
      </c>
      <c r="D6" s="3333"/>
      <c r="E6" s="2150">
        <v>365</v>
      </c>
      <c r="F6" s="1853"/>
      <c r="G6" s="1854"/>
      <c r="H6" s="829" t="s">
        <v>5</v>
      </c>
      <c r="I6" s="830" t="s">
        <v>6</v>
      </c>
      <c r="J6" s="831" t="s">
        <v>7</v>
      </c>
    </row>
    <row r="7" spans="2:13" ht="27" customHeight="1">
      <c r="B7" s="557"/>
      <c r="C7" s="829" t="s">
        <v>5</v>
      </c>
      <c r="D7" s="830" t="s">
        <v>6</v>
      </c>
      <c r="E7" s="831" t="s">
        <v>7</v>
      </c>
      <c r="F7" s="1855"/>
      <c r="G7" s="1854" t="str">
        <f>B9</f>
        <v>Clinical Supervisor / Director</v>
      </c>
      <c r="H7" s="1856">
        <f>C9</f>
        <v>101806.432</v>
      </c>
      <c r="I7" s="1857">
        <f>'[15]JAIL DIVERSION MODELS'!$H$8</f>
        <v>0.2</v>
      </c>
      <c r="J7" s="1858">
        <f>H7*I7</f>
        <v>20361.286400000001</v>
      </c>
      <c r="L7" s="1859"/>
      <c r="M7" s="1859"/>
    </row>
    <row r="8" spans="2:13">
      <c r="B8" s="1860" t="str">
        <f>'[41]Master Lookup'!B15</f>
        <v>Program Manager / Director</v>
      </c>
      <c r="C8" s="2730">
        <f>'M2023 BLS SALARY CHART (53rd)'!C22</f>
        <v>80829.631999999998</v>
      </c>
      <c r="D8" s="1861">
        <f>'[15]JAIL DIVERSION MODELS'!$C$8</f>
        <v>1</v>
      </c>
      <c r="E8" s="402">
        <f t="shared" ref="E8:E16" si="0">C8*D8</f>
        <v>80829.631999999998</v>
      </c>
      <c r="F8" s="1862"/>
      <c r="G8" s="1934" t="str">
        <f>B13</f>
        <v>Counselor (BA level)</v>
      </c>
      <c r="H8" s="400">
        <f>C13</f>
        <v>64438.399999999994</v>
      </c>
      <c r="I8" s="1863">
        <f>'[15]JAIL DIVERSION MODELS'!$H$9</f>
        <v>2.5</v>
      </c>
      <c r="J8" s="1864">
        <f>H8*I8</f>
        <v>161096</v>
      </c>
      <c r="L8" s="1865"/>
      <c r="M8" s="1866"/>
    </row>
    <row r="9" spans="2:13" ht="15" thickBot="1">
      <c r="B9" s="1854" t="s">
        <v>355</v>
      </c>
      <c r="C9" s="2730">
        <f>'M2023 BLS SALARY CHART (53rd)'!C28</f>
        <v>101806.432</v>
      </c>
      <c r="D9" s="1861">
        <v>1</v>
      </c>
      <c r="E9" s="402">
        <f t="shared" si="0"/>
        <v>101806.432</v>
      </c>
      <c r="F9" s="1862"/>
      <c r="G9" s="1883" t="s">
        <v>357</v>
      </c>
      <c r="H9" s="1867">
        <f>H8</f>
        <v>64438.399999999994</v>
      </c>
      <c r="I9" s="1868">
        <f>I8*'M2021 BLS  53%ile'!S44</f>
        <v>0.39423076923076922</v>
      </c>
      <c r="J9" s="403">
        <f>H9*I9</f>
        <v>25403.599999999999</v>
      </c>
      <c r="L9" s="1865"/>
      <c r="M9" s="1866"/>
    </row>
    <row r="10" spans="2:13" ht="15" thickTop="1">
      <c r="B10" s="1854" t="s">
        <v>295</v>
      </c>
      <c r="C10" s="2730">
        <f>'M2023 BLS SALARY CHART (53rd)'!C59</f>
        <v>88738.208000000013</v>
      </c>
      <c r="D10" s="1861">
        <v>0.7</v>
      </c>
      <c r="E10" s="402">
        <f t="shared" si="0"/>
        <v>62116.745600000002</v>
      </c>
      <c r="F10" s="1862"/>
      <c r="G10" s="548" t="s">
        <v>12</v>
      </c>
      <c r="H10" s="1869"/>
      <c r="I10" s="1870">
        <f>SUM(I7:I9)</f>
        <v>3.0942307692307693</v>
      </c>
      <c r="J10" s="1871">
        <f>SUM(J7:J9)</f>
        <v>206860.88640000002</v>
      </c>
      <c r="L10" s="1865"/>
      <c r="M10" s="1866"/>
    </row>
    <row r="11" spans="2:13">
      <c r="B11" s="2014" t="s">
        <v>829</v>
      </c>
      <c r="C11" s="2730">
        <f>'M2023 BLS SALARY CHART (53rd)'!C8</f>
        <v>56217.241600000001</v>
      </c>
      <c r="D11" s="1861">
        <f>'[15]JAIL DIVERSION MODELS'!$C$10</f>
        <v>1</v>
      </c>
      <c r="E11" s="402">
        <f t="shared" si="0"/>
        <v>56217.241600000001</v>
      </c>
      <c r="F11" s="1862"/>
      <c r="G11" s="557" t="s">
        <v>13</v>
      </c>
      <c r="H11" s="876">
        <f>C18</f>
        <v>0.24970000000000001</v>
      </c>
      <c r="I11" s="1857"/>
      <c r="J11" s="1858">
        <f>J10*H11</f>
        <v>51653.163334080004</v>
      </c>
      <c r="L11" s="1865"/>
      <c r="M11" s="1866"/>
    </row>
    <row r="12" spans="2:13">
      <c r="B12" s="1854" t="s">
        <v>233</v>
      </c>
      <c r="C12" s="2730">
        <f>'RRS 3386'!C8</f>
        <v>56217.241600000001</v>
      </c>
      <c r="D12" s="1861">
        <v>4.2</v>
      </c>
      <c r="E12" s="402">
        <f t="shared" si="0"/>
        <v>236112.41472</v>
      </c>
      <c r="F12" s="1872"/>
      <c r="G12" s="557"/>
      <c r="H12" s="876"/>
      <c r="I12" s="1857"/>
      <c r="J12" s="1858"/>
      <c r="L12" s="1865"/>
      <c r="M12" s="1866"/>
    </row>
    <row r="13" spans="2:13" ht="15" thickBot="1">
      <c r="B13" s="1854" t="s">
        <v>358</v>
      </c>
      <c r="C13" s="2730">
        <f>'M2023 BLS SALARY CHART (53rd)'!C12</f>
        <v>64438.399999999994</v>
      </c>
      <c r="D13" s="1861">
        <f>'[15]JAIL DIVERSION MODELS'!$C$11</f>
        <v>4</v>
      </c>
      <c r="E13" s="402">
        <f t="shared" si="0"/>
        <v>257753.59999999998</v>
      </c>
      <c r="F13" s="1862"/>
      <c r="G13" s="1874" t="s">
        <v>250</v>
      </c>
      <c r="H13" s="1875"/>
      <c r="I13" s="1875"/>
      <c r="J13" s="1876">
        <f>SUM(J10:J12)</f>
        <v>258514.04973408004</v>
      </c>
      <c r="L13" s="1865"/>
      <c r="M13" s="1866"/>
    </row>
    <row r="14" spans="2:13" ht="15" thickTop="1">
      <c r="B14" s="2014" t="s">
        <v>288</v>
      </c>
      <c r="C14" s="2907">
        <f>'M2023 BLS SALARY CHART (53rd)'!C6</f>
        <v>43247.567999999999</v>
      </c>
      <c r="D14" s="875">
        <f>'[15]JAIL DIVERSION MODELS'!$C$12</f>
        <v>16.399999999999999</v>
      </c>
      <c r="E14" s="402">
        <f t="shared" si="0"/>
        <v>709260.11519999988</v>
      </c>
      <c r="F14" s="1873"/>
      <c r="G14" s="1880"/>
      <c r="H14" s="1881" t="s">
        <v>359</v>
      </c>
      <c r="I14" s="1882"/>
      <c r="J14" s="1723" t="s">
        <v>7</v>
      </c>
      <c r="L14" s="1877"/>
      <c r="M14" s="1866"/>
    </row>
    <row r="15" spans="2:13">
      <c r="B15" s="1854" t="s">
        <v>10</v>
      </c>
      <c r="C15" s="2907">
        <f>'M2023 BLS SALARY CHART (53rd)'!C6</f>
        <v>43247.567999999999</v>
      </c>
      <c r="D15" s="1878">
        <f>'[15]JAIL DIVERSION MODELS'!$C$13</f>
        <v>6.9749999999999996</v>
      </c>
      <c r="E15" s="402">
        <f t="shared" si="0"/>
        <v>301651.7868</v>
      </c>
      <c r="F15" s="1879"/>
      <c r="G15" s="2728" t="s">
        <v>360</v>
      </c>
      <c r="H15" s="2729">
        <f>5797*(1+2.78%)</f>
        <v>5958.1566000000003</v>
      </c>
      <c r="I15" s="2730"/>
      <c r="J15" s="2731">
        <f>H15*I8</f>
        <v>14895.391500000002</v>
      </c>
    </row>
    <row r="16" spans="2:13" ht="15" thickBot="1">
      <c r="B16" s="1883" t="s">
        <v>357</v>
      </c>
      <c r="C16" s="2925">
        <f>'M2023 BLS SALARY CHART (53rd)'!C6</f>
        <v>43247.567999999999</v>
      </c>
      <c r="D16" s="1884">
        <f>SUM(D12:D14)*'M2021 BLS  53%ile'!S44</f>
        <v>3.8792307692307686</v>
      </c>
      <c r="E16" s="403">
        <f t="shared" si="0"/>
        <v>167767.29647999996</v>
      </c>
      <c r="F16" s="1862"/>
      <c r="G16" s="490" t="s">
        <v>323</v>
      </c>
      <c r="H16" s="1887" t="s">
        <v>356</v>
      </c>
      <c r="I16" s="1888"/>
      <c r="J16" s="1864">
        <v>0</v>
      </c>
    </row>
    <row r="17" spans="2:14" ht="15.5" thickTop="1" thickBot="1">
      <c r="B17" s="548" t="s">
        <v>12</v>
      </c>
      <c r="C17" s="2909"/>
      <c r="D17" s="1885">
        <f>SUM(D8:D16)</f>
        <v>39.154230769230765</v>
      </c>
      <c r="E17" s="404">
        <f>SUM(E8:E16)</f>
        <v>1973515.2643999998</v>
      </c>
      <c r="F17" s="1886"/>
      <c r="G17" s="879" t="s">
        <v>361</v>
      </c>
      <c r="H17" s="1890" t="s">
        <v>356</v>
      </c>
      <c r="I17" s="1891"/>
      <c r="J17" s="1892">
        <v>0</v>
      </c>
    </row>
    <row r="18" spans="2:14" ht="15" thickTop="1">
      <c r="B18" s="557" t="s">
        <v>13</v>
      </c>
      <c r="C18" s="2910">
        <f>'M2023 BLS SALARY CHART (53rd)'!C40</f>
        <v>0.24970000000000001</v>
      </c>
      <c r="D18" s="1889"/>
      <c r="E18" s="402">
        <f>E17*C18</f>
        <v>492786.76152067992</v>
      </c>
      <c r="F18" s="1855"/>
      <c r="G18" s="548" t="s">
        <v>863</v>
      </c>
      <c r="H18" s="1869"/>
      <c r="I18" s="1869"/>
      <c r="J18" s="1898">
        <f>SUM(J13+J15)</f>
        <v>273409.44123408006</v>
      </c>
      <c r="L18" s="1866"/>
      <c r="M18" s="1893"/>
    </row>
    <row r="19" spans="2:14" ht="15" thickBot="1">
      <c r="B19" s="1874" t="s">
        <v>14</v>
      </c>
      <c r="C19" s="2926"/>
      <c r="D19" s="1895"/>
      <c r="E19" s="1896">
        <f>SUM(E17:E18)</f>
        <v>2466302.0259206798</v>
      </c>
      <c r="F19" s="1897"/>
      <c r="G19" s="879" t="s">
        <v>362</v>
      </c>
      <c r="H19" s="1900">
        <f>C28</f>
        <v>0.12</v>
      </c>
      <c r="I19" s="1901"/>
      <c r="J19" s="1896">
        <f>(J18-J12)*H19</f>
        <v>32809.132948089609</v>
      </c>
      <c r="M19" s="1893"/>
      <c r="N19" s="1899"/>
    </row>
    <row r="20" spans="2:14" ht="15" thickTop="1">
      <c r="B20" s="557"/>
      <c r="C20" s="2927" t="s">
        <v>15</v>
      </c>
      <c r="D20" s="1722"/>
      <c r="E20" s="1723" t="s">
        <v>7</v>
      </c>
      <c r="F20" s="1897"/>
      <c r="G20" s="1902" t="str">
        <f>B29</f>
        <v>CAF Rate</v>
      </c>
      <c r="H20" s="2157">
        <f>C29</f>
        <v>3.2549514448865162E-2</v>
      </c>
      <c r="I20" s="1903"/>
      <c r="J20" s="1904">
        <f>(J15+J13)*H20</f>
        <v>8899.3445579048403</v>
      </c>
      <c r="M20" s="1893"/>
      <c r="N20" s="1899"/>
    </row>
    <row r="21" spans="2:14" ht="15" thickBot="1">
      <c r="B21" s="2310" t="s">
        <v>323</v>
      </c>
      <c r="C21" s="2928">
        <f>13.79*(1+2.78%)</f>
        <v>14.173361999999999</v>
      </c>
      <c r="D21" s="2311"/>
      <c r="E21" s="2312">
        <f>C21*$E$5*$E$6</f>
        <v>165544.86815999998</v>
      </c>
      <c r="F21" s="1897"/>
      <c r="G21" s="548" t="s">
        <v>18</v>
      </c>
      <c r="H21" s="1869"/>
      <c r="I21" s="1869"/>
      <c r="J21" s="404">
        <f>SUM(J18:J20)</f>
        <v>315117.9187400745</v>
      </c>
      <c r="K21" s="2471" t="s">
        <v>878</v>
      </c>
      <c r="M21" s="1893"/>
    </row>
    <row r="22" spans="2:14" ht="15.5" thickTop="1" thickBot="1">
      <c r="B22" s="2310" t="s">
        <v>71</v>
      </c>
      <c r="C22" s="2929">
        <v>10.130000000000001</v>
      </c>
      <c r="D22" s="2311"/>
      <c r="E22" s="2312">
        <f>C22*$E$5*$E$6</f>
        <v>118318.40000000001</v>
      </c>
      <c r="F22" s="1897"/>
      <c r="G22" s="1905" t="s">
        <v>363</v>
      </c>
      <c r="H22" s="1906"/>
      <c r="I22" s="1906"/>
      <c r="J22" s="1907">
        <f>J21/J5</f>
        <v>90.453654464319911</v>
      </c>
      <c r="K22" s="1931">
        <f>J22*0.25</f>
        <v>22.613413616079978</v>
      </c>
      <c r="M22" s="1893"/>
    </row>
    <row r="23" spans="2:14">
      <c r="B23" s="2310" t="s">
        <v>364</v>
      </c>
      <c r="C23" s="2928">
        <f>1.85*(1+2.78%)</f>
        <v>1.9014300000000002</v>
      </c>
      <c r="D23" s="2311"/>
      <c r="E23" s="2312">
        <f>C23*$E$5*$E$6</f>
        <v>22208.702400000002</v>
      </c>
      <c r="F23" s="852"/>
      <c r="G23" s="854"/>
      <c r="I23" s="1908" t="s">
        <v>682</v>
      </c>
      <c r="J23" s="1909">
        <v>72.84</v>
      </c>
      <c r="K23" s="2470">
        <f>J23*0.25</f>
        <v>18.21</v>
      </c>
      <c r="M23" s="1893"/>
    </row>
    <row r="24" spans="2:14" ht="27" customHeight="1">
      <c r="B24" s="2313" t="s">
        <v>366</v>
      </c>
      <c r="C24" s="2928">
        <f>2.62*(1+2.78%)</f>
        <v>2.6928360000000002</v>
      </c>
      <c r="D24" s="2311"/>
      <c r="E24" s="2312">
        <f>C24*$E$5*$E$6</f>
        <v>31452.324480000003</v>
      </c>
      <c r="F24" s="1897"/>
      <c r="G24" s="854"/>
      <c r="I24" s="2403" t="s">
        <v>683</v>
      </c>
      <c r="J24" s="2404">
        <f>(J22-J23)/J23</f>
        <v>0.24181293882921343</v>
      </c>
      <c r="K24" s="1910"/>
      <c r="M24" s="1893"/>
    </row>
    <row r="25" spans="2:14" ht="29.25" customHeight="1">
      <c r="B25" s="1854"/>
      <c r="C25" s="2930" t="s">
        <v>15</v>
      </c>
      <c r="D25" s="1857"/>
      <c r="E25" s="999" t="s">
        <v>368</v>
      </c>
      <c r="F25" s="1886"/>
      <c r="G25" s="854"/>
      <c r="I25" s="1912"/>
      <c r="J25" s="521"/>
    </row>
    <row r="26" spans="2:14" ht="15" thickBot="1">
      <c r="B26" s="2314" t="s">
        <v>277</v>
      </c>
      <c r="C26" s="2931">
        <f>2.96321972106293*(2%+1)</f>
        <v>3.0224841154841884</v>
      </c>
      <c r="D26" s="2315"/>
      <c r="E26" s="2316">
        <f>C26*$E$5*$E$6</f>
        <v>35302.614468855318</v>
      </c>
      <c r="F26" s="1886"/>
      <c r="I26" s="510"/>
      <c r="J26" s="516"/>
    </row>
    <row r="27" spans="2:14" ht="15" thickTop="1">
      <c r="B27" s="565" t="s">
        <v>16</v>
      </c>
      <c r="C27" s="2932"/>
      <c r="D27" s="410"/>
      <c r="E27" s="1898">
        <f>SUM(E19:E26)</f>
        <v>2839128.9354295349</v>
      </c>
      <c r="F27" s="1879"/>
      <c r="G27" s="1003" t="s">
        <v>369</v>
      </c>
      <c r="H27" s="1000"/>
      <c r="I27" s="1000"/>
      <c r="L27" s="854"/>
      <c r="M27" s="1913"/>
    </row>
    <row r="28" spans="2:14" ht="29.5" thickBot="1">
      <c r="B28" s="566" t="s">
        <v>17</v>
      </c>
      <c r="C28" s="2911">
        <f>'M2021 BLS  53%ile'!D41</f>
        <v>0.12</v>
      </c>
      <c r="D28" s="412"/>
      <c r="E28" s="1896">
        <f>E27*C28</f>
        <v>340695.47225154418</v>
      </c>
      <c r="F28" s="1886"/>
      <c r="G28" s="1001" t="s">
        <v>370</v>
      </c>
      <c r="H28" s="1001" t="s">
        <v>371</v>
      </c>
      <c r="I28" s="1001" t="s">
        <v>372</v>
      </c>
      <c r="L28" s="854"/>
    </row>
    <row r="29" spans="2:14" ht="15" thickTop="1">
      <c r="B29" s="1914" t="s">
        <v>809</v>
      </c>
      <c r="C29" s="2933">
        <f>'FALL 24 CAF'!CP38</f>
        <v>3.2549514448865162E-2</v>
      </c>
      <c r="D29" s="1915"/>
      <c r="E29" s="1904">
        <f>SUM(E27)*C29</f>
        <v>92412.268305954814</v>
      </c>
      <c r="F29" s="1886"/>
      <c r="G29" s="1000">
        <v>0.45</v>
      </c>
      <c r="H29" s="1000">
        <v>50</v>
      </c>
      <c r="I29" s="1002">
        <f>G29*H29</f>
        <v>22.5</v>
      </c>
      <c r="L29" s="854"/>
    </row>
    <row r="30" spans="2:14">
      <c r="B30" s="548" t="s">
        <v>18</v>
      </c>
      <c r="C30" s="410"/>
      <c r="D30" s="410"/>
      <c r="E30" s="404">
        <f>E27+E28+E29</f>
        <v>3272236.6759870341</v>
      </c>
      <c r="F30" s="1886"/>
      <c r="G30" s="1003"/>
      <c r="H30" s="1003" t="s">
        <v>373</v>
      </c>
      <c r="I30" s="1003" t="s">
        <v>374</v>
      </c>
      <c r="L30" s="854"/>
      <c r="M30" s="1916"/>
    </row>
    <row r="31" spans="2:14">
      <c r="B31" s="424" t="s">
        <v>375</v>
      </c>
      <c r="C31" s="418"/>
      <c r="D31" s="419"/>
      <c r="E31" s="1917">
        <f>E30/(E5*E6)</f>
        <v>280.15724965642414</v>
      </c>
      <c r="F31" s="1918"/>
      <c r="G31" s="1000" t="s">
        <v>376</v>
      </c>
      <c r="H31" s="1004">
        <f>5*45</f>
        <v>225</v>
      </c>
      <c r="I31" s="1005">
        <f>I29*H31</f>
        <v>5062.5</v>
      </c>
      <c r="J31" s="1918"/>
      <c r="K31" s="1912"/>
      <c r="L31" s="991"/>
      <c r="M31" s="992"/>
    </row>
    <row r="32" spans="2:14" ht="15" thickBot="1">
      <c r="B32" s="422" t="s">
        <v>377</v>
      </c>
      <c r="C32" s="1919">
        <v>0.95</v>
      </c>
      <c r="D32" s="1920"/>
      <c r="E32" s="1921">
        <f>$E$30/(($E$5*$E$6)*C32)</f>
        <v>294.90236805939384</v>
      </c>
      <c r="F32" s="1918"/>
      <c r="G32" s="1000"/>
      <c r="H32" s="1000"/>
      <c r="I32" s="1000"/>
      <c r="K32" s="1912"/>
      <c r="L32" s="1922"/>
      <c r="M32" s="1922"/>
    </row>
    <row r="33" spans="2:13">
      <c r="D33" s="1908" t="s">
        <v>682</v>
      </c>
      <c r="E33" s="1909">
        <v>265.77</v>
      </c>
      <c r="F33" s="1918"/>
      <c r="G33" s="3319" t="s">
        <v>378</v>
      </c>
      <c r="H33" s="3319"/>
      <c r="I33" s="3319"/>
      <c r="K33" s="1912"/>
      <c r="L33" s="1923"/>
      <c r="M33" s="1924"/>
    </row>
    <row r="34" spans="2:13">
      <c r="B34" s="526"/>
      <c r="C34" s="526"/>
      <c r="D34" s="1526" t="s">
        <v>683</v>
      </c>
      <c r="E34" s="1911">
        <f>(E32-E33)/E33</f>
        <v>0.10961496052750068</v>
      </c>
      <c r="G34" s="1000"/>
      <c r="H34" s="1000"/>
      <c r="I34" s="1000" t="s">
        <v>379</v>
      </c>
      <c r="K34" s="1925"/>
      <c r="L34" s="991"/>
      <c r="M34" s="993"/>
    </row>
    <row r="35" spans="2:13" ht="15" customHeight="1">
      <c r="D35" s="510"/>
      <c r="E35" s="516"/>
      <c r="G35" s="2015"/>
      <c r="H35" s="1000">
        <v>2080</v>
      </c>
      <c r="I35" s="1006"/>
      <c r="K35" s="1912"/>
      <c r="L35" s="991"/>
      <c r="M35" s="993"/>
    </row>
    <row r="36" spans="2:13">
      <c r="B36" s="1912"/>
      <c r="C36" s="1926"/>
      <c r="D36" s="1912"/>
      <c r="G36" s="2016"/>
      <c r="H36" s="1000">
        <f>40*3</f>
        <v>120</v>
      </c>
      <c r="I36" s="1006" t="s">
        <v>381</v>
      </c>
      <c r="K36" s="1912"/>
      <c r="L36" s="1927"/>
      <c r="M36" s="1928"/>
    </row>
    <row r="37" spans="2:13">
      <c r="D37" s="1912"/>
      <c r="E37" s="1929"/>
      <c r="G37" s="1000" t="s">
        <v>382</v>
      </c>
      <c r="H37" s="1000">
        <v>64</v>
      </c>
      <c r="I37" s="1006" t="s">
        <v>383</v>
      </c>
      <c r="K37" s="522"/>
      <c r="L37" s="994"/>
      <c r="M37" s="995"/>
    </row>
    <row r="38" spans="2:13">
      <c r="C38" s="1930"/>
      <c r="G38" s="1000" t="s">
        <v>384</v>
      </c>
      <c r="H38" s="1000">
        <f>40*2</f>
        <v>80</v>
      </c>
      <c r="I38" s="1006" t="s">
        <v>385</v>
      </c>
      <c r="L38" s="1931"/>
    </row>
    <row r="39" spans="2:13">
      <c r="B39" s="522"/>
      <c r="C39" s="940"/>
      <c r="D39" s="522"/>
      <c r="G39" s="1000" t="s">
        <v>386</v>
      </c>
      <c r="H39" s="1000">
        <v>40</v>
      </c>
      <c r="I39" s="1006" t="s">
        <v>387</v>
      </c>
      <c r="K39" s="1932"/>
      <c r="L39" s="1931"/>
    </row>
    <row r="40" spans="2:13" ht="30" customHeight="1">
      <c r="G40" s="1000" t="s">
        <v>277</v>
      </c>
      <c r="H40" s="1007">
        <f>5*45</f>
        <v>225</v>
      </c>
      <c r="I40" s="1006" t="s">
        <v>388</v>
      </c>
      <c r="K40" s="1929"/>
      <c r="L40" s="1931"/>
    </row>
    <row r="41" spans="2:13" ht="29">
      <c r="G41" s="1006" t="s">
        <v>389</v>
      </c>
      <c r="H41" s="1000">
        <f>(52-7)*0.5</f>
        <v>22.5</v>
      </c>
      <c r="I41" s="1006" t="s">
        <v>390</v>
      </c>
      <c r="L41" s="1931"/>
    </row>
    <row r="42" spans="2:13">
      <c r="G42" s="1000" t="s">
        <v>391</v>
      </c>
      <c r="H42" s="1000">
        <f>(52-7)*3</f>
        <v>135</v>
      </c>
      <c r="I42" s="1006" t="s">
        <v>392</v>
      </c>
    </row>
    <row r="43" spans="2:13">
      <c r="G43" s="1000" t="s">
        <v>393</v>
      </c>
      <c r="H43" s="1008">
        <f>SUM(H36:H42)</f>
        <v>686.5</v>
      </c>
      <c r="I43" s="1006"/>
    </row>
    <row r="44" spans="2:13">
      <c r="G44" s="1003" t="s">
        <v>394</v>
      </c>
      <c r="H44" s="1009">
        <f>H35-H43</f>
        <v>1393.5</v>
      </c>
      <c r="I44" s="1003" t="s">
        <v>395</v>
      </c>
    </row>
    <row r="45" spans="2:13">
      <c r="G45" s="1000"/>
      <c r="H45" s="1010"/>
      <c r="I45" s="1933"/>
    </row>
    <row r="46" spans="2:13">
      <c r="G46" s="528"/>
      <c r="H46" s="996"/>
      <c r="I46" s="997"/>
    </row>
    <row r="47" spans="2:13">
      <c r="G47" s="528"/>
      <c r="H47" s="528"/>
      <c r="I47" s="528"/>
    </row>
    <row r="48" spans="2:13">
      <c r="G48" s="528"/>
      <c r="H48" s="528"/>
      <c r="I48" s="528"/>
    </row>
    <row r="49" spans="6:9">
      <c r="F49" s="522"/>
      <c r="G49" s="528"/>
      <c r="H49" s="528"/>
      <c r="I49" s="528"/>
    </row>
    <row r="50" spans="6:9">
      <c r="G50" s="528"/>
      <c r="H50" s="528"/>
      <c r="I50" s="528"/>
    </row>
  </sheetData>
  <mergeCells count="8">
    <mergeCell ref="C6:D6"/>
    <mergeCell ref="G33:I33"/>
    <mergeCell ref="B3:E3"/>
    <mergeCell ref="G3:J3"/>
    <mergeCell ref="B4:E4"/>
    <mergeCell ref="G4:J4"/>
    <mergeCell ref="C5:D5"/>
    <mergeCell ref="H5:I5"/>
  </mergeCells>
  <pageMargins left="0.25" right="0.25" top="0.75" bottom="0.75" header="0.3" footer="0.3"/>
  <pageSetup scale="62" orientation="landscape" r:id="rId1"/>
  <headerFooter>
    <oddHeader>&amp;CJAIL DIVERSION</oddHeader>
  </headerFooter>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AE66"/>
  <sheetViews>
    <sheetView zoomScale="90" zoomScaleNormal="90" zoomScaleSheetLayoutView="50" workbookViewId="0">
      <selection activeCell="AH23" sqref="AH23"/>
    </sheetView>
  </sheetViews>
  <sheetFormatPr defaultRowHeight="14.5"/>
  <cols>
    <col min="1" max="1" width="3.7265625" style="463" customWidth="1"/>
    <col min="2" max="2" width="43.54296875" style="463" customWidth="1"/>
    <col min="3" max="3" width="17.81640625" style="463" customWidth="1"/>
    <col min="4" max="4" width="15.26953125" style="463" customWidth="1"/>
    <col min="5" max="5" width="12.453125" style="463" customWidth="1"/>
    <col min="6" max="6" width="3.26953125" style="463" customWidth="1"/>
    <col min="7" max="7" width="27.7265625" style="463" hidden="1" customWidth="1"/>
    <col min="8" max="8" width="10.1796875" style="463" hidden="1" customWidth="1"/>
    <col min="9" max="9" width="10.453125" style="463" hidden="1" customWidth="1"/>
    <col min="10" max="10" width="12.453125" style="463" hidden="1" customWidth="1"/>
    <col min="11" max="11" width="2.7265625" style="463" hidden="1" customWidth="1"/>
    <col min="12" max="12" width="27.7265625" style="463" hidden="1" customWidth="1"/>
    <col min="13" max="13" width="10.453125" style="463" hidden="1" customWidth="1"/>
    <col min="14" max="14" width="10.1796875" style="463" hidden="1" customWidth="1"/>
    <col min="15" max="15" width="12.453125" style="463" hidden="1" customWidth="1"/>
    <col min="16" max="16" width="2.7265625" style="463" hidden="1" customWidth="1"/>
    <col min="17" max="17" width="27.7265625" style="463" hidden="1" customWidth="1"/>
    <col min="18" max="18" width="11.81640625" style="463" hidden="1" customWidth="1"/>
    <col min="19" max="19" width="10.54296875" style="463" hidden="1" customWidth="1"/>
    <col min="20" max="20" width="12.453125" style="463" hidden="1" customWidth="1"/>
    <col min="21" max="21" width="2.7265625" style="463" hidden="1" customWidth="1"/>
    <col min="22" max="22" width="27.7265625" style="463" hidden="1" customWidth="1"/>
    <col min="23" max="23" width="10.453125" style="463" hidden="1" customWidth="1"/>
    <col min="24" max="24" width="10.26953125" style="463" hidden="1" customWidth="1"/>
    <col min="25" max="25" width="12.453125" style="463" hidden="1" customWidth="1"/>
    <col min="26" max="26" width="2.7265625" style="463" hidden="1" customWidth="1"/>
    <col min="27" max="27" width="27.7265625" style="463" hidden="1" customWidth="1"/>
    <col min="28" max="29" width="11" style="463" hidden="1" customWidth="1"/>
    <col min="30" max="30" width="12.453125" style="463" hidden="1" customWidth="1"/>
    <col min="31" max="31" width="4.7265625" style="463" customWidth="1"/>
    <col min="32" max="32" width="6" style="463" customWidth="1"/>
    <col min="33" max="247" width="8.81640625" style="463"/>
    <col min="248" max="248" width="16" style="463" bestFit="1" customWidth="1"/>
    <col min="249" max="249" width="31.1796875" style="463" bestFit="1" customWidth="1"/>
    <col min="250" max="250" width="3.453125" style="463" customWidth="1"/>
    <col min="251" max="251" width="13.1796875" style="463" customWidth="1"/>
    <col min="252" max="254" width="8.81640625" style="463"/>
    <col min="255" max="255" width="11.54296875" style="463" customWidth="1"/>
    <col min="256" max="257" width="8.81640625" style="463"/>
    <col min="258" max="258" width="3.81640625" style="463" customWidth="1"/>
    <col min="259" max="262" width="8.81640625" style="463"/>
    <col min="263" max="263" width="15.54296875" style="463" customWidth="1"/>
    <col min="264" max="503" width="8.81640625" style="463"/>
    <col min="504" max="504" width="16" style="463" bestFit="1" customWidth="1"/>
    <col min="505" max="505" width="31.1796875" style="463" bestFit="1" customWidth="1"/>
    <col min="506" max="506" width="3.453125" style="463" customWidth="1"/>
    <col min="507" max="507" width="13.1796875" style="463" customWidth="1"/>
    <col min="508" max="510" width="8.81640625" style="463"/>
    <col min="511" max="511" width="11.54296875" style="463" customWidth="1"/>
    <col min="512" max="513" width="8.81640625" style="463"/>
    <col min="514" max="514" width="3.81640625" style="463" customWidth="1"/>
    <col min="515" max="518" width="8.81640625" style="463"/>
    <col min="519" max="519" width="15.54296875" style="463" customWidth="1"/>
    <col min="520" max="759" width="8.81640625" style="463"/>
    <col min="760" max="760" width="16" style="463" bestFit="1" customWidth="1"/>
    <col min="761" max="761" width="31.1796875" style="463" bestFit="1" customWidth="1"/>
    <col min="762" max="762" width="3.453125" style="463" customWidth="1"/>
    <col min="763" max="763" width="13.1796875" style="463" customWidth="1"/>
    <col min="764" max="766" width="8.81640625" style="463"/>
    <col min="767" max="767" width="11.54296875" style="463" customWidth="1"/>
    <col min="768" max="769" width="8.81640625" style="463"/>
    <col min="770" max="770" width="3.81640625" style="463" customWidth="1"/>
    <col min="771" max="774" width="8.81640625" style="463"/>
    <col min="775" max="775" width="15.54296875" style="463" customWidth="1"/>
    <col min="776" max="1015" width="8.81640625" style="463"/>
    <col min="1016" max="1016" width="16" style="463" bestFit="1" customWidth="1"/>
    <col min="1017" max="1017" width="31.1796875" style="463" bestFit="1" customWidth="1"/>
    <col min="1018" max="1018" width="3.453125" style="463" customWidth="1"/>
    <col min="1019" max="1019" width="13.1796875" style="463" customWidth="1"/>
    <col min="1020" max="1022" width="8.81640625" style="463"/>
    <col min="1023" max="1023" width="11.54296875" style="463" customWidth="1"/>
    <col min="1024" max="1025" width="8.81640625" style="463"/>
    <col min="1026" max="1026" width="3.81640625" style="463" customWidth="1"/>
    <col min="1027" max="1030" width="8.81640625" style="463"/>
    <col min="1031" max="1031" width="15.54296875" style="463" customWidth="1"/>
    <col min="1032" max="1271" width="8.81640625" style="463"/>
    <col min="1272" max="1272" width="16" style="463" bestFit="1" customWidth="1"/>
    <col min="1273" max="1273" width="31.1796875" style="463" bestFit="1" customWidth="1"/>
    <col min="1274" max="1274" width="3.453125" style="463" customWidth="1"/>
    <col min="1275" max="1275" width="13.1796875" style="463" customWidth="1"/>
    <col min="1276" max="1278" width="8.81640625" style="463"/>
    <col min="1279" max="1279" width="11.54296875" style="463" customWidth="1"/>
    <col min="1280" max="1281" width="8.81640625" style="463"/>
    <col min="1282" max="1282" width="3.81640625" style="463" customWidth="1"/>
    <col min="1283" max="1286" width="8.81640625" style="463"/>
    <col min="1287" max="1287" width="15.54296875" style="463" customWidth="1"/>
    <col min="1288" max="1527" width="8.81640625" style="463"/>
    <col min="1528" max="1528" width="16" style="463" bestFit="1" customWidth="1"/>
    <col min="1529" max="1529" width="31.1796875" style="463" bestFit="1" customWidth="1"/>
    <col min="1530" max="1530" width="3.453125" style="463" customWidth="1"/>
    <col min="1531" max="1531" width="13.1796875" style="463" customWidth="1"/>
    <col min="1532" max="1534" width="8.81640625" style="463"/>
    <col min="1535" max="1535" width="11.54296875" style="463" customWidth="1"/>
    <col min="1536" max="1537" width="8.81640625" style="463"/>
    <col min="1538" max="1538" width="3.81640625" style="463" customWidth="1"/>
    <col min="1539" max="1542" width="8.81640625" style="463"/>
    <col min="1543" max="1543" width="15.54296875" style="463" customWidth="1"/>
    <col min="1544" max="1783" width="8.81640625" style="463"/>
    <col min="1784" max="1784" width="16" style="463" bestFit="1" customWidth="1"/>
    <col min="1785" max="1785" width="31.1796875" style="463" bestFit="1" customWidth="1"/>
    <col min="1786" max="1786" width="3.453125" style="463" customWidth="1"/>
    <col min="1787" max="1787" width="13.1796875" style="463" customWidth="1"/>
    <col min="1788" max="1790" width="8.81640625" style="463"/>
    <col min="1791" max="1791" width="11.54296875" style="463" customWidth="1"/>
    <col min="1792" max="1793" width="8.81640625" style="463"/>
    <col min="1794" max="1794" width="3.81640625" style="463" customWidth="1"/>
    <col min="1795" max="1798" width="8.81640625" style="463"/>
    <col min="1799" max="1799" width="15.54296875" style="463" customWidth="1"/>
    <col min="1800" max="2039" width="8.81640625" style="463"/>
    <col min="2040" max="2040" width="16" style="463" bestFit="1" customWidth="1"/>
    <col min="2041" max="2041" width="31.1796875" style="463" bestFit="1" customWidth="1"/>
    <col min="2042" max="2042" width="3.453125" style="463" customWidth="1"/>
    <col min="2043" max="2043" width="13.1796875" style="463" customWidth="1"/>
    <col min="2044" max="2046" width="8.81640625" style="463"/>
    <col min="2047" max="2047" width="11.54296875" style="463" customWidth="1"/>
    <col min="2048" max="2049" width="8.81640625" style="463"/>
    <col min="2050" max="2050" width="3.81640625" style="463" customWidth="1"/>
    <col min="2051" max="2054" width="8.81640625" style="463"/>
    <col min="2055" max="2055" width="15.54296875" style="463" customWidth="1"/>
    <col min="2056" max="2295" width="8.81640625" style="463"/>
    <col min="2296" max="2296" width="16" style="463" bestFit="1" customWidth="1"/>
    <col min="2297" max="2297" width="31.1796875" style="463" bestFit="1" customWidth="1"/>
    <col min="2298" max="2298" width="3.453125" style="463" customWidth="1"/>
    <col min="2299" max="2299" width="13.1796875" style="463" customWidth="1"/>
    <col min="2300" max="2302" width="8.81640625" style="463"/>
    <col min="2303" max="2303" width="11.54296875" style="463" customWidth="1"/>
    <col min="2304" max="2305" width="8.81640625" style="463"/>
    <col min="2306" max="2306" width="3.81640625" style="463" customWidth="1"/>
    <col min="2307" max="2310" width="8.81640625" style="463"/>
    <col min="2311" max="2311" width="15.54296875" style="463" customWidth="1"/>
    <col min="2312" max="2551" width="8.81640625" style="463"/>
    <col min="2552" max="2552" width="16" style="463" bestFit="1" customWidth="1"/>
    <col min="2553" max="2553" width="31.1796875" style="463" bestFit="1" customWidth="1"/>
    <col min="2554" max="2554" width="3.453125" style="463" customWidth="1"/>
    <col min="2555" max="2555" width="13.1796875" style="463" customWidth="1"/>
    <col min="2556" max="2558" width="8.81640625" style="463"/>
    <col min="2559" max="2559" width="11.54296875" style="463" customWidth="1"/>
    <col min="2560" max="2561" width="8.81640625" style="463"/>
    <col min="2562" max="2562" width="3.81640625" style="463" customWidth="1"/>
    <col min="2563" max="2566" width="8.81640625" style="463"/>
    <col min="2567" max="2567" width="15.54296875" style="463" customWidth="1"/>
    <col min="2568" max="2807" width="8.81640625" style="463"/>
    <col min="2808" max="2808" width="16" style="463" bestFit="1" customWidth="1"/>
    <col min="2809" max="2809" width="31.1796875" style="463" bestFit="1" customWidth="1"/>
    <col min="2810" max="2810" width="3.453125" style="463" customWidth="1"/>
    <col min="2811" max="2811" width="13.1796875" style="463" customWidth="1"/>
    <col min="2812" max="2814" width="8.81640625" style="463"/>
    <col min="2815" max="2815" width="11.54296875" style="463" customWidth="1"/>
    <col min="2816" max="2817" width="8.81640625" style="463"/>
    <col min="2818" max="2818" width="3.81640625" style="463" customWidth="1"/>
    <col min="2819" max="2822" width="8.81640625" style="463"/>
    <col min="2823" max="2823" width="15.54296875" style="463" customWidth="1"/>
    <col min="2824" max="3063" width="8.81640625" style="463"/>
    <col min="3064" max="3064" width="16" style="463" bestFit="1" customWidth="1"/>
    <col min="3065" max="3065" width="31.1796875" style="463" bestFit="1" customWidth="1"/>
    <col min="3066" max="3066" width="3.453125" style="463" customWidth="1"/>
    <col min="3067" max="3067" width="13.1796875" style="463" customWidth="1"/>
    <col min="3068" max="3070" width="8.81640625" style="463"/>
    <col min="3071" max="3071" width="11.54296875" style="463" customWidth="1"/>
    <col min="3072" max="3073" width="8.81640625" style="463"/>
    <col min="3074" max="3074" width="3.81640625" style="463" customWidth="1"/>
    <col min="3075" max="3078" width="8.81640625" style="463"/>
    <col min="3079" max="3079" width="15.54296875" style="463" customWidth="1"/>
    <col min="3080" max="3319" width="8.81640625" style="463"/>
    <col min="3320" max="3320" width="16" style="463" bestFit="1" customWidth="1"/>
    <col min="3321" max="3321" width="31.1796875" style="463" bestFit="1" customWidth="1"/>
    <col min="3322" max="3322" width="3.453125" style="463" customWidth="1"/>
    <col min="3323" max="3323" width="13.1796875" style="463" customWidth="1"/>
    <col min="3324" max="3326" width="8.81640625" style="463"/>
    <col min="3327" max="3327" width="11.54296875" style="463" customWidth="1"/>
    <col min="3328" max="3329" width="8.81640625" style="463"/>
    <col min="3330" max="3330" width="3.81640625" style="463" customWidth="1"/>
    <col min="3331" max="3334" width="8.81640625" style="463"/>
    <col min="3335" max="3335" width="15.54296875" style="463" customWidth="1"/>
    <col min="3336" max="3575" width="8.81640625" style="463"/>
    <col min="3576" max="3576" width="16" style="463" bestFit="1" customWidth="1"/>
    <col min="3577" max="3577" width="31.1796875" style="463" bestFit="1" customWidth="1"/>
    <col min="3578" max="3578" width="3.453125" style="463" customWidth="1"/>
    <col min="3579" max="3579" width="13.1796875" style="463" customWidth="1"/>
    <col min="3580" max="3582" width="8.81640625" style="463"/>
    <col min="3583" max="3583" width="11.54296875" style="463" customWidth="1"/>
    <col min="3584" max="3585" width="8.81640625" style="463"/>
    <col min="3586" max="3586" width="3.81640625" style="463" customWidth="1"/>
    <col min="3587" max="3590" width="8.81640625" style="463"/>
    <col min="3591" max="3591" width="15.54296875" style="463" customWidth="1"/>
    <col min="3592" max="3831" width="8.81640625" style="463"/>
    <col min="3832" max="3832" width="16" style="463" bestFit="1" customWidth="1"/>
    <col min="3833" max="3833" width="31.1796875" style="463" bestFit="1" customWidth="1"/>
    <col min="3834" max="3834" width="3.453125" style="463" customWidth="1"/>
    <col min="3835" max="3835" width="13.1796875" style="463" customWidth="1"/>
    <col min="3836" max="3838" width="8.81640625" style="463"/>
    <col min="3839" max="3839" width="11.54296875" style="463" customWidth="1"/>
    <col min="3840" max="3841" width="8.81640625" style="463"/>
    <col min="3842" max="3842" width="3.81640625" style="463" customWidth="1"/>
    <col min="3843" max="3846" width="8.81640625" style="463"/>
    <col min="3847" max="3847" width="15.54296875" style="463" customWidth="1"/>
    <col min="3848" max="4087" width="8.81640625" style="463"/>
    <col min="4088" max="4088" width="16" style="463" bestFit="1" customWidth="1"/>
    <col min="4089" max="4089" width="31.1796875" style="463" bestFit="1" customWidth="1"/>
    <col min="4090" max="4090" width="3.453125" style="463" customWidth="1"/>
    <col min="4091" max="4091" width="13.1796875" style="463" customWidth="1"/>
    <col min="4092" max="4094" width="8.81640625" style="463"/>
    <col min="4095" max="4095" width="11.54296875" style="463" customWidth="1"/>
    <col min="4096" max="4097" width="8.81640625" style="463"/>
    <col min="4098" max="4098" width="3.81640625" style="463" customWidth="1"/>
    <col min="4099" max="4102" width="8.81640625" style="463"/>
    <col min="4103" max="4103" width="15.54296875" style="463" customWidth="1"/>
    <col min="4104" max="4343" width="8.81640625" style="463"/>
    <col min="4344" max="4344" width="16" style="463" bestFit="1" customWidth="1"/>
    <col min="4345" max="4345" width="31.1796875" style="463" bestFit="1" customWidth="1"/>
    <col min="4346" max="4346" width="3.453125" style="463" customWidth="1"/>
    <col min="4347" max="4347" width="13.1796875" style="463" customWidth="1"/>
    <col min="4348" max="4350" width="8.81640625" style="463"/>
    <col min="4351" max="4351" width="11.54296875" style="463" customWidth="1"/>
    <col min="4352" max="4353" width="8.81640625" style="463"/>
    <col min="4354" max="4354" width="3.81640625" style="463" customWidth="1"/>
    <col min="4355" max="4358" width="8.81640625" style="463"/>
    <col min="4359" max="4359" width="15.54296875" style="463" customWidth="1"/>
    <col min="4360" max="4599" width="8.81640625" style="463"/>
    <col min="4600" max="4600" width="16" style="463" bestFit="1" customWidth="1"/>
    <col min="4601" max="4601" width="31.1796875" style="463" bestFit="1" customWidth="1"/>
    <col min="4602" max="4602" width="3.453125" style="463" customWidth="1"/>
    <col min="4603" max="4603" width="13.1796875" style="463" customWidth="1"/>
    <col min="4604" max="4606" width="8.81640625" style="463"/>
    <col min="4607" max="4607" width="11.54296875" style="463" customWidth="1"/>
    <col min="4608" max="4609" width="8.81640625" style="463"/>
    <col min="4610" max="4610" width="3.81640625" style="463" customWidth="1"/>
    <col min="4611" max="4614" width="8.81640625" style="463"/>
    <col min="4615" max="4615" width="15.54296875" style="463" customWidth="1"/>
    <col min="4616" max="4855" width="8.81640625" style="463"/>
    <col min="4856" max="4856" width="16" style="463" bestFit="1" customWidth="1"/>
    <col min="4857" max="4857" width="31.1796875" style="463" bestFit="1" customWidth="1"/>
    <col min="4858" max="4858" width="3.453125" style="463" customWidth="1"/>
    <col min="4859" max="4859" width="13.1796875" style="463" customWidth="1"/>
    <col min="4860" max="4862" width="8.81640625" style="463"/>
    <col min="4863" max="4863" width="11.54296875" style="463" customWidth="1"/>
    <col min="4864" max="4865" width="8.81640625" style="463"/>
    <col min="4866" max="4866" width="3.81640625" style="463" customWidth="1"/>
    <col min="4867" max="4870" width="8.81640625" style="463"/>
    <col min="4871" max="4871" width="15.54296875" style="463" customWidth="1"/>
    <col min="4872" max="5111" width="8.81640625" style="463"/>
    <col min="5112" max="5112" width="16" style="463" bestFit="1" customWidth="1"/>
    <col min="5113" max="5113" width="31.1796875" style="463" bestFit="1" customWidth="1"/>
    <col min="5114" max="5114" width="3.453125" style="463" customWidth="1"/>
    <col min="5115" max="5115" width="13.1796875" style="463" customWidth="1"/>
    <col min="5116" max="5118" width="8.81640625" style="463"/>
    <col min="5119" max="5119" width="11.54296875" style="463" customWidth="1"/>
    <col min="5120" max="5121" width="8.81640625" style="463"/>
    <col min="5122" max="5122" width="3.81640625" style="463" customWidth="1"/>
    <col min="5123" max="5126" width="8.81640625" style="463"/>
    <col min="5127" max="5127" width="15.54296875" style="463" customWidth="1"/>
    <col min="5128" max="5367" width="8.81640625" style="463"/>
    <col min="5368" max="5368" width="16" style="463" bestFit="1" customWidth="1"/>
    <col min="5369" max="5369" width="31.1796875" style="463" bestFit="1" customWidth="1"/>
    <col min="5370" max="5370" width="3.453125" style="463" customWidth="1"/>
    <col min="5371" max="5371" width="13.1796875" style="463" customWidth="1"/>
    <col min="5372" max="5374" width="8.81640625" style="463"/>
    <col min="5375" max="5375" width="11.54296875" style="463" customWidth="1"/>
    <col min="5376" max="5377" width="8.81640625" style="463"/>
    <col min="5378" max="5378" width="3.81640625" style="463" customWidth="1"/>
    <col min="5379" max="5382" width="8.81640625" style="463"/>
    <col min="5383" max="5383" width="15.54296875" style="463" customWidth="1"/>
    <col min="5384" max="5623" width="8.81640625" style="463"/>
    <col min="5624" max="5624" width="16" style="463" bestFit="1" customWidth="1"/>
    <col min="5625" max="5625" width="31.1796875" style="463" bestFit="1" customWidth="1"/>
    <col min="5626" max="5626" width="3.453125" style="463" customWidth="1"/>
    <col min="5627" max="5627" width="13.1796875" style="463" customWidth="1"/>
    <col min="5628" max="5630" width="8.81640625" style="463"/>
    <col min="5631" max="5631" width="11.54296875" style="463" customWidth="1"/>
    <col min="5632" max="5633" width="8.81640625" style="463"/>
    <col min="5634" max="5634" width="3.81640625" style="463" customWidth="1"/>
    <col min="5635" max="5638" width="8.81640625" style="463"/>
    <col min="5639" max="5639" width="15.54296875" style="463" customWidth="1"/>
    <col min="5640" max="5879" width="8.81640625" style="463"/>
    <col min="5880" max="5880" width="16" style="463" bestFit="1" customWidth="1"/>
    <col min="5881" max="5881" width="31.1796875" style="463" bestFit="1" customWidth="1"/>
    <col min="5882" max="5882" width="3.453125" style="463" customWidth="1"/>
    <col min="5883" max="5883" width="13.1796875" style="463" customWidth="1"/>
    <col min="5884" max="5886" width="8.81640625" style="463"/>
    <col min="5887" max="5887" width="11.54296875" style="463" customWidth="1"/>
    <col min="5888" max="5889" width="8.81640625" style="463"/>
    <col min="5890" max="5890" width="3.81640625" style="463" customWidth="1"/>
    <col min="5891" max="5894" width="8.81640625" style="463"/>
    <col min="5895" max="5895" width="15.54296875" style="463" customWidth="1"/>
    <col min="5896" max="6135" width="8.81640625" style="463"/>
    <col min="6136" max="6136" width="16" style="463" bestFit="1" customWidth="1"/>
    <col min="6137" max="6137" width="31.1796875" style="463" bestFit="1" customWidth="1"/>
    <col min="6138" max="6138" width="3.453125" style="463" customWidth="1"/>
    <col min="6139" max="6139" width="13.1796875" style="463" customWidth="1"/>
    <col min="6140" max="6142" width="8.81640625" style="463"/>
    <col min="6143" max="6143" width="11.54296875" style="463" customWidth="1"/>
    <col min="6144" max="6145" width="8.81640625" style="463"/>
    <col min="6146" max="6146" width="3.81640625" style="463" customWidth="1"/>
    <col min="6147" max="6150" width="8.81640625" style="463"/>
    <col min="6151" max="6151" width="15.54296875" style="463" customWidth="1"/>
    <col min="6152" max="6391" width="8.81640625" style="463"/>
    <col min="6392" max="6392" width="16" style="463" bestFit="1" customWidth="1"/>
    <col min="6393" max="6393" width="31.1796875" style="463" bestFit="1" customWidth="1"/>
    <col min="6394" max="6394" width="3.453125" style="463" customWidth="1"/>
    <col min="6395" max="6395" width="13.1796875" style="463" customWidth="1"/>
    <col min="6396" max="6398" width="8.81640625" style="463"/>
    <col min="6399" max="6399" width="11.54296875" style="463" customWidth="1"/>
    <col min="6400" max="6401" width="8.81640625" style="463"/>
    <col min="6402" max="6402" width="3.81640625" style="463" customWidth="1"/>
    <col min="6403" max="6406" width="8.81640625" style="463"/>
    <col min="6407" max="6407" width="15.54296875" style="463" customWidth="1"/>
    <col min="6408" max="6647" width="8.81640625" style="463"/>
    <col min="6648" max="6648" width="16" style="463" bestFit="1" customWidth="1"/>
    <col min="6649" max="6649" width="31.1796875" style="463" bestFit="1" customWidth="1"/>
    <col min="6650" max="6650" width="3.453125" style="463" customWidth="1"/>
    <col min="6651" max="6651" width="13.1796875" style="463" customWidth="1"/>
    <col min="6652" max="6654" width="8.81640625" style="463"/>
    <col min="6655" max="6655" width="11.54296875" style="463" customWidth="1"/>
    <col min="6656" max="6657" width="8.81640625" style="463"/>
    <col min="6658" max="6658" width="3.81640625" style="463" customWidth="1"/>
    <col min="6659" max="6662" width="8.81640625" style="463"/>
    <col min="6663" max="6663" width="15.54296875" style="463" customWidth="1"/>
    <col min="6664" max="6903" width="8.81640625" style="463"/>
    <col min="6904" max="6904" width="16" style="463" bestFit="1" customWidth="1"/>
    <col min="6905" max="6905" width="31.1796875" style="463" bestFit="1" customWidth="1"/>
    <col min="6906" max="6906" width="3.453125" style="463" customWidth="1"/>
    <col min="6907" max="6907" width="13.1796875" style="463" customWidth="1"/>
    <col min="6908" max="6910" width="8.81640625" style="463"/>
    <col min="6911" max="6911" width="11.54296875" style="463" customWidth="1"/>
    <col min="6912" max="6913" width="8.81640625" style="463"/>
    <col min="6914" max="6914" width="3.81640625" style="463" customWidth="1"/>
    <col min="6915" max="6918" width="8.81640625" style="463"/>
    <col min="6919" max="6919" width="15.54296875" style="463" customWidth="1"/>
    <col min="6920" max="7159" width="8.81640625" style="463"/>
    <col min="7160" max="7160" width="16" style="463" bestFit="1" customWidth="1"/>
    <col min="7161" max="7161" width="31.1796875" style="463" bestFit="1" customWidth="1"/>
    <col min="7162" max="7162" width="3.453125" style="463" customWidth="1"/>
    <col min="7163" max="7163" width="13.1796875" style="463" customWidth="1"/>
    <col min="7164" max="7166" width="8.81640625" style="463"/>
    <col min="7167" max="7167" width="11.54296875" style="463" customWidth="1"/>
    <col min="7168" max="7169" width="8.81640625" style="463"/>
    <col min="7170" max="7170" width="3.81640625" style="463" customWidth="1"/>
    <col min="7171" max="7174" width="8.81640625" style="463"/>
    <col min="7175" max="7175" width="15.54296875" style="463" customWidth="1"/>
    <col min="7176" max="7415" width="8.81640625" style="463"/>
    <col min="7416" max="7416" width="16" style="463" bestFit="1" customWidth="1"/>
    <col min="7417" max="7417" width="31.1796875" style="463" bestFit="1" customWidth="1"/>
    <col min="7418" max="7418" width="3.453125" style="463" customWidth="1"/>
    <col min="7419" max="7419" width="13.1796875" style="463" customWidth="1"/>
    <col min="7420" max="7422" width="8.81640625" style="463"/>
    <col min="7423" max="7423" width="11.54296875" style="463" customWidth="1"/>
    <col min="7424" max="7425" width="8.81640625" style="463"/>
    <col min="7426" max="7426" width="3.81640625" style="463" customWidth="1"/>
    <col min="7427" max="7430" width="8.81640625" style="463"/>
    <col min="7431" max="7431" width="15.54296875" style="463" customWidth="1"/>
    <col min="7432" max="7671" width="8.81640625" style="463"/>
    <col min="7672" max="7672" width="16" style="463" bestFit="1" customWidth="1"/>
    <col min="7673" max="7673" width="31.1796875" style="463" bestFit="1" customWidth="1"/>
    <col min="7674" max="7674" width="3.453125" style="463" customWidth="1"/>
    <col min="7675" max="7675" width="13.1796875" style="463" customWidth="1"/>
    <col min="7676" max="7678" width="8.81640625" style="463"/>
    <col min="7679" max="7679" width="11.54296875" style="463" customWidth="1"/>
    <col min="7680" max="7681" width="8.81640625" style="463"/>
    <col min="7682" max="7682" width="3.81640625" style="463" customWidth="1"/>
    <col min="7683" max="7686" width="8.81640625" style="463"/>
    <col min="7687" max="7687" width="15.54296875" style="463" customWidth="1"/>
    <col min="7688" max="7927" width="8.81640625" style="463"/>
    <col min="7928" max="7928" width="16" style="463" bestFit="1" customWidth="1"/>
    <col min="7929" max="7929" width="31.1796875" style="463" bestFit="1" customWidth="1"/>
    <col min="7930" max="7930" width="3.453125" style="463" customWidth="1"/>
    <col min="7931" max="7931" width="13.1796875" style="463" customWidth="1"/>
    <col min="7932" max="7934" width="8.81640625" style="463"/>
    <col min="7935" max="7935" width="11.54296875" style="463" customWidth="1"/>
    <col min="7936" max="7937" width="8.81640625" style="463"/>
    <col min="7938" max="7938" width="3.81640625" style="463" customWidth="1"/>
    <col min="7939" max="7942" width="8.81640625" style="463"/>
    <col min="7943" max="7943" width="15.54296875" style="463" customWidth="1"/>
    <col min="7944" max="8183" width="8.81640625" style="463"/>
    <col min="8184" max="8184" width="16" style="463" bestFit="1" customWidth="1"/>
    <col min="8185" max="8185" width="31.1796875" style="463" bestFit="1" customWidth="1"/>
    <col min="8186" max="8186" width="3.453125" style="463" customWidth="1"/>
    <col min="8187" max="8187" width="13.1796875" style="463" customWidth="1"/>
    <col min="8188" max="8190" width="8.81640625" style="463"/>
    <col min="8191" max="8191" width="11.54296875" style="463" customWidth="1"/>
    <col min="8192" max="8193" width="8.81640625" style="463"/>
    <col min="8194" max="8194" width="3.81640625" style="463" customWidth="1"/>
    <col min="8195" max="8198" width="8.81640625" style="463"/>
    <col min="8199" max="8199" width="15.54296875" style="463" customWidth="1"/>
    <col min="8200" max="8439" width="8.81640625" style="463"/>
    <col min="8440" max="8440" width="16" style="463" bestFit="1" customWidth="1"/>
    <col min="8441" max="8441" width="31.1796875" style="463" bestFit="1" customWidth="1"/>
    <col min="8442" max="8442" width="3.453125" style="463" customWidth="1"/>
    <col min="8443" max="8443" width="13.1796875" style="463" customWidth="1"/>
    <col min="8444" max="8446" width="8.81640625" style="463"/>
    <col min="8447" max="8447" width="11.54296875" style="463" customWidth="1"/>
    <col min="8448" max="8449" width="8.81640625" style="463"/>
    <col min="8450" max="8450" width="3.81640625" style="463" customWidth="1"/>
    <col min="8451" max="8454" width="8.81640625" style="463"/>
    <col min="8455" max="8455" width="15.54296875" style="463" customWidth="1"/>
    <col min="8456" max="8695" width="8.81640625" style="463"/>
    <col min="8696" max="8696" width="16" style="463" bestFit="1" customWidth="1"/>
    <col min="8697" max="8697" width="31.1796875" style="463" bestFit="1" customWidth="1"/>
    <col min="8698" max="8698" width="3.453125" style="463" customWidth="1"/>
    <col min="8699" max="8699" width="13.1796875" style="463" customWidth="1"/>
    <col min="8700" max="8702" width="8.81640625" style="463"/>
    <col min="8703" max="8703" width="11.54296875" style="463" customWidth="1"/>
    <col min="8704" max="8705" width="8.81640625" style="463"/>
    <col min="8706" max="8706" width="3.81640625" style="463" customWidth="1"/>
    <col min="8707" max="8710" width="8.81640625" style="463"/>
    <col min="8711" max="8711" width="15.54296875" style="463" customWidth="1"/>
    <col min="8712" max="8951" width="8.81640625" style="463"/>
    <col min="8952" max="8952" width="16" style="463" bestFit="1" customWidth="1"/>
    <col min="8953" max="8953" width="31.1796875" style="463" bestFit="1" customWidth="1"/>
    <col min="8954" max="8954" width="3.453125" style="463" customWidth="1"/>
    <col min="8955" max="8955" width="13.1796875" style="463" customWidth="1"/>
    <col min="8956" max="8958" width="8.81640625" style="463"/>
    <col min="8959" max="8959" width="11.54296875" style="463" customWidth="1"/>
    <col min="8960" max="8961" width="8.81640625" style="463"/>
    <col min="8962" max="8962" width="3.81640625" style="463" customWidth="1"/>
    <col min="8963" max="8966" width="8.81640625" style="463"/>
    <col min="8967" max="8967" width="15.54296875" style="463" customWidth="1"/>
    <col min="8968" max="9207" width="8.81640625" style="463"/>
    <col min="9208" max="9208" width="16" style="463" bestFit="1" customWidth="1"/>
    <col min="9209" max="9209" width="31.1796875" style="463" bestFit="1" customWidth="1"/>
    <col min="9210" max="9210" width="3.453125" style="463" customWidth="1"/>
    <col min="9211" max="9211" width="13.1796875" style="463" customWidth="1"/>
    <col min="9212" max="9214" width="8.81640625" style="463"/>
    <col min="9215" max="9215" width="11.54296875" style="463" customWidth="1"/>
    <col min="9216" max="9217" width="8.81640625" style="463"/>
    <col min="9218" max="9218" width="3.81640625" style="463" customWidth="1"/>
    <col min="9219" max="9222" width="8.81640625" style="463"/>
    <col min="9223" max="9223" width="15.54296875" style="463" customWidth="1"/>
    <col min="9224" max="9463" width="8.81640625" style="463"/>
    <col min="9464" max="9464" width="16" style="463" bestFit="1" customWidth="1"/>
    <col min="9465" max="9465" width="31.1796875" style="463" bestFit="1" customWidth="1"/>
    <col min="9466" max="9466" width="3.453125" style="463" customWidth="1"/>
    <col min="9467" max="9467" width="13.1796875" style="463" customWidth="1"/>
    <col min="9468" max="9470" width="8.81640625" style="463"/>
    <col min="9471" max="9471" width="11.54296875" style="463" customWidth="1"/>
    <col min="9472" max="9473" width="8.81640625" style="463"/>
    <col min="9474" max="9474" width="3.81640625" style="463" customWidth="1"/>
    <col min="9475" max="9478" width="8.81640625" style="463"/>
    <col min="9479" max="9479" width="15.54296875" style="463" customWidth="1"/>
    <col min="9480" max="9719" width="8.81640625" style="463"/>
    <col min="9720" max="9720" width="16" style="463" bestFit="1" customWidth="1"/>
    <col min="9721" max="9721" width="31.1796875" style="463" bestFit="1" customWidth="1"/>
    <col min="9722" max="9722" width="3.453125" style="463" customWidth="1"/>
    <col min="9723" max="9723" width="13.1796875" style="463" customWidth="1"/>
    <col min="9724" max="9726" width="8.81640625" style="463"/>
    <col min="9727" max="9727" width="11.54296875" style="463" customWidth="1"/>
    <col min="9728" max="9729" width="8.81640625" style="463"/>
    <col min="9730" max="9730" width="3.81640625" style="463" customWidth="1"/>
    <col min="9731" max="9734" width="8.81640625" style="463"/>
    <col min="9735" max="9735" width="15.54296875" style="463" customWidth="1"/>
    <col min="9736" max="9975" width="8.81640625" style="463"/>
    <col min="9976" max="9976" width="16" style="463" bestFit="1" customWidth="1"/>
    <col min="9977" max="9977" width="31.1796875" style="463" bestFit="1" customWidth="1"/>
    <col min="9978" max="9978" width="3.453125" style="463" customWidth="1"/>
    <col min="9979" max="9979" width="13.1796875" style="463" customWidth="1"/>
    <col min="9980" max="9982" width="8.81640625" style="463"/>
    <col min="9983" max="9983" width="11.54296875" style="463" customWidth="1"/>
    <col min="9984" max="9985" width="8.81640625" style="463"/>
    <col min="9986" max="9986" width="3.81640625" style="463" customWidth="1"/>
    <col min="9987" max="9990" width="8.81640625" style="463"/>
    <col min="9991" max="9991" width="15.54296875" style="463" customWidth="1"/>
    <col min="9992" max="10231" width="8.81640625" style="463"/>
    <col min="10232" max="10232" width="16" style="463" bestFit="1" customWidth="1"/>
    <col min="10233" max="10233" width="31.1796875" style="463" bestFit="1" customWidth="1"/>
    <col min="10234" max="10234" width="3.453125" style="463" customWidth="1"/>
    <col min="10235" max="10235" width="13.1796875" style="463" customWidth="1"/>
    <col min="10236" max="10238" width="8.81640625" style="463"/>
    <col min="10239" max="10239" width="11.54296875" style="463" customWidth="1"/>
    <col min="10240" max="10241" width="8.81640625" style="463"/>
    <col min="10242" max="10242" width="3.81640625" style="463" customWidth="1"/>
    <col min="10243" max="10246" width="8.81640625" style="463"/>
    <col min="10247" max="10247" width="15.54296875" style="463" customWidth="1"/>
    <col min="10248" max="10487" width="8.81640625" style="463"/>
    <col min="10488" max="10488" width="16" style="463" bestFit="1" customWidth="1"/>
    <col min="10489" max="10489" width="31.1796875" style="463" bestFit="1" customWidth="1"/>
    <col min="10490" max="10490" width="3.453125" style="463" customWidth="1"/>
    <col min="10491" max="10491" width="13.1796875" style="463" customWidth="1"/>
    <col min="10492" max="10494" width="8.81640625" style="463"/>
    <col min="10495" max="10495" width="11.54296875" style="463" customWidth="1"/>
    <col min="10496" max="10497" width="8.81640625" style="463"/>
    <col min="10498" max="10498" width="3.81640625" style="463" customWidth="1"/>
    <col min="10499" max="10502" width="8.81640625" style="463"/>
    <col min="10503" max="10503" width="15.54296875" style="463" customWidth="1"/>
    <col min="10504" max="10743" width="8.81640625" style="463"/>
    <col min="10744" max="10744" width="16" style="463" bestFit="1" customWidth="1"/>
    <col min="10745" max="10745" width="31.1796875" style="463" bestFit="1" customWidth="1"/>
    <col min="10746" max="10746" width="3.453125" style="463" customWidth="1"/>
    <col min="10747" max="10747" width="13.1796875" style="463" customWidth="1"/>
    <col min="10748" max="10750" width="8.81640625" style="463"/>
    <col min="10751" max="10751" width="11.54296875" style="463" customWidth="1"/>
    <col min="10752" max="10753" width="8.81640625" style="463"/>
    <col min="10754" max="10754" width="3.81640625" style="463" customWidth="1"/>
    <col min="10755" max="10758" width="8.81640625" style="463"/>
    <col min="10759" max="10759" width="15.54296875" style="463" customWidth="1"/>
    <col min="10760" max="10999" width="8.81640625" style="463"/>
    <col min="11000" max="11000" width="16" style="463" bestFit="1" customWidth="1"/>
    <col min="11001" max="11001" width="31.1796875" style="463" bestFit="1" customWidth="1"/>
    <col min="11002" max="11002" width="3.453125" style="463" customWidth="1"/>
    <col min="11003" max="11003" width="13.1796875" style="463" customWidth="1"/>
    <col min="11004" max="11006" width="8.81640625" style="463"/>
    <col min="11007" max="11007" width="11.54296875" style="463" customWidth="1"/>
    <col min="11008" max="11009" width="8.81640625" style="463"/>
    <col min="11010" max="11010" width="3.81640625" style="463" customWidth="1"/>
    <col min="11011" max="11014" width="8.81640625" style="463"/>
    <col min="11015" max="11015" width="15.54296875" style="463" customWidth="1"/>
    <col min="11016" max="11255" width="8.81640625" style="463"/>
    <col min="11256" max="11256" width="16" style="463" bestFit="1" customWidth="1"/>
    <col min="11257" max="11257" width="31.1796875" style="463" bestFit="1" customWidth="1"/>
    <col min="11258" max="11258" width="3.453125" style="463" customWidth="1"/>
    <col min="11259" max="11259" width="13.1796875" style="463" customWidth="1"/>
    <col min="11260" max="11262" width="8.81640625" style="463"/>
    <col min="11263" max="11263" width="11.54296875" style="463" customWidth="1"/>
    <col min="11264" max="11265" width="8.81640625" style="463"/>
    <col min="11266" max="11266" width="3.81640625" style="463" customWidth="1"/>
    <col min="11267" max="11270" width="8.81640625" style="463"/>
    <col min="11271" max="11271" width="15.54296875" style="463" customWidth="1"/>
    <col min="11272" max="11511" width="8.81640625" style="463"/>
    <col min="11512" max="11512" width="16" style="463" bestFit="1" customWidth="1"/>
    <col min="11513" max="11513" width="31.1796875" style="463" bestFit="1" customWidth="1"/>
    <col min="11514" max="11514" width="3.453125" style="463" customWidth="1"/>
    <col min="11515" max="11515" width="13.1796875" style="463" customWidth="1"/>
    <col min="11516" max="11518" width="8.81640625" style="463"/>
    <col min="11519" max="11519" width="11.54296875" style="463" customWidth="1"/>
    <col min="11520" max="11521" width="8.81640625" style="463"/>
    <col min="11522" max="11522" width="3.81640625" style="463" customWidth="1"/>
    <col min="11523" max="11526" width="8.81640625" style="463"/>
    <col min="11527" max="11527" width="15.54296875" style="463" customWidth="1"/>
    <col min="11528" max="11767" width="8.81640625" style="463"/>
    <col min="11768" max="11768" width="16" style="463" bestFit="1" customWidth="1"/>
    <col min="11769" max="11769" width="31.1796875" style="463" bestFit="1" customWidth="1"/>
    <col min="11770" max="11770" width="3.453125" style="463" customWidth="1"/>
    <col min="11771" max="11771" width="13.1796875" style="463" customWidth="1"/>
    <col min="11772" max="11774" width="8.81640625" style="463"/>
    <col min="11775" max="11775" width="11.54296875" style="463" customWidth="1"/>
    <col min="11776" max="11777" width="8.81640625" style="463"/>
    <col min="11778" max="11778" width="3.81640625" style="463" customWidth="1"/>
    <col min="11779" max="11782" width="8.81640625" style="463"/>
    <col min="11783" max="11783" width="15.54296875" style="463" customWidth="1"/>
    <col min="11784" max="12023" width="8.81640625" style="463"/>
    <col min="12024" max="12024" width="16" style="463" bestFit="1" customWidth="1"/>
    <col min="12025" max="12025" width="31.1796875" style="463" bestFit="1" customWidth="1"/>
    <col min="12026" max="12026" width="3.453125" style="463" customWidth="1"/>
    <col min="12027" max="12027" width="13.1796875" style="463" customWidth="1"/>
    <col min="12028" max="12030" width="8.81640625" style="463"/>
    <col min="12031" max="12031" width="11.54296875" style="463" customWidth="1"/>
    <col min="12032" max="12033" width="8.81640625" style="463"/>
    <col min="12034" max="12034" width="3.81640625" style="463" customWidth="1"/>
    <col min="12035" max="12038" width="8.81640625" style="463"/>
    <col min="12039" max="12039" width="15.54296875" style="463" customWidth="1"/>
    <col min="12040" max="12279" width="8.81640625" style="463"/>
    <col min="12280" max="12280" width="16" style="463" bestFit="1" customWidth="1"/>
    <col min="12281" max="12281" width="31.1796875" style="463" bestFit="1" customWidth="1"/>
    <col min="12282" max="12282" width="3.453125" style="463" customWidth="1"/>
    <col min="12283" max="12283" width="13.1796875" style="463" customWidth="1"/>
    <col min="12284" max="12286" width="8.81640625" style="463"/>
    <col min="12287" max="12287" width="11.54296875" style="463" customWidth="1"/>
    <col min="12288" max="12289" width="8.81640625" style="463"/>
    <col min="12290" max="12290" width="3.81640625" style="463" customWidth="1"/>
    <col min="12291" max="12294" width="8.81640625" style="463"/>
    <col min="12295" max="12295" width="15.54296875" style="463" customWidth="1"/>
    <col min="12296" max="12535" width="8.81640625" style="463"/>
    <col min="12536" max="12536" width="16" style="463" bestFit="1" customWidth="1"/>
    <col min="12537" max="12537" width="31.1796875" style="463" bestFit="1" customWidth="1"/>
    <col min="12538" max="12538" width="3.453125" style="463" customWidth="1"/>
    <col min="12539" max="12539" width="13.1796875" style="463" customWidth="1"/>
    <col min="12540" max="12542" width="8.81640625" style="463"/>
    <col min="12543" max="12543" width="11.54296875" style="463" customWidth="1"/>
    <col min="12544" max="12545" width="8.81640625" style="463"/>
    <col min="12546" max="12546" width="3.81640625" style="463" customWidth="1"/>
    <col min="12547" max="12550" width="8.81640625" style="463"/>
    <col min="12551" max="12551" width="15.54296875" style="463" customWidth="1"/>
    <col min="12552" max="12791" width="8.81640625" style="463"/>
    <col min="12792" max="12792" width="16" style="463" bestFit="1" customWidth="1"/>
    <col min="12793" max="12793" width="31.1796875" style="463" bestFit="1" customWidth="1"/>
    <col min="12794" max="12794" width="3.453125" style="463" customWidth="1"/>
    <col min="12795" max="12795" width="13.1796875" style="463" customWidth="1"/>
    <col min="12796" max="12798" width="8.81640625" style="463"/>
    <col min="12799" max="12799" width="11.54296875" style="463" customWidth="1"/>
    <col min="12800" max="12801" width="8.81640625" style="463"/>
    <col min="12802" max="12802" width="3.81640625" style="463" customWidth="1"/>
    <col min="12803" max="12806" width="8.81640625" style="463"/>
    <col min="12807" max="12807" width="15.54296875" style="463" customWidth="1"/>
    <col min="12808" max="13047" width="8.81640625" style="463"/>
    <col min="13048" max="13048" width="16" style="463" bestFit="1" customWidth="1"/>
    <col min="13049" max="13049" width="31.1796875" style="463" bestFit="1" customWidth="1"/>
    <col min="13050" max="13050" width="3.453125" style="463" customWidth="1"/>
    <col min="13051" max="13051" width="13.1796875" style="463" customWidth="1"/>
    <col min="13052" max="13054" width="8.81640625" style="463"/>
    <col min="13055" max="13055" width="11.54296875" style="463" customWidth="1"/>
    <col min="13056" max="13057" width="8.81640625" style="463"/>
    <col min="13058" max="13058" width="3.81640625" style="463" customWidth="1"/>
    <col min="13059" max="13062" width="8.81640625" style="463"/>
    <col min="13063" max="13063" width="15.54296875" style="463" customWidth="1"/>
    <col min="13064" max="13303" width="8.81640625" style="463"/>
    <col min="13304" max="13304" width="16" style="463" bestFit="1" customWidth="1"/>
    <col min="13305" max="13305" width="31.1796875" style="463" bestFit="1" customWidth="1"/>
    <col min="13306" max="13306" width="3.453125" style="463" customWidth="1"/>
    <col min="13307" max="13307" width="13.1796875" style="463" customWidth="1"/>
    <col min="13308" max="13310" width="8.81640625" style="463"/>
    <col min="13311" max="13311" width="11.54296875" style="463" customWidth="1"/>
    <col min="13312" max="13313" width="8.81640625" style="463"/>
    <col min="13314" max="13314" width="3.81640625" style="463" customWidth="1"/>
    <col min="13315" max="13318" width="8.81640625" style="463"/>
    <col min="13319" max="13319" width="15.54296875" style="463" customWidth="1"/>
    <col min="13320" max="13559" width="8.81640625" style="463"/>
    <col min="13560" max="13560" width="16" style="463" bestFit="1" customWidth="1"/>
    <col min="13561" max="13561" width="31.1796875" style="463" bestFit="1" customWidth="1"/>
    <col min="13562" max="13562" width="3.453125" style="463" customWidth="1"/>
    <col min="13563" max="13563" width="13.1796875" style="463" customWidth="1"/>
    <col min="13564" max="13566" width="8.81640625" style="463"/>
    <col min="13567" max="13567" width="11.54296875" style="463" customWidth="1"/>
    <col min="13568" max="13569" width="8.81640625" style="463"/>
    <col min="13570" max="13570" width="3.81640625" style="463" customWidth="1"/>
    <col min="13571" max="13574" width="8.81640625" style="463"/>
    <col min="13575" max="13575" width="15.54296875" style="463" customWidth="1"/>
    <col min="13576" max="13815" width="8.81640625" style="463"/>
    <col min="13816" max="13816" width="16" style="463" bestFit="1" customWidth="1"/>
    <col min="13817" max="13817" width="31.1796875" style="463" bestFit="1" customWidth="1"/>
    <col min="13818" max="13818" width="3.453125" style="463" customWidth="1"/>
    <col min="13819" max="13819" width="13.1796875" style="463" customWidth="1"/>
    <col min="13820" max="13822" width="8.81640625" style="463"/>
    <col min="13823" max="13823" width="11.54296875" style="463" customWidth="1"/>
    <col min="13824" max="13825" width="8.81640625" style="463"/>
    <col min="13826" max="13826" width="3.81640625" style="463" customWidth="1"/>
    <col min="13827" max="13830" width="8.81640625" style="463"/>
    <col min="13831" max="13831" width="15.54296875" style="463" customWidth="1"/>
    <col min="13832" max="14071" width="8.81640625" style="463"/>
    <col min="14072" max="14072" width="16" style="463" bestFit="1" customWidth="1"/>
    <col min="14073" max="14073" width="31.1796875" style="463" bestFit="1" customWidth="1"/>
    <col min="14074" max="14074" width="3.453125" style="463" customWidth="1"/>
    <col min="14075" max="14075" width="13.1796875" style="463" customWidth="1"/>
    <col min="14076" max="14078" width="8.81640625" style="463"/>
    <col min="14079" max="14079" width="11.54296875" style="463" customWidth="1"/>
    <col min="14080" max="14081" width="8.81640625" style="463"/>
    <col min="14082" max="14082" width="3.81640625" style="463" customWidth="1"/>
    <col min="14083" max="14086" width="8.81640625" style="463"/>
    <col min="14087" max="14087" width="15.54296875" style="463" customWidth="1"/>
    <col min="14088" max="14327" width="8.81640625" style="463"/>
    <col min="14328" max="14328" width="16" style="463" bestFit="1" customWidth="1"/>
    <col min="14329" max="14329" width="31.1796875" style="463" bestFit="1" customWidth="1"/>
    <col min="14330" max="14330" width="3.453125" style="463" customWidth="1"/>
    <col min="14331" max="14331" width="13.1796875" style="463" customWidth="1"/>
    <col min="14332" max="14334" width="8.81640625" style="463"/>
    <col min="14335" max="14335" width="11.54296875" style="463" customWidth="1"/>
    <col min="14336" max="14337" width="8.81640625" style="463"/>
    <col min="14338" max="14338" width="3.81640625" style="463" customWidth="1"/>
    <col min="14339" max="14342" width="8.81640625" style="463"/>
    <col min="14343" max="14343" width="15.54296875" style="463" customWidth="1"/>
    <col min="14344" max="14583" width="8.81640625" style="463"/>
    <col min="14584" max="14584" width="16" style="463" bestFit="1" customWidth="1"/>
    <col min="14585" max="14585" width="31.1796875" style="463" bestFit="1" customWidth="1"/>
    <col min="14586" max="14586" width="3.453125" style="463" customWidth="1"/>
    <col min="14587" max="14587" width="13.1796875" style="463" customWidth="1"/>
    <col min="14588" max="14590" width="8.81640625" style="463"/>
    <col min="14591" max="14591" width="11.54296875" style="463" customWidth="1"/>
    <col min="14592" max="14593" width="8.81640625" style="463"/>
    <col min="14594" max="14594" width="3.81640625" style="463" customWidth="1"/>
    <col min="14595" max="14598" width="8.81640625" style="463"/>
    <col min="14599" max="14599" width="15.54296875" style="463" customWidth="1"/>
    <col min="14600" max="14839" width="8.81640625" style="463"/>
    <col min="14840" max="14840" width="16" style="463" bestFit="1" customWidth="1"/>
    <col min="14841" max="14841" width="31.1796875" style="463" bestFit="1" customWidth="1"/>
    <col min="14842" max="14842" width="3.453125" style="463" customWidth="1"/>
    <col min="14843" max="14843" width="13.1796875" style="463" customWidth="1"/>
    <col min="14844" max="14846" width="8.81640625" style="463"/>
    <col min="14847" max="14847" width="11.54296875" style="463" customWidth="1"/>
    <col min="14848" max="14849" width="8.81640625" style="463"/>
    <col min="14850" max="14850" width="3.81640625" style="463" customWidth="1"/>
    <col min="14851" max="14854" width="8.81640625" style="463"/>
    <col min="14855" max="14855" width="15.54296875" style="463" customWidth="1"/>
    <col min="14856" max="15095" width="8.81640625" style="463"/>
    <col min="15096" max="15096" width="16" style="463" bestFit="1" customWidth="1"/>
    <col min="15097" max="15097" width="31.1796875" style="463" bestFit="1" customWidth="1"/>
    <col min="15098" max="15098" width="3.453125" style="463" customWidth="1"/>
    <col min="15099" max="15099" width="13.1796875" style="463" customWidth="1"/>
    <col min="15100" max="15102" width="8.81640625" style="463"/>
    <col min="15103" max="15103" width="11.54296875" style="463" customWidth="1"/>
    <col min="15104" max="15105" width="8.81640625" style="463"/>
    <col min="15106" max="15106" width="3.81640625" style="463" customWidth="1"/>
    <col min="15107" max="15110" width="8.81640625" style="463"/>
    <col min="15111" max="15111" width="15.54296875" style="463" customWidth="1"/>
    <col min="15112" max="15351" width="8.81640625" style="463"/>
    <col min="15352" max="15352" width="16" style="463" bestFit="1" customWidth="1"/>
    <col min="15353" max="15353" width="31.1796875" style="463" bestFit="1" customWidth="1"/>
    <col min="15354" max="15354" width="3.453125" style="463" customWidth="1"/>
    <col min="15355" max="15355" width="13.1796875" style="463" customWidth="1"/>
    <col min="15356" max="15358" width="8.81640625" style="463"/>
    <col min="15359" max="15359" width="11.54296875" style="463" customWidth="1"/>
    <col min="15360" max="15361" width="8.81640625" style="463"/>
    <col min="15362" max="15362" width="3.81640625" style="463" customWidth="1"/>
    <col min="15363" max="15366" width="8.81640625" style="463"/>
    <col min="15367" max="15367" width="15.54296875" style="463" customWidth="1"/>
    <col min="15368" max="15607" width="8.81640625" style="463"/>
    <col min="15608" max="15608" width="16" style="463" bestFit="1" customWidth="1"/>
    <col min="15609" max="15609" width="31.1796875" style="463" bestFit="1" customWidth="1"/>
    <col min="15610" max="15610" width="3.453125" style="463" customWidth="1"/>
    <col min="15611" max="15611" width="13.1796875" style="463" customWidth="1"/>
    <col min="15612" max="15614" width="8.81640625" style="463"/>
    <col min="15615" max="15615" width="11.54296875" style="463" customWidth="1"/>
    <col min="15616" max="15617" width="8.81640625" style="463"/>
    <col min="15618" max="15618" width="3.81640625" style="463" customWidth="1"/>
    <col min="15619" max="15622" width="8.81640625" style="463"/>
    <col min="15623" max="15623" width="15.54296875" style="463" customWidth="1"/>
    <col min="15624" max="15863" width="8.81640625" style="463"/>
    <col min="15864" max="15864" width="16" style="463" bestFit="1" customWidth="1"/>
    <col min="15865" max="15865" width="31.1796875" style="463" bestFit="1" customWidth="1"/>
    <col min="15866" max="15866" width="3.453125" style="463" customWidth="1"/>
    <col min="15867" max="15867" width="13.1796875" style="463" customWidth="1"/>
    <col min="15868" max="15870" width="8.81640625" style="463"/>
    <col min="15871" max="15871" width="11.54296875" style="463" customWidth="1"/>
    <col min="15872" max="15873" width="8.81640625" style="463"/>
    <col min="15874" max="15874" width="3.81640625" style="463" customWidth="1"/>
    <col min="15875" max="15878" width="8.81640625" style="463"/>
    <col min="15879" max="15879" width="15.54296875" style="463" customWidth="1"/>
    <col min="15880" max="16119" width="8.81640625" style="463"/>
    <col min="16120" max="16120" width="16" style="463" bestFit="1" customWidth="1"/>
    <col min="16121" max="16121" width="31.1796875" style="463" bestFit="1" customWidth="1"/>
    <col min="16122" max="16122" width="3.453125" style="463" customWidth="1"/>
    <col min="16123" max="16123" width="13.1796875" style="463" customWidth="1"/>
    <col min="16124" max="16126" width="8.81640625" style="463"/>
    <col min="16127" max="16127" width="11.54296875" style="463" customWidth="1"/>
    <col min="16128" max="16129" width="8.81640625" style="463"/>
    <col min="16130" max="16130" width="3.81640625" style="463" customWidth="1"/>
    <col min="16131" max="16134" width="8.81640625" style="463"/>
    <col min="16135" max="16135" width="15.54296875" style="463" customWidth="1"/>
    <col min="16136" max="16384" width="8.81640625" style="463"/>
  </cols>
  <sheetData>
    <row r="2" spans="2:31" ht="15" thickBot="1">
      <c r="B2" s="658" t="s">
        <v>403</v>
      </c>
      <c r="D2" s="2733" t="s">
        <v>1105</v>
      </c>
      <c r="E2" s="2734"/>
      <c r="G2" s="658" t="s">
        <v>404</v>
      </c>
      <c r="H2" s="657"/>
      <c r="L2" s="3290"/>
      <c r="M2" s="3290"/>
    </row>
    <row r="3" spans="2:31" ht="29">
      <c r="B3" s="3291" t="s">
        <v>405</v>
      </c>
      <c r="C3" s="3292"/>
      <c r="D3" s="1096" t="s">
        <v>328</v>
      </c>
      <c r="E3" s="1097">
        <v>11</v>
      </c>
      <c r="F3" s="1053"/>
      <c r="G3" s="3293" t="s">
        <v>405</v>
      </c>
      <c r="H3" s="3294"/>
      <c r="I3" s="1117" t="s">
        <v>328</v>
      </c>
      <c r="J3" s="1118">
        <v>12</v>
      </c>
      <c r="K3" s="1053"/>
      <c r="L3" s="3293" t="s">
        <v>405</v>
      </c>
      <c r="M3" s="3294"/>
      <c r="N3" s="1117" t="s">
        <v>328</v>
      </c>
      <c r="O3" s="1118">
        <v>13</v>
      </c>
      <c r="P3" s="1053"/>
      <c r="Q3" s="3293" t="s">
        <v>405</v>
      </c>
      <c r="R3" s="3294"/>
      <c r="S3" s="1117" t="s">
        <v>328</v>
      </c>
      <c r="T3" s="1118">
        <v>14</v>
      </c>
      <c r="U3" s="1053"/>
      <c r="V3" s="3293" t="s">
        <v>405</v>
      </c>
      <c r="W3" s="3294"/>
      <c r="X3" s="1117" t="s">
        <v>328</v>
      </c>
      <c r="Y3" s="1118">
        <v>15</v>
      </c>
      <c r="Z3" s="1053"/>
      <c r="AA3" s="3293" t="s">
        <v>405</v>
      </c>
      <c r="AB3" s="3294"/>
      <c r="AC3" s="1117" t="s">
        <v>328</v>
      </c>
      <c r="AD3" s="1118">
        <v>16</v>
      </c>
      <c r="AE3" s="1053"/>
    </row>
    <row r="4" spans="2:31">
      <c r="B4" s="3302" t="s">
        <v>686</v>
      </c>
      <c r="C4" s="3303"/>
      <c r="D4" s="1098" t="s">
        <v>329</v>
      </c>
      <c r="E4" s="1099">
        <v>365</v>
      </c>
      <c r="F4" s="1053"/>
      <c r="G4" s="3304" t="s">
        <v>687</v>
      </c>
      <c r="H4" s="3305"/>
      <c r="I4" s="1119" t="s">
        <v>329</v>
      </c>
      <c r="J4" s="1120">
        <v>365</v>
      </c>
      <c r="K4" s="1053"/>
      <c r="L4" s="3304" t="s">
        <v>406</v>
      </c>
      <c r="M4" s="3305"/>
      <c r="N4" s="1119" t="s">
        <v>329</v>
      </c>
      <c r="O4" s="1120">
        <v>365</v>
      </c>
      <c r="P4" s="1053"/>
      <c r="Q4" s="3304" t="s">
        <v>407</v>
      </c>
      <c r="R4" s="3305"/>
      <c r="S4" s="1119" t="s">
        <v>329</v>
      </c>
      <c r="T4" s="1120">
        <v>365</v>
      </c>
      <c r="U4" s="1053"/>
      <c r="V4" s="3304" t="s">
        <v>408</v>
      </c>
      <c r="W4" s="3305"/>
      <c r="X4" s="1119" t="s">
        <v>329</v>
      </c>
      <c r="Y4" s="1120">
        <v>365</v>
      </c>
      <c r="Z4" s="1053"/>
      <c r="AA4" s="3304" t="s">
        <v>409</v>
      </c>
      <c r="AB4" s="3305"/>
      <c r="AC4" s="1119" t="s">
        <v>329</v>
      </c>
      <c r="AD4" s="1120">
        <v>365</v>
      </c>
      <c r="AE4" s="1053"/>
    </row>
    <row r="5" spans="2:31" ht="43.5">
      <c r="B5" s="1070" t="s">
        <v>685</v>
      </c>
      <c r="C5" s="1071" t="s">
        <v>410</v>
      </c>
      <c r="D5" s="1071" t="s">
        <v>240</v>
      </c>
      <c r="E5" s="1072" t="s">
        <v>333</v>
      </c>
      <c r="F5" s="910"/>
      <c r="G5" s="959" t="s">
        <v>330</v>
      </c>
      <c r="H5" s="1071" t="s">
        <v>410</v>
      </c>
      <c r="I5" s="1071" t="s">
        <v>240</v>
      </c>
      <c r="J5" s="1100" t="s">
        <v>333</v>
      </c>
      <c r="K5" s="910"/>
      <c r="L5" s="959" t="s">
        <v>330</v>
      </c>
      <c r="M5" s="1071" t="s">
        <v>410</v>
      </c>
      <c r="N5" s="1071" t="s">
        <v>240</v>
      </c>
      <c r="O5" s="1100" t="s">
        <v>333</v>
      </c>
      <c r="P5" s="910"/>
      <c r="Q5" s="959" t="s">
        <v>330</v>
      </c>
      <c r="R5" s="1071" t="s">
        <v>410</v>
      </c>
      <c r="S5" s="1071" t="s">
        <v>240</v>
      </c>
      <c r="T5" s="1121" t="s">
        <v>333</v>
      </c>
      <c r="U5" s="910"/>
      <c r="V5" s="959" t="s">
        <v>330</v>
      </c>
      <c r="W5" s="1071" t="s">
        <v>410</v>
      </c>
      <c r="X5" s="1071" t="s">
        <v>240</v>
      </c>
      <c r="Y5" s="1121" t="s">
        <v>333</v>
      </c>
      <c r="Z5" s="910"/>
      <c r="AA5" s="959" t="s">
        <v>330</v>
      </c>
      <c r="AB5" s="1071" t="s">
        <v>410</v>
      </c>
      <c r="AC5" s="1071" t="s">
        <v>240</v>
      </c>
      <c r="AD5" s="1121" t="s">
        <v>333</v>
      </c>
      <c r="AE5" s="910"/>
    </row>
    <row r="6" spans="2:31">
      <c r="B6" s="1033" t="str">
        <f>'[45]Master Lookup'!B15</f>
        <v>Program Manager / Director</v>
      </c>
      <c r="C6" s="1073">
        <f>'[46]Staffing charts'!$B$7</f>
        <v>1</v>
      </c>
      <c r="D6" s="2936">
        <f>'M2023 BLS SALARY CHART (53rd)'!C22</f>
        <v>80829.631999999998</v>
      </c>
      <c r="E6" s="1036">
        <f t="shared" ref="E6:E14" si="0">C6*D6</f>
        <v>80829.631999999998</v>
      </c>
      <c r="F6" s="923"/>
      <c r="G6" s="1101" t="str">
        <f>B6</f>
        <v>Program Manager / Director</v>
      </c>
      <c r="H6" s="1073">
        <f>'[46]Staffing charts'!$B$7</f>
        <v>1</v>
      </c>
      <c r="I6" s="1102">
        <f t="shared" ref="I6:I14" si="1">D6</f>
        <v>80829.631999999998</v>
      </c>
      <c r="J6" s="1103">
        <f>I6*H6</f>
        <v>80829.631999999998</v>
      </c>
      <c r="K6" s="923"/>
      <c r="L6" s="1101" t="str">
        <f>G6</f>
        <v>Program Manager / Director</v>
      </c>
      <c r="M6" s="1073">
        <f>'[46]Staffing charts'!$B$7</f>
        <v>1</v>
      </c>
      <c r="N6" s="1102">
        <f t="shared" ref="N6:N14" si="2">I6</f>
        <v>80829.631999999998</v>
      </c>
      <c r="O6" s="1103">
        <f>N6*M6</f>
        <v>80829.631999999998</v>
      </c>
      <c r="P6" s="923"/>
      <c r="Q6" s="1101" t="str">
        <f>L6</f>
        <v>Program Manager / Director</v>
      </c>
      <c r="R6" s="1106">
        <f>'[46]Staffing charts'!$B$7</f>
        <v>1</v>
      </c>
      <c r="S6" s="1102">
        <f t="shared" ref="S6:S14" si="3">N6</f>
        <v>80829.631999999998</v>
      </c>
      <c r="T6" s="1103">
        <f>S6*R6</f>
        <v>80829.631999999998</v>
      </c>
      <c r="U6" s="923"/>
      <c r="V6" s="1101" t="str">
        <f>Q6</f>
        <v>Program Manager / Director</v>
      </c>
      <c r="W6" s="1106">
        <f>'[46]Staffing charts'!$B$7</f>
        <v>1</v>
      </c>
      <c r="X6" s="1102">
        <f t="shared" ref="X6:X14" si="4">S6</f>
        <v>80829.631999999998</v>
      </c>
      <c r="Y6" s="1103">
        <f>W6*X6</f>
        <v>80829.631999999998</v>
      </c>
      <c r="Z6" s="923"/>
      <c r="AA6" s="1101" t="str">
        <f>V6</f>
        <v>Program Manager / Director</v>
      </c>
      <c r="AB6" s="1106">
        <f>'[46]Staffing charts'!$B$7</f>
        <v>1</v>
      </c>
      <c r="AC6" s="1102">
        <f t="shared" ref="AC6:AC14" si="5">X6</f>
        <v>80829.631999999998</v>
      </c>
      <c r="AD6" s="1103">
        <f>AB6*AC6</f>
        <v>80829.631999999998</v>
      </c>
      <c r="AE6" s="923"/>
    </row>
    <row r="7" spans="2:31">
      <c r="B7" s="1033" t="s">
        <v>245</v>
      </c>
      <c r="C7" s="1073">
        <v>1.4</v>
      </c>
      <c r="D7" s="2936">
        <f>'M2023 BLS SALARY CHART (53rd)'!C28</f>
        <v>101806.432</v>
      </c>
      <c r="E7" s="1036">
        <f>D7*C7</f>
        <v>142529.0048</v>
      </c>
      <c r="F7" s="923"/>
      <c r="G7" s="1101"/>
      <c r="H7" s="1073"/>
      <c r="I7" s="1102"/>
      <c r="J7" s="1103"/>
      <c r="K7" s="923"/>
      <c r="L7" s="1101"/>
      <c r="M7" s="1073"/>
      <c r="N7" s="1102"/>
      <c r="O7" s="1103"/>
      <c r="P7" s="923"/>
      <c r="Q7" s="1101"/>
      <c r="R7" s="1106"/>
      <c r="S7" s="1102"/>
      <c r="T7" s="1103"/>
      <c r="U7" s="923"/>
      <c r="V7" s="1101"/>
      <c r="W7" s="1106"/>
      <c r="X7" s="1102"/>
      <c r="Y7" s="1103"/>
      <c r="Z7" s="923"/>
      <c r="AA7" s="1101"/>
      <c r="AB7" s="1106"/>
      <c r="AC7" s="1102"/>
      <c r="AD7" s="1103"/>
      <c r="AE7" s="923"/>
    </row>
    <row r="8" spans="2:31">
      <c r="B8" s="1033" t="s">
        <v>411</v>
      </c>
      <c r="C8" s="1075">
        <f>'[46]Staffing charts'!$B$9</f>
        <v>1</v>
      </c>
      <c r="D8" s="2936">
        <f>'M2023 BLS SALARY CHART (53rd)'!C14</f>
        <v>70211.44</v>
      </c>
      <c r="E8" s="1036">
        <f t="shared" si="0"/>
        <v>70211.44</v>
      </c>
      <c r="F8" s="1054"/>
      <c r="G8" s="1104" t="s">
        <v>411</v>
      </c>
      <c r="H8" s="1105">
        <f>'[46]Staffing charts'!$B$9</f>
        <v>1</v>
      </c>
      <c r="I8" s="1102">
        <f t="shared" si="1"/>
        <v>70211.44</v>
      </c>
      <c r="J8" s="1103">
        <f t="shared" ref="J8:J14" si="6">I8*H8</f>
        <v>70211.44</v>
      </c>
      <c r="K8" s="1054"/>
      <c r="L8" s="1104" t="s">
        <v>411</v>
      </c>
      <c r="M8" s="1105">
        <f>'[46]Staffing charts'!$B$9</f>
        <v>1</v>
      </c>
      <c r="N8" s="1102">
        <f t="shared" si="2"/>
        <v>70211.44</v>
      </c>
      <c r="O8" s="1103">
        <f t="shared" ref="O8:O14" si="7">N8*M8</f>
        <v>70211.44</v>
      </c>
      <c r="P8" s="1054"/>
      <c r="Q8" s="1104" t="s">
        <v>411</v>
      </c>
      <c r="R8" s="1105">
        <f>'[46]Staffing charts'!$B$9</f>
        <v>1</v>
      </c>
      <c r="S8" s="1102">
        <f t="shared" si="3"/>
        <v>70211.44</v>
      </c>
      <c r="T8" s="1103">
        <f t="shared" ref="T8:T14" si="8">S8*R8</f>
        <v>70211.44</v>
      </c>
      <c r="U8" s="1054"/>
      <c r="V8" s="1104" t="s">
        <v>411</v>
      </c>
      <c r="W8" s="1105">
        <f>'[46]Staffing charts'!$B$9</f>
        <v>1</v>
      </c>
      <c r="X8" s="1102">
        <f t="shared" si="4"/>
        <v>70211.44</v>
      </c>
      <c r="Y8" s="1103">
        <f t="shared" ref="Y8:Y14" si="9">W8*X8</f>
        <v>70211.44</v>
      </c>
      <c r="Z8" s="1054"/>
      <c r="AA8" s="1104" t="s">
        <v>411</v>
      </c>
      <c r="AB8" s="1105">
        <f>'[46]Staffing charts'!$B$9</f>
        <v>1</v>
      </c>
      <c r="AC8" s="1102">
        <f t="shared" si="5"/>
        <v>70211.44</v>
      </c>
      <c r="AD8" s="1103">
        <f t="shared" ref="AD8:AD14" si="10">AB8*AC8</f>
        <v>70211.44</v>
      </c>
      <c r="AE8" s="1054"/>
    </row>
    <row r="9" spans="2:31">
      <c r="B9" s="1033" t="s">
        <v>233</v>
      </c>
      <c r="C9" s="2573">
        <v>2.8</v>
      </c>
      <c r="D9" s="2936">
        <f>'RRS 3386'!C8</f>
        <v>56217.241600000001</v>
      </c>
      <c r="E9" s="1036">
        <f>D9*C9</f>
        <v>157408.27648</v>
      </c>
      <c r="F9" s="1054"/>
      <c r="G9" s="1104"/>
      <c r="H9" s="1105"/>
      <c r="I9" s="1102"/>
      <c r="J9" s="1103"/>
      <c r="K9" s="1054"/>
      <c r="L9" s="1104"/>
      <c r="M9" s="1105"/>
      <c r="N9" s="1102"/>
      <c r="O9" s="1103"/>
      <c r="P9" s="1054"/>
      <c r="Q9" s="1104"/>
      <c r="R9" s="1105"/>
      <c r="S9" s="1102"/>
      <c r="T9" s="1103"/>
      <c r="U9" s="1054"/>
      <c r="V9" s="1104"/>
      <c r="W9" s="1105"/>
      <c r="X9" s="1102"/>
      <c r="Y9" s="1103"/>
      <c r="Z9" s="1054"/>
      <c r="AA9" s="1104"/>
      <c r="AB9" s="1105"/>
      <c r="AC9" s="1102"/>
      <c r="AD9" s="1103"/>
      <c r="AE9" s="1054"/>
    </row>
    <row r="10" spans="2:31">
      <c r="B10" s="1033" t="s">
        <v>288</v>
      </c>
      <c r="C10" s="1076">
        <f>'[46]Staffing charts'!C13</f>
        <v>6.3</v>
      </c>
      <c r="D10" s="2936">
        <f>'M2023 BLS SALARY CHART (53rd)'!C6</f>
        <v>43247.567999999999</v>
      </c>
      <c r="E10" s="1036">
        <f t="shared" si="0"/>
        <v>272459.67839999998</v>
      </c>
      <c r="F10" s="1054"/>
      <c r="G10" s="1104" t="s">
        <v>412</v>
      </c>
      <c r="H10" s="1106">
        <f>'[46]Staffing charts'!D13</f>
        <v>6.1</v>
      </c>
      <c r="I10" s="1102">
        <f t="shared" si="1"/>
        <v>43247.567999999999</v>
      </c>
      <c r="J10" s="1103">
        <f t="shared" si="6"/>
        <v>263810.16479999997</v>
      </c>
      <c r="K10" s="1054"/>
      <c r="L10" s="1104" t="s">
        <v>412</v>
      </c>
      <c r="M10" s="1106">
        <f>'[46]Staffing charts'!E13</f>
        <v>5.9</v>
      </c>
      <c r="N10" s="1102">
        <f t="shared" si="2"/>
        <v>43247.567999999999</v>
      </c>
      <c r="O10" s="1103">
        <f t="shared" si="7"/>
        <v>255160.65120000002</v>
      </c>
      <c r="P10" s="1054"/>
      <c r="Q10" s="1104" t="s">
        <v>412</v>
      </c>
      <c r="R10" s="1106">
        <f>'[46]Staffing charts'!F13</f>
        <v>5.7</v>
      </c>
      <c r="S10" s="1102">
        <f t="shared" si="3"/>
        <v>43247.567999999999</v>
      </c>
      <c r="T10" s="1103">
        <f t="shared" si="8"/>
        <v>246511.13760000002</v>
      </c>
      <c r="U10" s="1054"/>
      <c r="V10" s="1104" t="s">
        <v>412</v>
      </c>
      <c r="W10" s="1106">
        <f>'[46]Staffing charts'!G13</f>
        <v>5.5</v>
      </c>
      <c r="X10" s="1102">
        <f t="shared" si="4"/>
        <v>43247.567999999999</v>
      </c>
      <c r="Y10" s="1103">
        <f t="shared" si="9"/>
        <v>237861.62400000001</v>
      </c>
      <c r="Z10" s="1054"/>
      <c r="AA10" s="1104" t="s">
        <v>412</v>
      </c>
      <c r="AB10" s="1106">
        <f>'[46]Staffing charts'!H13</f>
        <v>5.3</v>
      </c>
      <c r="AC10" s="1102">
        <f t="shared" si="5"/>
        <v>43247.567999999999</v>
      </c>
      <c r="AD10" s="1103">
        <f t="shared" si="10"/>
        <v>229212.11039999998</v>
      </c>
      <c r="AE10" s="1054"/>
    </row>
    <row r="11" spans="2:31">
      <c r="B11" s="1033" t="s">
        <v>8</v>
      </c>
      <c r="C11" s="1076">
        <f>'[46]Staffing charts'!C12</f>
        <v>2.2000000000000002</v>
      </c>
      <c r="D11" s="2937">
        <f>'M2023 BLS SALARY CHART (53rd)'!C12</f>
        <v>64438.399999999994</v>
      </c>
      <c r="E11" s="1036">
        <f t="shared" si="0"/>
        <v>141764.48000000001</v>
      </c>
      <c r="F11" s="1054"/>
      <c r="G11" s="1104" t="s">
        <v>8</v>
      </c>
      <c r="H11" s="1106">
        <f>'[46]Staffing charts'!D12</f>
        <v>2.4</v>
      </c>
      <c r="I11" s="821">
        <f t="shared" si="1"/>
        <v>64438.399999999994</v>
      </c>
      <c r="J11" s="1103">
        <f t="shared" si="6"/>
        <v>154652.15999999997</v>
      </c>
      <c r="K11" s="1054"/>
      <c r="L11" s="1104" t="s">
        <v>8</v>
      </c>
      <c r="M11" s="1106">
        <f>'[46]Staffing charts'!E12</f>
        <v>2.6</v>
      </c>
      <c r="N11" s="821">
        <f t="shared" si="2"/>
        <v>64438.399999999994</v>
      </c>
      <c r="O11" s="1103">
        <f t="shared" si="7"/>
        <v>167539.84</v>
      </c>
      <c r="P11" s="1054"/>
      <c r="Q11" s="1104" t="s">
        <v>8</v>
      </c>
      <c r="R11" s="1106">
        <f>'[46]Staffing charts'!F12</f>
        <v>2.8</v>
      </c>
      <c r="S11" s="821">
        <f t="shared" si="3"/>
        <v>64438.399999999994</v>
      </c>
      <c r="T11" s="1103">
        <f t="shared" si="8"/>
        <v>180427.51999999996</v>
      </c>
      <c r="U11" s="1054"/>
      <c r="V11" s="1104" t="s">
        <v>8</v>
      </c>
      <c r="W11" s="1106">
        <f>'[46]Staffing charts'!G12</f>
        <v>3</v>
      </c>
      <c r="X11" s="821">
        <f t="shared" si="4"/>
        <v>64438.399999999994</v>
      </c>
      <c r="Y11" s="1103">
        <f t="shared" si="9"/>
        <v>193315.19999999998</v>
      </c>
      <c r="Z11" s="1054"/>
      <c r="AA11" s="1104" t="s">
        <v>8</v>
      </c>
      <c r="AB11" s="1106">
        <f>'[46]Staffing charts'!H12</f>
        <v>3.2</v>
      </c>
      <c r="AC11" s="821">
        <f t="shared" si="5"/>
        <v>64438.399999999994</v>
      </c>
      <c r="AD11" s="1103">
        <f t="shared" si="10"/>
        <v>206202.88</v>
      </c>
      <c r="AE11" s="1054"/>
    </row>
    <row r="12" spans="2:31">
      <c r="B12" s="1077" t="s">
        <v>413</v>
      </c>
      <c r="C12" s="1075">
        <f>'[46]Staffing charts'!$B$10</f>
        <v>1</v>
      </c>
      <c r="D12" s="2936">
        <f>'M2023 BLS SALARY CHART (53rd)'!C6</f>
        <v>43247.567999999999</v>
      </c>
      <c r="E12" s="1036">
        <f t="shared" si="0"/>
        <v>43247.567999999999</v>
      </c>
      <c r="F12" s="1056"/>
      <c r="G12" s="1107" t="s">
        <v>413</v>
      </c>
      <c r="H12" s="1105">
        <f>'[46]Staffing charts'!$B$10</f>
        <v>1</v>
      </c>
      <c r="I12" s="1102">
        <f t="shared" si="1"/>
        <v>43247.567999999999</v>
      </c>
      <c r="J12" s="1103">
        <f t="shared" si="6"/>
        <v>43247.567999999999</v>
      </c>
      <c r="K12" s="1056"/>
      <c r="L12" s="1107" t="s">
        <v>413</v>
      </c>
      <c r="M12" s="1105">
        <f>'[46]Staffing charts'!$B$10</f>
        <v>1</v>
      </c>
      <c r="N12" s="1102">
        <f t="shared" si="2"/>
        <v>43247.567999999999</v>
      </c>
      <c r="O12" s="1103">
        <f t="shared" si="7"/>
        <v>43247.567999999999</v>
      </c>
      <c r="P12" s="1056"/>
      <c r="Q12" s="1107" t="s">
        <v>413</v>
      </c>
      <c r="R12" s="1105">
        <f>'[46]Staffing charts'!$B$10</f>
        <v>1</v>
      </c>
      <c r="S12" s="1102">
        <f t="shared" si="3"/>
        <v>43247.567999999999</v>
      </c>
      <c r="T12" s="1103">
        <f t="shared" si="8"/>
        <v>43247.567999999999</v>
      </c>
      <c r="U12" s="1056"/>
      <c r="V12" s="1107" t="s">
        <v>413</v>
      </c>
      <c r="W12" s="1105">
        <f>'[46]Staffing charts'!$B$10</f>
        <v>1</v>
      </c>
      <c r="X12" s="1102">
        <f t="shared" si="4"/>
        <v>43247.567999999999</v>
      </c>
      <c r="Y12" s="1103">
        <f t="shared" si="9"/>
        <v>43247.567999999999</v>
      </c>
      <c r="Z12" s="1056"/>
      <c r="AA12" s="1107" t="s">
        <v>413</v>
      </c>
      <c r="AB12" s="1105">
        <f>'[46]Staffing charts'!$B$10</f>
        <v>1</v>
      </c>
      <c r="AC12" s="1102">
        <f t="shared" si="5"/>
        <v>43247.567999999999</v>
      </c>
      <c r="AD12" s="1103">
        <f t="shared" si="10"/>
        <v>43247.567999999999</v>
      </c>
      <c r="AE12" s="1056"/>
    </row>
    <row r="13" spans="2:31">
      <c r="B13" s="1077" t="s">
        <v>414</v>
      </c>
      <c r="C13" s="1075">
        <f>'[46]Staffing charts'!$B$11</f>
        <v>1</v>
      </c>
      <c r="D13" s="2936">
        <f>'M2023 BLS SALARY CHART (53rd)'!C6</f>
        <v>43247.567999999999</v>
      </c>
      <c r="E13" s="1036">
        <f t="shared" si="0"/>
        <v>43247.567999999999</v>
      </c>
      <c r="F13" s="1056"/>
      <c r="G13" s="1107" t="s">
        <v>414</v>
      </c>
      <c r="H13" s="1105">
        <f>'[46]Staffing charts'!$B$11</f>
        <v>1</v>
      </c>
      <c r="I13" s="1102">
        <f t="shared" si="1"/>
        <v>43247.567999999999</v>
      </c>
      <c r="J13" s="1103">
        <f t="shared" si="6"/>
        <v>43247.567999999999</v>
      </c>
      <c r="K13" s="1056"/>
      <c r="L13" s="1107" t="s">
        <v>414</v>
      </c>
      <c r="M13" s="1105">
        <f>'[46]Staffing charts'!$B$11</f>
        <v>1</v>
      </c>
      <c r="N13" s="1102">
        <f t="shared" si="2"/>
        <v>43247.567999999999</v>
      </c>
      <c r="O13" s="1103">
        <f t="shared" si="7"/>
        <v>43247.567999999999</v>
      </c>
      <c r="P13" s="1056"/>
      <c r="Q13" s="1107" t="s">
        <v>414</v>
      </c>
      <c r="R13" s="1105">
        <f>'[46]Staffing charts'!$B$11</f>
        <v>1</v>
      </c>
      <c r="S13" s="1102">
        <f t="shared" si="3"/>
        <v>43247.567999999999</v>
      </c>
      <c r="T13" s="1103">
        <f t="shared" si="8"/>
        <v>43247.567999999999</v>
      </c>
      <c r="U13" s="1056"/>
      <c r="V13" s="1107" t="s">
        <v>414</v>
      </c>
      <c r="W13" s="1105">
        <f>'[46]Staffing charts'!$B$11</f>
        <v>1</v>
      </c>
      <c r="X13" s="1102">
        <f t="shared" si="4"/>
        <v>43247.567999999999</v>
      </c>
      <c r="Y13" s="1103">
        <f t="shared" si="9"/>
        <v>43247.567999999999</v>
      </c>
      <c r="Z13" s="1056"/>
      <c r="AA13" s="1107" t="s">
        <v>414</v>
      </c>
      <c r="AB13" s="1105">
        <f>'[46]Staffing charts'!$B$11</f>
        <v>1</v>
      </c>
      <c r="AC13" s="1102">
        <f t="shared" si="5"/>
        <v>43247.567999999999</v>
      </c>
      <c r="AD13" s="1103">
        <f t="shared" si="10"/>
        <v>43247.567999999999</v>
      </c>
      <c r="AE13" s="1056"/>
    </row>
    <row r="14" spans="2:31" ht="29.5" thickBot="1">
      <c r="B14" s="1039" t="s">
        <v>415</v>
      </c>
      <c r="C14" s="1078">
        <f>SUM(C10:C11)*'M2021 BLS  53%ile'!S44</f>
        <v>1.3403846153846153</v>
      </c>
      <c r="D14" s="2938">
        <f>'M2023 BLS SALARY CHART (53rd)'!C6</f>
        <v>43247.567999999999</v>
      </c>
      <c r="E14" s="1021">
        <f t="shared" si="0"/>
        <v>57968.374799999998</v>
      </c>
      <c r="F14" s="1056"/>
      <c r="G14" s="978" t="s">
        <v>415</v>
      </c>
      <c r="H14" s="1108">
        <f>'[46]FAMILY RESI MODELS'!$G$13</f>
        <v>1.3076923076923077</v>
      </c>
      <c r="I14" s="1109">
        <f t="shared" si="1"/>
        <v>43247.567999999999</v>
      </c>
      <c r="J14" s="1044">
        <f t="shared" si="6"/>
        <v>56554.512000000002</v>
      </c>
      <c r="K14" s="1056"/>
      <c r="L14" s="978" t="s">
        <v>415</v>
      </c>
      <c r="M14" s="1108">
        <f>'[46]FAMILY RESI MODELS'!$L$13</f>
        <v>1.3076923076923077</v>
      </c>
      <c r="N14" s="1109">
        <f t="shared" si="2"/>
        <v>43247.567999999999</v>
      </c>
      <c r="O14" s="1044">
        <f t="shared" si="7"/>
        <v>56554.512000000002</v>
      </c>
      <c r="P14" s="1056"/>
      <c r="Q14" s="978" t="s">
        <v>415</v>
      </c>
      <c r="R14" s="1108">
        <f>'[46]FAMILY RESI MODELS'!$Q$13</f>
        <v>1.3076923076923077</v>
      </c>
      <c r="S14" s="1109">
        <f t="shared" si="3"/>
        <v>43247.567999999999</v>
      </c>
      <c r="T14" s="1044">
        <f t="shared" si="8"/>
        <v>56554.512000000002</v>
      </c>
      <c r="U14" s="1056"/>
      <c r="V14" s="978" t="s">
        <v>415</v>
      </c>
      <c r="W14" s="1108">
        <f>'[46]FAMILY RESI MODELS'!$V$13</f>
        <v>1.3076923076923077</v>
      </c>
      <c r="X14" s="1109">
        <f t="shared" si="4"/>
        <v>43247.567999999999</v>
      </c>
      <c r="Y14" s="1103">
        <f t="shared" si="9"/>
        <v>56554.512000000002</v>
      </c>
      <c r="Z14" s="1054"/>
      <c r="AA14" s="978" t="s">
        <v>415</v>
      </c>
      <c r="AB14" s="1108">
        <f>'[46]FAMILY RESI MODELS'!$AA$13</f>
        <v>1.3076923076923077</v>
      </c>
      <c r="AC14" s="1109">
        <f t="shared" si="5"/>
        <v>43247.567999999999</v>
      </c>
      <c r="AD14" s="1103">
        <f t="shared" si="10"/>
        <v>56554.512000000002</v>
      </c>
      <c r="AE14" s="1054"/>
    </row>
    <row r="15" spans="2:31" ht="15" thickTop="1">
      <c r="B15" s="1079" t="s">
        <v>847</v>
      </c>
      <c r="C15" s="1080">
        <f>SUM(C6:C14)</f>
        <v>18.040384615384614</v>
      </c>
      <c r="D15" s="1011"/>
      <c r="E15" s="1012">
        <f>SUM(E6:E14)</f>
        <v>1009666.0224799999</v>
      </c>
      <c r="F15" s="1057"/>
      <c r="G15" s="988" t="s">
        <v>336</v>
      </c>
      <c r="H15" s="1110">
        <f>SUM(H6:H14)</f>
        <v>13.807692307692308</v>
      </c>
      <c r="I15" s="1013"/>
      <c r="J15" s="990">
        <f>SUM(J6:J14)</f>
        <v>712553.04479999992</v>
      </c>
      <c r="K15" s="1057"/>
      <c r="L15" s="988" t="s">
        <v>336</v>
      </c>
      <c r="M15" s="1110">
        <f>SUM(M6:M14)</f>
        <v>13.807692307692308</v>
      </c>
      <c r="N15" s="1013"/>
      <c r="O15" s="990">
        <f>SUM(O6:O14)</f>
        <v>716791.2111999999</v>
      </c>
      <c r="P15" s="1057"/>
      <c r="Q15" s="988" t="s">
        <v>336</v>
      </c>
      <c r="R15" s="1110">
        <f>SUM(R6:R14)</f>
        <v>13.807692307692308</v>
      </c>
      <c r="S15" s="1014"/>
      <c r="T15" s="990">
        <f>SUM(T6:T14)</f>
        <v>721029.37759999989</v>
      </c>
      <c r="U15" s="1057"/>
      <c r="V15" s="988" t="s">
        <v>336</v>
      </c>
      <c r="W15" s="1110">
        <f>SUM(C6:C14)</f>
        <v>18.040384615384614</v>
      </c>
      <c r="X15" s="1014"/>
      <c r="Y15" s="990">
        <f>SUM(Y6:Y14)</f>
        <v>725267.54399999988</v>
      </c>
      <c r="Z15" s="1057"/>
      <c r="AA15" s="988" t="s">
        <v>336</v>
      </c>
      <c r="AB15" s="1110">
        <f>SUM(C6:C14)</f>
        <v>18.040384615384614</v>
      </c>
      <c r="AC15" s="1015"/>
      <c r="AD15" s="990">
        <f>SUM(AD6:AD14)</f>
        <v>729505.71039999987</v>
      </c>
      <c r="AE15" s="1057"/>
    </row>
    <row r="16" spans="2:31" ht="15" thickBot="1">
      <c r="B16" s="1039" t="s">
        <v>13</v>
      </c>
      <c r="C16" s="2934">
        <f>'M2023 BLS SALARY CHART (53rd)'!C40</f>
        <v>0.24970000000000001</v>
      </c>
      <c r="D16" s="1020"/>
      <c r="E16" s="1021">
        <f>E15*C16</f>
        <v>252113.605813256</v>
      </c>
      <c r="F16" s="923"/>
      <c r="G16" s="1111" t="e">
        <f>#REF!</f>
        <v>#REF!</v>
      </c>
      <c r="H16" s="1081" t="e">
        <f>#REF!</f>
        <v>#REF!</v>
      </c>
      <c r="I16" s="1016"/>
      <c r="J16" s="1017" t="e">
        <f>J15*H16</f>
        <v>#REF!</v>
      </c>
      <c r="K16" s="923"/>
      <c r="L16" s="1111" t="e">
        <f>#REF!</f>
        <v>#REF!</v>
      </c>
      <c r="M16" s="1081" t="e">
        <f>#REF!</f>
        <v>#REF!</v>
      </c>
      <c r="N16" s="1016"/>
      <c r="O16" s="1017" t="e">
        <f>O15*M16</f>
        <v>#REF!</v>
      </c>
      <c r="P16" s="923"/>
      <c r="Q16" s="1111" t="e">
        <f>#REF!</f>
        <v>#REF!</v>
      </c>
      <c r="R16" s="1081" t="e">
        <f>#REF!</f>
        <v>#REF!</v>
      </c>
      <c r="S16" s="1018"/>
      <c r="T16" s="1017" t="e">
        <f>T15*R16</f>
        <v>#REF!</v>
      </c>
      <c r="U16" s="923"/>
      <c r="V16" s="1111" t="e">
        <f>#REF!</f>
        <v>#REF!</v>
      </c>
      <c r="W16" s="1081" t="e">
        <f>#REF!</f>
        <v>#REF!</v>
      </c>
      <c r="X16" s="1018"/>
      <c r="Y16" s="1017" t="e">
        <f>Y15*W16</f>
        <v>#REF!</v>
      </c>
      <c r="Z16" s="923"/>
      <c r="AA16" s="1111" t="e">
        <f>#REF!</f>
        <v>#REF!</v>
      </c>
      <c r="AB16" s="1081" t="e">
        <f>#REF!</f>
        <v>#REF!</v>
      </c>
      <c r="AC16" s="1018"/>
      <c r="AD16" s="1017" t="e">
        <f>AD15*AB16</f>
        <v>#REF!</v>
      </c>
      <c r="AE16" s="923"/>
    </row>
    <row r="17" spans="2:31" ht="15.5" thickTop="1" thickBot="1">
      <c r="B17" s="1039"/>
      <c r="C17" s="1019"/>
      <c r="D17" s="1020"/>
      <c r="E17" s="1021"/>
      <c r="F17" s="1057"/>
      <c r="G17" s="1022" t="s">
        <v>416</v>
      </c>
      <c r="H17" s="1023">
        <f>C17</f>
        <v>0</v>
      </c>
      <c r="I17" s="1024"/>
      <c r="J17" s="1025">
        <f>J15*H17</f>
        <v>0</v>
      </c>
      <c r="K17" s="1057"/>
      <c r="L17" s="1022" t="s">
        <v>416</v>
      </c>
      <c r="M17" s="1023">
        <f>H17</f>
        <v>0</v>
      </c>
      <c r="N17" s="1024"/>
      <c r="O17" s="1025">
        <f>O15*M17</f>
        <v>0</v>
      </c>
      <c r="P17" s="1057"/>
      <c r="Q17" s="1022" t="s">
        <v>416</v>
      </c>
      <c r="R17" s="1023">
        <f>M17</f>
        <v>0</v>
      </c>
      <c r="S17" s="1026"/>
      <c r="T17" s="1025">
        <f>T15*R17</f>
        <v>0</v>
      </c>
      <c r="U17" s="1057"/>
      <c r="V17" s="1022" t="s">
        <v>416</v>
      </c>
      <c r="W17" s="1023">
        <f>R17</f>
        <v>0</v>
      </c>
      <c r="X17" s="1026"/>
      <c r="Y17" s="1025">
        <f>Y15*C17</f>
        <v>0</v>
      </c>
      <c r="Z17" s="1057"/>
      <c r="AA17" s="1027" t="s">
        <v>416</v>
      </c>
      <c r="AB17" s="1023">
        <f>W17</f>
        <v>0</v>
      </c>
      <c r="AC17" s="1026"/>
      <c r="AD17" s="1025">
        <f>AD15*C17</f>
        <v>0</v>
      </c>
      <c r="AE17" s="1057"/>
    </row>
    <row r="18" spans="2:31" ht="15" thickTop="1">
      <c r="B18" s="1082" t="s">
        <v>250</v>
      </c>
      <c r="C18" s="1028"/>
      <c r="D18" s="1029"/>
      <c r="E18" s="1012">
        <f>SUM(E15:E17)</f>
        <v>1261779.6282932558</v>
      </c>
      <c r="F18" s="1057"/>
      <c r="G18" s="972" t="s">
        <v>14</v>
      </c>
      <c r="H18" s="973"/>
      <c r="I18" s="973"/>
      <c r="J18" s="1030" t="e">
        <f>SUM(J15:J17)</f>
        <v>#REF!</v>
      </c>
      <c r="K18" s="1057"/>
      <c r="L18" s="972" t="s">
        <v>14</v>
      </c>
      <c r="M18" s="973"/>
      <c r="N18" s="973"/>
      <c r="O18" s="1030" t="e">
        <f>SUM(O15:O17)</f>
        <v>#REF!</v>
      </c>
      <c r="P18" s="1057"/>
      <c r="Q18" s="972" t="s">
        <v>14</v>
      </c>
      <c r="R18" s="1031"/>
      <c r="S18" s="1032"/>
      <c r="T18" s="1030" t="e">
        <f>SUM(T15:T17)</f>
        <v>#REF!</v>
      </c>
      <c r="U18" s="1057"/>
      <c r="V18" s="972" t="s">
        <v>14</v>
      </c>
      <c r="W18" s="1031"/>
      <c r="X18" s="1032"/>
      <c r="Y18" s="1030" t="e">
        <f>SUM(Y15:Y17)</f>
        <v>#REF!</v>
      </c>
      <c r="Z18" s="1057"/>
      <c r="AA18" s="972" t="s">
        <v>14</v>
      </c>
      <c r="AB18" s="1031"/>
      <c r="AC18" s="1032"/>
      <c r="AD18" s="1030" t="e">
        <f>SUM(AD15:AD17)</f>
        <v>#REF!</v>
      </c>
      <c r="AE18" s="1057"/>
    </row>
    <row r="19" spans="2:31">
      <c r="B19" s="1033" t="s">
        <v>323</v>
      </c>
      <c r="C19" s="1034">
        <f>22.02*(1+2.78%)</f>
        <v>22.632156000000002</v>
      </c>
      <c r="D19" s="1035"/>
      <c r="E19" s="1036">
        <f>C19*$E$3*$E$4</f>
        <v>90868.106339999998</v>
      </c>
      <c r="F19" s="1057"/>
      <c r="G19" s="962" t="s">
        <v>323</v>
      </c>
      <c r="H19" s="975">
        <f>C19</f>
        <v>22.632156000000002</v>
      </c>
      <c r="I19" s="976"/>
      <c r="J19" s="1037">
        <f>H19*$J$3*$J$4</f>
        <v>99128.843280000001</v>
      </c>
      <c r="K19" s="1057"/>
      <c r="L19" s="962" t="s">
        <v>323</v>
      </c>
      <c r="M19" s="975">
        <f>H19</f>
        <v>22.632156000000002</v>
      </c>
      <c r="N19" s="976"/>
      <c r="O19" s="1037">
        <f>M19*$O$3*$O$4</f>
        <v>107389.58022</v>
      </c>
      <c r="P19" s="1057"/>
      <c r="Q19" s="962" t="s">
        <v>323</v>
      </c>
      <c r="R19" s="975">
        <f>M19</f>
        <v>22.632156000000002</v>
      </c>
      <c r="S19" s="1038"/>
      <c r="T19" s="1037">
        <f>R19*$T$3*$T$4</f>
        <v>115650.31716000001</v>
      </c>
      <c r="U19" s="1057"/>
      <c r="V19" s="962" t="s">
        <v>323</v>
      </c>
      <c r="W19" s="975">
        <f>R19</f>
        <v>22.632156000000002</v>
      </c>
      <c r="X19" s="1038"/>
      <c r="Y19" s="1037">
        <f>C19*$Y$3*$Y$4</f>
        <v>123911.05410000001</v>
      </c>
      <c r="Z19" s="1057"/>
      <c r="AA19" s="962" t="s">
        <v>323</v>
      </c>
      <c r="AB19" s="975">
        <f>W19</f>
        <v>22.632156000000002</v>
      </c>
      <c r="AC19" s="1038"/>
      <c r="AD19" s="1037">
        <f>C19*$AD$3*$AD$4</f>
        <v>132171.79104000001</v>
      </c>
      <c r="AE19" s="1057"/>
    </row>
    <row r="20" spans="2:31" ht="29.5" thickBot="1">
      <c r="B20" s="1039" t="s">
        <v>417</v>
      </c>
      <c r="C20" s="1040">
        <f>20.15*(1+2.78%)</f>
        <v>20.710169999999998</v>
      </c>
      <c r="D20" s="1020"/>
      <c r="E20" s="1021">
        <f>C20*$E$3*$E$4</f>
        <v>83151.332549999992</v>
      </c>
      <c r="F20" s="1057"/>
      <c r="G20" s="978" t="s">
        <v>339</v>
      </c>
      <c r="H20" s="979">
        <f>C20</f>
        <v>20.710169999999998</v>
      </c>
      <c r="I20" s="980"/>
      <c r="J20" s="1025">
        <f t="shared" ref="J20" si="11">H20*$J$3*$J$4</f>
        <v>90710.544599999994</v>
      </c>
      <c r="K20" s="1057"/>
      <c r="L20" s="978" t="s">
        <v>339</v>
      </c>
      <c r="M20" s="979">
        <f>H20</f>
        <v>20.710169999999998</v>
      </c>
      <c r="N20" s="980"/>
      <c r="O20" s="1025">
        <f t="shared" ref="O20" si="12">M20*$O$3*$O$4</f>
        <v>98269.756649999981</v>
      </c>
      <c r="P20" s="1057"/>
      <c r="Q20" s="978" t="s">
        <v>339</v>
      </c>
      <c r="R20" s="979">
        <f>M20</f>
        <v>20.710169999999998</v>
      </c>
      <c r="S20" s="1026"/>
      <c r="T20" s="1025">
        <f t="shared" ref="T20" si="13">R20*$T$3*$T$4</f>
        <v>105828.96869999998</v>
      </c>
      <c r="U20" s="1057"/>
      <c r="V20" s="978" t="s">
        <v>339</v>
      </c>
      <c r="W20" s="979">
        <f>R20</f>
        <v>20.710169999999998</v>
      </c>
      <c r="X20" s="1026"/>
      <c r="Y20" s="1025">
        <f>C20*$Y$3*$Y$4</f>
        <v>113388.18074999998</v>
      </c>
      <c r="Z20" s="1057"/>
      <c r="AA20" s="978" t="s">
        <v>339</v>
      </c>
      <c r="AB20" s="979">
        <f>W20</f>
        <v>20.710169999999998</v>
      </c>
      <c r="AC20" s="1026"/>
      <c r="AD20" s="1025">
        <f>C20*$AD$3*$AD$4</f>
        <v>120947.39279999999</v>
      </c>
      <c r="AE20" s="1057"/>
    </row>
    <row r="21" spans="2:31" ht="15.5" thickTop="1" thickBot="1">
      <c r="B21" s="1083" t="s">
        <v>16</v>
      </c>
      <c r="C21" s="1042"/>
      <c r="D21" s="1043"/>
      <c r="E21" s="1021">
        <f>SUM(E18:E20)</f>
        <v>1435799.0671832557</v>
      </c>
      <c r="F21" s="1057"/>
      <c r="G21" s="895" t="s">
        <v>341</v>
      </c>
      <c r="H21" s="896">
        <f>C21</f>
        <v>0</v>
      </c>
      <c r="I21" s="986"/>
      <c r="J21" s="1044" t="e">
        <f>#REF!*H21</f>
        <v>#REF!</v>
      </c>
      <c r="K21" s="1057"/>
      <c r="L21" s="895" t="s">
        <v>341</v>
      </c>
      <c r="M21" s="896">
        <f>C21</f>
        <v>0</v>
      </c>
      <c r="N21" s="986"/>
      <c r="O21" s="1044" t="e">
        <f>#REF!*M21</f>
        <v>#REF!</v>
      </c>
      <c r="P21" s="1057"/>
      <c r="Q21" s="895" t="s">
        <v>341</v>
      </c>
      <c r="R21" s="896">
        <f>M21</f>
        <v>0</v>
      </c>
      <c r="S21" s="1045"/>
      <c r="T21" s="1044" t="e">
        <f>#REF!*R21</f>
        <v>#REF!</v>
      </c>
      <c r="U21" s="1057"/>
      <c r="V21" s="895" t="s">
        <v>341</v>
      </c>
      <c r="W21" s="896">
        <f>R21</f>
        <v>0</v>
      </c>
      <c r="X21" s="1045"/>
      <c r="Y21" s="1044" t="e">
        <f>#REF!*C21</f>
        <v>#REF!</v>
      </c>
      <c r="Z21" s="1057"/>
      <c r="AA21" s="895" t="s">
        <v>341</v>
      </c>
      <c r="AB21" s="896">
        <f>W21</f>
        <v>0</v>
      </c>
      <c r="AC21" s="1045"/>
      <c r="AD21" s="1044" t="e">
        <f>#REF!*C21</f>
        <v>#REF!</v>
      </c>
      <c r="AE21" s="1057"/>
    </row>
    <row r="22" spans="2:31" ht="15" thickTop="1">
      <c r="B22" s="1077" t="s">
        <v>758</v>
      </c>
      <c r="C22" s="2402">
        <f>'M2021 BLS  53%ile'!D41</f>
        <v>0.12</v>
      </c>
      <c r="D22" s="2401"/>
      <c r="E22" s="2135">
        <f>(E21-E17)*C22</f>
        <v>172295.88806199067</v>
      </c>
      <c r="F22" s="1057"/>
      <c r="G22" s="1046" t="str">
        <f>B23</f>
        <v xml:space="preserve"> CAF Rate</v>
      </c>
      <c r="H22" s="1047">
        <f>C23</f>
        <v>3.2549514448865162E-2</v>
      </c>
      <c r="I22" s="1048"/>
      <c r="J22" s="1049" t="e">
        <f>(#REF!+J21-J15)*H22</f>
        <v>#REF!</v>
      </c>
      <c r="K22" s="1057"/>
      <c r="L22" s="1046" t="str">
        <f>G22</f>
        <v xml:space="preserve"> CAF Rate</v>
      </c>
      <c r="M22" s="1050">
        <f>H22</f>
        <v>3.2549514448865162E-2</v>
      </c>
      <c r="N22" s="1048"/>
      <c r="O22" s="1049" t="e">
        <f>(#REF!+O21-O15)*M22</f>
        <v>#REF!</v>
      </c>
      <c r="P22" s="1057"/>
      <c r="Q22" s="1046" t="str">
        <f>L22</f>
        <v xml:space="preserve"> CAF Rate</v>
      </c>
      <c r="R22" s="1050">
        <f>M22</f>
        <v>3.2549514448865162E-2</v>
      </c>
      <c r="S22" s="1051"/>
      <c r="T22" s="1049" t="e">
        <f>(#REF!+T21-T15)*R22</f>
        <v>#REF!</v>
      </c>
      <c r="U22" s="1057"/>
      <c r="V22" s="1046" t="str">
        <f>Q22</f>
        <v xml:space="preserve"> CAF Rate</v>
      </c>
      <c r="W22" s="1050">
        <f>R22</f>
        <v>3.2549514448865162E-2</v>
      </c>
      <c r="X22" s="1051"/>
      <c r="Y22" s="1049" t="e">
        <f>(#REF!+Y21-Y15)*W22</f>
        <v>#REF!</v>
      </c>
      <c r="Z22" s="1057"/>
      <c r="AA22" s="1046" t="str">
        <f>V22</f>
        <v xml:space="preserve"> CAF Rate</v>
      </c>
      <c r="AB22" s="1050">
        <f>W22</f>
        <v>3.2549514448865162E-2</v>
      </c>
      <c r="AC22" s="1051"/>
      <c r="AD22" s="1049" t="e">
        <f>(#REF!+AD21-AD15)*AB22</f>
        <v>#REF!</v>
      </c>
      <c r="AE22" s="1057"/>
    </row>
    <row r="23" spans="2:31">
      <c r="B23" s="2400" t="s">
        <v>810</v>
      </c>
      <c r="C23" s="2935">
        <f>'FALL 24 CAF'!CP38</f>
        <v>3.2549514448865162E-2</v>
      </c>
      <c r="D23" s="2401"/>
      <c r="E23" s="2135">
        <f>(E19+E20+E18)*C23</f>
        <v>46734.562482948502</v>
      </c>
      <c r="F23" s="1057"/>
      <c r="G23" s="988" t="s">
        <v>340</v>
      </c>
      <c r="H23" s="1112"/>
      <c r="I23" s="973"/>
      <c r="J23" s="990" t="e">
        <f>SUM(J21:J22)</f>
        <v>#REF!</v>
      </c>
      <c r="K23" s="1057"/>
      <c r="L23" s="988" t="s">
        <v>340</v>
      </c>
      <c r="M23" s="1112"/>
      <c r="N23" s="973"/>
      <c r="O23" s="990" t="e">
        <f>#REF!+O21+O22</f>
        <v>#REF!</v>
      </c>
      <c r="P23" s="1057"/>
      <c r="Q23" s="988" t="s">
        <v>340</v>
      </c>
      <c r="R23" s="1112"/>
      <c r="S23" s="1032"/>
      <c r="T23" s="990" t="e">
        <f>#REF!+T21+T22</f>
        <v>#REF!</v>
      </c>
      <c r="U23" s="1057"/>
      <c r="V23" s="988" t="s">
        <v>340</v>
      </c>
      <c r="W23" s="1112"/>
      <c r="X23" s="1032"/>
      <c r="Y23" s="990" t="e">
        <f>#REF!+Y21+Y22</f>
        <v>#REF!</v>
      </c>
      <c r="Z23" s="1057"/>
      <c r="AA23" s="988" t="s">
        <v>340</v>
      </c>
      <c r="AB23" s="1112"/>
      <c r="AC23" s="1032"/>
      <c r="AD23" s="990" t="e">
        <f>#REF!+AD21+AD22</f>
        <v>#REF!</v>
      </c>
      <c r="AE23" s="1057"/>
    </row>
    <row r="24" spans="2:31" ht="15" thickBot="1">
      <c r="B24" s="1083" t="s">
        <v>340</v>
      </c>
      <c r="C24" s="1084"/>
      <c r="D24" s="1085"/>
      <c r="E24" s="1086">
        <f>SUM(E21:E23)</f>
        <v>1654829.5177281948</v>
      </c>
      <c r="F24" s="923"/>
      <c r="G24" s="897" t="s">
        <v>343</v>
      </c>
      <c r="H24" s="898"/>
      <c r="I24" s="898"/>
      <c r="J24" s="1113" t="e">
        <f>J23/($J$3*$J$4)</f>
        <v>#REF!</v>
      </c>
      <c r="K24" s="923"/>
      <c r="L24" s="897" t="s">
        <v>343</v>
      </c>
      <c r="M24" s="898"/>
      <c r="N24" s="898"/>
      <c r="O24" s="1113" t="e">
        <f>$O$23/($O$3*$O$4)</f>
        <v>#REF!</v>
      </c>
      <c r="P24" s="923"/>
      <c r="Q24" s="897" t="s">
        <v>343</v>
      </c>
      <c r="R24" s="1122"/>
      <c r="S24" s="1123"/>
      <c r="T24" s="1113" t="e">
        <f>$T$23/($T$3*$T$4)</f>
        <v>#REF!</v>
      </c>
      <c r="U24" s="923"/>
      <c r="V24" s="897" t="s">
        <v>343</v>
      </c>
      <c r="W24" s="1122"/>
      <c r="X24" s="1123"/>
      <c r="Y24" s="1113" t="e">
        <f>$Y$23/($Y$3*$Y$4)</f>
        <v>#REF!</v>
      </c>
      <c r="Z24" s="923"/>
      <c r="AA24" s="897" t="s">
        <v>343</v>
      </c>
      <c r="AB24" s="1122"/>
      <c r="AC24" s="1123"/>
      <c r="AD24" s="1113" t="e">
        <f>$AD$23/($AD$3*$AD$4)</f>
        <v>#REF!</v>
      </c>
      <c r="AE24" s="923"/>
    </row>
    <row r="25" spans="2:31" ht="15" thickBot="1">
      <c r="B25" s="1087" t="s">
        <v>343</v>
      </c>
      <c r="C25" s="1088"/>
      <c r="D25" s="1089"/>
      <c r="E25" s="1090">
        <f>E24/($E$3*$E$4)</f>
        <v>412.16177278410828</v>
      </c>
      <c r="F25" s="923"/>
      <c r="G25" s="1114" t="str">
        <f>B26</f>
        <v>Utilization Factor</v>
      </c>
      <c r="H25" s="1115">
        <v>0.9</v>
      </c>
      <c r="I25" s="902"/>
      <c r="J25" s="1116" t="e">
        <f>J24/H25</f>
        <v>#REF!</v>
      </c>
      <c r="K25" s="923"/>
      <c r="L25" s="1114" t="str">
        <f>G25</f>
        <v>Utilization Factor</v>
      </c>
      <c r="M25" s="1115">
        <v>0.9</v>
      </c>
      <c r="N25" s="902"/>
      <c r="O25" s="1116" t="e">
        <f>O24/M25</f>
        <v>#REF!</v>
      </c>
      <c r="P25" s="923"/>
      <c r="Q25" s="1114" t="str">
        <f>L25</f>
        <v>Utilization Factor</v>
      </c>
      <c r="R25" s="1115">
        <v>0.9</v>
      </c>
      <c r="S25" s="1124"/>
      <c r="T25" s="1116" t="e">
        <f>T24/R25</f>
        <v>#REF!</v>
      </c>
      <c r="U25" s="923"/>
      <c r="V25" s="1114" t="str">
        <f>Q25</f>
        <v>Utilization Factor</v>
      </c>
      <c r="W25" s="1115">
        <v>0.9</v>
      </c>
      <c r="X25" s="1124"/>
      <c r="Y25" s="1116" t="e">
        <f>Y24/W25</f>
        <v>#REF!</v>
      </c>
      <c r="Z25" s="923"/>
      <c r="AA25" s="1114" t="str">
        <f>V25</f>
        <v>Utilization Factor</v>
      </c>
      <c r="AB25" s="1115">
        <v>0.9</v>
      </c>
      <c r="AC25" s="1124"/>
      <c r="AD25" s="1116" t="e">
        <f>AD24/AB25</f>
        <v>#REF!</v>
      </c>
      <c r="AE25" s="923"/>
    </row>
    <row r="26" spans="2:31" ht="15" thickBot="1">
      <c r="B26" s="1077" t="s">
        <v>418</v>
      </c>
      <c r="C26" s="1091">
        <v>0.9</v>
      </c>
      <c r="D26" s="1092"/>
      <c r="E26" s="1093">
        <f>E25/C26</f>
        <v>457.95752531567587</v>
      </c>
      <c r="F26" s="1058"/>
      <c r="G26" s="422" t="s">
        <v>343</v>
      </c>
      <c r="H26" s="1094"/>
      <c r="I26" s="1095"/>
      <c r="J26" s="1052" t="e">
        <f>J25</f>
        <v>#REF!</v>
      </c>
      <c r="K26" s="1058"/>
      <c r="L26" s="422" t="s">
        <v>343</v>
      </c>
      <c r="M26" s="1094"/>
      <c r="N26" s="1095"/>
      <c r="O26" s="1052" t="e">
        <f>O25</f>
        <v>#REF!</v>
      </c>
      <c r="P26" s="1058"/>
      <c r="Q26" s="422" t="s">
        <v>343</v>
      </c>
      <c r="R26" s="1094"/>
      <c r="S26" s="1095"/>
      <c r="T26" s="1052" t="e">
        <f>T25</f>
        <v>#REF!</v>
      </c>
      <c r="U26" s="1058"/>
      <c r="V26" s="422" t="s">
        <v>343</v>
      </c>
      <c r="W26" s="1094"/>
      <c r="X26" s="1095"/>
      <c r="Y26" s="1052" t="e">
        <f>Y25</f>
        <v>#REF!</v>
      </c>
      <c r="Z26" s="1058"/>
      <c r="AA26" s="422" t="s">
        <v>343</v>
      </c>
      <c r="AB26" s="1094"/>
      <c r="AC26" s="1095"/>
      <c r="AD26" s="1052" t="e">
        <f>AD25</f>
        <v>#REF!</v>
      </c>
      <c r="AE26" s="1058"/>
    </row>
    <row r="27" spans="2:31" ht="15" thickBot="1">
      <c r="B27" s="422" t="s">
        <v>343</v>
      </c>
      <c r="C27" s="1094"/>
      <c r="D27" s="1095"/>
      <c r="E27" s="1052">
        <f>E26</f>
        <v>457.95752531567587</v>
      </c>
      <c r="F27" s="1058"/>
      <c r="I27" s="459" t="s">
        <v>682</v>
      </c>
      <c r="J27" s="1527"/>
      <c r="K27" s="1058"/>
      <c r="L27" s="854"/>
      <c r="M27" s="1059"/>
      <c r="N27" s="459" t="s">
        <v>682</v>
      </c>
      <c r="O27" s="1527"/>
      <c r="P27" s="1058"/>
      <c r="S27" s="459" t="s">
        <v>682</v>
      </c>
      <c r="T27" s="1527"/>
      <c r="U27" s="1058"/>
      <c r="X27" s="459" t="s">
        <v>682</v>
      </c>
      <c r="Y27" s="1527"/>
      <c r="Z27" s="1058"/>
      <c r="AC27" s="459" t="s">
        <v>682</v>
      </c>
      <c r="AD27" s="1527"/>
      <c r="AE27" s="1058"/>
    </row>
    <row r="28" spans="2:31">
      <c r="B28" s="2017"/>
      <c r="D28" s="459" t="s">
        <v>682</v>
      </c>
      <c r="E28" s="1527">
        <v>412.17</v>
      </c>
      <c r="G28" s="495"/>
      <c r="H28" s="495"/>
      <c r="I28" s="1526" t="s">
        <v>683</v>
      </c>
      <c r="J28" s="1528" t="e">
        <f>(J26-J27)/J27</f>
        <v>#REF!</v>
      </c>
      <c r="L28" s="854"/>
      <c r="M28" s="1059"/>
      <c r="N28" s="1526" t="s">
        <v>683</v>
      </c>
      <c r="O28" s="1528" t="e">
        <f>(O26-O27)/O27</f>
        <v>#REF!</v>
      </c>
      <c r="S28" s="1526" t="s">
        <v>683</v>
      </c>
      <c r="T28" s="1528" t="e">
        <f>(T26-T27)/T27</f>
        <v>#REF!</v>
      </c>
      <c r="X28" s="1526" t="s">
        <v>683</v>
      </c>
      <c r="Y28" s="1528" t="e">
        <f>(Y26-Y27)/Y27</f>
        <v>#REF!</v>
      </c>
      <c r="AC28" s="1526" t="s">
        <v>683</v>
      </c>
      <c r="AD28" s="1528" t="e">
        <f>(AD26-AD27)/AD27</f>
        <v>#REF!</v>
      </c>
    </row>
    <row r="29" spans="2:31">
      <c r="B29" s="918"/>
      <c r="C29" s="1060"/>
      <c r="D29" s="1526" t="s">
        <v>683</v>
      </c>
      <c r="E29" s="1528">
        <f>(E27-E28)/E28</f>
        <v>0.11108893251734928</v>
      </c>
      <c r="G29" s="495"/>
      <c r="H29" s="495"/>
      <c r="I29" s="495"/>
    </row>
    <row r="30" spans="2:31">
      <c r="G30" s="495"/>
      <c r="H30" s="495"/>
      <c r="I30" s="495"/>
    </row>
    <row r="31" spans="2:31">
      <c r="B31" s="495"/>
      <c r="C31" s="495"/>
      <c r="D31" s="495"/>
      <c r="E31" s="495"/>
      <c r="G31" s="495"/>
      <c r="H31" s="942"/>
      <c r="I31" s="495"/>
    </row>
    <row r="32" spans="2:31">
      <c r="B32" s="1055"/>
      <c r="C32" s="1061"/>
      <c r="D32" s="1061"/>
    </row>
    <row r="33" spans="2:19">
      <c r="B33" s="1055"/>
      <c r="C33" s="1061"/>
      <c r="D33" s="1061"/>
    </row>
    <row r="34" spans="2:19">
      <c r="B34" s="1055"/>
      <c r="C34" s="1061"/>
      <c r="D34" s="1061"/>
    </row>
    <row r="45" spans="2:19">
      <c r="Q45" s="1062"/>
      <c r="R45" s="911"/>
      <c r="S45" s="910"/>
    </row>
    <row r="46" spans="2:19">
      <c r="Q46" s="908"/>
      <c r="R46" s="904"/>
      <c r="S46" s="1054"/>
    </row>
    <row r="47" spans="2:19">
      <c r="Q47" s="908"/>
      <c r="R47" s="904"/>
      <c r="S47" s="1054"/>
    </row>
    <row r="48" spans="2:19">
      <c r="Q48" s="908"/>
      <c r="R48" s="904"/>
      <c r="S48" s="1063"/>
    </row>
    <row r="49" spans="12:22">
      <c r="Q49" s="908"/>
      <c r="R49" s="904"/>
      <c r="S49" s="1054"/>
    </row>
    <row r="50" spans="12:22">
      <c r="L50" s="931"/>
      <c r="M50" s="931"/>
      <c r="Q50" s="908"/>
      <c r="R50" s="904"/>
      <c r="S50" s="1063"/>
    </row>
    <row r="51" spans="12:22">
      <c r="Q51" s="908"/>
      <c r="R51" s="904"/>
      <c r="S51" s="1054"/>
      <c r="V51" s="920"/>
    </row>
    <row r="52" spans="12:22">
      <c r="Q52" s="908"/>
      <c r="R52" s="904"/>
      <c r="S52" s="1056"/>
    </row>
    <row r="53" spans="12:22">
      <c r="Q53" s="908"/>
      <c r="R53" s="1064"/>
      <c r="S53" s="1056"/>
    </row>
    <row r="54" spans="12:22">
      <c r="Q54" s="904"/>
      <c r="R54" s="904"/>
      <c r="S54" s="1063"/>
    </row>
    <row r="55" spans="12:22">
      <c r="Q55" s="904"/>
      <c r="R55" s="1064"/>
      <c r="S55" s="1065"/>
    </row>
    <row r="56" spans="12:22">
      <c r="Q56" s="912"/>
      <c r="R56" s="1066"/>
      <c r="S56" s="1067"/>
    </row>
    <row r="57" spans="12:22">
      <c r="Q57" s="904"/>
      <c r="R57" s="1064"/>
      <c r="S57" s="945"/>
    </row>
    <row r="58" spans="12:22">
      <c r="Q58" s="904"/>
      <c r="R58" s="1064"/>
      <c r="S58" s="1065"/>
    </row>
    <row r="59" spans="12:22">
      <c r="Q59" s="904"/>
      <c r="R59" s="1064"/>
      <c r="S59" s="1065"/>
    </row>
    <row r="60" spans="12:22">
      <c r="Q60" s="908"/>
      <c r="R60" s="1068"/>
      <c r="S60" s="1054"/>
    </row>
    <row r="61" spans="12:22">
      <c r="Q61" s="904"/>
      <c r="R61" s="1064"/>
      <c r="S61" s="1063"/>
    </row>
    <row r="62" spans="12:22">
      <c r="Q62" s="908"/>
      <c r="R62" s="1064"/>
      <c r="S62" s="1069"/>
    </row>
    <row r="63" spans="12:22">
      <c r="Q63" s="904"/>
      <c r="R63" s="904"/>
      <c r="S63" s="1065"/>
    </row>
    <row r="64" spans="12:22">
      <c r="Q64" s="904"/>
      <c r="R64" s="904"/>
      <c r="S64" s="1054"/>
    </row>
    <row r="65" spans="17:19">
      <c r="Q65" s="904"/>
      <c r="R65" s="904"/>
      <c r="S65" s="1065"/>
    </row>
    <row r="66" spans="17:19">
      <c r="Q66" s="904"/>
      <c r="R66" s="904"/>
      <c r="S66" s="945"/>
    </row>
  </sheetData>
  <mergeCells count="13">
    <mergeCell ref="AA3:AB3"/>
    <mergeCell ref="B4:C4"/>
    <mergeCell ref="G4:H4"/>
    <mergeCell ref="L4:M4"/>
    <mergeCell ref="Q4:R4"/>
    <mergeCell ref="V4:W4"/>
    <mergeCell ref="AA4:AB4"/>
    <mergeCell ref="V3:W3"/>
    <mergeCell ref="L2:M2"/>
    <mergeCell ref="B3:C3"/>
    <mergeCell ref="G3:H3"/>
    <mergeCell ref="L3:M3"/>
    <mergeCell ref="Q3:R3"/>
  </mergeCells>
  <pageMargins left="0.25" right="0.25" top="0.75" bottom="0.75" header="0.3" footer="0.3"/>
  <pageSetup scale="55" orientation="landscape" r:id="rId1"/>
  <headerFooter>
    <oddHeader>&amp;CFAMILY RESI</oddHeader>
  </headerFooter>
  <colBreaks count="1" manualBreakCount="1">
    <brk id="16" min="1" max="42" man="1"/>
  </colBreaks>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P63"/>
  <sheetViews>
    <sheetView zoomScaleNormal="100" zoomScaleSheetLayoutView="70" workbookViewId="0">
      <selection activeCell="E26" sqref="E26"/>
    </sheetView>
  </sheetViews>
  <sheetFormatPr defaultRowHeight="14.5"/>
  <cols>
    <col min="1" max="1" width="5.7265625" style="463" customWidth="1"/>
    <col min="2" max="2" width="35.26953125" style="463" customWidth="1"/>
    <col min="3" max="3" width="14" style="463" bestFit="1" customWidth="1"/>
    <col min="4" max="4" width="11.1796875" style="463" customWidth="1"/>
    <col min="5" max="5" width="15.26953125" style="463" customWidth="1"/>
    <col min="6" max="6" width="6.26953125" style="463" customWidth="1"/>
    <col min="7" max="7" width="11.81640625" style="463" bestFit="1" customWidth="1"/>
    <col min="8" max="8" width="5.54296875" style="463" bestFit="1" customWidth="1"/>
    <col min="9" max="9" width="12.1796875" style="463" customWidth="1"/>
    <col min="10" max="10" width="12.54296875" style="463" customWidth="1"/>
    <col min="11" max="11" width="11.7265625" style="463" bestFit="1" customWidth="1"/>
    <col min="12" max="12" width="8.81640625" style="463"/>
    <col min="13" max="13" width="23.7265625" style="463" bestFit="1" customWidth="1"/>
    <col min="14" max="14" width="8.81640625" style="463"/>
    <col min="15" max="15" width="12.453125" style="463" customWidth="1"/>
    <col min="16" max="16" width="21" style="463" customWidth="1"/>
    <col min="17" max="248" width="8.81640625" style="463"/>
    <col min="249" max="249" width="24.7265625" style="463" bestFit="1" customWidth="1"/>
    <col min="250" max="250" width="14.26953125" style="463" bestFit="1" customWidth="1"/>
    <col min="251" max="251" width="12" style="463" bestFit="1" customWidth="1"/>
    <col min="252" max="252" width="8.7265625" style="463" bestFit="1" customWidth="1"/>
    <col min="253" max="253" width="11.7265625" style="463" bestFit="1" customWidth="1"/>
    <col min="254" max="254" width="7.26953125" style="463" bestFit="1" customWidth="1"/>
    <col min="255" max="255" width="20.7265625" style="463" customWidth="1"/>
    <col min="256" max="256" width="24.7265625" style="463" bestFit="1" customWidth="1"/>
    <col min="257" max="257" width="21.1796875" style="463" customWidth="1"/>
    <col min="258" max="259" width="8.81640625" style="463"/>
    <col min="260" max="260" width="11.7265625" style="463" bestFit="1" customWidth="1"/>
    <col min="261" max="504" width="8.81640625" style="463"/>
    <col min="505" max="505" width="24.7265625" style="463" bestFit="1" customWidth="1"/>
    <col min="506" max="506" width="14.26953125" style="463" bestFit="1" customWidth="1"/>
    <col min="507" max="507" width="12" style="463" bestFit="1" customWidth="1"/>
    <col min="508" max="508" width="8.7265625" style="463" bestFit="1" customWidth="1"/>
    <col min="509" max="509" width="11.7265625" style="463" bestFit="1" customWidth="1"/>
    <col min="510" max="510" width="7.26953125" style="463" bestFit="1" customWidth="1"/>
    <col min="511" max="511" width="20.7265625" style="463" customWidth="1"/>
    <col min="512" max="512" width="24.7265625" style="463" bestFit="1" customWidth="1"/>
    <col min="513" max="513" width="21.1796875" style="463" customWidth="1"/>
    <col min="514" max="515" width="8.81640625" style="463"/>
    <col min="516" max="516" width="11.7265625" style="463" bestFit="1" customWidth="1"/>
    <col min="517" max="760" width="8.81640625" style="463"/>
    <col min="761" max="761" width="24.7265625" style="463" bestFit="1" customWidth="1"/>
    <col min="762" max="762" width="14.26953125" style="463" bestFit="1" customWidth="1"/>
    <col min="763" max="763" width="12" style="463" bestFit="1" customWidth="1"/>
    <col min="764" max="764" width="8.7265625" style="463" bestFit="1" customWidth="1"/>
    <col min="765" max="765" width="11.7265625" style="463" bestFit="1" customWidth="1"/>
    <col min="766" max="766" width="7.26953125" style="463" bestFit="1" customWidth="1"/>
    <col min="767" max="767" width="20.7265625" style="463" customWidth="1"/>
    <col min="768" max="768" width="24.7265625" style="463" bestFit="1" customWidth="1"/>
    <col min="769" max="769" width="21.1796875" style="463" customWidth="1"/>
    <col min="770" max="771" width="8.81640625" style="463"/>
    <col min="772" max="772" width="11.7265625" style="463" bestFit="1" customWidth="1"/>
    <col min="773" max="1016" width="8.81640625" style="463"/>
    <col min="1017" max="1017" width="24.7265625" style="463" bestFit="1" customWidth="1"/>
    <col min="1018" max="1018" width="14.26953125" style="463" bestFit="1" customWidth="1"/>
    <col min="1019" max="1019" width="12" style="463" bestFit="1" customWidth="1"/>
    <col min="1020" max="1020" width="8.7265625" style="463" bestFit="1" customWidth="1"/>
    <col min="1021" max="1021" width="11.7265625" style="463" bestFit="1" customWidth="1"/>
    <col min="1022" max="1022" width="7.26953125" style="463" bestFit="1" customWidth="1"/>
    <col min="1023" max="1023" width="20.7265625" style="463" customWidth="1"/>
    <col min="1024" max="1024" width="24.7265625" style="463" bestFit="1" customWidth="1"/>
    <col min="1025" max="1025" width="21.1796875" style="463" customWidth="1"/>
    <col min="1026" max="1027" width="8.81640625" style="463"/>
    <col min="1028" max="1028" width="11.7265625" style="463" bestFit="1" customWidth="1"/>
    <col min="1029" max="1272" width="8.81640625" style="463"/>
    <col min="1273" max="1273" width="24.7265625" style="463" bestFit="1" customWidth="1"/>
    <col min="1274" max="1274" width="14.26953125" style="463" bestFit="1" customWidth="1"/>
    <col min="1275" max="1275" width="12" style="463" bestFit="1" customWidth="1"/>
    <col min="1276" max="1276" width="8.7265625" style="463" bestFit="1" customWidth="1"/>
    <col min="1277" max="1277" width="11.7265625" style="463" bestFit="1" customWidth="1"/>
    <col min="1278" max="1278" width="7.26953125" style="463" bestFit="1" customWidth="1"/>
    <col min="1279" max="1279" width="20.7265625" style="463" customWidth="1"/>
    <col min="1280" max="1280" width="24.7265625" style="463" bestFit="1" customWidth="1"/>
    <col min="1281" max="1281" width="21.1796875" style="463" customWidth="1"/>
    <col min="1282" max="1283" width="8.81640625" style="463"/>
    <col min="1284" max="1284" width="11.7265625" style="463" bestFit="1" customWidth="1"/>
    <col min="1285" max="1528" width="8.81640625" style="463"/>
    <col min="1529" max="1529" width="24.7265625" style="463" bestFit="1" customWidth="1"/>
    <col min="1530" max="1530" width="14.26953125" style="463" bestFit="1" customWidth="1"/>
    <col min="1531" max="1531" width="12" style="463" bestFit="1" customWidth="1"/>
    <col min="1532" max="1532" width="8.7265625" style="463" bestFit="1" customWidth="1"/>
    <col min="1533" max="1533" width="11.7265625" style="463" bestFit="1" customWidth="1"/>
    <col min="1534" max="1534" width="7.26953125" style="463" bestFit="1" customWidth="1"/>
    <col min="1535" max="1535" width="20.7265625" style="463" customWidth="1"/>
    <col min="1536" max="1536" width="24.7265625" style="463" bestFit="1" customWidth="1"/>
    <col min="1537" max="1537" width="21.1796875" style="463" customWidth="1"/>
    <col min="1538" max="1539" width="8.81640625" style="463"/>
    <col min="1540" max="1540" width="11.7265625" style="463" bestFit="1" customWidth="1"/>
    <col min="1541" max="1784" width="8.81640625" style="463"/>
    <col min="1785" max="1785" width="24.7265625" style="463" bestFit="1" customWidth="1"/>
    <col min="1786" max="1786" width="14.26953125" style="463" bestFit="1" customWidth="1"/>
    <col min="1787" max="1787" width="12" style="463" bestFit="1" customWidth="1"/>
    <col min="1788" max="1788" width="8.7265625" style="463" bestFit="1" customWidth="1"/>
    <col min="1789" max="1789" width="11.7265625" style="463" bestFit="1" customWidth="1"/>
    <col min="1790" max="1790" width="7.26953125" style="463" bestFit="1" customWidth="1"/>
    <col min="1791" max="1791" width="20.7265625" style="463" customWidth="1"/>
    <col min="1792" max="1792" width="24.7265625" style="463" bestFit="1" customWidth="1"/>
    <col min="1793" max="1793" width="21.1796875" style="463" customWidth="1"/>
    <col min="1794" max="1795" width="8.81640625" style="463"/>
    <col min="1796" max="1796" width="11.7265625" style="463" bestFit="1" customWidth="1"/>
    <col min="1797" max="2040" width="8.81640625" style="463"/>
    <col min="2041" max="2041" width="24.7265625" style="463" bestFit="1" customWidth="1"/>
    <col min="2042" max="2042" width="14.26953125" style="463" bestFit="1" customWidth="1"/>
    <col min="2043" max="2043" width="12" style="463" bestFit="1" customWidth="1"/>
    <col min="2044" max="2044" width="8.7265625" style="463" bestFit="1" customWidth="1"/>
    <col min="2045" max="2045" width="11.7265625" style="463" bestFit="1" customWidth="1"/>
    <col min="2046" max="2046" width="7.26953125" style="463" bestFit="1" customWidth="1"/>
    <col min="2047" max="2047" width="20.7265625" style="463" customWidth="1"/>
    <col min="2048" max="2048" width="24.7265625" style="463" bestFit="1" customWidth="1"/>
    <col min="2049" max="2049" width="21.1796875" style="463" customWidth="1"/>
    <col min="2050" max="2051" width="8.81640625" style="463"/>
    <col min="2052" max="2052" width="11.7265625" style="463" bestFit="1" customWidth="1"/>
    <col min="2053" max="2296" width="8.81640625" style="463"/>
    <col min="2297" max="2297" width="24.7265625" style="463" bestFit="1" customWidth="1"/>
    <col min="2298" max="2298" width="14.26953125" style="463" bestFit="1" customWidth="1"/>
    <col min="2299" max="2299" width="12" style="463" bestFit="1" customWidth="1"/>
    <col min="2300" max="2300" width="8.7265625" style="463" bestFit="1" customWidth="1"/>
    <col min="2301" max="2301" width="11.7265625" style="463" bestFit="1" customWidth="1"/>
    <col min="2302" max="2302" width="7.26953125" style="463" bestFit="1" customWidth="1"/>
    <col min="2303" max="2303" width="20.7265625" style="463" customWidth="1"/>
    <col min="2304" max="2304" width="24.7265625" style="463" bestFit="1" customWidth="1"/>
    <col min="2305" max="2305" width="21.1796875" style="463" customWidth="1"/>
    <col min="2306" max="2307" width="8.81640625" style="463"/>
    <col min="2308" max="2308" width="11.7265625" style="463" bestFit="1" customWidth="1"/>
    <col min="2309" max="2552" width="8.81640625" style="463"/>
    <col min="2553" max="2553" width="24.7265625" style="463" bestFit="1" customWidth="1"/>
    <col min="2554" max="2554" width="14.26953125" style="463" bestFit="1" customWidth="1"/>
    <col min="2555" max="2555" width="12" style="463" bestFit="1" customWidth="1"/>
    <col min="2556" max="2556" width="8.7265625" style="463" bestFit="1" customWidth="1"/>
    <col min="2557" max="2557" width="11.7265625" style="463" bestFit="1" customWidth="1"/>
    <col min="2558" max="2558" width="7.26953125" style="463" bestFit="1" customWidth="1"/>
    <col min="2559" max="2559" width="20.7265625" style="463" customWidth="1"/>
    <col min="2560" max="2560" width="24.7265625" style="463" bestFit="1" customWidth="1"/>
    <col min="2561" max="2561" width="21.1796875" style="463" customWidth="1"/>
    <col min="2562" max="2563" width="8.81640625" style="463"/>
    <col min="2564" max="2564" width="11.7265625" style="463" bestFit="1" customWidth="1"/>
    <col min="2565" max="2808" width="8.81640625" style="463"/>
    <col min="2809" max="2809" width="24.7265625" style="463" bestFit="1" customWidth="1"/>
    <col min="2810" max="2810" width="14.26953125" style="463" bestFit="1" customWidth="1"/>
    <col min="2811" max="2811" width="12" style="463" bestFit="1" customWidth="1"/>
    <col min="2812" max="2812" width="8.7265625" style="463" bestFit="1" customWidth="1"/>
    <col min="2813" max="2813" width="11.7265625" style="463" bestFit="1" customWidth="1"/>
    <col min="2814" max="2814" width="7.26953125" style="463" bestFit="1" customWidth="1"/>
    <col min="2815" max="2815" width="20.7265625" style="463" customWidth="1"/>
    <col min="2816" max="2816" width="24.7265625" style="463" bestFit="1" customWidth="1"/>
    <col min="2817" max="2817" width="21.1796875" style="463" customWidth="1"/>
    <col min="2818" max="2819" width="8.81640625" style="463"/>
    <col min="2820" max="2820" width="11.7265625" style="463" bestFit="1" customWidth="1"/>
    <col min="2821" max="3064" width="8.81640625" style="463"/>
    <col min="3065" max="3065" width="24.7265625" style="463" bestFit="1" customWidth="1"/>
    <col min="3066" max="3066" width="14.26953125" style="463" bestFit="1" customWidth="1"/>
    <col min="3067" max="3067" width="12" style="463" bestFit="1" customWidth="1"/>
    <col min="3068" max="3068" width="8.7265625" style="463" bestFit="1" customWidth="1"/>
    <col min="3069" max="3069" width="11.7265625" style="463" bestFit="1" customWidth="1"/>
    <col min="3070" max="3070" width="7.26953125" style="463" bestFit="1" customWidth="1"/>
    <col min="3071" max="3071" width="20.7265625" style="463" customWidth="1"/>
    <col min="3072" max="3072" width="24.7265625" style="463" bestFit="1" customWidth="1"/>
    <col min="3073" max="3073" width="21.1796875" style="463" customWidth="1"/>
    <col min="3074" max="3075" width="8.81640625" style="463"/>
    <col min="3076" max="3076" width="11.7265625" style="463" bestFit="1" customWidth="1"/>
    <col min="3077" max="3320" width="8.81640625" style="463"/>
    <col min="3321" max="3321" width="24.7265625" style="463" bestFit="1" customWidth="1"/>
    <col min="3322" max="3322" width="14.26953125" style="463" bestFit="1" customWidth="1"/>
    <col min="3323" max="3323" width="12" style="463" bestFit="1" customWidth="1"/>
    <col min="3324" max="3324" width="8.7265625" style="463" bestFit="1" customWidth="1"/>
    <col min="3325" max="3325" width="11.7265625" style="463" bestFit="1" customWidth="1"/>
    <col min="3326" max="3326" width="7.26953125" style="463" bestFit="1" customWidth="1"/>
    <col min="3327" max="3327" width="20.7265625" style="463" customWidth="1"/>
    <col min="3328" max="3328" width="24.7265625" style="463" bestFit="1" customWidth="1"/>
    <col min="3329" max="3329" width="21.1796875" style="463" customWidth="1"/>
    <col min="3330" max="3331" width="8.81640625" style="463"/>
    <col min="3332" max="3332" width="11.7265625" style="463" bestFit="1" customWidth="1"/>
    <col min="3333" max="3576" width="8.81640625" style="463"/>
    <col min="3577" max="3577" width="24.7265625" style="463" bestFit="1" customWidth="1"/>
    <col min="3578" max="3578" width="14.26953125" style="463" bestFit="1" customWidth="1"/>
    <col min="3579" max="3579" width="12" style="463" bestFit="1" customWidth="1"/>
    <col min="3580" max="3580" width="8.7265625" style="463" bestFit="1" customWidth="1"/>
    <col min="3581" max="3581" width="11.7265625" style="463" bestFit="1" customWidth="1"/>
    <col min="3582" max="3582" width="7.26953125" style="463" bestFit="1" customWidth="1"/>
    <col min="3583" max="3583" width="20.7265625" style="463" customWidth="1"/>
    <col min="3584" max="3584" width="24.7265625" style="463" bestFit="1" customWidth="1"/>
    <col min="3585" max="3585" width="21.1796875" style="463" customWidth="1"/>
    <col min="3586" max="3587" width="8.81640625" style="463"/>
    <col min="3588" max="3588" width="11.7265625" style="463" bestFit="1" customWidth="1"/>
    <col min="3589" max="3832" width="8.81640625" style="463"/>
    <col min="3833" max="3833" width="24.7265625" style="463" bestFit="1" customWidth="1"/>
    <col min="3834" max="3834" width="14.26953125" style="463" bestFit="1" customWidth="1"/>
    <col min="3835" max="3835" width="12" style="463" bestFit="1" customWidth="1"/>
    <col min="3836" max="3836" width="8.7265625" style="463" bestFit="1" customWidth="1"/>
    <col min="3837" max="3837" width="11.7265625" style="463" bestFit="1" customWidth="1"/>
    <col min="3838" max="3838" width="7.26953125" style="463" bestFit="1" customWidth="1"/>
    <col min="3839" max="3839" width="20.7265625" style="463" customWidth="1"/>
    <col min="3840" max="3840" width="24.7265625" style="463" bestFit="1" customWidth="1"/>
    <col min="3841" max="3841" width="21.1796875" style="463" customWidth="1"/>
    <col min="3842" max="3843" width="8.81640625" style="463"/>
    <col min="3844" max="3844" width="11.7265625" style="463" bestFit="1" customWidth="1"/>
    <col min="3845" max="4088" width="8.81640625" style="463"/>
    <col min="4089" max="4089" width="24.7265625" style="463" bestFit="1" customWidth="1"/>
    <col min="4090" max="4090" width="14.26953125" style="463" bestFit="1" customWidth="1"/>
    <col min="4091" max="4091" width="12" style="463" bestFit="1" customWidth="1"/>
    <col min="4092" max="4092" width="8.7265625" style="463" bestFit="1" customWidth="1"/>
    <col min="4093" max="4093" width="11.7265625" style="463" bestFit="1" customWidth="1"/>
    <col min="4094" max="4094" width="7.26953125" style="463" bestFit="1" customWidth="1"/>
    <col min="4095" max="4095" width="20.7265625" style="463" customWidth="1"/>
    <col min="4096" max="4096" width="24.7265625" style="463" bestFit="1" customWidth="1"/>
    <col min="4097" max="4097" width="21.1796875" style="463" customWidth="1"/>
    <col min="4098" max="4099" width="8.81640625" style="463"/>
    <col min="4100" max="4100" width="11.7265625" style="463" bestFit="1" customWidth="1"/>
    <col min="4101" max="4344" width="8.81640625" style="463"/>
    <col min="4345" max="4345" width="24.7265625" style="463" bestFit="1" customWidth="1"/>
    <col min="4346" max="4346" width="14.26953125" style="463" bestFit="1" customWidth="1"/>
    <col min="4347" max="4347" width="12" style="463" bestFit="1" customWidth="1"/>
    <col min="4348" max="4348" width="8.7265625" style="463" bestFit="1" customWidth="1"/>
    <col min="4349" max="4349" width="11.7265625" style="463" bestFit="1" customWidth="1"/>
    <col min="4350" max="4350" width="7.26953125" style="463" bestFit="1" customWidth="1"/>
    <col min="4351" max="4351" width="20.7265625" style="463" customWidth="1"/>
    <col min="4352" max="4352" width="24.7265625" style="463" bestFit="1" customWidth="1"/>
    <col min="4353" max="4353" width="21.1796875" style="463" customWidth="1"/>
    <col min="4354" max="4355" width="8.81640625" style="463"/>
    <col min="4356" max="4356" width="11.7265625" style="463" bestFit="1" customWidth="1"/>
    <col min="4357" max="4600" width="8.81640625" style="463"/>
    <col min="4601" max="4601" width="24.7265625" style="463" bestFit="1" customWidth="1"/>
    <col min="4602" max="4602" width="14.26953125" style="463" bestFit="1" customWidth="1"/>
    <col min="4603" max="4603" width="12" style="463" bestFit="1" customWidth="1"/>
    <col min="4604" max="4604" width="8.7265625" style="463" bestFit="1" customWidth="1"/>
    <col min="4605" max="4605" width="11.7265625" style="463" bestFit="1" customWidth="1"/>
    <col min="4606" max="4606" width="7.26953125" style="463" bestFit="1" customWidth="1"/>
    <col min="4607" max="4607" width="20.7265625" style="463" customWidth="1"/>
    <col min="4608" max="4608" width="24.7265625" style="463" bestFit="1" customWidth="1"/>
    <col min="4609" max="4609" width="21.1796875" style="463" customWidth="1"/>
    <col min="4610" max="4611" width="8.81640625" style="463"/>
    <col min="4612" max="4612" width="11.7265625" style="463" bestFit="1" customWidth="1"/>
    <col min="4613" max="4856" width="8.81640625" style="463"/>
    <col min="4857" max="4857" width="24.7265625" style="463" bestFit="1" customWidth="1"/>
    <col min="4858" max="4858" width="14.26953125" style="463" bestFit="1" customWidth="1"/>
    <col min="4859" max="4859" width="12" style="463" bestFit="1" customWidth="1"/>
    <col min="4860" max="4860" width="8.7265625" style="463" bestFit="1" customWidth="1"/>
    <col min="4861" max="4861" width="11.7265625" style="463" bestFit="1" customWidth="1"/>
    <col min="4862" max="4862" width="7.26953125" style="463" bestFit="1" customWidth="1"/>
    <col min="4863" max="4863" width="20.7265625" style="463" customWidth="1"/>
    <col min="4864" max="4864" width="24.7265625" style="463" bestFit="1" customWidth="1"/>
    <col min="4865" max="4865" width="21.1796875" style="463" customWidth="1"/>
    <col min="4866" max="4867" width="8.81640625" style="463"/>
    <col min="4868" max="4868" width="11.7265625" style="463" bestFit="1" customWidth="1"/>
    <col min="4869" max="5112" width="8.81640625" style="463"/>
    <col min="5113" max="5113" width="24.7265625" style="463" bestFit="1" customWidth="1"/>
    <col min="5114" max="5114" width="14.26953125" style="463" bestFit="1" customWidth="1"/>
    <col min="5115" max="5115" width="12" style="463" bestFit="1" customWidth="1"/>
    <col min="5116" max="5116" width="8.7265625" style="463" bestFit="1" customWidth="1"/>
    <col min="5117" max="5117" width="11.7265625" style="463" bestFit="1" customWidth="1"/>
    <col min="5118" max="5118" width="7.26953125" style="463" bestFit="1" customWidth="1"/>
    <col min="5119" max="5119" width="20.7265625" style="463" customWidth="1"/>
    <col min="5120" max="5120" width="24.7265625" style="463" bestFit="1" customWidth="1"/>
    <col min="5121" max="5121" width="21.1796875" style="463" customWidth="1"/>
    <col min="5122" max="5123" width="8.81640625" style="463"/>
    <col min="5124" max="5124" width="11.7265625" style="463" bestFit="1" customWidth="1"/>
    <col min="5125" max="5368" width="8.81640625" style="463"/>
    <col min="5369" max="5369" width="24.7265625" style="463" bestFit="1" customWidth="1"/>
    <col min="5370" max="5370" width="14.26953125" style="463" bestFit="1" customWidth="1"/>
    <col min="5371" max="5371" width="12" style="463" bestFit="1" customWidth="1"/>
    <col min="5372" max="5372" width="8.7265625" style="463" bestFit="1" customWidth="1"/>
    <col min="5373" max="5373" width="11.7265625" style="463" bestFit="1" customWidth="1"/>
    <col min="5374" max="5374" width="7.26953125" style="463" bestFit="1" customWidth="1"/>
    <col min="5375" max="5375" width="20.7265625" style="463" customWidth="1"/>
    <col min="5376" max="5376" width="24.7265625" style="463" bestFit="1" customWidth="1"/>
    <col min="5377" max="5377" width="21.1796875" style="463" customWidth="1"/>
    <col min="5378" max="5379" width="8.81640625" style="463"/>
    <col min="5380" max="5380" width="11.7265625" style="463" bestFit="1" customWidth="1"/>
    <col min="5381" max="5624" width="8.81640625" style="463"/>
    <col min="5625" max="5625" width="24.7265625" style="463" bestFit="1" customWidth="1"/>
    <col min="5626" max="5626" width="14.26953125" style="463" bestFit="1" customWidth="1"/>
    <col min="5627" max="5627" width="12" style="463" bestFit="1" customWidth="1"/>
    <col min="5628" max="5628" width="8.7265625" style="463" bestFit="1" customWidth="1"/>
    <col min="5629" max="5629" width="11.7265625" style="463" bestFit="1" customWidth="1"/>
    <col min="5630" max="5630" width="7.26953125" style="463" bestFit="1" customWidth="1"/>
    <col min="5631" max="5631" width="20.7265625" style="463" customWidth="1"/>
    <col min="5632" max="5632" width="24.7265625" style="463" bestFit="1" customWidth="1"/>
    <col min="5633" max="5633" width="21.1796875" style="463" customWidth="1"/>
    <col min="5634" max="5635" width="8.81640625" style="463"/>
    <col min="5636" max="5636" width="11.7265625" style="463" bestFit="1" customWidth="1"/>
    <col min="5637" max="5880" width="8.81640625" style="463"/>
    <col min="5881" max="5881" width="24.7265625" style="463" bestFit="1" customWidth="1"/>
    <col min="5882" max="5882" width="14.26953125" style="463" bestFit="1" customWidth="1"/>
    <col min="5883" max="5883" width="12" style="463" bestFit="1" customWidth="1"/>
    <col min="5884" max="5884" width="8.7265625" style="463" bestFit="1" customWidth="1"/>
    <col min="5885" max="5885" width="11.7265625" style="463" bestFit="1" customWidth="1"/>
    <col min="5886" max="5886" width="7.26953125" style="463" bestFit="1" customWidth="1"/>
    <col min="5887" max="5887" width="20.7265625" style="463" customWidth="1"/>
    <col min="5888" max="5888" width="24.7265625" style="463" bestFit="1" customWidth="1"/>
    <col min="5889" max="5889" width="21.1796875" style="463" customWidth="1"/>
    <col min="5890" max="5891" width="8.81640625" style="463"/>
    <col min="5892" max="5892" width="11.7265625" style="463" bestFit="1" customWidth="1"/>
    <col min="5893" max="6136" width="8.81640625" style="463"/>
    <col min="6137" max="6137" width="24.7265625" style="463" bestFit="1" customWidth="1"/>
    <col min="6138" max="6138" width="14.26953125" style="463" bestFit="1" customWidth="1"/>
    <col min="6139" max="6139" width="12" style="463" bestFit="1" customWidth="1"/>
    <col min="6140" max="6140" width="8.7265625" style="463" bestFit="1" customWidth="1"/>
    <col min="6141" max="6141" width="11.7265625" style="463" bestFit="1" customWidth="1"/>
    <col min="6142" max="6142" width="7.26953125" style="463" bestFit="1" customWidth="1"/>
    <col min="6143" max="6143" width="20.7265625" style="463" customWidth="1"/>
    <col min="6144" max="6144" width="24.7265625" style="463" bestFit="1" customWidth="1"/>
    <col min="6145" max="6145" width="21.1796875" style="463" customWidth="1"/>
    <col min="6146" max="6147" width="8.81640625" style="463"/>
    <col min="6148" max="6148" width="11.7265625" style="463" bestFit="1" customWidth="1"/>
    <col min="6149" max="6392" width="8.81640625" style="463"/>
    <col min="6393" max="6393" width="24.7265625" style="463" bestFit="1" customWidth="1"/>
    <col min="6394" max="6394" width="14.26953125" style="463" bestFit="1" customWidth="1"/>
    <col min="6395" max="6395" width="12" style="463" bestFit="1" customWidth="1"/>
    <col min="6396" max="6396" width="8.7265625" style="463" bestFit="1" customWidth="1"/>
    <col min="6397" max="6397" width="11.7265625" style="463" bestFit="1" customWidth="1"/>
    <col min="6398" max="6398" width="7.26953125" style="463" bestFit="1" customWidth="1"/>
    <col min="6399" max="6399" width="20.7265625" style="463" customWidth="1"/>
    <col min="6400" max="6400" width="24.7265625" style="463" bestFit="1" customWidth="1"/>
    <col min="6401" max="6401" width="21.1796875" style="463" customWidth="1"/>
    <col min="6402" max="6403" width="8.81640625" style="463"/>
    <col min="6404" max="6404" width="11.7265625" style="463" bestFit="1" customWidth="1"/>
    <col min="6405" max="6648" width="8.81640625" style="463"/>
    <col min="6649" max="6649" width="24.7265625" style="463" bestFit="1" customWidth="1"/>
    <col min="6650" max="6650" width="14.26953125" style="463" bestFit="1" customWidth="1"/>
    <col min="6651" max="6651" width="12" style="463" bestFit="1" customWidth="1"/>
    <col min="6652" max="6652" width="8.7265625" style="463" bestFit="1" customWidth="1"/>
    <col min="6653" max="6653" width="11.7265625" style="463" bestFit="1" customWidth="1"/>
    <col min="6654" max="6654" width="7.26953125" style="463" bestFit="1" customWidth="1"/>
    <col min="6655" max="6655" width="20.7265625" style="463" customWidth="1"/>
    <col min="6656" max="6656" width="24.7265625" style="463" bestFit="1" customWidth="1"/>
    <col min="6657" max="6657" width="21.1796875" style="463" customWidth="1"/>
    <col min="6658" max="6659" width="8.81640625" style="463"/>
    <col min="6660" max="6660" width="11.7265625" style="463" bestFit="1" customWidth="1"/>
    <col min="6661" max="6904" width="8.81640625" style="463"/>
    <col min="6905" max="6905" width="24.7265625" style="463" bestFit="1" customWidth="1"/>
    <col min="6906" max="6906" width="14.26953125" style="463" bestFit="1" customWidth="1"/>
    <col min="6907" max="6907" width="12" style="463" bestFit="1" customWidth="1"/>
    <col min="6908" max="6908" width="8.7265625" style="463" bestFit="1" customWidth="1"/>
    <col min="6909" max="6909" width="11.7265625" style="463" bestFit="1" customWidth="1"/>
    <col min="6910" max="6910" width="7.26953125" style="463" bestFit="1" customWidth="1"/>
    <col min="6911" max="6911" width="20.7265625" style="463" customWidth="1"/>
    <col min="6912" max="6912" width="24.7265625" style="463" bestFit="1" customWidth="1"/>
    <col min="6913" max="6913" width="21.1796875" style="463" customWidth="1"/>
    <col min="6914" max="6915" width="8.81640625" style="463"/>
    <col min="6916" max="6916" width="11.7265625" style="463" bestFit="1" customWidth="1"/>
    <col min="6917" max="7160" width="8.81640625" style="463"/>
    <col min="7161" max="7161" width="24.7265625" style="463" bestFit="1" customWidth="1"/>
    <col min="7162" max="7162" width="14.26953125" style="463" bestFit="1" customWidth="1"/>
    <col min="7163" max="7163" width="12" style="463" bestFit="1" customWidth="1"/>
    <col min="7164" max="7164" width="8.7265625" style="463" bestFit="1" customWidth="1"/>
    <col min="7165" max="7165" width="11.7265625" style="463" bestFit="1" customWidth="1"/>
    <col min="7166" max="7166" width="7.26953125" style="463" bestFit="1" customWidth="1"/>
    <col min="7167" max="7167" width="20.7265625" style="463" customWidth="1"/>
    <col min="7168" max="7168" width="24.7265625" style="463" bestFit="1" customWidth="1"/>
    <col min="7169" max="7169" width="21.1796875" style="463" customWidth="1"/>
    <col min="7170" max="7171" width="8.81640625" style="463"/>
    <col min="7172" max="7172" width="11.7265625" style="463" bestFit="1" customWidth="1"/>
    <col min="7173" max="7416" width="8.81640625" style="463"/>
    <col min="7417" max="7417" width="24.7265625" style="463" bestFit="1" customWidth="1"/>
    <col min="7418" max="7418" width="14.26953125" style="463" bestFit="1" customWidth="1"/>
    <col min="7419" max="7419" width="12" style="463" bestFit="1" customWidth="1"/>
    <col min="7420" max="7420" width="8.7265625" style="463" bestFit="1" customWidth="1"/>
    <col min="7421" max="7421" width="11.7265625" style="463" bestFit="1" customWidth="1"/>
    <col min="7422" max="7422" width="7.26953125" style="463" bestFit="1" customWidth="1"/>
    <col min="7423" max="7423" width="20.7265625" style="463" customWidth="1"/>
    <col min="7424" max="7424" width="24.7265625" style="463" bestFit="1" customWidth="1"/>
    <col min="7425" max="7425" width="21.1796875" style="463" customWidth="1"/>
    <col min="7426" max="7427" width="8.81640625" style="463"/>
    <col min="7428" max="7428" width="11.7265625" style="463" bestFit="1" customWidth="1"/>
    <col min="7429" max="7672" width="8.81640625" style="463"/>
    <col min="7673" max="7673" width="24.7265625" style="463" bestFit="1" customWidth="1"/>
    <col min="7674" max="7674" width="14.26953125" style="463" bestFit="1" customWidth="1"/>
    <col min="7675" max="7675" width="12" style="463" bestFit="1" customWidth="1"/>
    <col min="7676" max="7676" width="8.7265625" style="463" bestFit="1" customWidth="1"/>
    <col min="7677" max="7677" width="11.7265625" style="463" bestFit="1" customWidth="1"/>
    <col min="7678" max="7678" width="7.26953125" style="463" bestFit="1" customWidth="1"/>
    <col min="7679" max="7679" width="20.7265625" style="463" customWidth="1"/>
    <col min="7680" max="7680" width="24.7265625" style="463" bestFit="1" customWidth="1"/>
    <col min="7681" max="7681" width="21.1796875" style="463" customWidth="1"/>
    <col min="7682" max="7683" width="8.81640625" style="463"/>
    <col min="7684" max="7684" width="11.7265625" style="463" bestFit="1" customWidth="1"/>
    <col min="7685" max="7928" width="8.81640625" style="463"/>
    <col min="7929" max="7929" width="24.7265625" style="463" bestFit="1" customWidth="1"/>
    <col min="7930" max="7930" width="14.26953125" style="463" bestFit="1" customWidth="1"/>
    <col min="7931" max="7931" width="12" style="463" bestFit="1" customWidth="1"/>
    <col min="7932" max="7932" width="8.7265625" style="463" bestFit="1" customWidth="1"/>
    <col min="7933" max="7933" width="11.7265625" style="463" bestFit="1" customWidth="1"/>
    <col min="7934" max="7934" width="7.26953125" style="463" bestFit="1" customWidth="1"/>
    <col min="7935" max="7935" width="20.7265625" style="463" customWidth="1"/>
    <col min="7936" max="7936" width="24.7265625" style="463" bestFit="1" customWidth="1"/>
    <col min="7937" max="7937" width="21.1796875" style="463" customWidth="1"/>
    <col min="7938" max="7939" width="8.81640625" style="463"/>
    <col min="7940" max="7940" width="11.7265625" style="463" bestFit="1" customWidth="1"/>
    <col min="7941" max="8184" width="8.81640625" style="463"/>
    <col min="8185" max="8185" width="24.7265625" style="463" bestFit="1" customWidth="1"/>
    <col min="8186" max="8186" width="14.26953125" style="463" bestFit="1" customWidth="1"/>
    <col min="8187" max="8187" width="12" style="463" bestFit="1" customWidth="1"/>
    <col min="8188" max="8188" width="8.7265625" style="463" bestFit="1" customWidth="1"/>
    <col min="8189" max="8189" width="11.7265625" style="463" bestFit="1" customWidth="1"/>
    <col min="8190" max="8190" width="7.26953125" style="463" bestFit="1" customWidth="1"/>
    <col min="8191" max="8191" width="20.7265625" style="463" customWidth="1"/>
    <col min="8192" max="8192" width="24.7265625" style="463" bestFit="1" customWidth="1"/>
    <col min="8193" max="8193" width="21.1796875" style="463" customWidth="1"/>
    <col min="8194" max="8195" width="8.81640625" style="463"/>
    <col min="8196" max="8196" width="11.7265625" style="463" bestFit="1" customWidth="1"/>
    <col min="8197" max="8440" width="8.81640625" style="463"/>
    <col min="8441" max="8441" width="24.7265625" style="463" bestFit="1" customWidth="1"/>
    <col min="8442" max="8442" width="14.26953125" style="463" bestFit="1" customWidth="1"/>
    <col min="8443" max="8443" width="12" style="463" bestFit="1" customWidth="1"/>
    <col min="8444" max="8444" width="8.7265625" style="463" bestFit="1" customWidth="1"/>
    <col min="8445" max="8445" width="11.7265625" style="463" bestFit="1" customWidth="1"/>
    <col min="8446" max="8446" width="7.26953125" style="463" bestFit="1" customWidth="1"/>
    <col min="8447" max="8447" width="20.7265625" style="463" customWidth="1"/>
    <col min="8448" max="8448" width="24.7265625" style="463" bestFit="1" customWidth="1"/>
    <col min="8449" max="8449" width="21.1796875" style="463" customWidth="1"/>
    <col min="8450" max="8451" width="8.81640625" style="463"/>
    <col min="8452" max="8452" width="11.7265625" style="463" bestFit="1" customWidth="1"/>
    <col min="8453" max="8696" width="8.81640625" style="463"/>
    <col min="8697" max="8697" width="24.7265625" style="463" bestFit="1" customWidth="1"/>
    <col min="8698" max="8698" width="14.26953125" style="463" bestFit="1" customWidth="1"/>
    <col min="8699" max="8699" width="12" style="463" bestFit="1" customWidth="1"/>
    <col min="8700" max="8700" width="8.7265625" style="463" bestFit="1" customWidth="1"/>
    <col min="8701" max="8701" width="11.7265625" style="463" bestFit="1" customWidth="1"/>
    <col min="8702" max="8702" width="7.26953125" style="463" bestFit="1" customWidth="1"/>
    <col min="8703" max="8703" width="20.7265625" style="463" customWidth="1"/>
    <col min="8704" max="8704" width="24.7265625" style="463" bestFit="1" customWidth="1"/>
    <col min="8705" max="8705" width="21.1796875" style="463" customWidth="1"/>
    <col min="8706" max="8707" width="8.81640625" style="463"/>
    <col min="8708" max="8708" width="11.7265625" style="463" bestFit="1" customWidth="1"/>
    <col min="8709" max="8952" width="8.81640625" style="463"/>
    <col min="8953" max="8953" width="24.7265625" style="463" bestFit="1" customWidth="1"/>
    <col min="8954" max="8954" width="14.26953125" style="463" bestFit="1" customWidth="1"/>
    <col min="8955" max="8955" width="12" style="463" bestFit="1" customWidth="1"/>
    <col min="8956" max="8956" width="8.7265625" style="463" bestFit="1" customWidth="1"/>
    <col min="8957" max="8957" width="11.7265625" style="463" bestFit="1" customWidth="1"/>
    <col min="8958" max="8958" width="7.26953125" style="463" bestFit="1" customWidth="1"/>
    <col min="8959" max="8959" width="20.7265625" style="463" customWidth="1"/>
    <col min="8960" max="8960" width="24.7265625" style="463" bestFit="1" customWidth="1"/>
    <col min="8961" max="8961" width="21.1796875" style="463" customWidth="1"/>
    <col min="8962" max="8963" width="8.81640625" style="463"/>
    <col min="8964" max="8964" width="11.7265625" style="463" bestFit="1" customWidth="1"/>
    <col min="8965" max="9208" width="8.81640625" style="463"/>
    <col min="9209" max="9209" width="24.7265625" style="463" bestFit="1" customWidth="1"/>
    <col min="9210" max="9210" width="14.26953125" style="463" bestFit="1" customWidth="1"/>
    <col min="9211" max="9211" width="12" style="463" bestFit="1" customWidth="1"/>
    <col min="9212" max="9212" width="8.7265625" style="463" bestFit="1" customWidth="1"/>
    <col min="9213" max="9213" width="11.7265625" style="463" bestFit="1" customWidth="1"/>
    <col min="9214" max="9214" width="7.26953125" style="463" bestFit="1" customWidth="1"/>
    <col min="9215" max="9215" width="20.7265625" style="463" customWidth="1"/>
    <col min="9216" max="9216" width="24.7265625" style="463" bestFit="1" customWidth="1"/>
    <col min="9217" max="9217" width="21.1796875" style="463" customWidth="1"/>
    <col min="9218" max="9219" width="8.81640625" style="463"/>
    <col min="9220" max="9220" width="11.7265625" style="463" bestFit="1" customWidth="1"/>
    <col min="9221" max="9464" width="8.81640625" style="463"/>
    <col min="9465" max="9465" width="24.7265625" style="463" bestFit="1" customWidth="1"/>
    <col min="9466" max="9466" width="14.26953125" style="463" bestFit="1" customWidth="1"/>
    <col min="9467" max="9467" width="12" style="463" bestFit="1" customWidth="1"/>
    <col min="9468" max="9468" width="8.7265625" style="463" bestFit="1" customWidth="1"/>
    <col min="9469" max="9469" width="11.7265625" style="463" bestFit="1" customWidth="1"/>
    <col min="9470" max="9470" width="7.26953125" style="463" bestFit="1" customWidth="1"/>
    <col min="9471" max="9471" width="20.7265625" style="463" customWidth="1"/>
    <col min="9472" max="9472" width="24.7265625" style="463" bestFit="1" customWidth="1"/>
    <col min="9473" max="9473" width="21.1796875" style="463" customWidth="1"/>
    <col min="9474" max="9475" width="8.81640625" style="463"/>
    <col min="9476" max="9476" width="11.7265625" style="463" bestFit="1" customWidth="1"/>
    <col min="9477" max="9720" width="8.81640625" style="463"/>
    <col min="9721" max="9721" width="24.7265625" style="463" bestFit="1" customWidth="1"/>
    <col min="9722" max="9722" width="14.26953125" style="463" bestFit="1" customWidth="1"/>
    <col min="9723" max="9723" width="12" style="463" bestFit="1" customWidth="1"/>
    <col min="9724" max="9724" width="8.7265625" style="463" bestFit="1" customWidth="1"/>
    <col min="9725" max="9725" width="11.7265625" style="463" bestFit="1" customWidth="1"/>
    <col min="9726" max="9726" width="7.26953125" style="463" bestFit="1" customWidth="1"/>
    <col min="9727" max="9727" width="20.7265625" style="463" customWidth="1"/>
    <col min="9728" max="9728" width="24.7265625" style="463" bestFit="1" customWidth="1"/>
    <col min="9729" max="9729" width="21.1796875" style="463" customWidth="1"/>
    <col min="9730" max="9731" width="8.81640625" style="463"/>
    <col min="9732" max="9732" width="11.7265625" style="463" bestFit="1" customWidth="1"/>
    <col min="9733" max="9976" width="8.81640625" style="463"/>
    <col min="9977" max="9977" width="24.7265625" style="463" bestFit="1" customWidth="1"/>
    <col min="9978" max="9978" width="14.26953125" style="463" bestFit="1" customWidth="1"/>
    <col min="9979" max="9979" width="12" style="463" bestFit="1" customWidth="1"/>
    <col min="9980" max="9980" width="8.7265625" style="463" bestFit="1" customWidth="1"/>
    <col min="9981" max="9981" width="11.7265625" style="463" bestFit="1" customWidth="1"/>
    <col min="9982" max="9982" width="7.26953125" style="463" bestFit="1" customWidth="1"/>
    <col min="9983" max="9983" width="20.7265625" style="463" customWidth="1"/>
    <col min="9984" max="9984" width="24.7265625" style="463" bestFit="1" customWidth="1"/>
    <col min="9985" max="9985" width="21.1796875" style="463" customWidth="1"/>
    <col min="9986" max="9987" width="8.81640625" style="463"/>
    <col min="9988" max="9988" width="11.7265625" style="463" bestFit="1" customWidth="1"/>
    <col min="9989" max="10232" width="8.81640625" style="463"/>
    <col min="10233" max="10233" width="24.7265625" style="463" bestFit="1" customWidth="1"/>
    <col min="10234" max="10234" width="14.26953125" style="463" bestFit="1" customWidth="1"/>
    <col min="10235" max="10235" width="12" style="463" bestFit="1" customWidth="1"/>
    <col min="10236" max="10236" width="8.7265625" style="463" bestFit="1" customWidth="1"/>
    <col min="10237" max="10237" width="11.7265625" style="463" bestFit="1" customWidth="1"/>
    <col min="10238" max="10238" width="7.26953125" style="463" bestFit="1" customWidth="1"/>
    <col min="10239" max="10239" width="20.7265625" style="463" customWidth="1"/>
    <col min="10240" max="10240" width="24.7265625" style="463" bestFit="1" customWidth="1"/>
    <col min="10241" max="10241" width="21.1796875" style="463" customWidth="1"/>
    <col min="10242" max="10243" width="8.81640625" style="463"/>
    <col min="10244" max="10244" width="11.7265625" style="463" bestFit="1" customWidth="1"/>
    <col min="10245" max="10488" width="8.81640625" style="463"/>
    <col min="10489" max="10489" width="24.7265625" style="463" bestFit="1" customWidth="1"/>
    <col min="10490" max="10490" width="14.26953125" style="463" bestFit="1" customWidth="1"/>
    <col min="10491" max="10491" width="12" style="463" bestFit="1" customWidth="1"/>
    <col min="10492" max="10492" width="8.7265625" style="463" bestFit="1" customWidth="1"/>
    <col min="10493" max="10493" width="11.7265625" style="463" bestFit="1" customWidth="1"/>
    <col min="10494" max="10494" width="7.26953125" style="463" bestFit="1" customWidth="1"/>
    <col min="10495" max="10495" width="20.7265625" style="463" customWidth="1"/>
    <col min="10496" max="10496" width="24.7265625" style="463" bestFit="1" customWidth="1"/>
    <col min="10497" max="10497" width="21.1796875" style="463" customWidth="1"/>
    <col min="10498" max="10499" width="8.81640625" style="463"/>
    <col min="10500" max="10500" width="11.7265625" style="463" bestFit="1" customWidth="1"/>
    <col min="10501" max="10744" width="8.81640625" style="463"/>
    <col min="10745" max="10745" width="24.7265625" style="463" bestFit="1" customWidth="1"/>
    <col min="10746" max="10746" width="14.26953125" style="463" bestFit="1" customWidth="1"/>
    <col min="10747" max="10747" width="12" style="463" bestFit="1" customWidth="1"/>
    <col min="10748" max="10748" width="8.7265625" style="463" bestFit="1" customWidth="1"/>
    <col min="10749" max="10749" width="11.7265625" style="463" bestFit="1" customWidth="1"/>
    <col min="10750" max="10750" width="7.26953125" style="463" bestFit="1" customWidth="1"/>
    <col min="10751" max="10751" width="20.7265625" style="463" customWidth="1"/>
    <col min="10752" max="10752" width="24.7265625" style="463" bestFit="1" customWidth="1"/>
    <col min="10753" max="10753" width="21.1796875" style="463" customWidth="1"/>
    <col min="10754" max="10755" width="8.81640625" style="463"/>
    <col min="10756" max="10756" width="11.7265625" style="463" bestFit="1" customWidth="1"/>
    <col min="10757" max="11000" width="8.81640625" style="463"/>
    <col min="11001" max="11001" width="24.7265625" style="463" bestFit="1" customWidth="1"/>
    <col min="11002" max="11002" width="14.26953125" style="463" bestFit="1" customWidth="1"/>
    <col min="11003" max="11003" width="12" style="463" bestFit="1" customWidth="1"/>
    <col min="11004" max="11004" width="8.7265625" style="463" bestFit="1" customWidth="1"/>
    <col min="11005" max="11005" width="11.7265625" style="463" bestFit="1" customWidth="1"/>
    <col min="11006" max="11006" width="7.26953125" style="463" bestFit="1" customWidth="1"/>
    <col min="11007" max="11007" width="20.7265625" style="463" customWidth="1"/>
    <col min="11008" max="11008" width="24.7265625" style="463" bestFit="1" customWidth="1"/>
    <col min="11009" max="11009" width="21.1796875" style="463" customWidth="1"/>
    <col min="11010" max="11011" width="8.81640625" style="463"/>
    <col min="11012" max="11012" width="11.7265625" style="463" bestFit="1" customWidth="1"/>
    <col min="11013" max="11256" width="8.81640625" style="463"/>
    <col min="11257" max="11257" width="24.7265625" style="463" bestFit="1" customWidth="1"/>
    <col min="11258" max="11258" width="14.26953125" style="463" bestFit="1" customWidth="1"/>
    <col min="11259" max="11259" width="12" style="463" bestFit="1" customWidth="1"/>
    <col min="11260" max="11260" width="8.7265625" style="463" bestFit="1" customWidth="1"/>
    <col min="11261" max="11261" width="11.7265625" style="463" bestFit="1" customWidth="1"/>
    <col min="11262" max="11262" width="7.26953125" style="463" bestFit="1" customWidth="1"/>
    <col min="11263" max="11263" width="20.7265625" style="463" customWidth="1"/>
    <col min="11264" max="11264" width="24.7265625" style="463" bestFit="1" customWidth="1"/>
    <col min="11265" max="11265" width="21.1796875" style="463" customWidth="1"/>
    <col min="11266" max="11267" width="8.81640625" style="463"/>
    <col min="11268" max="11268" width="11.7265625" style="463" bestFit="1" customWidth="1"/>
    <col min="11269" max="11512" width="8.81640625" style="463"/>
    <col min="11513" max="11513" width="24.7265625" style="463" bestFit="1" customWidth="1"/>
    <col min="11514" max="11514" width="14.26953125" style="463" bestFit="1" customWidth="1"/>
    <col min="11515" max="11515" width="12" style="463" bestFit="1" customWidth="1"/>
    <col min="11516" max="11516" width="8.7265625" style="463" bestFit="1" customWidth="1"/>
    <col min="11517" max="11517" width="11.7265625" style="463" bestFit="1" customWidth="1"/>
    <col min="11518" max="11518" width="7.26953125" style="463" bestFit="1" customWidth="1"/>
    <col min="11519" max="11519" width="20.7265625" style="463" customWidth="1"/>
    <col min="11520" max="11520" width="24.7265625" style="463" bestFit="1" customWidth="1"/>
    <col min="11521" max="11521" width="21.1796875" style="463" customWidth="1"/>
    <col min="11522" max="11523" width="8.81640625" style="463"/>
    <col min="11524" max="11524" width="11.7265625" style="463" bestFit="1" customWidth="1"/>
    <col min="11525" max="11768" width="8.81640625" style="463"/>
    <col min="11769" max="11769" width="24.7265625" style="463" bestFit="1" customWidth="1"/>
    <col min="11770" max="11770" width="14.26953125" style="463" bestFit="1" customWidth="1"/>
    <col min="11771" max="11771" width="12" style="463" bestFit="1" customWidth="1"/>
    <col min="11772" max="11772" width="8.7265625" style="463" bestFit="1" customWidth="1"/>
    <col min="11773" max="11773" width="11.7265625" style="463" bestFit="1" customWidth="1"/>
    <col min="11774" max="11774" width="7.26953125" style="463" bestFit="1" customWidth="1"/>
    <col min="11775" max="11775" width="20.7265625" style="463" customWidth="1"/>
    <col min="11776" max="11776" width="24.7265625" style="463" bestFit="1" customWidth="1"/>
    <col min="11777" max="11777" width="21.1796875" style="463" customWidth="1"/>
    <col min="11778" max="11779" width="8.81640625" style="463"/>
    <col min="11780" max="11780" width="11.7265625" style="463" bestFit="1" customWidth="1"/>
    <col min="11781" max="12024" width="8.81640625" style="463"/>
    <col min="12025" max="12025" width="24.7265625" style="463" bestFit="1" customWidth="1"/>
    <col min="12026" max="12026" width="14.26953125" style="463" bestFit="1" customWidth="1"/>
    <col min="12027" max="12027" width="12" style="463" bestFit="1" customWidth="1"/>
    <col min="12028" max="12028" width="8.7265625" style="463" bestFit="1" customWidth="1"/>
    <col min="12029" max="12029" width="11.7265625" style="463" bestFit="1" customWidth="1"/>
    <col min="12030" max="12030" width="7.26953125" style="463" bestFit="1" customWidth="1"/>
    <col min="12031" max="12031" width="20.7265625" style="463" customWidth="1"/>
    <col min="12032" max="12032" width="24.7265625" style="463" bestFit="1" customWidth="1"/>
    <col min="12033" max="12033" width="21.1796875" style="463" customWidth="1"/>
    <col min="12034" max="12035" width="8.81640625" style="463"/>
    <col min="12036" max="12036" width="11.7265625" style="463" bestFit="1" customWidth="1"/>
    <col min="12037" max="12280" width="8.81640625" style="463"/>
    <col min="12281" max="12281" width="24.7265625" style="463" bestFit="1" customWidth="1"/>
    <col min="12282" max="12282" width="14.26953125" style="463" bestFit="1" customWidth="1"/>
    <col min="12283" max="12283" width="12" style="463" bestFit="1" customWidth="1"/>
    <col min="12284" max="12284" width="8.7265625" style="463" bestFit="1" customWidth="1"/>
    <col min="12285" max="12285" width="11.7265625" style="463" bestFit="1" customWidth="1"/>
    <col min="12286" max="12286" width="7.26953125" style="463" bestFit="1" customWidth="1"/>
    <col min="12287" max="12287" width="20.7265625" style="463" customWidth="1"/>
    <col min="12288" max="12288" width="24.7265625" style="463" bestFit="1" customWidth="1"/>
    <col min="12289" max="12289" width="21.1796875" style="463" customWidth="1"/>
    <col min="12290" max="12291" width="8.81640625" style="463"/>
    <col min="12292" max="12292" width="11.7265625" style="463" bestFit="1" customWidth="1"/>
    <col min="12293" max="12536" width="8.81640625" style="463"/>
    <col min="12537" max="12537" width="24.7265625" style="463" bestFit="1" customWidth="1"/>
    <col min="12538" max="12538" width="14.26953125" style="463" bestFit="1" customWidth="1"/>
    <col min="12539" max="12539" width="12" style="463" bestFit="1" customWidth="1"/>
    <col min="12540" max="12540" width="8.7265625" style="463" bestFit="1" customWidth="1"/>
    <col min="12541" max="12541" width="11.7265625" style="463" bestFit="1" customWidth="1"/>
    <col min="12542" max="12542" width="7.26953125" style="463" bestFit="1" customWidth="1"/>
    <col min="12543" max="12543" width="20.7265625" style="463" customWidth="1"/>
    <col min="12544" max="12544" width="24.7265625" style="463" bestFit="1" customWidth="1"/>
    <col min="12545" max="12545" width="21.1796875" style="463" customWidth="1"/>
    <col min="12546" max="12547" width="8.81640625" style="463"/>
    <col min="12548" max="12548" width="11.7265625" style="463" bestFit="1" customWidth="1"/>
    <col min="12549" max="12792" width="8.81640625" style="463"/>
    <col min="12793" max="12793" width="24.7265625" style="463" bestFit="1" customWidth="1"/>
    <col min="12794" max="12794" width="14.26953125" style="463" bestFit="1" customWidth="1"/>
    <col min="12795" max="12795" width="12" style="463" bestFit="1" customWidth="1"/>
    <col min="12796" max="12796" width="8.7265625" style="463" bestFit="1" customWidth="1"/>
    <col min="12797" max="12797" width="11.7265625" style="463" bestFit="1" customWidth="1"/>
    <col min="12798" max="12798" width="7.26953125" style="463" bestFit="1" customWidth="1"/>
    <col min="12799" max="12799" width="20.7265625" style="463" customWidth="1"/>
    <col min="12800" max="12800" width="24.7265625" style="463" bestFit="1" customWidth="1"/>
    <col min="12801" max="12801" width="21.1796875" style="463" customWidth="1"/>
    <col min="12802" max="12803" width="8.81640625" style="463"/>
    <col min="12804" max="12804" width="11.7265625" style="463" bestFit="1" customWidth="1"/>
    <col min="12805" max="13048" width="8.81640625" style="463"/>
    <col min="13049" max="13049" width="24.7265625" style="463" bestFit="1" customWidth="1"/>
    <col min="13050" max="13050" width="14.26953125" style="463" bestFit="1" customWidth="1"/>
    <col min="13051" max="13051" width="12" style="463" bestFit="1" customWidth="1"/>
    <col min="13052" max="13052" width="8.7265625" style="463" bestFit="1" customWidth="1"/>
    <col min="13053" max="13053" width="11.7265625" style="463" bestFit="1" customWidth="1"/>
    <col min="13054" max="13054" width="7.26953125" style="463" bestFit="1" customWidth="1"/>
    <col min="13055" max="13055" width="20.7265625" style="463" customWidth="1"/>
    <col min="13056" max="13056" width="24.7265625" style="463" bestFit="1" customWidth="1"/>
    <col min="13057" max="13057" width="21.1796875" style="463" customWidth="1"/>
    <col min="13058" max="13059" width="8.81640625" style="463"/>
    <col min="13060" max="13060" width="11.7265625" style="463" bestFit="1" customWidth="1"/>
    <col min="13061" max="13304" width="8.81640625" style="463"/>
    <col min="13305" max="13305" width="24.7265625" style="463" bestFit="1" customWidth="1"/>
    <col min="13306" max="13306" width="14.26953125" style="463" bestFit="1" customWidth="1"/>
    <col min="13307" max="13307" width="12" style="463" bestFit="1" customWidth="1"/>
    <col min="13308" max="13308" width="8.7265625" style="463" bestFit="1" customWidth="1"/>
    <col min="13309" max="13309" width="11.7265625" style="463" bestFit="1" customWidth="1"/>
    <col min="13310" max="13310" width="7.26953125" style="463" bestFit="1" customWidth="1"/>
    <col min="13311" max="13311" width="20.7265625" style="463" customWidth="1"/>
    <col min="13312" max="13312" width="24.7265625" style="463" bestFit="1" customWidth="1"/>
    <col min="13313" max="13313" width="21.1796875" style="463" customWidth="1"/>
    <col min="13314" max="13315" width="8.81640625" style="463"/>
    <col min="13316" max="13316" width="11.7265625" style="463" bestFit="1" customWidth="1"/>
    <col min="13317" max="13560" width="8.81640625" style="463"/>
    <col min="13561" max="13561" width="24.7265625" style="463" bestFit="1" customWidth="1"/>
    <col min="13562" max="13562" width="14.26953125" style="463" bestFit="1" customWidth="1"/>
    <col min="13563" max="13563" width="12" style="463" bestFit="1" customWidth="1"/>
    <col min="13564" max="13564" width="8.7265625" style="463" bestFit="1" customWidth="1"/>
    <col min="13565" max="13565" width="11.7265625" style="463" bestFit="1" customWidth="1"/>
    <col min="13566" max="13566" width="7.26953125" style="463" bestFit="1" customWidth="1"/>
    <col min="13567" max="13567" width="20.7265625" style="463" customWidth="1"/>
    <col min="13568" max="13568" width="24.7265625" style="463" bestFit="1" customWidth="1"/>
    <col min="13569" max="13569" width="21.1796875" style="463" customWidth="1"/>
    <col min="13570" max="13571" width="8.81640625" style="463"/>
    <col min="13572" max="13572" width="11.7265625" style="463" bestFit="1" customWidth="1"/>
    <col min="13573" max="13816" width="8.81640625" style="463"/>
    <col min="13817" max="13817" width="24.7265625" style="463" bestFit="1" customWidth="1"/>
    <col min="13818" max="13818" width="14.26953125" style="463" bestFit="1" customWidth="1"/>
    <col min="13819" max="13819" width="12" style="463" bestFit="1" customWidth="1"/>
    <col min="13820" max="13820" width="8.7265625" style="463" bestFit="1" customWidth="1"/>
    <col min="13821" max="13821" width="11.7265625" style="463" bestFit="1" customWidth="1"/>
    <col min="13822" max="13822" width="7.26953125" style="463" bestFit="1" customWidth="1"/>
    <col min="13823" max="13823" width="20.7265625" style="463" customWidth="1"/>
    <col min="13824" max="13824" width="24.7265625" style="463" bestFit="1" customWidth="1"/>
    <col min="13825" max="13825" width="21.1796875" style="463" customWidth="1"/>
    <col min="13826" max="13827" width="8.81640625" style="463"/>
    <col min="13828" max="13828" width="11.7265625" style="463" bestFit="1" customWidth="1"/>
    <col min="13829" max="14072" width="8.81640625" style="463"/>
    <col min="14073" max="14073" width="24.7265625" style="463" bestFit="1" customWidth="1"/>
    <col min="14074" max="14074" width="14.26953125" style="463" bestFit="1" customWidth="1"/>
    <col min="14075" max="14075" width="12" style="463" bestFit="1" customWidth="1"/>
    <col min="14076" max="14076" width="8.7265625" style="463" bestFit="1" customWidth="1"/>
    <col min="14077" max="14077" width="11.7265625" style="463" bestFit="1" customWidth="1"/>
    <col min="14078" max="14078" width="7.26953125" style="463" bestFit="1" customWidth="1"/>
    <col min="14079" max="14079" width="20.7265625" style="463" customWidth="1"/>
    <col min="14080" max="14080" width="24.7265625" style="463" bestFit="1" customWidth="1"/>
    <col min="14081" max="14081" width="21.1796875" style="463" customWidth="1"/>
    <col min="14082" max="14083" width="8.81640625" style="463"/>
    <col min="14084" max="14084" width="11.7265625" style="463" bestFit="1" customWidth="1"/>
    <col min="14085" max="14328" width="8.81640625" style="463"/>
    <col min="14329" max="14329" width="24.7265625" style="463" bestFit="1" customWidth="1"/>
    <col min="14330" max="14330" width="14.26953125" style="463" bestFit="1" customWidth="1"/>
    <col min="14331" max="14331" width="12" style="463" bestFit="1" customWidth="1"/>
    <col min="14332" max="14332" width="8.7265625" style="463" bestFit="1" customWidth="1"/>
    <col min="14333" max="14333" width="11.7265625" style="463" bestFit="1" customWidth="1"/>
    <col min="14334" max="14334" width="7.26953125" style="463" bestFit="1" customWidth="1"/>
    <col min="14335" max="14335" width="20.7265625" style="463" customWidth="1"/>
    <col min="14336" max="14336" width="24.7265625" style="463" bestFit="1" customWidth="1"/>
    <col min="14337" max="14337" width="21.1796875" style="463" customWidth="1"/>
    <col min="14338" max="14339" width="8.81640625" style="463"/>
    <col min="14340" max="14340" width="11.7265625" style="463" bestFit="1" customWidth="1"/>
    <col min="14341" max="14584" width="8.81640625" style="463"/>
    <col min="14585" max="14585" width="24.7265625" style="463" bestFit="1" customWidth="1"/>
    <col min="14586" max="14586" width="14.26953125" style="463" bestFit="1" customWidth="1"/>
    <col min="14587" max="14587" width="12" style="463" bestFit="1" customWidth="1"/>
    <col min="14588" max="14588" width="8.7265625" style="463" bestFit="1" customWidth="1"/>
    <col min="14589" max="14589" width="11.7265625" style="463" bestFit="1" customWidth="1"/>
    <col min="14590" max="14590" width="7.26953125" style="463" bestFit="1" customWidth="1"/>
    <col min="14591" max="14591" width="20.7265625" style="463" customWidth="1"/>
    <col min="14592" max="14592" width="24.7265625" style="463" bestFit="1" customWidth="1"/>
    <col min="14593" max="14593" width="21.1796875" style="463" customWidth="1"/>
    <col min="14594" max="14595" width="8.81640625" style="463"/>
    <col min="14596" max="14596" width="11.7265625" style="463" bestFit="1" customWidth="1"/>
    <col min="14597" max="14840" width="8.81640625" style="463"/>
    <col min="14841" max="14841" width="24.7265625" style="463" bestFit="1" customWidth="1"/>
    <col min="14842" max="14842" width="14.26953125" style="463" bestFit="1" customWidth="1"/>
    <col min="14843" max="14843" width="12" style="463" bestFit="1" customWidth="1"/>
    <col min="14844" max="14844" width="8.7265625" style="463" bestFit="1" customWidth="1"/>
    <col min="14845" max="14845" width="11.7265625" style="463" bestFit="1" customWidth="1"/>
    <col min="14846" max="14846" width="7.26953125" style="463" bestFit="1" customWidth="1"/>
    <col min="14847" max="14847" width="20.7265625" style="463" customWidth="1"/>
    <col min="14848" max="14848" width="24.7265625" style="463" bestFit="1" customWidth="1"/>
    <col min="14849" max="14849" width="21.1796875" style="463" customWidth="1"/>
    <col min="14850" max="14851" width="8.81640625" style="463"/>
    <col min="14852" max="14852" width="11.7265625" style="463" bestFit="1" customWidth="1"/>
    <col min="14853" max="15096" width="8.81640625" style="463"/>
    <col min="15097" max="15097" width="24.7265625" style="463" bestFit="1" customWidth="1"/>
    <col min="15098" max="15098" width="14.26953125" style="463" bestFit="1" customWidth="1"/>
    <col min="15099" max="15099" width="12" style="463" bestFit="1" customWidth="1"/>
    <col min="15100" max="15100" width="8.7265625" style="463" bestFit="1" customWidth="1"/>
    <col min="15101" max="15101" width="11.7265625" style="463" bestFit="1" customWidth="1"/>
    <col min="15102" max="15102" width="7.26953125" style="463" bestFit="1" customWidth="1"/>
    <col min="15103" max="15103" width="20.7265625" style="463" customWidth="1"/>
    <col min="15104" max="15104" width="24.7265625" style="463" bestFit="1" customWidth="1"/>
    <col min="15105" max="15105" width="21.1796875" style="463" customWidth="1"/>
    <col min="15106" max="15107" width="8.81640625" style="463"/>
    <col min="15108" max="15108" width="11.7265625" style="463" bestFit="1" customWidth="1"/>
    <col min="15109" max="15352" width="8.81640625" style="463"/>
    <col min="15353" max="15353" width="24.7265625" style="463" bestFit="1" customWidth="1"/>
    <col min="15354" max="15354" width="14.26953125" style="463" bestFit="1" customWidth="1"/>
    <col min="15355" max="15355" width="12" style="463" bestFit="1" customWidth="1"/>
    <col min="15356" max="15356" width="8.7265625" style="463" bestFit="1" customWidth="1"/>
    <col min="15357" max="15357" width="11.7265625" style="463" bestFit="1" customWidth="1"/>
    <col min="15358" max="15358" width="7.26953125" style="463" bestFit="1" customWidth="1"/>
    <col min="15359" max="15359" width="20.7265625" style="463" customWidth="1"/>
    <col min="15360" max="15360" width="24.7265625" style="463" bestFit="1" customWidth="1"/>
    <col min="15361" max="15361" width="21.1796875" style="463" customWidth="1"/>
    <col min="15362" max="15363" width="8.81640625" style="463"/>
    <col min="15364" max="15364" width="11.7265625" style="463" bestFit="1" customWidth="1"/>
    <col min="15365" max="15608" width="8.81640625" style="463"/>
    <col min="15609" max="15609" width="24.7265625" style="463" bestFit="1" customWidth="1"/>
    <col min="15610" max="15610" width="14.26953125" style="463" bestFit="1" customWidth="1"/>
    <col min="15611" max="15611" width="12" style="463" bestFit="1" customWidth="1"/>
    <col min="15612" max="15612" width="8.7265625" style="463" bestFit="1" customWidth="1"/>
    <col min="15613" max="15613" width="11.7265625" style="463" bestFit="1" customWidth="1"/>
    <col min="15614" max="15614" width="7.26953125" style="463" bestFit="1" customWidth="1"/>
    <col min="15615" max="15615" width="20.7265625" style="463" customWidth="1"/>
    <col min="15616" max="15616" width="24.7265625" style="463" bestFit="1" customWidth="1"/>
    <col min="15617" max="15617" width="21.1796875" style="463" customWidth="1"/>
    <col min="15618" max="15619" width="8.81640625" style="463"/>
    <col min="15620" max="15620" width="11.7265625" style="463" bestFit="1" customWidth="1"/>
    <col min="15621" max="15864" width="8.81640625" style="463"/>
    <col min="15865" max="15865" width="24.7265625" style="463" bestFit="1" customWidth="1"/>
    <col min="15866" max="15866" width="14.26953125" style="463" bestFit="1" customWidth="1"/>
    <col min="15867" max="15867" width="12" style="463" bestFit="1" customWidth="1"/>
    <col min="15868" max="15868" width="8.7265625" style="463" bestFit="1" customWidth="1"/>
    <col min="15869" max="15869" width="11.7265625" style="463" bestFit="1" customWidth="1"/>
    <col min="15870" max="15870" width="7.26953125" style="463" bestFit="1" customWidth="1"/>
    <col min="15871" max="15871" width="20.7265625" style="463" customWidth="1"/>
    <col min="15872" max="15872" width="24.7265625" style="463" bestFit="1" customWidth="1"/>
    <col min="15873" max="15873" width="21.1796875" style="463" customWidth="1"/>
    <col min="15874" max="15875" width="8.81640625" style="463"/>
    <col min="15876" max="15876" width="11.7265625" style="463" bestFit="1" customWidth="1"/>
    <col min="15877" max="16120" width="8.81640625" style="463"/>
    <col min="16121" max="16121" width="24.7265625" style="463" bestFit="1" customWidth="1"/>
    <col min="16122" max="16122" width="14.26953125" style="463" bestFit="1" customWidth="1"/>
    <col min="16123" max="16123" width="12" style="463" bestFit="1" customWidth="1"/>
    <col min="16124" max="16124" width="8.7265625" style="463" bestFit="1" customWidth="1"/>
    <col min="16125" max="16125" width="11.7265625" style="463" bestFit="1" customWidth="1"/>
    <col min="16126" max="16126" width="7.26953125" style="463" bestFit="1" customWidth="1"/>
    <col min="16127" max="16127" width="20.7265625" style="463" customWidth="1"/>
    <col min="16128" max="16128" width="24.7265625" style="463" bestFit="1" customWidth="1"/>
    <col min="16129" max="16129" width="21.1796875" style="463" customWidth="1"/>
    <col min="16130" max="16131" width="8.81640625" style="463"/>
    <col min="16132" max="16132" width="11.7265625" style="463" bestFit="1" customWidth="1"/>
    <col min="16133" max="16383" width="8.81640625" style="463"/>
    <col min="16384" max="16384" width="8.81640625" style="463" customWidth="1"/>
  </cols>
  <sheetData>
    <row r="2" spans="2:16" ht="15" thickBot="1">
      <c r="B2" s="658" t="s">
        <v>326</v>
      </c>
      <c r="D2" s="2733" t="s">
        <v>1105</v>
      </c>
      <c r="E2" s="2732"/>
    </row>
    <row r="3" spans="2:16" ht="21.75" customHeight="1" thickBot="1">
      <c r="B3" s="3258" t="s">
        <v>327</v>
      </c>
      <c r="C3" s="3259"/>
      <c r="D3" s="3259"/>
      <c r="E3" s="3260"/>
    </row>
    <row r="4" spans="2:16" ht="27.75" customHeight="1">
      <c r="B4" s="3261" t="s">
        <v>294</v>
      </c>
      <c r="C4" s="3262"/>
      <c r="D4" s="954" t="s">
        <v>328</v>
      </c>
      <c r="E4" s="955">
        <v>7.5</v>
      </c>
      <c r="G4" s="904"/>
      <c r="H4" s="905"/>
      <c r="I4" s="906"/>
      <c r="M4" s="907"/>
      <c r="N4" s="908"/>
      <c r="O4" s="907"/>
    </row>
    <row r="5" spans="2:16" ht="15" thickBot="1">
      <c r="B5" s="813"/>
      <c r="C5" s="956"/>
      <c r="D5" s="957" t="s">
        <v>329</v>
      </c>
      <c r="E5" s="958">
        <v>365</v>
      </c>
      <c r="G5" s="906"/>
      <c r="H5" s="905"/>
      <c r="I5" s="906"/>
      <c r="M5" s="573"/>
      <c r="N5" s="908"/>
      <c r="O5" s="908"/>
    </row>
    <row r="6" spans="2:16" ht="44" thickBot="1">
      <c r="B6" s="959" t="s">
        <v>330</v>
      </c>
      <c r="C6" s="960" t="s">
        <v>331</v>
      </c>
      <c r="D6" s="960" t="s">
        <v>332</v>
      </c>
      <c r="E6" s="961" t="s">
        <v>333</v>
      </c>
      <c r="G6" s="909"/>
      <c r="H6" s="910"/>
      <c r="I6" s="911"/>
      <c r="M6" s="3265" t="s">
        <v>419</v>
      </c>
      <c r="N6" s="3266"/>
      <c r="O6" s="3266"/>
      <c r="P6" s="3267"/>
    </row>
    <row r="7" spans="2:16" ht="15" customHeight="1" thickBot="1">
      <c r="B7" s="962" t="str">
        <f>'[45]Master Lookup'!B15</f>
        <v>Program Manager / Director</v>
      </c>
      <c r="C7" s="963">
        <f>'M2023 BLS SALARY CHART (53rd)'!C22</f>
        <v>80829.631999999998</v>
      </c>
      <c r="D7" s="964">
        <f>'[46]Staffing charts'!B20</f>
        <v>0.5</v>
      </c>
      <c r="E7" s="965">
        <f t="shared" ref="E7:E12" si="0">C7*D7</f>
        <v>40414.815999999999</v>
      </c>
      <c r="G7" s="913"/>
      <c r="H7" s="914"/>
      <c r="I7" s="571"/>
      <c r="M7" s="2466" t="s">
        <v>874</v>
      </c>
      <c r="N7" s="2467"/>
      <c r="O7" s="2468"/>
      <c r="P7" s="2469">
        <f>E28</f>
        <v>274.42757832791159</v>
      </c>
    </row>
    <row r="8" spans="2:16" ht="15" customHeight="1" thickBot="1">
      <c r="B8" s="962" t="s">
        <v>334</v>
      </c>
      <c r="C8" s="966">
        <f>'M2023 BLS SALARY CHART (53rd)'!C14</f>
        <v>70211.44</v>
      </c>
      <c r="D8" s="964">
        <f>'[46]Staffing charts'!B21</f>
        <v>0.1</v>
      </c>
      <c r="E8" s="965">
        <f t="shared" si="0"/>
        <v>7021.1440000000002</v>
      </c>
      <c r="G8" s="915"/>
      <c r="H8" s="914"/>
      <c r="I8" s="571"/>
      <c r="M8" s="2466" t="s">
        <v>873</v>
      </c>
      <c r="N8" s="2467"/>
      <c r="O8" s="2468"/>
      <c r="P8" s="2469">
        <f>P7/3.5</f>
        <v>78.407879522260458</v>
      </c>
    </row>
    <row r="9" spans="2:16" ht="15" customHeight="1">
      <c r="B9" s="967" t="s">
        <v>274</v>
      </c>
      <c r="C9" s="968">
        <f>'M2023 BLS SALARY CHART (53rd)'!C12</f>
        <v>64438.399999999994</v>
      </c>
      <c r="D9" s="964">
        <f>'[46]Staffing charts'!B22</f>
        <v>1</v>
      </c>
      <c r="E9" s="965">
        <f t="shared" si="0"/>
        <v>64438.399999999994</v>
      </c>
      <c r="G9" s="915"/>
      <c r="H9" s="914"/>
      <c r="I9" s="571"/>
      <c r="M9" s="2461"/>
      <c r="N9" s="2461"/>
      <c r="O9" s="2462" t="s">
        <v>682</v>
      </c>
      <c r="P9" s="2463">
        <v>64.11</v>
      </c>
    </row>
    <row r="10" spans="2:16" ht="15" customHeight="1">
      <c r="B10" s="962" t="s">
        <v>335</v>
      </c>
      <c r="C10" s="966">
        <f>'M2023 BLS SALARY CHART (53rd)'!C6</f>
        <v>43247.567999999999</v>
      </c>
      <c r="D10" s="964">
        <f>'[46]Staffing charts'!B23</f>
        <v>1</v>
      </c>
      <c r="E10" s="965">
        <f t="shared" si="0"/>
        <v>43247.567999999999</v>
      </c>
      <c r="G10" s="915"/>
      <c r="H10" s="914"/>
      <c r="I10" s="571"/>
      <c r="J10" s="657"/>
      <c r="K10" s="657"/>
      <c r="M10" s="2461"/>
      <c r="N10" s="2461"/>
      <c r="O10" s="2464" t="s">
        <v>872</v>
      </c>
      <c r="P10" s="2465">
        <f>(P8-P9)/P9</f>
        <v>0.22302105010545092</v>
      </c>
    </row>
    <row r="11" spans="2:16" ht="15" customHeight="1">
      <c r="B11" s="962" t="s">
        <v>288</v>
      </c>
      <c r="C11" s="966">
        <f>'M2023 BLS SALARY CHART (53rd)'!C6</f>
        <v>43247.567999999999</v>
      </c>
      <c r="D11" s="964">
        <f>'[46]Staffing charts'!B24</f>
        <v>3</v>
      </c>
      <c r="E11" s="965">
        <f t="shared" si="0"/>
        <v>129742.704</v>
      </c>
      <c r="G11" s="915"/>
      <c r="H11" s="914"/>
      <c r="I11" s="919"/>
      <c r="J11" s="657"/>
      <c r="M11" s="920"/>
      <c r="N11" s="921"/>
      <c r="O11" s="922"/>
    </row>
    <row r="12" spans="2:16" ht="15" customHeight="1" thickBot="1">
      <c r="B12" s="969" t="s">
        <v>828</v>
      </c>
      <c r="C12" s="970">
        <f>'M2023 BLS SALARY CHART (53rd)'!C6</f>
        <v>43247.567999999999</v>
      </c>
      <c r="D12" s="971">
        <f>SUM(D9:D11)*'M2021 BLS  53%ile'!S44</f>
        <v>0.78846153846153844</v>
      </c>
      <c r="E12" s="674">
        <f t="shared" si="0"/>
        <v>34099.044000000002</v>
      </c>
      <c r="G12" s="783"/>
      <c r="H12" s="914"/>
      <c r="I12" s="571"/>
      <c r="J12" s="657"/>
      <c r="L12" s="924"/>
      <c r="M12" s="920"/>
      <c r="N12" s="921"/>
      <c r="O12" s="922"/>
    </row>
    <row r="13" spans="2:16" ht="15" customHeight="1">
      <c r="B13" s="1726" t="s">
        <v>12</v>
      </c>
      <c r="C13" s="1727"/>
      <c r="D13" s="1728">
        <f>SUM(D7:D12)</f>
        <v>6.388461538461538</v>
      </c>
      <c r="E13" s="1729">
        <f>SUM(E7:E12)</f>
        <v>318963.67599999998</v>
      </c>
      <c r="G13" s="925"/>
      <c r="H13" s="914"/>
      <c r="I13" s="571"/>
      <c r="L13" s="924"/>
      <c r="M13" s="918"/>
      <c r="N13" s="917"/>
      <c r="O13" s="914"/>
    </row>
    <row r="14" spans="2:16" ht="17.25" customHeight="1">
      <c r="B14" s="2115" t="s">
        <v>13</v>
      </c>
      <c r="C14" s="2397">
        <f>'M2023 BLS SALARY CHART (53rd)'!C40</f>
        <v>0.24970000000000001</v>
      </c>
      <c r="D14" s="2398"/>
      <c r="E14" s="2116">
        <f>E13*C14</f>
        <v>79645.229897199999</v>
      </c>
      <c r="I14" s="926"/>
      <c r="L14" s="924"/>
      <c r="M14" s="928"/>
      <c r="N14" s="929"/>
      <c r="O14" s="930"/>
    </row>
    <row r="15" spans="2:16" ht="17.25" customHeight="1" thickBot="1">
      <c r="B15" s="2393"/>
      <c r="C15" s="2394"/>
      <c r="D15" s="2395"/>
      <c r="E15" s="2396"/>
      <c r="I15" s="927"/>
      <c r="L15" s="924"/>
      <c r="N15" s="931"/>
      <c r="O15" s="932"/>
    </row>
    <row r="16" spans="2:16" ht="15" customHeight="1" thickTop="1" thickBot="1">
      <c r="B16" s="687" t="s">
        <v>250</v>
      </c>
      <c r="C16" s="1730"/>
      <c r="D16" s="1730"/>
      <c r="E16" s="1731">
        <f>SUM(E13:E15)</f>
        <v>398608.90589719999</v>
      </c>
      <c r="I16" s="927"/>
      <c r="M16" s="658"/>
      <c r="N16" s="934"/>
      <c r="O16" s="935"/>
    </row>
    <row r="17" spans="2:15" ht="15" customHeight="1" thickTop="1">
      <c r="B17" s="972"/>
      <c r="C17" s="973" t="s">
        <v>337</v>
      </c>
      <c r="D17" s="973"/>
      <c r="E17" s="974"/>
      <c r="G17" s="526"/>
      <c r="H17" s="495"/>
      <c r="I17" s="933"/>
      <c r="M17" s="658"/>
      <c r="N17" s="934"/>
      <c r="O17" s="935"/>
    </row>
    <row r="18" spans="2:15" ht="15" customHeight="1">
      <c r="B18" s="962" t="s">
        <v>323</v>
      </c>
      <c r="C18" s="1732">
        <f>42.26*(1+2.78%)</f>
        <v>43.434828000000003</v>
      </c>
      <c r="D18" s="976"/>
      <c r="E18" s="977">
        <f>C18*$E$4*$E$5</f>
        <v>118902.84165</v>
      </c>
      <c r="G18" s="526"/>
      <c r="H18" s="495"/>
      <c r="I18" s="933"/>
      <c r="M18" s="658"/>
      <c r="N18" s="934"/>
      <c r="O18" s="935"/>
    </row>
    <row r="19" spans="2:15" ht="15" customHeight="1">
      <c r="B19" s="897" t="s">
        <v>71</v>
      </c>
      <c r="C19" s="1732">
        <f>' JAIL DIVERSION - 4958 '!C22</f>
        <v>10.130000000000001</v>
      </c>
      <c r="D19" s="976"/>
      <c r="E19" s="977">
        <f>C19*$E$4*$E$5</f>
        <v>27730.875000000004</v>
      </c>
      <c r="G19" s="526"/>
      <c r="H19" s="495"/>
      <c r="I19" s="933"/>
      <c r="M19" s="658"/>
      <c r="N19" s="934"/>
      <c r="O19" s="935"/>
    </row>
    <row r="20" spans="2:15" ht="15" customHeight="1">
      <c r="B20" s="962" t="s">
        <v>277</v>
      </c>
      <c r="C20" s="1732">
        <f>2.31*(1+2.78%)</f>
        <v>2.3742180000000004</v>
      </c>
      <c r="D20" s="976"/>
      <c r="E20" s="977">
        <f>C20*$E$4*$E$5</f>
        <v>6499.4217750000016</v>
      </c>
      <c r="G20" s="526"/>
      <c r="H20" s="495"/>
      <c r="I20" s="933"/>
      <c r="M20" s="658"/>
      <c r="N20" s="934"/>
      <c r="O20" s="935"/>
    </row>
    <row r="21" spans="2:15" ht="15" customHeight="1">
      <c r="B21" s="962" t="s">
        <v>338</v>
      </c>
      <c r="C21" s="1732">
        <f>9.39*(1+2.78%)</f>
        <v>9.6510420000000003</v>
      </c>
      <c r="D21" s="976"/>
      <c r="E21" s="977">
        <f>C21*$E$4*$E$5</f>
        <v>26419.727475000003</v>
      </c>
      <c r="G21" s="526"/>
      <c r="H21" s="495"/>
      <c r="I21" s="937"/>
      <c r="M21" s="658"/>
      <c r="N21" s="934"/>
      <c r="O21" s="935"/>
    </row>
    <row r="22" spans="2:15" ht="15" customHeight="1" thickBot="1">
      <c r="B22" s="978" t="s">
        <v>339</v>
      </c>
      <c r="C22" s="1733">
        <f>3.01*(1+2.78%)</f>
        <v>3.0936779999999997</v>
      </c>
      <c r="D22" s="980"/>
      <c r="E22" s="981">
        <f>C22*$E$4*$E$5</f>
        <v>8468.9435249999988</v>
      </c>
      <c r="G22" s="526"/>
      <c r="H22" s="495"/>
      <c r="I22" s="938"/>
      <c r="M22" s="658"/>
      <c r="N22" s="934"/>
      <c r="O22" s="935"/>
    </row>
    <row r="23" spans="2:15" ht="15" customHeight="1" thickTop="1">
      <c r="B23" s="565" t="s">
        <v>16</v>
      </c>
      <c r="C23" s="982"/>
      <c r="D23" s="982"/>
      <c r="E23" s="983">
        <f>SUM(E16:E22)</f>
        <v>586630.71532220009</v>
      </c>
      <c r="G23" s="526"/>
      <c r="H23" s="495"/>
      <c r="I23" s="938"/>
      <c r="M23" s="658"/>
      <c r="N23" s="934"/>
      <c r="O23" s="935"/>
    </row>
    <row r="24" spans="2:15" ht="15" customHeight="1">
      <c r="B24" s="2119" t="s">
        <v>861</v>
      </c>
      <c r="C24" s="984">
        <f>'M2021 BLS  53%ile'!D41</f>
        <v>0.12</v>
      </c>
      <c r="D24" s="982"/>
      <c r="E24" s="985">
        <f>(E23-E15)*C24</f>
        <v>70395.685838664009</v>
      </c>
      <c r="G24" s="526"/>
      <c r="H24" s="495"/>
      <c r="I24" s="939"/>
      <c r="M24" s="658"/>
      <c r="N24" s="934"/>
      <c r="O24" s="935"/>
    </row>
    <row r="25" spans="2:15" ht="15" customHeight="1" thickBot="1">
      <c r="B25" s="2399" t="s">
        <v>810</v>
      </c>
      <c r="C25" s="896">
        <f>'FALL 24 CAF'!CP38</f>
        <v>3.2549514448865162E-2</v>
      </c>
      <c r="D25" s="986"/>
      <c r="E25" s="987">
        <f>(E18+E19+E20+E21+E22+E16)*C25</f>
        <v>19094.544944528054</v>
      </c>
      <c r="G25" s="526"/>
      <c r="H25" s="495"/>
      <c r="I25" s="939"/>
      <c r="N25" s="941"/>
      <c r="O25" s="914"/>
    </row>
    <row r="26" spans="2:15" ht="15" customHeight="1" thickTop="1">
      <c r="B26" s="988" t="s">
        <v>342</v>
      </c>
      <c r="C26" s="989"/>
      <c r="D26" s="989"/>
      <c r="E26" s="990">
        <f>E23+E25+E24</f>
        <v>676120.94610539218</v>
      </c>
      <c r="G26" s="940"/>
      <c r="H26" s="522"/>
      <c r="I26" s="785"/>
      <c r="N26" s="941"/>
      <c r="O26" s="914"/>
    </row>
    <row r="27" spans="2:15" ht="15" customHeight="1">
      <c r="B27" s="897" t="s">
        <v>343</v>
      </c>
      <c r="C27" s="898"/>
      <c r="D27" s="898"/>
      <c r="E27" s="899">
        <f>E26/(E4*E5)</f>
        <v>246.98482049512043</v>
      </c>
      <c r="G27" s="942"/>
      <c r="H27" s="942"/>
      <c r="I27" s="943"/>
      <c r="M27" s="945"/>
      <c r="N27" s="941"/>
      <c r="O27" s="946"/>
    </row>
    <row r="28" spans="2:15" ht="15" customHeight="1" thickBot="1">
      <c r="B28" s="900" t="s">
        <v>344</v>
      </c>
      <c r="C28" s="901">
        <v>0.9</v>
      </c>
      <c r="D28" s="902"/>
      <c r="E28" s="903">
        <f>E27/C28</f>
        <v>274.42757832791159</v>
      </c>
      <c r="I28" s="944"/>
      <c r="M28" s="949"/>
      <c r="N28" s="934"/>
      <c r="O28" s="935"/>
    </row>
    <row r="29" spans="2:15">
      <c r="B29" s="658"/>
      <c r="C29" s="947"/>
      <c r="D29" s="459" t="s">
        <v>682</v>
      </c>
      <c r="E29" s="1527">
        <v>249.31</v>
      </c>
      <c r="G29" s="947"/>
      <c r="H29" s="658"/>
      <c r="I29" s="944"/>
      <c r="N29" s="950"/>
      <c r="O29" s="914"/>
    </row>
    <row r="30" spans="2:15">
      <c r="D30" s="1526" t="s">
        <v>683</v>
      </c>
      <c r="E30" s="1528">
        <f>(E28-E29)/E29</f>
        <v>0.10074837883723713</v>
      </c>
    </row>
    <row r="31" spans="2:15">
      <c r="B31" s="495"/>
      <c r="C31" s="495"/>
      <c r="D31" s="510"/>
      <c r="E31" s="516"/>
      <c r="H31" s="526"/>
      <c r="I31" s="526"/>
      <c r="J31" s="495"/>
      <c r="K31" s="943"/>
    </row>
    <row r="32" spans="2:15">
      <c r="B32" s="948"/>
      <c r="C32" s="951"/>
      <c r="K32" s="943"/>
    </row>
    <row r="33" spans="2:14">
      <c r="B33" s="495"/>
      <c r="C33" s="495"/>
      <c r="D33" s="495"/>
      <c r="E33" s="495"/>
      <c r="K33" s="943"/>
    </row>
    <row r="34" spans="2:14" ht="27" customHeight="1">
      <c r="B34" s="495"/>
      <c r="C34" s="495"/>
      <c r="D34" s="495"/>
      <c r="E34" s="495"/>
    </row>
    <row r="35" spans="2:14">
      <c r="B35" s="495"/>
      <c r="C35" s="952"/>
      <c r="D35" s="495"/>
      <c r="E35" s="495"/>
    </row>
    <row r="36" spans="2:14">
      <c r="B36" s="522"/>
      <c r="C36" s="940"/>
      <c r="D36" s="522"/>
      <c r="E36" s="495"/>
    </row>
    <row r="37" spans="2:14">
      <c r="B37" s="495"/>
      <c r="C37" s="495"/>
      <c r="D37" s="495"/>
      <c r="E37" s="495"/>
    </row>
    <row r="38" spans="2:14">
      <c r="B38" s="495"/>
      <c r="C38" s="495"/>
      <c r="D38" s="495"/>
      <c r="E38" s="495"/>
    </row>
    <row r="42" spans="2:14">
      <c r="H42" s="522"/>
      <c r="I42" s="940"/>
      <c r="J42" s="522"/>
    </row>
    <row r="48" spans="2:14">
      <c r="N48" s="953"/>
    </row>
    <row r="49" spans="6:14">
      <c r="N49" s="953"/>
    </row>
    <row r="63" spans="6:14">
      <c r="F63" s="657"/>
    </row>
  </sheetData>
  <mergeCells count="3">
    <mergeCell ref="B3:E3"/>
    <mergeCell ref="B4:C4"/>
    <mergeCell ref="M6:P6"/>
  </mergeCells>
  <pageMargins left="0.25" right="0.25" top="0.25" bottom="0.25" header="0.3" footer="0.3"/>
  <pageSetup scale="96" orientation="landscape" r:id="rId1"/>
  <colBreaks count="1" manualBreakCount="1">
    <brk id="10" max="1048575" man="1"/>
  </colBreaks>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E9D05-6213-43F5-B21A-903DC2816E88}">
  <dimension ref="A1:AUU300"/>
  <sheetViews>
    <sheetView workbookViewId="0">
      <selection activeCell="D22" sqref="D22"/>
    </sheetView>
  </sheetViews>
  <sheetFormatPr defaultRowHeight="14.5"/>
  <cols>
    <col min="1" max="1" width="40.7265625" customWidth="1"/>
    <col min="2" max="2" width="18.7265625" customWidth="1"/>
    <col min="4" max="43" width="18.7265625" customWidth="1"/>
    <col min="884" max="923" width="9.1796875" style="1"/>
    <col min="1124" max="1243" width="9.1796875" style="2"/>
  </cols>
  <sheetData>
    <row r="1" spans="1:43">
      <c r="A1" s="1555">
        <v>6</v>
      </c>
      <c r="C1" s="1556" t="s">
        <v>396</v>
      </c>
      <c r="E1" s="1557">
        <f ca="1">IF(COUNT(E12:E300)=0,"-",AVERAGE(E12:OFFSET(E12,$A$1-1,0)))</f>
        <v>10026.269824178891</v>
      </c>
      <c r="G1" s="1557">
        <f ca="1">IF(COUNT(G12:G300)=0,"-",AVERAGE(G12:OFFSET(G12,$A$1-1,0)))</f>
        <v>18964.265129682997</v>
      </c>
      <c r="I1" s="1557">
        <f ca="1">IF(COUNT(I12:I300)=0,"-",AVERAGE(I12:OFFSET(I12,$A$1-1,0)))</f>
        <v>10767.869357045143</v>
      </c>
      <c r="K1" s="1557" t="str">
        <f ca="1">IF(COUNT(K12:K300)=0,"-",AVERAGE(K12:OFFSET(K12,$A$1-1,0)))</f>
        <v>-</v>
      </c>
      <c r="M1" s="1557" t="str">
        <f ca="1">IF(COUNT(M12:M300)=0,"-",AVERAGE(M12:OFFSET(M12,$A$1-1,0)))</f>
        <v>-</v>
      </c>
      <c r="O1" s="1557">
        <f ca="1">IF(COUNT(O12:O300)=0,"-",AVERAGE(O12:OFFSET(O12,$A$1-1,0)))</f>
        <v>66.607075030110849</v>
      </c>
      <c r="Q1" s="1557">
        <f ca="1">IF(COUNT(Q12:Q300)=0,"-",AVERAGE(Q12:OFFSET(Q12,$A$1-1,0)))</f>
        <v>128.86558033669638</v>
      </c>
      <c r="S1" s="1557">
        <f ca="1">IF(COUNT(S12:S300)=0,"-",AVERAGE(S12:OFFSET(S12,$A$1-1,0)))</f>
        <v>2230.2384142055839</v>
      </c>
      <c r="U1" s="1557">
        <f ca="1">IF(COUNT(U12:U300)=0,"-",AVERAGE(U12:OFFSET(U12,$A$1-1,0)))</f>
        <v>96.129595857003338</v>
      </c>
      <c r="W1" s="1557">
        <f ca="1">IF(COUNT(W12:W300)=0,"-",AVERAGE(W12:OFFSET(W12,$A$1-1,0)))</f>
        <v>420.62038515404817</v>
      </c>
      <c r="Y1" s="1557">
        <f ca="1">IF(COUNT(Y12:Y300)=0,"-",AVERAGE(Y12:OFFSET(Y12,$A$1-1,0)))</f>
        <v>320.35228067174029</v>
      </c>
      <c r="AA1" s="1557">
        <f ca="1">IF(COUNT(AA12:AA300)=0,"-",AVERAGE(AA12:OFFSET(AA12,$A$1-1,0)))</f>
        <v>205.6360983822147</v>
      </c>
      <c r="AC1" s="1557" t="str">
        <f ca="1">IF(COUNT(AC12:AC300)=0,"-",AVERAGE(AC12:OFFSET(AC12,$A$1-1,0)))</f>
        <v>-</v>
      </c>
      <c r="AE1" s="1557">
        <f ca="1">IF(COUNT(AE12:AE300)=0,"-",AVERAGE(AE12:OFFSET(AE12,$A$1-1,0)))</f>
        <v>1061.5913368148388</v>
      </c>
      <c r="AG1" s="1557" t="str">
        <f ca="1">IF(COUNT(AG12:AG300)=0,"-",AVERAGE(AG12:OFFSET(AG12,$A$1-1,0)))</f>
        <v>-</v>
      </c>
      <c r="AI1" s="1557" t="str">
        <f ca="1">IF(COUNT(AI12:AI300)=0,"-",AVERAGE(AI12:OFFSET(AI12,$A$1-1,0)))</f>
        <v>-</v>
      </c>
      <c r="AK1" s="1557">
        <f ca="1">IF(COUNT(AK12:AK300)=0,"-",AVERAGE(AK12:OFFSET(AK12,$A$1-1,0)))</f>
        <v>868.6949730709365</v>
      </c>
      <c r="AM1" s="1557" t="str">
        <f ca="1">IF(COUNT(AM12:AM300)=0,"-",AVERAGE(AM12:OFFSET(AM12,$A$1-1,0)))</f>
        <v>-</v>
      </c>
      <c r="AO1" s="1557">
        <f ca="1">IF(COUNT(AO12:AO300)=0,"-",AVERAGE(AO12:OFFSET(AO12,$A$1-1,0)))</f>
        <v>14.387031057975172</v>
      </c>
      <c r="AQ1" s="1557">
        <f ca="1">IF(COUNT(AQ12:AQ300)=0,"-",AVERAGE(AQ12:OFFSET(AQ12,$A$1-1,0)))</f>
        <v>9428.7034527866708</v>
      </c>
    </row>
    <row r="2" spans="1:43">
      <c r="C2" s="1556" t="s">
        <v>397</v>
      </c>
      <c r="E2" s="1557">
        <f ca="1">IF(COUNT(E12:E300)=0,"-",E1-(2*_xlfn.STDEV.P(E12:OFFSET(E12,$A$1-1,0))))</f>
        <v>4179.1107727134349</v>
      </c>
      <c r="G2" s="1557">
        <f ca="1">IF(COUNT(G12:G300)=0,"-",G1-(2*_xlfn.STDEV.P(G12:OFFSET(G12,$A$1-1,0))))</f>
        <v>18964.265129682997</v>
      </c>
      <c r="I2" s="1557">
        <f ca="1">IF(COUNT(I12:I300)=0,"-",I1-(2*_xlfn.STDEV.P(I12:OFFSET(I12,$A$1-1,0))))</f>
        <v>10767.869357045143</v>
      </c>
      <c r="K2" s="1557" t="str">
        <f ca="1">IF(COUNT(K12:K300)=0,"-",K1-(2*_xlfn.STDEV.P(K12:OFFSET(K12,$A$1-1,0))))</f>
        <v>-</v>
      </c>
      <c r="M2" s="1557" t="str">
        <f ca="1">IF(COUNT(M12:M300)=0,"-",M1-(2*_xlfn.STDEV.P(M12:OFFSET(M12,$A$1-1,0))))</f>
        <v>-</v>
      </c>
      <c r="O2" s="1557">
        <f ca="1">IF(COUNT(O12:O300)=0,"-",O1-(2*_xlfn.STDEV.P(O12:OFFSET(O12,$A$1-1,0))))</f>
        <v>-21.548913912385856</v>
      </c>
      <c r="Q2" s="1557">
        <f ca="1">IF(COUNT(Q12:Q300)=0,"-",Q1-(2*_xlfn.STDEV.P(Q12:OFFSET(Q12,$A$1-1,0))))</f>
        <v>25.768174894236978</v>
      </c>
      <c r="S2" s="1557">
        <f ca="1">IF(COUNT(S12:S300)=0,"-",S1-(2*_xlfn.STDEV.P(S12:OFFSET(S12,$A$1-1,0))))</f>
        <v>310.36253659516774</v>
      </c>
      <c r="U2" s="1557">
        <f ca="1">IF(COUNT(U12:U300)=0,"-",U1-(2*_xlfn.STDEV.P(U12:OFFSET(U12,$A$1-1,0))))</f>
        <v>-117.53392461021399</v>
      </c>
      <c r="W2" s="1557">
        <f ca="1">IF(COUNT(W12:W300)=0,"-",W1-(2*_xlfn.STDEV.P(W12:OFFSET(W12,$A$1-1,0))))</f>
        <v>16.908905508799137</v>
      </c>
      <c r="Y2" s="1557">
        <f ca="1">IF(COUNT(Y12:Y300)=0,"-",Y1-(2*_xlfn.STDEV.P(Y12:OFFSET(Y12,$A$1-1,0))))</f>
        <v>8.0067491773502297</v>
      </c>
      <c r="AA2" s="1557">
        <f ca="1">IF(COUNT(AA12:AA300)=0,"-",AA1-(2*_xlfn.STDEV.P(AA12:OFFSET(AA12,$A$1-1,0))))</f>
        <v>-550.05128306073721</v>
      </c>
      <c r="AC2" s="1557" t="str">
        <f ca="1">IF(COUNT(AC12:AC300)=0,"-",AC1-(2*_xlfn.STDEV.P(AC12:OFFSET(AC12,$A$1-1,0))))</f>
        <v>-</v>
      </c>
      <c r="AE2" s="1557">
        <f ca="1">IF(COUNT(AE12:AE300)=0,"-",AE1-(2*_xlfn.STDEV.P(AE12:OFFSET(AE12,$A$1-1,0))))</f>
        <v>-945.54004861967815</v>
      </c>
      <c r="AG2" s="1557" t="str">
        <f ca="1">IF(COUNT(AG12:AG300)=0,"-",AG1-(2*_xlfn.STDEV.P(AG12:OFFSET(AG12,$A$1-1,0))))</f>
        <v>-</v>
      </c>
      <c r="AI2" s="1557" t="str">
        <f ca="1">IF(COUNT(AI12:AI300)=0,"-",AI1-(2*_xlfn.STDEV.P(AI12:OFFSET(AI12,$A$1-1,0))))</f>
        <v>-</v>
      </c>
      <c r="AK2" s="1557">
        <f ca="1">IF(COUNT(AK12:AK300)=0,"-",AK1-(2*_xlfn.STDEV.P(AK12:OFFSET(AK12,$A$1-1,0))))</f>
        <v>-553.66018341841198</v>
      </c>
      <c r="AM2" s="1557" t="str">
        <f ca="1">IF(COUNT(AM12:AM300)=0,"-",AM1-(2*_xlfn.STDEV.P(AM12:OFFSET(AM12,$A$1-1,0))))</f>
        <v>-</v>
      </c>
      <c r="AO2" s="1557">
        <f ca="1">IF(COUNT(AO12:AO300)=0,"-",AO1-(2*_xlfn.STDEV.P(AO12:OFFSET(AO12,$A$1-1,0))))</f>
        <v>2.9040352244455843</v>
      </c>
      <c r="AQ2" s="1557">
        <f ca="1">IF(COUNT(AQ12:AQ300)=0,"-",AQ1-(2*_xlfn.STDEV.P(AQ12:OFFSET(AQ12,$A$1-1,0))))</f>
        <v>-5671.950549962301</v>
      </c>
    </row>
    <row r="3" spans="1:43">
      <c r="A3" s="3176" t="s">
        <v>74</v>
      </c>
      <c r="C3" s="1556" t="s">
        <v>398</v>
      </c>
      <c r="E3" s="1557">
        <f ca="1">IF(COUNT(E12:E300)=0,"-",E1+(2*_xlfn.STDEV.P(E12:OFFSET(E12,$A$1-1,0))))</f>
        <v>15873.428875644347</v>
      </c>
      <c r="G3" s="1557">
        <f ca="1">IF(COUNT(G12:G300)=0,"-",G1+(2*_xlfn.STDEV.P(G12:OFFSET(G12,$A$1-1,0))))</f>
        <v>18964.265129682997</v>
      </c>
      <c r="I3" s="1557">
        <f ca="1">IF(COUNT(I12:I300)=0,"-",I1+(2*_xlfn.STDEV.P(I12:OFFSET(I12,$A$1-1,0))))</f>
        <v>10767.869357045143</v>
      </c>
      <c r="K3" s="1557" t="str">
        <f ca="1">IF(COUNT(K12:K300)=0,"-",K1+(2*_xlfn.STDEV.P(K12:OFFSET(K12,$A$1-1,0))))</f>
        <v>-</v>
      </c>
      <c r="M3" s="1557" t="str">
        <f ca="1">IF(COUNT(M12:M300)=0,"-",M1+(2*_xlfn.STDEV.P(M12:OFFSET(M12,$A$1-1,0))))</f>
        <v>-</v>
      </c>
      <c r="O3" s="1557">
        <f ca="1">IF(COUNT(O12:O300)=0,"-",O1+(2*_xlfn.STDEV.P(O12:OFFSET(O12,$A$1-1,0))))</f>
        <v>154.76306397260754</v>
      </c>
      <c r="Q3" s="1557">
        <f ca="1">IF(COUNT(Q12:Q300)=0,"-",Q1+(2*_xlfn.STDEV.P(Q12:OFFSET(Q12,$A$1-1,0))))</f>
        <v>231.96298577915579</v>
      </c>
      <c r="S3" s="1557">
        <f ca="1">IF(COUNT(S12:S300)=0,"-",S1+(2*_xlfn.STDEV.P(S12:OFFSET(S12,$A$1-1,0))))</f>
        <v>4150.1142918160003</v>
      </c>
      <c r="U3" s="1557">
        <f ca="1">IF(COUNT(U12:U300)=0,"-",U1+(2*_xlfn.STDEV.P(U12:OFFSET(U12,$A$1-1,0))))</f>
        <v>309.79311632422065</v>
      </c>
      <c r="W3" s="1557">
        <f ca="1">IF(COUNT(W12:W300)=0,"-",W1+(2*_xlfn.STDEV.P(W12:OFFSET(W12,$A$1-1,0))))</f>
        <v>824.33186479929714</v>
      </c>
      <c r="Y3" s="1557">
        <f ca="1">IF(COUNT(Y12:Y300)=0,"-",Y1+(2*_xlfn.STDEV.P(Y12:OFFSET(Y12,$A$1-1,0))))</f>
        <v>632.69781216613035</v>
      </c>
      <c r="AA3" s="1557">
        <f ca="1">IF(COUNT(AA12:AA300)=0,"-",AA1+(2*_xlfn.STDEV.P(AA12:OFFSET(AA12,$A$1-1,0))))</f>
        <v>961.32347982516671</v>
      </c>
      <c r="AC3" s="1557" t="str">
        <f ca="1">IF(COUNT(AC12:AC300)=0,"-",AC1+(2*_xlfn.STDEV.P(AC12:OFFSET(AC12,$A$1-1,0))))</f>
        <v>-</v>
      </c>
      <c r="AE3" s="1557">
        <f ca="1">IF(COUNT(AE12:AE300)=0,"-",AE1+(2*_xlfn.STDEV.P(AE12:OFFSET(AE12,$A$1-1,0))))</f>
        <v>3068.7227222493557</v>
      </c>
      <c r="AG3" s="1557" t="str">
        <f ca="1">IF(COUNT(AG12:AG300)=0,"-",AG1+(2*_xlfn.STDEV.P(AG12:OFFSET(AG12,$A$1-1,0))))</f>
        <v>-</v>
      </c>
      <c r="AI3" s="1557" t="str">
        <f ca="1">IF(COUNT(AI12:AI300)=0,"-",AI1+(2*_xlfn.STDEV.P(AI12:OFFSET(AI12,$A$1-1,0))))</f>
        <v>-</v>
      </c>
      <c r="AK3" s="1557">
        <f ca="1">IF(COUNT(AK12:AK300)=0,"-",AK1+(2*_xlfn.STDEV.P(AK12:OFFSET(AK12,$A$1-1,0))))</f>
        <v>2291.0501295602849</v>
      </c>
      <c r="AM3" s="1557" t="str">
        <f ca="1">IF(COUNT(AM12:AM300)=0,"-",AM1+(2*_xlfn.STDEV.P(AM12:OFFSET(AM12,$A$1-1,0))))</f>
        <v>-</v>
      </c>
      <c r="AO3" s="1557">
        <f ca="1">IF(COUNT(AO12:AO300)=0,"-",AO1+(2*_xlfn.STDEV.P(AO12:OFFSET(AO12,$A$1-1,0))))</f>
        <v>25.870026891504757</v>
      </c>
      <c r="AQ3" s="1557">
        <f ca="1">IF(COUNT(AQ12:AQ300)=0,"-",AQ1+(2*_xlfn.STDEV.P(AQ12:OFFSET(AQ12,$A$1-1,0))))</f>
        <v>24529.357455535643</v>
      </c>
    </row>
    <row r="4" spans="1:43">
      <c r="A4" s="3176"/>
      <c r="C4" s="1556" t="s">
        <v>399</v>
      </c>
      <c r="E4" s="1558">
        <f ca="1">IF(COUNT(E12:E300)=0,"-",AVERAGEIFS(E12:E300, E12:E300, "&gt;="&amp;E2,E12:E300,"&lt;="&amp;E3))</f>
        <v>8741.3796967956478</v>
      </c>
      <c r="G4" s="1558">
        <f ca="1">IF(COUNT(G12:G300)=0,"-",AVERAGEIFS(G12:G300, G12:G300, "&gt;="&amp;G2,G12:G300,"&lt;="&amp;G3))</f>
        <v>18964.265129682997</v>
      </c>
      <c r="I4" s="1558">
        <f ca="1">IF(COUNT(I12:I300)=0,"-",AVERAGEIFS(I12:I300, I12:I300, "&gt;="&amp;I2,I12:I300,"&lt;="&amp;I3))</f>
        <v>10767.869357045143</v>
      </c>
      <c r="K4" s="1558" t="str">
        <f>IF(COUNT(K12:K300)=0,"-",AVERAGEIFS(K12:K300, K12:K300, "&gt;="&amp;K2,K12:K300,"&lt;="&amp;K3))</f>
        <v>-</v>
      </c>
      <c r="M4" s="1558" t="str">
        <f>IF(COUNT(M12:M300)=0,"-",AVERAGEIFS(M12:M300, M12:M300, "&gt;="&amp;M2,M12:M300,"&lt;="&amp;M3))</f>
        <v>-</v>
      </c>
      <c r="O4" s="1558">
        <f ca="1">IF(COUNT(O12:O300)=0,"-",AVERAGEIFS(O12:O300, O12:O300, "&gt;="&amp;O2,O12:O300,"&lt;="&amp;O3))</f>
        <v>66.607075030110849</v>
      </c>
      <c r="Q4" s="1558">
        <f ca="1">IF(COUNT(Q12:Q300)=0,"-",AVERAGEIFS(Q12:Q300, Q12:Q300, "&gt;="&amp;Q2,Q12:Q300,"&lt;="&amp;Q3))</f>
        <v>128.86558033669638</v>
      </c>
      <c r="S4" s="1558">
        <f ca="1">IF(COUNT(S12:S300)=0,"-",AVERAGEIFS(S12:S300, S12:S300, "&gt;="&amp;S2,S12:S300,"&lt;="&amp;S3))</f>
        <v>2230.2384142055839</v>
      </c>
      <c r="U4" s="1558">
        <f ca="1">IF(COUNT(U12:U300)=0,"-",AVERAGEIFS(U12:U300, U12:U300, "&gt;="&amp;U2,U12:U300,"&lt;="&amp;U3))</f>
        <v>96.129595857003338</v>
      </c>
      <c r="W4" s="1558">
        <f ca="1">IF(COUNT(W12:W300)=0,"-",AVERAGEIFS(W12:W300, W12:W300, "&gt;="&amp;W2,W12:W300,"&lt;="&amp;W3))</f>
        <v>420.62038515404817</v>
      </c>
      <c r="Y4" s="1558">
        <f ca="1">IF(COUNT(Y12:Y300)=0,"-",AVERAGEIFS(Y12:Y300, Y12:Y300, "&gt;="&amp;Y2,Y12:Y300,"&lt;="&amp;Y3))</f>
        <v>320.35228067174029</v>
      </c>
      <c r="AA4" s="1558">
        <f ca="1">IF(COUNT(AA12:AA300)=0,"-",AVERAGEIFS(AA12:AA300, AA12:AA300, "&gt;="&amp;AA2,AA12:AA300,"&lt;="&amp;AA3))</f>
        <v>205.6360983822147</v>
      </c>
      <c r="AC4" s="1558" t="str">
        <f>IF(COUNT(AC12:AC300)=0,"-",AVERAGEIFS(AC12:AC300, AC12:AC300, "&gt;="&amp;AC2,AC12:AC300,"&lt;="&amp;AC3))</f>
        <v>-</v>
      </c>
      <c r="AE4" s="1558">
        <f ca="1">IF(COUNT(AE12:AE300)=0,"-",AVERAGEIFS(AE12:AE300, AE12:AE300, "&gt;="&amp;AE2,AE12:AE300,"&lt;="&amp;AE3))</f>
        <v>1061.5913368148388</v>
      </c>
      <c r="AG4" s="1558" t="str">
        <f>IF(COUNT(AG12:AG300)=0,"-",AVERAGEIFS(AG12:AG300, AG12:AG300, "&gt;="&amp;AG2,AG12:AG300,"&lt;="&amp;AG3))</f>
        <v>-</v>
      </c>
      <c r="AI4" s="1558" t="str">
        <f>IF(COUNT(AI12:AI300)=0,"-",AVERAGEIFS(AI12:AI300, AI12:AI300, "&gt;="&amp;AI2,AI12:AI300,"&lt;="&amp;AI3))</f>
        <v>-</v>
      </c>
      <c r="AK4" s="1558">
        <f ca="1">IF(COUNT(AK12:AK300)=0,"-",AVERAGEIFS(AK12:AK300, AK12:AK300, "&gt;="&amp;AK2,AK12:AK300,"&lt;="&amp;AK3))</f>
        <v>868.6949730709365</v>
      </c>
      <c r="AM4" s="1558" t="str">
        <f>IF(COUNT(AM12:AM300)=0,"-",AVERAGEIFS(AM12:AM300, AM12:AM300, "&gt;="&amp;AM2,AM12:AM300,"&lt;="&amp;AM3))</f>
        <v>-</v>
      </c>
      <c r="AO4" s="1558">
        <f ca="1">IF(COUNT(AO12:AO300)=0,"-",AVERAGEIFS(AO12:AO300, AO12:AO300, "&gt;="&amp;AO2,AO12:AO300,"&lt;="&amp;AO3))</f>
        <v>14.387031057975172</v>
      </c>
      <c r="AQ4" s="1558">
        <f ca="1">IF(COUNT(AQ12:AQ300)=0,"-",AVERAGEIFS(AQ12:AQ300, AQ12:AQ300, "&gt;="&amp;AQ2,AQ12:AQ300,"&lt;="&amp;AQ3))</f>
        <v>9428.7034527866708</v>
      </c>
    </row>
    <row r="5" spans="1:43">
      <c r="A5" s="3176"/>
      <c r="C5" s="1556" t="s">
        <v>400</v>
      </c>
      <c r="E5" s="1559">
        <f ca="1">IF(COUNT(E12:E300)=0,"-",SUMIFS(D12:D300,E12:E300,"&gt;="&amp;E2,E12:E300,"&lt;="&amp;E3)/SUMIFS($B12:$B300,E12:E300,"&gt;="&amp;E2,E12:E300,"&lt;="&amp;E3))</f>
        <v>8670.484121086809</v>
      </c>
      <c r="G5" s="1559">
        <f ca="1">IF(COUNT(G12:G300)=0,"-",SUMIFS(F12:F300,G12:G300,"&gt;="&amp;G2,G12:G300,"&lt;="&amp;G3)/SUMIFS($B12:$B300,G12:G300,"&gt;="&amp;G2,G12:G300,"&lt;="&amp;G3))</f>
        <v>18964.265129682997</v>
      </c>
      <c r="I5" s="1559">
        <f ca="1">IF(COUNT(I12:I300)=0,"-",SUMIFS(H12:H300,I12:I300,"&gt;="&amp;I2,I12:I300,"&lt;="&amp;I3)/SUMIFS($B12:$B300,I12:I300,"&gt;="&amp;I2,I12:I300,"&lt;="&amp;I3))</f>
        <v>10767.869357045143</v>
      </c>
      <c r="K5" s="1559" t="str">
        <f>IF(COUNT(K12:K300)=0,"-",SUMIFS(J12:J300,K12:K300,"&gt;="&amp;K2,K12:K300,"&lt;="&amp;K3)/SUMIFS($B12:$B300,K12:K300,"&gt;="&amp;K2,K12:K300,"&lt;="&amp;K3))</f>
        <v>-</v>
      </c>
      <c r="M5" s="1559" t="str">
        <f>IF(COUNT(M12:M300)=0,"-",SUMIFS(L12:L300,M12:M300,"&gt;="&amp;M2,M12:M300,"&lt;="&amp;M3)/SUMIFS($B12:$B300,M12:M300,"&gt;="&amp;M2,M12:M300,"&lt;="&amp;M3))</f>
        <v>-</v>
      </c>
      <c r="O5" s="1559">
        <f ca="1">IF(COUNT(O12:O300)=0,"-",SUMIFS(N12:N300,O12:O300,"&gt;="&amp;O2,O12:O300,"&lt;="&amp;O3)/SUMIFS($B12:$B300,O12:O300,"&gt;="&amp;O2,O12:O300,"&lt;="&amp;O3))</f>
        <v>61.146281714785651</v>
      </c>
      <c r="Q5" s="1559">
        <f ca="1">IF(COUNT(Q12:Q300)=0,"-",SUMIFS(P12:P300,Q12:Q300,"&gt;="&amp;Q2,Q12:Q300,"&lt;="&amp;Q3)/SUMIFS($B12:$B300,Q12:Q300,"&gt;="&amp;Q2,Q12:Q300,"&lt;="&amp;Q3))</f>
        <v>115.62297702297703</v>
      </c>
      <c r="S5" s="1559">
        <f ca="1">IF(COUNT(S12:S300)=0,"-",SUMIFS(R12:R300,S12:S300,"&gt;="&amp;S2,S12:S300,"&lt;="&amp;S3)/SUMIFS($B12:$B300,S12:S300,"&gt;="&amp;S2,S12:S300,"&lt;="&amp;S3))</f>
        <v>2389.4547250384917</v>
      </c>
      <c r="U5" s="1559">
        <f ca="1">IF(COUNT(U12:U300)=0,"-",SUMIFS(T12:T300,U12:U300,"&gt;="&amp;U2,U12:U300,"&lt;="&amp;U3)/SUMIFS($B12:$B300,U12:U300,"&gt;="&amp;U2,U12:U300,"&lt;="&amp;U3))</f>
        <v>148.62271742494582</v>
      </c>
      <c r="W5" s="1559">
        <f ca="1">IF(COUNT(W12:W300)=0,"-",SUMIFS(V12:V300,W12:W300,"&gt;="&amp;W2,W12:W300,"&lt;="&amp;W3)/SUMIFS($B12:$B300,W12:W300,"&gt;="&amp;W2,W12:W300,"&lt;="&amp;W3))</f>
        <v>475.72204630624867</v>
      </c>
      <c r="Y5" s="1559">
        <f ca="1">IF(COUNT(Y12:Y300)=0,"-",SUMIFS(X12:X300,Y12:Y300,"&gt;="&amp;Y2,Y12:Y300,"&lt;="&amp;Y3)/SUMIFS($B12:$B300,Y12:Y300,"&gt;="&amp;Y2,Y12:Y300,"&lt;="&amp;Y3))</f>
        <v>295.84551148225466</v>
      </c>
      <c r="AA5" s="1559">
        <f ca="1">IF(COUNT(AA12:AA300)=0,"-",SUMIFS(Z12:Z300,AA12:AA300,"&gt;="&amp;AA2,AA12:AA300,"&lt;="&amp;AA3)/SUMIFS($B12:$B300,AA12:AA300,"&gt;="&amp;AA2,AA12:AA300,"&lt;="&amp;AA3))</f>
        <v>200.46195181140578</v>
      </c>
      <c r="AC5" s="1559" t="str">
        <f>IF(COUNT(AC12:AC300)=0,"-",SUMIFS(AB12:AB300,AC12:AC300,"&gt;="&amp;AC2,AC12:AC300,"&lt;="&amp;AC3)/SUMIFS($B12:$B300,AC12:AC300,"&gt;="&amp;AC2,AC12:AC300,"&lt;="&amp;AC3))</f>
        <v>-</v>
      </c>
      <c r="AE5" s="1559">
        <f ca="1">IF(COUNT(AE12:AE300)=0,"-",SUMIFS(AD12:AD300,AE12:AE300,"&gt;="&amp;AE2,AE12:AE300,"&lt;="&amp;AE3)/SUMIFS($B12:$B300,AE12:AE300,"&gt;="&amp;AE2,AE12:AE300,"&lt;="&amp;AE3))</f>
        <v>1174.7236214209968</v>
      </c>
      <c r="AG5" s="1559" t="str">
        <f>IF(COUNT(AG12:AG300)=0,"-",SUMIFS(AF12:AF300,AG12:AG300,"&gt;="&amp;AG2,AG12:AG300,"&lt;="&amp;AG3)/SUMIFS($B12:$B300,AG12:AG300,"&gt;="&amp;AG2,AG12:AG300,"&lt;="&amp;AG3))</f>
        <v>-</v>
      </c>
      <c r="AI5" s="1559" t="str">
        <f>IF(COUNT(AI12:AI300)=0,"-",SUMIFS(AH12:AH300,AI12:AI300,"&gt;="&amp;AI2,AI12:AI300,"&lt;="&amp;AI3)/SUMIFS($B12:$B300,AI12:AI300,"&gt;="&amp;AI2,AI12:AI300,"&lt;="&amp;AI3))</f>
        <v>-</v>
      </c>
      <c r="AK5" s="1559">
        <f ca="1">IF(COUNT(AK12:AK300)=0,"-",SUMIFS(AJ12:AJ300,AK12:AK300,"&gt;="&amp;AK2,AK12:AK300,"&lt;="&amp;AK3)/SUMIFS($B12:$B300,AK12:AK300,"&gt;="&amp;AK2,AK12:AK300,"&lt;="&amp;AK3))</f>
        <v>1069.0650146704238</v>
      </c>
      <c r="AM5" s="1559" t="str">
        <f>IF(COUNT(AM12:AM300)=0,"-",SUMIFS(AL12:AL300,AM12:AM300,"&gt;="&amp;AM2,AM12:AM300,"&lt;="&amp;AM3)/SUMIFS($B12:$B300,AM12:AM300,"&gt;="&amp;AM2,AM12:AM300,"&lt;="&amp;AM3))</f>
        <v>-</v>
      </c>
      <c r="AO5" s="1559">
        <f ca="1">IF(COUNT(AO12:AO300)=0,"-",SUMIFS(AN12:AN300,AO12:AO300,"&gt;="&amp;AO2,AO12:AO300,"&lt;="&amp;AO3)/SUMIFS($B12:$B300,AO12:AO300,"&gt;="&amp;AO2,AO12:AO300,"&lt;="&amp;AO3))</f>
        <v>16.222058823529409</v>
      </c>
      <c r="AQ5" s="1559">
        <f ca="1">IF(COUNT(AQ12:AQ300)=0,"-",SUMIFS(AP12:AP300,AQ12:AQ300,"&gt;="&amp;AQ2,AQ12:AQ300,"&lt;="&amp;AQ3)/SUMIFS($B12:$B300,AQ12:AQ300,"&gt;="&amp;AQ2,AQ12:AQ300,"&lt;="&amp;AQ3))</f>
        <v>8651.9536356505814</v>
      </c>
    </row>
    <row r="6" spans="1:43">
      <c r="A6" s="3176"/>
      <c r="C6" s="1556" t="s">
        <v>401</v>
      </c>
      <c r="E6" s="1560">
        <f ca="1">IF(COUNT(E12:E300)=0,"-",SUMIFS(E12:E300, E12:E300, "&gt;="&amp;E2,E12:E300,"&lt;="&amp;E3)/($A$1-COUNTIF(E12:E300,"&lt;"&amp;E$2)-COUNTIF(E12:E300,"&gt;"&amp;E$3)))</f>
        <v>8741.3796967956478</v>
      </c>
      <c r="G6" s="1560">
        <f ca="1">IF(COUNT(G12:G300)=0,"-",SUMIFS(G12:G300, G12:G300, "&gt;="&amp;G2,G12:G300,"&lt;="&amp;G3)/($A$1-COUNTIF(G12:G300,"&lt;"&amp;G$2)-COUNTIF(G12:G300,"&gt;"&amp;G$3)))</f>
        <v>3160.7108549471664</v>
      </c>
      <c r="I6" s="1560">
        <f ca="1">IF(COUNT(I12:I300)=0,"-",SUMIFS(I12:I300, I12:I300, "&gt;="&amp;I2,I12:I300,"&lt;="&amp;I3)/($A$1-COUNTIF(I12:I300,"&lt;"&amp;I$2)-COUNTIF(I12:I300,"&gt;"&amp;I$3)))</f>
        <v>1794.6448928408572</v>
      </c>
      <c r="K6" s="1560" t="str">
        <f>IF(COUNT(K12:K300)=0,"-",SUMIFS(K12:K300, K12:K300, "&gt;="&amp;K2,K12:K300,"&lt;="&amp;K3)/($A$1-COUNTIF(K12:K300,"&lt;"&amp;K$2)-COUNTIF(K12:K300,"&gt;"&amp;K$3)))</f>
        <v>-</v>
      </c>
      <c r="M6" s="1560" t="str">
        <f>IF(COUNT(M12:M300)=0,"-",SUMIFS(M12:M300, M12:M300, "&gt;="&amp;M2,M12:M300,"&lt;="&amp;M3)/($A$1-COUNTIF(M12:M300,"&lt;"&amp;M$2)-COUNTIF(M12:M300,"&gt;"&amp;M$3)))</f>
        <v>-</v>
      </c>
      <c r="O6" s="1560">
        <f ca="1">IF(COUNT(O12:O300)=0,"-",SUMIFS(O12:O300, O12:O300, "&gt;="&amp;O2,O12:O300,"&lt;="&amp;O3)/($A$1-COUNTIF(O12:O300,"&lt;"&amp;O$2)-COUNTIF(O12:O300,"&gt;"&amp;O$3)))</f>
        <v>55.50589585842571</v>
      </c>
      <c r="Q6" s="1560">
        <f ca="1">IF(COUNT(Q12:Q300)=0,"-",SUMIFS(Q12:Q300, Q12:Q300, "&gt;="&amp;Q2,Q12:Q300,"&lt;="&amp;Q3)/($A$1-COUNTIF(Q12:Q300,"&lt;"&amp;Q$2)-COUNTIF(Q12:Q300,"&gt;"&amp;Q$3)))</f>
        <v>85.910386891130926</v>
      </c>
      <c r="S6" s="1560">
        <f ca="1">IF(COUNT(S12:S300)=0,"-",SUMIFS(S12:S300, S12:S300, "&gt;="&amp;S2,S12:S300,"&lt;="&amp;S3)/($A$1-COUNTIF(S12:S300,"&lt;"&amp;S$2)-COUNTIF(S12:S300,"&gt;"&amp;S$3)))</f>
        <v>2230.2384142055839</v>
      </c>
      <c r="U6" s="1560">
        <f ca="1">IF(COUNT(U12:U300)=0,"-",SUMIFS(U12:U300, U12:U300, "&gt;="&amp;U2,U12:U300,"&lt;="&amp;U3)/($A$1-COUNTIF(U12:U300,"&lt;"&amp;U$2)-COUNTIF(U12:U300,"&gt;"&amp;U$3)))</f>
        <v>48.064797928501669</v>
      </c>
      <c r="W6" s="1560">
        <f ca="1">IF(COUNT(W12:W300)=0,"-",SUMIFS(W12:W300, W12:W300, "&gt;="&amp;W2,W12:W300,"&lt;="&amp;W3)/($A$1-COUNTIF(W12:W300,"&lt;"&amp;W$2)-COUNTIF(W12:W300,"&gt;"&amp;W$3)))</f>
        <v>420.62038515404817</v>
      </c>
      <c r="Y6" s="1560">
        <f ca="1">IF(COUNT(Y12:Y300)=0,"-",SUMIFS(Y12:Y300, Y12:Y300, "&gt;="&amp;Y2,Y12:Y300,"&lt;="&amp;Y3)/($A$1-COUNTIF(Y12:Y300,"&lt;"&amp;Y$2)-COUNTIF(Y12:Y300,"&gt;"&amp;Y$3)))</f>
        <v>160.17614033587014</v>
      </c>
      <c r="AA6" s="1560">
        <f ca="1">IF(COUNT(AA12:AA300)=0,"-",SUMIFS(AA12:AA300, AA12:AA300, "&gt;="&amp;AA2,AA12:AA300,"&lt;="&amp;AA3)/($A$1-COUNTIF(AA12:AA300,"&lt;"&amp;AA$2)-COUNTIF(AA12:AA300,"&gt;"&amp;AA$3)))</f>
        <v>68.545366127404904</v>
      </c>
      <c r="AC6" s="1560" t="str">
        <f>IF(COUNT(AC12:AC300)=0,"-",SUMIFS(AC12:AC300, AC12:AC300, "&gt;="&amp;AC2,AC12:AC300,"&lt;="&amp;AC3)/($A$1-COUNTIF(AC12:AC300,"&lt;"&amp;AC$2)-COUNTIF(AC12:AC300,"&gt;"&amp;AC$3)))</f>
        <v>-</v>
      </c>
      <c r="AE6" s="1560">
        <f ca="1">IF(COUNT(AE12:AE300)=0,"-",SUMIFS(AE12:AE300, AE12:AE300, "&gt;="&amp;AE2,AE12:AE300,"&lt;="&amp;AE3)/($A$1-COUNTIF(AE12:AE300,"&lt;"&amp;AE$2)-COUNTIF(AE12:AE300,"&gt;"&amp;AE$3)))</f>
        <v>530.79566840741938</v>
      </c>
      <c r="AG6" s="1560" t="str">
        <f>IF(COUNT(AG12:AG300)=0,"-",SUMIFS(AG12:AG300, AG12:AG300, "&gt;="&amp;AG2,AG12:AG300,"&lt;="&amp;AG3)/($A$1-COUNTIF(AG12:AG300,"&lt;"&amp;AG$2)-COUNTIF(AG12:AG300,"&gt;"&amp;AG$3)))</f>
        <v>-</v>
      </c>
      <c r="AI6" s="1560" t="str">
        <f>IF(COUNT(AI12:AI300)=0,"-",SUMIFS(AI12:AI300, AI12:AI300, "&gt;="&amp;AI2,AI12:AI300,"&lt;="&amp;AI3)/($A$1-COUNTIF(AI12:AI300,"&lt;"&amp;AI$2)-COUNTIF(AI12:AI300,"&gt;"&amp;AI$3)))</f>
        <v>-</v>
      </c>
      <c r="AK6" s="1560">
        <f ca="1">IF(COUNT(AK12:AK300)=0,"-",SUMIFS(AK12:AK300, AK12:AK300, "&gt;="&amp;AK2,AK12:AK300,"&lt;="&amp;AK3)/($A$1-COUNTIF(AK12:AK300,"&lt;"&amp;AK$2)-COUNTIF(AK12:AK300,"&gt;"&amp;AK$3)))</f>
        <v>868.6949730709365</v>
      </c>
      <c r="AM6" s="1560" t="str">
        <f>IF(COUNT(AM12:AM300)=0,"-",SUMIFS(AM12:AM300, AM12:AM300, "&gt;="&amp;AM2,AM12:AM300,"&lt;="&amp;AM3)/($A$1-COUNTIF(AM12:AM300,"&lt;"&amp;AM$2)-COUNTIF(AM12:AM300,"&gt;"&amp;AM$3)))</f>
        <v>-</v>
      </c>
      <c r="AO6" s="1560">
        <f ca="1">IF(COUNT(AO12:AO300)=0,"-",SUMIFS(AO12:AO300, AO12:AO300, "&gt;="&amp;AO2,AO12:AO300,"&lt;="&amp;AO3)/($A$1-COUNTIF(AO12:AO300,"&lt;"&amp;AO$2)-COUNTIF(AO12:AO300,"&gt;"&amp;AO$3)))</f>
        <v>4.7956770193250575</v>
      </c>
      <c r="AQ6" s="1560">
        <f ca="1">IF(COUNT(AQ12:AQ300)=0,"-",SUMIFS(AQ12:AQ300, AQ12:AQ300, "&gt;="&amp;AQ2,AQ12:AQ300,"&lt;="&amp;AQ3)/($A$1-COUNTIF(AQ12:AQ300,"&lt;"&amp;AQ$2)-COUNTIF(AQ12:AQ300,"&gt;"&amp;AQ$3)))</f>
        <v>9428.7034527866708</v>
      </c>
    </row>
    <row r="9" spans="1:43">
      <c r="D9" t="s">
        <v>75</v>
      </c>
      <c r="E9" s="1561"/>
      <c r="F9" t="s">
        <v>76</v>
      </c>
      <c r="G9" s="1561"/>
      <c r="H9" t="s">
        <v>77</v>
      </c>
      <c r="I9" s="1561"/>
      <c r="J9" t="s">
        <v>78</v>
      </c>
      <c r="K9" s="1561"/>
      <c r="L9" t="s">
        <v>79</v>
      </c>
      <c r="M9" s="1561"/>
      <c r="N9" t="s">
        <v>80</v>
      </c>
      <c r="O9" s="1561"/>
      <c r="P9" t="s">
        <v>81</v>
      </c>
      <c r="Q9" s="1561"/>
      <c r="R9" t="s">
        <v>82</v>
      </c>
      <c r="S9" s="1561"/>
      <c r="T9" t="s">
        <v>83</v>
      </c>
      <c r="U9" s="1561"/>
      <c r="V9" t="s">
        <v>84</v>
      </c>
      <c r="W9" s="1561"/>
      <c r="X9" t="s">
        <v>85</v>
      </c>
      <c r="Y9" s="1561"/>
      <c r="Z9" t="s">
        <v>86</v>
      </c>
      <c r="AA9" s="1561"/>
      <c r="AB9" t="s">
        <v>87</v>
      </c>
      <c r="AC9" s="1561"/>
      <c r="AD9" t="s">
        <v>88</v>
      </c>
      <c r="AE9" s="1561"/>
      <c r="AF9" t="s">
        <v>89</v>
      </c>
      <c r="AG9" s="1561"/>
      <c r="AH9" t="s">
        <v>90</v>
      </c>
      <c r="AI9" s="1561"/>
      <c r="AJ9" t="s">
        <v>91</v>
      </c>
      <c r="AK9" s="1561"/>
      <c r="AL9" t="s">
        <v>92</v>
      </c>
      <c r="AM9" s="1561"/>
      <c r="AN9" t="s">
        <v>93</v>
      </c>
      <c r="AO9" s="1561"/>
      <c r="AP9" t="s">
        <v>94</v>
      </c>
      <c r="AQ9" s="1561"/>
    </row>
    <row r="10" spans="1:43" ht="58">
      <c r="A10" s="1562"/>
      <c r="B10" s="1562"/>
      <c r="D10" s="1562" t="s">
        <v>95</v>
      </c>
      <c r="E10" s="1563" t="str">
        <f>D10&amp;"
per FTE"</f>
        <v>Total Occupancy
per FTE</v>
      </c>
      <c r="F10" s="1562" t="s">
        <v>96</v>
      </c>
      <c r="G10" s="1563" t="str">
        <f>F10&amp;"
per FTE"</f>
        <v>Direct Care Consultant 201
per FTE</v>
      </c>
      <c r="H10" s="1562" t="s">
        <v>97</v>
      </c>
      <c r="I10" s="1563" t="str">
        <f>H10&amp;"
per FTE"</f>
        <v>Temporary Help 202
per FTE</v>
      </c>
      <c r="J10" s="1562" t="s">
        <v>98</v>
      </c>
      <c r="K10" s="1563" t="str">
        <f>J10&amp;"
per FTE"</f>
        <v>Clients and Caregivers Reimb./Stipends 203
per FTE</v>
      </c>
      <c r="L10" s="1562" t="s">
        <v>99</v>
      </c>
      <c r="M10" s="1563" t="str">
        <f>L10&amp;"
per FTE"</f>
        <v>Subcontracted Direct Care 206
per FTE</v>
      </c>
      <c r="N10" s="1562" t="s">
        <v>100</v>
      </c>
      <c r="O10" s="1563" t="str">
        <f>N10&amp;"
per FTE"</f>
        <v>Staff Training 204
per FTE</v>
      </c>
      <c r="P10" s="1562" t="s">
        <v>101</v>
      </c>
      <c r="Q10" s="1563" t="str">
        <f>P10&amp;"
per FTE"</f>
        <v>Staff Mileage / Travel 205
per FTE</v>
      </c>
      <c r="R10" s="1562" t="s">
        <v>102</v>
      </c>
      <c r="S10" s="1563" t="str">
        <f>R10&amp;"
per FTE"</f>
        <v>Meals 207
per FTE</v>
      </c>
      <c r="T10" s="1562" t="s">
        <v>103</v>
      </c>
      <c r="U10" s="1563" t="str">
        <f>T10&amp;"
per FTE"</f>
        <v>Client Transportation 208
per FTE</v>
      </c>
      <c r="V10" s="1562" t="s">
        <v>104</v>
      </c>
      <c r="W10" s="1563" t="str">
        <f>V10&amp;"
per FTE"</f>
        <v>Vehicle Expenses 208
per FTE</v>
      </c>
      <c r="X10" s="1562" t="s">
        <v>105</v>
      </c>
      <c r="Y10" s="1563" t="str">
        <f>X10&amp;"
per FTE"</f>
        <v>Vehicle Depreciation 208
per FTE</v>
      </c>
      <c r="Z10" s="1562" t="s">
        <v>106</v>
      </c>
      <c r="AA10" s="1563" t="str">
        <f>Z10&amp;"
per FTE"</f>
        <v>Incidental Medical /Medicine/Pharmacy 209
per FTE</v>
      </c>
      <c r="AB10" s="1562" t="s">
        <v>107</v>
      </c>
      <c r="AC10" s="1563" t="str">
        <f>AB10&amp;"
per FTE"</f>
        <v>Client Personal Allowances 211
per FTE</v>
      </c>
      <c r="AD10" s="1562" t="s">
        <v>108</v>
      </c>
      <c r="AE10" s="1563" t="str">
        <f>AD10&amp;"
per FTE"</f>
        <v>Provision Material Goods/Svs./Benefits 212
per FTE</v>
      </c>
      <c r="AF10" s="1562" t="s">
        <v>109</v>
      </c>
      <c r="AG10" s="1563" t="str">
        <f>AF10&amp;"
per FTE"</f>
        <v>Direct Client Wages 214
per FTE</v>
      </c>
      <c r="AH10" s="1562" t="s">
        <v>110</v>
      </c>
      <c r="AI10" s="1563" t="str">
        <f>AH10&amp;"
per FTE"</f>
        <v>Other Commercial Prod. &amp; Svs. 214
per FTE</v>
      </c>
      <c r="AJ10" s="1562" t="s">
        <v>111</v>
      </c>
      <c r="AK10" s="1563" t="str">
        <f>AJ10&amp;"
per FTE"</f>
        <v>Program Supplies &amp; Materials 215
per FTE</v>
      </c>
      <c r="AL10" s="1562" t="s">
        <v>112</v>
      </c>
      <c r="AM10" s="1563" t="str">
        <f>AL10&amp;"
per FTE"</f>
        <v>Non Charitable Expenses
per FTE</v>
      </c>
      <c r="AN10" s="1562" t="s">
        <v>113</v>
      </c>
      <c r="AO10" s="1563" t="str">
        <f>AN10&amp;"
per FTE"</f>
        <v>Other Expense
per FTE</v>
      </c>
      <c r="AP10" s="1562" t="s">
        <v>114</v>
      </c>
      <c r="AQ10" s="1563" t="str">
        <f>AP10&amp;"
per FTE"</f>
        <v>Total Other Program Expense
per FTE</v>
      </c>
    </row>
    <row r="11" spans="1:43">
      <c r="A11" t="s">
        <v>115</v>
      </c>
      <c r="B11" t="s">
        <v>116</v>
      </c>
      <c r="D11" t="s">
        <v>117</v>
      </c>
      <c r="E11" s="1561"/>
      <c r="F11" t="s">
        <v>117</v>
      </c>
      <c r="G11" s="1561"/>
      <c r="H11" t="s">
        <v>117</v>
      </c>
      <c r="I11" s="1561"/>
      <c r="J11" t="s">
        <v>117</v>
      </c>
      <c r="K11" s="1561"/>
      <c r="L11" t="s">
        <v>117</v>
      </c>
      <c r="M11" s="1561"/>
      <c r="N11" t="s">
        <v>117</v>
      </c>
      <c r="O11" s="1561"/>
      <c r="P11" t="s">
        <v>117</v>
      </c>
      <c r="Q11" s="1561"/>
      <c r="R11" t="s">
        <v>117</v>
      </c>
      <c r="S11" s="1561"/>
      <c r="T11" t="s">
        <v>117</v>
      </c>
      <c r="U11" s="1561"/>
      <c r="V11" t="s">
        <v>117</v>
      </c>
      <c r="W11" s="1561"/>
      <c r="X11" t="s">
        <v>117</v>
      </c>
      <c r="Y11" s="1561"/>
      <c r="Z11" t="s">
        <v>117</v>
      </c>
      <c r="AA11" s="1561"/>
      <c r="AB11" t="s">
        <v>117</v>
      </c>
      <c r="AC11" s="1561"/>
      <c r="AD11" t="s">
        <v>117</v>
      </c>
      <c r="AE11" s="1561"/>
      <c r="AF11" t="s">
        <v>117</v>
      </c>
      <c r="AG11" s="1561"/>
      <c r="AH11" t="s">
        <v>117</v>
      </c>
      <c r="AI11" s="1561"/>
      <c r="AJ11" t="s">
        <v>117</v>
      </c>
      <c r="AK11" s="1561"/>
      <c r="AL11" t="s">
        <v>117</v>
      </c>
      <c r="AM11" s="1561"/>
      <c r="AN11" t="s">
        <v>117</v>
      </c>
      <c r="AO11" s="1561"/>
      <c r="AP11" t="s">
        <v>117</v>
      </c>
      <c r="AQ11" s="1561"/>
    </row>
    <row r="12" spans="1:43">
      <c r="A12" t="s">
        <v>722</v>
      </c>
      <c r="B12">
        <v>11.38</v>
      </c>
      <c r="D12">
        <v>91866</v>
      </c>
      <c r="E12" s="1564">
        <f>IF(OR($B12=0,D12=0),"",D12/$B12)</f>
        <v>8072.583479789103</v>
      </c>
      <c r="G12" s="1564" t="str">
        <f>IF(OR($B12=0,F12=0),"",F12/$B12)</f>
        <v/>
      </c>
      <c r="I12" s="1564" t="str">
        <f>IF(OR($B12=0,H12=0),"",H12/$B12)</f>
        <v/>
      </c>
      <c r="K12" s="1564" t="str">
        <f>IF(OR($B12=0,J12=0),"",J12/$B12)</f>
        <v/>
      </c>
      <c r="M12" s="1564" t="str">
        <f>IF(OR($B12=0,L12=0),"",L12/$B12)</f>
        <v/>
      </c>
      <c r="N12">
        <v>1166</v>
      </c>
      <c r="O12" s="1564">
        <f>IF(OR($B12=0,N12=0),"",N12/$B12)</f>
        <v>102.4604569420035</v>
      </c>
      <c r="P12">
        <v>1098</v>
      </c>
      <c r="Q12" s="1564">
        <f>IF(OR($B12=0,P12=0),"",P12/$B12)</f>
        <v>96.485061511423538</v>
      </c>
      <c r="R12">
        <v>20131</v>
      </c>
      <c r="S12" s="1564">
        <f>IF(OR($B12=0,R12=0),"",R12/$B12)</f>
        <v>1768.9806678383127</v>
      </c>
      <c r="U12" s="1564" t="str">
        <f>IF(OR($B12=0,T12=0),"",T12/$B12)</f>
        <v/>
      </c>
      <c r="V12">
        <v>2624</v>
      </c>
      <c r="W12" s="1564">
        <f>IF(OR($B12=0,V12=0),"",V12/$B12)</f>
        <v>230.57996485061508</v>
      </c>
      <c r="X12">
        <v>6152</v>
      </c>
      <c r="Y12" s="1564">
        <f>IF(OR($B12=0,X12=0),"",X12/$B12)</f>
        <v>540.59753954305791</v>
      </c>
      <c r="Z12">
        <v>6640</v>
      </c>
      <c r="AA12" s="1564">
        <f>IF(OR($B12=0,Z12=0),"",Z12/$B12)</f>
        <v>583.47978910369068</v>
      </c>
      <c r="AC12" s="1564" t="str">
        <f>IF(OR($B12=0,AB12=0),"",AB12/$B12)</f>
        <v/>
      </c>
      <c r="AD12">
        <v>3816</v>
      </c>
      <c r="AE12" s="1564">
        <f>IF(OR($B12=0,AD12=0),"",AD12/$B12)</f>
        <v>335.32513181019328</v>
      </c>
      <c r="AG12" s="1564" t="str">
        <f>IF(OR($B12=0,AF12=0),"",AF12/$B12)</f>
        <v/>
      </c>
      <c r="AI12" s="1564" t="str">
        <f>IF(OR($B12=0,AH12=0),"",AH12/$B12)</f>
        <v/>
      </c>
      <c r="AJ12">
        <v>10707</v>
      </c>
      <c r="AK12" s="1564">
        <f>IF(OR($B12=0,AJ12=0),"",AJ12/$B12)</f>
        <v>940.86115992970122</v>
      </c>
      <c r="AM12" s="1564" t="str">
        <f>IF(OR($B12=0,AL12=0),"",AL12/$B12)</f>
        <v/>
      </c>
      <c r="AO12" s="1564" t="str">
        <f>IF(OR($B12=0,AN12=0),"",AN12/$B12)</f>
        <v/>
      </c>
      <c r="AP12">
        <v>52334</v>
      </c>
      <c r="AQ12" s="1564">
        <f>IF(OR($B12=0,AP12=0),"",AP12/$B12)</f>
        <v>4598.7697715289978</v>
      </c>
    </row>
    <row r="13" spans="1:43">
      <c r="A13" t="s">
        <v>694</v>
      </c>
      <c r="B13">
        <v>13.46</v>
      </c>
      <c r="D13">
        <v>120297.32</v>
      </c>
      <c r="E13" s="1564">
        <f t="shared" ref="E13:G28" si="0">IF(OR($B13=0,D13=0),"",D13/$B13)</f>
        <v>8937.3937592867751</v>
      </c>
      <c r="G13" s="1564" t="str">
        <f t="shared" si="0"/>
        <v/>
      </c>
      <c r="I13" s="1564" t="str">
        <f t="shared" ref="I13:I76" si="1">IF(OR($B13=0,H13=0),"",H13/$B13)</f>
        <v/>
      </c>
      <c r="K13" s="1564" t="str">
        <f t="shared" ref="K13:K76" si="2">IF(OR($B13=0,J13=0),"",J13/$B13)</f>
        <v/>
      </c>
      <c r="M13" s="1564" t="str">
        <f t="shared" ref="M13:M76" si="3">IF(OR($B13=0,L13=0),"",L13/$B13)</f>
        <v/>
      </c>
      <c r="N13">
        <v>526.51</v>
      </c>
      <c r="O13" s="1564">
        <f t="shared" ref="O13:O76" si="4">IF(OR($B13=0,N13=0),"",N13/$B13)</f>
        <v>39.116641901931644</v>
      </c>
      <c r="P13">
        <v>2204.9299999999998</v>
      </c>
      <c r="Q13" s="1564">
        <f t="shared" ref="Q13:Q76" si="5">IF(OR($B13=0,P13=0),"",P13/$B13)</f>
        <v>163.81352154531945</v>
      </c>
      <c r="R13">
        <v>39294.36</v>
      </c>
      <c r="S13" s="1564">
        <f t="shared" ref="S13:S76" si="6">IF(OR($B13=0,R13=0),"",R13/$B13)</f>
        <v>2919.3432392273403</v>
      </c>
      <c r="U13" s="1564" t="str">
        <f t="shared" ref="U13:U76" si="7">IF(OR($B13=0,T13=0),"",T13/$B13)</f>
        <v/>
      </c>
      <c r="V13">
        <v>6480.49</v>
      </c>
      <c r="W13" s="1564">
        <f t="shared" ref="W13:W76" si="8">IF(OR($B13=0,V13=0),"",V13/$B13)</f>
        <v>481.46285289747397</v>
      </c>
      <c r="X13">
        <v>3021.9</v>
      </c>
      <c r="Y13" s="1564">
        <f t="shared" ref="Y13:Y76" si="9">IF(OR($B13=0,X13=0),"",X13/$B13)</f>
        <v>224.50965824665676</v>
      </c>
      <c r="AA13" s="1564" t="str">
        <f t="shared" ref="AA13:AA76" si="10">IF(OR($B13=0,Z13=0),"",Z13/$B13)</f>
        <v/>
      </c>
      <c r="AC13" s="1564" t="str">
        <f t="shared" ref="AC13:AC76" si="11">IF(OR($B13=0,AB13=0),"",AB13/$B13)</f>
        <v/>
      </c>
      <c r="AE13" s="1564" t="str">
        <f t="shared" ref="AE13:AE76" si="12">IF(OR($B13=0,AD13=0),"",AD13/$B13)</f>
        <v/>
      </c>
      <c r="AG13" s="1564" t="str">
        <f t="shared" ref="AG13:AG76" si="13">IF(OR($B13=0,AF13=0),"",AF13/$B13)</f>
        <v/>
      </c>
      <c r="AI13" s="1564" t="str">
        <f t="shared" ref="AI13:AI76" si="14">IF(OR($B13=0,AH13=0),"",AH13/$B13)</f>
        <v/>
      </c>
      <c r="AJ13">
        <v>23957.47</v>
      </c>
      <c r="AK13" s="1564">
        <f t="shared" ref="AK13:AK76" si="15">IF(OR($B13=0,AJ13=0),"",AJ13/$B13)</f>
        <v>1779.9011887072809</v>
      </c>
      <c r="AM13" s="1564" t="str">
        <f t="shared" ref="AM13:AM76" si="16">IF(OR($B13=0,AL13=0),"",AL13/$B13)</f>
        <v/>
      </c>
      <c r="AN13">
        <v>270.93</v>
      </c>
      <c r="AO13" s="1564">
        <f t="shared" ref="AO13:AO76" si="17">IF(OR($B13=0,AN13=0),"",AN13/$B13)</f>
        <v>20.128528974739968</v>
      </c>
      <c r="AP13">
        <v>75756.59</v>
      </c>
      <c r="AQ13" s="1564">
        <f t="shared" ref="AQ13:AQ76" si="18">IF(OR($B13=0,AP13=0),"",AP13/$B13)</f>
        <v>5628.2756315007427</v>
      </c>
    </row>
    <row r="14" spans="1:43">
      <c r="A14" t="s">
        <v>695</v>
      </c>
      <c r="B14">
        <v>6.94</v>
      </c>
      <c r="D14">
        <v>114168</v>
      </c>
      <c r="E14" s="1564">
        <f t="shared" si="0"/>
        <v>16450.720461095101</v>
      </c>
      <c r="F14">
        <v>131612</v>
      </c>
      <c r="G14" s="1564">
        <f t="shared" si="0"/>
        <v>18964.265129682997</v>
      </c>
      <c r="I14" s="1564" t="str">
        <f t="shared" si="1"/>
        <v/>
      </c>
      <c r="K14" s="1564" t="str">
        <f t="shared" si="2"/>
        <v/>
      </c>
      <c r="M14" s="1564" t="str">
        <f t="shared" si="3"/>
        <v/>
      </c>
      <c r="N14">
        <v>928</v>
      </c>
      <c r="O14" s="1564">
        <f t="shared" si="4"/>
        <v>133.71757925072046</v>
      </c>
      <c r="P14">
        <v>1334</v>
      </c>
      <c r="Q14" s="1564">
        <f t="shared" si="5"/>
        <v>192.21902017291066</v>
      </c>
      <c r="R14">
        <v>16616</v>
      </c>
      <c r="S14" s="1564">
        <f t="shared" si="6"/>
        <v>2394.2363112391931</v>
      </c>
      <c r="T14">
        <v>73</v>
      </c>
      <c r="U14" s="1564">
        <f t="shared" si="7"/>
        <v>10.518731988472622</v>
      </c>
      <c r="V14">
        <v>1074</v>
      </c>
      <c r="W14" s="1564">
        <f t="shared" si="8"/>
        <v>154.75504322766571</v>
      </c>
      <c r="Y14" s="1564" t="str">
        <f t="shared" si="9"/>
        <v/>
      </c>
      <c r="AA14" s="1564" t="str">
        <f t="shared" si="10"/>
        <v/>
      </c>
      <c r="AC14" s="1564" t="str">
        <f t="shared" si="11"/>
        <v/>
      </c>
      <c r="AE14" s="1564" t="str">
        <f t="shared" si="12"/>
        <v/>
      </c>
      <c r="AG14" s="1564" t="str">
        <f t="shared" si="13"/>
        <v/>
      </c>
      <c r="AI14" s="1564" t="str">
        <f t="shared" si="14"/>
        <v/>
      </c>
      <c r="AJ14">
        <v>2768</v>
      </c>
      <c r="AK14" s="1564">
        <f t="shared" si="15"/>
        <v>398.84726224783861</v>
      </c>
      <c r="AM14" s="1564" t="str">
        <f t="shared" si="16"/>
        <v/>
      </c>
      <c r="AN14">
        <v>60</v>
      </c>
      <c r="AO14" s="1564">
        <f t="shared" si="17"/>
        <v>8.6455331412103735</v>
      </c>
      <c r="AP14">
        <v>154465</v>
      </c>
      <c r="AQ14" s="1564">
        <f t="shared" si="18"/>
        <v>22257.204610951008</v>
      </c>
    </row>
    <row r="15" spans="1:43">
      <c r="A15" t="s">
        <v>723</v>
      </c>
      <c r="B15">
        <v>18.27</v>
      </c>
      <c r="D15">
        <v>148259</v>
      </c>
      <c r="E15" s="1564">
        <f t="shared" si="0"/>
        <v>8114.8877941981391</v>
      </c>
      <c r="G15" s="1564" t="str">
        <f t="shared" si="0"/>
        <v/>
      </c>
      <c r="I15" s="1564" t="str">
        <f t="shared" si="1"/>
        <v/>
      </c>
      <c r="K15" s="1564" t="str">
        <f t="shared" si="2"/>
        <v/>
      </c>
      <c r="M15" s="1564" t="str">
        <f t="shared" si="3"/>
        <v/>
      </c>
      <c r="N15">
        <v>759</v>
      </c>
      <c r="O15" s="1564">
        <f t="shared" si="4"/>
        <v>41.543513957307063</v>
      </c>
      <c r="P15">
        <v>1150</v>
      </c>
      <c r="Q15" s="1564">
        <f t="shared" si="5"/>
        <v>62.944718117131913</v>
      </c>
      <c r="R15">
        <v>46078</v>
      </c>
      <c r="S15" s="1564">
        <f t="shared" si="6"/>
        <v>2522.0580186097427</v>
      </c>
      <c r="T15">
        <v>4508</v>
      </c>
      <c r="U15" s="1564">
        <f t="shared" si="7"/>
        <v>246.7432950191571</v>
      </c>
      <c r="V15">
        <v>14359</v>
      </c>
      <c r="W15" s="1564">
        <f t="shared" si="8"/>
        <v>785.93322386425837</v>
      </c>
      <c r="X15">
        <v>3580</v>
      </c>
      <c r="Y15" s="1564">
        <f t="shared" si="9"/>
        <v>195.94964422550629</v>
      </c>
      <c r="AA15" s="1564" t="str">
        <f t="shared" si="10"/>
        <v/>
      </c>
      <c r="AC15" s="1564" t="str">
        <f t="shared" si="11"/>
        <v/>
      </c>
      <c r="AE15" s="1564" t="str">
        <f t="shared" si="12"/>
        <v/>
      </c>
      <c r="AG15" s="1564" t="str">
        <f t="shared" si="13"/>
        <v/>
      </c>
      <c r="AI15" s="1564" t="str">
        <f t="shared" si="14"/>
        <v/>
      </c>
      <c r="AJ15">
        <v>33175</v>
      </c>
      <c r="AK15" s="1564">
        <f t="shared" si="15"/>
        <v>1815.8182813355227</v>
      </c>
      <c r="AM15" s="1564" t="str">
        <f t="shared" si="16"/>
        <v/>
      </c>
      <c r="AO15" s="1564" t="str">
        <f t="shared" si="17"/>
        <v/>
      </c>
      <c r="AP15">
        <v>103609</v>
      </c>
      <c r="AQ15" s="1564">
        <f t="shared" si="18"/>
        <v>5670.9906951286266</v>
      </c>
    </row>
    <row r="16" spans="1:43">
      <c r="A16" t="s">
        <v>711</v>
      </c>
      <c r="B16">
        <v>11.696</v>
      </c>
      <c r="D16">
        <v>112990.67</v>
      </c>
      <c r="E16" s="1564">
        <f t="shared" si="0"/>
        <v>9660.625</v>
      </c>
      <c r="G16" s="1564" t="str">
        <f t="shared" si="0"/>
        <v/>
      </c>
      <c r="H16">
        <v>125941</v>
      </c>
      <c r="I16" s="1564">
        <f t="shared" si="1"/>
        <v>10767.869357045143</v>
      </c>
      <c r="K16" s="1564" t="str">
        <f t="shared" si="2"/>
        <v/>
      </c>
      <c r="M16" s="1564" t="str">
        <f t="shared" si="3"/>
        <v/>
      </c>
      <c r="O16" s="1564" t="str">
        <f t="shared" si="4"/>
        <v/>
      </c>
      <c r="Q16" s="1564" t="str">
        <f t="shared" si="5"/>
        <v/>
      </c>
      <c r="R16">
        <v>39622.04</v>
      </c>
      <c r="S16" s="1564">
        <f t="shared" si="6"/>
        <v>3387.6573187414501</v>
      </c>
      <c r="U16" s="1564" t="str">
        <f t="shared" si="7"/>
        <v/>
      </c>
      <c r="V16">
        <v>5166.07</v>
      </c>
      <c r="W16" s="1564">
        <f t="shared" si="8"/>
        <v>441.69545143638851</v>
      </c>
      <c r="Y16" s="1564" t="str">
        <f t="shared" si="9"/>
        <v/>
      </c>
      <c r="Z16">
        <v>-2014.14</v>
      </c>
      <c r="AA16" s="1564">
        <f t="shared" si="10"/>
        <v>-172.20759233926131</v>
      </c>
      <c r="AC16" s="1564" t="str">
        <f t="shared" si="11"/>
        <v/>
      </c>
      <c r="AD16">
        <v>29014.46</v>
      </c>
      <c r="AE16" s="1564">
        <f t="shared" si="12"/>
        <v>2480.7164842681259</v>
      </c>
      <c r="AG16" s="1564" t="str">
        <f t="shared" si="13"/>
        <v/>
      </c>
      <c r="AI16" s="1564" t="str">
        <f t="shared" si="14"/>
        <v/>
      </c>
      <c r="AJ16">
        <v>2617.38</v>
      </c>
      <c r="AK16" s="1564">
        <f t="shared" si="15"/>
        <v>223.78419972640219</v>
      </c>
      <c r="AM16" s="1564" t="str">
        <f t="shared" si="16"/>
        <v/>
      </c>
      <c r="AO16" s="1564" t="str">
        <f t="shared" si="17"/>
        <v/>
      </c>
      <c r="AP16">
        <v>200346.81</v>
      </c>
      <c r="AQ16" s="1564">
        <f t="shared" si="18"/>
        <v>17129.515218878249</v>
      </c>
    </row>
    <row r="17" spans="1:43">
      <c r="A17" t="s">
        <v>724</v>
      </c>
      <c r="B17">
        <v>7.1</v>
      </c>
      <c r="D17">
        <v>63342</v>
      </c>
      <c r="E17" s="1564">
        <f t="shared" si="0"/>
        <v>8921.4084507042262</v>
      </c>
      <c r="G17" s="1564" t="str">
        <f t="shared" si="0"/>
        <v/>
      </c>
      <c r="I17" s="1564" t="str">
        <f t="shared" si="1"/>
        <v/>
      </c>
      <c r="K17" s="1564" t="str">
        <f t="shared" si="2"/>
        <v/>
      </c>
      <c r="M17" s="1564" t="str">
        <f t="shared" si="3"/>
        <v/>
      </c>
      <c r="N17">
        <v>115</v>
      </c>
      <c r="O17" s="1564">
        <f t="shared" si="4"/>
        <v>16.197183098591552</v>
      </c>
      <c r="Q17" s="1564" t="str">
        <f t="shared" si="5"/>
        <v/>
      </c>
      <c r="R17">
        <v>2763</v>
      </c>
      <c r="S17" s="1564">
        <f t="shared" si="6"/>
        <v>389.15492957746483</v>
      </c>
      <c r="T17">
        <v>221</v>
      </c>
      <c r="U17" s="1564">
        <f t="shared" si="7"/>
        <v>31.126760563380284</v>
      </c>
      <c r="V17">
        <v>3048</v>
      </c>
      <c r="W17" s="1564">
        <f t="shared" si="8"/>
        <v>429.29577464788736</v>
      </c>
      <c r="Y17" s="1564" t="str">
        <f t="shared" si="9"/>
        <v/>
      </c>
      <c r="AA17" s="1564" t="str">
        <f t="shared" si="10"/>
        <v/>
      </c>
      <c r="AC17" s="1564" t="str">
        <f t="shared" si="11"/>
        <v/>
      </c>
      <c r="AD17">
        <v>2618</v>
      </c>
      <c r="AE17" s="1564">
        <f t="shared" si="12"/>
        <v>368.73239436619718</v>
      </c>
      <c r="AG17" s="1564" t="str">
        <f t="shared" si="13"/>
        <v/>
      </c>
      <c r="AI17" s="1564" t="str">
        <f t="shared" si="14"/>
        <v/>
      </c>
      <c r="AJ17">
        <v>376</v>
      </c>
      <c r="AK17" s="1564">
        <f t="shared" si="15"/>
        <v>52.95774647887324</v>
      </c>
      <c r="AM17" s="1564" t="str">
        <f t="shared" si="16"/>
        <v/>
      </c>
      <c r="AO17" s="1564" t="str">
        <f t="shared" si="17"/>
        <v/>
      </c>
      <c r="AP17">
        <v>9141</v>
      </c>
      <c r="AQ17" s="1564">
        <f t="shared" si="18"/>
        <v>1287.4647887323945</v>
      </c>
    </row>
    <row r="18" spans="1:43">
      <c r="E18" s="1564" t="str">
        <f t="shared" si="0"/>
        <v/>
      </c>
      <c r="G18" s="1564" t="str">
        <f t="shared" si="0"/>
        <v/>
      </c>
      <c r="I18" s="1564" t="str">
        <f t="shared" si="1"/>
        <v/>
      </c>
      <c r="K18" s="1564" t="str">
        <f t="shared" si="2"/>
        <v/>
      </c>
      <c r="M18" s="1564" t="str">
        <f t="shared" si="3"/>
        <v/>
      </c>
      <c r="O18" s="1564" t="str">
        <f t="shared" si="4"/>
        <v/>
      </c>
      <c r="Q18" s="1564" t="str">
        <f t="shared" si="5"/>
        <v/>
      </c>
      <c r="S18" s="1564" t="str">
        <f t="shared" si="6"/>
        <v/>
      </c>
      <c r="U18" s="1564" t="str">
        <f t="shared" si="7"/>
        <v/>
      </c>
      <c r="W18" s="1564" t="str">
        <f t="shared" si="8"/>
        <v/>
      </c>
      <c r="Y18" s="1564" t="str">
        <f t="shared" si="9"/>
        <v/>
      </c>
      <c r="AA18" s="1564" t="str">
        <f t="shared" si="10"/>
        <v/>
      </c>
      <c r="AC18" s="1564" t="str">
        <f t="shared" si="11"/>
        <v/>
      </c>
      <c r="AE18" s="1564" t="str">
        <f t="shared" si="12"/>
        <v/>
      </c>
      <c r="AG18" s="1564" t="str">
        <f t="shared" si="13"/>
        <v/>
      </c>
      <c r="AI18" s="1564" t="str">
        <f t="shared" si="14"/>
        <v/>
      </c>
      <c r="AK18" s="1564" t="str">
        <f t="shared" si="15"/>
        <v/>
      </c>
      <c r="AM18" s="1564" t="str">
        <f t="shared" si="16"/>
        <v/>
      </c>
      <c r="AO18" s="1564" t="str">
        <f t="shared" si="17"/>
        <v/>
      </c>
      <c r="AQ18" s="1564" t="str">
        <f t="shared" si="18"/>
        <v/>
      </c>
    </row>
    <row r="19" spans="1:43">
      <c r="D19">
        <f>SUM(D12:D17)</f>
        <v>650922.99</v>
      </c>
      <c r="E19" s="1564" t="str">
        <f t="shared" si="0"/>
        <v/>
      </c>
      <c r="G19" s="1564" t="str">
        <f t="shared" si="0"/>
        <v/>
      </c>
      <c r="I19" s="1564" t="str">
        <f t="shared" si="1"/>
        <v/>
      </c>
      <c r="K19" s="1564" t="str">
        <f t="shared" si="2"/>
        <v/>
      </c>
      <c r="M19" s="1564" t="str">
        <f t="shared" si="3"/>
        <v/>
      </c>
      <c r="O19" s="1564" t="str">
        <f t="shared" si="4"/>
        <v/>
      </c>
      <c r="Q19" s="1564" t="str">
        <f t="shared" si="5"/>
        <v/>
      </c>
      <c r="S19" s="1564" t="str">
        <f t="shared" si="6"/>
        <v/>
      </c>
      <c r="U19" s="1564" t="str">
        <f t="shared" si="7"/>
        <v/>
      </c>
      <c r="W19" s="1564" t="str">
        <f t="shared" si="8"/>
        <v/>
      </c>
      <c r="Y19" s="1564" t="str">
        <f t="shared" si="9"/>
        <v/>
      </c>
      <c r="AA19" s="1564" t="str">
        <f t="shared" si="10"/>
        <v/>
      </c>
      <c r="AC19" s="1564" t="str">
        <f t="shared" si="11"/>
        <v/>
      </c>
      <c r="AE19" s="1564" t="str">
        <f t="shared" si="12"/>
        <v/>
      </c>
      <c r="AG19" s="1564" t="str">
        <f t="shared" si="13"/>
        <v/>
      </c>
      <c r="AI19" s="1564" t="str">
        <f t="shared" si="14"/>
        <v/>
      </c>
      <c r="AK19" s="1564" t="str">
        <f t="shared" si="15"/>
        <v/>
      </c>
      <c r="AM19" s="1564" t="str">
        <f t="shared" si="16"/>
        <v/>
      </c>
      <c r="AO19" s="1564" t="str">
        <f t="shared" si="17"/>
        <v/>
      </c>
      <c r="AQ19" s="1564" t="str">
        <f t="shared" si="18"/>
        <v/>
      </c>
    </row>
    <row r="20" spans="1:43">
      <c r="D20">
        <f>D19/6</f>
        <v>108487.16499999999</v>
      </c>
      <c r="E20" s="1564" t="str">
        <f t="shared" si="0"/>
        <v/>
      </c>
      <c r="G20" s="1564" t="str">
        <f t="shared" si="0"/>
        <v/>
      </c>
      <c r="I20" s="1564" t="str">
        <f t="shared" si="1"/>
        <v/>
      </c>
      <c r="K20" s="1564" t="str">
        <f t="shared" si="2"/>
        <v/>
      </c>
      <c r="M20" s="1564" t="str">
        <f t="shared" si="3"/>
        <v/>
      </c>
      <c r="O20" s="1564" t="str">
        <f t="shared" si="4"/>
        <v/>
      </c>
      <c r="Q20" s="1564" t="str">
        <f t="shared" si="5"/>
        <v/>
      </c>
      <c r="S20" s="1564" t="str">
        <f t="shared" si="6"/>
        <v/>
      </c>
      <c r="U20" s="1564" t="str">
        <f t="shared" si="7"/>
        <v/>
      </c>
      <c r="W20" s="1564" t="str">
        <f t="shared" si="8"/>
        <v/>
      </c>
      <c r="Y20" s="1564" t="str">
        <f t="shared" si="9"/>
        <v/>
      </c>
      <c r="AA20" s="1564" t="str">
        <f t="shared" si="10"/>
        <v/>
      </c>
      <c r="AC20" s="1564" t="str">
        <f t="shared" si="11"/>
        <v/>
      </c>
      <c r="AE20" s="1564" t="str">
        <f t="shared" si="12"/>
        <v/>
      </c>
      <c r="AG20" s="1564" t="str">
        <f t="shared" si="13"/>
        <v/>
      </c>
      <c r="AI20" s="1564" t="str">
        <f t="shared" si="14"/>
        <v/>
      </c>
      <c r="AK20" s="1564" t="str">
        <f t="shared" si="15"/>
        <v/>
      </c>
      <c r="AM20" s="1564" t="str">
        <f t="shared" si="16"/>
        <v/>
      </c>
      <c r="AO20" s="1564" t="str">
        <f t="shared" si="17"/>
        <v/>
      </c>
      <c r="AP20">
        <f>SUM(AP12:AP17)</f>
        <v>595652.39999999991</v>
      </c>
      <c r="AQ20" s="1564" t="str">
        <f t="shared" si="18"/>
        <v/>
      </c>
    </row>
    <row r="21" spans="1:43">
      <c r="E21" s="1564" t="str">
        <f t="shared" si="0"/>
        <v/>
      </c>
      <c r="G21" s="1564" t="str">
        <f t="shared" si="0"/>
        <v/>
      </c>
      <c r="I21" s="1564" t="str">
        <f t="shared" si="1"/>
        <v/>
      </c>
      <c r="K21" s="1564" t="str">
        <f t="shared" si="2"/>
        <v/>
      </c>
      <c r="M21" s="1564" t="str">
        <f t="shared" si="3"/>
        <v/>
      </c>
      <c r="O21" s="1564" t="str">
        <f t="shared" si="4"/>
        <v/>
      </c>
      <c r="Q21" s="1564" t="str">
        <f t="shared" si="5"/>
        <v/>
      </c>
      <c r="S21" s="1564" t="str">
        <f t="shared" si="6"/>
        <v/>
      </c>
      <c r="U21" s="1564" t="str">
        <f t="shared" si="7"/>
        <v/>
      </c>
      <c r="W21" s="1564" t="str">
        <f t="shared" si="8"/>
        <v/>
      </c>
      <c r="Y21" s="1564" t="str">
        <f t="shared" si="9"/>
        <v/>
      </c>
      <c r="AA21" s="1564" t="str">
        <f t="shared" si="10"/>
        <v/>
      </c>
      <c r="AC21" s="1564" t="str">
        <f t="shared" si="11"/>
        <v/>
      </c>
      <c r="AE21" s="1564" t="str">
        <f t="shared" si="12"/>
        <v/>
      </c>
      <c r="AG21" s="1564" t="str">
        <f t="shared" si="13"/>
        <v/>
      </c>
      <c r="AI21" s="1564" t="str">
        <f t="shared" si="14"/>
        <v/>
      </c>
      <c r="AK21" s="1564" t="str">
        <f t="shared" si="15"/>
        <v/>
      </c>
      <c r="AM21" s="1564" t="str">
        <f t="shared" si="16"/>
        <v/>
      </c>
      <c r="AO21" s="1564" t="str">
        <f t="shared" si="17"/>
        <v/>
      </c>
      <c r="AP21">
        <f>AP20/6</f>
        <v>99275.39999999998</v>
      </c>
      <c r="AQ21" s="1564" t="str">
        <f t="shared" si="18"/>
        <v/>
      </c>
    </row>
    <row r="22" spans="1:43">
      <c r="D22" s="1734">
        <f>D20/(13.5*365)</f>
        <v>22.016674784373414</v>
      </c>
      <c r="E22" s="1564" t="str">
        <f t="shared" si="0"/>
        <v/>
      </c>
      <c r="G22" s="1564" t="str">
        <f t="shared" si="0"/>
        <v/>
      </c>
      <c r="I22" s="1564" t="str">
        <f t="shared" si="1"/>
        <v/>
      </c>
      <c r="K22" s="1564" t="str">
        <f t="shared" si="2"/>
        <v/>
      </c>
      <c r="M22" s="1564" t="str">
        <f t="shared" si="3"/>
        <v/>
      </c>
      <c r="O22" s="1564" t="str">
        <f t="shared" si="4"/>
        <v/>
      </c>
      <c r="Q22" s="1564" t="str">
        <f t="shared" si="5"/>
        <v/>
      </c>
      <c r="S22" s="1564" t="str">
        <f t="shared" si="6"/>
        <v/>
      </c>
      <c r="U22" s="1564" t="str">
        <f t="shared" si="7"/>
        <v/>
      </c>
      <c r="W22" s="1564" t="str">
        <f t="shared" si="8"/>
        <v/>
      </c>
      <c r="Y22" s="1564" t="str">
        <f t="shared" si="9"/>
        <v/>
      </c>
      <c r="AA22" s="1564" t="str">
        <f t="shared" si="10"/>
        <v/>
      </c>
      <c r="AC22" s="1564" t="str">
        <f t="shared" si="11"/>
        <v/>
      </c>
      <c r="AE22" s="1564" t="str">
        <f t="shared" si="12"/>
        <v/>
      </c>
      <c r="AG22" s="1564" t="str">
        <f t="shared" si="13"/>
        <v/>
      </c>
      <c r="AI22" s="1564" t="str">
        <f t="shared" si="14"/>
        <v/>
      </c>
      <c r="AK22" s="1564" t="str">
        <f t="shared" si="15"/>
        <v/>
      </c>
      <c r="AM22" s="1564" t="str">
        <f t="shared" si="16"/>
        <v/>
      </c>
      <c r="AO22" s="1564" t="str">
        <f t="shared" si="17"/>
        <v/>
      </c>
      <c r="AP22" s="1734">
        <f>AP21/(13.5*365)</f>
        <v>20.14721461187214</v>
      </c>
      <c r="AQ22" s="1564" t="str">
        <f t="shared" si="18"/>
        <v/>
      </c>
    </row>
    <row r="23" spans="1:43">
      <c r="E23" s="1564" t="str">
        <f t="shared" si="0"/>
        <v/>
      </c>
      <c r="G23" s="1564" t="str">
        <f t="shared" si="0"/>
        <v/>
      </c>
      <c r="I23" s="1564" t="str">
        <f t="shared" si="1"/>
        <v/>
      </c>
      <c r="K23" s="1564" t="str">
        <f t="shared" si="2"/>
        <v/>
      </c>
      <c r="M23" s="1564" t="str">
        <f t="shared" si="3"/>
        <v/>
      </c>
      <c r="O23" s="1564" t="str">
        <f t="shared" si="4"/>
        <v/>
      </c>
      <c r="Q23" s="1564" t="str">
        <f t="shared" si="5"/>
        <v/>
      </c>
      <c r="S23" s="1564" t="str">
        <f t="shared" si="6"/>
        <v/>
      </c>
      <c r="U23" s="1564" t="str">
        <f t="shared" si="7"/>
        <v/>
      </c>
      <c r="W23" s="1564" t="str">
        <f t="shared" si="8"/>
        <v/>
      </c>
      <c r="Y23" s="1564" t="str">
        <f t="shared" si="9"/>
        <v/>
      </c>
      <c r="AA23" s="1564" t="str">
        <f t="shared" si="10"/>
        <v/>
      </c>
      <c r="AC23" s="1564" t="str">
        <f t="shared" si="11"/>
        <v/>
      </c>
      <c r="AE23" s="1564" t="str">
        <f t="shared" si="12"/>
        <v/>
      </c>
      <c r="AG23" s="1564" t="str">
        <f t="shared" si="13"/>
        <v/>
      </c>
      <c r="AI23" s="1564" t="str">
        <f t="shared" si="14"/>
        <v/>
      </c>
      <c r="AK23" s="1564" t="str">
        <f t="shared" si="15"/>
        <v/>
      </c>
      <c r="AM23" s="1564" t="str">
        <f t="shared" si="16"/>
        <v/>
      </c>
      <c r="AO23" s="1564" t="str">
        <f t="shared" si="17"/>
        <v/>
      </c>
      <c r="AQ23" s="1564" t="str">
        <f t="shared" si="18"/>
        <v/>
      </c>
    </row>
    <row r="24" spans="1:43">
      <c r="E24" s="1564" t="str">
        <f t="shared" si="0"/>
        <v/>
      </c>
      <c r="G24" s="1564" t="str">
        <f t="shared" si="0"/>
        <v/>
      </c>
      <c r="I24" s="1564" t="str">
        <f t="shared" si="1"/>
        <v/>
      </c>
      <c r="K24" s="1564" t="str">
        <f t="shared" si="2"/>
        <v/>
      </c>
      <c r="M24" s="1564" t="str">
        <f t="shared" si="3"/>
        <v/>
      </c>
      <c r="O24" s="1564" t="str">
        <f t="shared" si="4"/>
        <v/>
      </c>
      <c r="Q24" s="1564" t="str">
        <f t="shared" si="5"/>
        <v/>
      </c>
      <c r="S24" s="1564" t="str">
        <f t="shared" si="6"/>
        <v/>
      </c>
      <c r="U24" s="1564" t="str">
        <f t="shared" si="7"/>
        <v/>
      </c>
      <c r="W24" s="1564" t="str">
        <f t="shared" si="8"/>
        <v/>
      </c>
      <c r="Y24" s="1564" t="str">
        <f t="shared" si="9"/>
        <v/>
      </c>
      <c r="AA24" s="1564" t="str">
        <f t="shared" si="10"/>
        <v/>
      </c>
      <c r="AC24" s="1564" t="str">
        <f t="shared" si="11"/>
        <v/>
      </c>
      <c r="AE24" s="1564" t="str">
        <f t="shared" si="12"/>
        <v/>
      </c>
      <c r="AG24" s="1564" t="str">
        <f t="shared" si="13"/>
        <v/>
      </c>
      <c r="AI24" s="1564" t="str">
        <f t="shared" si="14"/>
        <v/>
      </c>
      <c r="AK24" s="1564" t="str">
        <f t="shared" si="15"/>
        <v/>
      </c>
      <c r="AM24" s="1564" t="str">
        <f t="shared" si="16"/>
        <v/>
      </c>
      <c r="AO24" s="1564" t="str">
        <f t="shared" si="17"/>
        <v/>
      </c>
      <c r="AQ24" s="1564" t="str">
        <f t="shared" si="18"/>
        <v/>
      </c>
    </row>
    <row r="25" spans="1:43">
      <c r="E25" s="1564" t="str">
        <f t="shared" si="0"/>
        <v/>
      </c>
      <c r="G25" s="1564" t="str">
        <f t="shared" si="0"/>
        <v/>
      </c>
      <c r="I25" s="1564" t="str">
        <f t="shared" si="1"/>
        <v/>
      </c>
      <c r="K25" s="1564" t="str">
        <f t="shared" si="2"/>
        <v/>
      </c>
      <c r="M25" s="1564" t="str">
        <f t="shared" si="3"/>
        <v/>
      </c>
      <c r="O25" s="1564" t="str">
        <f t="shared" si="4"/>
        <v/>
      </c>
      <c r="Q25" s="1564" t="str">
        <f t="shared" si="5"/>
        <v/>
      </c>
      <c r="S25" s="1564" t="str">
        <f t="shared" si="6"/>
        <v/>
      </c>
      <c r="U25" s="1564" t="str">
        <f t="shared" si="7"/>
        <v/>
      </c>
      <c r="W25" s="1564" t="str">
        <f t="shared" si="8"/>
        <v/>
      </c>
      <c r="Y25" s="1564" t="str">
        <f t="shared" si="9"/>
        <v/>
      </c>
      <c r="AA25" s="1564" t="str">
        <f t="shared" si="10"/>
        <v/>
      </c>
      <c r="AC25" s="1564" t="str">
        <f t="shared" si="11"/>
        <v/>
      </c>
      <c r="AE25" s="1564" t="str">
        <f t="shared" si="12"/>
        <v/>
      </c>
      <c r="AG25" s="1564" t="str">
        <f t="shared" si="13"/>
        <v/>
      </c>
      <c r="AI25" s="1564" t="str">
        <f t="shared" si="14"/>
        <v/>
      </c>
      <c r="AK25" s="1564" t="str">
        <f t="shared" si="15"/>
        <v/>
      </c>
      <c r="AM25" s="1564" t="str">
        <f t="shared" si="16"/>
        <v/>
      </c>
      <c r="AO25" s="1564" t="str">
        <f t="shared" si="17"/>
        <v/>
      </c>
      <c r="AQ25" s="1564" t="str">
        <f t="shared" si="18"/>
        <v/>
      </c>
    </row>
    <row r="26" spans="1:43">
      <c r="E26" s="1564" t="str">
        <f t="shared" si="0"/>
        <v/>
      </c>
      <c r="G26" s="1564" t="str">
        <f t="shared" si="0"/>
        <v/>
      </c>
      <c r="I26" s="1564" t="str">
        <f t="shared" si="1"/>
        <v/>
      </c>
      <c r="K26" s="1564" t="str">
        <f t="shared" si="2"/>
        <v/>
      </c>
      <c r="M26" s="1564" t="str">
        <f t="shared" si="3"/>
        <v/>
      </c>
      <c r="O26" s="1564" t="str">
        <f t="shared" si="4"/>
        <v/>
      </c>
      <c r="Q26" s="1564" t="str">
        <f t="shared" si="5"/>
        <v/>
      </c>
      <c r="S26" s="1564" t="str">
        <f t="shared" si="6"/>
        <v/>
      </c>
      <c r="U26" s="1564" t="str">
        <f t="shared" si="7"/>
        <v/>
      </c>
      <c r="W26" s="1564" t="str">
        <f t="shared" si="8"/>
        <v/>
      </c>
      <c r="Y26" s="1564" t="str">
        <f t="shared" si="9"/>
        <v/>
      </c>
      <c r="AA26" s="1564" t="str">
        <f t="shared" si="10"/>
        <v/>
      </c>
      <c r="AC26" s="1564" t="str">
        <f t="shared" si="11"/>
        <v/>
      </c>
      <c r="AE26" s="1564" t="str">
        <f t="shared" si="12"/>
        <v/>
      </c>
      <c r="AG26" s="1564" t="str">
        <f t="shared" si="13"/>
        <v/>
      </c>
      <c r="AI26" s="1564" t="str">
        <f t="shared" si="14"/>
        <v/>
      </c>
      <c r="AK26" s="1564" t="str">
        <f t="shared" si="15"/>
        <v/>
      </c>
      <c r="AM26" s="1564" t="str">
        <f t="shared" si="16"/>
        <v/>
      </c>
      <c r="AO26" s="1564" t="str">
        <f t="shared" si="17"/>
        <v/>
      </c>
      <c r="AQ26" s="1564" t="str">
        <f t="shared" si="18"/>
        <v/>
      </c>
    </row>
    <row r="27" spans="1:43">
      <c r="E27" s="1564" t="str">
        <f t="shared" si="0"/>
        <v/>
      </c>
      <c r="G27" s="1564" t="str">
        <f t="shared" si="0"/>
        <v/>
      </c>
      <c r="I27" s="1564" t="str">
        <f t="shared" si="1"/>
        <v/>
      </c>
      <c r="K27" s="1564" t="str">
        <f t="shared" si="2"/>
        <v/>
      </c>
      <c r="M27" s="1564" t="str">
        <f t="shared" si="3"/>
        <v/>
      </c>
      <c r="O27" s="1564" t="str">
        <f t="shared" si="4"/>
        <v/>
      </c>
      <c r="Q27" s="1564" t="str">
        <f t="shared" si="5"/>
        <v/>
      </c>
      <c r="S27" s="1564" t="str">
        <f t="shared" si="6"/>
        <v/>
      </c>
      <c r="U27" s="1564" t="str">
        <f t="shared" si="7"/>
        <v/>
      </c>
      <c r="W27" s="1564" t="str">
        <f t="shared" si="8"/>
        <v/>
      </c>
      <c r="Y27" s="1564" t="str">
        <f t="shared" si="9"/>
        <v/>
      </c>
      <c r="AA27" s="1564" t="str">
        <f t="shared" si="10"/>
        <v/>
      </c>
      <c r="AC27" s="1564" t="str">
        <f t="shared" si="11"/>
        <v/>
      </c>
      <c r="AE27" s="1564" t="str">
        <f t="shared" si="12"/>
        <v/>
      </c>
      <c r="AG27" s="1564" t="str">
        <f t="shared" si="13"/>
        <v/>
      </c>
      <c r="AI27" s="1564" t="str">
        <f t="shared" si="14"/>
        <v/>
      </c>
      <c r="AK27" s="1564" t="str">
        <f t="shared" si="15"/>
        <v/>
      </c>
      <c r="AM27" s="1564" t="str">
        <f t="shared" si="16"/>
        <v/>
      </c>
      <c r="AO27" s="1564" t="str">
        <f t="shared" si="17"/>
        <v/>
      </c>
      <c r="AQ27" s="1564" t="str">
        <f t="shared" si="18"/>
        <v/>
      </c>
    </row>
    <row r="28" spans="1:43">
      <c r="E28" s="1564" t="str">
        <f t="shared" si="0"/>
        <v/>
      </c>
      <c r="G28" s="1564" t="str">
        <f t="shared" si="0"/>
        <v/>
      </c>
      <c r="I28" s="1564" t="str">
        <f t="shared" si="1"/>
        <v/>
      </c>
      <c r="K28" s="1564" t="str">
        <f t="shared" si="2"/>
        <v/>
      </c>
      <c r="M28" s="1564" t="str">
        <f t="shared" si="3"/>
        <v/>
      </c>
      <c r="O28" s="1564" t="str">
        <f t="shared" si="4"/>
        <v/>
      </c>
      <c r="Q28" s="1564" t="str">
        <f t="shared" si="5"/>
        <v/>
      </c>
      <c r="S28" s="1564" t="str">
        <f t="shared" si="6"/>
        <v/>
      </c>
      <c r="U28" s="1564" t="str">
        <f t="shared" si="7"/>
        <v/>
      </c>
      <c r="W28" s="1564" t="str">
        <f t="shared" si="8"/>
        <v/>
      </c>
      <c r="Y28" s="1564" t="str">
        <f t="shared" si="9"/>
        <v/>
      </c>
      <c r="AA28" s="1564" t="str">
        <f t="shared" si="10"/>
        <v/>
      </c>
      <c r="AC28" s="1564" t="str">
        <f t="shared" si="11"/>
        <v/>
      </c>
      <c r="AE28" s="1564" t="str">
        <f t="shared" si="12"/>
        <v/>
      </c>
      <c r="AG28" s="1564" t="str">
        <f t="shared" si="13"/>
        <v/>
      </c>
      <c r="AI28" s="1564" t="str">
        <f t="shared" si="14"/>
        <v/>
      </c>
      <c r="AK28" s="1564" t="str">
        <f t="shared" si="15"/>
        <v/>
      </c>
      <c r="AM28" s="1564" t="str">
        <f t="shared" si="16"/>
        <v/>
      </c>
      <c r="AO28" s="1564" t="str">
        <f t="shared" si="17"/>
        <v/>
      </c>
      <c r="AQ28" s="1564" t="str">
        <f t="shared" si="18"/>
        <v/>
      </c>
    </row>
    <row r="29" spans="1:43">
      <c r="E29" s="1564" t="str">
        <f t="shared" ref="E29:G44" si="19">IF(OR($B29=0,D29=0),"",D29/$B29)</f>
        <v/>
      </c>
      <c r="G29" s="1564" t="str">
        <f t="shared" si="19"/>
        <v/>
      </c>
      <c r="I29" s="1564" t="str">
        <f t="shared" si="1"/>
        <v/>
      </c>
      <c r="K29" s="1564" t="str">
        <f t="shared" si="2"/>
        <v/>
      </c>
      <c r="M29" s="1564" t="str">
        <f t="shared" si="3"/>
        <v/>
      </c>
      <c r="O29" s="1564" t="str">
        <f t="shared" si="4"/>
        <v/>
      </c>
      <c r="Q29" s="1564" t="str">
        <f t="shared" si="5"/>
        <v/>
      </c>
      <c r="S29" s="1564" t="str">
        <f t="shared" si="6"/>
        <v/>
      </c>
      <c r="U29" s="1564" t="str">
        <f t="shared" si="7"/>
        <v/>
      </c>
      <c r="W29" s="1564" t="str">
        <f t="shared" si="8"/>
        <v/>
      </c>
      <c r="Y29" s="1564" t="str">
        <f t="shared" si="9"/>
        <v/>
      </c>
      <c r="AA29" s="1564" t="str">
        <f t="shared" si="10"/>
        <v/>
      </c>
      <c r="AC29" s="1564" t="str">
        <f t="shared" si="11"/>
        <v/>
      </c>
      <c r="AE29" s="1564" t="str">
        <f t="shared" si="12"/>
        <v/>
      </c>
      <c r="AG29" s="1564" t="str">
        <f t="shared" si="13"/>
        <v/>
      </c>
      <c r="AI29" s="1564" t="str">
        <f t="shared" si="14"/>
        <v/>
      </c>
      <c r="AK29" s="1564" t="str">
        <f t="shared" si="15"/>
        <v/>
      </c>
      <c r="AM29" s="1564" t="str">
        <f t="shared" si="16"/>
        <v/>
      </c>
      <c r="AO29" s="1564" t="str">
        <f t="shared" si="17"/>
        <v/>
      </c>
      <c r="AQ29" s="1564" t="str">
        <f t="shared" si="18"/>
        <v/>
      </c>
    </row>
    <row r="30" spans="1:43">
      <c r="E30" s="1564" t="str">
        <f t="shared" si="19"/>
        <v/>
      </c>
      <c r="G30" s="1564" t="str">
        <f t="shared" si="19"/>
        <v/>
      </c>
      <c r="I30" s="1564" t="str">
        <f t="shared" si="1"/>
        <v/>
      </c>
      <c r="K30" s="1564" t="str">
        <f t="shared" si="2"/>
        <v/>
      </c>
      <c r="M30" s="1564" t="str">
        <f t="shared" si="3"/>
        <v/>
      </c>
      <c r="O30" s="1564" t="str">
        <f t="shared" si="4"/>
        <v/>
      </c>
      <c r="Q30" s="1564" t="str">
        <f t="shared" si="5"/>
        <v/>
      </c>
      <c r="S30" s="1564" t="str">
        <f t="shared" si="6"/>
        <v/>
      </c>
      <c r="U30" s="1564" t="str">
        <f t="shared" si="7"/>
        <v/>
      </c>
      <c r="W30" s="1564" t="str">
        <f t="shared" si="8"/>
        <v/>
      </c>
      <c r="Y30" s="1564" t="str">
        <f t="shared" si="9"/>
        <v/>
      </c>
      <c r="AA30" s="1564" t="str">
        <f t="shared" si="10"/>
        <v/>
      </c>
      <c r="AC30" s="1564" t="str">
        <f t="shared" si="11"/>
        <v/>
      </c>
      <c r="AE30" s="1564" t="str">
        <f t="shared" si="12"/>
        <v/>
      </c>
      <c r="AG30" s="1564" t="str">
        <f t="shared" si="13"/>
        <v/>
      </c>
      <c r="AI30" s="1564" t="str">
        <f t="shared" si="14"/>
        <v/>
      </c>
      <c r="AK30" s="1564" t="str">
        <f t="shared" si="15"/>
        <v/>
      </c>
      <c r="AM30" s="1564" t="str">
        <f t="shared" si="16"/>
        <v/>
      </c>
      <c r="AO30" s="1564" t="str">
        <f t="shared" si="17"/>
        <v/>
      </c>
      <c r="AQ30" s="1564" t="str">
        <f t="shared" si="18"/>
        <v/>
      </c>
    </row>
    <row r="31" spans="1:43">
      <c r="E31" s="1564" t="str">
        <f t="shared" si="19"/>
        <v/>
      </c>
      <c r="G31" s="1564" t="str">
        <f t="shared" si="19"/>
        <v/>
      </c>
      <c r="I31" s="1564" t="str">
        <f t="shared" si="1"/>
        <v/>
      </c>
      <c r="K31" s="1564" t="str">
        <f t="shared" si="2"/>
        <v/>
      </c>
      <c r="M31" s="1564" t="str">
        <f t="shared" si="3"/>
        <v/>
      </c>
      <c r="O31" s="1564" t="str">
        <f t="shared" si="4"/>
        <v/>
      </c>
      <c r="Q31" s="1564" t="str">
        <f t="shared" si="5"/>
        <v/>
      </c>
      <c r="S31" s="1564" t="str">
        <f t="shared" si="6"/>
        <v/>
      </c>
      <c r="U31" s="1564" t="str">
        <f t="shared" si="7"/>
        <v/>
      </c>
      <c r="W31" s="1564" t="str">
        <f t="shared" si="8"/>
        <v/>
      </c>
      <c r="Y31" s="1564" t="str">
        <f t="shared" si="9"/>
        <v/>
      </c>
      <c r="AA31" s="1564" t="str">
        <f t="shared" si="10"/>
        <v/>
      </c>
      <c r="AC31" s="1564" t="str">
        <f t="shared" si="11"/>
        <v/>
      </c>
      <c r="AE31" s="1564" t="str">
        <f t="shared" si="12"/>
        <v/>
      </c>
      <c r="AG31" s="1564" t="str">
        <f t="shared" si="13"/>
        <v/>
      </c>
      <c r="AI31" s="1564" t="str">
        <f t="shared" si="14"/>
        <v/>
      </c>
      <c r="AK31" s="1564" t="str">
        <f t="shared" si="15"/>
        <v/>
      </c>
      <c r="AM31" s="1564" t="str">
        <f t="shared" si="16"/>
        <v/>
      </c>
      <c r="AO31" s="1564" t="str">
        <f t="shared" si="17"/>
        <v/>
      </c>
      <c r="AQ31" s="1564" t="str">
        <f t="shared" si="18"/>
        <v/>
      </c>
    </row>
    <row r="32" spans="1:43">
      <c r="E32" s="1564" t="str">
        <f t="shared" si="19"/>
        <v/>
      </c>
      <c r="G32" s="1564" t="str">
        <f t="shared" si="19"/>
        <v/>
      </c>
      <c r="I32" s="1564" t="str">
        <f t="shared" si="1"/>
        <v/>
      </c>
      <c r="K32" s="1564" t="str">
        <f t="shared" si="2"/>
        <v/>
      </c>
      <c r="M32" s="1564" t="str">
        <f t="shared" si="3"/>
        <v/>
      </c>
      <c r="O32" s="1564" t="str">
        <f t="shared" si="4"/>
        <v/>
      </c>
      <c r="Q32" s="1564" t="str">
        <f t="shared" si="5"/>
        <v/>
      </c>
      <c r="S32" s="1564" t="str">
        <f t="shared" si="6"/>
        <v/>
      </c>
      <c r="U32" s="1564" t="str">
        <f t="shared" si="7"/>
        <v/>
      </c>
      <c r="W32" s="1564" t="str">
        <f t="shared" si="8"/>
        <v/>
      </c>
      <c r="Y32" s="1564" t="str">
        <f t="shared" si="9"/>
        <v/>
      </c>
      <c r="AA32" s="1564" t="str">
        <f t="shared" si="10"/>
        <v/>
      </c>
      <c r="AC32" s="1564" t="str">
        <f t="shared" si="11"/>
        <v/>
      </c>
      <c r="AE32" s="1564" t="str">
        <f t="shared" si="12"/>
        <v/>
      </c>
      <c r="AG32" s="1564" t="str">
        <f t="shared" si="13"/>
        <v/>
      </c>
      <c r="AI32" s="1564" t="str">
        <f t="shared" si="14"/>
        <v/>
      </c>
      <c r="AK32" s="1564" t="str">
        <f t="shared" si="15"/>
        <v/>
      </c>
      <c r="AM32" s="1564" t="str">
        <f t="shared" si="16"/>
        <v/>
      </c>
      <c r="AO32" s="1564" t="str">
        <f t="shared" si="17"/>
        <v/>
      </c>
      <c r="AQ32" s="1564" t="str">
        <f t="shared" si="18"/>
        <v/>
      </c>
    </row>
    <row r="33" spans="5:43">
      <c r="E33" s="1564" t="str">
        <f t="shared" si="19"/>
        <v/>
      </c>
      <c r="G33" s="1564" t="str">
        <f t="shared" si="19"/>
        <v/>
      </c>
      <c r="I33" s="1564" t="str">
        <f t="shared" si="1"/>
        <v/>
      </c>
      <c r="K33" s="1564" t="str">
        <f t="shared" si="2"/>
        <v/>
      </c>
      <c r="M33" s="1564" t="str">
        <f t="shared" si="3"/>
        <v/>
      </c>
      <c r="O33" s="1564" t="str">
        <f t="shared" si="4"/>
        <v/>
      </c>
      <c r="Q33" s="1564" t="str">
        <f t="shared" si="5"/>
        <v/>
      </c>
      <c r="S33" s="1564" t="str">
        <f t="shared" si="6"/>
        <v/>
      </c>
      <c r="U33" s="1564" t="str">
        <f t="shared" si="7"/>
        <v/>
      </c>
      <c r="W33" s="1564" t="str">
        <f t="shared" si="8"/>
        <v/>
      </c>
      <c r="Y33" s="1564" t="str">
        <f t="shared" si="9"/>
        <v/>
      </c>
      <c r="AA33" s="1564" t="str">
        <f t="shared" si="10"/>
        <v/>
      </c>
      <c r="AC33" s="1564" t="str">
        <f t="shared" si="11"/>
        <v/>
      </c>
      <c r="AE33" s="1564" t="str">
        <f t="shared" si="12"/>
        <v/>
      </c>
      <c r="AG33" s="1564" t="str">
        <f t="shared" si="13"/>
        <v/>
      </c>
      <c r="AI33" s="1564" t="str">
        <f t="shared" si="14"/>
        <v/>
      </c>
      <c r="AK33" s="1564" t="str">
        <f t="shared" si="15"/>
        <v/>
      </c>
      <c r="AM33" s="1564" t="str">
        <f t="shared" si="16"/>
        <v/>
      </c>
      <c r="AO33" s="1564" t="str">
        <f t="shared" si="17"/>
        <v/>
      </c>
      <c r="AQ33" s="1564" t="str">
        <f t="shared" si="18"/>
        <v/>
      </c>
    </row>
    <row r="34" spans="5:43">
      <c r="E34" s="1564" t="str">
        <f t="shared" si="19"/>
        <v/>
      </c>
      <c r="G34" s="1564" t="str">
        <f t="shared" si="19"/>
        <v/>
      </c>
      <c r="I34" s="1564" t="str">
        <f t="shared" si="1"/>
        <v/>
      </c>
      <c r="K34" s="1564" t="str">
        <f t="shared" si="2"/>
        <v/>
      </c>
      <c r="M34" s="1564" t="str">
        <f t="shared" si="3"/>
        <v/>
      </c>
      <c r="O34" s="1564" t="str">
        <f t="shared" si="4"/>
        <v/>
      </c>
      <c r="Q34" s="1564" t="str">
        <f t="shared" si="5"/>
        <v/>
      </c>
      <c r="S34" s="1564" t="str">
        <f t="shared" si="6"/>
        <v/>
      </c>
      <c r="U34" s="1564" t="str">
        <f t="shared" si="7"/>
        <v/>
      </c>
      <c r="W34" s="1564" t="str">
        <f t="shared" si="8"/>
        <v/>
      </c>
      <c r="Y34" s="1564" t="str">
        <f t="shared" si="9"/>
        <v/>
      </c>
      <c r="AA34" s="1564" t="str">
        <f t="shared" si="10"/>
        <v/>
      </c>
      <c r="AC34" s="1564" t="str">
        <f t="shared" si="11"/>
        <v/>
      </c>
      <c r="AE34" s="1564" t="str">
        <f t="shared" si="12"/>
        <v/>
      </c>
      <c r="AG34" s="1564" t="str">
        <f t="shared" si="13"/>
        <v/>
      </c>
      <c r="AI34" s="1564" t="str">
        <f t="shared" si="14"/>
        <v/>
      </c>
      <c r="AK34" s="1564" t="str">
        <f t="shared" si="15"/>
        <v/>
      </c>
      <c r="AM34" s="1564" t="str">
        <f t="shared" si="16"/>
        <v/>
      </c>
      <c r="AO34" s="1564" t="str">
        <f t="shared" si="17"/>
        <v/>
      </c>
      <c r="AQ34" s="1564" t="str">
        <f t="shared" si="18"/>
        <v/>
      </c>
    </row>
    <row r="35" spans="5:43">
      <c r="E35" s="1564" t="str">
        <f t="shared" si="19"/>
        <v/>
      </c>
      <c r="G35" s="1564" t="str">
        <f t="shared" si="19"/>
        <v/>
      </c>
      <c r="I35" s="1564" t="str">
        <f t="shared" si="1"/>
        <v/>
      </c>
      <c r="K35" s="1564" t="str">
        <f t="shared" si="2"/>
        <v/>
      </c>
      <c r="M35" s="1564" t="str">
        <f t="shared" si="3"/>
        <v/>
      </c>
      <c r="O35" s="1564" t="str">
        <f t="shared" si="4"/>
        <v/>
      </c>
      <c r="Q35" s="1564" t="str">
        <f t="shared" si="5"/>
        <v/>
      </c>
      <c r="S35" s="1564" t="str">
        <f t="shared" si="6"/>
        <v/>
      </c>
      <c r="U35" s="1564" t="str">
        <f t="shared" si="7"/>
        <v/>
      </c>
      <c r="W35" s="1564" t="str">
        <f t="shared" si="8"/>
        <v/>
      </c>
      <c r="Y35" s="1564" t="str">
        <f t="shared" si="9"/>
        <v/>
      </c>
      <c r="AA35" s="1564" t="str">
        <f t="shared" si="10"/>
        <v/>
      </c>
      <c r="AC35" s="1564" t="str">
        <f t="shared" si="11"/>
        <v/>
      </c>
      <c r="AE35" s="1564" t="str">
        <f t="shared" si="12"/>
        <v/>
      </c>
      <c r="AG35" s="1564" t="str">
        <f t="shared" si="13"/>
        <v/>
      </c>
      <c r="AI35" s="1564" t="str">
        <f t="shared" si="14"/>
        <v/>
      </c>
      <c r="AK35" s="1564" t="str">
        <f t="shared" si="15"/>
        <v/>
      </c>
      <c r="AM35" s="1564" t="str">
        <f t="shared" si="16"/>
        <v/>
      </c>
      <c r="AO35" s="1564" t="str">
        <f t="shared" si="17"/>
        <v/>
      </c>
      <c r="AQ35" s="1564" t="str">
        <f t="shared" si="18"/>
        <v/>
      </c>
    </row>
    <row r="36" spans="5:43">
      <c r="E36" s="1564" t="str">
        <f t="shared" si="19"/>
        <v/>
      </c>
      <c r="G36" s="1564" t="str">
        <f t="shared" si="19"/>
        <v/>
      </c>
      <c r="I36" s="1564" t="str">
        <f t="shared" si="1"/>
        <v/>
      </c>
      <c r="K36" s="1564" t="str">
        <f t="shared" si="2"/>
        <v/>
      </c>
      <c r="M36" s="1564" t="str">
        <f t="shared" si="3"/>
        <v/>
      </c>
      <c r="O36" s="1564" t="str">
        <f t="shared" si="4"/>
        <v/>
      </c>
      <c r="Q36" s="1564" t="str">
        <f t="shared" si="5"/>
        <v/>
      </c>
      <c r="S36" s="1564" t="str">
        <f t="shared" si="6"/>
        <v/>
      </c>
      <c r="U36" s="1564" t="str">
        <f t="shared" si="7"/>
        <v/>
      </c>
      <c r="W36" s="1564" t="str">
        <f t="shared" si="8"/>
        <v/>
      </c>
      <c r="Y36" s="1564" t="str">
        <f t="shared" si="9"/>
        <v/>
      </c>
      <c r="AA36" s="1564" t="str">
        <f t="shared" si="10"/>
        <v/>
      </c>
      <c r="AC36" s="1564" t="str">
        <f t="shared" si="11"/>
        <v/>
      </c>
      <c r="AE36" s="1564" t="str">
        <f t="shared" si="12"/>
        <v/>
      </c>
      <c r="AG36" s="1564" t="str">
        <f t="shared" si="13"/>
        <v/>
      </c>
      <c r="AI36" s="1564" t="str">
        <f t="shared" si="14"/>
        <v/>
      </c>
      <c r="AK36" s="1564" t="str">
        <f t="shared" si="15"/>
        <v/>
      </c>
      <c r="AM36" s="1564" t="str">
        <f t="shared" si="16"/>
        <v/>
      </c>
      <c r="AO36" s="1564" t="str">
        <f t="shared" si="17"/>
        <v/>
      </c>
      <c r="AQ36" s="1564" t="str">
        <f t="shared" si="18"/>
        <v/>
      </c>
    </row>
    <row r="37" spans="5:43">
      <c r="E37" s="1564" t="str">
        <f t="shared" si="19"/>
        <v/>
      </c>
      <c r="G37" s="1564" t="str">
        <f t="shared" si="19"/>
        <v/>
      </c>
      <c r="I37" s="1564" t="str">
        <f t="shared" si="1"/>
        <v/>
      </c>
      <c r="K37" s="1564" t="str">
        <f t="shared" si="2"/>
        <v/>
      </c>
      <c r="M37" s="1564" t="str">
        <f t="shared" si="3"/>
        <v/>
      </c>
      <c r="O37" s="1564" t="str">
        <f t="shared" si="4"/>
        <v/>
      </c>
      <c r="Q37" s="1564" t="str">
        <f t="shared" si="5"/>
        <v/>
      </c>
      <c r="S37" s="1564" t="str">
        <f t="shared" si="6"/>
        <v/>
      </c>
      <c r="U37" s="1564" t="str">
        <f t="shared" si="7"/>
        <v/>
      </c>
      <c r="W37" s="1564" t="str">
        <f t="shared" si="8"/>
        <v/>
      </c>
      <c r="Y37" s="1564" t="str">
        <f t="shared" si="9"/>
        <v/>
      </c>
      <c r="AA37" s="1564" t="str">
        <f t="shared" si="10"/>
        <v/>
      </c>
      <c r="AC37" s="1564" t="str">
        <f t="shared" si="11"/>
        <v/>
      </c>
      <c r="AE37" s="1564" t="str">
        <f t="shared" si="12"/>
        <v/>
      </c>
      <c r="AG37" s="1564" t="str">
        <f t="shared" si="13"/>
        <v/>
      </c>
      <c r="AI37" s="1564" t="str">
        <f t="shared" si="14"/>
        <v/>
      </c>
      <c r="AK37" s="1564" t="str">
        <f t="shared" si="15"/>
        <v/>
      </c>
      <c r="AM37" s="1564" t="str">
        <f t="shared" si="16"/>
        <v/>
      </c>
      <c r="AO37" s="1564" t="str">
        <f t="shared" si="17"/>
        <v/>
      </c>
      <c r="AQ37" s="1564" t="str">
        <f t="shared" si="18"/>
        <v/>
      </c>
    </row>
    <row r="38" spans="5:43">
      <c r="E38" s="1564" t="str">
        <f t="shared" si="19"/>
        <v/>
      </c>
      <c r="G38" s="1564" t="str">
        <f t="shared" si="19"/>
        <v/>
      </c>
      <c r="I38" s="1564" t="str">
        <f t="shared" si="1"/>
        <v/>
      </c>
      <c r="K38" s="1564" t="str">
        <f t="shared" si="2"/>
        <v/>
      </c>
      <c r="M38" s="1564" t="str">
        <f t="shared" si="3"/>
        <v/>
      </c>
      <c r="O38" s="1564" t="str">
        <f t="shared" si="4"/>
        <v/>
      </c>
      <c r="Q38" s="1564" t="str">
        <f t="shared" si="5"/>
        <v/>
      </c>
      <c r="S38" s="1564" t="str">
        <f t="shared" si="6"/>
        <v/>
      </c>
      <c r="U38" s="1564" t="str">
        <f t="shared" si="7"/>
        <v/>
      </c>
      <c r="W38" s="1564" t="str">
        <f t="shared" si="8"/>
        <v/>
      </c>
      <c r="Y38" s="1564" t="str">
        <f t="shared" si="9"/>
        <v/>
      </c>
      <c r="AA38" s="1564" t="str">
        <f t="shared" si="10"/>
        <v/>
      </c>
      <c r="AC38" s="1564" t="str">
        <f t="shared" si="11"/>
        <v/>
      </c>
      <c r="AE38" s="1564" t="str">
        <f t="shared" si="12"/>
        <v/>
      </c>
      <c r="AG38" s="1564" t="str">
        <f t="shared" si="13"/>
        <v/>
      </c>
      <c r="AI38" s="1564" t="str">
        <f t="shared" si="14"/>
        <v/>
      </c>
      <c r="AK38" s="1564" t="str">
        <f t="shared" si="15"/>
        <v/>
      </c>
      <c r="AM38" s="1564" t="str">
        <f t="shared" si="16"/>
        <v/>
      </c>
      <c r="AO38" s="1564" t="str">
        <f t="shared" si="17"/>
        <v/>
      </c>
      <c r="AQ38" s="1564" t="str">
        <f t="shared" si="18"/>
        <v/>
      </c>
    </row>
    <row r="39" spans="5:43">
      <c r="E39" s="1564" t="str">
        <f t="shared" si="19"/>
        <v/>
      </c>
      <c r="G39" s="1564" t="str">
        <f t="shared" si="19"/>
        <v/>
      </c>
      <c r="I39" s="1564" t="str">
        <f t="shared" si="1"/>
        <v/>
      </c>
      <c r="K39" s="1564" t="str">
        <f t="shared" si="2"/>
        <v/>
      </c>
      <c r="M39" s="1564" t="str">
        <f t="shared" si="3"/>
        <v/>
      </c>
      <c r="O39" s="1564" t="str">
        <f t="shared" si="4"/>
        <v/>
      </c>
      <c r="Q39" s="1564" t="str">
        <f t="shared" si="5"/>
        <v/>
      </c>
      <c r="S39" s="1564" t="str">
        <f t="shared" si="6"/>
        <v/>
      </c>
      <c r="U39" s="1564" t="str">
        <f t="shared" si="7"/>
        <v/>
      </c>
      <c r="W39" s="1564" t="str">
        <f t="shared" si="8"/>
        <v/>
      </c>
      <c r="Y39" s="1564" t="str">
        <f t="shared" si="9"/>
        <v/>
      </c>
      <c r="AA39" s="1564" t="str">
        <f t="shared" si="10"/>
        <v/>
      </c>
      <c r="AC39" s="1564" t="str">
        <f t="shared" si="11"/>
        <v/>
      </c>
      <c r="AE39" s="1564" t="str">
        <f t="shared" si="12"/>
        <v/>
      </c>
      <c r="AG39" s="1564" t="str">
        <f t="shared" si="13"/>
        <v/>
      </c>
      <c r="AI39" s="1564" t="str">
        <f t="shared" si="14"/>
        <v/>
      </c>
      <c r="AK39" s="1564" t="str">
        <f t="shared" si="15"/>
        <v/>
      </c>
      <c r="AM39" s="1564" t="str">
        <f t="shared" si="16"/>
        <v/>
      </c>
      <c r="AO39" s="1564" t="str">
        <f t="shared" si="17"/>
        <v/>
      </c>
      <c r="AQ39" s="1564" t="str">
        <f t="shared" si="18"/>
        <v/>
      </c>
    </row>
    <row r="40" spans="5:43">
      <c r="E40" s="1564" t="str">
        <f t="shared" si="19"/>
        <v/>
      </c>
      <c r="G40" s="1564" t="str">
        <f t="shared" si="19"/>
        <v/>
      </c>
      <c r="I40" s="1564" t="str">
        <f t="shared" si="1"/>
        <v/>
      </c>
      <c r="K40" s="1564" t="str">
        <f t="shared" si="2"/>
        <v/>
      </c>
      <c r="M40" s="1564" t="str">
        <f t="shared" si="3"/>
        <v/>
      </c>
      <c r="O40" s="1564" t="str">
        <f t="shared" si="4"/>
        <v/>
      </c>
      <c r="Q40" s="1564" t="str">
        <f t="shared" si="5"/>
        <v/>
      </c>
      <c r="S40" s="1564" t="str">
        <f t="shared" si="6"/>
        <v/>
      </c>
      <c r="U40" s="1564" t="str">
        <f t="shared" si="7"/>
        <v/>
      </c>
      <c r="W40" s="1564" t="str">
        <f t="shared" si="8"/>
        <v/>
      </c>
      <c r="Y40" s="1564" t="str">
        <f t="shared" si="9"/>
        <v/>
      </c>
      <c r="AA40" s="1564" t="str">
        <f t="shared" si="10"/>
        <v/>
      </c>
      <c r="AC40" s="1564" t="str">
        <f t="shared" si="11"/>
        <v/>
      </c>
      <c r="AE40" s="1564" t="str">
        <f t="shared" si="12"/>
        <v/>
      </c>
      <c r="AG40" s="1564" t="str">
        <f t="shared" si="13"/>
        <v/>
      </c>
      <c r="AI40" s="1564" t="str">
        <f t="shared" si="14"/>
        <v/>
      </c>
      <c r="AK40" s="1564" t="str">
        <f t="shared" si="15"/>
        <v/>
      </c>
      <c r="AM40" s="1564" t="str">
        <f t="shared" si="16"/>
        <v/>
      </c>
      <c r="AO40" s="1564" t="str">
        <f t="shared" si="17"/>
        <v/>
      </c>
      <c r="AQ40" s="1564" t="str">
        <f t="shared" si="18"/>
        <v/>
      </c>
    </row>
    <row r="41" spans="5:43">
      <c r="E41" s="1564" t="str">
        <f t="shared" si="19"/>
        <v/>
      </c>
      <c r="G41" s="1564" t="str">
        <f t="shared" si="19"/>
        <v/>
      </c>
      <c r="I41" s="1564" t="str">
        <f t="shared" si="1"/>
        <v/>
      </c>
      <c r="K41" s="1564" t="str">
        <f t="shared" si="2"/>
        <v/>
      </c>
      <c r="M41" s="1564" t="str">
        <f t="shared" si="3"/>
        <v/>
      </c>
      <c r="O41" s="1564" t="str">
        <f t="shared" si="4"/>
        <v/>
      </c>
      <c r="Q41" s="1564" t="str">
        <f t="shared" si="5"/>
        <v/>
      </c>
      <c r="S41" s="1564" t="str">
        <f t="shared" si="6"/>
        <v/>
      </c>
      <c r="U41" s="1564" t="str">
        <f t="shared" si="7"/>
        <v/>
      </c>
      <c r="W41" s="1564" t="str">
        <f t="shared" si="8"/>
        <v/>
      </c>
      <c r="Y41" s="1564" t="str">
        <f t="shared" si="9"/>
        <v/>
      </c>
      <c r="AA41" s="1564" t="str">
        <f t="shared" si="10"/>
        <v/>
      </c>
      <c r="AC41" s="1564" t="str">
        <f t="shared" si="11"/>
        <v/>
      </c>
      <c r="AE41" s="1564" t="str">
        <f t="shared" si="12"/>
        <v/>
      </c>
      <c r="AG41" s="1564" t="str">
        <f t="shared" si="13"/>
        <v/>
      </c>
      <c r="AI41" s="1564" t="str">
        <f t="shared" si="14"/>
        <v/>
      </c>
      <c r="AK41" s="1564" t="str">
        <f t="shared" si="15"/>
        <v/>
      </c>
      <c r="AM41" s="1564" t="str">
        <f t="shared" si="16"/>
        <v/>
      </c>
      <c r="AO41" s="1564" t="str">
        <f t="shared" si="17"/>
        <v/>
      </c>
      <c r="AQ41" s="1564" t="str">
        <f t="shared" si="18"/>
        <v/>
      </c>
    </row>
    <row r="42" spans="5:43">
      <c r="E42" s="1564" t="str">
        <f t="shared" si="19"/>
        <v/>
      </c>
      <c r="G42" s="1564" t="str">
        <f t="shared" si="19"/>
        <v/>
      </c>
      <c r="I42" s="1564" t="str">
        <f t="shared" si="1"/>
        <v/>
      </c>
      <c r="K42" s="1564" t="str">
        <f t="shared" si="2"/>
        <v/>
      </c>
      <c r="M42" s="1564" t="str">
        <f t="shared" si="3"/>
        <v/>
      </c>
      <c r="O42" s="1564" t="str">
        <f t="shared" si="4"/>
        <v/>
      </c>
      <c r="Q42" s="1564" t="str">
        <f t="shared" si="5"/>
        <v/>
      </c>
      <c r="S42" s="1564" t="str">
        <f t="shared" si="6"/>
        <v/>
      </c>
      <c r="U42" s="1564" t="str">
        <f t="shared" si="7"/>
        <v/>
      </c>
      <c r="W42" s="1564" t="str">
        <f t="shared" si="8"/>
        <v/>
      </c>
      <c r="Y42" s="1564" t="str">
        <f t="shared" si="9"/>
        <v/>
      </c>
      <c r="AA42" s="1564" t="str">
        <f t="shared" si="10"/>
        <v/>
      </c>
      <c r="AC42" s="1564" t="str">
        <f t="shared" si="11"/>
        <v/>
      </c>
      <c r="AE42" s="1564" t="str">
        <f t="shared" si="12"/>
        <v/>
      </c>
      <c r="AG42" s="1564" t="str">
        <f t="shared" si="13"/>
        <v/>
      </c>
      <c r="AI42" s="1564" t="str">
        <f t="shared" si="14"/>
        <v/>
      </c>
      <c r="AK42" s="1564" t="str">
        <f t="shared" si="15"/>
        <v/>
      </c>
      <c r="AM42" s="1564" t="str">
        <f t="shared" si="16"/>
        <v/>
      </c>
      <c r="AO42" s="1564" t="str">
        <f t="shared" si="17"/>
        <v/>
      </c>
      <c r="AQ42" s="1564" t="str">
        <f t="shared" si="18"/>
        <v/>
      </c>
    </row>
    <row r="43" spans="5:43">
      <c r="E43" s="1564" t="str">
        <f t="shared" si="19"/>
        <v/>
      </c>
      <c r="G43" s="1564" t="str">
        <f t="shared" si="19"/>
        <v/>
      </c>
      <c r="I43" s="1564" t="str">
        <f t="shared" si="1"/>
        <v/>
      </c>
      <c r="K43" s="1564" t="str">
        <f t="shared" si="2"/>
        <v/>
      </c>
      <c r="M43" s="1564" t="str">
        <f t="shared" si="3"/>
        <v/>
      </c>
      <c r="O43" s="1564" t="str">
        <f t="shared" si="4"/>
        <v/>
      </c>
      <c r="Q43" s="1564" t="str">
        <f t="shared" si="5"/>
        <v/>
      </c>
      <c r="S43" s="1564" t="str">
        <f t="shared" si="6"/>
        <v/>
      </c>
      <c r="U43" s="1564" t="str">
        <f t="shared" si="7"/>
        <v/>
      </c>
      <c r="W43" s="1564" t="str">
        <f t="shared" si="8"/>
        <v/>
      </c>
      <c r="Y43" s="1564" t="str">
        <f t="shared" si="9"/>
        <v/>
      </c>
      <c r="AA43" s="1564" t="str">
        <f t="shared" si="10"/>
        <v/>
      </c>
      <c r="AC43" s="1564" t="str">
        <f t="shared" si="11"/>
        <v/>
      </c>
      <c r="AE43" s="1564" t="str">
        <f t="shared" si="12"/>
        <v/>
      </c>
      <c r="AG43" s="1564" t="str">
        <f t="shared" si="13"/>
        <v/>
      </c>
      <c r="AI43" s="1564" t="str">
        <f t="shared" si="14"/>
        <v/>
      </c>
      <c r="AK43" s="1564" t="str">
        <f t="shared" si="15"/>
        <v/>
      </c>
      <c r="AM43" s="1564" t="str">
        <f t="shared" si="16"/>
        <v/>
      </c>
      <c r="AO43" s="1564" t="str">
        <f t="shared" si="17"/>
        <v/>
      </c>
      <c r="AQ43" s="1564" t="str">
        <f t="shared" si="18"/>
        <v/>
      </c>
    </row>
    <row r="44" spans="5:43">
      <c r="E44" s="1564" t="str">
        <f t="shared" si="19"/>
        <v/>
      </c>
      <c r="G44" s="1564" t="str">
        <f t="shared" si="19"/>
        <v/>
      </c>
      <c r="I44" s="1564" t="str">
        <f t="shared" si="1"/>
        <v/>
      </c>
      <c r="K44" s="1564" t="str">
        <f t="shared" si="2"/>
        <v/>
      </c>
      <c r="M44" s="1564" t="str">
        <f t="shared" si="3"/>
        <v/>
      </c>
      <c r="O44" s="1564" t="str">
        <f t="shared" si="4"/>
        <v/>
      </c>
      <c r="Q44" s="1564" t="str">
        <f t="shared" si="5"/>
        <v/>
      </c>
      <c r="S44" s="1564" t="str">
        <f t="shared" si="6"/>
        <v/>
      </c>
      <c r="U44" s="1564" t="str">
        <f t="shared" si="7"/>
        <v/>
      </c>
      <c r="W44" s="1564" t="str">
        <f t="shared" si="8"/>
        <v/>
      </c>
      <c r="Y44" s="1564" t="str">
        <f t="shared" si="9"/>
        <v/>
      </c>
      <c r="AA44" s="1564" t="str">
        <f t="shared" si="10"/>
        <v/>
      </c>
      <c r="AC44" s="1564" t="str">
        <f t="shared" si="11"/>
        <v/>
      </c>
      <c r="AE44" s="1564" t="str">
        <f t="shared" si="12"/>
        <v/>
      </c>
      <c r="AG44" s="1564" t="str">
        <f t="shared" si="13"/>
        <v/>
      </c>
      <c r="AI44" s="1564" t="str">
        <f t="shared" si="14"/>
        <v/>
      </c>
      <c r="AK44" s="1564" t="str">
        <f t="shared" si="15"/>
        <v/>
      </c>
      <c r="AM44" s="1564" t="str">
        <f t="shared" si="16"/>
        <v/>
      </c>
      <c r="AO44" s="1564" t="str">
        <f t="shared" si="17"/>
        <v/>
      </c>
      <c r="AQ44" s="1564" t="str">
        <f t="shared" si="18"/>
        <v/>
      </c>
    </row>
    <row r="45" spans="5:43">
      <c r="E45" s="1564" t="str">
        <f t="shared" ref="E45:G60" si="20">IF(OR($B45=0,D45=0),"",D45/$B45)</f>
        <v/>
      </c>
      <c r="G45" s="1564" t="str">
        <f t="shared" si="20"/>
        <v/>
      </c>
      <c r="I45" s="1564" t="str">
        <f t="shared" si="1"/>
        <v/>
      </c>
      <c r="K45" s="1564" t="str">
        <f t="shared" si="2"/>
        <v/>
      </c>
      <c r="M45" s="1564" t="str">
        <f t="shared" si="3"/>
        <v/>
      </c>
      <c r="O45" s="1564" t="str">
        <f t="shared" si="4"/>
        <v/>
      </c>
      <c r="Q45" s="1564" t="str">
        <f t="shared" si="5"/>
        <v/>
      </c>
      <c r="S45" s="1564" t="str">
        <f t="shared" si="6"/>
        <v/>
      </c>
      <c r="U45" s="1564" t="str">
        <f t="shared" si="7"/>
        <v/>
      </c>
      <c r="W45" s="1564" t="str">
        <f t="shared" si="8"/>
        <v/>
      </c>
      <c r="Y45" s="1564" t="str">
        <f t="shared" si="9"/>
        <v/>
      </c>
      <c r="AA45" s="1564" t="str">
        <f t="shared" si="10"/>
        <v/>
      </c>
      <c r="AC45" s="1564" t="str">
        <f t="shared" si="11"/>
        <v/>
      </c>
      <c r="AE45" s="1564" t="str">
        <f t="shared" si="12"/>
        <v/>
      </c>
      <c r="AG45" s="1564" t="str">
        <f t="shared" si="13"/>
        <v/>
      </c>
      <c r="AI45" s="1564" t="str">
        <f t="shared" si="14"/>
        <v/>
      </c>
      <c r="AK45" s="1564" t="str">
        <f t="shared" si="15"/>
        <v/>
      </c>
      <c r="AM45" s="1564" t="str">
        <f t="shared" si="16"/>
        <v/>
      </c>
      <c r="AO45" s="1564" t="str">
        <f t="shared" si="17"/>
        <v/>
      </c>
      <c r="AQ45" s="1564" t="str">
        <f t="shared" si="18"/>
        <v/>
      </c>
    </row>
    <row r="46" spans="5:43">
      <c r="E46" s="1564" t="str">
        <f t="shared" si="20"/>
        <v/>
      </c>
      <c r="G46" s="1564" t="str">
        <f t="shared" si="20"/>
        <v/>
      </c>
      <c r="I46" s="1564" t="str">
        <f t="shared" si="1"/>
        <v/>
      </c>
      <c r="K46" s="1564" t="str">
        <f t="shared" si="2"/>
        <v/>
      </c>
      <c r="M46" s="1564" t="str">
        <f t="shared" si="3"/>
        <v/>
      </c>
      <c r="O46" s="1564" t="str">
        <f t="shared" si="4"/>
        <v/>
      </c>
      <c r="Q46" s="1564" t="str">
        <f t="shared" si="5"/>
        <v/>
      </c>
      <c r="S46" s="1564" t="str">
        <f t="shared" si="6"/>
        <v/>
      </c>
      <c r="U46" s="1564" t="str">
        <f t="shared" si="7"/>
        <v/>
      </c>
      <c r="W46" s="1564" t="str">
        <f t="shared" si="8"/>
        <v/>
      </c>
      <c r="Y46" s="1564" t="str">
        <f t="shared" si="9"/>
        <v/>
      </c>
      <c r="AA46" s="1564" t="str">
        <f t="shared" si="10"/>
        <v/>
      </c>
      <c r="AC46" s="1564" t="str">
        <f t="shared" si="11"/>
        <v/>
      </c>
      <c r="AE46" s="1564" t="str">
        <f t="shared" si="12"/>
        <v/>
      </c>
      <c r="AG46" s="1564" t="str">
        <f t="shared" si="13"/>
        <v/>
      </c>
      <c r="AI46" s="1564" t="str">
        <f t="shared" si="14"/>
        <v/>
      </c>
      <c r="AK46" s="1564" t="str">
        <f t="shared" si="15"/>
        <v/>
      </c>
      <c r="AM46" s="1564" t="str">
        <f t="shared" si="16"/>
        <v/>
      </c>
      <c r="AO46" s="1564" t="str">
        <f t="shared" si="17"/>
        <v/>
      </c>
      <c r="AQ46" s="1564" t="str">
        <f t="shared" si="18"/>
        <v/>
      </c>
    </row>
    <row r="47" spans="5:43">
      <c r="E47" s="1564" t="str">
        <f t="shared" si="20"/>
        <v/>
      </c>
      <c r="G47" s="1564" t="str">
        <f t="shared" si="20"/>
        <v/>
      </c>
      <c r="I47" s="1564" t="str">
        <f t="shared" si="1"/>
        <v/>
      </c>
      <c r="K47" s="1564" t="str">
        <f t="shared" si="2"/>
        <v/>
      </c>
      <c r="M47" s="1564" t="str">
        <f t="shared" si="3"/>
        <v/>
      </c>
      <c r="O47" s="1564" t="str">
        <f t="shared" si="4"/>
        <v/>
      </c>
      <c r="Q47" s="1564" t="str">
        <f t="shared" si="5"/>
        <v/>
      </c>
      <c r="S47" s="1564" t="str">
        <f t="shared" si="6"/>
        <v/>
      </c>
      <c r="U47" s="1564" t="str">
        <f t="shared" si="7"/>
        <v/>
      </c>
      <c r="W47" s="1564" t="str">
        <f t="shared" si="8"/>
        <v/>
      </c>
      <c r="Y47" s="1564" t="str">
        <f t="shared" si="9"/>
        <v/>
      </c>
      <c r="AA47" s="1564" t="str">
        <f t="shared" si="10"/>
        <v/>
      </c>
      <c r="AC47" s="1564" t="str">
        <f t="shared" si="11"/>
        <v/>
      </c>
      <c r="AE47" s="1564" t="str">
        <f t="shared" si="12"/>
        <v/>
      </c>
      <c r="AG47" s="1564" t="str">
        <f t="shared" si="13"/>
        <v/>
      </c>
      <c r="AI47" s="1564" t="str">
        <f t="shared" si="14"/>
        <v/>
      </c>
      <c r="AK47" s="1564" t="str">
        <f t="shared" si="15"/>
        <v/>
      </c>
      <c r="AM47" s="1564" t="str">
        <f t="shared" si="16"/>
        <v/>
      </c>
      <c r="AO47" s="1564" t="str">
        <f t="shared" si="17"/>
        <v/>
      </c>
      <c r="AQ47" s="1564" t="str">
        <f t="shared" si="18"/>
        <v/>
      </c>
    </row>
    <row r="48" spans="5:43">
      <c r="E48" s="1564" t="str">
        <f t="shared" si="20"/>
        <v/>
      </c>
      <c r="G48" s="1564" t="str">
        <f t="shared" si="20"/>
        <v/>
      </c>
      <c r="I48" s="1564" t="str">
        <f t="shared" si="1"/>
        <v/>
      </c>
      <c r="K48" s="1564" t="str">
        <f t="shared" si="2"/>
        <v/>
      </c>
      <c r="M48" s="1564" t="str">
        <f t="shared" si="3"/>
        <v/>
      </c>
      <c r="O48" s="1564" t="str">
        <f t="shared" si="4"/>
        <v/>
      </c>
      <c r="Q48" s="1564" t="str">
        <f t="shared" si="5"/>
        <v/>
      </c>
      <c r="S48" s="1564" t="str">
        <f t="shared" si="6"/>
        <v/>
      </c>
      <c r="U48" s="1564" t="str">
        <f t="shared" si="7"/>
        <v/>
      </c>
      <c r="W48" s="1564" t="str">
        <f t="shared" si="8"/>
        <v/>
      </c>
      <c r="Y48" s="1564" t="str">
        <f t="shared" si="9"/>
        <v/>
      </c>
      <c r="AA48" s="1564" t="str">
        <f t="shared" si="10"/>
        <v/>
      </c>
      <c r="AC48" s="1564" t="str">
        <f t="shared" si="11"/>
        <v/>
      </c>
      <c r="AE48" s="1564" t="str">
        <f t="shared" si="12"/>
        <v/>
      </c>
      <c r="AG48" s="1564" t="str">
        <f t="shared" si="13"/>
        <v/>
      </c>
      <c r="AI48" s="1564" t="str">
        <f t="shared" si="14"/>
        <v/>
      </c>
      <c r="AK48" s="1564" t="str">
        <f t="shared" si="15"/>
        <v/>
      </c>
      <c r="AM48" s="1564" t="str">
        <f t="shared" si="16"/>
        <v/>
      </c>
      <c r="AO48" s="1564" t="str">
        <f t="shared" si="17"/>
        <v/>
      </c>
      <c r="AQ48" s="1564" t="str">
        <f t="shared" si="18"/>
        <v/>
      </c>
    </row>
    <row r="49" spans="5:43">
      <c r="E49" s="1564" t="str">
        <f t="shared" si="20"/>
        <v/>
      </c>
      <c r="G49" s="1564" t="str">
        <f t="shared" si="20"/>
        <v/>
      </c>
      <c r="I49" s="1564" t="str">
        <f t="shared" si="1"/>
        <v/>
      </c>
      <c r="K49" s="1564" t="str">
        <f t="shared" si="2"/>
        <v/>
      </c>
      <c r="M49" s="1564" t="str">
        <f t="shared" si="3"/>
        <v/>
      </c>
      <c r="O49" s="1564" t="str">
        <f t="shared" si="4"/>
        <v/>
      </c>
      <c r="Q49" s="1564" t="str">
        <f t="shared" si="5"/>
        <v/>
      </c>
      <c r="S49" s="1564" t="str">
        <f t="shared" si="6"/>
        <v/>
      </c>
      <c r="U49" s="1564" t="str">
        <f t="shared" si="7"/>
        <v/>
      </c>
      <c r="W49" s="1564" t="str">
        <f t="shared" si="8"/>
        <v/>
      </c>
      <c r="Y49" s="1564" t="str">
        <f t="shared" si="9"/>
        <v/>
      </c>
      <c r="AA49" s="1564" t="str">
        <f t="shared" si="10"/>
        <v/>
      </c>
      <c r="AC49" s="1564" t="str">
        <f t="shared" si="11"/>
        <v/>
      </c>
      <c r="AE49" s="1564" t="str">
        <f t="shared" si="12"/>
        <v/>
      </c>
      <c r="AG49" s="1564" t="str">
        <f t="shared" si="13"/>
        <v/>
      </c>
      <c r="AI49" s="1564" t="str">
        <f t="shared" si="14"/>
        <v/>
      </c>
      <c r="AK49" s="1564" t="str">
        <f t="shared" si="15"/>
        <v/>
      </c>
      <c r="AM49" s="1564" t="str">
        <f t="shared" si="16"/>
        <v/>
      </c>
      <c r="AO49" s="1564" t="str">
        <f t="shared" si="17"/>
        <v/>
      </c>
      <c r="AQ49" s="1564" t="str">
        <f t="shared" si="18"/>
        <v/>
      </c>
    </row>
    <row r="50" spans="5:43">
      <c r="E50" s="1564" t="str">
        <f t="shared" si="20"/>
        <v/>
      </c>
      <c r="G50" s="1564" t="str">
        <f t="shared" si="20"/>
        <v/>
      </c>
      <c r="I50" s="1564" t="str">
        <f t="shared" si="1"/>
        <v/>
      </c>
      <c r="K50" s="1564" t="str">
        <f t="shared" si="2"/>
        <v/>
      </c>
      <c r="M50" s="1564" t="str">
        <f t="shared" si="3"/>
        <v/>
      </c>
      <c r="O50" s="1564" t="str">
        <f t="shared" si="4"/>
        <v/>
      </c>
      <c r="Q50" s="1564" t="str">
        <f t="shared" si="5"/>
        <v/>
      </c>
      <c r="S50" s="1564" t="str">
        <f t="shared" si="6"/>
        <v/>
      </c>
      <c r="U50" s="1564" t="str">
        <f t="shared" si="7"/>
        <v/>
      </c>
      <c r="W50" s="1564" t="str">
        <f t="shared" si="8"/>
        <v/>
      </c>
      <c r="Y50" s="1564" t="str">
        <f t="shared" si="9"/>
        <v/>
      </c>
      <c r="AA50" s="1564" t="str">
        <f t="shared" si="10"/>
        <v/>
      </c>
      <c r="AC50" s="1564" t="str">
        <f t="shared" si="11"/>
        <v/>
      </c>
      <c r="AE50" s="1564" t="str">
        <f t="shared" si="12"/>
        <v/>
      </c>
      <c r="AG50" s="1564" t="str">
        <f t="shared" si="13"/>
        <v/>
      </c>
      <c r="AI50" s="1564" t="str">
        <f t="shared" si="14"/>
        <v/>
      </c>
      <c r="AK50" s="1564" t="str">
        <f t="shared" si="15"/>
        <v/>
      </c>
      <c r="AM50" s="1564" t="str">
        <f t="shared" si="16"/>
        <v/>
      </c>
      <c r="AO50" s="1564" t="str">
        <f t="shared" si="17"/>
        <v/>
      </c>
      <c r="AQ50" s="1564" t="str">
        <f t="shared" si="18"/>
        <v/>
      </c>
    </row>
    <row r="51" spans="5:43">
      <c r="E51" s="1564" t="str">
        <f t="shared" si="20"/>
        <v/>
      </c>
      <c r="G51" s="1564" t="str">
        <f t="shared" si="20"/>
        <v/>
      </c>
      <c r="I51" s="1564" t="str">
        <f t="shared" si="1"/>
        <v/>
      </c>
      <c r="K51" s="1564" t="str">
        <f t="shared" si="2"/>
        <v/>
      </c>
      <c r="M51" s="1564" t="str">
        <f t="shared" si="3"/>
        <v/>
      </c>
      <c r="O51" s="1564" t="str">
        <f t="shared" si="4"/>
        <v/>
      </c>
      <c r="Q51" s="1564" t="str">
        <f t="shared" si="5"/>
        <v/>
      </c>
      <c r="S51" s="1564" t="str">
        <f t="shared" si="6"/>
        <v/>
      </c>
      <c r="U51" s="1564" t="str">
        <f t="shared" si="7"/>
        <v/>
      </c>
      <c r="W51" s="1564" t="str">
        <f t="shared" si="8"/>
        <v/>
      </c>
      <c r="Y51" s="1564" t="str">
        <f t="shared" si="9"/>
        <v/>
      </c>
      <c r="AA51" s="1564" t="str">
        <f t="shared" si="10"/>
        <v/>
      </c>
      <c r="AC51" s="1564" t="str">
        <f t="shared" si="11"/>
        <v/>
      </c>
      <c r="AE51" s="1564" t="str">
        <f t="shared" si="12"/>
        <v/>
      </c>
      <c r="AG51" s="1564" t="str">
        <f t="shared" si="13"/>
        <v/>
      </c>
      <c r="AI51" s="1564" t="str">
        <f t="shared" si="14"/>
        <v/>
      </c>
      <c r="AK51" s="1564" t="str">
        <f t="shared" si="15"/>
        <v/>
      </c>
      <c r="AM51" s="1564" t="str">
        <f t="shared" si="16"/>
        <v/>
      </c>
      <c r="AO51" s="1564" t="str">
        <f t="shared" si="17"/>
        <v/>
      </c>
      <c r="AQ51" s="1564" t="str">
        <f t="shared" si="18"/>
        <v/>
      </c>
    </row>
    <row r="52" spans="5:43">
      <c r="E52" s="1564" t="str">
        <f t="shared" si="20"/>
        <v/>
      </c>
      <c r="G52" s="1564" t="str">
        <f t="shared" si="20"/>
        <v/>
      </c>
      <c r="I52" s="1564" t="str">
        <f t="shared" si="1"/>
        <v/>
      </c>
      <c r="K52" s="1564" t="str">
        <f t="shared" si="2"/>
        <v/>
      </c>
      <c r="M52" s="1564" t="str">
        <f t="shared" si="3"/>
        <v/>
      </c>
      <c r="O52" s="1564" t="str">
        <f t="shared" si="4"/>
        <v/>
      </c>
      <c r="Q52" s="1564" t="str">
        <f t="shared" si="5"/>
        <v/>
      </c>
      <c r="S52" s="1564" t="str">
        <f t="shared" si="6"/>
        <v/>
      </c>
      <c r="U52" s="1564" t="str">
        <f t="shared" si="7"/>
        <v/>
      </c>
      <c r="W52" s="1564" t="str">
        <f t="shared" si="8"/>
        <v/>
      </c>
      <c r="Y52" s="1564" t="str">
        <f t="shared" si="9"/>
        <v/>
      </c>
      <c r="AA52" s="1564" t="str">
        <f t="shared" si="10"/>
        <v/>
      </c>
      <c r="AC52" s="1564" t="str">
        <f t="shared" si="11"/>
        <v/>
      </c>
      <c r="AE52" s="1564" t="str">
        <f t="shared" si="12"/>
        <v/>
      </c>
      <c r="AG52" s="1564" t="str">
        <f t="shared" si="13"/>
        <v/>
      </c>
      <c r="AI52" s="1564" t="str">
        <f t="shared" si="14"/>
        <v/>
      </c>
      <c r="AK52" s="1564" t="str">
        <f t="shared" si="15"/>
        <v/>
      </c>
      <c r="AM52" s="1564" t="str">
        <f t="shared" si="16"/>
        <v/>
      </c>
      <c r="AO52" s="1564" t="str">
        <f t="shared" si="17"/>
        <v/>
      </c>
      <c r="AQ52" s="1564" t="str">
        <f t="shared" si="18"/>
        <v/>
      </c>
    </row>
    <row r="53" spans="5:43">
      <c r="E53" s="1564" t="str">
        <f t="shared" si="20"/>
        <v/>
      </c>
      <c r="G53" s="1564" t="str">
        <f t="shared" si="20"/>
        <v/>
      </c>
      <c r="I53" s="1564" t="str">
        <f t="shared" si="1"/>
        <v/>
      </c>
      <c r="K53" s="1564" t="str">
        <f t="shared" si="2"/>
        <v/>
      </c>
      <c r="M53" s="1564" t="str">
        <f t="shared" si="3"/>
        <v/>
      </c>
      <c r="O53" s="1564" t="str">
        <f t="shared" si="4"/>
        <v/>
      </c>
      <c r="Q53" s="1564" t="str">
        <f t="shared" si="5"/>
        <v/>
      </c>
      <c r="S53" s="1564" t="str">
        <f t="shared" si="6"/>
        <v/>
      </c>
      <c r="U53" s="1564" t="str">
        <f t="shared" si="7"/>
        <v/>
      </c>
      <c r="W53" s="1564" t="str">
        <f t="shared" si="8"/>
        <v/>
      </c>
      <c r="Y53" s="1564" t="str">
        <f t="shared" si="9"/>
        <v/>
      </c>
      <c r="AA53" s="1564" t="str">
        <f t="shared" si="10"/>
        <v/>
      </c>
      <c r="AC53" s="1564" t="str">
        <f t="shared" si="11"/>
        <v/>
      </c>
      <c r="AE53" s="1564" t="str">
        <f t="shared" si="12"/>
        <v/>
      </c>
      <c r="AG53" s="1564" t="str">
        <f t="shared" si="13"/>
        <v/>
      </c>
      <c r="AI53" s="1564" t="str">
        <f t="shared" si="14"/>
        <v/>
      </c>
      <c r="AK53" s="1564" t="str">
        <f t="shared" si="15"/>
        <v/>
      </c>
      <c r="AM53" s="1564" t="str">
        <f t="shared" si="16"/>
        <v/>
      </c>
      <c r="AO53" s="1564" t="str">
        <f t="shared" si="17"/>
        <v/>
      </c>
      <c r="AQ53" s="1564" t="str">
        <f t="shared" si="18"/>
        <v/>
      </c>
    </row>
    <row r="54" spans="5:43">
      <c r="E54" s="1564" t="str">
        <f t="shared" si="20"/>
        <v/>
      </c>
      <c r="G54" s="1564" t="str">
        <f t="shared" si="20"/>
        <v/>
      </c>
      <c r="I54" s="1564" t="str">
        <f t="shared" si="1"/>
        <v/>
      </c>
      <c r="K54" s="1564" t="str">
        <f t="shared" si="2"/>
        <v/>
      </c>
      <c r="M54" s="1564" t="str">
        <f t="shared" si="3"/>
        <v/>
      </c>
      <c r="O54" s="1564" t="str">
        <f t="shared" si="4"/>
        <v/>
      </c>
      <c r="Q54" s="1564" t="str">
        <f t="shared" si="5"/>
        <v/>
      </c>
      <c r="S54" s="1564" t="str">
        <f t="shared" si="6"/>
        <v/>
      </c>
      <c r="U54" s="1564" t="str">
        <f t="shared" si="7"/>
        <v/>
      </c>
      <c r="W54" s="1564" t="str">
        <f t="shared" si="8"/>
        <v/>
      </c>
      <c r="Y54" s="1564" t="str">
        <f t="shared" si="9"/>
        <v/>
      </c>
      <c r="AA54" s="1564" t="str">
        <f t="shared" si="10"/>
        <v/>
      </c>
      <c r="AC54" s="1564" t="str">
        <f t="shared" si="11"/>
        <v/>
      </c>
      <c r="AE54" s="1564" t="str">
        <f t="shared" si="12"/>
        <v/>
      </c>
      <c r="AG54" s="1564" t="str">
        <f t="shared" si="13"/>
        <v/>
      </c>
      <c r="AI54" s="1564" t="str">
        <f t="shared" si="14"/>
        <v/>
      </c>
      <c r="AK54" s="1564" t="str">
        <f t="shared" si="15"/>
        <v/>
      </c>
      <c r="AM54" s="1564" t="str">
        <f t="shared" si="16"/>
        <v/>
      </c>
      <c r="AO54" s="1564" t="str">
        <f t="shared" si="17"/>
        <v/>
      </c>
      <c r="AQ54" s="1564" t="str">
        <f t="shared" si="18"/>
        <v/>
      </c>
    </row>
    <row r="55" spans="5:43">
      <c r="E55" s="1564" t="str">
        <f t="shared" si="20"/>
        <v/>
      </c>
      <c r="G55" s="1564" t="str">
        <f t="shared" si="20"/>
        <v/>
      </c>
      <c r="I55" s="1564" t="str">
        <f t="shared" si="1"/>
        <v/>
      </c>
      <c r="K55" s="1564" t="str">
        <f t="shared" si="2"/>
        <v/>
      </c>
      <c r="M55" s="1564" t="str">
        <f t="shared" si="3"/>
        <v/>
      </c>
      <c r="O55" s="1564" t="str">
        <f t="shared" si="4"/>
        <v/>
      </c>
      <c r="Q55" s="1564" t="str">
        <f t="shared" si="5"/>
        <v/>
      </c>
      <c r="S55" s="1564" t="str">
        <f t="shared" si="6"/>
        <v/>
      </c>
      <c r="U55" s="1564" t="str">
        <f t="shared" si="7"/>
        <v/>
      </c>
      <c r="W55" s="1564" t="str">
        <f t="shared" si="8"/>
        <v/>
      </c>
      <c r="Y55" s="1564" t="str">
        <f t="shared" si="9"/>
        <v/>
      </c>
      <c r="AA55" s="1564" t="str">
        <f t="shared" si="10"/>
        <v/>
      </c>
      <c r="AC55" s="1564" t="str">
        <f t="shared" si="11"/>
        <v/>
      </c>
      <c r="AE55" s="1564" t="str">
        <f t="shared" si="12"/>
        <v/>
      </c>
      <c r="AG55" s="1564" t="str">
        <f t="shared" si="13"/>
        <v/>
      </c>
      <c r="AI55" s="1564" t="str">
        <f t="shared" si="14"/>
        <v/>
      </c>
      <c r="AK55" s="1564" t="str">
        <f t="shared" si="15"/>
        <v/>
      </c>
      <c r="AM55" s="1564" t="str">
        <f t="shared" si="16"/>
        <v/>
      </c>
      <c r="AO55" s="1564" t="str">
        <f t="shared" si="17"/>
        <v/>
      </c>
      <c r="AQ55" s="1564" t="str">
        <f t="shared" si="18"/>
        <v/>
      </c>
    </row>
    <row r="56" spans="5:43">
      <c r="E56" s="1564" t="str">
        <f t="shared" si="20"/>
        <v/>
      </c>
      <c r="G56" s="1564" t="str">
        <f t="shared" si="20"/>
        <v/>
      </c>
      <c r="I56" s="1564" t="str">
        <f t="shared" si="1"/>
        <v/>
      </c>
      <c r="K56" s="1564" t="str">
        <f t="shared" si="2"/>
        <v/>
      </c>
      <c r="M56" s="1564" t="str">
        <f t="shared" si="3"/>
        <v/>
      </c>
      <c r="O56" s="1564" t="str">
        <f t="shared" si="4"/>
        <v/>
      </c>
      <c r="Q56" s="1564" t="str">
        <f t="shared" si="5"/>
        <v/>
      </c>
      <c r="S56" s="1564" t="str">
        <f t="shared" si="6"/>
        <v/>
      </c>
      <c r="U56" s="1564" t="str">
        <f t="shared" si="7"/>
        <v/>
      </c>
      <c r="W56" s="1564" t="str">
        <f t="shared" si="8"/>
        <v/>
      </c>
      <c r="Y56" s="1564" t="str">
        <f t="shared" si="9"/>
        <v/>
      </c>
      <c r="AA56" s="1564" t="str">
        <f t="shared" si="10"/>
        <v/>
      </c>
      <c r="AC56" s="1564" t="str">
        <f t="shared" si="11"/>
        <v/>
      </c>
      <c r="AE56" s="1564" t="str">
        <f t="shared" si="12"/>
        <v/>
      </c>
      <c r="AG56" s="1564" t="str">
        <f t="shared" si="13"/>
        <v/>
      </c>
      <c r="AI56" s="1564" t="str">
        <f t="shared" si="14"/>
        <v/>
      </c>
      <c r="AK56" s="1564" t="str">
        <f t="shared" si="15"/>
        <v/>
      </c>
      <c r="AM56" s="1564" t="str">
        <f t="shared" si="16"/>
        <v/>
      </c>
      <c r="AO56" s="1564" t="str">
        <f t="shared" si="17"/>
        <v/>
      </c>
      <c r="AQ56" s="1564" t="str">
        <f t="shared" si="18"/>
        <v/>
      </c>
    </row>
    <row r="57" spans="5:43">
      <c r="E57" s="1564" t="str">
        <f t="shared" si="20"/>
        <v/>
      </c>
      <c r="G57" s="1564" t="str">
        <f t="shared" si="20"/>
        <v/>
      </c>
      <c r="I57" s="1564" t="str">
        <f t="shared" si="1"/>
        <v/>
      </c>
      <c r="K57" s="1564" t="str">
        <f t="shared" si="2"/>
        <v/>
      </c>
      <c r="M57" s="1564" t="str">
        <f t="shared" si="3"/>
        <v/>
      </c>
      <c r="O57" s="1564" t="str">
        <f t="shared" si="4"/>
        <v/>
      </c>
      <c r="Q57" s="1564" t="str">
        <f t="shared" si="5"/>
        <v/>
      </c>
      <c r="S57" s="1564" t="str">
        <f t="shared" si="6"/>
        <v/>
      </c>
      <c r="U57" s="1564" t="str">
        <f t="shared" si="7"/>
        <v/>
      </c>
      <c r="W57" s="1564" t="str">
        <f t="shared" si="8"/>
        <v/>
      </c>
      <c r="Y57" s="1564" t="str">
        <f t="shared" si="9"/>
        <v/>
      </c>
      <c r="AA57" s="1564" t="str">
        <f t="shared" si="10"/>
        <v/>
      </c>
      <c r="AC57" s="1564" t="str">
        <f t="shared" si="11"/>
        <v/>
      </c>
      <c r="AE57" s="1564" t="str">
        <f t="shared" si="12"/>
        <v/>
      </c>
      <c r="AG57" s="1564" t="str">
        <f t="shared" si="13"/>
        <v/>
      </c>
      <c r="AI57" s="1564" t="str">
        <f t="shared" si="14"/>
        <v/>
      </c>
      <c r="AK57" s="1564" t="str">
        <f t="shared" si="15"/>
        <v/>
      </c>
      <c r="AM57" s="1564" t="str">
        <f t="shared" si="16"/>
        <v/>
      </c>
      <c r="AO57" s="1564" t="str">
        <f t="shared" si="17"/>
        <v/>
      </c>
      <c r="AQ57" s="1564" t="str">
        <f t="shared" si="18"/>
        <v/>
      </c>
    </row>
    <row r="58" spans="5:43">
      <c r="E58" s="1564" t="str">
        <f t="shared" si="20"/>
        <v/>
      </c>
      <c r="G58" s="1564" t="str">
        <f t="shared" si="20"/>
        <v/>
      </c>
      <c r="I58" s="1564" t="str">
        <f t="shared" si="1"/>
        <v/>
      </c>
      <c r="K58" s="1564" t="str">
        <f t="shared" si="2"/>
        <v/>
      </c>
      <c r="M58" s="1564" t="str">
        <f t="shared" si="3"/>
        <v/>
      </c>
      <c r="O58" s="1564" t="str">
        <f t="shared" si="4"/>
        <v/>
      </c>
      <c r="Q58" s="1564" t="str">
        <f t="shared" si="5"/>
        <v/>
      </c>
      <c r="S58" s="1564" t="str">
        <f t="shared" si="6"/>
        <v/>
      </c>
      <c r="U58" s="1564" t="str">
        <f t="shared" si="7"/>
        <v/>
      </c>
      <c r="W58" s="1564" t="str">
        <f t="shared" si="8"/>
        <v/>
      </c>
      <c r="Y58" s="1564" t="str">
        <f t="shared" si="9"/>
        <v/>
      </c>
      <c r="AA58" s="1564" t="str">
        <f t="shared" si="10"/>
        <v/>
      </c>
      <c r="AC58" s="1564" t="str">
        <f t="shared" si="11"/>
        <v/>
      </c>
      <c r="AE58" s="1564" t="str">
        <f t="shared" si="12"/>
        <v/>
      </c>
      <c r="AG58" s="1564" t="str">
        <f t="shared" si="13"/>
        <v/>
      </c>
      <c r="AI58" s="1564" t="str">
        <f t="shared" si="14"/>
        <v/>
      </c>
      <c r="AK58" s="1564" t="str">
        <f t="shared" si="15"/>
        <v/>
      </c>
      <c r="AM58" s="1564" t="str">
        <f t="shared" si="16"/>
        <v/>
      </c>
      <c r="AO58" s="1564" t="str">
        <f t="shared" si="17"/>
        <v/>
      </c>
      <c r="AQ58" s="1564" t="str">
        <f t="shared" si="18"/>
        <v/>
      </c>
    </row>
    <row r="59" spans="5:43">
      <c r="E59" s="1564" t="str">
        <f t="shared" si="20"/>
        <v/>
      </c>
      <c r="G59" s="1564" t="str">
        <f t="shared" si="20"/>
        <v/>
      </c>
      <c r="I59" s="1564" t="str">
        <f t="shared" si="1"/>
        <v/>
      </c>
      <c r="K59" s="1564" t="str">
        <f t="shared" si="2"/>
        <v/>
      </c>
      <c r="M59" s="1564" t="str">
        <f t="shared" si="3"/>
        <v/>
      </c>
      <c r="O59" s="1564" t="str">
        <f t="shared" si="4"/>
        <v/>
      </c>
      <c r="Q59" s="1564" t="str">
        <f t="shared" si="5"/>
        <v/>
      </c>
      <c r="S59" s="1564" t="str">
        <f t="shared" si="6"/>
        <v/>
      </c>
      <c r="U59" s="1564" t="str">
        <f t="shared" si="7"/>
        <v/>
      </c>
      <c r="W59" s="1564" t="str">
        <f t="shared" si="8"/>
        <v/>
      </c>
      <c r="Y59" s="1564" t="str">
        <f t="shared" si="9"/>
        <v/>
      </c>
      <c r="AA59" s="1564" t="str">
        <f t="shared" si="10"/>
        <v/>
      </c>
      <c r="AC59" s="1564" t="str">
        <f t="shared" si="11"/>
        <v/>
      </c>
      <c r="AE59" s="1564" t="str">
        <f t="shared" si="12"/>
        <v/>
      </c>
      <c r="AG59" s="1564" t="str">
        <f t="shared" si="13"/>
        <v/>
      </c>
      <c r="AI59" s="1564" t="str">
        <f t="shared" si="14"/>
        <v/>
      </c>
      <c r="AK59" s="1564" t="str">
        <f t="shared" si="15"/>
        <v/>
      </c>
      <c r="AM59" s="1564" t="str">
        <f t="shared" si="16"/>
        <v/>
      </c>
      <c r="AO59" s="1564" t="str">
        <f t="shared" si="17"/>
        <v/>
      </c>
      <c r="AQ59" s="1564" t="str">
        <f t="shared" si="18"/>
        <v/>
      </c>
    </row>
    <row r="60" spans="5:43">
      <c r="E60" s="1564" t="str">
        <f t="shared" si="20"/>
        <v/>
      </c>
      <c r="G60" s="1564" t="str">
        <f t="shared" si="20"/>
        <v/>
      </c>
      <c r="I60" s="1564" t="str">
        <f t="shared" si="1"/>
        <v/>
      </c>
      <c r="K60" s="1564" t="str">
        <f t="shared" si="2"/>
        <v/>
      </c>
      <c r="M60" s="1564" t="str">
        <f t="shared" si="3"/>
        <v/>
      </c>
      <c r="O60" s="1564" t="str">
        <f t="shared" si="4"/>
        <v/>
      </c>
      <c r="Q60" s="1564" t="str">
        <f t="shared" si="5"/>
        <v/>
      </c>
      <c r="S60" s="1564" t="str">
        <f t="shared" si="6"/>
        <v/>
      </c>
      <c r="U60" s="1564" t="str">
        <f t="shared" si="7"/>
        <v/>
      </c>
      <c r="W60" s="1564" t="str">
        <f t="shared" si="8"/>
        <v/>
      </c>
      <c r="Y60" s="1564" t="str">
        <f t="shared" si="9"/>
        <v/>
      </c>
      <c r="AA60" s="1564" t="str">
        <f t="shared" si="10"/>
        <v/>
      </c>
      <c r="AC60" s="1564" t="str">
        <f t="shared" si="11"/>
        <v/>
      </c>
      <c r="AE60" s="1564" t="str">
        <f t="shared" si="12"/>
        <v/>
      </c>
      <c r="AG60" s="1564" t="str">
        <f t="shared" si="13"/>
        <v/>
      </c>
      <c r="AI60" s="1564" t="str">
        <f t="shared" si="14"/>
        <v/>
      </c>
      <c r="AK60" s="1564" t="str">
        <f t="shared" si="15"/>
        <v/>
      </c>
      <c r="AM60" s="1564" t="str">
        <f t="shared" si="16"/>
        <v/>
      </c>
      <c r="AO60" s="1564" t="str">
        <f t="shared" si="17"/>
        <v/>
      </c>
      <c r="AQ60" s="1564" t="str">
        <f t="shared" si="18"/>
        <v/>
      </c>
    </row>
    <row r="61" spans="5:43">
      <c r="E61" s="1564" t="str">
        <f t="shared" ref="E61:G76" si="21">IF(OR($B61=0,D61=0),"",D61/$B61)</f>
        <v/>
      </c>
      <c r="G61" s="1564" t="str">
        <f t="shared" si="21"/>
        <v/>
      </c>
      <c r="I61" s="1564" t="str">
        <f t="shared" si="1"/>
        <v/>
      </c>
      <c r="K61" s="1564" t="str">
        <f t="shared" si="2"/>
        <v/>
      </c>
      <c r="M61" s="1564" t="str">
        <f t="shared" si="3"/>
        <v/>
      </c>
      <c r="O61" s="1564" t="str">
        <f t="shared" si="4"/>
        <v/>
      </c>
      <c r="Q61" s="1564" t="str">
        <f t="shared" si="5"/>
        <v/>
      </c>
      <c r="S61" s="1564" t="str">
        <f t="shared" si="6"/>
        <v/>
      </c>
      <c r="U61" s="1564" t="str">
        <f t="shared" si="7"/>
        <v/>
      </c>
      <c r="W61" s="1564" t="str">
        <f t="shared" si="8"/>
        <v/>
      </c>
      <c r="Y61" s="1564" t="str">
        <f t="shared" si="9"/>
        <v/>
      </c>
      <c r="AA61" s="1564" t="str">
        <f t="shared" si="10"/>
        <v/>
      </c>
      <c r="AC61" s="1564" t="str">
        <f t="shared" si="11"/>
        <v/>
      </c>
      <c r="AE61" s="1564" t="str">
        <f t="shared" si="12"/>
        <v/>
      </c>
      <c r="AG61" s="1564" t="str">
        <f t="shared" si="13"/>
        <v/>
      </c>
      <c r="AI61" s="1564" t="str">
        <f t="shared" si="14"/>
        <v/>
      </c>
      <c r="AK61" s="1564" t="str">
        <f t="shared" si="15"/>
        <v/>
      </c>
      <c r="AM61" s="1564" t="str">
        <f t="shared" si="16"/>
        <v/>
      </c>
      <c r="AO61" s="1564" t="str">
        <f t="shared" si="17"/>
        <v/>
      </c>
      <c r="AQ61" s="1564" t="str">
        <f t="shared" si="18"/>
        <v/>
      </c>
    </row>
    <row r="62" spans="5:43">
      <c r="E62" s="1564" t="str">
        <f t="shared" si="21"/>
        <v/>
      </c>
      <c r="G62" s="1564" t="str">
        <f t="shared" si="21"/>
        <v/>
      </c>
      <c r="I62" s="1564" t="str">
        <f t="shared" si="1"/>
        <v/>
      </c>
      <c r="K62" s="1564" t="str">
        <f t="shared" si="2"/>
        <v/>
      </c>
      <c r="M62" s="1564" t="str">
        <f t="shared" si="3"/>
        <v/>
      </c>
      <c r="O62" s="1564" t="str">
        <f t="shared" si="4"/>
        <v/>
      </c>
      <c r="Q62" s="1564" t="str">
        <f t="shared" si="5"/>
        <v/>
      </c>
      <c r="S62" s="1564" t="str">
        <f t="shared" si="6"/>
        <v/>
      </c>
      <c r="U62" s="1564" t="str">
        <f t="shared" si="7"/>
        <v/>
      </c>
      <c r="W62" s="1564" t="str">
        <f t="shared" si="8"/>
        <v/>
      </c>
      <c r="Y62" s="1564" t="str">
        <f t="shared" si="9"/>
        <v/>
      </c>
      <c r="AA62" s="1564" t="str">
        <f t="shared" si="10"/>
        <v/>
      </c>
      <c r="AC62" s="1564" t="str">
        <f t="shared" si="11"/>
        <v/>
      </c>
      <c r="AE62" s="1564" t="str">
        <f t="shared" si="12"/>
        <v/>
      </c>
      <c r="AG62" s="1564" t="str">
        <f t="shared" si="13"/>
        <v/>
      </c>
      <c r="AI62" s="1564" t="str">
        <f t="shared" si="14"/>
        <v/>
      </c>
      <c r="AK62" s="1564" t="str">
        <f t="shared" si="15"/>
        <v/>
      </c>
      <c r="AM62" s="1564" t="str">
        <f t="shared" si="16"/>
        <v/>
      </c>
      <c r="AO62" s="1564" t="str">
        <f t="shared" si="17"/>
        <v/>
      </c>
      <c r="AQ62" s="1564" t="str">
        <f t="shared" si="18"/>
        <v/>
      </c>
    </row>
    <row r="63" spans="5:43">
      <c r="E63" s="1564" t="str">
        <f t="shared" si="21"/>
        <v/>
      </c>
      <c r="G63" s="1564" t="str">
        <f t="shared" si="21"/>
        <v/>
      </c>
      <c r="I63" s="1564" t="str">
        <f t="shared" si="1"/>
        <v/>
      </c>
      <c r="K63" s="1564" t="str">
        <f t="shared" si="2"/>
        <v/>
      </c>
      <c r="M63" s="1564" t="str">
        <f t="shared" si="3"/>
        <v/>
      </c>
      <c r="O63" s="1564" t="str">
        <f t="shared" si="4"/>
        <v/>
      </c>
      <c r="Q63" s="1564" t="str">
        <f t="shared" si="5"/>
        <v/>
      </c>
      <c r="S63" s="1564" t="str">
        <f t="shared" si="6"/>
        <v/>
      </c>
      <c r="U63" s="1564" t="str">
        <f t="shared" si="7"/>
        <v/>
      </c>
      <c r="W63" s="1564" t="str">
        <f t="shared" si="8"/>
        <v/>
      </c>
      <c r="Y63" s="1564" t="str">
        <f t="shared" si="9"/>
        <v/>
      </c>
      <c r="AA63" s="1564" t="str">
        <f t="shared" si="10"/>
        <v/>
      </c>
      <c r="AC63" s="1564" t="str">
        <f t="shared" si="11"/>
        <v/>
      </c>
      <c r="AE63" s="1564" t="str">
        <f t="shared" si="12"/>
        <v/>
      </c>
      <c r="AG63" s="1564" t="str">
        <f t="shared" si="13"/>
        <v/>
      </c>
      <c r="AI63" s="1564" t="str">
        <f t="shared" si="14"/>
        <v/>
      </c>
      <c r="AK63" s="1564" t="str">
        <f t="shared" si="15"/>
        <v/>
      </c>
      <c r="AM63" s="1564" t="str">
        <f t="shared" si="16"/>
        <v/>
      </c>
      <c r="AO63" s="1564" t="str">
        <f t="shared" si="17"/>
        <v/>
      </c>
      <c r="AQ63" s="1564" t="str">
        <f t="shared" si="18"/>
        <v/>
      </c>
    </row>
    <row r="64" spans="5:43">
      <c r="E64" s="1564" t="str">
        <f t="shared" si="21"/>
        <v/>
      </c>
      <c r="G64" s="1564" t="str">
        <f t="shared" si="21"/>
        <v/>
      </c>
      <c r="I64" s="1564" t="str">
        <f t="shared" si="1"/>
        <v/>
      </c>
      <c r="K64" s="1564" t="str">
        <f t="shared" si="2"/>
        <v/>
      </c>
      <c r="M64" s="1564" t="str">
        <f t="shared" si="3"/>
        <v/>
      </c>
      <c r="O64" s="1564" t="str">
        <f t="shared" si="4"/>
        <v/>
      </c>
      <c r="Q64" s="1564" t="str">
        <f t="shared" si="5"/>
        <v/>
      </c>
      <c r="S64" s="1564" t="str">
        <f t="shared" si="6"/>
        <v/>
      </c>
      <c r="U64" s="1564" t="str">
        <f t="shared" si="7"/>
        <v/>
      </c>
      <c r="W64" s="1564" t="str">
        <f t="shared" si="8"/>
        <v/>
      </c>
      <c r="Y64" s="1564" t="str">
        <f t="shared" si="9"/>
        <v/>
      </c>
      <c r="AA64" s="1564" t="str">
        <f t="shared" si="10"/>
        <v/>
      </c>
      <c r="AC64" s="1564" t="str">
        <f t="shared" si="11"/>
        <v/>
      </c>
      <c r="AE64" s="1564" t="str">
        <f t="shared" si="12"/>
        <v/>
      </c>
      <c r="AG64" s="1564" t="str">
        <f t="shared" si="13"/>
        <v/>
      </c>
      <c r="AI64" s="1564" t="str">
        <f t="shared" si="14"/>
        <v/>
      </c>
      <c r="AK64" s="1564" t="str">
        <f t="shared" si="15"/>
        <v/>
      </c>
      <c r="AM64" s="1564" t="str">
        <f t="shared" si="16"/>
        <v/>
      </c>
      <c r="AO64" s="1564" t="str">
        <f t="shared" si="17"/>
        <v/>
      </c>
      <c r="AQ64" s="1564" t="str">
        <f t="shared" si="18"/>
        <v/>
      </c>
    </row>
    <row r="65" spans="5:43">
      <c r="E65" s="1564" t="str">
        <f t="shared" si="21"/>
        <v/>
      </c>
      <c r="G65" s="1564" t="str">
        <f t="shared" si="21"/>
        <v/>
      </c>
      <c r="I65" s="1564" t="str">
        <f t="shared" si="1"/>
        <v/>
      </c>
      <c r="K65" s="1564" t="str">
        <f t="shared" si="2"/>
        <v/>
      </c>
      <c r="M65" s="1564" t="str">
        <f t="shared" si="3"/>
        <v/>
      </c>
      <c r="O65" s="1564" t="str">
        <f t="shared" si="4"/>
        <v/>
      </c>
      <c r="Q65" s="1564" t="str">
        <f t="shared" si="5"/>
        <v/>
      </c>
      <c r="S65" s="1564" t="str">
        <f t="shared" si="6"/>
        <v/>
      </c>
      <c r="U65" s="1564" t="str">
        <f t="shared" si="7"/>
        <v/>
      </c>
      <c r="W65" s="1564" t="str">
        <f t="shared" si="8"/>
        <v/>
      </c>
      <c r="Y65" s="1564" t="str">
        <f t="shared" si="9"/>
        <v/>
      </c>
      <c r="AA65" s="1564" t="str">
        <f t="shared" si="10"/>
        <v/>
      </c>
      <c r="AC65" s="1564" t="str">
        <f t="shared" si="11"/>
        <v/>
      </c>
      <c r="AE65" s="1564" t="str">
        <f t="shared" si="12"/>
        <v/>
      </c>
      <c r="AG65" s="1564" t="str">
        <f t="shared" si="13"/>
        <v/>
      </c>
      <c r="AI65" s="1564" t="str">
        <f t="shared" si="14"/>
        <v/>
      </c>
      <c r="AK65" s="1564" t="str">
        <f t="shared" si="15"/>
        <v/>
      </c>
      <c r="AM65" s="1564" t="str">
        <f t="shared" si="16"/>
        <v/>
      </c>
      <c r="AO65" s="1564" t="str">
        <f t="shared" si="17"/>
        <v/>
      </c>
      <c r="AQ65" s="1564" t="str">
        <f t="shared" si="18"/>
        <v/>
      </c>
    </row>
    <row r="66" spans="5:43">
      <c r="E66" s="1564" t="str">
        <f t="shared" si="21"/>
        <v/>
      </c>
      <c r="G66" s="1564" t="str">
        <f t="shared" si="21"/>
        <v/>
      </c>
      <c r="I66" s="1564" t="str">
        <f t="shared" si="1"/>
        <v/>
      </c>
      <c r="K66" s="1564" t="str">
        <f t="shared" si="2"/>
        <v/>
      </c>
      <c r="M66" s="1564" t="str">
        <f t="shared" si="3"/>
        <v/>
      </c>
      <c r="O66" s="1564" t="str">
        <f t="shared" si="4"/>
        <v/>
      </c>
      <c r="Q66" s="1564" t="str">
        <f t="shared" si="5"/>
        <v/>
      </c>
      <c r="S66" s="1564" t="str">
        <f t="shared" si="6"/>
        <v/>
      </c>
      <c r="U66" s="1564" t="str">
        <f t="shared" si="7"/>
        <v/>
      </c>
      <c r="W66" s="1564" t="str">
        <f t="shared" si="8"/>
        <v/>
      </c>
      <c r="Y66" s="1564" t="str">
        <f t="shared" si="9"/>
        <v/>
      </c>
      <c r="AA66" s="1564" t="str">
        <f t="shared" si="10"/>
        <v/>
      </c>
      <c r="AC66" s="1564" t="str">
        <f t="shared" si="11"/>
        <v/>
      </c>
      <c r="AE66" s="1564" t="str">
        <f t="shared" si="12"/>
        <v/>
      </c>
      <c r="AG66" s="1564" t="str">
        <f t="shared" si="13"/>
        <v/>
      </c>
      <c r="AI66" s="1564" t="str">
        <f t="shared" si="14"/>
        <v/>
      </c>
      <c r="AK66" s="1564" t="str">
        <f t="shared" si="15"/>
        <v/>
      </c>
      <c r="AM66" s="1564" t="str">
        <f t="shared" si="16"/>
        <v/>
      </c>
      <c r="AO66" s="1564" t="str">
        <f t="shared" si="17"/>
        <v/>
      </c>
      <c r="AQ66" s="1564" t="str">
        <f t="shared" si="18"/>
        <v/>
      </c>
    </row>
    <row r="67" spans="5:43">
      <c r="E67" s="1564" t="str">
        <f t="shared" si="21"/>
        <v/>
      </c>
      <c r="G67" s="1564" t="str">
        <f t="shared" si="21"/>
        <v/>
      </c>
      <c r="I67" s="1564" t="str">
        <f t="shared" si="1"/>
        <v/>
      </c>
      <c r="K67" s="1564" t="str">
        <f t="shared" si="2"/>
        <v/>
      </c>
      <c r="M67" s="1564" t="str">
        <f t="shared" si="3"/>
        <v/>
      </c>
      <c r="O67" s="1564" t="str">
        <f t="shared" si="4"/>
        <v/>
      </c>
      <c r="Q67" s="1564" t="str">
        <f t="shared" si="5"/>
        <v/>
      </c>
      <c r="S67" s="1564" t="str">
        <f t="shared" si="6"/>
        <v/>
      </c>
      <c r="U67" s="1564" t="str">
        <f t="shared" si="7"/>
        <v/>
      </c>
      <c r="W67" s="1564" t="str">
        <f t="shared" si="8"/>
        <v/>
      </c>
      <c r="Y67" s="1564" t="str">
        <f t="shared" si="9"/>
        <v/>
      </c>
      <c r="AA67" s="1564" t="str">
        <f t="shared" si="10"/>
        <v/>
      </c>
      <c r="AC67" s="1564" t="str">
        <f t="shared" si="11"/>
        <v/>
      </c>
      <c r="AE67" s="1564" t="str">
        <f t="shared" si="12"/>
        <v/>
      </c>
      <c r="AG67" s="1564" t="str">
        <f t="shared" si="13"/>
        <v/>
      </c>
      <c r="AI67" s="1564" t="str">
        <f t="shared" si="14"/>
        <v/>
      </c>
      <c r="AK67" s="1564" t="str">
        <f t="shared" si="15"/>
        <v/>
      </c>
      <c r="AM67" s="1564" t="str">
        <f t="shared" si="16"/>
        <v/>
      </c>
      <c r="AO67" s="1564" t="str">
        <f t="shared" si="17"/>
        <v/>
      </c>
      <c r="AQ67" s="1564" t="str">
        <f t="shared" si="18"/>
        <v/>
      </c>
    </row>
    <row r="68" spans="5:43">
      <c r="E68" s="1564" t="str">
        <f t="shared" si="21"/>
        <v/>
      </c>
      <c r="G68" s="1564" t="str">
        <f t="shared" si="21"/>
        <v/>
      </c>
      <c r="I68" s="1564" t="str">
        <f t="shared" si="1"/>
        <v/>
      </c>
      <c r="K68" s="1564" t="str">
        <f t="shared" si="2"/>
        <v/>
      </c>
      <c r="M68" s="1564" t="str">
        <f t="shared" si="3"/>
        <v/>
      </c>
      <c r="O68" s="1564" t="str">
        <f t="shared" si="4"/>
        <v/>
      </c>
      <c r="Q68" s="1564" t="str">
        <f t="shared" si="5"/>
        <v/>
      </c>
      <c r="S68" s="1564" t="str">
        <f t="shared" si="6"/>
        <v/>
      </c>
      <c r="U68" s="1564" t="str">
        <f t="shared" si="7"/>
        <v/>
      </c>
      <c r="W68" s="1564" t="str">
        <f t="shared" si="8"/>
        <v/>
      </c>
      <c r="Y68" s="1564" t="str">
        <f t="shared" si="9"/>
        <v/>
      </c>
      <c r="AA68" s="1564" t="str">
        <f t="shared" si="10"/>
        <v/>
      </c>
      <c r="AC68" s="1564" t="str">
        <f t="shared" si="11"/>
        <v/>
      </c>
      <c r="AE68" s="1564" t="str">
        <f t="shared" si="12"/>
        <v/>
      </c>
      <c r="AG68" s="1564" t="str">
        <f t="shared" si="13"/>
        <v/>
      </c>
      <c r="AI68" s="1564" t="str">
        <f t="shared" si="14"/>
        <v/>
      </c>
      <c r="AK68" s="1564" t="str">
        <f t="shared" si="15"/>
        <v/>
      </c>
      <c r="AM68" s="1564" t="str">
        <f t="shared" si="16"/>
        <v/>
      </c>
      <c r="AO68" s="1564" t="str">
        <f t="shared" si="17"/>
        <v/>
      </c>
      <c r="AQ68" s="1564" t="str">
        <f t="shared" si="18"/>
        <v/>
      </c>
    </row>
    <row r="69" spans="5:43">
      <c r="E69" s="1564" t="str">
        <f t="shared" si="21"/>
        <v/>
      </c>
      <c r="G69" s="1564" t="str">
        <f t="shared" si="21"/>
        <v/>
      </c>
      <c r="I69" s="1564" t="str">
        <f t="shared" si="1"/>
        <v/>
      </c>
      <c r="K69" s="1564" t="str">
        <f t="shared" si="2"/>
        <v/>
      </c>
      <c r="M69" s="1564" t="str">
        <f t="shared" si="3"/>
        <v/>
      </c>
      <c r="O69" s="1564" t="str">
        <f t="shared" si="4"/>
        <v/>
      </c>
      <c r="Q69" s="1564" t="str">
        <f t="shared" si="5"/>
        <v/>
      </c>
      <c r="S69" s="1564" t="str">
        <f t="shared" si="6"/>
        <v/>
      </c>
      <c r="U69" s="1564" t="str">
        <f t="shared" si="7"/>
        <v/>
      </c>
      <c r="W69" s="1564" t="str">
        <f t="shared" si="8"/>
        <v/>
      </c>
      <c r="Y69" s="1564" t="str">
        <f t="shared" si="9"/>
        <v/>
      </c>
      <c r="AA69" s="1564" t="str">
        <f t="shared" si="10"/>
        <v/>
      </c>
      <c r="AC69" s="1564" t="str">
        <f t="shared" si="11"/>
        <v/>
      </c>
      <c r="AE69" s="1564" t="str">
        <f t="shared" si="12"/>
        <v/>
      </c>
      <c r="AG69" s="1564" t="str">
        <f t="shared" si="13"/>
        <v/>
      </c>
      <c r="AI69" s="1564" t="str">
        <f t="shared" si="14"/>
        <v/>
      </c>
      <c r="AK69" s="1564" t="str">
        <f t="shared" si="15"/>
        <v/>
      </c>
      <c r="AM69" s="1564" t="str">
        <f t="shared" si="16"/>
        <v/>
      </c>
      <c r="AO69" s="1564" t="str">
        <f t="shared" si="17"/>
        <v/>
      </c>
      <c r="AQ69" s="1564" t="str">
        <f t="shared" si="18"/>
        <v/>
      </c>
    </row>
    <row r="70" spans="5:43">
      <c r="E70" s="1564" t="str">
        <f t="shared" si="21"/>
        <v/>
      </c>
      <c r="G70" s="1564" t="str">
        <f t="shared" si="21"/>
        <v/>
      </c>
      <c r="I70" s="1564" t="str">
        <f t="shared" si="1"/>
        <v/>
      </c>
      <c r="K70" s="1564" t="str">
        <f t="shared" si="2"/>
        <v/>
      </c>
      <c r="M70" s="1564" t="str">
        <f t="shared" si="3"/>
        <v/>
      </c>
      <c r="O70" s="1564" t="str">
        <f t="shared" si="4"/>
        <v/>
      </c>
      <c r="Q70" s="1564" t="str">
        <f t="shared" si="5"/>
        <v/>
      </c>
      <c r="S70" s="1564" t="str">
        <f t="shared" si="6"/>
        <v/>
      </c>
      <c r="U70" s="1564" t="str">
        <f t="shared" si="7"/>
        <v/>
      </c>
      <c r="W70" s="1564" t="str">
        <f t="shared" si="8"/>
        <v/>
      </c>
      <c r="Y70" s="1564" t="str">
        <f t="shared" si="9"/>
        <v/>
      </c>
      <c r="AA70" s="1564" t="str">
        <f t="shared" si="10"/>
        <v/>
      </c>
      <c r="AC70" s="1564" t="str">
        <f t="shared" si="11"/>
        <v/>
      </c>
      <c r="AE70" s="1564" t="str">
        <f t="shared" si="12"/>
        <v/>
      </c>
      <c r="AG70" s="1564" t="str">
        <f t="shared" si="13"/>
        <v/>
      </c>
      <c r="AI70" s="1564" t="str">
        <f t="shared" si="14"/>
        <v/>
      </c>
      <c r="AK70" s="1564" t="str">
        <f t="shared" si="15"/>
        <v/>
      </c>
      <c r="AM70" s="1564" t="str">
        <f t="shared" si="16"/>
        <v/>
      </c>
      <c r="AO70" s="1564" t="str">
        <f t="shared" si="17"/>
        <v/>
      </c>
      <c r="AQ70" s="1564" t="str">
        <f t="shared" si="18"/>
        <v/>
      </c>
    </row>
    <row r="71" spans="5:43">
      <c r="E71" s="1564" t="str">
        <f t="shared" si="21"/>
        <v/>
      </c>
      <c r="G71" s="1564" t="str">
        <f t="shared" si="21"/>
        <v/>
      </c>
      <c r="I71" s="1564" t="str">
        <f t="shared" si="1"/>
        <v/>
      </c>
      <c r="K71" s="1564" t="str">
        <f t="shared" si="2"/>
        <v/>
      </c>
      <c r="M71" s="1564" t="str">
        <f t="shared" si="3"/>
        <v/>
      </c>
      <c r="O71" s="1564" t="str">
        <f t="shared" si="4"/>
        <v/>
      </c>
      <c r="Q71" s="1564" t="str">
        <f t="shared" si="5"/>
        <v/>
      </c>
      <c r="S71" s="1564" t="str">
        <f t="shared" si="6"/>
        <v/>
      </c>
      <c r="U71" s="1564" t="str">
        <f t="shared" si="7"/>
        <v/>
      </c>
      <c r="W71" s="1564" t="str">
        <f t="shared" si="8"/>
        <v/>
      </c>
      <c r="Y71" s="1564" t="str">
        <f t="shared" si="9"/>
        <v/>
      </c>
      <c r="AA71" s="1564" t="str">
        <f t="shared" si="10"/>
        <v/>
      </c>
      <c r="AC71" s="1564" t="str">
        <f t="shared" si="11"/>
        <v/>
      </c>
      <c r="AE71" s="1564" t="str">
        <f t="shared" si="12"/>
        <v/>
      </c>
      <c r="AG71" s="1564" t="str">
        <f t="shared" si="13"/>
        <v/>
      </c>
      <c r="AI71" s="1564" t="str">
        <f t="shared" si="14"/>
        <v/>
      </c>
      <c r="AK71" s="1564" t="str">
        <f t="shared" si="15"/>
        <v/>
      </c>
      <c r="AM71" s="1564" t="str">
        <f t="shared" si="16"/>
        <v/>
      </c>
      <c r="AO71" s="1564" t="str">
        <f t="shared" si="17"/>
        <v/>
      </c>
      <c r="AQ71" s="1564" t="str">
        <f t="shared" si="18"/>
        <v/>
      </c>
    </row>
    <row r="72" spans="5:43">
      <c r="E72" s="1564" t="str">
        <f t="shared" si="21"/>
        <v/>
      </c>
      <c r="G72" s="1564" t="str">
        <f t="shared" si="21"/>
        <v/>
      </c>
      <c r="I72" s="1564" t="str">
        <f t="shared" si="1"/>
        <v/>
      </c>
      <c r="K72" s="1564" t="str">
        <f t="shared" si="2"/>
        <v/>
      </c>
      <c r="M72" s="1564" t="str">
        <f t="shared" si="3"/>
        <v/>
      </c>
      <c r="O72" s="1564" t="str">
        <f t="shared" si="4"/>
        <v/>
      </c>
      <c r="Q72" s="1564" t="str">
        <f t="shared" si="5"/>
        <v/>
      </c>
      <c r="S72" s="1564" t="str">
        <f t="shared" si="6"/>
        <v/>
      </c>
      <c r="U72" s="1564" t="str">
        <f t="shared" si="7"/>
        <v/>
      </c>
      <c r="W72" s="1564" t="str">
        <f t="shared" si="8"/>
        <v/>
      </c>
      <c r="Y72" s="1564" t="str">
        <f t="shared" si="9"/>
        <v/>
      </c>
      <c r="AA72" s="1564" t="str">
        <f t="shared" si="10"/>
        <v/>
      </c>
      <c r="AC72" s="1564" t="str">
        <f t="shared" si="11"/>
        <v/>
      </c>
      <c r="AE72" s="1564" t="str">
        <f t="shared" si="12"/>
        <v/>
      </c>
      <c r="AG72" s="1564" t="str">
        <f t="shared" si="13"/>
        <v/>
      </c>
      <c r="AI72" s="1564" t="str">
        <f t="shared" si="14"/>
        <v/>
      </c>
      <c r="AK72" s="1564" t="str">
        <f t="shared" si="15"/>
        <v/>
      </c>
      <c r="AM72" s="1564" t="str">
        <f t="shared" si="16"/>
        <v/>
      </c>
      <c r="AO72" s="1564" t="str">
        <f t="shared" si="17"/>
        <v/>
      </c>
      <c r="AQ72" s="1564" t="str">
        <f t="shared" si="18"/>
        <v/>
      </c>
    </row>
    <row r="73" spans="5:43">
      <c r="E73" s="1564" t="str">
        <f t="shared" si="21"/>
        <v/>
      </c>
      <c r="G73" s="1564" t="str">
        <f t="shared" si="21"/>
        <v/>
      </c>
      <c r="I73" s="1564" t="str">
        <f t="shared" si="1"/>
        <v/>
      </c>
      <c r="K73" s="1564" t="str">
        <f t="shared" si="2"/>
        <v/>
      </c>
      <c r="M73" s="1564" t="str">
        <f t="shared" si="3"/>
        <v/>
      </c>
      <c r="O73" s="1564" t="str">
        <f t="shared" si="4"/>
        <v/>
      </c>
      <c r="Q73" s="1564" t="str">
        <f t="shared" si="5"/>
        <v/>
      </c>
      <c r="S73" s="1564" t="str">
        <f t="shared" si="6"/>
        <v/>
      </c>
      <c r="U73" s="1564" t="str">
        <f t="shared" si="7"/>
        <v/>
      </c>
      <c r="W73" s="1564" t="str">
        <f t="shared" si="8"/>
        <v/>
      </c>
      <c r="Y73" s="1564" t="str">
        <f t="shared" si="9"/>
        <v/>
      </c>
      <c r="AA73" s="1564" t="str">
        <f t="shared" si="10"/>
        <v/>
      </c>
      <c r="AC73" s="1564" t="str">
        <f t="shared" si="11"/>
        <v/>
      </c>
      <c r="AE73" s="1564" t="str">
        <f t="shared" si="12"/>
        <v/>
      </c>
      <c r="AG73" s="1564" t="str">
        <f t="shared" si="13"/>
        <v/>
      </c>
      <c r="AI73" s="1564" t="str">
        <f t="shared" si="14"/>
        <v/>
      </c>
      <c r="AK73" s="1564" t="str">
        <f t="shared" si="15"/>
        <v/>
      </c>
      <c r="AM73" s="1564" t="str">
        <f t="shared" si="16"/>
        <v/>
      </c>
      <c r="AO73" s="1564" t="str">
        <f t="shared" si="17"/>
        <v/>
      </c>
      <c r="AQ73" s="1564" t="str">
        <f t="shared" si="18"/>
        <v/>
      </c>
    </row>
    <row r="74" spans="5:43">
      <c r="E74" s="1564" t="str">
        <f t="shared" si="21"/>
        <v/>
      </c>
      <c r="G74" s="1564" t="str">
        <f t="shared" si="21"/>
        <v/>
      </c>
      <c r="I74" s="1564" t="str">
        <f t="shared" si="1"/>
        <v/>
      </c>
      <c r="K74" s="1564" t="str">
        <f t="shared" si="2"/>
        <v/>
      </c>
      <c r="M74" s="1564" t="str">
        <f t="shared" si="3"/>
        <v/>
      </c>
      <c r="O74" s="1564" t="str">
        <f t="shared" si="4"/>
        <v/>
      </c>
      <c r="Q74" s="1564" t="str">
        <f t="shared" si="5"/>
        <v/>
      </c>
      <c r="S74" s="1564" t="str">
        <f t="shared" si="6"/>
        <v/>
      </c>
      <c r="U74" s="1564" t="str">
        <f t="shared" si="7"/>
        <v/>
      </c>
      <c r="W74" s="1564" t="str">
        <f t="shared" si="8"/>
        <v/>
      </c>
      <c r="Y74" s="1564" t="str">
        <f t="shared" si="9"/>
        <v/>
      </c>
      <c r="AA74" s="1564" t="str">
        <f t="shared" si="10"/>
        <v/>
      </c>
      <c r="AC74" s="1564" t="str">
        <f t="shared" si="11"/>
        <v/>
      </c>
      <c r="AE74" s="1564" t="str">
        <f t="shared" si="12"/>
        <v/>
      </c>
      <c r="AG74" s="1564" t="str">
        <f t="shared" si="13"/>
        <v/>
      </c>
      <c r="AI74" s="1564" t="str">
        <f t="shared" si="14"/>
        <v/>
      </c>
      <c r="AK74" s="1564" t="str">
        <f t="shared" si="15"/>
        <v/>
      </c>
      <c r="AM74" s="1564" t="str">
        <f t="shared" si="16"/>
        <v/>
      </c>
      <c r="AO74" s="1564" t="str">
        <f t="shared" si="17"/>
        <v/>
      </c>
      <c r="AQ74" s="1564" t="str">
        <f t="shared" si="18"/>
        <v/>
      </c>
    </row>
    <row r="75" spans="5:43">
      <c r="E75" s="1564" t="str">
        <f t="shared" si="21"/>
        <v/>
      </c>
      <c r="G75" s="1564" t="str">
        <f t="shared" si="21"/>
        <v/>
      </c>
      <c r="I75" s="1564" t="str">
        <f t="shared" si="1"/>
        <v/>
      </c>
      <c r="K75" s="1564" t="str">
        <f t="shared" si="2"/>
        <v/>
      </c>
      <c r="M75" s="1564" t="str">
        <f t="shared" si="3"/>
        <v/>
      </c>
      <c r="O75" s="1564" t="str">
        <f t="shared" si="4"/>
        <v/>
      </c>
      <c r="Q75" s="1564" t="str">
        <f t="shared" si="5"/>
        <v/>
      </c>
      <c r="S75" s="1564" t="str">
        <f t="shared" si="6"/>
        <v/>
      </c>
      <c r="U75" s="1564" t="str">
        <f t="shared" si="7"/>
        <v/>
      </c>
      <c r="W75" s="1564" t="str">
        <f t="shared" si="8"/>
        <v/>
      </c>
      <c r="Y75" s="1564" t="str">
        <f t="shared" si="9"/>
        <v/>
      </c>
      <c r="AA75" s="1564" t="str">
        <f t="shared" si="10"/>
        <v/>
      </c>
      <c r="AC75" s="1564" t="str">
        <f t="shared" si="11"/>
        <v/>
      </c>
      <c r="AE75" s="1564" t="str">
        <f t="shared" si="12"/>
        <v/>
      </c>
      <c r="AG75" s="1564" t="str">
        <f t="shared" si="13"/>
        <v/>
      </c>
      <c r="AI75" s="1564" t="str">
        <f t="shared" si="14"/>
        <v/>
      </c>
      <c r="AK75" s="1564" t="str">
        <f t="shared" si="15"/>
        <v/>
      </c>
      <c r="AM75" s="1564" t="str">
        <f t="shared" si="16"/>
        <v/>
      </c>
      <c r="AO75" s="1564" t="str">
        <f t="shared" si="17"/>
        <v/>
      </c>
      <c r="AQ75" s="1564" t="str">
        <f t="shared" si="18"/>
        <v/>
      </c>
    </row>
    <row r="76" spans="5:43">
      <c r="E76" s="1564" t="str">
        <f t="shared" si="21"/>
        <v/>
      </c>
      <c r="G76" s="1564" t="str">
        <f t="shared" si="21"/>
        <v/>
      </c>
      <c r="I76" s="1564" t="str">
        <f t="shared" si="1"/>
        <v/>
      </c>
      <c r="K76" s="1564" t="str">
        <f t="shared" si="2"/>
        <v/>
      </c>
      <c r="M76" s="1564" t="str">
        <f t="shared" si="3"/>
        <v/>
      </c>
      <c r="O76" s="1564" t="str">
        <f t="shared" si="4"/>
        <v/>
      </c>
      <c r="Q76" s="1564" t="str">
        <f t="shared" si="5"/>
        <v/>
      </c>
      <c r="S76" s="1564" t="str">
        <f t="shared" si="6"/>
        <v/>
      </c>
      <c r="U76" s="1564" t="str">
        <f t="shared" si="7"/>
        <v/>
      </c>
      <c r="W76" s="1564" t="str">
        <f t="shared" si="8"/>
        <v/>
      </c>
      <c r="Y76" s="1564" t="str">
        <f t="shared" si="9"/>
        <v/>
      </c>
      <c r="AA76" s="1564" t="str">
        <f t="shared" si="10"/>
        <v/>
      </c>
      <c r="AC76" s="1564" t="str">
        <f t="shared" si="11"/>
        <v/>
      </c>
      <c r="AE76" s="1564" t="str">
        <f t="shared" si="12"/>
        <v/>
      </c>
      <c r="AG76" s="1564" t="str">
        <f t="shared" si="13"/>
        <v/>
      </c>
      <c r="AI76" s="1564" t="str">
        <f t="shared" si="14"/>
        <v/>
      </c>
      <c r="AK76" s="1564" t="str">
        <f t="shared" si="15"/>
        <v/>
      </c>
      <c r="AM76" s="1564" t="str">
        <f t="shared" si="16"/>
        <v/>
      </c>
      <c r="AO76" s="1564" t="str">
        <f t="shared" si="17"/>
        <v/>
      </c>
      <c r="AQ76" s="1564" t="str">
        <f t="shared" si="18"/>
        <v/>
      </c>
    </row>
    <row r="77" spans="5:43">
      <c r="E77" s="1564" t="str">
        <f t="shared" ref="E77:G92" si="22">IF(OR($B77=0,D77=0),"",D77/$B77)</f>
        <v/>
      </c>
      <c r="G77" s="1564" t="str">
        <f t="shared" si="22"/>
        <v/>
      </c>
      <c r="I77" s="1564" t="str">
        <f t="shared" ref="I77:I140" si="23">IF(OR($B77=0,H77=0),"",H77/$B77)</f>
        <v/>
      </c>
      <c r="K77" s="1564" t="str">
        <f t="shared" ref="K77:K140" si="24">IF(OR($B77=0,J77=0),"",J77/$B77)</f>
        <v/>
      </c>
      <c r="M77" s="1564" t="str">
        <f t="shared" ref="M77:M140" si="25">IF(OR($B77=0,L77=0),"",L77/$B77)</f>
        <v/>
      </c>
      <c r="O77" s="1564" t="str">
        <f t="shared" ref="O77:O140" si="26">IF(OR($B77=0,N77=0),"",N77/$B77)</f>
        <v/>
      </c>
      <c r="Q77" s="1564" t="str">
        <f t="shared" ref="Q77:Q140" si="27">IF(OR($B77=0,P77=0),"",P77/$B77)</f>
        <v/>
      </c>
      <c r="S77" s="1564" t="str">
        <f t="shared" ref="S77:S140" si="28">IF(OR($B77=0,R77=0),"",R77/$B77)</f>
        <v/>
      </c>
      <c r="U77" s="1564" t="str">
        <f t="shared" ref="U77:U140" si="29">IF(OR($B77=0,T77=0),"",T77/$B77)</f>
        <v/>
      </c>
      <c r="W77" s="1564" t="str">
        <f t="shared" ref="W77:W140" si="30">IF(OR($B77=0,V77=0),"",V77/$B77)</f>
        <v/>
      </c>
      <c r="Y77" s="1564" t="str">
        <f t="shared" ref="Y77:Y140" si="31">IF(OR($B77=0,X77=0),"",X77/$B77)</f>
        <v/>
      </c>
      <c r="AA77" s="1564" t="str">
        <f t="shared" ref="AA77:AA140" si="32">IF(OR($B77=0,Z77=0),"",Z77/$B77)</f>
        <v/>
      </c>
      <c r="AC77" s="1564" t="str">
        <f t="shared" ref="AC77:AC140" si="33">IF(OR($B77=0,AB77=0),"",AB77/$B77)</f>
        <v/>
      </c>
      <c r="AE77" s="1564" t="str">
        <f t="shared" ref="AE77:AE140" si="34">IF(OR($B77=0,AD77=0),"",AD77/$B77)</f>
        <v/>
      </c>
      <c r="AG77" s="1564" t="str">
        <f t="shared" ref="AG77:AG140" si="35">IF(OR($B77=0,AF77=0),"",AF77/$B77)</f>
        <v/>
      </c>
      <c r="AI77" s="1564" t="str">
        <f t="shared" ref="AI77:AI140" si="36">IF(OR($B77=0,AH77=0),"",AH77/$B77)</f>
        <v/>
      </c>
      <c r="AK77" s="1564" t="str">
        <f t="shared" ref="AK77:AK140" si="37">IF(OR($B77=0,AJ77=0),"",AJ77/$B77)</f>
        <v/>
      </c>
      <c r="AM77" s="1564" t="str">
        <f t="shared" ref="AM77:AM140" si="38">IF(OR($B77=0,AL77=0),"",AL77/$B77)</f>
        <v/>
      </c>
      <c r="AO77" s="1564" t="str">
        <f t="shared" ref="AO77:AO140" si="39">IF(OR($B77=0,AN77=0),"",AN77/$B77)</f>
        <v/>
      </c>
      <c r="AQ77" s="1564" t="str">
        <f t="shared" ref="AQ77:AQ140" si="40">IF(OR($B77=0,AP77=0),"",AP77/$B77)</f>
        <v/>
      </c>
    </row>
    <row r="78" spans="5:43">
      <c r="E78" s="1564" t="str">
        <f t="shared" si="22"/>
        <v/>
      </c>
      <c r="G78" s="1564" t="str">
        <f t="shared" si="22"/>
        <v/>
      </c>
      <c r="I78" s="1564" t="str">
        <f t="shared" si="23"/>
        <v/>
      </c>
      <c r="K78" s="1564" t="str">
        <f t="shared" si="24"/>
        <v/>
      </c>
      <c r="M78" s="1564" t="str">
        <f t="shared" si="25"/>
        <v/>
      </c>
      <c r="O78" s="1564" t="str">
        <f t="shared" si="26"/>
        <v/>
      </c>
      <c r="Q78" s="1564" t="str">
        <f t="shared" si="27"/>
        <v/>
      </c>
      <c r="S78" s="1564" t="str">
        <f t="shared" si="28"/>
        <v/>
      </c>
      <c r="U78" s="1564" t="str">
        <f t="shared" si="29"/>
        <v/>
      </c>
      <c r="W78" s="1564" t="str">
        <f t="shared" si="30"/>
        <v/>
      </c>
      <c r="Y78" s="1564" t="str">
        <f t="shared" si="31"/>
        <v/>
      </c>
      <c r="AA78" s="1564" t="str">
        <f t="shared" si="32"/>
        <v/>
      </c>
      <c r="AC78" s="1564" t="str">
        <f t="shared" si="33"/>
        <v/>
      </c>
      <c r="AE78" s="1564" t="str">
        <f t="shared" si="34"/>
        <v/>
      </c>
      <c r="AG78" s="1564" t="str">
        <f t="shared" si="35"/>
        <v/>
      </c>
      <c r="AI78" s="1564" t="str">
        <f t="shared" si="36"/>
        <v/>
      </c>
      <c r="AK78" s="1564" t="str">
        <f t="shared" si="37"/>
        <v/>
      </c>
      <c r="AM78" s="1564" t="str">
        <f t="shared" si="38"/>
        <v/>
      </c>
      <c r="AO78" s="1564" t="str">
        <f t="shared" si="39"/>
        <v/>
      </c>
      <c r="AQ78" s="1564" t="str">
        <f t="shared" si="40"/>
        <v/>
      </c>
    </row>
    <row r="79" spans="5:43">
      <c r="E79" s="1564" t="str">
        <f t="shared" si="22"/>
        <v/>
      </c>
      <c r="G79" s="1564" t="str">
        <f t="shared" si="22"/>
        <v/>
      </c>
      <c r="I79" s="1564" t="str">
        <f t="shared" si="23"/>
        <v/>
      </c>
      <c r="K79" s="1564" t="str">
        <f t="shared" si="24"/>
        <v/>
      </c>
      <c r="M79" s="1564" t="str">
        <f t="shared" si="25"/>
        <v/>
      </c>
      <c r="O79" s="1564" t="str">
        <f t="shared" si="26"/>
        <v/>
      </c>
      <c r="Q79" s="1564" t="str">
        <f t="shared" si="27"/>
        <v/>
      </c>
      <c r="S79" s="1564" t="str">
        <f t="shared" si="28"/>
        <v/>
      </c>
      <c r="U79" s="1564" t="str">
        <f t="shared" si="29"/>
        <v/>
      </c>
      <c r="W79" s="1564" t="str">
        <f t="shared" si="30"/>
        <v/>
      </c>
      <c r="Y79" s="1564" t="str">
        <f t="shared" si="31"/>
        <v/>
      </c>
      <c r="AA79" s="1564" t="str">
        <f t="shared" si="32"/>
        <v/>
      </c>
      <c r="AC79" s="1564" t="str">
        <f t="shared" si="33"/>
        <v/>
      </c>
      <c r="AE79" s="1564" t="str">
        <f t="shared" si="34"/>
        <v/>
      </c>
      <c r="AG79" s="1564" t="str">
        <f t="shared" si="35"/>
        <v/>
      </c>
      <c r="AI79" s="1564" t="str">
        <f t="shared" si="36"/>
        <v/>
      </c>
      <c r="AK79" s="1564" t="str">
        <f t="shared" si="37"/>
        <v/>
      </c>
      <c r="AM79" s="1564" t="str">
        <f t="shared" si="38"/>
        <v/>
      </c>
      <c r="AO79" s="1564" t="str">
        <f t="shared" si="39"/>
        <v/>
      </c>
      <c r="AQ79" s="1564" t="str">
        <f t="shared" si="40"/>
        <v/>
      </c>
    </row>
    <row r="80" spans="5:43">
      <c r="E80" s="1564" t="str">
        <f t="shared" si="22"/>
        <v/>
      </c>
      <c r="G80" s="1564" t="str">
        <f t="shared" si="22"/>
        <v/>
      </c>
      <c r="I80" s="1564" t="str">
        <f t="shared" si="23"/>
        <v/>
      </c>
      <c r="K80" s="1564" t="str">
        <f t="shared" si="24"/>
        <v/>
      </c>
      <c r="M80" s="1564" t="str">
        <f t="shared" si="25"/>
        <v/>
      </c>
      <c r="O80" s="1564" t="str">
        <f t="shared" si="26"/>
        <v/>
      </c>
      <c r="Q80" s="1564" t="str">
        <f t="shared" si="27"/>
        <v/>
      </c>
      <c r="S80" s="1564" t="str">
        <f t="shared" si="28"/>
        <v/>
      </c>
      <c r="U80" s="1564" t="str">
        <f t="shared" si="29"/>
        <v/>
      </c>
      <c r="W80" s="1564" t="str">
        <f t="shared" si="30"/>
        <v/>
      </c>
      <c r="Y80" s="1564" t="str">
        <f t="shared" si="31"/>
        <v/>
      </c>
      <c r="AA80" s="1564" t="str">
        <f t="shared" si="32"/>
        <v/>
      </c>
      <c r="AC80" s="1564" t="str">
        <f t="shared" si="33"/>
        <v/>
      </c>
      <c r="AE80" s="1564" t="str">
        <f t="shared" si="34"/>
        <v/>
      </c>
      <c r="AG80" s="1564" t="str">
        <f t="shared" si="35"/>
        <v/>
      </c>
      <c r="AI80" s="1564" t="str">
        <f t="shared" si="36"/>
        <v/>
      </c>
      <c r="AK80" s="1564" t="str">
        <f t="shared" si="37"/>
        <v/>
      </c>
      <c r="AM80" s="1564" t="str">
        <f t="shared" si="38"/>
        <v/>
      </c>
      <c r="AO80" s="1564" t="str">
        <f t="shared" si="39"/>
        <v/>
      </c>
      <c r="AQ80" s="1564" t="str">
        <f t="shared" si="40"/>
        <v/>
      </c>
    </row>
    <row r="81" spans="5:43">
      <c r="E81" s="1564" t="str">
        <f t="shared" si="22"/>
        <v/>
      </c>
      <c r="G81" s="1564" t="str">
        <f t="shared" si="22"/>
        <v/>
      </c>
      <c r="I81" s="1564" t="str">
        <f t="shared" si="23"/>
        <v/>
      </c>
      <c r="K81" s="1564" t="str">
        <f t="shared" si="24"/>
        <v/>
      </c>
      <c r="M81" s="1564" t="str">
        <f t="shared" si="25"/>
        <v/>
      </c>
      <c r="O81" s="1564" t="str">
        <f t="shared" si="26"/>
        <v/>
      </c>
      <c r="Q81" s="1564" t="str">
        <f t="shared" si="27"/>
        <v/>
      </c>
      <c r="S81" s="1564" t="str">
        <f t="shared" si="28"/>
        <v/>
      </c>
      <c r="U81" s="1564" t="str">
        <f t="shared" si="29"/>
        <v/>
      </c>
      <c r="W81" s="1564" t="str">
        <f t="shared" si="30"/>
        <v/>
      </c>
      <c r="Y81" s="1564" t="str">
        <f t="shared" si="31"/>
        <v/>
      </c>
      <c r="AA81" s="1564" t="str">
        <f t="shared" si="32"/>
        <v/>
      </c>
      <c r="AC81" s="1564" t="str">
        <f t="shared" si="33"/>
        <v/>
      </c>
      <c r="AE81" s="1564" t="str">
        <f t="shared" si="34"/>
        <v/>
      </c>
      <c r="AG81" s="1564" t="str">
        <f t="shared" si="35"/>
        <v/>
      </c>
      <c r="AI81" s="1564" t="str">
        <f t="shared" si="36"/>
        <v/>
      </c>
      <c r="AK81" s="1564" t="str">
        <f t="shared" si="37"/>
        <v/>
      </c>
      <c r="AM81" s="1564" t="str">
        <f t="shared" si="38"/>
        <v/>
      </c>
      <c r="AO81" s="1564" t="str">
        <f t="shared" si="39"/>
        <v/>
      </c>
      <c r="AQ81" s="1564" t="str">
        <f t="shared" si="40"/>
        <v/>
      </c>
    </row>
    <row r="82" spans="5:43">
      <c r="E82" s="1564" t="str">
        <f t="shared" si="22"/>
        <v/>
      </c>
      <c r="G82" s="1564" t="str">
        <f t="shared" si="22"/>
        <v/>
      </c>
      <c r="I82" s="1564" t="str">
        <f t="shared" si="23"/>
        <v/>
      </c>
      <c r="K82" s="1564" t="str">
        <f t="shared" si="24"/>
        <v/>
      </c>
      <c r="M82" s="1564" t="str">
        <f t="shared" si="25"/>
        <v/>
      </c>
      <c r="O82" s="1564" t="str">
        <f t="shared" si="26"/>
        <v/>
      </c>
      <c r="Q82" s="1564" t="str">
        <f t="shared" si="27"/>
        <v/>
      </c>
      <c r="S82" s="1564" t="str">
        <f t="shared" si="28"/>
        <v/>
      </c>
      <c r="U82" s="1564" t="str">
        <f t="shared" si="29"/>
        <v/>
      </c>
      <c r="W82" s="1564" t="str">
        <f t="shared" si="30"/>
        <v/>
      </c>
      <c r="Y82" s="1564" t="str">
        <f t="shared" si="31"/>
        <v/>
      </c>
      <c r="AA82" s="1564" t="str">
        <f t="shared" si="32"/>
        <v/>
      </c>
      <c r="AC82" s="1564" t="str">
        <f t="shared" si="33"/>
        <v/>
      </c>
      <c r="AE82" s="1564" t="str">
        <f t="shared" si="34"/>
        <v/>
      </c>
      <c r="AG82" s="1564" t="str">
        <f t="shared" si="35"/>
        <v/>
      </c>
      <c r="AI82" s="1564" t="str">
        <f t="shared" si="36"/>
        <v/>
      </c>
      <c r="AK82" s="1564" t="str">
        <f t="shared" si="37"/>
        <v/>
      </c>
      <c r="AM82" s="1564" t="str">
        <f t="shared" si="38"/>
        <v/>
      </c>
      <c r="AO82" s="1564" t="str">
        <f t="shared" si="39"/>
        <v/>
      </c>
      <c r="AQ82" s="1564" t="str">
        <f t="shared" si="40"/>
        <v/>
      </c>
    </row>
    <row r="83" spans="5:43">
      <c r="E83" s="1564" t="str">
        <f t="shared" si="22"/>
        <v/>
      </c>
      <c r="G83" s="1564" t="str">
        <f t="shared" si="22"/>
        <v/>
      </c>
      <c r="I83" s="1564" t="str">
        <f t="shared" si="23"/>
        <v/>
      </c>
      <c r="K83" s="1564" t="str">
        <f t="shared" si="24"/>
        <v/>
      </c>
      <c r="M83" s="1564" t="str">
        <f t="shared" si="25"/>
        <v/>
      </c>
      <c r="O83" s="1564" t="str">
        <f t="shared" si="26"/>
        <v/>
      </c>
      <c r="Q83" s="1564" t="str">
        <f t="shared" si="27"/>
        <v/>
      </c>
      <c r="S83" s="1564" t="str">
        <f t="shared" si="28"/>
        <v/>
      </c>
      <c r="U83" s="1564" t="str">
        <f t="shared" si="29"/>
        <v/>
      </c>
      <c r="W83" s="1564" t="str">
        <f t="shared" si="30"/>
        <v/>
      </c>
      <c r="Y83" s="1564" t="str">
        <f t="shared" si="31"/>
        <v/>
      </c>
      <c r="AA83" s="1564" t="str">
        <f t="shared" si="32"/>
        <v/>
      </c>
      <c r="AC83" s="1564" t="str">
        <f t="shared" si="33"/>
        <v/>
      </c>
      <c r="AE83" s="1564" t="str">
        <f t="shared" si="34"/>
        <v/>
      </c>
      <c r="AG83" s="1564" t="str">
        <f t="shared" si="35"/>
        <v/>
      </c>
      <c r="AI83" s="1564" t="str">
        <f t="shared" si="36"/>
        <v/>
      </c>
      <c r="AK83" s="1564" t="str">
        <f t="shared" si="37"/>
        <v/>
      </c>
      <c r="AM83" s="1564" t="str">
        <f t="shared" si="38"/>
        <v/>
      </c>
      <c r="AO83" s="1564" t="str">
        <f t="shared" si="39"/>
        <v/>
      </c>
      <c r="AQ83" s="1564" t="str">
        <f t="shared" si="40"/>
        <v/>
      </c>
    </row>
    <row r="84" spans="5:43">
      <c r="E84" s="1564" t="str">
        <f t="shared" si="22"/>
        <v/>
      </c>
      <c r="G84" s="1564" t="str">
        <f t="shared" si="22"/>
        <v/>
      </c>
      <c r="I84" s="1564" t="str">
        <f t="shared" si="23"/>
        <v/>
      </c>
      <c r="K84" s="1564" t="str">
        <f t="shared" si="24"/>
        <v/>
      </c>
      <c r="M84" s="1564" t="str">
        <f t="shared" si="25"/>
        <v/>
      </c>
      <c r="O84" s="1564" t="str">
        <f t="shared" si="26"/>
        <v/>
      </c>
      <c r="Q84" s="1564" t="str">
        <f t="shared" si="27"/>
        <v/>
      </c>
      <c r="S84" s="1564" t="str">
        <f t="shared" si="28"/>
        <v/>
      </c>
      <c r="U84" s="1564" t="str">
        <f t="shared" si="29"/>
        <v/>
      </c>
      <c r="W84" s="1564" t="str">
        <f t="shared" si="30"/>
        <v/>
      </c>
      <c r="Y84" s="1564" t="str">
        <f t="shared" si="31"/>
        <v/>
      </c>
      <c r="AA84" s="1564" t="str">
        <f t="shared" si="32"/>
        <v/>
      </c>
      <c r="AC84" s="1564" t="str">
        <f t="shared" si="33"/>
        <v/>
      </c>
      <c r="AE84" s="1564" t="str">
        <f t="shared" si="34"/>
        <v/>
      </c>
      <c r="AG84" s="1564" t="str">
        <f t="shared" si="35"/>
        <v/>
      </c>
      <c r="AI84" s="1564" t="str">
        <f t="shared" si="36"/>
        <v/>
      </c>
      <c r="AK84" s="1564" t="str">
        <f t="shared" si="37"/>
        <v/>
      </c>
      <c r="AM84" s="1564" t="str">
        <f t="shared" si="38"/>
        <v/>
      </c>
      <c r="AO84" s="1564" t="str">
        <f t="shared" si="39"/>
        <v/>
      </c>
      <c r="AQ84" s="1564" t="str">
        <f t="shared" si="40"/>
        <v/>
      </c>
    </row>
    <row r="85" spans="5:43">
      <c r="E85" s="1564" t="str">
        <f t="shared" si="22"/>
        <v/>
      </c>
      <c r="G85" s="1564" t="str">
        <f t="shared" si="22"/>
        <v/>
      </c>
      <c r="I85" s="1564" t="str">
        <f t="shared" si="23"/>
        <v/>
      </c>
      <c r="K85" s="1564" t="str">
        <f t="shared" si="24"/>
        <v/>
      </c>
      <c r="M85" s="1564" t="str">
        <f t="shared" si="25"/>
        <v/>
      </c>
      <c r="O85" s="1564" t="str">
        <f t="shared" si="26"/>
        <v/>
      </c>
      <c r="Q85" s="1564" t="str">
        <f t="shared" si="27"/>
        <v/>
      </c>
      <c r="S85" s="1564" t="str">
        <f t="shared" si="28"/>
        <v/>
      </c>
      <c r="U85" s="1564" t="str">
        <f t="shared" si="29"/>
        <v/>
      </c>
      <c r="W85" s="1564" t="str">
        <f t="shared" si="30"/>
        <v/>
      </c>
      <c r="Y85" s="1564" t="str">
        <f t="shared" si="31"/>
        <v/>
      </c>
      <c r="AA85" s="1564" t="str">
        <f t="shared" si="32"/>
        <v/>
      </c>
      <c r="AC85" s="1564" t="str">
        <f t="shared" si="33"/>
        <v/>
      </c>
      <c r="AE85" s="1564" t="str">
        <f t="shared" si="34"/>
        <v/>
      </c>
      <c r="AG85" s="1564" t="str">
        <f t="shared" si="35"/>
        <v/>
      </c>
      <c r="AI85" s="1564" t="str">
        <f t="shared" si="36"/>
        <v/>
      </c>
      <c r="AK85" s="1564" t="str">
        <f t="shared" si="37"/>
        <v/>
      </c>
      <c r="AM85" s="1564" t="str">
        <f t="shared" si="38"/>
        <v/>
      </c>
      <c r="AO85" s="1564" t="str">
        <f t="shared" si="39"/>
        <v/>
      </c>
      <c r="AQ85" s="1564" t="str">
        <f t="shared" si="40"/>
        <v/>
      </c>
    </row>
    <row r="86" spans="5:43">
      <c r="E86" s="1564" t="str">
        <f t="shared" si="22"/>
        <v/>
      </c>
      <c r="G86" s="1564" t="str">
        <f t="shared" si="22"/>
        <v/>
      </c>
      <c r="I86" s="1564" t="str">
        <f t="shared" si="23"/>
        <v/>
      </c>
      <c r="K86" s="1564" t="str">
        <f t="shared" si="24"/>
        <v/>
      </c>
      <c r="M86" s="1564" t="str">
        <f t="shared" si="25"/>
        <v/>
      </c>
      <c r="O86" s="1564" t="str">
        <f t="shared" si="26"/>
        <v/>
      </c>
      <c r="Q86" s="1564" t="str">
        <f t="shared" si="27"/>
        <v/>
      </c>
      <c r="S86" s="1564" t="str">
        <f t="shared" si="28"/>
        <v/>
      </c>
      <c r="U86" s="1564" t="str">
        <f t="shared" si="29"/>
        <v/>
      </c>
      <c r="W86" s="1564" t="str">
        <f t="shared" si="30"/>
        <v/>
      </c>
      <c r="Y86" s="1564" t="str">
        <f t="shared" si="31"/>
        <v/>
      </c>
      <c r="AA86" s="1564" t="str">
        <f t="shared" si="32"/>
        <v/>
      </c>
      <c r="AC86" s="1564" t="str">
        <f t="shared" si="33"/>
        <v/>
      </c>
      <c r="AE86" s="1564" t="str">
        <f t="shared" si="34"/>
        <v/>
      </c>
      <c r="AG86" s="1564" t="str">
        <f t="shared" si="35"/>
        <v/>
      </c>
      <c r="AI86" s="1564" t="str">
        <f t="shared" si="36"/>
        <v/>
      </c>
      <c r="AK86" s="1564" t="str">
        <f t="shared" si="37"/>
        <v/>
      </c>
      <c r="AM86" s="1564" t="str">
        <f t="shared" si="38"/>
        <v/>
      </c>
      <c r="AO86" s="1564" t="str">
        <f t="shared" si="39"/>
        <v/>
      </c>
      <c r="AQ86" s="1564" t="str">
        <f t="shared" si="40"/>
        <v/>
      </c>
    </row>
    <row r="87" spans="5:43">
      <c r="E87" s="1564" t="str">
        <f t="shared" si="22"/>
        <v/>
      </c>
      <c r="G87" s="1564" t="str">
        <f t="shared" si="22"/>
        <v/>
      </c>
      <c r="I87" s="1564" t="str">
        <f t="shared" si="23"/>
        <v/>
      </c>
      <c r="K87" s="1564" t="str">
        <f t="shared" si="24"/>
        <v/>
      </c>
      <c r="M87" s="1564" t="str">
        <f t="shared" si="25"/>
        <v/>
      </c>
      <c r="O87" s="1564" t="str">
        <f t="shared" si="26"/>
        <v/>
      </c>
      <c r="Q87" s="1564" t="str">
        <f t="shared" si="27"/>
        <v/>
      </c>
      <c r="S87" s="1564" t="str">
        <f t="shared" si="28"/>
        <v/>
      </c>
      <c r="U87" s="1564" t="str">
        <f t="shared" si="29"/>
        <v/>
      </c>
      <c r="W87" s="1564" t="str">
        <f t="shared" si="30"/>
        <v/>
      </c>
      <c r="Y87" s="1564" t="str">
        <f t="shared" si="31"/>
        <v/>
      </c>
      <c r="AA87" s="1564" t="str">
        <f t="shared" si="32"/>
        <v/>
      </c>
      <c r="AC87" s="1564" t="str">
        <f t="shared" si="33"/>
        <v/>
      </c>
      <c r="AE87" s="1564" t="str">
        <f t="shared" si="34"/>
        <v/>
      </c>
      <c r="AG87" s="1564" t="str">
        <f t="shared" si="35"/>
        <v/>
      </c>
      <c r="AI87" s="1564" t="str">
        <f t="shared" si="36"/>
        <v/>
      </c>
      <c r="AK87" s="1564" t="str">
        <f t="shared" si="37"/>
        <v/>
      </c>
      <c r="AM87" s="1564" t="str">
        <f t="shared" si="38"/>
        <v/>
      </c>
      <c r="AO87" s="1564" t="str">
        <f t="shared" si="39"/>
        <v/>
      </c>
      <c r="AQ87" s="1564" t="str">
        <f t="shared" si="40"/>
        <v/>
      </c>
    </row>
    <row r="88" spans="5:43">
      <c r="E88" s="1564" t="str">
        <f t="shared" si="22"/>
        <v/>
      </c>
      <c r="G88" s="1564" t="str">
        <f t="shared" si="22"/>
        <v/>
      </c>
      <c r="I88" s="1564" t="str">
        <f t="shared" si="23"/>
        <v/>
      </c>
      <c r="K88" s="1564" t="str">
        <f t="shared" si="24"/>
        <v/>
      </c>
      <c r="M88" s="1564" t="str">
        <f t="shared" si="25"/>
        <v/>
      </c>
      <c r="O88" s="1564" t="str">
        <f t="shared" si="26"/>
        <v/>
      </c>
      <c r="Q88" s="1564" t="str">
        <f t="shared" si="27"/>
        <v/>
      </c>
      <c r="S88" s="1564" t="str">
        <f t="shared" si="28"/>
        <v/>
      </c>
      <c r="U88" s="1564" t="str">
        <f t="shared" si="29"/>
        <v/>
      </c>
      <c r="W88" s="1564" t="str">
        <f t="shared" si="30"/>
        <v/>
      </c>
      <c r="Y88" s="1564" t="str">
        <f t="shared" si="31"/>
        <v/>
      </c>
      <c r="AA88" s="1564" t="str">
        <f t="shared" si="32"/>
        <v/>
      </c>
      <c r="AC88" s="1564" t="str">
        <f t="shared" si="33"/>
        <v/>
      </c>
      <c r="AE88" s="1564" t="str">
        <f t="shared" si="34"/>
        <v/>
      </c>
      <c r="AG88" s="1564" t="str">
        <f t="shared" si="35"/>
        <v/>
      </c>
      <c r="AI88" s="1564" t="str">
        <f t="shared" si="36"/>
        <v/>
      </c>
      <c r="AK88" s="1564" t="str">
        <f t="shared" si="37"/>
        <v/>
      </c>
      <c r="AM88" s="1564" t="str">
        <f t="shared" si="38"/>
        <v/>
      </c>
      <c r="AO88" s="1564" t="str">
        <f t="shared" si="39"/>
        <v/>
      </c>
      <c r="AQ88" s="1564" t="str">
        <f t="shared" si="40"/>
        <v/>
      </c>
    </row>
    <row r="89" spans="5:43">
      <c r="E89" s="1564" t="str">
        <f t="shared" si="22"/>
        <v/>
      </c>
      <c r="G89" s="1564" t="str">
        <f t="shared" si="22"/>
        <v/>
      </c>
      <c r="I89" s="1564" t="str">
        <f t="shared" si="23"/>
        <v/>
      </c>
      <c r="K89" s="1564" t="str">
        <f t="shared" si="24"/>
        <v/>
      </c>
      <c r="M89" s="1564" t="str">
        <f t="shared" si="25"/>
        <v/>
      </c>
      <c r="O89" s="1564" t="str">
        <f t="shared" si="26"/>
        <v/>
      </c>
      <c r="Q89" s="1564" t="str">
        <f t="shared" si="27"/>
        <v/>
      </c>
      <c r="S89" s="1564" t="str">
        <f t="shared" si="28"/>
        <v/>
      </c>
      <c r="U89" s="1564" t="str">
        <f t="shared" si="29"/>
        <v/>
      </c>
      <c r="W89" s="1564" t="str">
        <f t="shared" si="30"/>
        <v/>
      </c>
      <c r="Y89" s="1564" t="str">
        <f t="shared" si="31"/>
        <v/>
      </c>
      <c r="AA89" s="1564" t="str">
        <f t="shared" si="32"/>
        <v/>
      </c>
      <c r="AC89" s="1564" t="str">
        <f t="shared" si="33"/>
        <v/>
      </c>
      <c r="AE89" s="1564" t="str">
        <f t="shared" si="34"/>
        <v/>
      </c>
      <c r="AG89" s="1564" t="str">
        <f t="shared" si="35"/>
        <v/>
      </c>
      <c r="AI89" s="1564" t="str">
        <f t="shared" si="36"/>
        <v/>
      </c>
      <c r="AK89" s="1564" t="str">
        <f t="shared" si="37"/>
        <v/>
      </c>
      <c r="AM89" s="1564" t="str">
        <f t="shared" si="38"/>
        <v/>
      </c>
      <c r="AO89" s="1564" t="str">
        <f t="shared" si="39"/>
        <v/>
      </c>
      <c r="AQ89" s="1564" t="str">
        <f t="shared" si="40"/>
        <v/>
      </c>
    </row>
    <row r="90" spans="5:43">
      <c r="E90" s="1564" t="str">
        <f t="shared" si="22"/>
        <v/>
      </c>
      <c r="G90" s="1564" t="str">
        <f t="shared" si="22"/>
        <v/>
      </c>
      <c r="I90" s="1564" t="str">
        <f t="shared" si="23"/>
        <v/>
      </c>
      <c r="K90" s="1564" t="str">
        <f t="shared" si="24"/>
        <v/>
      </c>
      <c r="M90" s="1564" t="str">
        <f t="shared" si="25"/>
        <v/>
      </c>
      <c r="O90" s="1564" t="str">
        <f t="shared" si="26"/>
        <v/>
      </c>
      <c r="Q90" s="1564" t="str">
        <f t="shared" si="27"/>
        <v/>
      </c>
      <c r="S90" s="1564" t="str">
        <f t="shared" si="28"/>
        <v/>
      </c>
      <c r="U90" s="1564" t="str">
        <f t="shared" si="29"/>
        <v/>
      </c>
      <c r="W90" s="1564" t="str">
        <f t="shared" si="30"/>
        <v/>
      </c>
      <c r="Y90" s="1564" t="str">
        <f t="shared" si="31"/>
        <v/>
      </c>
      <c r="AA90" s="1564" t="str">
        <f t="shared" si="32"/>
        <v/>
      </c>
      <c r="AC90" s="1564" t="str">
        <f t="shared" si="33"/>
        <v/>
      </c>
      <c r="AE90" s="1564" t="str">
        <f t="shared" si="34"/>
        <v/>
      </c>
      <c r="AG90" s="1564" t="str">
        <f t="shared" si="35"/>
        <v/>
      </c>
      <c r="AI90" s="1564" t="str">
        <f t="shared" si="36"/>
        <v/>
      </c>
      <c r="AK90" s="1564" t="str">
        <f t="shared" si="37"/>
        <v/>
      </c>
      <c r="AM90" s="1564" t="str">
        <f t="shared" si="38"/>
        <v/>
      </c>
      <c r="AO90" s="1564" t="str">
        <f t="shared" si="39"/>
        <v/>
      </c>
      <c r="AQ90" s="1564" t="str">
        <f t="shared" si="40"/>
        <v/>
      </c>
    </row>
    <row r="91" spans="5:43">
      <c r="E91" s="1564" t="str">
        <f t="shared" si="22"/>
        <v/>
      </c>
      <c r="G91" s="1564" t="str">
        <f t="shared" si="22"/>
        <v/>
      </c>
      <c r="I91" s="1564" t="str">
        <f t="shared" si="23"/>
        <v/>
      </c>
      <c r="K91" s="1564" t="str">
        <f t="shared" si="24"/>
        <v/>
      </c>
      <c r="M91" s="1564" t="str">
        <f t="shared" si="25"/>
        <v/>
      </c>
      <c r="O91" s="1564" t="str">
        <f t="shared" si="26"/>
        <v/>
      </c>
      <c r="Q91" s="1564" t="str">
        <f t="shared" si="27"/>
        <v/>
      </c>
      <c r="S91" s="1564" t="str">
        <f t="shared" si="28"/>
        <v/>
      </c>
      <c r="U91" s="1564" t="str">
        <f t="shared" si="29"/>
        <v/>
      </c>
      <c r="W91" s="1564" t="str">
        <f t="shared" si="30"/>
        <v/>
      </c>
      <c r="Y91" s="1564" t="str">
        <f t="shared" si="31"/>
        <v/>
      </c>
      <c r="AA91" s="1564" t="str">
        <f t="shared" si="32"/>
        <v/>
      </c>
      <c r="AC91" s="1564" t="str">
        <f t="shared" si="33"/>
        <v/>
      </c>
      <c r="AE91" s="1564" t="str">
        <f t="shared" si="34"/>
        <v/>
      </c>
      <c r="AG91" s="1564" t="str">
        <f t="shared" si="35"/>
        <v/>
      </c>
      <c r="AI91" s="1564" t="str">
        <f t="shared" si="36"/>
        <v/>
      </c>
      <c r="AK91" s="1564" t="str">
        <f t="shared" si="37"/>
        <v/>
      </c>
      <c r="AM91" s="1564" t="str">
        <f t="shared" si="38"/>
        <v/>
      </c>
      <c r="AO91" s="1564" t="str">
        <f t="shared" si="39"/>
        <v/>
      </c>
      <c r="AQ91" s="1564" t="str">
        <f t="shared" si="40"/>
        <v/>
      </c>
    </row>
    <row r="92" spans="5:43">
      <c r="E92" s="1564" t="str">
        <f t="shared" si="22"/>
        <v/>
      </c>
      <c r="G92" s="1564" t="str">
        <f t="shared" si="22"/>
        <v/>
      </c>
      <c r="I92" s="1564" t="str">
        <f t="shared" si="23"/>
        <v/>
      </c>
      <c r="K92" s="1564" t="str">
        <f t="shared" si="24"/>
        <v/>
      </c>
      <c r="M92" s="1564" t="str">
        <f t="shared" si="25"/>
        <v/>
      </c>
      <c r="O92" s="1564" t="str">
        <f t="shared" si="26"/>
        <v/>
      </c>
      <c r="Q92" s="1564" t="str">
        <f t="shared" si="27"/>
        <v/>
      </c>
      <c r="S92" s="1564" t="str">
        <f t="shared" si="28"/>
        <v/>
      </c>
      <c r="U92" s="1564" t="str">
        <f t="shared" si="29"/>
        <v/>
      </c>
      <c r="W92" s="1564" t="str">
        <f t="shared" si="30"/>
        <v/>
      </c>
      <c r="Y92" s="1564" t="str">
        <f t="shared" si="31"/>
        <v/>
      </c>
      <c r="AA92" s="1564" t="str">
        <f t="shared" si="32"/>
        <v/>
      </c>
      <c r="AC92" s="1564" t="str">
        <f t="shared" si="33"/>
        <v/>
      </c>
      <c r="AE92" s="1564" t="str">
        <f t="shared" si="34"/>
        <v/>
      </c>
      <c r="AG92" s="1564" t="str">
        <f t="shared" si="35"/>
        <v/>
      </c>
      <c r="AI92" s="1564" t="str">
        <f t="shared" si="36"/>
        <v/>
      </c>
      <c r="AK92" s="1564" t="str">
        <f t="shared" si="37"/>
        <v/>
      </c>
      <c r="AM92" s="1564" t="str">
        <f t="shared" si="38"/>
        <v/>
      </c>
      <c r="AO92" s="1564" t="str">
        <f t="shared" si="39"/>
        <v/>
      </c>
      <c r="AQ92" s="1564" t="str">
        <f t="shared" si="40"/>
        <v/>
      </c>
    </row>
    <row r="93" spans="5:43">
      <c r="E93" s="1564" t="str">
        <f t="shared" ref="E93:G108" si="41">IF(OR($B93=0,D93=0),"",D93/$B93)</f>
        <v/>
      </c>
      <c r="G93" s="1564" t="str">
        <f t="shared" si="41"/>
        <v/>
      </c>
      <c r="I93" s="1564" t="str">
        <f t="shared" si="23"/>
        <v/>
      </c>
      <c r="K93" s="1564" t="str">
        <f t="shared" si="24"/>
        <v/>
      </c>
      <c r="M93" s="1564" t="str">
        <f t="shared" si="25"/>
        <v/>
      </c>
      <c r="O93" s="1564" t="str">
        <f t="shared" si="26"/>
        <v/>
      </c>
      <c r="Q93" s="1564" t="str">
        <f t="shared" si="27"/>
        <v/>
      </c>
      <c r="S93" s="1564" t="str">
        <f t="shared" si="28"/>
        <v/>
      </c>
      <c r="U93" s="1564" t="str">
        <f t="shared" si="29"/>
        <v/>
      </c>
      <c r="W93" s="1564" t="str">
        <f t="shared" si="30"/>
        <v/>
      </c>
      <c r="Y93" s="1564" t="str">
        <f t="shared" si="31"/>
        <v/>
      </c>
      <c r="AA93" s="1564" t="str">
        <f t="shared" si="32"/>
        <v/>
      </c>
      <c r="AC93" s="1564" t="str">
        <f t="shared" si="33"/>
        <v/>
      </c>
      <c r="AE93" s="1564" t="str">
        <f t="shared" si="34"/>
        <v/>
      </c>
      <c r="AG93" s="1564" t="str">
        <f t="shared" si="35"/>
        <v/>
      </c>
      <c r="AI93" s="1564" t="str">
        <f t="shared" si="36"/>
        <v/>
      </c>
      <c r="AK93" s="1564" t="str">
        <f t="shared" si="37"/>
        <v/>
      </c>
      <c r="AM93" s="1564" t="str">
        <f t="shared" si="38"/>
        <v/>
      </c>
      <c r="AO93" s="1564" t="str">
        <f t="shared" si="39"/>
        <v/>
      </c>
      <c r="AQ93" s="1564" t="str">
        <f t="shared" si="40"/>
        <v/>
      </c>
    </row>
    <row r="94" spans="5:43">
      <c r="E94" s="1564" t="str">
        <f t="shared" si="41"/>
        <v/>
      </c>
      <c r="G94" s="1564" t="str">
        <f t="shared" si="41"/>
        <v/>
      </c>
      <c r="I94" s="1564" t="str">
        <f t="shared" si="23"/>
        <v/>
      </c>
      <c r="K94" s="1564" t="str">
        <f t="shared" si="24"/>
        <v/>
      </c>
      <c r="M94" s="1564" t="str">
        <f t="shared" si="25"/>
        <v/>
      </c>
      <c r="O94" s="1564" t="str">
        <f t="shared" si="26"/>
        <v/>
      </c>
      <c r="Q94" s="1564" t="str">
        <f t="shared" si="27"/>
        <v/>
      </c>
      <c r="S94" s="1564" t="str">
        <f t="shared" si="28"/>
        <v/>
      </c>
      <c r="U94" s="1564" t="str">
        <f t="shared" si="29"/>
        <v/>
      </c>
      <c r="W94" s="1564" t="str">
        <f t="shared" si="30"/>
        <v/>
      </c>
      <c r="Y94" s="1564" t="str">
        <f t="shared" si="31"/>
        <v/>
      </c>
      <c r="AA94" s="1564" t="str">
        <f t="shared" si="32"/>
        <v/>
      </c>
      <c r="AC94" s="1564" t="str">
        <f t="shared" si="33"/>
        <v/>
      </c>
      <c r="AE94" s="1564" t="str">
        <f t="shared" si="34"/>
        <v/>
      </c>
      <c r="AG94" s="1564" t="str">
        <f t="shared" si="35"/>
        <v/>
      </c>
      <c r="AI94" s="1564" t="str">
        <f t="shared" si="36"/>
        <v/>
      </c>
      <c r="AK94" s="1564" t="str">
        <f t="shared" si="37"/>
        <v/>
      </c>
      <c r="AM94" s="1564" t="str">
        <f t="shared" si="38"/>
        <v/>
      </c>
      <c r="AO94" s="1564" t="str">
        <f t="shared" si="39"/>
        <v/>
      </c>
      <c r="AQ94" s="1564" t="str">
        <f t="shared" si="40"/>
        <v/>
      </c>
    </row>
    <row r="95" spans="5:43">
      <c r="E95" s="1564" t="str">
        <f t="shared" si="41"/>
        <v/>
      </c>
      <c r="G95" s="1564" t="str">
        <f t="shared" si="41"/>
        <v/>
      </c>
      <c r="I95" s="1564" t="str">
        <f t="shared" si="23"/>
        <v/>
      </c>
      <c r="K95" s="1564" t="str">
        <f t="shared" si="24"/>
        <v/>
      </c>
      <c r="M95" s="1564" t="str">
        <f t="shared" si="25"/>
        <v/>
      </c>
      <c r="O95" s="1564" t="str">
        <f t="shared" si="26"/>
        <v/>
      </c>
      <c r="Q95" s="1564" t="str">
        <f t="shared" si="27"/>
        <v/>
      </c>
      <c r="S95" s="1564" t="str">
        <f t="shared" si="28"/>
        <v/>
      </c>
      <c r="U95" s="1564" t="str">
        <f t="shared" si="29"/>
        <v/>
      </c>
      <c r="W95" s="1564" t="str">
        <f t="shared" si="30"/>
        <v/>
      </c>
      <c r="Y95" s="1564" t="str">
        <f t="shared" si="31"/>
        <v/>
      </c>
      <c r="AA95" s="1564" t="str">
        <f t="shared" si="32"/>
        <v/>
      </c>
      <c r="AC95" s="1564" t="str">
        <f t="shared" si="33"/>
        <v/>
      </c>
      <c r="AE95" s="1564" t="str">
        <f t="shared" si="34"/>
        <v/>
      </c>
      <c r="AG95" s="1564" t="str">
        <f t="shared" si="35"/>
        <v/>
      </c>
      <c r="AI95" s="1564" t="str">
        <f t="shared" si="36"/>
        <v/>
      </c>
      <c r="AK95" s="1564" t="str">
        <f t="shared" si="37"/>
        <v/>
      </c>
      <c r="AM95" s="1564" t="str">
        <f t="shared" si="38"/>
        <v/>
      </c>
      <c r="AO95" s="1564" t="str">
        <f t="shared" si="39"/>
        <v/>
      </c>
      <c r="AQ95" s="1564" t="str">
        <f t="shared" si="40"/>
        <v/>
      </c>
    </row>
    <row r="96" spans="5:43">
      <c r="E96" s="1564" t="str">
        <f t="shared" si="41"/>
        <v/>
      </c>
      <c r="G96" s="1564" t="str">
        <f t="shared" si="41"/>
        <v/>
      </c>
      <c r="I96" s="1564" t="str">
        <f t="shared" si="23"/>
        <v/>
      </c>
      <c r="K96" s="1564" t="str">
        <f t="shared" si="24"/>
        <v/>
      </c>
      <c r="M96" s="1564" t="str">
        <f t="shared" si="25"/>
        <v/>
      </c>
      <c r="O96" s="1564" t="str">
        <f t="shared" si="26"/>
        <v/>
      </c>
      <c r="Q96" s="1564" t="str">
        <f t="shared" si="27"/>
        <v/>
      </c>
      <c r="S96" s="1564" t="str">
        <f t="shared" si="28"/>
        <v/>
      </c>
      <c r="U96" s="1564" t="str">
        <f t="shared" si="29"/>
        <v/>
      </c>
      <c r="W96" s="1564" t="str">
        <f t="shared" si="30"/>
        <v/>
      </c>
      <c r="Y96" s="1564" t="str">
        <f t="shared" si="31"/>
        <v/>
      </c>
      <c r="AA96" s="1564" t="str">
        <f t="shared" si="32"/>
        <v/>
      </c>
      <c r="AC96" s="1564" t="str">
        <f t="shared" si="33"/>
        <v/>
      </c>
      <c r="AE96" s="1564" t="str">
        <f t="shared" si="34"/>
        <v/>
      </c>
      <c r="AG96" s="1564" t="str">
        <f t="shared" si="35"/>
        <v/>
      </c>
      <c r="AI96" s="1564" t="str">
        <f t="shared" si="36"/>
        <v/>
      </c>
      <c r="AK96" s="1564" t="str">
        <f t="shared" si="37"/>
        <v/>
      </c>
      <c r="AM96" s="1564" t="str">
        <f t="shared" si="38"/>
        <v/>
      </c>
      <c r="AO96" s="1564" t="str">
        <f t="shared" si="39"/>
        <v/>
      </c>
      <c r="AQ96" s="1564" t="str">
        <f t="shared" si="40"/>
        <v/>
      </c>
    </row>
    <row r="97" spans="5:43">
      <c r="E97" s="1564" t="str">
        <f t="shared" si="41"/>
        <v/>
      </c>
      <c r="G97" s="1564" t="str">
        <f t="shared" si="41"/>
        <v/>
      </c>
      <c r="I97" s="1564" t="str">
        <f t="shared" si="23"/>
        <v/>
      </c>
      <c r="K97" s="1564" t="str">
        <f t="shared" si="24"/>
        <v/>
      </c>
      <c r="M97" s="1564" t="str">
        <f t="shared" si="25"/>
        <v/>
      </c>
      <c r="O97" s="1564" t="str">
        <f t="shared" si="26"/>
        <v/>
      </c>
      <c r="Q97" s="1564" t="str">
        <f t="shared" si="27"/>
        <v/>
      </c>
      <c r="S97" s="1564" t="str">
        <f t="shared" si="28"/>
        <v/>
      </c>
      <c r="U97" s="1564" t="str">
        <f t="shared" si="29"/>
        <v/>
      </c>
      <c r="W97" s="1564" t="str">
        <f t="shared" si="30"/>
        <v/>
      </c>
      <c r="Y97" s="1564" t="str">
        <f t="shared" si="31"/>
        <v/>
      </c>
      <c r="AA97" s="1564" t="str">
        <f t="shared" si="32"/>
        <v/>
      </c>
      <c r="AC97" s="1564" t="str">
        <f t="shared" si="33"/>
        <v/>
      </c>
      <c r="AE97" s="1564" t="str">
        <f t="shared" si="34"/>
        <v/>
      </c>
      <c r="AG97" s="1564" t="str">
        <f t="shared" si="35"/>
        <v/>
      </c>
      <c r="AI97" s="1564" t="str">
        <f t="shared" si="36"/>
        <v/>
      </c>
      <c r="AK97" s="1564" t="str">
        <f t="shared" si="37"/>
        <v/>
      </c>
      <c r="AM97" s="1564" t="str">
        <f t="shared" si="38"/>
        <v/>
      </c>
      <c r="AO97" s="1564" t="str">
        <f t="shared" si="39"/>
        <v/>
      </c>
      <c r="AQ97" s="1564" t="str">
        <f t="shared" si="40"/>
        <v/>
      </c>
    </row>
    <row r="98" spans="5:43">
      <c r="E98" s="1564" t="str">
        <f t="shared" si="41"/>
        <v/>
      </c>
      <c r="G98" s="1564" t="str">
        <f t="shared" si="41"/>
        <v/>
      </c>
      <c r="I98" s="1564" t="str">
        <f t="shared" si="23"/>
        <v/>
      </c>
      <c r="K98" s="1564" t="str">
        <f t="shared" si="24"/>
        <v/>
      </c>
      <c r="M98" s="1564" t="str">
        <f t="shared" si="25"/>
        <v/>
      </c>
      <c r="O98" s="1564" t="str">
        <f t="shared" si="26"/>
        <v/>
      </c>
      <c r="Q98" s="1564" t="str">
        <f t="shared" si="27"/>
        <v/>
      </c>
      <c r="S98" s="1564" t="str">
        <f t="shared" si="28"/>
        <v/>
      </c>
      <c r="U98" s="1564" t="str">
        <f t="shared" si="29"/>
        <v/>
      </c>
      <c r="W98" s="1564" t="str">
        <f t="shared" si="30"/>
        <v/>
      </c>
      <c r="Y98" s="1564" t="str">
        <f t="shared" si="31"/>
        <v/>
      </c>
      <c r="AA98" s="1564" t="str">
        <f t="shared" si="32"/>
        <v/>
      </c>
      <c r="AC98" s="1564" t="str">
        <f t="shared" si="33"/>
        <v/>
      </c>
      <c r="AE98" s="1564" t="str">
        <f t="shared" si="34"/>
        <v/>
      </c>
      <c r="AG98" s="1564" t="str">
        <f t="shared" si="35"/>
        <v/>
      </c>
      <c r="AI98" s="1564" t="str">
        <f t="shared" si="36"/>
        <v/>
      </c>
      <c r="AK98" s="1564" t="str">
        <f t="shared" si="37"/>
        <v/>
      </c>
      <c r="AM98" s="1564" t="str">
        <f t="shared" si="38"/>
        <v/>
      </c>
      <c r="AO98" s="1564" t="str">
        <f t="shared" si="39"/>
        <v/>
      </c>
      <c r="AQ98" s="1564" t="str">
        <f t="shared" si="40"/>
        <v/>
      </c>
    </row>
    <row r="99" spans="5:43">
      <c r="E99" s="1564" t="str">
        <f t="shared" si="41"/>
        <v/>
      </c>
      <c r="G99" s="1564" t="str">
        <f t="shared" si="41"/>
        <v/>
      </c>
      <c r="I99" s="1564" t="str">
        <f t="shared" si="23"/>
        <v/>
      </c>
      <c r="K99" s="1564" t="str">
        <f t="shared" si="24"/>
        <v/>
      </c>
      <c r="M99" s="1564" t="str">
        <f t="shared" si="25"/>
        <v/>
      </c>
      <c r="O99" s="1564" t="str">
        <f t="shared" si="26"/>
        <v/>
      </c>
      <c r="Q99" s="1564" t="str">
        <f t="shared" si="27"/>
        <v/>
      </c>
      <c r="S99" s="1564" t="str">
        <f t="shared" si="28"/>
        <v/>
      </c>
      <c r="U99" s="1564" t="str">
        <f t="shared" si="29"/>
        <v/>
      </c>
      <c r="W99" s="1564" t="str">
        <f t="shared" si="30"/>
        <v/>
      </c>
      <c r="Y99" s="1564" t="str">
        <f t="shared" si="31"/>
        <v/>
      </c>
      <c r="AA99" s="1564" t="str">
        <f t="shared" si="32"/>
        <v/>
      </c>
      <c r="AC99" s="1564" t="str">
        <f t="shared" si="33"/>
        <v/>
      </c>
      <c r="AE99" s="1564" t="str">
        <f t="shared" si="34"/>
        <v/>
      </c>
      <c r="AG99" s="1564" t="str">
        <f t="shared" si="35"/>
        <v/>
      </c>
      <c r="AI99" s="1564" t="str">
        <f t="shared" si="36"/>
        <v/>
      </c>
      <c r="AK99" s="1564" t="str">
        <f t="shared" si="37"/>
        <v/>
      </c>
      <c r="AM99" s="1564" t="str">
        <f t="shared" si="38"/>
        <v/>
      </c>
      <c r="AO99" s="1564" t="str">
        <f t="shared" si="39"/>
        <v/>
      </c>
      <c r="AQ99" s="1564" t="str">
        <f t="shared" si="40"/>
        <v/>
      </c>
    </row>
    <row r="100" spans="5:43">
      <c r="E100" s="1564" t="str">
        <f t="shared" si="41"/>
        <v/>
      </c>
      <c r="G100" s="1564" t="str">
        <f t="shared" si="41"/>
        <v/>
      </c>
      <c r="I100" s="1564" t="str">
        <f t="shared" si="23"/>
        <v/>
      </c>
      <c r="K100" s="1564" t="str">
        <f t="shared" si="24"/>
        <v/>
      </c>
      <c r="M100" s="1564" t="str">
        <f t="shared" si="25"/>
        <v/>
      </c>
      <c r="O100" s="1564" t="str">
        <f t="shared" si="26"/>
        <v/>
      </c>
      <c r="Q100" s="1564" t="str">
        <f t="shared" si="27"/>
        <v/>
      </c>
      <c r="S100" s="1564" t="str">
        <f t="shared" si="28"/>
        <v/>
      </c>
      <c r="U100" s="1564" t="str">
        <f t="shared" si="29"/>
        <v/>
      </c>
      <c r="W100" s="1564" t="str">
        <f t="shared" si="30"/>
        <v/>
      </c>
      <c r="Y100" s="1564" t="str">
        <f t="shared" si="31"/>
        <v/>
      </c>
      <c r="AA100" s="1564" t="str">
        <f t="shared" si="32"/>
        <v/>
      </c>
      <c r="AC100" s="1564" t="str">
        <f t="shared" si="33"/>
        <v/>
      </c>
      <c r="AE100" s="1564" t="str">
        <f t="shared" si="34"/>
        <v/>
      </c>
      <c r="AG100" s="1564" t="str">
        <f t="shared" si="35"/>
        <v/>
      </c>
      <c r="AI100" s="1564" t="str">
        <f t="shared" si="36"/>
        <v/>
      </c>
      <c r="AK100" s="1564" t="str">
        <f t="shared" si="37"/>
        <v/>
      </c>
      <c r="AM100" s="1564" t="str">
        <f t="shared" si="38"/>
        <v/>
      </c>
      <c r="AO100" s="1564" t="str">
        <f t="shared" si="39"/>
        <v/>
      </c>
      <c r="AQ100" s="1564" t="str">
        <f t="shared" si="40"/>
        <v/>
      </c>
    </row>
    <row r="101" spans="5:43">
      <c r="E101" s="1564" t="str">
        <f t="shared" si="41"/>
        <v/>
      </c>
      <c r="G101" s="1564" t="str">
        <f t="shared" si="41"/>
        <v/>
      </c>
      <c r="I101" s="1564" t="str">
        <f t="shared" si="23"/>
        <v/>
      </c>
      <c r="K101" s="1564" t="str">
        <f t="shared" si="24"/>
        <v/>
      </c>
      <c r="M101" s="1564" t="str">
        <f t="shared" si="25"/>
        <v/>
      </c>
      <c r="O101" s="1564" t="str">
        <f t="shared" si="26"/>
        <v/>
      </c>
      <c r="Q101" s="1564" t="str">
        <f t="shared" si="27"/>
        <v/>
      </c>
      <c r="S101" s="1564" t="str">
        <f t="shared" si="28"/>
        <v/>
      </c>
      <c r="U101" s="1564" t="str">
        <f t="shared" si="29"/>
        <v/>
      </c>
      <c r="W101" s="1564" t="str">
        <f t="shared" si="30"/>
        <v/>
      </c>
      <c r="Y101" s="1564" t="str">
        <f t="shared" si="31"/>
        <v/>
      </c>
      <c r="AA101" s="1564" t="str">
        <f t="shared" si="32"/>
        <v/>
      </c>
      <c r="AC101" s="1564" t="str">
        <f t="shared" si="33"/>
        <v/>
      </c>
      <c r="AE101" s="1564" t="str">
        <f t="shared" si="34"/>
        <v/>
      </c>
      <c r="AG101" s="1564" t="str">
        <f t="shared" si="35"/>
        <v/>
      </c>
      <c r="AI101" s="1564" t="str">
        <f t="shared" si="36"/>
        <v/>
      </c>
      <c r="AK101" s="1564" t="str">
        <f t="shared" si="37"/>
        <v/>
      </c>
      <c r="AM101" s="1564" t="str">
        <f t="shared" si="38"/>
        <v/>
      </c>
      <c r="AO101" s="1564" t="str">
        <f t="shared" si="39"/>
        <v/>
      </c>
      <c r="AQ101" s="1564" t="str">
        <f t="shared" si="40"/>
        <v/>
      </c>
    </row>
    <row r="102" spans="5:43">
      <c r="E102" s="1564" t="str">
        <f t="shared" si="41"/>
        <v/>
      </c>
      <c r="G102" s="1564" t="str">
        <f t="shared" si="41"/>
        <v/>
      </c>
      <c r="I102" s="1564" t="str">
        <f t="shared" si="23"/>
        <v/>
      </c>
      <c r="K102" s="1564" t="str">
        <f t="shared" si="24"/>
        <v/>
      </c>
      <c r="M102" s="1564" t="str">
        <f t="shared" si="25"/>
        <v/>
      </c>
      <c r="O102" s="1564" t="str">
        <f t="shared" si="26"/>
        <v/>
      </c>
      <c r="Q102" s="1564" t="str">
        <f t="shared" si="27"/>
        <v/>
      </c>
      <c r="S102" s="1564" t="str">
        <f t="shared" si="28"/>
        <v/>
      </c>
      <c r="U102" s="1564" t="str">
        <f t="shared" si="29"/>
        <v/>
      </c>
      <c r="W102" s="1564" t="str">
        <f t="shared" si="30"/>
        <v/>
      </c>
      <c r="Y102" s="1564" t="str">
        <f t="shared" si="31"/>
        <v/>
      </c>
      <c r="AA102" s="1564" t="str">
        <f t="shared" si="32"/>
        <v/>
      </c>
      <c r="AC102" s="1564" t="str">
        <f t="shared" si="33"/>
        <v/>
      </c>
      <c r="AE102" s="1564" t="str">
        <f t="shared" si="34"/>
        <v/>
      </c>
      <c r="AG102" s="1564" t="str">
        <f t="shared" si="35"/>
        <v/>
      </c>
      <c r="AI102" s="1564" t="str">
        <f t="shared" si="36"/>
        <v/>
      </c>
      <c r="AK102" s="1564" t="str">
        <f t="shared" si="37"/>
        <v/>
      </c>
      <c r="AM102" s="1564" t="str">
        <f t="shared" si="38"/>
        <v/>
      </c>
      <c r="AO102" s="1564" t="str">
        <f t="shared" si="39"/>
        <v/>
      </c>
      <c r="AQ102" s="1564" t="str">
        <f t="shared" si="40"/>
        <v/>
      </c>
    </row>
    <row r="103" spans="5:43">
      <c r="E103" s="1564" t="str">
        <f t="shared" si="41"/>
        <v/>
      </c>
      <c r="G103" s="1564" t="str">
        <f t="shared" si="41"/>
        <v/>
      </c>
      <c r="I103" s="1564" t="str">
        <f t="shared" si="23"/>
        <v/>
      </c>
      <c r="K103" s="1564" t="str">
        <f t="shared" si="24"/>
        <v/>
      </c>
      <c r="M103" s="1564" t="str">
        <f t="shared" si="25"/>
        <v/>
      </c>
      <c r="O103" s="1564" t="str">
        <f t="shared" si="26"/>
        <v/>
      </c>
      <c r="Q103" s="1564" t="str">
        <f t="shared" si="27"/>
        <v/>
      </c>
      <c r="S103" s="1564" t="str">
        <f t="shared" si="28"/>
        <v/>
      </c>
      <c r="U103" s="1564" t="str">
        <f t="shared" si="29"/>
        <v/>
      </c>
      <c r="W103" s="1564" t="str">
        <f t="shared" si="30"/>
        <v/>
      </c>
      <c r="Y103" s="1564" t="str">
        <f t="shared" si="31"/>
        <v/>
      </c>
      <c r="AA103" s="1564" t="str">
        <f t="shared" si="32"/>
        <v/>
      </c>
      <c r="AC103" s="1564" t="str">
        <f t="shared" si="33"/>
        <v/>
      </c>
      <c r="AE103" s="1564" t="str">
        <f t="shared" si="34"/>
        <v/>
      </c>
      <c r="AG103" s="1564" t="str">
        <f t="shared" si="35"/>
        <v/>
      </c>
      <c r="AI103" s="1564" t="str">
        <f t="shared" si="36"/>
        <v/>
      </c>
      <c r="AK103" s="1564" t="str">
        <f t="shared" si="37"/>
        <v/>
      </c>
      <c r="AM103" s="1564" t="str">
        <f t="shared" si="38"/>
        <v/>
      </c>
      <c r="AO103" s="1564" t="str">
        <f t="shared" si="39"/>
        <v/>
      </c>
      <c r="AQ103" s="1564" t="str">
        <f t="shared" si="40"/>
        <v/>
      </c>
    </row>
    <row r="104" spans="5:43">
      <c r="E104" s="1564" t="str">
        <f t="shared" si="41"/>
        <v/>
      </c>
      <c r="G104" s="1564" t="str">
        <f t="shared" si="41"/>
        <v/>
      </c>
      <c r="I104" s="1564" t="str">
        <f t="shared" si="23"/>
        <v/>
      </c>
      <c r="K104" s="1564" t="str">
        <f t="shared" si="24"/>
        <v/>
      </c>
      <c r="M104" s="1564" t="str">
        <f t="shared" si="25"/>
        <v/>
      </c>
      <c r="O104" s="1564" t="str">
        <f t="shared" si="26"/>
        <v/>
      </c>
      <c r="Q104" s="1564" t="str">
        <f t="shared" si="27"/>
        <v/>
      </c>
      <c r="S104" s="1564" t="str">
        <f t="shared" si="28"/>
        <v/>
      </c>
      <c r="U104" s="1564" t="str">
        <f t="shared" si="29"/>
        <v/>
      </c>
      <c r="W104" s="1564" t="str">
        <f t="shared" si="30"/>
        <v/>
      </c>
      <c r="Y104" s="1564" t="str">
        <f t="shared" si="31"/>
        <v/>
      </c>
      <c r="AA104" s="1564" t="str">
        <f t="shared" si="32"/>
        <v/>
      </c>
      <c r="AC104" s="1564" t="str">
        <f t="shared" si="33"/>
        <v/>
      </c>
      <c r="AE104" s="1564" t="str">
        <f t="shared" si="34"/>
        <v/>
      </c>
      <c r="AG104" s="1564" t="str">
        <f t="shared" si="35"/>
        <v/>
      </c>
      <c r="AI104" s="1564" t="str">
        <f t="shared" si="36"/>
        <v/>
      </c>
      <c r="AK104" s="1564" t="str">
        <f t="shared" si="37"/>
        <v/>
      </c>
      <c r="AM104" s="1564" t="str">
        <f t="shared" si="38"/>
        <v/>
      </c>
      <c r="AO104" s="1564" t="str">
        <f t="shared" si="39"/>
        <v/>
      </c>
      <c r="AQ104" s="1564" t="str">
        <f t="shared" si="40"/>
        <v/>
      </c>
    </row>
    <row r="105" spans="5:43">
      <c r="E105" s="1564" t="str">
        <f t="shared" si="41"/>
        <v/>
      </c>
      <c r="G105" s="1564" t="str">
        <f t="shared" si="41"/>
        <v/>
      </c>
      <c r="I105" s="1564" t="str">
        <f t="shared" si="23"/>
        <v/>
      </c>
      <c r="K105" s="1564" t="str">
        <f t="shared" si="24"/>
        <v/>
      </c>
      <c r="M105" s="1564" t="str">
        <f t="shared" si="25"/>
        <v/>
      </c>
      <c r="O105" s="1564" t="str">
        <f t="shared" si="26"/>
        <v/>
      </c>
      <c r="Q105" s="1564" t="str">
        <f t="shared" si="27"/>
        <v/>
      </c>
      <c r="S105" s="1564" t="str">
        <f t="shared" si="28"/>
        <v/>
      </c>
      <c r="U105" s="1564" t="str">
        <f t="shared" si="29"/>
        <v/>
      </c>
      <c r="W105" s="1564" t="str">
        <f t="shared" si="30"/>
        <v/>
      </c>
      <c r="Y105" s="1564" t="str">
        <f t="shared" si="31"/>
        <v/>
      </c>
      <c r="AA105" s="1564" t="str">
        <f t="shared" si="32"/>
        <v/>
      </c>
      <c r="AC105" s="1564" t="str">
        <f t="shared" si="33"/>
        <v/>
      </c>
      <c r="AE105" s="1564" t="str">
        <f t="shared" si="34"/>
        <v/>
      </c>
      <c r="AG105" s="1564" t="str">
        <f t="shared" si="35"/>
        <v/>
      </c>
      <c r="AI105" s="1564" t="str">
        <f t="shared" si="36"/>
        <v/>
      </c>
      <c r="AK105" s="1564" t="str">
        <f t="shared" si="37"/>
        <v/>
      </c>
      <c r="AM105" s="1564" t="str">
        <f t="shared" si="38"/>
        <v/>
      </c>
      <c r="AO105" s="1564" t="str">
        <f t="shared" si="39"/>
        <v/>
      </c>
      <c r="AQ105" s="1564" t="str">
        <f t="shared" si="40"/>
        <v/>
      </c>
    </row>
    <row r="106" spans="5:43">
      <c r="E106" s="1564" t="str">
        <f t="shared" si="41"/>
        <v/>
      </c>
      <c r="G106" s="1564" t="str">
        <f t="shared" si="41"/>
        <v/>
      </c>
      <c r="I106" s="1564" t="str">
        <f t="shared" si="23"/>
        <v/>
      </c>
      <c r="K106" s="1564" t="str">
        <f t="shared" si="24"/>
        <v/>
      </c>
      <c r="M106" s="1564" t="str">
        <f t="shared" si="25"/>
        <v/>
      </c>
      <c r="O106" s="1564" t="str">
        <f t="shared" si="26"/>
        <v/>
      </c>
      <c r="Q106" s="1564" t="str">
        <f t="shared" si="27"/>
        <v/>
      </c>
      <c r="S106" s="1564" t="str">
        <f t="shared" si="28"/>
        <v/>
      </c>
      <c r="U106" s="1564" t="str">
        <f t="shared" si="29"/>
        <v/>
      </c>
      <c r="W106" s="1564" t="str">
        <f t="shared" si="30"/>
        <v/>
      </c>
      <c r="Y106" s="1564" t="str">
        <f t="shared" si="31"/>
        <v/>
      </c>
      <c r="AA106" s="1564" t="str">
        <f t="shared" si="32"/>
        <v/>
      </c>
      <c r="AC106" s="1564" t="str">
        <f t="shared" si="33"/>
        <v/>
      </c>
      <c r="AE106" s="1564" t="str">
        <f t="shared" si="34"/>
        <v/>
      </c>
      <c r="AG106" s="1564" t="str">
        <f t="shared" si="35"/>
        <v/>
      </c>
      <c r="AI106" s="1564" t="str">
        <f t="shared" si="36"/>
        <v/>
      </c>
      <c r="AK106" s="1564" t="str">
        <f t="shared" si="37"/>
        <v/>
      </c>
      <c r="AM106" s="1564" t="str">
        <f t="shared" si="38"/>
        <v/>
      </c>
      <c r="AO106" s="1564" t="str">
        <f t="shared" si="39"/>
        <v/>
      </c>
      <c r="AQ106" s="1564" t="str">
        <f t="shared" si="40"/>
        <v/>
      </c>
    </row>
    <row r="107" spans="5:43">
      <c r="E107" s="1564" t="str">
        <f t="shared" si="41"/>
        <v/>
      </c>
      <c r="G107" s="1564" t="str">
        <f t="shared" si="41"/>
        <v/>
      </c>
      <c r="I107" s="1564" t="str">
        <f t="shared" si="23"/>
        <v/>
      </c>
      <c r="K107" s="1564" t="str">
        <f t="shared" si="24"/>
        <v/>
      </c>
      <c r="M107" s="1564" t="str">
        <f t="shared" si="25"/>
        <v/>
      </c>
      <c r="O107" s="1564" t="str">
        <f t="shared" si="26"/>
        <v/>
      </c>
      <c r="Q107" s="1564" t="str">
        <f t="shared" si="27"/>
        <v/>
      </c>
      <c r="S107" s="1564" t="str">
        <f t="shared" si="28"/>
        <v/>
      </c>
      <c r="U107" s="1564" t="str">
        <f t="shared" si="29"/>
        <v/>
      </c>
      <c r="W107" s="1564" t="str">
        <f t="shared" si="30"/>
        <v/>
      </c>
      <c r="Y107" s="1564" t="str">
        <f t="shared" si="31"/>
        <v/>
      </c>
      <c r="AA107" s="1564" t="str">
        <f t="shared" si="32"/>
        <v/>
      </c>
      <c r="AC107" s="1564" t="str">
        <f t="shared" si="33"/>
        <v/>
      </c>
      <c r="AE107" s="1564" t="str">
        <f t="shared" si="34"/>
        <v/>
      </c>
      <c r="AG107" s="1564" t="str">
        <f t="shared" si="35"/>
        <v/>
      </c>
      <c r="AI107" s="1564" t="str">
        <f t="shared" si="36"/>
        <v/>
      </c>
      <c r="AK107" s="1564" t="str">
        <f t="shared" si="37"/>
        <v/>
      </c>
      <c r="AM107" s="1564" t="str">
        <f t="shared" si="38"/>
        <v/>
      </c>
      <c r="AO107" s="1564" t="str">
        <f t="shared" si="39"/>
        <v/>
      </c>
      <c r="AQ107" s="1564" t="str">
        <f t="shared" si="40"/>
        <v/>
      </c>
    </row>
    <row r="108" spans="5:43">
      <c r="E108" s="1564" t="str">
        <f t="shared" si="41"/>
        <v/>
      </c>
      <c r="G108" s="1564" t="str">
        <f t="shared" si="41"/>
        <v/>
      </c>
      <c r="I108" s="1564" t="str">
        <f t="shared" si="23"/>
        <v/>
      </c>
      <c r="K108" s="1564" t="str">
        <f t="shared" si="24"/>
        <v/>
      </c>
      <c r="M108" s="1564" t="str">
        <f t="shared" si="25"/>
        <v/>
      </c>
      <c r="O108" s="1564" t="str">
        <f t="shared" si="26"/>
        <v/>
      </c>
      <c r="Q108" s="1564" t="str">
        <f t="shared" si="27"/>
        <v/>
      </c>
      <c r="S108" s="1564" t="str">
        <f t="shared" si="28"/>
        <v/>
      </c>
      <c r="U108" s="1564" t="str">
        <f t="shared" si="29"/>
        <v/>
      </c>
      <c r="W108" s="1564" t="str">
        <f t="shared" si="30"/>
        <v/>
      </c>
      <c r="Y108" s="1564" t="str">
        <f t="shared" si="31"/>
        <v/>
      </c>
      <c r="AA108" s="1564" t="str">
        <f t="shared" si="32"/>
        <v/>
      </c>
      <c r="AC108" s="1564" t="str">
        <f t="shared" si="33"/>
        <v/>
      </c>
      <c r="AE108" s="1564" t="str">
        <f t="shared" si="34"/>
        <v/>
      </c>
      <c r="AG108" s="1564" t="str">
        <f t="shared" si="35"/>
        <v/>
      </c>
      <c r="AI108" s="1564" t="str">
        <f t="shared" si="36"/>
        <v/>
      </c>
      <c r="AK108" s="1564" t="str">
        <f t="shared" si="37"/>
        <v/>
      </c>
      <c r="AM108" s="1564" t="str">
        <f t="shared" si="38"/>
        <v/>
      </c>
      <c r="AO108" s="1564" t="str">
        <f t="shared" si="39"/>
        <v/>
      </c>
      <c r="AQ108" s="1564" t="str">
        <f t="shared" si="40"/>
        <v/>
      </c>
    </row>
    <row r="109" spans="5:43">
      <c r="E109" s="1564" t="str">
        <f t="shared" ref="E109:G124" si="42">IF(OR($B109=0,D109=0),"",D109/$B109)</f>
        <v/>
      </c>
      <c r="G109" s="1564" t="str">
        <f t="shared" si="42"/>
        <v/>
      </c>
      <c r="I109" s="1564" t="str">
        <f t="shared" si="23"/>
        <v/>
      </c>
      <c r="K109" s="1564" t="str">
        <f t="shared" si="24"/>
        <v/>
      </c>
      <c r="M109" s="1564" t="str">
        <f t="shared" si="25"/>
        <v/>
      </c>
      <c r="O109" s="1564" t="str">
        <f t="shared" si="26"/>
        <v/>
      </c>
      <c r="Q109" s="1564" t="str">
        <f t="shared" si="27"/>
        <v/>
      </c>
      <c r="S109" s="1564" t="str">
        <f t="shared" si="28"/>
        <v/>
      </c>
      <c r="U109" s="1564" t="str">
        <f t="shared" si="29"/>
        <v/>
      </c>
      <c r="W109" s="1564" t="str">
        <f t="shared" si="30"/>
        <v/>
      </c>
      <c r="Y109" s="1564" t="str">
        <f t="shared" si="31"/>
        <v/>
      </c>
      <c r="AA109" s="1564" t="str">
        <f t="shared" si="32"/>
        <v/>
      </c>
      <c r="AC109" s="1564" t="str">
        <f t="shared" si="33"/>
        <v/>
      </c>
      <c r="AE109" s="1564" t="str">
        <f t="shared" si="34"/>
        <v/>
      </c>
      <c r="AG109" s="1564" t="str">
        <f t="shared" si="35"/>
        <v/>
      </c>
      <c r="AI109" s="1564" t="str">
        <f t="shared" si="36"/>
        <v/>
      </c>
      <c r="AK109" s="1564" t="str">
        <f t="shared" si="37"/>
        <v/>
      </c>
      <c r="AM109" s="1564" t="str">
        <f t="shared" si="38"/>
        <v/>
      </c>
      <c r="AO109" s="1564" t="str">
        <f t="shared" si="39"/>
        <v/>
      </c>
      <c r="AQ109" s="1564" t="str">
        <f t="shared" si="40"/>
        <v/>
      </c>
    </row>
    <row r="110" spans="5:43">
      <c r="E110" s="1564" t="str">
        <f t="shared" si="42"/>
        <v/>
      </c>
      <c r="G110" s="1564" t="str">
        <f t="shared" si="42"/>
        <v/>
      </c>
      <c r="I110" s="1564" t="str">
        <f t="shared" si="23"/>
        <v/>
      </c>
      <c r="K110" s="1564" t="str">
        <f t="shared" si="24"/>
        <v/>
      </c>
      <c r="M110" s="1564" t="str">
        <f t="shared" si="25"/>
        <v/>
      </c>
      <c r="O110" s="1564" t="str">
        <f t="shared" si="26"/>
        <v/>
      </c>
      <c r="Q110" s="1564" t="str">
        <f t="shared" si="27"/>
        <v/>
      </c>
      <c r="S110" s="1564" t="str">
        <f t="shared" si="28"/>
        <v/>
      </c>
      <c r="U110" s="1564" t="str">
        <f t="shared" si="29"/>
        <v/>
      </c>
      <c r="W110" s="1564" t="str">
        <f t="shared" si="30"/>
        <v/>
      </c>
      <c r="Y110" s="1564" t="str">
        <f t="shared" si="31"/>
        <v/>
      </c>
      <c r="AA110" s="1564" t="str">
        <f t="shared" si="32"/>
        <v/>
      </c>
      <c r="AC110" s="1564" t="str">
        <f t="shared" si="33"/>
        <v/>
      </c>
      <c r="AE110" s="1564" t="str">
        <f t="shared" si="34"/>
        <v/>
      </c>
      <c r="AG110" s="1564" t="str">
        <f t="shared" si="35"/>
        <v/>
      </c>
      <c r="AI110" s="1564" t="str">
        <f t="shared" si="36"/>
        <v/>
      </c>
      <c r="AK110" s="1564" t="str">
        <f t="shared" si="37"/>
        <v/>
      </c>
      <c r="AM110" s="1564" t="str">
        <f t="shared" si="38"/>
        <v/>
      </c>
      <c r="AO110" s="1564" t="str">
        <f t="shared" si="39"/>
        <v/>
      </c>
      <c r="AQ110" s="1564" t="str">
        <f t="shared" si="40"/>
        <v/>
      </c>
    </row>
    <row r="111" spans="5:43">
      <c r="E111" s="1564" t="str">
        <f t="shared" si="42"/>
        <v/>
      </c>
      <c r="G111" s="1564" t="str">
        <f t="shared" si="42"/>
        <v/>
      </c>
      <c r="I111" s="1564" t="str">
        <f t="shared" si="23"/>
        <v/>
      </c>
      <c r="K111" s="1564" t="str">
        <f t="shared" si="24"/>
        <v/>
      </c>
      <c r="M111" s="1564" t="str">
        <f t="shared" si="25"/>
        <v/>
      </c>
      <c r="O111" s="1564" t="str">
        <f t="shared" si="26"/>
        <v/>
      </c>
      <c r="Q111" s="1564" t="str">
        <f t="shared" si="27"/>
        <v/>
      </c>
      <c r="S111" s="1564" t="str">
        <f t="shared" si="28"/>
        <v/>
      </c>
      <c r="U111" s="1564" t="str">
        <f t="shared" si="29"/>
        <v/>
      </c>
      <c r="W111" s="1564" t="str">
        <f t="shared" si="30"/>
        <v/>
      </c>
      <c r="Y111" s="1564" t="str">
        <f t="shared" si="31"/>
        <v/>
      </c>
      <c r="AA111" s="1564" t="str">
        <f t="shared" si="32"/>
        <v/>
      </c>
      <c r="AC111" s="1564" t="str">
        <f t="shared" si="33"/>
        <v/>
      </c>
      <c r="AE111" s="1564" t="str">
        <f t="shared" si="34"/>
        <v/>
      </c>
      <c r="AG111" s="1564" t="str">
        <f t="shared" si="35"/>
        <v/>
      </c>
      <c r="AI111" s="1564" t="str">
        <f t="shared" si="36"/>
        <v/>
      </c>
      <c r="AK111" s="1564" t="str">
        <f t="shared" si="37"/>
        <v/>
      </c>
      <c r="AM111" s="1564" t="str">
        <f t="shared" si="38"/>
        <v/>
      </c>
      <c r="AO111" s="1564" t="str">
        <f t="shared" si="39"/>
        <v/>
      </c>
      <c r="AQ111" s="1564" t="str">
        <f t="shared" si="40"/>
        <v/>
      </c>
    </row>
    <row r="112" spans="5:43">
      <c r="E112" s="1564" t="str">
        <f t="shared" si="42"/>
        <v/>
      </c>
      <c r="G112" s="1564" t="str">
        <f t="shared" si="42"/>
        <v/>
      </c>
      <c r="I112" s="1564" t="str">
        <f t="shared" si="23"/>
        <v/>
      </c>
      <c r="K112" s="1564" t="str">
        <f t="shared" si="24"/>
        <v/>
      </c>
      <c r="M112" s="1564" t="str">
        <f t="shared" si="25"/>
        <v/>
      </c>
      <c r="O112" s="1564" t="str">
        <f t="shared" si="26"/>
        <v/>
      </c>
      <c r="Q112" s="1564" t="str">
        <f t="shared" si="27"/>
        <v/>
      </c>
      <c r="S112" s="1564" t="str">
        <f t="shared" si="28"/>
        <v/>
      </c>
      <c r="U112" s="1564" t="str">
        <f t="shared" si="29"/>
        <v/>
      </c>
      <c r="W112" s="1564" t="str">
        <f t="shared" si="30"/>
        <v/>
      </c>
      <c r="Y112" s="1564" t="str">
        <f t="shared" si="31"/>
        <v/>
      </c>
      <c r="AA112" s="1564" t="str">
        <f t="shared" si="32"/>
        <v/>
      </c>
      <c r="AC112" s="1564" t="str">
        <f t="shared" si="33"/>
        <v/>
      </c>
      <c r="AE112" s="1564" t="str">
        <f t="shared" si="34"/>
        <v/>
      </c>
      <c r="AG112" s="1564" t="str">
        <f t="shared" si="35"/>
        <v/>
      </c>
      <c r="AI112" s="1564" t="str">
        <f t="shared" si="36"/>
        <v/>
      </c>
      <c r="AK112" s="1564" t="str">
        <f t="shared" si="37"/>
        <v/>
      </c>
      <c r="AM112" s="1564" t="str">
        <f t="shared" si="38"/>
        <v/>
      </c>
      <c r="AO112" s="1564" t="str">
        <f t="shared" si="39"/>
        <v/>
      </c>
      <c r="AQ112" s="1564" t="str">
        <f t="shared" si="40"/>
        <v/>
      </c>
    </row>
    <row r="113" spans="5:43">
      <c r="E113" s="1564" t="str">
        <f t="shared" si="42"/>
        <v/>
      </c>
      <c r="G113" s="1564" t="str">
        <f t="shared" si="42"/>
        <v/>
      </c>
      <c r="I113" s="1564" t="str">
        <f t="shared" si="23"/>
        <v/>
      </c>
      <c r="K113" s="1564" t="str">
        <f t="shared" si="24"/>
        <v/>
      </c>
      <c r="M113" s="1564" t="str">
        <f t="shared" si="25"/>
        <v/>
      </c>
      <c r="O113" s="1564" t="str">
        <f t="shared" si="26"/>
        <v/>
      </c>
      <c r="Q113" s="1564" t="str">
        <f t="shared" si="27"/>
        <v/>
      </c>
      <c r="S113" s="1564" t="str">
        <f t="shared" si="28"/>
        <v/>
      </c>
      <c r="U113" s="1564" t="str">
        <f t="shared" si="29"/>
        <v/>
      </c>
      <c r="W113" s="1564" t="str">
        <f t="shared" si="30"/>
        <v/>
      </c>
      <c r="Y113" s="1564" t="str">
        <f t="shared" si="31"/>
        <v/>
      </c>
      <c r="AA113" s="1564" t="str">
        <f t="shared" si="32"/>
        <v/>
      </c>
      <c r="AC113" s="1564" t="str">
        <f t="shared" si="33"/>
        <v/>
      </c>
      <c r="AE113" s="1564" t="str">
        <f t="shared" si="34"/>
        <v/>
      </c>
      <c r="AG113" s="1564" t="str">
        <f t="shared" si="35"/>
        <v/>
      </c>
      <c r="AI113" s="1564" t="str">
        <f t="shared" si="36"/>
        <v/>
      </c>
      <c r="AK113" s="1564" t="str">
        <f t="shared" si="37"/>
        <v/>
      </c>
      <c r="AM113" s="1564" t="str">
        <f t="shared" si="38"/>
        <v/>
      </c>
      <c r="AO113" s="1564" t="str">
        <f t="shared" si="39"/>
        <v/>
      </c>
      <c r="AQ113" s="1564" t="str">
        <f t="shared" si="40"/>
        <v/>
      </c>
    </row>
    <row r="114" spans="5:43">
      <c r="E114" s="1564" t="str">
        <f t="shared" si="42"/>
        <v/>
      </c>
      <c r="G114" s="1564" t="str">
        <f t="shared" si="42"/>
        <v/>
      </c>
      <c r="I114" s="1564" t="str">
        <f t="shared" si="23"/>
        <v/>
      </c>
      <c r="K114" s="1564" t="str">
        <f t="shared" si="24"/>
        <v/>
      </c>
      <c r="M114" s="1564" t="str">
        <f t="shared" si="25"/>
        <v/>
      </c>
      <c r="O114" s="1564" t="str">
        <f t="shared" si="26"/>
        <v/>
      </c>
      <c r="Q114" s="1564" t="str">
        <f t="shared" si="27"/>
        <v/>
      </c>
      <c r="S114" s="1564" t="str">
        <f t="shared" si="28"/>
        <v/>
      </c>
      <c r="U114" s="1564" t="str">
        <f t="shared" si="29"/>
        <v/>
      </c>
      <c r="W114" s="1564" t="str">
        <f t="shared" si="30"/>
        <v/>
      </c>
      <c r="Y114" s="1564" t="str">
        <f t="shared" si="31"/>
        <v/>
      </c>
      <c r="AA114" s="1564" t="str">
        <f t="shared" si="32"/>
        <v/>
      </c>
      <c r="AC114" s="1564" t="str">
        <f t="shared" si="33"/>
        <v/>
      </c>
      <c r="AE114" s="1564" t="str">
        <f t="shared" si="34"/>
        <v/>
      </c>
      <c r="AG114" s="1564" t="str">
        <f t="shared" si="35"/>
        <v/>
      </c>
      <c r="AI114" s="1564" t="str">
        <f t="shared" si="36"/>
        <v/>
      </c>
      <c r="AK114" s="1564" t="str">
        <f t="shared" si="37"/>
        <v/>
      </c>
      <c r="AM114" s="1564" t="str">
        <f t="shared" si="38"/>
        <v/>
      </c>
      <c r="AO114" s="1564" t="str">
        <f t="shared" si="39"/>
        <v/>
      </c>
      <c r="AQ114" s="1564" t="str">
        <f t="shared" si="40"/>
        <v/>
      </c>
    </row>
    <row r="115" spans="5:43">
      <c r="E115" s="1564" t="str">
        <f t="shared" si="42"/>
        <v/>
      </c>
      <c r="G115" s="1564" t="str">
        <f t="shared" si="42"/>
        <v/>
      </c>
      <c r="I115" s="1564" t="str">
        <f t="shared" si="23"/>
        <v/>
      </c>
      <c r="K115" s="1564" t="str">
        <f t="shared" si="24"/>
        <v/>
      </c>
      <c r="M115" s="1564" t="str">
        <f t="shared" si="25"/>
        <v/>
      </c>
      <c r="O115" s="1564" t="str">
        <f t="shared" si="26"/>
        <v/>
      </c>
      <c r="Q115" s="1564" t="str">
        <f t="shared" si="27"/>
        <v/>
      </c>
      <c r="S115" s="1564" t="str">
        <f t="shared" si="28"/>
        <v/>
      </c>
      <c r="U115" s="1564" t="str">
        <f t="shared" si="29"/>
        <v/>
      </c>
      <c r="W115" s="1564" t="str">
        <f t="shared" si="30"/>
        <v/>
      </c>
      <c r="Y115" s="1564" t="str">
        <f t="shared" si="31"/>
        <v/>
      </c>
      <c r="AA115" s="1564" t="str">
        <f t="shared" si="32"/>
        <v/>
      </c>
      <c r="AC115" s="1564" t="str">
        <f t="shared" si="33"/>
        <v/>
      </c>
      <c r="AE115" s="1564" t="str">
        <f t="shared" si="34"/>
        <v/>
      </c>
      <c r="AG115" s="1564" t="str">
        <f t="shared" si="35"/>
        <v/>
      </c>
      <c r="AI115" s="1564" t="str">
        <f t="shared" si="36"/>
        <v/>
      </c>
      <c r="AK115" s="1564" t="str">
        <f t="shared" si="37"/>
        <v/>
      </c>
      <c r="AM115" s="1564" t="str">
        <f t="shared" si="38"/>
        <v/>
      </c>
      <c r="AO115" s="1564" t="str">
        <f t="shared" si="39"/>
        <v/>
      </c>
      <c r="AQ115" s="1564" t="str">
        <f t="shared" si="40"/>
        <v/>
      </c>
    </row>
    <row r="116" spans="5:43">
      <c r="E116" s="1564" t="str">
        <f t="shared" si="42"/>
        <v/>
      </c>
      <c r="G116" s="1564" t="str">
        <f t="shared" si="42"/>
        <v/>
      </c>
      <c r="I116" s="1564" t="str">
        <f t="shared" si="23"/>
        <v/>
      </c>
      <c r="K116" s="1564" t="str">
        <f t="shared" si="24"/>
        <v/>
      </c>
      <c r="M116" s="1564" t="str">
        <f t="shared" si="25"/>
        <v/>
      </c>
      <c r="O116" s="1564" t="str">
        <f t="shared" si="26"/>
        <v/>
      </c>
      <c r="Q116" s="1564" t="str">
        <f t="shared" si="27"/>
        <v/>
      </c>
      <c r="S116" s="1564" t="str">
        <f t="shared" si="28"/>
        <v/>
      </c>
      <c r="U116" s="1564" t="str">
        <f t="shared" si="29"/>
        <v/>
      </c>
      <c r="W116" s="1564" t="str">
        <f t="shared" si="30"/>
        <v/>
      </c>
      <c r="Y116" s="1564" t="str">
        <f t="shared" si="31"/>
        <v/>
      </c>
      <c r="AA116" s="1564" t="str">
        <f t="shared" si="32"/>
        <v/>
      </c>
      <c r="AC116" s="1564" t="str">
        <f t="shared" si="33"/>
        <v/>
      </c>
      <c r="AE116" s="1564" t="str">
        <f t="shared" si="34"/>
        <v/>
      </c>
      <c r="AG116" s="1564" t="str">
        <f t="shared" si="35"/>
        <v/>
      </c>
      <c r="AI116" s="1564" t="str">
        <f t="shared" si="36"/>
        <v/>
      </c>
      <c r="AK116" s="1564" t="str">
        <f t="shared" si="37"/>
        <v/>
      </c>
      <c r="AM116" s="1564" t="str">
        <f t="shared" si="38"/>
        <v/>
      </c>
      <c r="AO116" s="1564" t="str">
        <f t="shared" si="39"/>
        <v/>
      </c>
      <c r="AQ116" s="1564" t="str">
        <f t="shared" si="40"/>
        <v/>
      </c>
    </row>
    <row r="117" spans="5:43">
      <c r="E117" s="1564" t="str">
        <f t="shared" si="42"/>
        <v/>
      </c>
      <c r="G117" s="1564" t="str">
        <f t="shared" si="42"/>
        <v/>
      </c>
      <c r="I117" s="1564" t="str">
        <f t="shared" si="23"/>
        <v/>
      </c>
      <c r="K117" s="1564" t="str">
        <f t="shared" si="24"/>
        <v/>
      </c>
      <c r="M117" s="1564" t="str">
        <f t="shared" si="25"/>
        <v/>
      </c>
      <c r="O117" s="1564" t="str">
        <f t="shared" si="26"/>
        <v/>
      </c>
      <c r="Q117" s="1564" t="str">
        <f t="shared" si="27"/>
        <v/>
      </c>
      <c r="S117" s="1564" t="str">
        <f t="shared" si="28"/>
        <v/>
      </c>
      <c r="U117" s="1564" t="str">
        <f t="shared" si="29"/>
        <v/>
      </c>
      <c r="W117" s="1564" t="str">
        <f t="shared" si="30"/>
        <v/>
      </c>
      <c r="Y117" s="1564" t="str">
        <f t="shared" si="31"/>
        <v/>
      </c>
      <c r="AA117" s="1564" t="str">
        <f t="shared" si="32"/>
        <v/>
      </c>
      <c r="AC117" s="1564" t="str">
        <f t="shared" si="33"/>
        <v/>
      </c>
      <c r="AE117" s="1564" t="str">
        <f t="shared" si="34"/>
        <v/>
      </c>
      <c r="AG117" s="1564" t="str">
        <f t="shared" si="35"/>
        <v/>
      </c>
      <c r="AI117" s="1564" t="str">
        <f t="shared" si="36"/>
        <v/>
      </c>
      <c r="AK117" s="1564" t="str">
        <f t="shared" si="37"/>
        <v/>
      </c>
      <c r="AM117" s="1564" t="str">
        <f t="shared" si="38"/>
        <v/>
      </c>
      <c r="AO117" s="1564" t="str">
        <f t="shared" si="39"/>
        <v/>
      </c>
      <c r="AQ117" s="1564" t="str">
        <f t="shared" si="40"/>
        <v/>
      </c>
    </row>
    <row r="118" spans="5:43">
      <c r="E118" s="1564" t="str">
        <f t="shared" si="42"/>
        <v/>
      </c>
      <c r="G118" s="1564" t="str">
        <f t="shared" si="42"/>
        <v/>
      </c>
      <c r="I118" s="1564" t="str">
        <f t="shared" si="23"/>
        <v/>
      </c>
      <c r="K118" s="1564" t="str">
        <f t="shared" si="24"/>
        <v/>
      </c>
      <c r="M118" s="1564" t="str">
        <f t="shared" si="25"/>
        <v/>
      </c>
      <c r="O118" s="1564" t="str">
        <f t="shared" si="26"/>
        <v/>
      </c>
      <c r="Q118" s="1564" t="str">
        <f t="shared" si="27"/>
        <v/>
      </c>
      <c r="S118" s="1564" t="str">
        <f t="shared" si="28"/>
        <v/>
      </c>
      <c r="U118" s="1564" t="str">
        <f t="shared" si="29"/>
        <v/>
      </c>
      <c r="W118" s="1564" t="str">
        <f t="shared" si="30"/>
        <v/>
      </c>
      <c r="Y118" s="1564" t="str">
        <f t="shared" si="31"/>
        <v/>
      </c>
      <c r="AA118" s="1564" t="str">
        <f t="shared" si="32"/>
        <v/>
      </c>
      <c r="AC118" s="1564" t="str">
        <f t="shared" si="33"/>
        <v/>
      </c>
      <c r="AE118" s="1564" t="str">
        <f t="shared" si="34"/>
        <v/>
      </c>
      <c r="AG118" s="1564" t="str">
        <f t="shared" si="35"/>
        <v/>
      </c>
      <c r="AI118" s="1564" t="str">
        <f t="shared" si="36"/>
        <v/>
      </c>
      <c r="AK118" s="1564" t="str">
        <f t="shared" si="37"/>
        <v/>
      </c>
      <c r="AM118" s="1564" t="str">
        <f t="shared" si="38"/>
        <v/>
      </c>
      <c r="AO118" s="1564" t="str">
        <f t="shared" si="39"/>
        <v/>
      </c>
      <c r="AQ118" s="1564" t="str">
        <f t="shared" si="40"/>
        <v/>
      </c>
    </row>
    <row r="119" spans="5:43">
      <c r="E119" s="1564" t="str">
        <f t="shared" si="42"/>
        <v/>
      </c>
      <c r="G119" s="1564" t="str">
        <f t="shared" si="42"/>
        <v/>
      </c>
      <c r="I119" s="1564" t="str">
        <f t="shared" si="23"/>
        <v/>
      </c>
      <c r="K119" s="1564" t="str">
        <f t="shared" si="24"/>
        <v/>
      </c>
      <c r="M119" s="1564" t="str">
        <f t="shared" si="25"/>
        <v/>
      </c>
      <c r="O119" s="1564" t="str">
        <f t="shared" si="26"/>
        <v/>
      </c>
      <c r="Q119" s="1564" t="str">
        <f t="shared" si="27"/>
        <v/>
      </c>
      <c r="S119" s="1564" t="str">
        <f t="shared" si="28"/>
        <v/>
      </c>
      <c r="U119" s="1564" t="str">
        <f t="shared" si="29"/>
        <v/>
      </c>
      <c r="W119" s="1564" t="str">
        <f t="shared" si="30"/>
        <v/>
      </c>
      <c r="Y119" s="1564" t="str">
        <f t="shared" si="31"/>
        <v/>
      </c>
      <c r="AA119" s="1564" t="str">
        <f t="shared" si="32"/>
        <v/>
      </c>
      <c r="AC119" s="1564" t="str">
        <f t="shared" si="33"/>
        <v/>
      </c>
      <c r="AE119" s="1564" t="str">
        <f t="shared" si="34"/>
        <v/>
      </c>
      <c r="AG119" s="1564" t="str">
        <f t="shared" si="35"/>
        <v/>
      </c>
      <c r="AI119" s="1564" t="str">
        <f t="shared" si="36"/>
        <v/>
      </c>
      <c r="AK119" s="1564" t="str">
        <f t="shared" si="37"/>
        <v/>
      </c>
      <c r="AM119" s="1564" t="str">
        <f t="shared" si="38"/>
        <v/>
      </c>
      <c r="AO119" s="1564" t="str">
        <f t="shared" si="39"/>
        <v/>
      </c>
      <c r="AQ119" s="1564" t="str">
        <f t="shared" si="40"/>
        <v/>
      </c>
    </row>
    <row r="120" spans="5:43">
      <c r="E120" s="1564" t="str">
        <f t="shared" si="42"/>
        <v/>
      </c>
      <c r="G120" s="1564" t="str">
        <f t="shared" si="42"/>
        <v/>
      </c>
      <c r="I120" s="1564" t="str">
        <f t="shared" si="23"/>
        <v/>
      </c>
      <c r="K120" s="1564" t="str">
        <f t="shared" si="24"/>
        <v/>
      </c>
      <c r="M120" s="1564" t="str">
        <f t="shared" si="25"/>
        <v/>
      </c>
      <c r="O120" s="1564" t="str">
        <f t="shared" si="26"/>
        <v/>
      </c>
      <c r="Q120" s="1564" t="str">
        <f t="shared" si="27"/>
        <v/>
      </c>
      <c r="S120" s="1564" t="str">
        <f t="shared" si="28"/>
        <v/>
      </c>
      <c r="U120" s="1564" t="str">
        <f t="shared" si="29"/>
        <v/>
      </c>
      <c r="W120" s="1564" t="str">
        <f t="shared" si="30"/>
        <v/>
      </c>
      <c r="Y120" s="1564" t="str">
        <f t="shared" si="31"/>
        <v/>
      </c>
      <c r="AA120" s="1564" t="str">
        <f t="shared" si="32"/>
        <v/>
      </c>
      <c r="AC120" s="1564" t="str">
        <f t="shared" si="33"/>
        <v/>
      </c>
      <c r="AE120" s="1564" t="str">
        <f t="shared" si="34"/>
        <v/>
      </c>
      <c r="AG120" s="1564" t="str">
        <f t="shared" si="35"/>
        <v/>
      </c>
      <c r="AI120" s="1564" t="str">
        <f t="shared" si="36"/>
        <v/>
      </c>
      <c r="AK120" s="1564" t="str">
        <f t="shared" si="37"/>
        <v/>
      </c>
      <c r="AM120" s="1564" t="str">
        <f t="shared" si="38"/>
        <v/>
      </c>
      <c r="AO120" s="1564" t="str">
        <f t="shared" si="39"/>
        <v/>
      </c>
      <c r="AQ120" s="1564" t="str">
        <f t="shared" si="40"/>
        <v/>
      </c>
    </row>
    <row r="121" spans="5:43">
      <c r="E121" s="1564" t="str">
        <f t="shared" si="42"/>
        <v/>
      </c>
      <c r="G121" s="1564" t="str">
        <f t="shared" si="42"/>
        <v/>
      </c>
      <c r="I121" s="1564" t="str">
        <f t="shared" si="23"/>
        <v/>
      </c>
      <c r="K121" s="1564" t="str">
        <f t="shared" si="24"/>
        <v/>
      </c>
      <c r="M121" s="1564" t="str">
        <f t="shared" si="25"/>
        <v/>
      </c>
      <c r="O121" s="1564" t="str">
        <f t="shared" si="26"/>
        <v/>
      </c>
      <c r="Q121" s="1564" t="str">
        <f t="shared" si="27"/>
        <v/>
      </c>
      <c r="S121" s="1564" t="str">
        <f t="shared" si="28"/>
        <v/>
      </c>
      <c r="U121" s="1564" t="str">
        <f t="shared" si="29"/>
        <v/>
      </c>
      <c r="W121" s="1564" t="str">
        <f t="shared" si="30"/>
        <v/>
      </c>
      <c r="Y121" s="1564" t="str">
        <f t="shared" si="31"/>
        <v/>
      </c>
      <c r="AA121" s="1564" t="str">
        <f t="shared" si="32"/>
        <v/>
      </c>
      <c r="AC121" s="1564" t="str">
        <f t="shared" si="33"/>
        <v/>
      </c>
      <c r="AE121" s="1564" t="str">
        <f t="shared" si="34"/>
        <v/>
      </c>
      <c r="AG121" s="1564" t="str">
        <f t="shared" si="35"/>
        <v/>
      </c>
      <c r="AI121" s="1564" t="str">
        <f t="shared" si="36"/>
        <v/>
      </c>
      <c r="AK121" s="1564" t="str">
        <f t="shared" si="37"/>
        <v/>
      </c>
      <c r="AM121" s="1564" t="str">
        <f t="shared" si="38"/>
        <v/>
      </c>
      <c r="AO121" s="1564" t="str">
        <f t="shared" si="39"/>
        <v/>
      </c>
      <c r="AQ121" s="1564" t="str">
        <f t="shared" si="40"/>
        <v/>
      </c>
    </row>
    <row r="122" spans="5:43">
      <c r="E122" s="1564" t="str">
        <f t="shared" si="42"/>
        <v/>
      </c>
      <c r="G122" s="1564" t="str">
        <f t="shared" si="42"/>
        <v/>
      </c>
      <c r="I122" s="1564" t="str">
        <f t="shared" si="23"/>
        <v/>
      </c>
      <c r="K122" s="1564" t="str">
        <f t="shared" si="24"/>
        <v/>
      </c>
      <c r="M122" s="1564" t="str">
        <f t="shared" si="25"/>
        <v/>
      </c>
      <c r="O122" s="1564" t="str">
        <f t="shared" si="26"/>
        <v/>
      </c>
      <c r="Q122" s="1564" t="str">
        <f t="shared" si="27"/>
        <v/>
      </c>
      <c r="S122" s="1564" t="str">
        <f t="shared" si="28"/>
        <v/>
      </c>
      <c r="U122" s="1564" t="str">
        <f t="shared" si="29"/>
        <v/>
      </c>
      <c r="W122" s="1564" t="str">
        <f t="shared" si="30"/>
        <v/>
      </c>
      <c r="Y122" s="1564" t="str">
        <f t="shared" si="31"/>
        <v/>
      </c>
      <c r="AA122" s="1564" t="str">
        <f t="shared" si="32"/>
        <v/>
      </c>
      <c r="AC122" s="1564" t="str">
        <f t="shared" si="33"/>
        <v/>
      </c>
      <c r="AE122" s="1564" t="str">
        <f t="shared" si="34"/>
        <v/>
      </c>
      <c r="AG122" s="1564" t="str">
        <f t="shared" si="35"/>
        <v/>
      </c>
      <c r="AI122" s="1564" t="str">
        <f t="shared" si="36"/>
        <v/>
      </c>
      <c r="AK122" s="1564" t="str">
        <f t="shared" si="37"/>
        <v/>
      </c>
      <c r="AM122" s="1564" t="str">
        <f t="shared" si="38"/>
        <v/>
      </c>
      <c r="AO122" s="1564" t="str">
        <f t="shared" si="39"/>
        <v/>
      </c>
      <c r="AQ122" s="1564" t="str">
        <f t="shared" si="40"/>
        <v/>
      </c>
    </row>
    <row r="123" spans="5:43">
      <c r="E123" s="1564" t="str">
        <f t="shared" si="42"/>
        <v/>
      </c>
      <c r="G123" s="1564" t="str">
        <f t="shared" si="42"/>
        <v/>
      </c>
      <c r="I123" s="1564" t="str">
        <f t="shared" si="23"/>
        <v/>
      </c>
      <c r="K123" s="1564" t="str">
        <f t="shared" si="24"/>
        <v/>
      </c>
      <c r="M123" s="1564" t="str">
        <f t="shared" si="25"/>
        <v/>
      </c>
      <c r="O123" s="1564" t="str">
        <f t="shared" si="26"/>
        <v/>
      </c>
      <c r="Q123" s="1564" t="str">
        <f t="shared" si="27"/>
        <v/>
      </c>
      <c r="S123" s="1564" t="str">
        <f t="shared" si="28"/>
        <v/>
      </c>
      <c r="U123" s="1564" t="str">
        <f t="shared" si="29"/>
        <v/>
      </c>
      <c r="W123" s="1564" t="str">
        <f t="shared" si="30"/>
        <v/>
      </c>
      <c r="Y123" s="1564" t="str">
        <f t="shared" si="31"/>
        <v/>
      </c>
      <c r="AA123" s="1564" t="str">
        <f t="shared" si="32"/>
        <v/>
      </c>
      <c r="AC123" s="1564" t="str">
        <f t="shared" si="33"/>
        <v/>
      </c>
      <c r="AE123" s="1564" t="str">
        <f t="shared" si="34"/>
        <v/>
      </c>
      <c r="AG123" s="1564" t="str">
        <f t="shared" si="35"/>
        <v/>
      </c>
      <c r="AI123" s="1564" t="str">
        <f t="shared" si="36"/>
        <v/>
      </c>
      <c r="AK123" s="1564" t="str">
        <f t="shared" si="37"/>
        <v/>
      </c>
      <c r="AM123" s="1564" t="str">
        <f t="shared" si="38"/>
        <v/>
      </c>
      <c r="AO123" s="1564" t="str">
        <f t="shared" si="39"/>
        <v/>
      </c>
      <c r="AQ123" s="1564" t="str">
        <f t="shared" si="40"/>
        <v/>
      </c>
    </row>
    <row r="124" spans="5:43">
      <c r="E124" s="1564" t="str">
        <f t="shared" si="42"/>
        <v/>
      </c>
      <c r="G124" s="1564" t="str">
        <f t="shared" si="42"/>
        <v/>
      </c>
      <c r="I124" s="1564" t="str">
        <f t="shared" si="23"/>
        <v/>
      </c>
      <c r="K124" s="1564" t="str">
        <f t="shared" si="24"/>
        <v/>
      </c>
      <c r="M124" s="1564" t="str">
        <f t="shared" si="25"/>
        <v/>
      </c>
      <c r="O124" s="1564" t="str">
        <f t="shared" si="26"/>
        <v/>
      </c>
      <c r="Q124" s="1564" t="str">
        <f t="shared" si="27"/>
        <v/>
      </c>
      <c r="S124" s="1564" t="str">
        <f t="shared" si="28"/>
        <v/>
      </c>
      <c r="U124" s="1564" t="str">
        <f t="shared" si="29"/>
        <v/>
      </c>
      <c r="W124" s="1564" t="str">
        <f t="shared" si="30"/>
        <v/>
      </c>
      <c r="Y124" s="1564" t="str">
        <f t="shared" si="31"/>
        <v/>
      </c>
      <c r="AA124" s="1564" t="str">
        <f t="shared" si="32"/>
        <v/>
      </c>
      <c r="AC124" s="1564" t="str">
        <f t="shared" si="33"/>
        <v/>
      </c>
      <c r="AE124" s="1564" t="str">
        <f t="shared" si="34"/>
        <v/>
      </c>
      <c r="AG124" s="1564" t="str">
        <f t="shared" si="35"/>
        <v/>
      </c>
      <c r="AI124" s="1564" t="str">
        <f t="shared" si="36"/>
        <v/>
      </c>
      <c r="AK124" s="1564" t="str">
        <f t="shared" si="37"/>
        <v/>
      </c>
      <c r="AM124" s="1564" t="str">
        <f t="shared" si="38"/>
        <v/>
      </c>
      <c r="AO124" s="1564" t="str">
        <f t="shared" si="39"/>
        <v/>
      </c>
      <c r="AQ124" s="1564" t="str">
        <f t="shared" si="40"/>
        <v/>
      </c>
    </row>
    <row r="125" spans="5:43">
      <c r="E125" s="1564" t="str">
        <f t="shared" ref="E125:G140" si="43">IF(OR($B125=0,D125=0),"",D125/$B125)</f>
        <v/>
      </c>
      <c r="G125" s="1564" t="str">
        <f t="shared" si="43"/>
        <v/>
      </c>
      <c r="I125" s="1564" t="str">
        <f t="shared" si="23"/>
        <v/>
      </c>
      <c r="K125" s="1564" t="str">
        <f t="shared" si="24"/>
        <v/>
      </c>
      <c r="M125" s="1564" t="str">
        <f t="shared" si="25"/>
        <v/>
      </c>
      <c r="O125" s="1564" t="str">
        <f t="shared" si="26"/>
        <v/>
      </c>
      <c r="Q125" s="1564" t="str">
        <f t="shared" si="27"/>
        <v/>
      </c>
      <c r="S125" s="1564" t="str">
        <f t="shared" si="28"/>
        <v/>
      </c>
      <c r="U125" s="1564" t="str">
        <f t="shared" si="29"/>
        <v/>
      </c>
      <c r="W125" s="1564" t="str">
        <f t="shared" si="30"/>
        <v/>
      </c>
      <c r="Y125" s="1564" t="str">
        <f t="shared" si="31"/>
        <v/>
      </c>
      <c r="AA125" s="1564" t="str">
        <f t="shared" si="32"/>
        <v/>
      </c>
      <c r="AC125" s="1564" t="str">
        <f t="shared" si="33"/>
        <v/>
      </c>
      <c r="AE125" s="1564" t="str">
        <f t="shared" si="34"/>
        <v/>
      </c>
      <c r="AG125" s="1564" t="str">
        <f t="shared" si="35"/>
        <v/>
      </c>
      <c r="AI125" s="1564" t="str">
        <f t="shared" si="36"/>
        <v/>
      </c>
      <c r="AK125" s="1564" t="str">
        <f t="shared" si="37"/>
        <v/>
      </c>
      <c r="AM125" s="1564" t="str">
        <f t="shared" si="38"/>
        <v/>
      </c>
      <c r="AO125" s="1564" t="str">
        <f t="shared" si="39"/>
        <v/>
      </c>
      <c r="AQ125" s="1564" t="str">
        <f t="shared" si="40"/>
        <v/>
      </c>
    </row>
    <row r="126" spans="5:43">
      <c r="E126" s="1564" t="str">
        <f t="shared" si="43"/>
        <v/>
      </c>
      <c r="G126" s="1564" t="str">
        <f t="shared" si="43"/>
        <v/>
      </c>
      <c r="I126" s="1564" t="str">
        <f t="shared" si="23"/>
        <v/>
      </c>
      <c r="K126" s="1564" t="str">
        <f t="shared" si="24"/>
        <v/>
      </c>
      <c r="M126" s="1564" t="str">
        <f t="shared" si="25"/>
        <v/>
      </c>
      <c r="O126" s="1564" t="str">
        <f t="shared" si="26"/>
        <v/>
      </c>
      <c r="Q126" s="1564" t="str">
        <f t="shared" si="27"/>
        <v/>
      </c>
      <c r="S126" s="1564" t="str">
        <f t="shared" si="28"/>
        <v/>
      </c>
      <c r="U126" s="1564" t="str">
        <f t="shared" si="29"/>
        <v/>
      </c>
      <c r="W126" s="1564" t="str">
        <f t="shared" si="30"/>
        <v/>
      </c>
      <c r="Y126" s="1564" t="str">
        <f t="shared" si="31"/>
        <v/>
      </c>
      <c r="AA126" s="1564" t="str">
        <f t="shared" si="32"/>
        <v/>
      </c>
      <c r="AC126" s="1564" t="str">
        <f t="shared" si="33"/>
        <v/>
      </c>
      <c r="AE126" s="1564" t="str">
        <f t="shared" si="34"/>
        <v/>
      </c>
      <c r="AG126" s="1564" t="str">
        <f t="shared" si="35"/>
        <v/>
      </c>
      <c r="AI126" s="1564" t="str">
        <f t="shared" si="36"/>
        <v/>
      </c>
      <c r="AK126" s="1564" t="str">
        <f t="shared" si="37"/>
        <v/>
      </c>
      <c r="AM126" s="1564" t="str">
        <f t="shared" si="38"/>
        <v/>
      </c>
      <c r="AO126" s="1564" t="str">
        <f t="shared" si="39"/>
        <v/>
      </c>
      <c r="AQ126" s="1564" t="str">
        <f t="shared" si="40"/>
        <v/>
      </c>
    </row>
    <row r="127" spans="5:43">
      <c r="E127" s="1564" t="str">
        <f t="shared" si="43"/>
        <v/>
      </c>
      <c r="G127" s="1564" t="str">
        <f t="shared" si="43"/>
        <v/>
      </c>
      <c r="I127" s="1564" t="str">
        <f t="shared" si="23"/>
        <v/>
      </c>
      <c r="K127" s="1564" t="str">
        <f t="shared" si="24"/>
        <v/>
      </c>
      <c r="M127" s="1564" t="str">
        <f t="shared" si="25"/>
        <v/>
      </c>
      <c r="O127" s="1564" t="str">
        <f t="shared" si="26"/>
        <v/>
      </c>
      <c r="Q127" s="1564" t="str">
        <f t="shared" si="27"/>
        <v/>
      </c>
      <c r="S127" s="1564" t="str">
        <f t="shared" si="28"/>
        <v/>
      </c>
      <c r="U127" s="1564" t="str">
        <f t="shared" si="29"/>
        <v/>
      </c>
      <c r="W127" s="1564" t="str">
        <f t="shared" si="30"/>
        <v/>
      </c>
      <c r="Y127" s="1564" t="str">
        <f t="shared" si="31"/>
        <v/>
      </c>
      <c r="AA127" s="1564" t="str">
        <f t="shared" si="32"/>
        <v/>
      </c>
      <c r="AC127" s="1564" t="str">
        <f t="shared" si="33"/>
        <v/>
      </c>
      <c r="AE127" s="1564" t="str">
        <f t="shared" si="34"/>
        <v/>
      </c>
      <c r="AG127" s="1564" t="str">
        <f t="shared" si="35"/>
        <v/>
      </c>
      <c r="AI127" s="1564" t="str">
        <f t="shared" si="36"/>
        <v/>
      </c>
      <c r="AK127" s="1564" t="str">
        <f t="shared" si="37"/>
        <v/>
      </c>
      <c r="AM127" s="1564" t="str">
        <f t="shared" si="38"/>
        <v/>
      </c>
      <c r="AO127" s="1564" t="str">
        <f t="shared" si="39"/>
        <v/>
      </c>
      <c r="AQ127" s="1564" t="str">
        <f t="shared" si="40"/>
        <v/>
      </c>
    </row>
    <row r="128" spans="5:43">
      <c r="E128" s="1564" t="str">
        <f t="shared" si="43"/>
        <v/>
      </c>
      <c r="G128" s="1564" t="str">
        <f t="shared" si="43"/>
        <v/>
      </c>
      <c r="I128" s="1564" t="str">
        <f t="shared" si="23"/>
        <v/>
      </c>
      <c r="K128" s="1564" t="str">
        <f t="shared" si="24"/>
        <v/>
      </c>
      <c r="M128" s="1564" t="str">
        <f t="shared" si="25"/>
        <v/>
      </c>
      <c r="O128" s="1564" t="str">
        <f t="shared" si="26"/>
        <v/>
      </c>
      <c r="Q128" s="1564" t="str">
        <f t="shared" si="27"/>
        <v/>
      </c>
      <c r="S128" s="1564" t="str">
        <f t="shared" si="28"/>
        <v/>
      </c>
      <c r="U128" s="1564" t="str">
        <f t="shared" si="29"/>
        <v/>
      </c>
      <c r="W128" s="1564" t="str">
        <f t="shared" si="30"/>
        <v/>
      </c>
      <c r="Y128" s="1564" t="str">
        <f t="shared" si="31"/>
        <v/>
      </c>
      <c r="AA128" s="1564" t="str">
        <f t="shared" si="32"/>
        <v/>
      </c>
      <c r="AC128" s="1564" t="str">
        <f t="shared" si="33"/>
        <v/>
      </c>
      <c r="AE128" s="1564" t="str">
        <f t="shared" si="34"/>
        <v/>
      </c>
      <c r="AG128" s="1564" t="str">
        <f t="shared" si="35"/>
        <v/>
      </c>
      <c r="AI128" s="1564" t="str">
        <f t="shared" si="36"/>
        <v/>
      </c>
      <c r="AK128" s="1564" t="str">
        <f t="shared" si="37"/>
        <v/>
      </c>
      <c r="AM128" s="1564" t="str">
        <f t="shared" si="38"/>
        <v/>
      </c>
      <c r="AO128" s="1564" t="str">
        <f t="shared" si="39"/>
        <v/>
      </c>
      <c r="AQ128" s="1564" t="str">
        <f t="shared" si="40"/>
        <v/>
      </c>
    </row>
    <row r="129" spans="5:43">
      <c r="E129" s="1564" t="str">
        <f t="shared" si="43"/>
        <v/>
      </c>
      <c r="G129" s="1564" t="str">
        <f t="shared" si="43"/>
        <v/>
      </c>
      <c r="I129" s="1564" t="str">
        <f t="shared" si="23"/>
        <v/>
      </c>
      <c r="K129" s="1564" t="str">
        <f t="shared" si="24"/>
        <v/>
      </c>
      <c r="M129" s="1564" t="str">
        <f t="shared" si="25"/>
        <v/>
      </c>
      <c r="O129" s="1564" t="str">
        <f t="shared" si="26"/>
        <v/>
      </c>
      <c r="Q129" s="1564" t="str">
        <f t="shared" si="27"/>
        <v/>
      </c>
      <c r="S129" s="1564" t="str">
        <f t="shared" si="28"/>
        <v/>
      </c>
      <c r="U129" s="1564" t="str">
        <f t="shared" si="29"/>
        <v/>
      </c>
      <c r="W129" s="1564" t="str">
        <f t="shared" si="30"/>
        <v/>
      </c>
      <c r="Y129" s="1564" t="str">
        <f t="shared" si="31"/>
        <v/>
      </c>
      <c r="AA129" s="1564" t="str">
        <f t="shared" si="32"/>
        <v/>
      </c>
      <c r="AC129" s="1564" t="str">
        <f t="shared" si="33"/>
        <v/>
      </c>
      <c r="AE129" s="1564" t="str">
        <f t="shared" si="34"/>
        <v/>
      </c>
      <c r="AG129" s="1564" t="str">
        <f t="shared" si="35"/>
        <v/>
      </c>
      <c r="AI129" s="1564" t="str">
        <f t="shared" si="36"/>
        <v/>
      </c>
      <c r="AK129" s="1564" t="str">
        <f t="shared" si="37"/>
        <v/>
      </c>
      <c r="AM129" s="1564" t="str">
        <f t="shared" si="38"/>
        <v/>
      </c>
      <c r="AO129" s="1564" t="str">
        <f t="shared" si="39"/>
        <v/>
      </c>
      <c r="AQ129" s="1564" t="str">
        <f t="shared" si="40"/>
        <v/>
      </c>
    </row>
    <row r="130" spans="5:43">
      <c r="E130" s="1564" t="str">
        <f t="shared" si="43"/>
        <v/>
      </c>
      <c r="G130" s="1564" t="str">
        <f t="shared" si="43"/>
        <v/>
      </c>
      <c r="I130" s="1564" t="str">
        <f t="shared" si="23"/>
        <v/>
      </c>
      <c r="K130" s="1564" t="str">
        <f t="shared" si="24"/>
        <v/>
      </c>
      <c r="M130" s="1564" t="str">
        <f t="shared" si="25"/>
        <v/>
      </c>
      <c r="O130" s="1564" t="str">
        <f t="shared" si="26"/>
        <v/>
      </c>
      <c r="Q130" s="1564" t="str">
        <f t="shared" si="27"/>
        <v/>
      </c>
      <c r="S130" s="1564" t="str">
        <f t="shared" si="28"/>
        <v/>
      </c>
      <c r="U130" s="1564" t="str">
        <f t="shared" si="29"/>
        <v/>
      </c>
      <c r="W130" s="1564" t="str">
        <f t="shared" si="30"/>
        <v/>
      </c>
      <c r="Y130" s="1564" t="str">
        <f t="shared" si="31"/>
        <v/>
      </c>
      <c r="AA130" s="1564" t="str">
        <f t="shared" si="32"/>
        <v/>
      </c>
      <c r="AC130" s="1564" t="str">
        <f t="shared" si="33"/>
        <v/>
      </c>
      <c r="AE130" s="1564" t="str">
        <f t="shared" si="34"/>
        <v/>
      </c>
      <c r="AG130" s="1564" t="str">
        <f t="shared" si="35"/>
        <v/>
      </c>
      <c r="AI130" s="1564" t="str">
        <f t="shared" si="36"/>
        <v/>
      </c>
      <c r="AK130" s="1564" t="str">
        <f t="shared" si="37"/>
        <v/>
      </c>
      <c r="AM130" s="1564" t="str">
        <f t="shared" si="38"/>
        <v/>
      </c>
      <c r="AO130" s="1564" t="str">
        <f t="shared" si="39"/>
        <v/>
      </c>
      <c r="AQ130" s="1564" t="str">
        <f t="shared" si="40"/>
        <v/>
      </c>
    </row>
    <row r="131" spans="5:43">
      <c r="E131" s="1564" t="str">
        <f t="shared" si="43"/>
        <v/>
      </c>
      <c r="G131" s="1564" t="str">
        <f t="shared" si="43"/>
        <v/>
      </c>
      <c r="I131" s="1564" t="str">
        <f t="shared" si="23"/>
        <v/>
      </c>
      <c r="K131" s="1564" t="str">
        <f t="shared" si="24"/>
        <v/>
      </c>
      <c r="M131" s="1564" t="str">
        <f t="shared" si="25"/>
        <v/>
      </c>
      <c r="O131" s="1564" t="str">
        <f t="shared" si="26"/>
        <v/>
      </c>
      <c r="Q131" s="1564" t="str">
        <f t="shared" si="27"/>
        <v/>
      </c>
      <c r="S131" s="1564" t="str">
        <f t="shared" si="28"/>
        <v/>
      </c>
      <c r="U131" s="1564" t="str">
        <f t="shared" si="29"/>
        <v/>
      </c>
      <c r="W131" s="1564" t="str">
        <f t="shared" si="30"/>
        <v/>
      </c>
      <c r="Y131" s="1564" t="str">
        <f t="shared" si="31"/>
        <v/>
      </c>
      <c r="AA131" s="1564" t="str">
        <f t="shared" si="32"/>
        <v/>
      </c>
      <c r="AC131" s="1564" t="str">
        <f t="shared" si="33"/>
        <v/>
      </c>
      <c r="AE131" s="1564" t="str">
        <f t="shared" si="34"/>
        <v/>
      </c>
      <c r="AG131" s="1564" t="str">
        <f t="shared" si="35"/>
        <v/>
      </c>
      <c r="AI131" s="1564" t="str">
        <f t="shared" si="36"/>
        <v/>
      </c>
      <c r="AK131" s="1564" t="str">
        <f t="shared" si="37"/>
        <v/>
      </c>
      <c r="AM131" s="1564" t="str">
        <f t="shared" si="38"/>
        <v/>
      </c>
      <c r="AO131" s="1564" t="str">
        <f t="shared" si="39"/>
        <v/>
      </c>
      <c r="AQ131" s="1564" t="str">
        <f t="shared" si="40"/>
        <v/>
      </c>
    </row>
    <row r="132" spans="5:43">
      <c r="E132" s="1564" t="str">
        <f t="shared" si="43"/>
        <v/>
      </c>
      <c r="G132" s="1564" t="str">
        <f t="shared" si="43"/>
        <v/>
      </c>
      <c r="I132" s="1564" t="str">
        <f t="shared" si="23"/>
        <v/>
      </c>
      <c r="K132" s="1564" t="str">
        <f t="shared" si="24"/>
        <v/>
      </c>
      <c r="M132" s="1564" t="str">
        <f t="shared" si="25"/>
        <v/>
      </c>
      <c r="O132" s="1564" t="str">
        <f t="shared" si="26"/>
        <v/>
      </c>
      <c r="Q132" s="1564" t="str">
        <f t="shared" si="27"/>
        <v/>
      </c>
      <c r="S132" s="1564" t="str">
        <f t="shared" si="28"/>
        <v/>
      </c>
      <c r="U132" s="1564" t="str">
        <f t="shared" si="29"/>
        <v/>
      </c>
      <c r="W132" s="1564" t="str">
        <f t="shared" si="30"/>
        <v/>
      </c>
      <c r="Y132" s="1564" t="str">
        <f t="shared" si="31"/>
        <v/>
      </c>
      <c r="AA132" s="1564" t="str">
        <f t="shared" si="32"/>
        <v/>
      </c>
      <c r="AC132" s="1564" t="str">
        <f t="shared" si="33"/>
        <v/>
      </c>
      <c r="AE132" s="1564" t="str">
        <f t="shared" si="34"/>
        <v/>
      </c>
      <c r="AG132" s="1564" t="str">
        <f t="shared" si="35"/>
        <v/>
      </c>
      <c r="AI132" s="1564" t="str">
        <f t="shared" si="36"/>
        <v/>
      </c>
      <c r="AK132" s="1564" t="str">
        <f t="shared" si="37"/>
        <v/>
      </c>
      <c r="AM132" s="1564" t="str">
        <f t="shared" si="38"/>
        <v/>
      </c>
      <c r="AO132" s="1564" t="str">
        <f t="shared" si="39"/>
        <v/>
      </c>
      <c r="AQ132" s="1564" t="str">
        <f t="shared" si="40"/>
        <v/>
      </c>
    </row>
    <row r="133" spans="5:43">
      <c r="E133" s="1564" t="str">
        <f t="shared" si="43"/>
        <v/>
      </c>
      <c r="G133" s="1564" t="str">
        <f t="shared" si="43"/>
        <v/>
      </c>
      <c r="I133" s="1564" t="str">
        <f t="shared" si="23"/>
        <v/>
      </c>
      <c r="K133" s="1564" t="str">
        <f t="shared" si="24"/>
        <v/>
      </c>
      <c r="M133" s="1564" t="str">
        <f t="shared" si="25"/>
        <v/>
      </c>
      <c r="O133" s="1564" t="str">
        <f t="shared" si="26"/>
        <v/>
      </c>
      <c r="Q133" s="1564" t="str">
        <f t="shared" si="27"/>
        <v/>
      </c>
      <c r="S133" s="1564" t="str">
        <f t="shared" si="28"/>
        <v/>
      </c>
      <c r="U133" s="1564" t="str">
        <f t="shared" si="29"/>
        <v/>
      </c>
      <c r="W133" s="1564" t="str">
        <f t="shared" si="30"/>
        <v/>
      </c>
      <c r="Y133" s="1564" t="str">
        <f t="shared" si="31"/>
        <v/>
      </c>
      <c r="AA133" s="1564" t="str">
        <f t="shared" si="32"/>
        <v/>
      </c>
      <c r="AC133" s="1564" t="str">
        <f t="shared" si="33"/>
        <v/>
      </c>
      <c r="AE133" s="1564" t="str">
        <f t="shared" si="34"/>
        <v/>
      </c>
      <c r="AG133" s="1564" t="str">
        <f t="shared" si="35"/>
        <v/>
      </c>
      <c r="AI133" s="1564" t="str">
        <f t="shared" si="36"/>
        <v/>
      </c>
      <c r="AK133" s="1564" t="str">
        <f t="shared" si="37"/>
        <v/>
      </c>
      <c r="AM133" s="1564" t="str">
        <f t="shared" si="38"/>
        <v/>
      </c>
      <c r="AO133" s="1564" t="str">
        <f t="shared" si="39"/>
        <v/>
      </c>
      <c r="AQ133" s="1564" t="str">
        <f t="shared" si="40"/>
        <v/>
      </c>
    </row>
    <row r="134" spans="5:43">
      <c r="E134" s="1564" t="str">
        <f t="shared" si="43"/>
        <v/>
      </c>
      <c r="G134" s="1564" t="str">
        <f t="shared" si="43"/>
        <v/>
      </c>
      <c r="I134" s="1564" t="str">
        <f t="shared" si="23"/>
        <v/>
      </c>
      <c r="K134" s="1564" t="str">
        <f t="shared" si="24"/>
        <v/>
      </c>
      <c r="M134" s="1564" t="str">
        <f t="shared" si="25"/>
        <v/>
      </c>
      <c r="O134" s="1564" t="str">
        <f t="shared" si="26"/>
        <v/>
      </c>
      <c r="Q134" s="1564" t="str">
        <f t="shared" si="27"/>
        <v/>
      </c>
      <c r="S134" s="1564" t="str">
        <f t="shared" si="28"/>
        <v/>
      </c>
      <c r="U134" s="1564" t="str">
        <f t="shared" si="29"/>
        <v/>
      </c>
      <c r="W134" s="1564" t="str">
        <f t="shared" si="30"/>
        <v/>
      </c>
      <c r="Y134" s="1564" t="str">
        <f t="shared" si="31"/>
        <v/>
      </c>
      <c r="AA134" s="1564" t="str">
        <f t="shared" si="32"/>
        <v/>
      </c>
      <c r="AC134" s="1564" t="str">
        <f t="shared" si="33"/>
        <v/>
      </c>
      <c r="AE134" s="1564" t="str">
        <f t="shared" si="34"/>
        <v/>
      </c>
      <c r="AG134" s="1564" t="str">
        <f t="shared" si="35"/>
        <v/>
      </c>
      <c r="AI134" s="1564" t="str">
        <f t="shared" si="36"/>
        <v/>
      </c>
      <c r="AK134" s="1564" t="str">
        <f t="shared" si="37"/>
        <v/>
      </c>
      <c r="AM134" s="1564" t="str">
        <f t="shared" si="38"/>
        <v/>
      </c>
      <c r="AO134" s="1564" t="str">
        <f t="shared" si="39"/>
        <v/>
      </c>
      <c r="AQ134" s="1564" t="str">
        <f t="shared" si="40"/>
        <v/>
      </c>
    </row>
    <row r="135" spans="5:43">
      <c r="E135" s="1564" t="str">
        <f t="shared" si="43"/>
        <v/>
      </c>
      <c r="G135" s="1564" t="str">
        <f t="shared" si="43"/>
        <v/>
      </c>
      <c r="I135" s="1564" t="str">
        <f t="shared" si="23"/>
        <v/>
      </c>
      <c r="K135" s="1564" t="str">
        <f t="shared" si="24"/>
        <v/>
      </c>
      <c r="M135" s="1564" t="str">
        <f t="shared" si="25"/>
        <v/>
      </c>
      <c r="O135" s="1564" t="str">
        <f t="shared" si="26"/>
        <v/>
      </c>
      <c r="Q135" s="1564" t="str">
        <f t="shared" si="27"/>
        <v/>
      </c>
      <c r="S135" s="1564" t="str">
        <f t="shared" si="28"/>
        <v/>
      </c>
      <c r="U135" s="1564" t="str">
        <f t="shared" si="29"/>
        <v/>
      </c>
      <c r="W135" s="1564" t="str">
        <f t="shared" si="30"/>
        <v/>
      </c>
      <c r="Y135" s="1564" t="str">
        <f t="shared" si="31"/>
        <v/>
      </c>
      <c r="AA135" s="1564" t="str">
        <f t="shared" si="32"/>
        <v/>
      </c>
      <c r="AC135" s="1564" t="str">
        <f t="shared" si="33"/>
        <v/>
      </c>
      <c r="AE135" s="1564" t="str">
        <f t="shared" si="34"/>
        <v/>
      </c>
      <c r="AG135" s="1564" t="str">
        <f t="shared" si="35"/>
        <v/>
      </c>
      <c r="AI135" s="1564" t="str">
        <f t="shared" si="36"/>
        <v/>
      </c>
      <c r="AK135" s="1564" t="str">
        <f t="shared" si="37"/>
        <v/>
      </c>
      <c r="AM135" s="1564" t="str">
        <f t="shared" si="38"/>
        <v/>
      </c>
      <c r="AO135" s="1564" t="str">
        <f t="shared" si="39"/>
        <v/>
      </c>
      <c r="AQ135" s="1564" t="str">
        <f t="shared" si="40"/>
        <v/>
      </c>
    </row>
    <row r="136" spans="5:43">
      <c r="E136" s="1564" t="str">
        <f t="shared" si="43"/>
        <v/>
      </c>
      <c r="G136" s="1564" t="str">
        <f t="shared" si="43"/>
        <v/>
      </c>
      <c r="I136" s="1564" t="str">
        <f t="shared" si="23"/>
        <v/>
      </c>
      <c r="K136" s="1564" t="str">
        <f t="shared" si="24"/>
        <v/>
      </c>
      <c r="M136" s="1564" t="str">
        <f t="shared" si="25"/>
        <v/>
      </c>
      <c r="O136" s="1564" t="str">
        <f t="shared" si="26"/>
        <v/>
      </c>
      <c r="Q136" s="1564" t="str">
        <f t="shared" si="27"/>
        <v/>
      </c>
      <c r="S136" s="1564" t="str">
        <f t="shared" si="28"/>
        <v/>
      </c>
      <c r="U136" s="1564" t="str">
        <f t="shared" si="29"/>
        <v/>
      </c>
      <c r="W136" s="1564" t="str">
        <f t="shared" si="30"/>
        <v/>
      </c>
      <c r="Y136" s="1564" t="str">
        <f t="shared" si="31"/>
        <v/>
      </c>
      <c r="AA136" s="1564" t="str">
        <f t="shared" si="32"/>
        <v/>
      </c>
      <c r="AC136" s="1564" t="str">
        <f t="shared" si="33"/>
        <v/>
      </c>
      <c r="AE136" s="1564" t="str">
        <f t="shared" si="34"/>
        <v/>
      </c>
      <c r="AG136" s="1564" t="str">
        <f t="shared" si="35"/>
        <v/>
      </c>
      <c r="AI136" s="1564" t="str">
        <f t="shared" si="36"/>
        <v/>
      </c>
      <c r="AK136" s="1564" t="str">
        <f t="shared" si="37"/>
        <v/>
      </c>
      <c r="AM136" s="1564" t="str">
        <f t="shared" si="38"/>
        <v/>
      </c>
      <c r="AO136" s="1564" t="str">
        <f t="shared" si="39"/>
        <v/>
      </c>
      <c r="AQ136" s="1564" t="str">
        <f t="shared" si="40"/>
        <v/>
      </c>
    </row>
    <row r="137" spans="5:43">
      <c r="E137" s="1564" t="str">
        <f t="shared" si="43"/>
        <v/>
      </c>
      <c r="G137" s="1564" t="str">
        <f t="shared" si="43"/>
        <v/>
      </c>
      <c r="I137" s="1564" t="str">
        <f t="shared" si="23"/>
        <v/>
      </c>
      <c r="K137" s="1564" t="str">
        <f t="shared" si="24"/>
        <v/>
      </c>
      <c r="M137" s="1564" t="str">
        <f t="shared" si="25"/>
        <v/>
      </c>
      <c r="O137" s="1564" t="str">
        <f t="shared" si="26"/>
        <v/>
      </c>
      <c r="Q137" s="1564" t="str">
        <f t="shared" si="27"/>
        <v/>
      </c>
      <c r="S137" s="1564" t="str">
        <f t="shared" si="28"/>
        <v/>
      </c>
      <c r="U137" s="1564" t="str">
        <f t="shared" si="29"/>
        <v/>
      </c>
      <c r="W137" s="1564" t="str">
        <f t="shared" si="30"/>
        <v/>
      </c>
      <c r="Y137" s="1564" t="str">
        <f t="shared" si="31"/>
        <v/>
      </c>
      <c r="AA137" s="1564" t="str">
        <f t="shared" si="32"/>
        <v/>
      </c>
      <c r="AC137" s="1564" t="str">
        <f t="shared" si="33"/>
        <v/>
      </c>
      <c r="AE137" s="1564" t="str">
        <f t="shared" si="34"/>
        <v/>
      </c>
      <c r="AG137" s="1564" t="str">
        <f t="shared" si="35"/>
        <v/>
      </c>
      <c r="AI137" s="1564" t="str">
        <f t="shared" si="36"/>
        <v/>
      </c>
      <c r="AK137" s="1564" t="str">
        <f t="shared" si="37"/>
        <v/>
      </c>
      <c r="AM137" s="1564" t="str">
        <f t="shared" si="38"/>
        <v/>
      </c>
      <c r="AO137" s="1564" t="str">
        <f t="shared" si="39"/>
        <v/>
      </c>
      <c r="AQ137" s="1564" t="str">
        <f t="shared" si="40"/>
        <v/>
      </c>
    </row>
    <row r="138" spans="5:43">
      <c r="E138" s="1564" t="str">
        <f t="shared" si="43"/>
        <v/>
      </c>
      <c r="G138" s="1564" t="str">
        <f t="shared" si="43"/>
        <v/>
      </c>
      <c r="I138" s="1564" t="str">
        <f t="shared" si="23"/>
        <v/>
      </c>
      <c r="K138" s="1564" t="str">
        <f t="shared" si="24"/>
        <v/>
      </c>
      <c r="M138" s="1564" t="str">
        <f t="shared" si="25"/>
        <v/>
      </c>
      <c r="O138" s="1564" t="str">
        <f t="shared" si="26"/>
        <v/>
      </c>
      <c r="Q138" s="1564" t="str">
        <f t="shared" si="27"/>
        <v/>
      </c>
      <c r="S138" s="1564" t="str">
        <f t="shared" si="28"/>
        <v/>
      </c>
      <c r="U138" s="1564" t="str">
        <f t="shared" si="29"/>
        <v/>
      </c>
      <c r="W138" s="1564" t="str">
        <f t="shared" si="30"/>
        <v/>
      </c>
      <c r="Y138" s="1564" t="str">
        <f t="shared" si="31"/>
        <v/>
      </c>
      <c r="AA138" s="1564" t="str">
        <f t="shared" si="32"/>
        <v/>
      </c>
      <c r="AC138" s="1564" t="str">
        <f t="shared" si="33"/>
        <v/>
      </c>
      <c r="AE138" s="1564" t="str">
        <f t="shared" si="34"/>
        <v/>
      </c>
      <c r="AG138" s="1564" t="str">
        <f t="shared" si="35"/>
        <v/>
      </c>
      <c r="AI138" s="1564" t="str">
        <f t="shared" si="36"/>
        <v/>
      </c>
      <c r="AK138" s="1564" t="str">
        <f t="shared" si="37"/>
        <v/>
      </c>
      <c r="AM138" s="1564" t="str">
        <f t="shared" si="38"/>
        <v/>
      </c>
      <c r="AO138" s="1564" t="str">
        <f t="shared" si="39"/>
        <v/>
      </c>
      <c r="AQ138" s="1564" t="str">
        <f t="shared" si="40"/>
        <v/>
      </c>
    </row>
    <row r="139" spans="5:43">
      <c r="E139" s="1564" t="str">
        <f t="shared" si="43"/>
        <v/>
      </c>
      <c r="G139" s="1564" t="str">
        <f t="shared" si="43"/>
        <v/>
      </c>
      <c r="I139" s="1564" t="str">
        <f t="shared" si="23"/>
        <v/>
      </c>
      <c r="K139" s="1564" t="str">
        <f t="shared" si="24"/>
        <v/>
      </c>
      <c r="M139" s="1564" t="str">
        <f t="shared" si="25"/>
        <v/>
      </c>
      <c r="O139" s="1564" t="str">
        <f t="shared" si="26"/>
        <v/>
      </c>
      <c r="Q139" s="1564" t="str">
        <f t="shared" si="27"/>
        <v/>
      </c>
      <c r="S139" s="1564" t="str">
        <f t="shared" si="28"/>
        <v/>
      </c>
      <c r="U139" s="1564" t="str">
        <f t="shared" si="29"/>
        <v/>
      </c>
      <c r="W139" s="1564" t="str">
        <f t="shared" si="30"/>
        <v/>
      </c>
      <c r="Y139" s="1564" t="str">
        <f t="shared" si="31"/>
        <v/>
      </c>
      <c r="AA139" s="1564" t="str">
        <f t="shared" si="32"/>
        <v/>
      </c>
      <c r="AC139" s="1564" t="str">
        <f t="shared" si="33"/>
        <v/>
      </c>
      <c r="AE139" s="1564" t="str">
        <f t="shared" si="34"/>
        <v/>
      </c>
      <c r="AG139" s="1564" t="str">
        <f t="shared" si="35"/>
        <v/>
      </c>
      <c r="AI139" s="1564" t="str">
        <f t="shared" si="36"/>
        <v/>
      </c>
      <c r="AK139" s="1564" t="str">
        <f t="shared" si="37"/>
        <v/>
      </c>
      <c r="AM139" s="1564" t="str">
        <f t="shared" si="38"/>
        <v/>
      </c>
      <c r="AO139" s="1564" t="str">
        <f t="shared" si="39"/>
        <v/>
      </c>
      <c r="AQ139" s="1564" t="str">
        <f t="shared" si="40"/>
        <v/>
      </c>
    </row>
    <row r="140" spans="5:43">
      <c r="E140" s="1564" t="str">
        <f t="shared" si="43"/>
        <v/>
      </c>
      <c r="G140" s="1564" t="str">
        <f t="shared" si="43"/>
        <v/>
      </c>
      <c r="I140" s="1564" t="str">
        <f t="shared" si="23"/>
        <v/>
      </c>
      <c r="K140" s="1564" t="str">
        <f t="shared" si="24"/>
        <v/>
      </c>
      <c r="M140" s="1564" t="str">
        <f t="shared" si="25"/>
        <v/>
      </c>
      <c r="O140" s="1564" t="str">
        <f t="shared" si="26"/>
        <v/>
      </c>
      <c r="Q140" s="1564" t="str">
        <f t="shared" si="27"/>
        <v/>
      </c>
      <c r="S140" s="1564" t="str">
        <f t="shared" si="28"/>
        <v/>
      </c>
      <c r="U140" s="1564" t="str">
        <f t="shared" si="29"/>
        <v/>
      </c>
      <c r="W140" s="1564" t="str">
        <f t="shared" si="30"/>
        <v/>
      </c>
      <c r="Y140" s="1564" t="str">
        <f t="shared" si="31"/>
        <v/>
      </c>
      <c r="AA140" s="1564" t="str">
        <f t="shared" si="32"/>
        <v/>
      </c>
      <c r="AC140" s="1564" t="str">
        <f t="shared" si="33"/>
        <v/>
      </c>
      <c r="AE140" s="1564" t="str">
        <f t="shared" si="34"/>
        <v/>
      </c>
      <c r="AG140" s="1564" t="str">
        <f t="shared" si="35"/>
        <v/>
      </c>
      <c r="AI140" s="1564" t="str">
        <f t="shared" si="36"/>
        <v/>
      </c>
      <c r="AK140" s="1564" t="str">
        <f t="shared" si="37"/>
        <v/>
      </c>
      <c r="AM140" s="1564" t="str">
        <f t="shared" si="38"/>
        <v/>
      </c>
      <c r="AO140" s="1564" t="str">
        <f t="shared" si="39"/>
        <v/>
      </c>
      <c r="AQ140" s="1564" t="str">
        <f t="shared" si="40"/>
        <v/>
      </c>
    </row>
    <row r="141" spans="5:43">
      <c r="E141" s="1564" t="str">
        <f t="shared" ref="E141:G156" si="44">IF(OR($B141=0,D141=0),"",D141/$B141)</f>
        <v/>
      </c>
      <c r="G141" s="1564" t="str">
        <f t="shared" si="44"/>
        <v/>
      </c>
      <c r="I141" s="1564" t="str">
        <f t="shared" ref="I141:I204" si="45">IF(OR($B141=0,H141=0),"",H141/$B141)</f>
        <v/>
      </c>
      <c r="K141" s="1564" t="str">
        <f t="shared" ref="K141:K204" si="46">IF(OR($B141=0,J141=0),"",J141/$B141)</f>
        <v/>
      </c>
      <c r="M141" s="1564" t="str">
        <f t="shared" ref="M141:M204" si="47">IF(OR($B141=0,L141=0),"",L141/$B141)</f>
        <v/>
      </c>
      <c r="O141" s="1564" t="str">
        <f t="shared" ref="O141:O204" si="48">IF(OR($B141=0,N141=0),"",N141/$B141)</f>
        <v/>
      </c>
      <c r="Q141" s="1564" t="str">
        <f t="shared" ref="Q141:Q204" si="49">IF(OR($B141=0,P141=0),"",P141/$B141)</f>
        <v/>
      </c>
      <c r="S141" s="1564" t="str">
        <f t="shared" ref="S141:S204" si="50">IF(OR($B141=0,R141=0),"",R141/$B141)</f>
        <v/>
      </c>
      <c r="U141" s="1564" t="str">
        <f t="shared" ref="U141:U204" si="51">IF(OR($B141=0,T141=0),"",T141/$B141)</f>
        <v/>
      </c>
      <c r="W141" s="1564" t="str">
        <f t="shared" ref="W141:W204" si="52">IF(OR($B141=0,V141=0),"",V141/$B141)</f>
        <v/>
      </c>
      <c r="Y141" s="1564" t="str">
        <f t="shared" ref="Y141:Y204" si="53">IF(OR($B141=0,X141=0),"",X141/$B141)</f>
        <v/>
      </c>
      <c r="AA141" s="1564" t="str">
        <f t="shared" ref="AA141:AA204" si="54">IF(OR($B141=0,Z141=0),"",Z141/$B141)</f>
        <v/>
      </c>
      <c r="AC141" s="1564" t="str">
        <f t="shared" ref="AC141:AC204" si="55">IF(OR($B141=0,AB141=0),"",AB141/$B141)</f>
        <v/>
      </c>
      <c r="AE141" s="1564" t="str">
        <f t="shared" ref="AE141:AE204" si="56">IF(OR($B141=0,AD141=0),"",AD141/$B141)</f>
        <v/>
      </c>
      <c r="AG141" s="1564" t="str">
        <f t="shared" ref="AG141:AG204" si="57">IF(OR($B141=0,AF141=0),"",AF141/$B141)</f>
        <v/>
      </c>
      <c r="AI141" s="1564" t="str">
        <f t="shared" ref="AI141:AI204" si="58">IF(OR($B141=0,AH141=0),"",AH141/$B141)</f>
        <v/>
      </c>
      <c r="AK141" s="1564" t="str">
        <f t="shared" ref="AK141:AK204" si="59">IF(OR($B141=0,AJ141=0),"",AJ141/$B141)</f>
        <v/>
      </c>
      <c r="AM141" s="1564" t="str">
        <f t="shared" ref="AM141:AM204" si="60">IF(OR($B141=0,AL141=0),"",AL141/$B141)</f>
        <v/>
      </c>
      <c r="AO141" s="1564" t="str">
        <f t="shared" ref="AO141:AO204" si="61">IF(OR($B141=0,AN141=0),"",AN141/$B141)</f>
        <v/>
      </c>
      <c r="AQ141" s="1564" t="str">
        <f t="shared" ref="AQ141:AQ204" si="62">IF(OR($B141=0,AP141=0),"",AP141/$B141)</f>
        <v/>
      </c>
    </row>
    <row r="142" spans="5:43">
      <c r="E142" s="1564" t="str">
        <f t="shared" si="44"/>
        <v/>
      </c>
      <c r="G142" s="1564" t="str">
        <f t="shared" si="44"/>
        <v/>
      </c>
      <c r="I142" s="1564" t="str">
        <f t="shared" si="45"/>
        <v/>
      </c>
      <c r="K142" s="1564" t="str">
        <f t="shared" si="46"/>
        <v/>
      </c>
      <c r="M142" s="1564" t="str">
        <f t="shared" si="47"/>
        <v/>
      </c>
      <c r="O142" s="1564" t="str">
        <f t="shared" si="48"/>
        <v/>
      </c>
      <c r="Q142" s="1564" t="str">
        <f t="shared" si="49"/>
        <v/>
      </c>
      <c r="S142" s="1564" t="str">
        <f t="shared" si="50"/>
        <v/>
      </c>
      <c r="U142" s="1564" t="str">
        <f t="shared" si="51"/>
        <v/>
      </c>
      <c r="W142" s="1564" t="str">
        <f t="shared" si="52"/>
        <v/>
      </c>
      <c r="Y142" s="1564" t="str">
        <f t="shared" si="53"/>
        <v/>
      </c>
      <c r="AA142" s="1564" t="str">
        <f t="shared" si="54"/>
        <v/>
      </c>
      <c r="AC142" s="1564" t="str">
        <f t="shared" si="55"/>
        <v/>
      </c>
      <c r="AE142" s="1564" t="str">
        <f t="shared" si="56"/>
        <v/>
      </c>
      <c r="AG142" s="1564" t="str">
        <f t="shared" si="57"/>
        <v/>
      </c>
      <c r="AI142" s="1564" t="str">
        <f t="shared" si="58"/>
        <v/>
      </c>
      <c r="AK142" s="1564" t="str">
        <f t="shared" si="59"/>
        <v/>
      </c>
      <c r="AM142" s="1564" t="str">
        <f t="shared" si="60"/>
        <v/>
      </c>
      <c r="AO142" s="1564" t="str">
        <f t="shared" si="61"/>
        <v/>
      </c>
      <c r="AQ142" s="1564" t="str">
        <f t="shared" si="62"/>
        <v/>
      </c>
    </row>
    <row r="143" spans="5:43">
      <c r="E143" s="1564" t="str">
        <f t="shared" si="44"/>
        <v/>
      </c>
      <c r="G143" s="1564" t="str">
        <f t="shared" si="44"/>
        <v/>
      </c>
      <c r="I143" s="1564" t="str">
        <f t="shared" si="45"/>
        <v/>
      </c>
      <c r="K143" s="1564" t="str">
        <f t="shared" si="46"/>
        <v/>
      </c>
      <c r="M143" s="1564" t="str">
        <f t="shared" si="47"/>
        <v/>
      </c>
      <c r="O143" s="1564" t="str">
        <f t="shared" si="48"/>
        <v/>
      </c>
      <c r="Q143" s="1564" t="str">
        <f t="shared" si="49"/>
        <v/>
      </c>
      <c r="S143" s="1564" t="str">
        <f t="shared" si="50"/>
        <v/>
      </c>
      <c r="U143" s="1564" t="str">
        <f t="shared" si="51"/>
        <v/>
      </c>
      <c r="W143" s="1564" t="str">
        <f t="shared" si="52"/>
        <v/>
      </c>
      <c r="Y143" s="1564" t="str">
        <f t="shared" si="53"/>
        <v/>
      </c>
      <c r="AA143" s="1564" t="str">
        <f t="shared" si="54"/>
        <v/>
      </c>
      <c r="AC143" s="1564" t="str">
        <f t="shared" si="55"/>
        <v/>
      </c>
      <c r="AE143" s="1564" t="str">
        <f t="shared" si="56"/>
        <v/>
      </c>
      <c r="AG143" s="1564" t="str">
        <f t="shared" si="57"/>
        <v/>
      </c>
      <c r="AI143" s="1564" t="str">
        <f t="shared" si="58"/>
        <v/>
      </c>
      <c r="AK143" s="1564" t="str">
        <f t="shared" si="59"/>
        <v/>
      </c>
      <c r="AM143" s="1564" t="str">
        <f t="shared" si="60"/>
        <v/>
      </c>
      <c r="AO143" s="1564" t="str">
        <f t="shared" si="61"/>
        <v/>
      </c>
      <c r="AQ143" s="1564" t="str">
        <f t="shared" si="62"/>
        <v/>
      </c>
    </row>
    <row r="144" spans="5:43">
      <c r="E144" s="1564" t="str">
        <f t="shared" si="44"/>
        <v/>
      </c>
      <c r="G144" s="1564" t="str">
        <f t="shared" si="44"/>
        <v/>
      </c>
      <c r="I144" s="1564" t="str">
        <f t="shared" si="45"/>
        <v/>
      </c>
      <c r="K144" s="1564" t="str">
        <f t="shared" si="46"/>
        <v/>
      </c>
      <c r="M144" s="1564" t="str">
        <f t="shared" si="47"/>
        <v/>
      </c>
      <c r="O144" s="1564" t="str">
        <f t="shared" si="48"/>
        <v/>
      </c>
      <c r="Q144" s="1564" t="str">
        <f t="shared" si="49"/>
        <v/>
      </c>
      <c r="S144" s="1564" t="str">
        <f t="shared" si="50"/>
        <v/>
      </c>
      <c r="U144" s="1564" t="str">
        <f t="shared" si="51"/>
        <v/>
      </c>
      <c r="W144" s="1564" t="str">
        <f t="shared" si="52"/>
        <v/>
      </c>
      <c r="Y144" s="1564" t="str">
        <f t="shared" si="53"/>
        <v/>
      </c>
      <c r="AA144" s="1564" t="str">
        <f t="shared" si="54"/>
        <v/>
      </c>
      <c r="AC144" s="1564" t="str">
        <f t="shared" si="55"/>
        <v/>
      </c>
      <c r="AE144" s="1564" t="str">
        <f t="shared" si="56"/>
        <v/>
      </c>
      <c r="AG144" s="1564" t="str">
        <f t="shared" si="57"/>
        <v/>
      </c>
      <c r="AI144" s="1564" t="str">
        <f t="shared" si="58"/>
        <v/>
      </c>
      <c r="AK144" s="1564" t="str">
        <f t="shared" si="59"/>
        <v/>
      </c>
      <c r="AM144" s="1564" t="str">
        <f t="shared" si="60"/>
        <v/>
      </c>
      <c r="AO144" s="1564" t="str">
        <f t="shared" si="61"/>
        <v/>
      </c>
      <c r="AQ144" s="1564" t="str">
        <f t="shared" si="62"/>
        <v/>
      </c>
    </row>
    <row r="145" spans="5:43">
      <c r="E145" s="1564" t="str">
        <f t="shared" si="44"/>
        <v/>
      </c>
      <c r="G145" s="1564" t="str">
        <f t="shared" si="44"/>
        <v/>
      </c>
      <c r="I145" s="1564" t="str">
        <f t="shared" si="45"/>
        <v/>
      </c>
      <c r="K145" s="1564" t="str">
        <f t="shared" si="46"/>
        <v/>
      </c>
      <c r="M145" s="1564" t="str">
        <f t="shared" si="47"/>
        <v/>
      </c>
      <c r="O145" s="1564" t="str">
        <f t="shared" si="48"/>
        <v/>
      </c>
      <c r="Q145" s="1564" t="str">
        <f t="shared" si="49"/>
        <v/>
      </c>
      <c r="S145" s="1564" t="str">
        <f t="shared" si="50"/>
        <v/>
      </c>
      <c r="U145" s="1564" t="str">
        <f t="shared" si="51"/>
        <v/>
      </c>
      <c r="W145" s="1564" t="str">
        <f t="shared" si="52"/>
        <v/>
      </c>
      <c r="Y145" s="1564" t="str">
        <f t="shared" si="53"/>
        <v/>
      </c>
      <c r="AA145" s="1564" t="str">
        <f t="shared" si="54"/>
        <v/>
      </c>
      <c r="AC145" s="1564" t="str">
        <f t="shared" si="55"/>
        <v/>
      </c>
      <c r="AE145" s="1564" t="str">
        <f t="shared" si="56"/>
        <v/>
      </c>
      <c r="AG145" s="1564" t="str">
        <f t="shared" si="57"/>
        <v/>
      </c>
      <c r="AI145" s="1564" t="str">
        <f t="shared" si="58"/>
        <v/>
      </c>
      <c r="AK145" s="1564" t="str">
        <f t="shared" si="59"/>
        <v/>
      </c>
      <c r="AM145" s="1564" t="str">
        <f t="shared" si="60"/>
        <v/>
      </c>
      <c r="AO145" s="1564" t="str">
        <f t="shared" si="61"/>
        <v/>
      </c>
      <c r="AQ145" s="1564" t="str">
        <f t="shared" si="62"/>
        <v/>
      </c>
    </row>
    <row r="146" spans="5:43">
      <c r="E146" s="1564" t="str">
        <f t="shared" si="44"/>
        <v/>
      </c>
      <c r="G146" s="1564" t="str">
        <f t="shared" si="44"/>
        <v/>
      </c>
      <c r="I146" s="1564" t="str">
        <f t="shared" si="45"/>
        <v/>
      </c>
      <c r="K146" s="1564" t="str">
        <f t="shared" si="46"/>
        <v/>
      </c>
      <c r="M146" s="1564" t="str">
        <f t="shared" si="47"/>
        <v/>
      </c>
      <c r="O146" s="1564" t="str">
        <f t="shared" si="48"/>
        <v/>
      </c>
      <c r="Q146" s="1564" t="str">
        <f t="shared" si="49"/>
        <v/>
      </c>
      <c r="S146" s="1564" t="str">
        <f t="shared" si="50"/>
        <v/>
      </c>
      <c r="U146" s="1564" t="str">
        <f t="shared" si="51"/>
        <v/>
      </c>
      <c r="W146" s="1564" t="str">
        <f t="shared" si="52"/>
        <v/>
      </c>
      <c r="Y146" s="1564" t="str">
        <f t="shared" si="53"/>
        <v/>
      </c>
      <c r="AA146" s="1564" t="str">
        <f t="shared" si="54"/>
        <v/>
      </c>
      <c r="AC146" s="1564" t="str">
        <f t="shared" si="55"/>
        <v/>
      </c>
      <c r="AE146" s="1564" t="str">
        <f t="shared" si="56"/>
        <v/>
      </c>
      <c r="AG146" s="1564" t="str">
        <f t="shared" si="57"/>
        <v/>
      </c>
      <c r="AI146" s="1564" t="str">
        <f t="shared" si="58"/>
        <v/>
      </c>
      <c r="AK146" s="1564" t="str">
        <f t="shared" si="59"/>
        <v/>
      </c>
      <c r="AM146" s="1564" t="str">
        <f t="shared" si="60"/>
        <v/>
      </c>
      <c r="AO146" s="1564" t="str">
        <f t="shared" si="61"/>
        <v/>
      </c>
      <c r="AQ146" s="1564" t="str">
        <f t="shared" si="62"/>
        <v/>
      </c>
    </row>
    <row r="147" spans="5:43">
      <c r="E147" s="1564" t="str">
        <f t="shared" si="44"/>
        <v/>
      </c>
      <c r="G147" s="1564" t="str">
        <f t="shared" si="44"/>
        <v/>
      </c>
      <c r="I147" s="1564" t="str">
        <f t="shared" si="45"/>
        <v/>
      </c>
      <c r="K147" s="1564" t="str">
        <f t="shared" si="46"/>
        <v/>
      </c>
      <c r="M147" s="1564" t="str">
        <f t="shared" si="47"/>
        <v/>
      </c>
      <c r="O147" s="1564" t="str">
        <f t="shared" si="48"/>
        <v/>
      </c>
      <c r="Q147" s="1564" t="str">
        <f t="shared" si="49"/>
        <v/>
      </c>
      <c r="S147" s="1564" t="str">
        <f t="shared" si="50"/>
        <v/>
      </c>
      <c r="U147" s="1564" t="str">
        <f t="shared" si="51"/>
        <v/>
      </c>
      <c r="W147" s="1564" t="str">
        <f t="shared" si="52"/>
        <v/>
      </c>
      <c r="Y147" s="1564" t="str">
        <f t="shared" si="53"/>
        <v/>
      </c>
      <c r="AA147" s="1564" t="str">
        <f t="shared" si="54"/>
        <v/>
      </c>
      <c r="AC147" s="1564" t="str">
        <f t="shared" si="55"/>
        <v/>
      </c>
      <c r="AE147" s="1564" t="str">
        <f t="shared" si="56"/>
        <v/>
      </c>
      <c r="AG147" s="1564" t="str">
        <f t="shared" si="57"/>
        <v/>
      </c>
      <c r="AI147" s="1564" t="str">
        <f t="shared" si="58"/>
        <v/>
      </c>
      <c r="AK147" s="1564" t="str">
        <f t="shared" si="59"/>
        <v/>
      </c>
      <c r="AM147" s="1564" t="str">
        <f t="shared" si="60"/>
        <v/>
      </c>
      <c r="AO147" s="1564" t="str">
        <f t="shared" si="61"/>
        <v/>
      </c>
      <c r="AQ147" s="1564" t="str">
        <f t="shared" si="62"/>
        <v/>
      </c>
    </row>
    <row r="148" spans="5:43">
      <c r="E148" s="1564" t="str">
        <f t="shared" si="44"/>
        <v/>
      </c>
      <c r="G148" s="1564" t="str">
        <f t="shared" si="44"/>
        <v/>
      </c>
      <c r="I148" s="1564" t="str">
        <f t="shared" si="45"/>
        <v/>
      </c>
      <c r="K148" s="1564" t="str">
        <f t="shared" si="46"/>
        <v/>
      </c>
      <c r="M148" s="1564" t="str">
        <f t="shared" si="47"/>
        <v/>
      </c>
      <c r="O148" s="1564" t="str">
        <f t="shared" si="48"/>
        <v/>
      </c>
      <c r="Q148" s="1564" t="str">
        <f t="shared" si="49"/>
        <v/>
      </c>
      <c r="S148" s="1564" t="str">
        <f t="shared" si="50"/>
        <v/>
      </c>
      <c r="U148" s="1564" t="str">
        <f t="shared" si="51"/>
        <v/>
      </c>
      <c r="W148" s="1564" t="str">
        <f t="shared" si="52"/>
        <v/>
      </c>
      <c r="Y148" s="1564" t="str">
        <f t="shared" si="53"/>
        <v/>
      </c>
      <c r="AA148" s="1564" t="str">
        <f t="shared" si="54"/>
        <v/>
      </c>
      <c r="AC148" s="1564" t="str">
        <f t="shared" si="55"/>
        <v/>
      </c>
      <c r="AE148" s="1564" t="str">
        <f t="shared" si="56"/>
        <v/>
      </c>
      <c r="AG148" s="1564" t="str">
        <f t="shared" si="57"/>
        <v/>
      </c>
      <c r="AI148" s="1564" t="str">
        <f t="shared" si="58"/>
        <v/>
      </c>
      <c r="AK148" s="1564" t="str">
        <f t="shared" si="59"/>
        <v/>
      </c>
      <c r="AM148" s="1564" t="str">
        <f t="shared" si="60"/>
        <v/>
      </c>
      <c r="AO148" s="1564" t="str">
        <f t="shared" si="61"/>
        <v/>
      </c>
      <c r="AQ148" s="1564" t="str">
        <f t="shared" si="62"/>
        <v/>
      </c>
    </row>
    <row r="149" spans="5:43">
      <c r="E149" s="1564" t="str">
        <f t="shared" si="44"/>
        <v/>
      </c>
      <c r="G149" s="1564" t="str">
        <f t="shared" si="44"/>
        <v/>
      </c>
      <c r="I149" s="1564" t="str">
        <f t="shared" si="45"/>
        <v/>
      </c>
      <c r="K149" s="1564" t="str">
        <f t="shared" si="46"/>
        <v/>
      </c>
      <c r="M149" s="1564" t="str">
        <f t="shared" si="47"/>
        <v/>
      </c>
      <c r="O149" s="1564" t="str">
        <f t="shared" si="48"/>
        <v/>
      </c>
      <c r="Q149" s="1564" t="str">
        <f t="shared" si="49"/>
        <v/>
      </c>
      <c r="S149" s="1564" t="str">
        <f t="shared" si="50"/>
        <v/>
      </c>
      <c r="U149" s="1564" t="str">
        <f t="shared" si="51"/>
        <v/>
      </c>
      <c r="W149" s="1564" t="str">
        <f t="shared" si="52"/>
        <v/>
      </c>
      <c r="Y149" s="1564" t="str">
        <f t="shared" si="53"/>
        <v/>
      </c>
      <c r="AA149" s="1564" t="str">
        <f t="shared" si="54"/>
        <v/>
      </c>
      <c r="AC149" s="1564" t="str">
        <f t="shared" si="55"/>
        <v/>
      </c>
      <c r="AE149" s="1564" t="str">
        <f t="shared" si="56"/>
        <v/>
      </c>
      <c r="AG149" s="1564" t="str">
        <f t="shared" si="57"/>
        <v/>
      </c>
      <c r="AI149" s="1564" t="str">
        <f t="shared" si="58"/>
        <v/>
      </c>
      <c r="AK149" s="1564" t="str">
        <f t="shared" si="59"/>
        <v/>
      </c>
      <c r="AM149" s="1564" t="str">
        <f t="shared" si="60"/>
        <v/>
      </c>
      <c r="AO149" s="1564" t="str">
        <f t="shared" si="61"/>
        <v/>
      </c>
      <c r="AQ149" s="1564" t="str">
        <f t="shared" si="62"/>
        <v/>
      </c>
    </row>
    <row r="150" spans="5:43">
      <c r="E150" s="1564" t="str">
        <f t="shared" si="44"/>
        <v/>
      </c>
      <c r="G150" s="1564" t="str">
        <f t="shared" si="44"/>
        <v/>
      </c>
      <c r="I150" s="1564" t="str">
        <f t="shared" si="45"/>
        <v/>
      </c>
      <c r="K150" s="1564" t="str">
        <f t="shared" si="46"/>
        <v/>
      </c>
      <c r="M150" s="1564" t="str">
        <f t="shared" si="47"/>
        <v/>
      </c>
      <c r="O150" s="1564" t="str">
        <f t="shared" si="48"/>
        <v/>
      </c>
      <c r="Q150" s="1564" t="str">
        <f t="shared" si="49"/>
        <v/>
      </c>
      <c r="S150" s="1564" t="str">
        <f t="shared" si="50"/>
        <v/>
      </c>
      <c r="U150" s="1564" t="str">
        <f t="shared" si="51"/>
        <v/>
      </c>
      <c r="W150" s="1564" t="str">
        <f t="shared" si="52"/>
        <v/>
      </c>
      <c r="Y150" s="1564" t="str">
        <f t="shared" si="53"/>
        <v/>
      </c>
      <c r="AA150" s="1564" t="str">
        <f t="shared" si="54"/>
        <v/>
      </c>
      <c r="AC150" s="1564" t="str">
        <f t="shared" si="55"/>
        <v/>
      </c>
      <c r="AE150" s="1564" t="str">
        <f t="shared" si="56"/>
        <v/>
      </c>
      <c r="AG150" s="1564" t="str">
        <f t="shared" si="57"/>
        <v/>
      </c>
      <c r="AI150" s="1564" t="str">
        <f t="shared" si="58"/>
        <v/>
      </c>
      <c r="AK150" s="1564" t="str">
        <f t="shared" si="59"/>
        <v/>
      </c>
      <c r="AM150" s="1564" t="str">
        <f t="shared" si="60"/>
        <v/>
      </c>
      <c r="AO150" s="1564" t="str">
        <f t="shared" si="61"/>
        <v/>
      </c>
      <c r="AQ150" s="1564" t="str">
        <f t="shared" si="62"/>
        <v/>
      </c>
    </row>
    <row r="151" spans="5:43">
      <c r="E151" s="1564" t="str">
        <f t="shared" si="44"/>
        <v/>
      </c>
      <c r="G151" s="1564" t="str">
        <f t="shared" si="44"/>
        <v/>
      </c>
      <c r="I151" s="1564" t="str">
        <f t="shared" si="45"/>
        <v/>
      </c>
      <c r="K151" s="1564" t="str">
        <f t="shared" si="46"/>
        <v/>
      </c>
      <c r="M151" s="1564" t="str">
        <f t="shared" si="47"/>
        <v/>
      </c>
      <c r="O151" s="1564" t="str">
        <f t="shared" si="48"/>
        <v/>
      </c>
      <c r="Q151" s="1564" t="str">
        <f t="shared" si="49"/>
        <v/>
      </c>
      <c r="S151" s="1564" t="str">
        <f t="shared" si="50"/>
        <v/>
      </c>
      <c r="U151" s="1564" t="str">
        <f t="shared" si="51"/>
        <v/>
      </c>
      <c r="W151" s="1564" t="str">
        <f t="shared" si="52"/>
        <v/>
      </c>
      <c r="Y151" s="1564" t="str">
        <f t="shared" si="53"/>
        <v/>
      </c>
      <c r="AA151" s="1564" t="str">
        <f t="shared" si="54"/>
        <v/>
      </c>
      <c r="AC151" s="1564" t="str">
        <f t="shared" si="55"/>
        <v/>
      </c>
      <c r="AE151" s="1564" t="str">
        <f t="shared" si="56"/>
        <v/>
      </c>
      <c r="AG151" s="1564" t="str">
        <f t="shared" si="57"/>
        <v/>
      </c>
      <c r="AI151" s="1564" t="str">
        <f t="shared" si="58"/>
        <v/>
      </c>
      <c r="AK151" s="1564" t="str">
        <f t="shared" si="59"/>
        <v/>
      </c>
      <c r="AM151" s="1564" t="str">
        <f t="shared" si="60"/>
        <v/>
      </c>
      <c r="AO151" s="1564" t="str">
        <f t="shared" si="61"/>
        <v/>
      </c>
      <c r="AQ151" s="1564" t="str">
        <f t="shared" si="62"/>
        <v/>
      </c>
    </row>
    <row r="152" spans="5:43">
      <c r="E152" s="1564" t="str">
        <f t="shared" si="44"/>
        <v/>
      </c>
      <c r="G152" s="1564" t="str">
        <f t="shared" si="44"/>
        <v/>
      </c>
      <c r="I152" s="1564" t="str">
        <f t="shared" si="45"/>
        <v/>
      </c>
      <c r="K152" s="1564" t="str">
        <f t="shared" si="46"/>
        <v/>
      </c>
      <c r="M152" s="1564" t="str">
        <f t="shared" si="47"/>
        <v/>
      </c>
      <c r="O152" s="1564" t="str">
        <f t="shared" si="48"/>
        <v/>
      </c>
      <c r="Q152" s="1564" t="str">
        <f t="shared" si="49"/>
        <v/>
      </c>
      <c r="S152" s="1564" t="str">
        <f t="shared" si="50"/>
        <v/>
      </c>
      <c r="U152" s="1564" t="str">
        <f t="shared" si="51"/>
        <v/>
      </c>
      <c r="W152" s="1564" t="str">
        <f t="shared" si="52"/>
        <v/>
      </c>
      <c r="Y152" s="1564" t="str">
        <f t="shared" si="53"/>
        <v/>
      </c>
      <c r="AA152" s="1564" t="str">
        <f t="shared" si="54"/>
        <v/>
      </c>
      <c r="AC152" s="1564" t="str">
        <f t="shared" si="55"/>
        <v/>
      </c>
      <c r="AE152" s="1564" t="str">
        <f t="shared" si="56"/>
        <v/>
      </c>
      <c r="AG152" s="1564" t="str">
        <f t="shared" si="57"/>
        <v/>
      </c>
      <c r="AI152" s="1564" t="str">
        <f t="shared" si="58"/>
        <v/>
      </c>
      <c r="AK152" s="1564" t="str">
        <f t="shared" si="59"/>
        <v/>
      </c>
      <c r="AM152" s="1564" t="str">
        <f t="shared" si="60"/>
        <v/>
      </c>
      <c r="AO152" s="1564" t="str">
        <f t="shared" si="61"/>
        <v/>
      </c>
      <c r="AQ152" s="1564" t="str">
        <f t="shared" si="62"/>
        <v/>
      </c>
    </row>
    <row r="153" spans="5:43">
      <c r="E153" s="1564" t="str">
        <f t="shared" si="44"/>
        <v/>
      </c>
      <c r="G153" s="1564" t="str">
        <f t="shared" si="44"/>
        <v/>
      </c>
      <c r="I153" s="1564" t="str">
        <f t="shared" si="45"/>
        <v/>
      </c>
      <c r="K153" s="1564" t="str">
        <f t="shared" si="46"/>
        <v/>
      </c>
      <c r="M153" s="1564" t="str">
        <f t="shared" si="47"/>
        <v/>
      </c>
      <c r="O153" s="1564" t="str">
        <f t="shared" si="48"/>
        <v/>
      </c>
      <c r="Q153" s="1564" t="str">
        <f t="shared" si="49"/>
        <v/>
      </c>
      <c r="S153" s="1564" t="str">
        <f t="shared" si="50"/>
        <v/>
      </c>
      <c r="U153" s="1564" t="str">
        <f t="shared" si="51"/>
        <v/>
      </c>
      <c r="W153" s="1564" t="str">
        <f t="shared" si="52"/>
        <v/>
      </c>
      <c r="Y153" s="1564" t="str">
        <f t="shared" si="53"/>
        <v/>
      </c>
      <c r="AA153" s="1564" t="str">
        <f t="shared" si="54"/>
        <v/>
      </c>
      <c r="AC153" s="1564" t="str">
        <f t="shared" si="55"/>
        <v/>
      </c>
      <c r="AE153" s="1564" t="str">
        <f t="shared" si="56"/>
        <v/>
      </c>
      <c r="AG153" s="1564" t="str">
        <f t="shared" si="57"/>
        <v/>
      </c>
      <c r="AI153" s="1564" t="str">
        <f t="shared" si="58"/>
        <v/>
      </c>
      <c r="AK153" s="1564" t="str">
        <f t="shared" si="59"/>
        <v/>
      </c>
      <c r="AM153" s="1564" t="str">
        <f t="shared" si="60"/>
        <v/>
      </c>
      <c r="AO153" s="1564" t="str">
        <f t="shared" si="61"/>
        <v/>
      </c>
      <c r="AQ153" s="1564" t="str">
        <f t="shared" si="62"/>
        <v/>
      </c>
    </row>
    <row r="154" spans="5:43">
      <c r="E154" s="1564" t="str">
        <f t="shared" si="44"/>
        <v/>
      </c>
      <c r="G154" s="1564" t="str">
        <f t="shared" si="44"/>
        <v/>
      </c>
      <c r="I154" s="1564" t="str">
        <f t="shared" si="45"/>
        <v/>
      </c>
      <c r="K154" s="1564" t="str">
        <f t="shared" si="46"/>
        <v/>
      </c>
      <c r="M154" s="1564" t="str">
        <f t="shared" si="47"/>
        <v/>
      </c>
      <c r="O154" s="1564" t="str">
        <f t="shared" si="48"/>
        <v/>
      </c>
      <c r="Q154" s="1564" t="str">
        <f t="shared" si="49"/>
        <v/>
      </c>
      <c r="S154" s="1564" t="str">
        <f t="shared" si="50"/>
        <v/>
      </c>
      <c r="U154" s="1564" t="str">
        <f t="shared" si="51"/>
        <v/>
      </c>
      <c r="W154" s="1564" t="str">
        <f t="shared" si="52"/>
        <v/>
      </c>
      <c r="Y154" s="1564" t="str">
        <f t="shared" si="53"/>
        <v/>
      </c>
      <c r="AA154" s="1564" t="str">
        <f t="shared" si="54"/>
        <v/>
      </c>
      <c r="AC154" s="1564" t="str">
        <f t="shared" si="55"/>
        <v/>
      </c>
      <c r="AE154" s="1564" t="str">
        <f t="shared" si="56"/>
        <v/>
      </c>
      <c r="AG154" s="1564" t="str">
        <f t="shared" si="57"/>
        <v/>
      </c>
      <c r="AI154" s="1564" t="str">
        <f t="shared" si="58"/>
        <v/>
      </c>
      <c r="AK154" s="1564" t="str">
        <f t="shared" si="59"/>
        <v/>
      </c>
      <c r="AM154" s="1564" t="str">
        <f t="shared" si="60"/>
        <v/>
      </c>
      <c r="AO154" s="1564" t="str">
        <f t="shared" si="61"/>
        <v/>
      </c>
      <c r="AQ154" s="1564" t="str">
        <f t="shared" si="62"/>
        <v/>
      </c>
    </row>
    <row r="155" spans="5:43">
      <c r="E155" s="1564" t="str">
        <f t="shared" si="44"/>
        <v/>
      </c>
      <c r="G155" s="1564" t="str">
        <f t="shared" si="44"/>
        <v/>
      </c>
      <c r="I155" s="1564" t="str">
        <f t="shared" si="45"/>
        <v/>
      </c>
      <c r="K155" s="1564" t="str">
        <f t="shared" si="46"/>
        <v/>
      </c>
      <c r="M155" s="1564" t="str">
        <f t="shared" si="47"/>
        <v/>
      </c>
      <c r="O155" s="1564" t="str">
        <f t="shared" si="48"/>
        <v/>
      </c>
      <c r="Q155" s="1564" t="str">
        <f t="shared" si="49"/>
        <v/>
      </c>
      <c r="S155" s="1564" t="str">
        <f t="shared" si="50"/>
        <v/>
      </c>
      <c r="U155" s="1564" t="str">
        <f t="shared" si="51"/>
        <v/>
      </c>
      <c r="W155" s="1564" t="str">
        <f t="shared" si="52"/>
        <v/>
      </c>
      <c r="Y155" s="1564" t="str">
        <f t="shared" si="53"/>
        <v/>
      </c>
      <c r="AA155" s="1564" t="str">
        <f t="shared" si="54"/>
        <v/>
      </c>
      <c r="AC155" s="1564" t="str">
        <f t="shared" si="55"/>
        <v/>
      </c>
      <c r="AE155" s="1564" t="str">
        <f t="shared" si="56"/>
        <v/>
      </c>
      <c r="AG155" s="1564" t="str">
        <f t="shared" si="57"/>
        <v/>
      </c>
      <c r="AI155" s="1564" t="str">
        <f t="shared" si="58"/>
        <v/>
      </c>
      <c r="AK155" s="1564" t="str">
        <f t="shared" si="59"/>
        <v/>
      </c>
      <c r="AM155" s="1564" t="str">
        <f t="shared" si="60"/>
        <v/>
      </c>
      <c r="AO155" s="1564" t="str">
        <f t="shared" si="61"/>
        <v/>
      </c>
      <c r="AQ155" s="1564" t="str">
        <f t="shared" si="62"/>
        <v/>
      </c>
    </row>
    <row r="156" spans="5:43">
      <c r="E156" s="1564" t="str">
        <f t="shared" si="44"/>
        <v/>
      </c>
      <c r="G156" s="1564" t="str">
        <f t="shared" si="44"/>
        <v/>
      </c>
      <c r="I156" s="1564" t="str">
        <f t="shared" si="45"/>
        <v/>
      </c>
      <c r="K156" s="1564" t="str">
        <f t="shared" si="46"/>
        <v/>
      </c>
      <c r="M156" s="1564" t="str">
        <f t="shared" si="47"/>
        <v/>
      </c>
      <c r="O156" s="1564" t="str">
        <f t="shared" si="48"/>
        <v/>
      </c>
      <c r="Q156" s="1564" t="str">
        <f t="shared" si="49"/>
        <v/>
      </c>
      <c r="S156" s="1564" t="str">
        <f t="shared" si="50"/>
        <v/>
      </c>
      <c r="U156" s="1564" t="str">
        <f t="shared" si="51"/>
        <v/>
      </c>
      <c r="W156" s="1564" t="str">
        <f t="shared" si="52"/>
        <v/>
      </c>
      <c r="Y156" s="1564" t="str">
        <f t="shared" si="53"/>
        <v/>
      </c>
      <c r="AA156" s="1564" t="str">
        <f t="shared" si="54"/>
        <v/>
      </c>
      <c r="AC156" s="1564" t="str">
        <f t="shared" si="55"/>
        <v/>
      </c>
      <c r="AE156" s="1564" t="str">
        <f t="shared" si="56"/>
        <v/>
      </c>
      <c r="AG156" s="1564" t="str">
        <f t="shared" si="57"/>
        <v/>
      </c>
      <c r="AI156" s="1564" t="str">
        <f t="shared" si="58"/>
        <v/>
      </c>
      <c r="AK156" s="1564" t="str">
        <f t="shared" si="59"/>
        <v/>
      </c>
      <c r="AM156" s="1564" t="str">
        <f t="shared" si="60"/>
        <v/>
      </c>
      <c r="AO156" s="1564" t="str">
        <f t="shared" si="61"/>
        <v/>
      </c>
      <c r="AQ156" s="1564" t="str">
        <f t="shared" si="62"/>
        <v/>
      </c>
    </row>
    <row r="157" spans="5:43">
      <c r="E157" s="1564" t="str">
        <f t="shared" ref="E157:G172" si="63">IF(OR($B157=0,D157=0),"",D157/$B157)</f>
        <v/>
      </c>
      <c r="G157" s="1564" t="str">
        <f t="shared" si="63"/>
        <v/>
      </c>
      <c r="I157" s="1564" t="str">
        <f t="shared" si="45"/>
        <v/>
      </c>
      <c r="K157" s="1564" t="str">
        <f t="shared" si="46"/>
        <v/>
      </c>
      <c r="M157" s="1564" t="str">
        <f t="shared" si="47"/>
        <v/>
      </c>
      <c r="O157" s="1564" t="str">
        <f t="shared" si="48"/>
        <v/>
      </c>
      <c r="Q157" s="1564" t="str">
        <f t="shared" si="49"/>
        <v/>
      </c>
      <c r="S157" s="1564" t="str">
        <f t="shared" si="50"/>
        <v/>
      </c>
      <c r="U157" s="1564" t="str">
        <f t="shared" si="51"/>
        <v/>
      </c>
      <c r="W157" s="1564" t="str">
        <f t="shared" si="52"/>
        <v/>
      </c>
      <c r="Y157" s="1564" t="str">
        <f t="shared" si="53"/>
        <v/>
      </c>
      <c r="AA157" s="1564" t="str">
        <f t="shared" si="54"/>
        <v/>
      </c>
      <c r="AC157" s="1564" t="str">
        <f t="shared" si="55"/>
        <v/>
      </c>
      <c r="AE157" s="1564" t="str">
        <f t="shared" si="56"/>
        <v/>
      </c>
      <c r="AG157" s="1564" t="str">
        <f t="shared" si="57"/>
        <v/>
      </c>
      <c r="AI157" s="1564" t="str">
        <f t="shared" si="58"/>
        <v/>
      </c>
      <c r="AK157" s="1564" t="str">
        <f t="shared" si="59"/>
        <v/>
      </c>
      <c r="AM157" s="1564" t="str">
        <f t="shared" si="60"/>
        <v/>
      </c>
      <c r="AO157" s="1564" t="str">
        <f t="shared" si="61"/>
        <v/>
      </c>
      <c r="AQ157" s="1564" t="str">
        <f t="shared" si="62"/>
        <v/>
      </c>
    </row>
    <row r="158" spans="5:43">
      <c r="E158" s="1564" t="str">
        <f t="shared" si="63"/>
        <v/>
      </c>
      <c r="G158" s="1564" t="str">
        <f t="shared" si="63"/>
        <v/>
      </c>
      <c r="I158" s="1564" t="str">
        <f t="shared" si="45"/>
        <v/>
      </c>
      <c r="K158" s="1564" t="str">
        <f t="shared" si="46"/>
        <v/>
      </c>
      <c r="M158" s="1564" t="str">
        <f t="shared" si="47"/>
        <v/>
      </c>
      <c r="O158" s="1564" t="str">
        <f t="shared" si="48"/>
        <v/>
      </c>
      <c r="Q158" s="1564" t="str">
        <f t="shared" si="49"/>
        <v/>
      </c>
      <c r="S158" s="1564" t="str">
        <f t="shared" si="50"/>
        <v/>
      </c>
      <c r="U158" s="1564" t="str">
        <f t="shared" si="51"/>
        <v/>
      </c>
      <c r="W158" s="1564" t="str">
        <f t="shared" si="52"/>
        <v/>
      </c>
      <c r="Y158" s="1564" t="str">
        <f t="shared" si="53"/>
        <v/>
      </c>
      <c r="AA158" s="1564" t="str">
        <f t="shared" si="54"/>
        <v/>
      </c>
      <c r="AC158" s="1564" t="str">
        <f t="shared" si="55"/>
        <v/>
      </c>
      <c r="AE158" s="1564" t="str">
        <f t="shared" si="56"/>
        <v/>
      </c>
      <c r="AG158" s="1564" t="str">
        <f t="shared" si="57"/>
        <v/>
      </c>
      <c r="AI158" s="1564" t="str">
        <f t="shared" si="58"/>
        <v/>
      </c>
      <c r="AK158" s="1564" t="str">
        <f t="shared" si="59"/>
        <v/>
      </c>
      <c r="AM158" s="1564" t="str">
        <f t="shared" si="60"/>
        <v/>
      </c>
      <c r="AO158" s="1564" t="str">
        <f t="shared" si="61"/>
        <v/>
      </c>
      <c r="AQ158" s="1564" t="str">
        <f t="shared" si="62"/>
        <v/>
      </c>
    </row>
    <row r="159" spans="5:43">
      <c r="E159" s="1564" t="str">
        <f t="shared" si="63"/>
        <v/>
      </c>
      <c r="G159" s="1564" t="str">
        <f t="shared" si="63"/>
        <v/>
      </c>
      <c r="I159" s="1564" t="str">
        <f t="shared" si="45"/>
        <v/>
      </c>
      <c r="K159" s="1564" t="str">
        <f t="shared" si="46"/>
        <v/>
      </c>
      <c r="M159" s="1564" t="str">
        <f t="shared" si="47"/>
        <v/>
      </c>
      <c r="O159" s="1564" t="str">
        <f t="shared" si="48"/>
        <v/>
      </c>
      <c r="Q159" s="1564" t="str">
        <f t="shared" si="49"/>
        <v/>
      </c>
      <c r="S159" s="1564" t="str">
        <f t="shared" si="50"/>
        <v/>
      </c>
      <c r="U159" s="1564" t="str">
        <f t="shared" si="51"/>
        <v/>
      </c>
      <c r="W159" s="1564" t="str">
        <f t="shared" si="52"/>
        <v/>
      </c>
      <c r="Y159" s="1564" t="str">
        <f t="shared" si="53"/>
        <v/>
      </c>
      <c r="AA159" s="1564" t="str">
        <f t="shared" si="54"/>
        <v/>
      </c>
      <c r="AC159" s="1564" t="str">
        <f t="shared" si="55"/>
        <v/>
      </c>
      <c r="AE159" s="1564" t="str">
        <f t="shared" si="56"/>
        <v/>
      </c>
      <c r="AG159" s="1564" t="str">
        <f t="shared" si="57"/>
        <v/>
      </c>
      <c r="AI159" s="1564" t="str">
        <f t="shared" si="58"/>
        <v/>
      </c>
      <c r="AK159" s="1564" t="str">
        <f t="shared" si="59"/>
        <v/>
      </c>
      <c r="AM159" s="1564" t="str">
        <f t="shared" si="60"/>
        <v/>
      </c>
      <c r="AO159" s="1564" t="str">
        <f t="shared" si="61"/>
        <v/>
      </c>
      <c r="AQ159" s="1564" t="str">
        <f t="shared" si="62"/>
        <v/>
      </c>
    </row>
    <row r="160" spans="5:43">
      <c r="E160" s="1564" t="str">
        <f t="shared" si="63"/>
        <v/>
      </c>
      <c r="G160" s="1564" t="str">
        <f t="shared" si="63"/>
        <v/>
      </c>
      <c r="I160" s="1564" t="str">
        <f t="shared" si="45"/>
        <v/>
      </c>
      <c r="K160" s="1564" t="str">
        <f t="shared" si="46"/>
        <v/>
      </c>
      <c r="M160" s="1564" t="str">
        <f t="shared" si="47"/>
        <v/>
      </c>
      <c r="O160" s="1564" t="str">
        <f t="shared" si="48"/>
        <v/>
      </c>
      <c r="Q160" s="1564" t="str">
        <f t="shared" si="49"/>
        <v/>
      </c>
      <c r="S160" s="1564" t="str">
        <f t="shared" si="50"/>
        <v/>
      </c>
      <c r="U160" s="1564" t="str">
        <f t="shared" si="51"/>
        <v/>
      </c>
      <c r="W160" s="1564" t="str">
        <f t="shared" si="52"/>
        <v/>
      </c>
      <c r="Y160" s="1564" t="str">
        <f t="shared" si="53"/>
        <v/>
      </c>
      <c r="AA160" s="1564" t="str">
        <f t="shared" si="54"/>
        <v/>
      </c>
      <c r="AC160" s="1564" t="str">
        <f t="shared" si="55"/>
        <v/>
      </c>
      <c r="AE160" s="1564" t="str">
        <f t="shared" si="56"/>
        <v/>
      </c>
      <c r="AG160" s="1564" t="str">
        <f t="shared" si="57"/>
        <v/>
      </c>
      <c r="AI160" s="1564" t="str">
        <f t="shared" si="58"/>
        <v/>
      </c>
      <c r="AK160" s="1564" t="str">
        <f t="shared" si="59"/>
        <v/>
      </c>
      <c r="AM160" s="1564" t="str">
        <f t="shared" si="60"/>
        <v/>
      </c>
      <c r="AO160" s="1564" t="str">
        <f t="shared" si="61"/>
        <v/>
      </c>
      <c r="AQ160" s="1564" t="str">
        <f t="shared" si="62"/>
        <v/>
      </c>
    </row>
    <row r="161" spans="5:43">
      <c r="E161" s="1564" t="str">
        <f t="shared" si="63"/>
        <v/>
      </c>
      <c r="G161" s="1564" t="str">
        <f t="shared" si="63"/>
        <v/>
      </c>
      <c r="I161" s="1564" t="str">
        <f t="shared" si="45"/>
        <v/>
      </c>
      <c r="K161" s="1564" t="str">
        <f t="shared" si="46"/>
        <v/>
      </c>
      <c r="M161" s="1564" t="str">
        <f t="shared" si="47"/>
        <v/>
      </c>
      <c r="O161" s="1564" t="str">
        <f t="shared" si="48"/>
        <v/>
      </c>
      <c r="Q161" s="1564" t="str">
        <f t="shared" si="49"/>
        <v/>
      </c>
      <c r="S161" s="1564" t="str">
        <f t="shared" si="50"/>
        <v/>
      </c>
      <c r="U161" s="1564" t="str">
        <f t="shared" si="51"/>
        <v/>
      </c>
      <c r="W161" s="1564" t="str">
        <f t="shared" si="52"/>
        <v/>
      </c>
      <c r="Y161" s="1564" t="str">
        <f t="shared" si="53"/>
        <v/>
      </c>
      <c r="AA161" s="1564" t="str">
        <f t="shared" si="54"/>
        <v/>
      </c>
      <c r="AC161" s="1564" t="str">
        <f t="shared" si="55"/>
        <v/>
      </c>
      <c r="AE161" s="1564" t="str">
        <f t="shared" si="56"/>
        <v/>
      </c>
      <c r="AG161" s="1564" t="str">
        <f t="shared" si="57"/>
        <v/>
      </c>
      <c r="AI161" s="1564" t="str">
        <f t="shared" si="58"/>
        <v/>
      </c>
      <c r="AK161" s="1564" t="str">
        <f t="shared" si="59"/>
        <v/>
      </c>
      <c r="AM161" s="1564" t="str">
        <f t="shared" si="60"/>
        <v/>
      </c>
      <c r="AO161" s="1564" t="str">
        <f t="shared" si="61"/>
        <v/>
      </c>
      <c r="AQ161" s="1564" t="str">
        <f t="shared" si="62"/>
        <v/>
      </c>
    </row>
    <row r="162" spans="5:43">
      <c r="E162" s="1564" t="str">
        <f t="shared" si="63"/>
        <v/>
      </c>
      <c r="G162" s="1564" t="str">
        <f t="shared" si="63"/>
        <v/>
      </c>
      <c r="I162" s="1564" t="str">
        <f t="shared" si="45"/>
        <v/>
      </c>
      <c r="K162" s="1564" t="str">
        <f t="shared" si="46"/>
        <v/>
      </c>
      <c r="M162" s="1564" t="str">
        <f t="shared" si="47"/>
        <v/>
      </c>
      <c r="O162" s="1564" t="str">
        <f t="shared" si="48"/>
        <v/>
      </c>
      <c r="Q162" s="1564" t="str">
        <f t="shared" si="49"/>
        <v/>
      </c>
      <c r="S162" s="1564" t="str">
        <f t="shared" si="50"/>
        <v/>
      </c>
      <c r="U162" s="1564" t="str">
        <f t="shared" si="51"/>
        <v/>
      </c>
      <c r="W162" s="1564" t="str">
        <f t="shared" si="52"/>
        <v/>
      </c>
      <c r="Y162" s="1564" t="str">
        <f t="shared" si="53"/>
        <v/>
      </c>
      <c r="AA162" s="1564" t="str">
        <f t="shared" si="54"/>
        <v/>
      </c>
      <c r="AC162" s="1564" t="str">
        <f t="shared" si="55"/>
        <v/>
      </c>
      <c r="AE162" s="1564" t="str">
        <f t="shared" si="56"/>
        <v/>
      </c>
      <c r="AG162" s="1564" t="str">
        <f t="shared" si="57"/>
        <v/>
      </c>
      <c r="AI162" s="1564" t="str">
        <f t="shared" si="58"/>
        <v/>
      </c>
      <c r="AK162" s="1564" t="str">
        <f t="shared" si="59"/>
        <v/>
      </c>
      <c r="AM162" s="1564" t="str">
        <f t="shared" si="60"/>
        <v/>
      </c>
      <c r="AO162" s="1564" t="str">
        <f t="shared" si="61"/>
        <v/>
      </c>
      <c r="AQ162" s="1564" t="str">
        <f t="shared" si="62"/>
        <v/>
      </c>
    </row>
    <row r="163" spans="5:43">
      <c r="E163" s="1564" t="str">
        <f t="shared" si="63"/>
        <v/>
      </c>
      <c r="G163" s="1564" t="str">
        <f t="shared" si="63"/>
        <v/>
      </c>
      <c r="I163" s="1564" t="str">
        <f t="shared" si="45"/>
        <v/>
      </c>
      <c r="K163" s="1564" t="str">
        <f t="shared" si="46"/>
        <v/>
      </c>
      <c r="M163" s="1564" t="str">
        <f t="shared" si="47"/>
        <v/>
      </c>
      <c r="O163" s="1564" t="str">
        <f t="shared" si="48"/>
        <v/>
      </c>
      <c r="Q163" s="1564" t="str">
        <f t="shared" si="49"/>
        <v/>
      </c>
      <c r="S163" s="1564" t="str">
        <f t="shared" si="50"/>
        <v/>
      </c>
      <c r="U163" s="1564" t="str">
        <f t="shared" si="51"/>
        <v/>
      </c>
      <c r="W163" s="1564" t="str">
        <f t="shared" si="52"/>
        <v/>
      </c>
      <c r="Y163" s="1564" t="str">
        <f t="shared" si="53"/>
        <v/>
      </c>
      <c r="AA163" s="1564" t="str">
        <f t="shared" si="54"/>
        <v/>
      </c>
      <c r="AC163" s="1564" t="str">
        <f t="shared" si="55"/>
        <v/>
      </c>
      <c r="AE163" s="1564" t="str">
        <f t="shared" si="56"/>
        <v/>
      </c>
      <c r="AG163" s="1564" t="str">
        <f t="shared" si="57"/>
        <v/>
      </c>
      <c r="AI163" s="1564" t="str">
        <f t="shared" si="58"/>
        <v/>
      </c>
      <c r="AK163" s="1564" t="str">
        <f t="shared" si="59"/>
        <v/>
      </c>
      <c r="AM163" s="1564" t="str">
        <f t="shared" si="60"/>
        <v/>
      </c>
      <c r="AO163" s="1564" t="str">
        <f t="shared" si="61"/>
        <v/>
      </c>
      <c r="AQ163" s="1564" t="str">
        <f t="shared" si="62"/>
        <v/>
      </c>
    </row>
    <row r="164" spans="5:43">
      <c r="E164" s="1564" t="str">
        <f t="shared" si="63"/>
        <v/>
      </c>
      <c r="G164" s="1564" t="str">
        <f t="shared" si="63"/>
        <v/>
      </c>
      <c r="I164" s="1564" t="str">
        <f t="shared" si="45"/>
        <v/>
      </c>
      <c r="K164" s="1564" t="str">
        <f t="shared" si="46"/>
        <v/>
      </c>
      <c r="M164" s="1564" t="str">
        <f t="shared" si="47"/>
        <v/>
      </c>
      <c r="O164" s="1564" t="str">
        <f t="shared" si="48"/>
        <v/>
      </c>
      <c r="Q164" s="1564" t="str">
        <f t="shared" si="49"/>
        <v/>
      </c>
      <c r="S164" s="1564" t="str">
        <f t="shared" si="50"/>
        <v/>
      </c>
      <c r="U164" s="1564" t="str">
        <f t="shared" si="51"/>
        <v/>
      </c>
      <c r="W164" s="1564" t="str">
        <f t="shared" si="52"/>
        <v/>
      </c>
      <c r="Y164" s="1564" t="str">
        <f t="shared" si="53"/>
        <v/>
      </c>
      <c r="AA164" s="1564" t="str">
        <f t="shared" si="54"/>
        <v/>
      </c>
      <c r="AC164" s="1564" t="str">
        <f t="shared" si="55"/>
        <v/>
      </c>
      <c r="AE164" s="1564" t="str">
        <f t="shared" si="56"/>
        <v/>
      </c>
      <c r="AG164" s="1564" t="str">
        <f t="shared" si="57"/>
        <v/>
      </c>
      <c r="AI164" s="1564" t="str">
        <f t="shared" si="58"/>
        <v/>
      </c>
      <c r="AK164" s="1564" t="str">
        <f t="shared" si="59"/>
        <v/>
      </c>
      <c r="AM164" s="1564" t="str">
        <f t="shared" si="60"/>
        <v/>
      </c>
      <c r="AO164" s="1564" t="str">
        <f t="shared" si="61"/>
        <v/>
      </c>
      <c r="AQ164" s="1564" t="str">
        <f t="shared" si="62"/>
        <v/>
      </c>
    </row>
    <row r="165" spans="5:43">
      <c r="E165" s="1564" t="str">
        <f t="shared" si="63"/>
        <v/>
      </c>
      <c r="G165" s="1564" t="str">
        <f t="shared" si="63"/>
        <v/>
      </c>
      <c r="I165" s="1564" t="str">
        <f t="shared" si="45"/>
        <v/>
      </c>
      <c r="K165" s="1564" t="str">
        <f t="shared" si="46"/>
        <v/>
      </c>
      <c r="M165" s="1564" t="str">
        <f t="shared" si="47"/>
        <v/>
      </c>
      <c r="O165" s="1564" t="str">
        <f t="shared" si="48"/>
        <v/>
      </c>
      <c r="Q165" s="1564" t="str">
        <f t="shared" si="49"/>
        <v/>
      </c>
      <c r="S165" s="1564" t="str">
        <f t="shared" si="50"/>
        <v/>
      </c>
      <c r="U165" s="1564" t="str">
        <f t="shared" si="51"/>
        <v/>
      </c>
      <c r="W165" s="1564" t="str">
        <f t="shared" si="52"/>
        <v/>
      </c>
      <c r="Y165" s="1564" t="str">
        <f t="shared" si="53"/>
        <v/>
      </c>
      <c r="AA165" s="1564" t="str">
        <f t="shared" si="54"/>
        <v/>
      </c>
      <c r="AC165" s="1564" t="str">
        <f t="shared" si="55"/>
        <v/>
      </c>
      <c r="AE165" s="1564" t="str">
        <f t="shared" si="56"/>
        <v/>
      </c>
      <c r="AG165" s="1564" t="str">
        <f t="shared" si="57"/>
        <v/>
      </c>
      <c r="AI165" s="1564" t="str">
        <f t="shared" si="58"/>
        <v/>
      </c>
      <c r="AK165" s="1564" t="str">
        <f t="shared" si="59"/>
        <v/>
      </c>
      <c r="AM165" s="1564" t="str">
        <f t="shared" si="60"/>
        <v/>
      </c>
      <c r="AO165" s="1564" t="str">
        <f t="shared" si="61"/>
        <v/>
      </c>
      <c r="AQ165" s="1564" t="str">
        <f t="shared" si="62"/>
        <v/>
      </c>
    </row>
    <row r="166" spans="5:43">
      <c r="E166" s="1564" t="str">
        <f t="shared" si="63"/>
        <v/>
      </c>
      <c r="G166" s="1564" t="str">
        <f t="shared" si="63"/>
        <v/>
      </c>
      <c r="I166" s="1564" t="str">
        <f t="shared" si="45"/>
        <v/>
      </c>
      <c r="K166" s="1564" t="str">
        <f t="shared" si="46"/>
        <v/>
      </c>
      <c r="M166" s="1564" t="str">
        <f t="shared" si="47"/>
        <v/>
      </c>
      <c r="O166" s="1564" t="str">
        <f t="shared" si="48"/>
        <v/>
      </c>
      <c r="Q166" s="1564" t="str">
        <f t="shared" si="49"/>
        <v/>
      </c>
      <c r="S166" s="1564" t="str">
        <f t="shared" si="50"/>
        <v/>
      </c>
      <c r="U166" s="1564" t="str">
        <f t="shared" si="51"/>
        <v/>
      </c>
      <c r="W166" s="1564" t="str">
        <f t="shared" si="52"/>
        <v/>
      </c>
      <c r="Y166" s="1564" t="str">
        <f t="shared" si="53"/>
        <v/>
      </c>
      <c r="AA166" s="1564" t="str">
        <f t="shared" si="54"/>
        <v/>
      </c>
      <c r="AC166" s="1564" t="str">
        <f t="shared" si="55"/>
        <v/>
      </c>
      <c r="AE166" s="1564" t="str">
        <f t="shared" si="56"/>
        <v/>
      </c>
      <c r="AG166" s="1564" t="str">
        <f t="shared" si="57"/>
        <v/>
      </c>
      <c r="AI166" s="1564" t="str">
        <f t="shared" si="58"/>
        <v/>
      </c>
      <c r="AK166" s="1564" t="str">
        <f t="shared" si="59"/>
        <v/>
      </c>
      <c r="AM166" s="1564" t="str">
        <f t="shared" si="60"/>
        <v/>
      </c>
      <c r="AO166" s="1564" t="str">
        <f t="shared" si="61"/>
        <v/>
      </c>
      <c r="AQ166" s="1564" t="str">
        <f t="shared" si="62"/>
        <v/>
      </c>
    </row>
    <row r="167" spans="5:43">
      <c r="E167" s="1564" t="str">
        <f t="shared" si="63"/>
        <v/>
      </c>
      <c r="G167" s="1564" t="str">
        <f t="shared" si="63"/>
        <v/>
      </c>
      <c r="I167" s="1564" t="str">
        <f t="shared" si="45"/>
        <v/>
      </c>
      <c r="K167" s="1564" t="str">
        <f t="shared" si="46"/>
        <v/>
      </c>
      <c r="M167" s="1564" t="str">
        <f t="shared" si="47"/>
        <v/>
      </c>
      <c r="O167" s="1564" t="str">
        <f t="shared" si="48"/>
        <v/>
      </c>
      <c r="Q167" s="1564" t="str">
        <f t="shared" si="49"/>
        <v/>
      </c>
      <c r="S167" s="1564" t="str">
        <f t="shared" si="50"/>
        <v/>
      </c>
      <c r="U167" s="1564" t="str">
        <f t="shared" si="51"/>
        <v/>
      </c>
      <c r="W167" s="1564" t="str">
        <f t="shared" si="52"/>
        <v/>
      </c>
      <c r="Y167" s="1564" t="str">
        <f t="shared" si="53"/>
        <v/>
      </c>
      <c r="AA167" s="1564" t="str">
        <f t="shared" si="54"/>
        <v/>
      </c>
      <c r="AC167" s="1564" t="str">
        <f t="shared" si="55"/>
        <v/>
      </c>
      <c r="AE167" s="1564" t="str">
        <f t="shared" si="56"/>
        <v/>
      </c>
      <c r="AG167" s="1564" t="str">
        <f t="shared" si="57"/>
        <v/>
      </c>
      <c r="AI167" s="1564" t="str">
        <f t="shared" si="58"/>
        <v/>
      </c>
      <c r="AK167" s="1564" t="str">
        <f t="shared" si="59"/>
        <v/>
      </c>
      <c r="AM167" s="1564" t="str">
        <f t="shared" si="60"/>
        <v/>
      </c>
      <c r="AO167" s="1564" t="str">
        <f t="shared" si="61"/>
        <v/>
      </c>
      <c r="AQ167" s="1564" t="str">
        <f t="shared" si="62"/>
        <v/>
      </c>
    </row>
    <row r="168" spans="5:43">
      <c r="E168" s="1564" t="str">
        <f t="shared" si="63"/>
        <v/>
      </c>
      <c r="G168" s="1564" t="str">
        <f t="shared" si="63"/>
        <v/>
      </c>
      <c r="I168" s="1564" t="str">
        <f t="shared" si="45"/>
        <v/>
      </c>
      <c r="K168" s="1564" t="str">
        <f t="shared" si="46"/>
        <v/>
      </c>
      <c r="M168" s="1564" t="str">
        <f t="shared" si="47"/>
        <v/>
      </c>
      <c r="O168" s="1564" t="str">
        <f t="shared" si="48"/>
        <v/>
      </c>
      <c r="Q168" s="1564" t="str">
        <f t="shared" si="49"/>
        <v/>
      </c>
      <c r="S168" s="1564" t="str">
        <f t="shared" si="50"/>
        <v/>
      </c>
      <c r="U168" s="1564" t="str">
        <f t="shared" si="51"/>
        <v/>
      </c>
      <c r="W168" s="1564" t="str">
        <f t="shared" si="52"/>
        <v/>
      </c>
      <c r="Y168" s="1564" t="str">
        <f t="shared" si="53"/>
        <v/>
      </c>
      <c r="AA168" s="1564" t="str">
        <f t="shared" si="54"/>
        <v/>
      </c>
      <c r="AC168" s="1564" t="str">
        <f t="shared" si="55"/>
        <v/>
      </c>
      <c r="AE168" s="1564" t="str">
        <f t="shared" si="56"/>
        <v/>
      </c>
      <c r="AG168" s="1564" t="str">
        <f t="shared" si="57"/>
        <v/>
      </c>
      <c r="AI168" s="1564" t="str">
        <f t="shared" si="58"/>
        <v/>
      </c>
      <c r="AK168" s="1564" t="str">
        <f t="shared" si="59"/>
        <v/>
      </c>
      <c r="AM168" s="1564" t="str">
        <f t="shared" si="60"/>
        <v/>
      </c>
      <c r="AO168" s="1564" t="str">
        <f t="shared" si="61"/>
        <v/>
      </c>
      <c r="AQ168" s="1564" t="str">
        <f t="shared" si="62"/>
        <v/>
      </c>
    </row>
    <row r="169" spans="5:43">
      <c r="E169" s="1564" t="str">
        <f t="shared" si="63"/>
        <v/>
      </c>
      <c r="G169" s="1564" t="str">
        <f t="shared" si="63"/>
        <v/>
      </c>
      <c r="I169" s="1564" t="str">
        <f t="shared" si="45"/>
        <v/>
      </c>
      <c r="K169" s="1564" t="str">
        <f t="shared" si="46"/>
        <v/>
      </c>
      <c r="M169" s="1564" t="str">
        <f t="shared" si="47"/>
        <v/>
      </c>
      <c r="O169" s="1564" t="str">
        <f t="shared" si="48"/>
        <v/>
      </c>
      <c r="Q169" s="1564" t="str">
        <f t="shared" si="49"/>
        <v/>
      </c>
      <c r="S169" s="1564" t="str">
        <f t="shared" si="50"/>
        <v/>
      </c>
      <c r="U169" s="1564" t="str">
        <f t="shared" si="51"/>
        <v/>
      </c>
      <c r="W169" s="1564" t="str">
        <f t="shared" si="52"/>
        <v/>
      </c>
      <c r="Y169" s="1564" t="str">
        <f t="shared" si="53"/>
        <v/>
      </c>
      <c r="AA169" s="1564" t="str">
        <f t="shared" si="54"/>
        <v/>
      </c>
      <c r="AC169" s="1564" t="str">
        <f t="shared" si="55"/>
        <v/>
      </c>
      <c r="AE169" s="1564" t="str">
        <f t="shared" si="56"/>
        <v/>
      </c>
      <c r="AG169" s="1564" t="str">
        <f t="shared" si="57"/>
        <v/>
      </c>
      <c r="AI169" s="1564" t="str">
        <f t="shared" si="58"/>
        <v/>
      </c>
      <c r="AK169" s="1564" t="str">
        <f t="shared" si="59"/>
        <v/>
      </c>
      <c r="AM169" s="1564" t="str">
        <f t="shared" si="60"/>
        <v/>
      </c>
      <c r="AO169" s="1564" t="str">
        <f t="shared" si="61"/>
        <v/>
      </c>
      <c r="AQ169" s="1564" t="str">
        <f t="shared" si="62"/>
        <v/>
      </c>
    </row>
    <row r="170" spans="5:43">
      <c r="E170" s="1564" t="str">
        <f t="shared" si="63"/>
        <v/>
      </c>
      <c r="G170" s="1564" t="str">
        <f t="shared" si="63"/>
        <v/>
      </c>
      <c r="I170" s="1564" t="str">
        <f t="shared" si="45"/>
        <v/>
      </c>
      <c r="K170" s="1564" t="str">
        <f t="shared" si="46"/>
        <v/>
      </c>
      <c r="M170" s="1564" t="str">
        <f t="shared" si="47"/>
        <v/>
      </c>
      <c r="O170" s="1564" t="str">
        <f t="shared" si="48"/>
        <v/>
      </c>
      <c r="Q170" s="1564" t="str">
        <f t="shared" si="49"/>
        <v/>
      </c>
      <c r="S170" s="1564" t="str">
        <f t="shared" si="50"/>
        <v/>
      </c>
      <c r="U170" s="1564" t="str">
        <f t="shared" si="51"/>
        <v/>
      </c>
      <c r="W170" s="1564" t="str">
        <f t="shared" si="52"/>
        <v/>
      </c>
      <c r="Y170" s="1564" t="str">
        <f t="shared" si="53"/>
        <v/>
      </c>
      <c r="AA170" s="1564" t="str">
        <f t="shared" si="54"/>
        <v/>
      </c>
      <c r="AC170" s="1564" t="str">
        <f t="shared" si="55"/>
        <v/>
      </c>
      <c r="AE170" s="1564" t="str">
        <f t="shared" si="56"/>
        <v/>
      </c>
      <c r="AG170" s="1564" t="str">
        <f t="shared" si="57"/>
        <v/>
      </c>
      <c r="AI170" s="1564" t="str">
        <f t="shared" si="58"/>
        <v/>
      </c>
      <c r="AK170" s="1564" t="str">
        <f t="shared" si="59"/>
        <v/>
      </c>
      <c r="AM170" s="1564" t="str">
        <f t="shared" si="60"/>
        <v/>
      </c>
      <c r="AO170" s="1564" t="str">
        <f t="shared" si="61"/>
        <v/>
      </c>
      <c r="AQ170" s="1564" t="str">
        <f t="shared" si="62"/>
        <v/>
      </c>
    </row>
    <row r="171" spans="5:43">
      <c r="E171" s="1564" t="str">
        <f t="shared" si="63"/>
        <v/>
      </c>
      <c r="G171" s="1564" t="str">
        <f t="shared" si="63"/>
        <v/>
      </c>
      <c r="I171" s="1564" t="str">
        <f t="shared" si="45"/>
        <v/>
      </c>
      <c r="K171" s="1564" t="str">
        <f t="shared" si="46"/>
        <v/>
      </c>
      <c r="M171" s="1564" t="str">
        <f t="shared" si="47"/>
        <v/>
      </c>
      <c r="O171" s="1564" t="str">
        <f t="shared" si="48"/>
        <v/>
      </c>
      <c r="Q171" s="1564" t="str">
        <f t="shared" si="49"/>
        <v/>
      </c>
      <c r="S171" s="1564" t="str">
        <f t="shared" si="50"/>
        <v/>
      </c>
      <c r="U171" s="1564" t="str">
        <f t="shared" si="51"/>
        <v/>
      </c>
      <c r="W171" s="1564" t="str">
        <f t="shared" si="52"/>
        <v/>
      </c>
      <c r="Y171" s="1564" t="str">
        <f t="shared" si="53"/>
        <v/>
      </c>
      <c r="AA171" s="1564" t="str">
        <f t="shared" si="54"/>
        <v/>
      </c>
      <c r="AC171" s="1564" t="str">
        <f t="shared" si="55"/>
        <v/>
      </c>
      <c r="AE171" s="1564" t="str">
        <f t="shared" si="56"/>
        <v/>
      </c>
      <c r="AG171" s="1564" t="str">
        <f t="shared" si="57"/>
        <v/>
      </c>
      <c r="AI171" s="1564" t="str">
        <f t="shared" si="58"/>
        <v/>
      </c>
      <c r="AK171" s="1564" t="str">
        <f t="shared" si="59"/>
        <v/>
      </c>
      <c r="AM171" s="1564" t="str">
        <f t="shared" si="60"/>
        <v/>
      </c>
      <c r="AO171" s="1564" t="str">
        <f t="shared" si="61"/>
        <v/>
      </c>
      <c r="AQ171" s="1564" t="str">
        <f t="shared" si="62"/>
        <v/>
      </c>
    </row>
    <row r="172" spans="5:43">
      <c r="E172" s="1564" t="str">
        <f t="shared" si="63"/>
        <v/>
      </c>
      <c r="G172" s="1564" t="str">
        <f t="shared" si="63"/>
        <v/>
      </c>
      <c r="I172" s="1564" t="str">
        <f t="shared" si="45"/>
        <v/>
      </c>
      <c r="K172" s="1564" t="str">
        <f t="shared" si="46"/>
        <v/>
      </c>
      <c r="M172" s="1564" t="str">
        <f t="shared" si="47"/>
        <v/>
      </c>
      <c r="O172" s="1564" t="str">
        <f t="shared" si="48"/>
        <v/>
      </c>
      <c r="Q172" s="1564" t="str">
        <f t="shared" si="49"/>
        <v/>
      </c>
      <c r="S172" s="1564" t="str">
        <f t="shared" si="50"/>
        <v/>
      </c>
      <c r="U172" s="1564" t="str">
        <f t="shared" si="51"/>
        <v/>
      </c>
      <c r="W172" s="1564" t="str">
        <f t="shared" si="52"/>
        <v/>
      </c>
      <c r="Y172" s="1564" t="str">
        <f t="shared" si="53"/>
        <v/>
      </c>
      <c r="AA172" s="1564" t="str">
        <f t="shared" si="54"/>
        <v/>
      </c>
      <c r="AC172" s="1564" t="str">
        <f t="shared" si="55"/>
        <v/>
      </c>
      <c r="AE172" s="1564" t="str">
        <f t="shared" si="56"/>
        <v/>
      </c>
      <c r="AG172" s="1564" t="str">
        <f t="shared" si="57"/>
        <v/>
      </c>
      <c r="AI172" s="1564" t="str">
        <f t="shared" si="58"/>
        <v/>
      </c>
      <c r="AK172" s="1564" t="str">
        <f t="shared" si="59"/>
        <v/>
      </c>
      <c r="AM172" s="1564" t="str">
        <f t="shared" si="60"/>
        <v/>
      </c>
      <c r="AO172" s="1564" t="str">
        <f t="shared" si="61"/>
        <v/>
      </c>
      <c r="AQ172" s="1564" t="str">
        <f t="shared" si="62"/>
        <v/>
      </c>
    </row>
    <row r="173" spans="5:43">
      <c r="E173" s="1564" t="str">
        <f t="shared" ref="E173:G188" si="64">IF(OR($B173=0,D173=0),"",D173/$B173)</f>
        <v/>
      </c>
      <c r="G173" s="1564" t="str">
        <f t="shared" si="64"/>
        <v/>
      </c>
      <c r="I173" s="1564" t="str">
        <f t="shared" si="45"/>
        <v/>
      </c>
      <c r="K173" s="1564" t="str">
        <f t="shared" si="46"/>
        <v/>
      </c>
      <c r="M173" s="1564" t="str">
        <f t="shared" si="47"/>
        <v/>
      </c>
      <c r="O173" s="1564" t="str">
        <f t="shared" si="48"/>
        <v/>
      </c>
      <c r="Q173" s="1564" t="str">
        <f t="shared" si="49"/>
        <v/>
      </c>
      <c r="S173" s="1564" t="str">
        <f t="shared" si="50"/>
        <v/>
      </c>
      <c r="U173" s="1564" t="str">
        <f t="shared" si="51"/>
        <v/>
      </c>
      <c r="W173" s="1564" t="str">
        <f t="shared" si="52"/>
        <v/>
      </c>
      <c r="Y173" s="1564" t="str">
        <f t="shared" si="53"/>
        <v/>
      </c>
      <c r="AA173" s="1564" t="str">
        <f t="shared" si="54"/>
        <v/>
      </c>
      <c r="AC173" s="1564" t="str">
        <f t="shared" si="55"/>
        <v/>
      </c>
      <c r="AE173" s="1564" t="str">
        <f t="shared" si="56"/>
        <v/>
      </c>
      <c r="AG173" s="1564" t="str">
        <f t="shared" si="57"/>
        <v/>
      </c>
      <c r="AI173" s="1564" t="str">
        <f t="shared" si="58"/>
        <v/>
      </c>
      <c r="AK173" s="1564" t="str">
        <f t="shared" si="59"/>
        <v/>
      </c>
      <c r="AM173" s="1564" t="str">
        <f t="shared" si="60"/>
        <v/>
      </c>
      <c r="AO173" s="1564" t="str">
        <f t="shared" si="61"/>
        <v/>
      </c>
      <c r="AQ173" s="1564" t="str">
        <f t="shared" si="62"/>
        <v/>
      </c>
    </row>
    <row r="174" spans="5:43">
      <c r="E174" s="1564" t="str">
        <f t="shared" si="64"/>
        <v/>
      </c>
      <c r="G174" s="1564" t="str">
        <f t="shared" si="64"/>
        <v/>
      </c>
      <c r="I174" s="1564" t="str">
        <f t="shared" si="45"/>
        <v/>
      </c>
      <c r="K174" s="1564" t="str">
        <f t="shared" si="46"/>
        <v/>
      </c>
      <c r="M174" s="1564" t="str">
        <f t="shared" si="47"/>
        <v/>
      </c>
      <c r="O174" s="1564" t="str">
        <f t="shared" si="48"/>
        <v/>
      </c>
      <c r="Q174" s="1564" t="str">
        <f t="shared" si="49"/>
        <v/>
      </c>
      <c r="S174" s="1564" t="str">
        <f t="shared" si="50"/>
        <v/>
      </c>
      <c r="U174" s="1564" t="str">
        <f t="shared" si="51"/>
        <v/>
      </c>
      <c r="W174" s="1564" t="str">
        <f t="shared" si="52"/>
        <v/>
      </c>
      <c r="Y174" s="1564" t="str">
        <f t="shared" si="53"/>
        <v/>
      </c>
      <c r="AA174" s="1564" t="str">
        <f t="shared" si="54"/>
        <v/>
      </c>
      <c r="AC174" s="1564" t="str">
        <f t="shared" si="55"/>
        <v/>
      </c>
      <c r="AE174" s="1564" t="str">
        <f t="shared" si="56"/>
        <v/>
      </c>
      <c r="AG174" s="1564" t="str">
        <f t="shared" si="57"/>
        <v/>
      </c>
      <c r="AI174" s="1564" t="str">
        <f t="shared" si="58"/>
        <v/>
      </c>
      <c r="AK174" s="1564" t="str">
        <f t="shared" si="59"/>
        <v/>
      </c>
      <c r="AM174" s="1564" t="str">
        <f t="shared" si="60"/>
        <v/>
      </c>
      <c r="AO174" s="1564" t="str">
        <f t="shared" si="61"/>
        <v/>
      </c>
      <c r="AQ174" s="1564" t="str">
        <f t="shared" si="62"/>
        <v/>
      </c>
    </row>
    <row r="175" spans="5:43">
      <c r="E175" s="1564" t="str">
        <f t="shared" si="64"/>
        <v/>
      </c>
      <c r="G175" s="1564" t="str">
        <f t="shared" si="64"/>
        <v/>
      </c>
      <c r="I175" s="1564" t="str">
        <f t="shared" si="45"/>
        <v/>
      </c>
      <c r="K175" s="1564" t="str">
        <f t="shared" si="46"/>
        <v/>
      </c>
      <c r="M175" s="1564" t="str">
        <f t="shared" si="47"/>
        <v/>
      </c>
      <c r="O175" s="1564" t="str">
        <f t="shared" si="48"/>
        <v/>
      </c>
      <c r="Q175" s="1564" t="str">
        <f t="shared" si="49"/>
        <v/>
      </c>
      <c r="S175" s="1564" t="str">
        <f t="shared" si="50"/>
        <v/>
      </c>
      <c r="U175" s="1564" t="str">
        <f t="shared" si="51"/>
        <v/>
      </c>
      <c r="W175" s="1564" t="str">
        <f t="shared" si="52"/>
        <v/>
      </c>
      <c r="Y175" s="1564" t="str">
        <f t="shared" si="53"/>
        <v/>
      </c>
      <c r="AA175" s="1564" t="str">
        <f t="shared" si="54"/>
        <v/>
      </c>
      <c r="AC175" s="1564" t="str">
        <f t="shared" si="55"/>
        <v/>
      </c>
      <c r="AE175" s="1564" t="str">
        <f t="shared" si="56"/>
        <v/>
      </c>
      <c r="AG175" s="1564" t="str">
        <f t="shared" si="57"/>
        <v/>
      </c>
      <c r="AI175" s="1564" t="str">
        <f t="shared" si="58"/>
        <v/>
      </c>
      <c r="AK175" s="1564" t="str">
        <f t="shared" si="59"/>
        <v/>
      </c>
      <c r="AM175" s="1564" t="str">
        <f t="shared" si="60"/>
        <v/>
      </c>
      <c r="AO175" s="1564" t="str">
        <f t="shared" si="61"/>
        <v/>
      </c>
      <c r="AQ175" s="1564" t="str">
        <f t="shared" si="62"/>
        <v/>
      </c>
    </row>
    <row r="176" spans="5:43">
      <c r="E176" s="1564" t="str">
        <f t="shared" si="64"/>
        <v/>
      </c>
      <c r="G176" s="1564" t="str">
        <f t="shared" si="64"/>
        <v/>
      </c>
      <c r="I176" s="1564" t="str">
        <f t="shared" si="45"/>
        <v/>
      </c>
      <c r="K176" s="1564" t="str">
        <f t="shared" si="46"/>
        <v/>
      </c>
      <c r="M176" s="1564" t="str">
        <f t="shared" si="47"/>
        <v/>
      </c>
      <c r="O176" s="1564" t="str">
        <f t="shared" si="48"/>
        <v/>
      </c>
      <c r="Q176" s="1564" t="str">
        <f t="shared" si="49"/>
        <v/>
      </c>
      <c r="S176" s="1564" t="str">
        <f t="shared" si="50"/>
        <v/>
      </c>
      <c r="U176" s="1564" t="str">
        <f t="shared" si="51"/>
        <v/>
      </c>
      <c r="W176" s="1564" t="str">
        <f t="shared" si="52"/>
        <v/>
      </c>
      <c r="Y176" s="1564" t="str">
        <f t="shared" si="53"/>
        <v/>
      </c>
      <c r="AA176" s="1564" t="str">
        <f t="shared" si="54"/>
        <v/>
      </c>
      <c r="AC176" s="1564" t="str">
        <f t="shared" si="55"/>
        <v/>
      </c>
      <c r="AE176" s="1564" t="str">
        <f t="shared" si="56"/>
        <v/>
      </c>
      <c r="AG176" s="1564" t="str">
        <f t="shared" si="57"/>
        <v/>
      </c>
      <c r="AI176" s="1564" t="str">
        <f t="shared" si="58"/>
        <v/>
      </c>
      <c r="AK176" s="1564" t="str">
        <f t="shared" si="59"/>
        <v/>
      </c>
      <c r="AM176" s="1564" t="str">
        <f t="shared" si="60"/>
        <v/>
      </c>
      <c r="AO176" s="1564" t="str">
        <f t="shared" si="61"/>
        <v/>
      </c>
      <c r="AQ176" s="1564" t="str">
        <f t="shared" si="62"/>
        <v/>
      </c>
    </row>
    <row r="177" spans="5:43">
      <c r="E177" s="1564" t="str">
        <f t="shared" si="64"/>
        <v/>
      </c>
      <c r="G177" s="1564" t="str">
        <f t="shared" si="64"/>
        <v/>
      </c>
      <c r="I177" s="1564" t="str">
        <f t="shared" si="45"/>
        <v/>
      </c>
      <c r="K177" s="1564" t="str">
        <f t="shared" si="46"/>
        <v/>
      </c>
      <c r="M177" s="1564" t="str">
        <f t="shared" si="47"/>
        <v/>
      </c>
      <c r="O177" s="1564" t="str">
        <f t="shared" si="48"/>
        <v/>
      </c>
      <c r="Q177" s="1564" t="str">
        <f t="shared" si="49"/>
        <v/>
      </c>
      <c r="S177" s="1564" t="str">
        <f t="shared" si="50"/>
        <v/>
      </c>
      <c r="U177" s="1564" t="str">
        <f t="shared" si="51"/>
        <v/>
      </c>
      <c r="W177" s="1564" t="str">
        <f t="shared" si="52"/>
        <v/>
      </c>
      <c r="Y177" s="1564" t="str">
        <f t="shared" si="53"/>
        <v/>
      </c>
      <c r="AA177" s="1564" t="str">
        <f t="shared" si="54"/>
        <v/>
      </c>
      <c r="AC177" s="1564" t="str">
        <f t="shared" si="55"/>
        <v/>
      </c>
      <c r="AE177" s="1564" t="str">
        <f t="shared" si="56"/>
        <v/>
      </c>
      <c r="AG177" s="1564" t="str">
        <f t="shared" si="57"/>
        <v/>
      </c>
      <c r="AI177" s="1564" t="str">
        <f t="shared" si="58"/>
        <v/>
      </c>
      <c r="AK177" s="1564" t="str">
        <f t="shared" si="59"/>
        <v/>
      </c>
      <c r="AM177" s="1564" t="str">
        <f t="shared" si="60"/>
        <v/>
      </c>
      <c r="AO177" s="1564" t="str">
        <f t="shared" si="61"/>
        <v/>
      </c>
      <c r="AQ177" s="1564" t="str">
        <f t="shared" si="62"/>
        <v/>
      </c>
    </row>
    <row r="178" spans="5:43">
      <c r="E178" s="1564" t="str">
        <f t="shared" si="64"/>
        <v/>
      </c>
      <c r="G178" s="1564" t="str">
        <f t="shared" si="64"/>
        <v/>
      </c>
      <c r="I178" s="1564" t="str">
        <f t="shared" si="45"/>
        <v/>
      </c>
      <c r="K178" s="1564" t="str">
        <f t="shared" si="46"/>
        <v/>
      </c>
      <c r="M178" s="1564" t="str">
        <f t="shared" si="47"/>
        <v/>
      </c>
      <c r="O178" s="1564" t="str">
        <f t="shared" si="48"/>
        <v/>
      </c>
      <c r="Q178" s="1564" t="str">
        <f t="shared" si="49"/>
        <v/>
      </c>
      <c r="S178" s="1564" t="str">
        <f t="shared" si="50"/>
        <v/>
      </c>
      <c r="U178" s="1564" t="str">
        <f t="shared" si="51"/>
        <v/>
      </c>
      <c r="W178" s="1564" t="str">
        <f t="shared" si="52"/>
        <v/>
      </c>
      <c r="Y178" s="1564" t="str">
        <f t="shared" si="53"/>
        <v/>
      </c>
      <c r="AA178" s="1564" t="str">
        <f t="shared" si="54"/>
        <v/>
      </c>
      <c r="AC178" s="1564" t="str">
        <f t="shared" si="55"/>
        <v/>
      </c>
      <c r="AE178" s="1564" t="str">
        <f t="shared" si="56"/>
        <v/>
      </c>
      <c r="AG178" s="1564" t="str">
        <f t="shared" si="57"/>
        <v/>
      </c>
      <c r="AI178" s="1564" t="str">
        <f t="shared" si="58"/>
        <v/>
      </c>
      <c r="AK178" s="1564" t="str">
        <f t="shared" si="59"/>
        <v/>
      </c>
      <c r="AM178" s="1564" t="str">
        <f t="shared" si="60"/>
        <v/>
      </c>
      <c r="AO178" s="1564" t="str">
        <f t="shared" si="61"/>
        <v/>
      </c>
      <c r="AQ178" s="1564" t="str">
        <f t="shared" si="62"/>
        <v/>
      </c>
    </row>
    <row r="179" spans="5:43">
      <c r="E179" s="1564" t="str">
        <f t="shared" si="64"/>
        <v/>
      </c>
      <c r="G179" s="1564" t="str">
        <f t="shared" si="64"/>
        <v/>
      </c>
      <c r="I179" s="1564" t="str">
        <f t="shared" si="45"/>
        <v/>
      </c>
      <c r="K179" s="1564" t="str">
        <f t="shared" si="46"/>
        <v/>
      </c>
      <c r="M179" s="1564" t="str">
        <f t="shared" si="47"/>
        <v/>
      </c>
      <c r="O179" s="1564" t="str">
        <f t="shared" si="48"/>
        <v/>
      </c>
      <c r="Q179" s="1564" t="str">
        <f t="shared" si="49"/>
        <v/>
      </c>
      <c r="S179" s="1564" t="str">
        <f t="shared" si="50"/>
        <v/>
      </c>
      <c r="U179" s="1564" t="str">
        <f t="shared" si="51"/>
        <v/>
      </c>
      <c r="W179" s="1564" t="str">
        <f t="shared" si="52"/>
        <v/>
      </c>
      <c r="Y179" s="1564" t="str">
        <f t="shared" si="53"/>
        <v/>
      </c>
      <c r="AA179" s="1564" t="str">
        <f t="shared" si="54"/>
        <v/>
      </c>
      <c r="AC179" s="1564" t="str">
        <f t="shared" si="55"/>
        <v/>
      </c>
      <c r="AE179" s="1564" t="str">
        <f t="shared" si="56"/>
        <v/>
      </c>
      <c r="AG179" s="1564" t="str">
        <f t="shared" si="57"/>
        <v/>
      </c>
      <c r="AI179" s="1564" t="str">
        <f t="shared" si="58"/>
        <v/>
      </c>
      <c r="AK179" s="1564" t="str">
        <f t="shared" si="59"/>
        <v/>
      </c>
      <c r="AM179" s="1564" t="str">
        <f t="shared" si="60"/>
        <v/>
      </c>
      <c r="AO179" s="1564" t="str">
        <f t="shared" si="61"/>
        <v/>
      </c>
      <c r="AQ179" s="1564" t="str">
        <f t="shared" si="62"/>
        <v/>
      </c>
    </row>
    <row r="180" spans="5:43">
      <c r="E180" s="1564" t="str">
        <f t="shared" si="64"/>
        <v/>
      </c>
      <c r="G180" s="1564" t="str">
        <f t="shared" si="64"/>
        <v/>
      </c>
      <c r="I180" s="1564" t="str">
        <f t="shared" si="45"/>
        <v/>
      </c>
      <c r="K180" s="1564" t="str">
        <f t="shared" si="46"/>
        <v/>
      </c>
      <c r="M180" s="1564" t="str">
        <f t="shared" si="47"/>
        <v/>
      </c>
      <c r="O180" s="1564" t="str">
        <f t="shared" si="48"/>
        <v/>
      </c>
      <c r="Q180" s="1564" t="str">
        <f t="shared" si="49"/>
        <v/>
      </c>
      <c r="S180" s="1564" t="str">
        <f t="shared" si="50"/>
        <v/>
      </c>
      <c r="U180" s="1564" t="str">
        <f t="shared" si="51"/>
        <v/>
      </c>
      <c r="W180" s="1564" t="str">
        <f t="shared" si="52"/>
        <v/>
      </c>
      <c r="Y180" s="1564" t="str">
        <f t="shared" si="53"/>
        <v/>
      </c>
      <c r="AA180" s="1564" t="str">
        <f t="shared" si="54"/>
        <v/>
      </c>
      <c r="AC180" s="1564" t="str">
        <f t="shared" si="55"/>
        <v/>
      </c>
      <c r="AE180" s="1564" t="str">
        <f t="shared" si="56"/>
        <v/>
      </c>
      <c r="AG180" s="1564" t="str">
        <f t="shared" si="57"/>
        <v/>
      </c>
      <c r="AI180" s="1564" t="str">
        <f t="shared" si="58"/>
        <v/>
      </c>
      <c r="AK180" s="1564" t="str">
        <f t="shared" si="59"/>
        <v/>
      </c>
      <c r="AM180" s="1564" t="str">
        <f t="shared" si="60"/>
        <v/>
      </c>
      <c r="AO180" s="1564" t="str">
        <f t="shared" si="61"/>
        <v/>
      </c>
      <c r="AQ180" s="1564" t="str">
        <f t="shared" si="62"/>
        <v/>
      </c>
    </row>
    <row r="181" spans="5:43">
      <c r="E181" s="1564" t="str">
        <f t="shared" si="64"/>
        <v/>
      </c>
      <c r="G181" s="1564" t="str">
        <f t="shared" si="64"/>
        <v/>
      </c>
      <c r="I181" s="1564" t="str">
        <f t="shared" si="45"/>
        <v/>
      </c>
      <c r="K181" s="1564" t="str">
        <f t="shared" si="46"/>
        <v/>
      </c>
      <c r="M181" s="1564" t="str">
        <f t="shared" si="47"/>
        <v/>
      </c>
      <c r="O181" s="1564" t="str">
        <f t="shared" si="48"/>
        <v/>
      </c>
      <c r="Q181" s="1564" t="str">
        <f t="shared" si="49"/>
        <v/>
      </c>
      <c r="S181" s="1564" t="str">
        <f t="shared" si="50"/>
        <v/>
      </c>
      <c r="U181" s="1564" t="str">
        <f t="shared" si="51"/>
        <v/>
      </c>
      <c r="W181" s="1564" t="str">
        <f t="shared" si="52"/>
        <v/>
      </c>
      <c r="Y181" s="1564" t="str">
        <f t="shared" si="53"/>
        <v/>
      </c>
      <c r="AA181" s="1564" t="str">
        <f t="shared" si="54"/>
        <v/>
      </c>
      <c r="AC181" s="1564" t="str">
        <f t="shared" si="55"/>
        <v/>
      </c>
      <c r="AE181" s="1564" t="str">
        <f t="shared" si="56"/>
        <v/>
      </c>
      <c r="AG181" s="1564" t="str">
        <f t="shared" si="57"/>
        <v/>
      </c>
      <c r="AI181" s="1564" t="str">
        <f t="shared" si="58"/>
        <v/>
      </c>
      <c r="AK181" s="1564" t="str">
        <f t="shared" si="59"/>
        <v/>
      </c>
      <c r="AM181" s="1564" t="str">
        <f t="shared" si="60"/>
        <v/>
      </c>
      <c r="AO181" s="1564" t="str">
        <f t="shared" si="61"/>
        <v/>
      </c>
      <c r="AQ181" s="1564" t="str">
        <f t="shared" si="62"/>
        <v/>
      </c>
    </row>
    <row r="182" spans="5:43">
      <c r="E182" s="1564" t="str">
        <f t="shared" si="64"/>
        <v/>
      </c>
      <c r="G182" s="1564" t="str">
        <f t="shared" si="64"/>
        <v/>
      </c>
      <c r="I182" s="1564" t="str">
        <f t="shared" si="45"/>
        <v/>
      </c>
      <c r="K182" s="1564" t="str">
        <f t="shared" si="46"/>
        <v/>
      </c>
      <c r="M182" s="1564" t="str">
        <f t="shared" si="47"/>
        <v/>
      </c>
      <c r="O182" s="1564" t="str">
        <f t="shared" si="48"/>
        <v/>
      </c>
      <c r="Q182" s="1564" t="str">
        <f t="shared" si="49"/>
        <v/>
      </c>
      <c r="S182" s="1564" t="str">
        <f t="shared" si="50"/>
        <v/>
      </c>
      <c r="U182" s="1564" t="str">
        <f t="shared" si="51"/>
        <v/>
      </c>
      <c r="W182" s="1564" t="str">
        <f t="shared" si="52"/>
        <v/>
      </c>
      <c r="Y182" s="1564" t="str">
        <f t="shared" si="53"/>
        <v/>
      </c>
      <c r="AA182" s="1564" t="str">
        <f t="shared" si="54"/>
        <v/>
      </c>
      <c r="AC182" s="1564" t="str">
        <f t="shared" si="55"/>
        <v/>
      </c>
      <c r="AE182" s="1564" t="str">
        <f t="shared" si="56"/>
        <v/>
      </c>
      <c r="AG182" s="1564" t="str">
        <f t="shared" si="57"/>
        <v/>
      </c>
      <c r="AI182" s="1564" t="str">
        <f t="shared" si="58"/>
        <v/>
      </c>
      <c r="AK182" s="1564" t="str">
        <f t="shared" si="59"/>
        <v/>
      </c>
      <c r="AM182" s="1564" t="str">
        <f t="shared" si="60"/>
        <v/>
      </c>
      <c r="AO182" s="1564" t="str">
        <f t="shared" si="61"/>
        <v/>
      </c>
      <c r="AQ182" s="1564" t="str">
        <f t="shared" si="62"/>
        <v/>
      </c>
    </row>
    <row r="183" spans="5:43">
      <c r="E183" s="1564" t="str">
        <f t="shared" si="64"/>
        <v/>
      </c>
      <c r="G183" s="1564" t="str">
        <f t="shared" si="64"/>
        <v/>
      </c>
      <c r="I183" s="1564" t="str">
        <f t="shared" si="45"/>
        <v/>
      </c>
      <c r="K183" s="1564" t="str">
        <f t="shared" si="46"/>
        <v/>
      </c>
      <c r="M183" s="1564" t="str">
        <f t="shared" si="47"/>
        <v/>
      </c>
      <c r="O183" s="1564" t="str">
        <f t="shared" si="48"/>
        <v/>
      </c>
      <c r="Q183" s="1564" t="str">
        <f t="shared" si="49"/>
        <v/>
      </c>
      <c r="S183" s="1564" t="str">
        <f t="shared" si="50"/>
        <v/>
      </c>
      <c r="U183" s="1564" t="str">
        <f t="shared" si="51"/>
        <v/>
      </c>
      <c r="W183" s="1564" t="str">
        <f t="shared" si="52"/>
        <v/>
      </c>
      <c r="Y183" s="1564" t="str">
        <f t="shared" si="53"/>
        <v/>
      </c>
      <c r="AA183" s="1564" t="str">
        <f t="shared" si="54"/>
        <v/>
      </c>
      <c r="AC183" s="1564" t="str">
        <f t="shared" si="55"/>
        <v/>
      </c>
      <c r="AE183" s="1564" t="str">
        <f t="shared" si="56"/>
        <v/>
      </c>
      <c r="AG183" s="1564" t="str">
        <f t="shared" si="57"/>
        <v/>
      </c>
      <c r="AI183" s="1564" t="str">
        <f t="shared" si="58"/>
        <v/>
      </c>
      <c r="AK183" s="1564" t="str">
        <f t="shared" si="59"/>
        <v/>
      </c>
      <c r="AM183" s="1564" t="str">
        <f t="shared" si="60"/>
        <v/>
      </c>
      <c r="AO183" s="1564" t="str">
        <f t="shared" si="61"/>
        <v/>
      </c>
      <c r="AQ183" s="1564" t="str">
        <f t="shared" si="62"/>
        <v/>
      </c>
    </row>
    <row r="184" spans="5:43">
      <c r="E184" s="1564" t="str">
        <f t="shared" si="64"/>
        <v/>
      </c>
      <c r="G184" s="1564" t="str">
        <f t="shared" si="64"/>
        <v/>
      </c>
      <c r="I184" s="1564" t="str">
        <f t="shared" si="45"/>
        <v/>
      </c>
      <c r="K184" s="1564" t="str">
        <f t="shared" si="46"/>
        <v/>
      </c>
      <c r="M184" s="1564" t="str">
        <f t="shared" si="47"/>
        <v/>
      </c>
      <c r="O184" s="1564" t="str">
        <f t="shared" si="48"/>
        <v/>
      </c>
      <c r="Q184" s="1564" t="str">
        <f t="shared" si="49"/>
        <v/>
      </c>
      <c r="S184" s="1564" t="str">
        <f t="shared" si="50"/>
        <v/>
      </c>
      <c r="U184" s="1564" t="str">
        <f t="shared" si="51"/>
        <v/>
      </c>
      <c r="W184" s="1564" t="str">
        <f t="shared" si="52"/>
        <v/>
      </c>
      <c r="Y184" s="1564" t="str">
        <f t="shared" si="53"/>
        <v/>
      </c>
      <c r="AA184" s="1564" t="str">
        <f t="shared" si="54"/>
        <v/>
      </c>
      <c r="AC184" s="1564" t="str">
        <f t="shared" si="55"/>
        <v/>
      </c>
      <c r="AE184" s="1564" t="str">
        <f t="shared" si="56"/>
        <v/>
      </c>
      <c r="AG184" s="1564" t="str">
        <f t="shared" si="57"/>
        <v/>
      </c>
      <c r="AI184" s="1564" t="str">
        <f t="shared" si="58"/>
        <v/>
      </c>
      <c r="AK184" s="1564" t="str">
        <f t="shared" si="59"/>
        <v/>
      </c>
      <c r="AM184" s="1564" t="str">
        <f t="shared" si="60"/>
        <v/>
      </c>
      <c r="AO184" s="1564" t="str">
        <f t="shared" si="61"/>
        <v/>
      </c>
      <c r="AQ184" s="1564" t="str">
        <f t="shared" si="62"/>
        <v/>
      </c>
    </row>
    <row r="185" spans="5:43">
      <c r="E185" s="1564" t="str">
        <f t="shared" si="64"/>
        <v/>
      </c>
      <c r="G185" s="1564" t="str">
        <f t="shared" si="64"/>
        <v/>
      </c>
      <c r="I185" s="1564" t="str">
        <f t="shared" si="45"/>
        <v/>
      </c>
      <c r="K185" s="1564" t="str">
        <f t="shared" si="46"/>
        <v/>
      </c>
      <c r="M185" s="1564" t="str">
        <f t="shared" si="47"/>
        <v/>
      </c>
      <c r="O185" s="1564" t="str">
        <f t="shared" si="48"/>
        <v/>
      </c>
      <c r="Q185" s="1564" t="str">
        <f t="shared" si="49"/>
        <v/>
      </c>
      <c r="S185" s="1564" t="str">
        <f t="shared" si="50"/>
        <v/>
      </c>
      <c r="U185" s="1564" t="str">
        <f t="shared" si="51"/>
        <v/>
      </c>
      <c r="W185" s="1564" t="str">
        <f t="shared" si="52"/>
        <v/>
      </c>
      <c r="Y185" s="1564" t="str">
        <f t="shared" si="53"/>
        <v/>
      </c>
      <c r="AA185" s="1564" t="str">
        <f t="shared" si="54"/>
        <v/>
      </c>
      <c r="AC185" s="1564" t="str">
        <f t="shared" si="55"/>
        <v/>
      </c>
      <c r="AE185" s="1564" t="str">
        <f t="shared" si="56"/>
        <v/>
      </c>
      <c r="AG185" s="1564" t="str">
        <f t="shared" si="57"/>
        <v/>
      </c>
      <c r="AI185" s="1564" t="str">
        <f t="shared" si="58"/>
        <v/>
      </c>
      <c r="AK185" s="1564" t="str">
        <f t="shared" si="59"/>
        <v/>
      </c>
      <c r="AM185" s="1564" t="str">
        <f t="shared" si="60"/>
        <v/>
      </c>
      <c r="AO185" s="1564" t="str">
        <f t="shared" si="61"/>
        <v/>
      </c>
      <c r="AQ185" s="1564" t="str">
        <f t="shared" si="62"/>
        <v/>
      </c>
    </row>
    <row r="186" spans="5:43">
      <c r="E186" s="1564" t="str">
        <f t="shared" si="64"/>
        <v/>
      </c>
      <c r="G186" s="1564" t="str">
        <f t="shared" si="64"/>
        <v/>
      </c>
      <c r="I186" s="1564" t="str">
        <f t="shared" si="45"/>
        <v/>
      </c>
      <c r="K186" s="1564" t="str">
        <f t="shared" si="46"/>
        <v/>
      </c>
      <c r="M186" s="1564" t="str">
        <f t="shared" si="47"/>
        <v/>
      </c>
      <c r="O186" s="1564" t="str">
        <f t="shared" si="48"/>
        <v/>
      </c>
      <c r="Q186" s="1564" t="str">
        <f t="shared" si="49"/>
        <v/>
      </c>
      <c r="S186" s="1564" t="str">
        <f t="shared" si="50"/>
        <v/>
      </c>
      <c r="U186" s="1564" t="str">
        <f t="shared" si="51"/>
        <v/>
      </c>
      <c r="W186" s="1564" t="str">
        <f t="shared" si="52"/>
        <v/>
      </c>
      <c r="Y186" s="1564" t="str">
        <f t="shared" si="53"/>
        <v/>
      </c>
      <c r="AA186" s="1564" t="str">
        <f t="shared" si="54"/>
        <v/>
      </c>
      <c r="AC186" s="1564" t="str">
        <f t="shared" si="55"/>
        <v/>
      </c>
      <c r="AE186" s="1564" t="str">
        <f t="shared" si="56"/>
        <v/>
      </c>
      <c r="AG186" s="1564" t="str">
        <f t="shared" si="57"/>
        <v/>
      </c>
      <c r="AI186" s="1564" t="str">
        <f t="shared" si="58"/>
        <v/>
      </c>
      <c r="AK186" s="1564" t="str">
        <f t="shared" si="59"/>
        <v/>
      </c>
      <c r="AM186" s="1564" t="str">
        <f t="shared" si="60"/>
        <v/>
      </c>
      <c r="AO186" s="1564" t="str">
        <f t="shared" si="61"/>
        <v/>
      </c>
      <c r="AQ186" s="1564" t="str">
        <f t="shared" si="62"/>
        <v/>
      </c>
    </row>
    <row r="187" spans="5:43">
      <c r="E187" s="1564" t="str">
        <f t="shared" si="64"/>
        <v/>
      </c>
      <c r="G187" s="1564" t="str">
        <f t="shared" si="64"/>
        <v/>
      </c>
      <c r="I187" s="1564" t="str">
        <f t="shared" si="45"/>
        <v/>
      </c>
      <c r="K187" s="1564" t="str">
        <f t="shared" si="46"/>
        <v/>
      </c>
      <c r="M187" s="1564" t="str">
        <f t="shared" si="47"/>
        <v/>
      </c>
      <c r="O187" s="1564" t="str">
        <f t="shared" si="48"/>
        <v/>
      </c>
      <c r="Q187" s="1564" t="str">
        <f t="shared" si="49"/>
        <v/>
      </c>
      <c r="S187" s="1564" t="str">
        <f t="shared" si="50"/>
        <v/>
      </c>
      <c r="U187" s="1564" t="str">
        <f t="shared" si="51"/>
        <v/>
      </c>
      <c r="W187" s="1564" t="str">
        <f t="shared" si="52"/>
        <v/>
      </c>
      <c r="Y187" s="1564" t="str">
        <f t="shared" si="53"/>
        <v/>
      </c>
      <c r="AA187" s="1564" t="str">
        <f t="shared" si="54"/>
        <v/>
      </c>
      <c r="AC187" s="1564" t="str">
        <f t="shared" si="55"/>
        <v/>
      </c>
      <c r="AE187" s="1564" t="str">
        <f t="shared" si="56"/>
        <v/>
      </c>
      <c r="AG187" s="1564" t="str">
        <f t="shared" si="57"/>
        <v/>
      </c>
      <c r="AI187" s="1564" t="str">
        <f t="shared" si="58"/>
        <v/>
      </c>
      <c r="AK187" s="1564" t="str">
        <f t="shared" si="59"/>
        <v/>
      </c>
      <c r="AM187" s="1564" t="str">
        <f t="shared" si="60"/>
        <v/>
      </c>
      <c r="AO187" s="1564" t="str">
        <f t="shared" si="61"/>
        <v/>
      </c>
      <c r="AQ187" s="1564" t="str">
        <f t="shared" si="62"/>
        <v/>
      </c>
    </row>
    <row r="188" spans="5:43">
      <c r="E188" s="1564" t="str">
        <f t="shared" si="64"/>
        <v/>
      </c>
      <c r="G188" s="1564" t="str">
        <f t="shared" si="64"/>
        <v/>
      </c>
      <c r="I188" s="1564" t="str">
        <f t="shared" si="45"/>
        <v/>
      </c>
      <c r="K188" s="1564" t="str">
        <f t="shared" si="46"/>
        <v/>
      </c>
      <c r="M188" s="1564" t="str">
        <f t="shared" si="47"/>
        <v/>
      </c>
      <c r="O188" s="1564" t="str">
        <f t="shared" si="48"/>
        <v/>
      </c>
      <c r="Q188" s="1564" t="str">
        <f t="shared" si="49"/>
        <v/>
      </c>
      <c r="S188" s="1564" t="str">
        <f t="shared" si="50"/>
        <v/>
      </c>
      <c r="U188" s="1564" t="str">
        <f t="shared" si="51"/>
        <v/>
      </c>
      <c r="W188" s="1564" t="str">
        <f t="shared" si="52"/>
        <v/>
      </c>
      <c r="Y188" s="1564" t="str">
        <f t="shared" si="53"/>
        <v/>
      </c>
      <c r="AA188" s="1564" t="str">
        <f t="shared" si="54"/>
        <v/>
      </c>
      <c r="AC188" s="1564" t="str">
        <f t="shared" si="55"/>
        <v/>
      </c>
      <c r="AE188" s="1564" t="str">
        <f t="shared" si="56"/>
        <v/>
      </c>
      <c r="AG188" s="1564" t="str">
        <f t="shared" si="57"/>
        <v/>
      </c>
      <c r="AI188" s="1564" t="str">
        <f t="shared" si="58"/>
        <v/>
      </c>
      <c r="AK188" s="1564" t="str">
        <f t="shared" si="59"/>
        <v/>
      </c>
      <c r="AM188" s="1564" t="str">
        <f t="shared" si="60"/>
        <v/>
      </c>
      <c r="AO188" s="1564" t="str">
        <f t="shared" si="61"/>
        <v/>
      </c>
      <c r="AQ188" s="1564" t="str">
        <f t="shared" si="62"/>
        <v/>
      </c>
    </row>
    <row r="189" spans="5:43">
      <c r="E189" s="1564" t="str">
        <f t="shared" ref="E189:G204" si="65">IF(OR($B189=0,D189=0),"",D189/$B189)</f>
        <v/>
      </c>
      <c r="G189" s="1564" t="str">
        <f t="shared" si="65"/>
        <v/>
      </c>
      <c r="I189" s="1564" t="str">
        <f t="shared" si="45"/>
        <v/>
      </c>
      <c r="K189" s="1564" t="str">
        <f t="shared" si="46"/>
        <v/>
      </c>
      <c r="M189" s="1564" t="str">
        <f t="shared" si="47"/>
        <v/>
      </c>
      <c r="O189" s="1564" t="str">
        <f t="shared" si="48"/>
        <v/>
      </c>
      <c r="Q189" s="1564" t="str">
        <f t="shared" si="49"/>
        <v/>
      </c>
      <c r="S189" s="1564" t="str">
        <f t="shared" si="50"/>
        <v/>
      </c>
      <c r="U189" s="1564" t="str">
        <f t="shared" si="51"/>
        <v/>
      </c>
      <c r="W189" s="1564" t="str">
        <f t="shared" si="52"/>
        <v/>
      </c>
      <c r="Y189" s="1564" t="str">
        <f t="shared" si="53"/>
        <v/>
      </c>
      <c r="AA189" s="1564" t="str">
        <f t="shared" si="54"/>
        <v/>
      </c>
      <c r="AC189" s="1564" t="str">
        <f t="shared" si="55"/>
        <v/>
      </c>
      <c r="AE189" s="1564" t="str">
        <f t="shared" si="56"/>
        <v/>
      </c>
      <c r="AG189" s="1564" t="str">
        <f t="shared" si="57"/>
        <v/>
      </c>
      <c r="AI189" s="1564" t="str">
        <f t="shared" si="58"/>
        <v/>
      </c>
      <c r="AK189" s="1564" t="str">
        <f t="shared" si="59"/>
        <v/>
      </c>
      <c r="AM189" s="1564" t="str">
        <f t="shared" si="60"/>
        <v/>
      </c>
      <c r="AO189" s="1564" t="str">
        <f t="shared" si="61"/>
        <v/>
      </c>
      <c r="AQ189" s="1564" t="str">
        <f t="shared" si="62"/>
        <v/>
      </c>
    </row>
    <row r="190" spans="5:43">
      <c r="E190" s="1564" t="str">
        <f t="shared" si="65"/>
        <v/>
      </c>
      <c r="G190" s="1564" t="str">
        <f t="shared" si="65"/>
        <v/>
      </c>
      <c r="I190" s="1564" t="str">
        <f t="shared" si="45"/>
        <v/>
      </c>
      <c r="K190" s="1564" t="str">
        <f t="shared" si="46"/>
        <v/>
      </c>
      <c r="M190" s="1564" t="str">
        <f t="shared" si="47"/>
        <v/>
      </c>
      <c r="O190" s="1564" t="str">
        <f t="shared" si="48"/>
        <v/>
      </c>
      <c r="Q190" s="1564" t="str">
        <f t="shared" si="49"/>
        <v/>
      </c>
      <c r="S190" s="1564" t="str">
        <f t="shared" si="50"/>
        <v/>
      </c>
      <c r="U190" s="1564" t="str">
        <f t="shared" si="51"/>
        <v/>
      </c>
      <c r="W190" s="1564" t="str">
        <f t="shared" si="52"/>
        <v/>
      </c>
      <c r="Y190" s="1564" t="str">
        <f t="shared" si="53"/>
        <v/>
      </c>
      <c r="AA190" s="1564" t="str">
        <f t="shared" si="54"/>
        <v/>
      </c>
      <c r="AC190" s="1564" t="str">
        <f t="shared" si="55"/>
        <v/>
      </c>
      <c r="AE190" s="1564" t="str">
        <f t="shared" si="56"/>
        <v/>
      </c>
      <c r="AG190" s="1564" t="str">
        <f t="shared" si="57"/>
        <v/>
      </c>
      <c r="AI190" s="1564" t="str">
        <f t="shared" si="58"/>
        <v/>
      </c>
      <c r="AK190" s="1564" t="str">
        <f t="shared" si="59"/>
        <v/>
      </c>
      <c r="AM190" s="1564" t="str">
        <f t="shared" si="60"/>
        <v/>
      </c>
      <c r="AO190" s="1564" t="str">
        <f t="shared" si="61"/>
        <v/>
      </c>
      <c r="AQ190" s="1564" t="str">
        <f t="shared" si="62"/>
        <v/>
      </c>
    </row>
    <row r="191" spans="5:43">
      <c r="E191" s="1564" t="str">
        <f t="shared" si="65"/>
        <v/>
      </c>
      <c r="G191" s="1564" t="str">
        <f t="shared" si="65"/>
        <v/>
      </c>
      <c r="I191" s="1564" t="str">
        <f t="shared" si="45"/>
        <v/>
      </c>
      <c r="K191" s="1564" t="str">
        <f t="shared" si="46"/>
        <v/>
      </c>
      <c r="M191" s="1564" t="str">
        <f t="shared" si="47"/>
        <v/>
      </c>
      <c r="O191" s="1564" t="str">
        <f t="shared" si="48"/>
        <v/>
      </c>
      <c r="Q191" s="1564" t="str">
        <f t="shared" si="49"/>
        <v/>
      </c>
      <c r="S191" s="1564" t="str">
        <f t="shared" si="50"/>
        <v/>
      </c>
      <c r="U191" s="1564" t="str">
        <f t="shared" si="51"/>
        <v/>
      </c>
      <c r="W191" s="1564" t="str">
        <f t="shared" si="52"/>
        <v/>
      </c>
      <c r="Y191" s="1564" t="str">
        <f t="shared" si="53"/>
        <v/>
      </c>
      <c r="AA191" s="1564" t="str">
        <f t="shared" si="54"/>
        <v/>
      </c>
      <c r="AC191" s="1564" t="str">
        <f t="shared" si="55"/>
        <v/>
      </c>
      <c r="AE191" s="1564" t="str">
        <f t="shared" si="56"/>
        <v/>
      </c>
      <c r="AG191" s="1564" t="str">
        <f t="shared" si="57"/>
        <v/>
      </c>
      <c r="AI191" s="1564" t="str">
        <f t="shared" si="58"/>
        <v/>
      </c>
      <c r="AK191" s="1564" t="str">
        <f t="shared" si="59"/>
        <v/>
      </c>
      <c r="AM191" s="1564" t="str">
        <f t="shared" si="60"/>
        <v/>
      </c>
      <c r="AO191" s="1564" t="str">
        <f t="shared" si="61"/>
        <v/>
      </c>
      <c r="AQ191" s="1564" t="str">
        <f t="shared" si="62"/>
        <v/>
      </c>
    </row>
    <row r="192" spans="5:43">
      <c r="E192" s="1564" t="str">
        <f t="shared" si="65"/>
        <v/>
      </c>
      <c r="G192" s="1564" t="str">
        <f t="shared" si="65"/>
        <v/>
      </c>
      <c r="I192" s="1564" t="str">
        <f t="shared" si="45"/>
        <v/>
      </c>
      <c r="K192" s="1564" t="str">
        <f t="shared" si="46"/>
        <v/>
      </c>
      <c r="M192" s="1564" t="str">
        <f t="shared" si="47"/>
        <v/>
      </c>
      <c r="O192" s="1564" t="str">
        <f t="shared" si="48"/>
        <v/>
      </c>
      <c r="Q192" s="1564" t="str">
        <f t="shared" si="49"/>
        <v/>
      </c>
      <c r="S192" s="1564" t="str">
        <f t="shared" si="50"/>
        <v/>
      </c>
      <c r="U192" s="1564" t="str">
        <f t="shared" si="51"/>
        <v/>
      </c>
      <c r="W192" s="1564" t="str">
        <f t="shared" si="52"/>
        <v/>
      </c>
      <c r="Y192" s="1564" t="str">
        <f t="shared" si="53"/>
        <v/>
      </c>
      <c r="AA192" s="1564" t="str">
        <f t="shared" si="54"/>
        <v/>
      </c>
      <c r="AC192" s="1564" t="str">
        <f t="shared" si="55"/>
        <v/>
      </c>
      <c r="AE192" s="1564" t="str">
        <f t="shared" si="56"/>
        <v/>
      </c>
      <c r="AG192" s="1564" t="str">
        <f t="shared" si="57"/>
        <v/>
      </c>
      <c r="AI192" s="1564" t="str">
        <f t="shared" si="58"/>
        <v/>
      </c>
      <c r="AK192" s="1564" t="str">
        <f t="shared" si="59"/>
        <v/>
      </c>
      <c r="AM192" s="1564" t="str">
        <f t="shared" si="60"/>
        <v/>
      </c>
      <c r="AO192" s="1564" t="str">
        <f t="shared" si="61"/>
        <v/>
      </c>
      <c r="AQ192" s="1564" t="str">
        <f t="shared" si="62"/>
        <v/>
      </c>
    </row>
    <row r="193" spans="5:43">
      <c r="E193" s="1564" t="str">
        <f t="shared" si="65"/>
        <v/>
      </c>
      <c r="G193" s="1564" t="str">
        <f t="shared" si="65"/>
        <v/>
      </c>
      <c r="I193" s="1564" t="str">
        <f t="shared" si="45"/>
        <v/>
      </c>
      <c r="K193" s="1564" t="str">
        <f t="shared" si="46"/>
        <v/>
      </c>
      <c r="M193" s="1564" t="str">
        <f t="shared" si="47"/>
        <v/>
      </c>
      <c r="O193" s="1564" t="str">
        <f t="shared" si="48"/>
        <v/>
      </c>
      <c r="Q193" s="1564" t="str">
        <f t="shared" si="49"/>
        <v/>
      </c>
      <c r="S193" s="1564" t="str">
        <f t="shared" si="50"/>
        <v/>
      </c>
      <c r="U193" s="1564" t="str">
        <f t="shared" si="51"/>
        <v/>
      </c>
      <c r="W193" s="1564" t="str">
        <f t="shared" si="52"/>
        <v/>
      </c>
      <c r="Y193" s="1564" t="str">
        <f t="shared" si="53"/>
        <v/>
      </c>
      <c r="AA193" s="1564" t="str">
        <f t="shared" si="54"/>
        <v/>
      </c>
      <c r="AC193" s="1564" t="str">
        <f t="shared" si="55"/>
        <v/>
      </c>
      <c r="AE193" s="1564" t="str">
        <f t="shared" si="56"/>
        <v/>
      </c>
      <c r="AG193" s="1564" t="str">
        <f t="shared" si="57"/>
        <v/>
      </c>
      <c r="AI193" s="1564" t="str">
        <f t="shared" si="58"/>
        <v/>
      </c>
      <c r="AK193" s="1564" t="str">
        <f t="shared" si="59"/>
        <v/>
      </c>
      <c r="AM193" s="1564" t="str">
        <f t="shared" si="60"/>
        <v/>
      </c>
      <c r="AO193" s="1564" t="str">
        <f t="shared" si="61"/>
        <v/>
      </c>
      <c r="AQ193" s="1564" t="str">
        <f t="shared" si="62"/>
        <v/>
      </c>
    </row>
    <row r="194" spans="5:43">
      <c r="E194" s="1564" t="str">
        <f t="shared" si="65"/>
        <v/>
      </c>
      <c r="G194" s="1564" t="str">
        <f t="shared" si="65"/>
        <v/>
      </c>
      <c r="I194" s="1564" t="str">
        <f t="shared" si="45"/>
        <v/>
      </c>
      <c r="K194" s="1564" t="str">
        <f t="shared" si="46"/>
        <v/>
      </c>
      <c r="M194" s="1564" t="str">
        <f t="shared" si="47"/>
        <v/>
      </c>
      <c r="O194" s="1564" t="str">
        <f t="shared" si="48"/>
        <v/>
      </c>
      <c r="Q194" s="1564" t="str">
        <f t="shared" si="49"/>
        <v/>
      </c>
      <c r="S194" s="1564" t="str">
        <f t="shared" si="50"/>
        <v/>
      </c>
      <c r="U194" s="1564" t="str">
        <f t="shared" si="51"/>
        <v/>
      </c>
      <c r="W194" s="1564" t="str">
        <f t="shared" si="52"/>
        <v/>
      </c>
      <c r="Y194" s="1564" t="str">
        <f t="shared" si="53"/>
        <v/>
      </c>
      <c r="AA194" s="1564" t="str">
        <f t="shared" si="54"/>
        <v/>
      </c>
      <c r="AC194" s="1564" t="str">
        <f t="shared" si="55"/>
        <v/>
      </c>
      <c r="AE194" s="1564" t="str">
        <f t="shared" si="56"/>
        <v/>
      </c>
      <c r="AG194" s="1564" t="str">
        <f t="shared" si="57"/>
        <v/>
      </c>
      <c r="AI194" s="1564" t="str">
        <f t="shared" si="58"/>
        <v/>
      </c>
      <c r="AK194" s="1564" t="str">
        <f t="shared" si="59"/>
        <v/>
      </c>
      <c r="AM194" s="1564" t="str">
        <f t="shared" si="60"/>
        <v/>
      </c>
      <c r="AO194" s="1564" t="str">
        <f t="shared" si="61"/>
        <v/>
      </c>
      <c r="AQ194" s="1564" t="str">
        <f t="shared" si="62"/>
        <v/>
      </c>
    </row>
    <row r="195" spans="5:43">
      <c r="E195" s="1564" t="str">
        <f t="shared" si="65"/>
        <v/>
      </c>
      <c r="G195" s="1564" t="str">
        <f t="shared" si="65"/>
        <v/>
      </c>
      <c r="I195" s="1564" t="str">
        <f t="shared" si="45"/>
        <v/>
      </c>
      <c r="K195" s="1564" t="str">
        <f t="shared" si="46"/>
        <v/>
      </c>
      <c r="M195" s="1564" t="str">
        <f t="shared" si="47"/>
        <v/>
      </c>
      <c r="O195" s="1564" t="str">
        <f t="shared" si="48"/>
        <v/>
      </c>
      <c r="Q195" s="1564" t="str">
        <f t="shared" si="49"/>
        <v/>
      </c>
      <c r="S195" s="1564" t="str">
        <f t="shared" si="50"/>
        <v/>
      </c>
      <c r="U195" s="1564" t="str">
        <f t="shared" si="51"/>
        <v/>
      </c>
      <c r="W195" s="1564" t="str">
        <f t="shared" si="52"/>
        <v/>
      </c>
      <c r="Y195" s="1564" t="str">
        <f t="shared" si="53"/>
        <v/>
      </c>
      <c r="AA195" s="1564" t="str">
        <f t="shared" si="54"/>
        <v/>
      </c>
      <c r="AC195" s="1564" t="str">
        <f t="shared" si="55"/>
        <v/>
      </c>
      <c r="AE195" s="1564" t="str">
        <f t="shared" si="56"/>
        <v/>
      </c>
      <c r="AG195" s="1564" t="str">
        <f t="shared" si="57"/>
        <v/>
      </c>
      <c r="AI195" s="1564" t="str">
        <f t="shared" si="58"/>
        <v/>
      </c>
      <c r="AK195" s="1564" t="str">
        <f t="shared" si="59"/>
        <v/>
      </c>
      <c r="AM195" s="1564" t="str">
        <f t="shared" si="60"/>
        <v/>
      </c>
      <c r="AO195" s="1564" t="str">
        <f t="shared" si="61"/>
        <v/>
      </c>
      <c r="AQ195" s="1564" t="str">
        <f t="shared" si="62"/>
        <v/>
      </c>
    </row>
    <row r="196" spans="5:43">
      <c r="E196" s="1564" t="str">
        <f t="shared" si="65"/>
        <v/>
      </c>
      <c r="G196" s="1564" t="str">
        <f t="shared" si="65"/>
        <v/>
      </c>
      <c r="I196" s="1564" t="str">
        <f t="shared" si="45"/>
        <v/>
      </c>
      <c r="K196" s="1564" t="str">
        <f t="shared" si="46"/>
        <v/>
      </c>
      <c r="M196" s="1564" t="str">
        <f t="shared" si="47"/>
        <v/>
      </c>
      <c r="O196" s="1564" t="str">
        <f t="shared" si="48"/>
        <v/>
      </c>
      <c r="Q196" s="1564" t="str">
        <f t="shared" si="49"/>
        <v/>
      </c>
      <c r="S196" s="1564" t="str">
        <f t="shared" si="50"/>
        <v/>
      </c>
      <c r="U196" s="1564" t="str">
        <f t="shared" si="51"/>
        <v/>
      </c>
      <c r="W196" s="1564" t="str">
        <f t="shared" si="52"/>
        <v/>
      </c>
      <c r="Y196" s="1564" t="str">
        <f t="shared" si="53"/>
        <v/>
      </c>
      <c r="AA196" s="1564" t="str">
        <f t="shared" si="54"/>
        <v/>
      </c>
      <c r="AC196" s="1564" t="str">
        <f t="shared" si="55"/>
        <v/>
      </c>
      <c r="AE196" s="1564" t="str">
        <f t="shared" si="56"/>
        <v/>
      </c>
      <c r="AG196" s="1564" t="str">
        <f t="shared" si="57"/>
        <v/>
      </c>
      <c r="AI196" s="1564" t="str">
        <f t="shared" si="58"/>
        <v/>
      </c>
      <c r="AK196" s="1564" t="str">
        <f t="shared" si="59"/>
        <v/>
      </c>
      <c r="AM196" s="1564" t="str">
        <f t="shared" si="60"/>
        <v/>
      </c>
      <c r="AO196" s="1564" t="str">
        <f t="shared" si="61"/>
        <v/>
      </c>
      <c r="AQ196" s="1564" t="str">
        <f t="shared" si="62"/>
        <v/>
      </c>
    </row>
    <row r="197" spans="5:43">
      <c r="E197" s="1564" t="str">
        <f t="shared" si="65"/>
        <v/>
      </c>
      <c r="G197" s="1564" t="str">
        <f t="shared" si="65"/>
        <v/>
      </c>
      <c r="I197" s="1564" t="str">
        <f t="shared" si="45"/>
        <v/>
      </c>
      <c r="K197" s="1564" t="str">
        <f t="shared" si="46"/>
        <v/>
      </c>
      <c r="M197" s="1564" t="str">
        <f t="shared" si="47"/>
        <v/>
      </c>
      <c r="O197" s="1564" t="str">
        <f t="shared" si="48"/>
        <v/>
      </c>
      <c r="Q197" s="1564" t="str">
        <f t="shared" si="49"/>
        <v/>
      </c>
      <c r="S197" s="1564" t="str">
        <f t="shared" si="50"/>
        <v/>
      </c>
      <c r="U197" s="1564" t="str">
        <f t="shared" si="51"/>
        <v/>
      </c>
      <c r="W197" s="1564" t="str">
        <f t="shared" si="52"/>
        <v/>
      </c>
      <c r="Y197" s="1564" t="str">
        <f t="shared" si="53"/>
        <v/>
      </c>
      <c r="AA197" s="1564" t="str">
        <f t="shared" si="54"/>
        <v/>
      </c>
      <c r="AC197" s="1564" t="str">
        <f t="shared" si="55"/>
        <v/>
      </c>
      <c r="AE197" s="1564" t="str">
        <f t="shared" si="56"/>
        <v/>
      </c>
      <c r="AG197" s="1564" t="str">
        <f t="shared" si="57"/>
        <v/>
      </c>
      <c r="AI197" s="1564" t="str">
        <f t="shared" si="58"/>
        <v/>
      </c>
      <c r="AK197" s="1564" t="str">
        <f t="shared" si="59"/>
        <v/>
      </c>
      <c r="AM197" s="1564" t="str">
        <f t="shared" si="60"/>
        <v/>
      </c>
      <c r="AO197" s="1564" t="str">
        <f t="shared" si="61"/>
        <v/>
      </c>
      <c r="AQ197" s="1564" t="str">
        <f t="shared" si="62"/>
        <v/>
      </c>
    </row>
    <row r="198" spans="5:43">
      <c r="E198" s="1564" t="str">
        <f t="shared" si="65"/>
        <v/>
      </c>
      <c r="G198" s="1564" t="str">
        <f t="shared" si="65"/>
        <v/>
      </c>
      <c r="I198" s="1564" t="str">
        <f t="shared" si="45"/>
        <v/>
      </c>
      <c r="K198" s="1564" t="str">
        <f t="shared" si="46"/>
        <v/>
      </c>
      <c r="M198" s="1564" t="str">
        <f t="shared" si="47"/>
        <v/>
      </c>
      <c r="O198" s="1564" t="str">
        <f t="shared" si="48"/>
        <v/>
      </c>
      <c r="Q198" s="1564" t="str">
        <f t="shared" si="49"/>
        <v/>
      </c>
      <c r="S198" s="1564" t="str">
        <f t="shared" si="50"/>
        <v/>
      </c>
      <c r="U198" s="1564" t="str">
        <f t="shared" si="51"/>
        <v/>
      </c>
      <c r="W198" s="1564" t="str">
        <f t="shared" si="52"/>
        <v/>
      </c>
      <c r="Y198" s="1564" t="str">
        <f t="shared" si="53"/>
        <v/>
      </c>
      <c r="AA198" s="1564" t="str">
        <f t="shared" si="54"/>
        <v/>
      </c>
      <c r="AC198" s="1564" t="str">
        <f t="shared" si="55"/>
        <v/>
      </c>
      <c r="AE198" s="1564" t="str">
        <f t="shared" si="56"/>
        <v/>
      </c>
      <c r="AG198" s="1564" t="str">
        <f t="shared" si="57"/>
        <v/>
      </c>
      <c r="AI198" s="1564" t="str">
        <f t="shared" si="58"/>
        <v/>
      </c>
      <c r="AK198" s="1564" t="str">
        <f t="shared" si="59"/>
        <v/>
      </c>
      <c r="AM198" s="1564" t="str">
        <f t="shared" si="60"/>
        <v/>
      </c>
      <c r="AO198" s="1564" t="str">
        <f t="shared" si="61"/>
        <v/>
      </c>
      <c r="AQ198" s="1564" t="str">
        <f t="shared" si="62"/>
        <v/>
      </c>
    </row>
    <row r="199" spans="5:43">
      <c r="E199" s="1564" t="str">
        <f t="shared" si="65"/>
        <v/>
      </c>
      <c r="G199" s="1564" t="str">
        <f t="shared" si="65"/>
        <v/>
      </c>
      <c r="I199" s="1564" t="str">
        <f t="shared" si="45"/>
        <v/>
      </c>
      <c r="K199" s="1564" t="str">
        <f t="shared" si="46"/>
        <v/>
      </c>
      <c r="M199" s="1564" t="str">
        <f t="shared" si="47"/>
        <v/>
      </c>
      <c r="O199" s="1564" t="str">
        <f t="shared" si="48"/>
        <v/>
      </c>
      <c r="Q199" s="1564" t="str">
        <f t="shared" si="49"/>
        <v/>
      </c>
      <c r="S199" s="1564" t="str">
        <f t="shared" si="50"/>
        <v/>
      </c>
      <c r="U199" s="1564" t="str">
        <f t="shared" si="51"/>
        <v/>
      </c>
      <c r="W199" s="1564" t="str">
        <f t="shared" si="52"/>
        <v/>
      </c>
      <c r="Y199" s="1564" t="str">
        <f t="shared" si="53"/>
        <v/>
      </c>
      <c r="AA199" s="1564" t="str">
        <f t="shared" si="54"/>
        <v/>
      </c>
      <c r="AC199" s="1564" t="str">
        <f t="shared" si="55"/>
        <v/>
      </c>
      <c r="AE199" s="1564" t="str">
        <f t="shared" si="56"/>
        <v/>
      </c>
      <c r="AG199" s="1564" t="str">
        <f t="shared" si="57"/>
        <v/>
      </c>
      <c r="AI199" s="1564" t="str">
        <f t="shared" si="58"/>
        <v/>
      </c>
      <c r="AK199" s="1564" t="str">
        <f t="shared" si="59"/>
        <v/>
      </c>
      <c r="AM199" s="1564" t="str">
        <f t="shared" si="60"/>
        <v/>
      </c>
      <c r="AO199" s="1564" t="str">
        <f t="shared" si="61"/>
        <v/>
      </c>
      <c r="AQ199" s="1564" t="str">
        <f t="shared" si="62"/>
        <v/>
      </c>
    </row>
    <row r="200" spans="5:43">
      <c r="E200" s="1564" t="str">
        <f t="shared" si="65"/>
        <v/>
      </c>
      <c r="G200" s="1564" t="str">
        <f t="shared" si="65"/>
        <v/>
      </c>
      <c r="I200" s="1564" t="str">
        <f t="shared" si="45"/>
        <v/>
      </c>
      <c r="K200" s="1564" t="str">
        <f t="shared" si="46"/>
        <v/>
      </c>
      <c r="M200" s="1564" t="str">
        <f t="shared" si="47"/>
        <v/>
      </c>
      <c r="O200" s="1564" t="str">
        <f t="shared" si="48"/>
        <v/>
      </c>
      <c r="Q200" s="1564" t="str">
        <f t="shared" si="49"/>
        <v/>
      </c>
      <c r="S200" s="1564" t="str">
        <f t="shared" si="50"/>
        <v/>
      </c>
      <c r="U200" s="1564" t="str">
        <f t="shared" si="51"/>
        <v/>
      </c>
      <c r="W200" s="1564" t="str">
        <f t="shared" si="52"/>
        <v/>
      </c>
      <c r="Y200" s="1564" t="str">
        <f t="shared" si="53"/>
        <v/>
      </c>
      <c r="AA200" s="1564" t="str">
        <f t="shared" si="54"/>
        <v/>
      </c>
      <c r="AC200" s="1564" t="str">
        <f t="shared" si="55"/>
        <v/>
      </c>
      <c r="AE200" s="1564" t="str">
        <f t="shared" si="56"/>
        <v/>
      </c>
      <c r="AG200" s="1564" t="str">
        <f t="shared" si="57"/>
        <v/>
      </c>
      <c r="AI200" s="1564" t="str">
        <f t="shared" si="58"/>
        <v/>
      </c>
      <c r="AK200" s="1564" t="str">
        <f t="shared" si="59"/>
        <v/>
      </c>
      <c r="AM200" s="1564" t="str">
        <f t="shared" si="60"/>
        <v/>
      </c>
      <c r="AO200" s="1564" t="str">
        <f t="shared" si="61"/>
        <v/>
      </c>
      <c r="AQ200" s="1564" t="str">
        <f t="shared" si="62"/>
        <v/>
      </c>
    </row>
    <row r="201" spans="5:43">
      <c r="E201" s="1564" t="str">
        <f t="shared" si="65"/>
        <v/>
      </c>
      <c r="G201" s="1564" t="str">
        <f t="shared" si="65"/>
        <v/>
      </c>
      <c r="I201" s="1564" t="str">
        <f t="shared" si="45"/>
        <v/>
      </c>
      <c r="K201" s="1564" t="str">
        <f t="shared" si="46"/>
        <v/>
      </c>
      <c r="M201" s="1564" t="str">
        <f t="shared" si="47"/>
        <v/>
      </c>
      <c r="O201" s="1564" t="str">
        <f t="shared" si="48"/>
        <v/>
      </c>
      <c r="Q201" s="1564" t="str">
        <f t="shared" si="49"/>
        <v/>
      </c>
      <c r="S201" s="1564" t="str">
        <f t="shared" si="50"/>
        <v/>
      </c>
      <c r="U201" s="1564" t="str">
        <f t="shared" si="51"/>
        <v/>
      </c>
      <c r="W201" s="1564" t="str">
        <f t="shared" si="52"/>
        <v/>
      </c>
      <c r="Y201" s="1564" t="str">
        <f t="shared" si="53"/>
        <v/>
      </c>
      <c r="AA201" s="1564" t="str">
        <f t="shared" si="54"/>
        <v/>
      </c>
      <c r="AC201" s="1564" t="str">
        <f t="shared" si="55"/>
        <v/>
      </c>
      <c r="AE201" s="1564" t="str">
        <f t="shared" si="56"/>
        <v/>
      </c>
      <c r="AG201" s="1564" t="str">
        <f t="shared" si="57"/>
        <v/>
      </c>
      <c r="AI201" s="1564" t="str">
        <f t="shared" si="58"/>
        <v/>
      </c>
      <c r="AK201" s="1564" t="str">
        <f t="shared" si="59"/>
        <v/>
      </c>
      <c r="AM201" s="1564" t="str">
        <f t="shared" si="60"/>
        <v/>
      </c>
      <c r="AO201" s="1564" t="str">
        <f t="shared" si="61"/>
        <v/>
      </c>
      <c r="AQ201" s="1564" t="str">
        <f t="shared" si="62"/>
        <v/>
      </c>
    </row>
    <row r="202" spans="5:43">
      <c r="E202" s="1564" t="str">
        <f t="shared" si="65"/>
        <v/>
      </c>
      <c r="G202" s="1564" t="str">
        <f t="shared" si="65"/>
        <v/>
      </c>
      <c r="I202" s="1564" t="str">
        <f t="shared" si="45"/>
        <v/>
      </c>
      <c r="K202" s="1564" t="str">
        <f t="shared" si="46"/>
        <v/>
      </c>
      <c r="M202" s="1564" t="str">
        <f t="shared" si="47"/>
        <v/>
      </c>
      <c r="O202" s="1564" t="str">
        <f t="shared" si="48"/>
        <v/>
      </c>
      <c r="Q202" s="1564" t="str">
        <f t="shared" si="49"/>
        <v/>
      </c>
      <c r="S202" s="1564" t="str">
        <f t="shared" si="50"/>
        <v/>
      </c>
      <c r="U202" s="1564" t="str">
        <f t="shared" si="51"/>
        <v/>
      </c>
      <c r="W202" s="1564" t="str">
        <f t="shared" si="52"/>
        <v/>
      </c>
      <c r="Y202" s="1564" t="str">
        <f t="shared" si="53"/>
        <v/>
      </c>
      <c r="AA202" s="1564" t="str">
        <f t="shared" si="54"/>
        <v/>
      </c>
      <c r="AC202" s="1564" t="str">
        <f t="shared" si="55"/>
        <v/>
      </c>
      <c r="AE202" s="1564" t="str">
        <f t="shared" si="56"/>
        <v/>
      </c>
      <c r="AG202" s="1564" t="str">
        <f t="shared" si="57"/>
        <v/>
      </c>
      <c r="AI202" s="1564" t="str">
        <f t="shared" si="58"/>
        <v/>
      </c>
      <c r="AK202" s="1564" t="str">
        <f t="shared" si="59"/>
        <v/>
      </c>
      <c r="AM202" s="1564" t="str">
        <f t="shared" si="60"/>
        <v/>
      </c>
      <c r="AO202" s="1564" t="str">
        <f t="shared" si="61"/>
        <v/>
      </c>
      <c r="AQ202" s="1564" t="str">
        <f t="shared" si="62"/>
        <v/>
      </c>
    </row>
    <row r="203" spans="5:43">
      <c r="E203" s="1564" t="str">
        <f t="shared" si="65"/>
        <v/>
      </c>
      <c r="G203" s="1564" t="str">
        <f t="shared" si="65"/>
        <v/>
      </c>
      <c r="I203" s="1564" t="str">
        <f t="shared" si="45"/>
        <v/>
      </c>
      <c r="K203" s="1564" t="str">
        <f t="shared" si="46"/>
        <v/>
      </c>
      <c r="M203" s="1564" t="str">
        <f t="shared" si="47"/>
        <v/>
      </c>
      <c r="O203" s="1564" t="str">
        <f t="shared" si="48"/>
        <v/>
      </c>
      <c r="Q203" s="1564" t="str">
        <f t="shared" si="49"/>
        <v/>
      </c>
      <c r="S203" s="1564" t="str">
        <f t="shared" si="50"/>
        <v/>
      </c>
      <c r="U203" s="1564" t="str">
        <f t="shared" si="51"/>
        <v/>
      </c>
      <c r="W203" s="1564" t="str">
        <f t="shared" si="52"/>
        <v/>
      </c>
      <c r="Y203" s="1564" t="str">
        <f t="shared" si="53"/>
        <v/>
      </c>
      <c r="AA203" s="1564" t="str">
        <f t="shared" si="54"/>
        <v/>
      </c>
      <c r="AC203" s="1564" t="str">
        <f t="shared" si="55"/>
        <v/>
      </c>
      <c r="AE203" s="1564" t="str">
        <f t="shared" si="56"/>
        <v/>
      </c>
      <c r="AG203" s="1564" t="str">
        <f t="shared" si="57"/>
        <v/>
      </c>
      <c r="AI203" s="1564" t="str">
        <f t="shared" si="58"/>
        <v/>
      </c>
      <c r="AK203" s="1564" t="str">
        <f t="shared" si="59"/>
        <v/>
      </c>
      <c r="AM203" s="1564" t="str">
        <f t="shared" si="60"/>
        <v/>
      </c>
      <c r="AO203" s="1564" t="str">
        <f t="shared" si="61"/>
        <v/>
      </c>
      <c r="AQ203" s="1564" t="str">
        <f t="shared" si="62"/>
        <v/>
      </c>
    </row>
    <row r="204" spans="5:43">
      <c r="E204" s="1564" t="str">
        <f t="shared" si="65"/>
        <v/>
      </c>
      <c r="G204" s="1564" t="str">
        <f t="shared" si="65"/>
        <v/>
      </c>
      <c r="I204" s="1564" t="str">
        <f t="shared" si="45"/>
        <v/>
      </c>
      <c r="K204" s="1564" t="str">
        <f t="shared" si="46"/>
        <v/>
      </c>
      <c r="M204" s="1564" t="str">
        <f t="shared" si="47"/>
        <v/>
      </c>
      <c r="O204" s="1564" t="str">
        <f t="shared" si="48"/>
        <v/>
      </c>
      <c r="Q204" s="1564" t="str">
        <f t="shared" si="49"/>
        <v/>
      </c>
      <c r="S204" s="1564" t="str">
        <f t="shared" si="50"/>
        <v/>
      </c>
      <c r="U204" s="1564" t="str">
        <f t="shared" si="51"/>
        <v/>
      </c>
      <c r="W204" s="1564" t="str">
        <f t="shared" si="52"/>
        <v/>
      </c>
      <c r="Y204" s="1564" t="str">
        <f t="shared" si="53"/>
        <v/>
      </c>
      <c r="AA204" s="1564" t="str">
        <f t="shared" si="54"/>
        <v/>
      </c>
      <c r="AC204" s="1564" t="str">
        <f t="shared" si="55"/>
        <v/>
      </c>
      <c r="AE204" s="1564" t="str">
        <f t="shared" si="56"/>
        <v/>
      </c>
      <c r="AG204" s="1564" t="str">
        <f t="shared" si="57"/>
        <v/>
      </c>
      <c r="AI204" s="1564" t="str">
        <f t="shared" si="58"/>
        <v/>
      </c>
      <c r="AK204" s="1564" t="str">
        <f t="shared" si="59"/>
        <v/>
      </c>
      <c r="AM204" s="1564" t="str">
        <f t="shared" si="60"/>
        <v/>
      </c>
      <c r="AO204" s="1564" t="str">
        <f t="shared" si="61"/>
        <v/>
      </c>
      <c r="AQ204" s="1564" t="str">
        <f t="shared" si="62"/>
        <v/>
      </c>
    </row>
    <row r="205" spans="5:43">
      <c r="E205" s="1564" t="str">
        <f t="shared" ref="E205:G220" si="66">IF(OR($B205=0,D205=0),"",D205/$B205)</f>
        <v/>
      </c>
      <c r="G205" s="1564" t="str">
        <f t="shared" si="66"/>
        <v/>
      </c>
      <c r="I205" s="1564" t="str">
        <f t="shared" ref="I205:I268" si="67">IF(OR($B205=0,H205=0),"",H205/$B205)</f>
        <v/>
      </c>
      <c r="K205" s="1564" t="str">
        <f t="shared" ref="K205:K268" si="68">IF(OR($B205=0,J205=0),"",J205/$B205)</f>
        <v/>
      </c>
      <c r="M205" s="1564" t="str">
        <f t="shared" ref="M205:M268" si="69">IF(OR($B205=0,L205=0),"",L205/$B205)</f>
        <v/>
      </c>
      <c r="O205" s="1564" t="str">
        <f t="shared" ref="O205:O268" si="70">IF(OR($B205=0,N205=0),"",N205/$B205)</f>
        <v/>
      </c>
      <c r="Q205" s="1564" t="str">
        <f t="shared" ref="Q205:Q268" si="71">IF(OR($B205=0,P205=0),"",P205/$B205)</f>
        <v/>
      </c>
      <c r="S205" s="1564" t="str">
        <f t="shared" ref="S205:S268" si="72">IF(OR($B205=0,R205=0),"",R205/$B205)</f>
        <v/>
      </c>
      <c r="U205" s="1564" t="str">
        <f t="shared" ref="U205:U268" si="73">IF(OR($B205=0,T205=0),"",T205/$B205)</f>
        <v/>
      </c>
      <c r="W205" s="1564" t="str">
        <f t="shared" ref="W205:W268" si="74">IF(OR($B205=0,V205=0),"",V205/$B205)</f>
        <v/>
      </c>
      <c r="Y205" s="1564" t="str">
        <f t="shared" ref="Y205:Y268" si="75">IF(OR($B205=0,X205=0),"",X205/$B205)</f>
        <v/>
      </c>
      <c r="AA205" s="1564" t="str">
        <f t="shared" ref="AA205:AA268" si="76">IF(OR($B205=0,Z205=0),"",Z205/$B205)</f>
        <v/>
      </c>
      <c r="AC205" s="1564" t="str">
        <f t="shared" ref="AC205:AC268" si="77">IF(OR($B205=0,AB205=0),"",AB205/$B205)</f>
        <v/>
      </c>
      <c r="AE205" s="1564" t="str">
        <f t="shared" ref="AE205:AE268" si="78">IF(OR($B205=0,AD205=0),"",AD205/$B205)</f>
        <v/>
      </c>
      <c r="AG205" s="1564" t="str">
        <f t="shared" ref="AG205:AG268" si="79">IF(OR($B205=0,AF205=0),"",AF205/$B205)</f>
        <v/>
      </c>
      <c r="AI205" s="1564" t="str">
        <f t="shared" ref="AI205:AI268" si="80">IF(OR($B205=0,AH205=0),"",AH205/$B205)</f>
        <v/>
      </c>
      <c r="AK205" s="1564" t="str">
        <f t="shared" ref="AK205:AK268" si="81">IF(OR($B205=0,AJ205=0),"",AJ205/$B205)</f>
        <v/>
      </c>
      <c r="AM205" s="1564" t="str">
        <f t="shared" ref="AM205:AM268" si="82">IF(OR($B205=0,AL205=0),"",AL205/$B205)</f>
        <v/>
      </c>
      <c r="AO205" s="1564" t="str">
        <f t="shared" ref="AO205:AO268" si="83">IF(OR($B205=0,AN205=0),"",AN205/$B205)</f>
        <v/>
      </c>
      <c r="AQ205" s="1564" t="str">
        <f t="shared" ref="AQ205:AQ268" si="84">IF(OR($B205=0,AP205=0),"",AP205/$B205)</f>
        <v/>
      </c>
    </row>
    <row r="206" spans="5:43">
      <c r="E206" s="1564" t="str">
        <f t="shared" si="66"/>
        <v/>
      </c>
      <c r="G206" s="1564" t="str">
        <f t="shared" si="66"/>
        <v/>
      </c>
      <c r="I206" s="1564" t="str">
        <f t="shared" si="67"/>
        <v/>
      </c>
      <c r="K206" s="1564" t="str">
        <f t="shared" si="68"/>
        <v/>
      </c>
      <c r="M206" s="1564" t="str">
        <f t="shared" si="69"/>
        <v/>
      </c>
      <c r="O206" s="1564" t="str">
        <f t="shared" si="70"/>
        <v/>
      </c>
      <c r="Q206" s="1564" t="str">
        <f t="shared" si="71"/>
        <v/>
      </c>
      <c r="S206" s="1564" t="str">
        <f t="shared" si="72"/>
        <v/>
      </c>
      <c r="U206" s="1564" t="str">
        <f t="shared" si="73"/>
        <v/>
      </c>
      <c r="W206" s="1564" t="str">
        <f t="shared" si="74"/>
        <v/>
      </c>
      <c r="Y206" s="1564" t="str">
        <f t="shared" si="75"/>
        <v/>
      </c>
      <c r="AA206" s="1564" t="str">
        <f t="shared" si="76"/>
        <v/>
      </c>
      <c r="AC206" s="1564" t="str">
        <f t="shared" si="77"/>
        <v/>
      </c>
      <c r="AE206" s="1564" t="str">
        <f t="shared" si="78"/>
        <v/>
      </c>
      <c r="AG206" s="1564" t="str">
        <f t="shared" si="79"/>
        <v/>
      </c>
      <c r="AI206" s="1564" t="str">
        <f t="shared" si="80"/>
        <v/>
      </c>
      <c r="AK206" s="1564" t="str">
        <f t="shared" si="81"/>
        <v/>
      </c>
      <c r="AM206" s="1564" t="str">
        <f t="shared" si="82"/>
        <v/>
      </c>
      <c r="AO206" s="1564" t="str">
        <f t="shared" si="83"/>
        <v/>
      </c>
      <c r="AQ206" s="1564" t="str">
        <f t="shared" si="84"/>
        <v/>
      </c>
    </row>
    <row r="207" spans="5:43">
      <c r="E207" s="1564" t="str">
        <f t="shared" si="66"/>
        <v/>
      </c>
      <c r="G207" s="1564" t="str">
        <f t="shared" si="66"/>
        <v/>
      </c>
      <c r="I207" s="1564" t="str">
        <f t="shared" si="67"/>
        <v/>
      </c>
      <c r="K207" s="1564" t="str">
        <f t="shared" si="68"/>
        <v/>
      </c>
      <c r="M207" s="1564" t="str">
        <f t="shared" si="69"/>
        <v/>
      </c>
      <c r="O207" s="1564" t="str">
        <f t="shared" si="70"/>
        <v/>
      </c>
      <c r="Q207" s="1564" t="str">
        <f t="shared" si="71"/>
        <v/>
      </c>
      <c r="S207" s="1564" t="str">
        <f t="shared" si="72"/>
        <v/>
      </c>
      <c r="U207" s="1564" t="str">
        <f t="shared" si="73"/>
        <v/>
      </c>
      <c r="W207" s="1564" t="str">
        <f t="shared" si="74"/>
        <v/>
      </c>
      <c r="Y207" s="1564" t="str">
        <f t="shared" si="75"/>
        <v/>
      </c>
      <c r="AA207" s="1564" t="str">
        <f t="shared" si="76"/>
        <v/>
      </c>
      <c r="AC207" s="1564" t="str">
        <f t="shared" si="77"/>
        <v/>
      </c>
      <c r="AE207" s="1564" t="str">
        <f t="shared" si="78"/>
        <v/>
      </c>
      <c r="AG207" s="1564" t="str">
        <f t="shared" si="79"/>
        <v/>
      </c>
      <c r="AI207" s="1564" t="str">
        <f t="shared" si="80"/>
        <v/>
      </c>
      <c r="AK207" s="1564" t="str">
        <f t="shared" si="81"/>
        <v/>
      </c>
      <c r="AM207" s="1564" t="str">
        <f t="shared" si="82"/>
        <v/>
      </c>
      <c r="AO207" s="1564" t="str">
        <f t="shared" si="83"/>
        <v/>
      </c>
      <c r="AQ207" s="1564" t="str">
        <f t="shared" si="84"/>
        <v/>
      </c>
    </row>
    <row r="208" spans="5:43">
      <c r="E208" s="1564" t="str">
        <f t="shared" si="66"/>
        <v/>
      </c>
      <c r="G208" s="1564" t="str">
        <f t="shared" si="66"/>
        <v/>
      </c>
      <c r="I208" s="1564" t="str">
        <f t="shared" si="67"/>
        <v/>
      </c>
      <c r="K208" s="1564" t="str">
        <f t="shared" si="68"/>
        <v/>
      </c>
      <c r="M208" s="1564" t="str">
        <f t="shared" si="69"/>
        <v/>
      </c>
      <c r="O208" s="1564" t="str">
        <f t="shared" si="70"/>
        <v/>
      </c>
      <c r="Q208" s="1564" t="str">
        <f t="shared" si="71"/>
        <v/>
      </c>
      <c r="S208" s="1564" t="str">
        <f t="shared" si="72"/>
        <v/>
      </c>
      <c r="U208" s="1564" t="str">
        <f t="shared" si="73"/>
        <v/>
      </c>
      <c r="W208" s="1564" t="str">
        <f t="shared" si="74"/>
        <v/>
      </c>
      <c r="Y208" s="1564" t="str">
        <f t="shared" si="75"/>
        <v/>
      </c>
      <c r="AA208" s="1564" t="str">
        <f t="shared" si="76"/>
        <v/>
      </c>
      <c r="AC208" s="1564" t="str">
        <f t="shared" si="77"/>
        <v/>
      </c>
      <c r="AE208" s="1564" t="str">
        <f t="shared" si="78"/>
        <v/>
      </c>
      <c r="AG208" s="1564" t="str">
        <f t="shared" si="79"/>
        <v/>
      </c>
      <c r="AI208" s="1564" t="str">
        <f t="shared" si="80"/>
        <v/>
      </c>
      <c r="AK208" s="1564" t="str">
        <f t="shared" si="81"/>
        <v/>
      </c>
      <c r="AM208" s="1564" t="str">
        <f t="shared" si="82"/>
        <v/>
      </c>
      <c r="AO208" s="1564" t="str">
        <f t="shared" si="83"/>
        <v/>
      </c>
      <c r="AQ208" s="1564" t="str">
        <f t="shared" si="84"/>
        <v/>
      </c>
    </row>
    <row r="209" spans="5:43">
      <c r="E209" s="1564" t="str">
        <f t="shared" si="66"/>
        <v/>
      </c>
      <c r="G209" s="1564" t="str">
        <f t="shared" si="66"/>
        <v/>
      </c>
      <c r="I209" s="1564" t="str">
        <f t="shared" si="67"/>
        <v/>
      </c>
      <c r="K209" s="1564" t="str">
        <f t="shared" si="68"/>
        <v/>
      </c>
      <c r="M209" s="1564" t="str">
        <f t="shared" si="69"/>
        <v/>
      </c>
      <c r="O209" s="1564" t="str">
        <f t="shared" si="70"/>
        <v/>
      </c>
      <c r="Q209" s="1564" t="str">
        <f t="shared" si="71"/>
        <v/>
      </c>
      <c r="S209" s="1564" t="str">
        <f t="shared" si="72"/>
        <v/>
      </c>
      <c r="U209" s="1564" t="str">
        <f t="shared" si="73"/>
        <v/>
      </c>
      <c r="W209" s="1564" t="str">
        <f t="shared" si="74"/>
        <v/>
      </c>
      <c r="Y209" s="1564" t="str">
        <f t="shared" si="75"/>
        <v/>
      </c>
      <c r="AA209" s="1564" t="str">
        <f t="shared" si="76"/>
        <v/>
      </c>
      <c r="AC209" s="1564" t="str">
        <f t="shared" si="77"/>
        <v/>
      </c>
      <c r="AE209" s="1564" t="str">
        <f t="shared" si="78"/>
        <v/>
      </c>
      <c r="AG209" s="1564" t="str">
        <f t="shared" si="79"/>
        <v/>
      </c>
      <c r="AI209" s="1564" t="str">
        <f t="shared" si="80"/>
        <v/>
      </c>
      <c r="AK209" s="1564" t="str">
        <f t="shared" si="81"/>
        <v/>
      </c>
      <c r="AM209" s="1564" t="str">
        <f t="shared" si="82"/>
        <v/>
      </c>
      <c r="AO209" s="1564" t="str">
        <f t="shared" si="83"/>
        <v/>
      </c>
      <c r="AQ209" s="1564" t="str">
        <f t="shared" si="84"/>
        <v/>
      </c>
    </row>
    <row r="210" spans="5:43">
      <c r="E210" s="1564" t="str">
        <f t="shared" si="66"/>
        <v/>
      </c>
      <c r="G210" s="1564" t="str">
        <f t="shared" si="66"/>
        <v/>
      </c>
      <c r="I210" s="1564" t="str">
        <f t="shared" si="67"/>
        <v/>
      </c>
      <c r="K210" s="1564" t="str">
        <f t="shared" si="68"/>
        <v/>
      </c>
      <c r="M210" s="1564" t="str">
        <f t="shared" si="69"/>
        <v/>
      </c>
      <c r="O210" s="1564" t="str">
        <f t="shared" si="70"/>
        <v/>
      </c>
      <c r="Q210" s="1564" t="str">
        <f t="shared" si="71"/>
        <v/>
      </c>
      <c r="S210" s="1564" t="str">
        <f t="shared" si="72"/>
        <v/>
      </c>
      <c r="U210" s="1564" t="str">
        <f t="shared" si="73"/>
        <v/>
      </c>
      <c r="W210" s="1564" t="str">
        <f t="shared" si="74"/>
        <v/>
      </c>
      <c r="Y210" s="1564" t="str">
        <f t="shared" si="75"/>
        <v/>
      </c>
      <c r="AA210" s="1564" t="str">
        <f t="shared" si="76"/>
        <v/>
      </c>
      <c r="AC210" s="1564" t="str">
        <f t="shared" si="77"/>
        <v/>
      </c>
      <c r="AE210" s="1564" t="str">
        <f t="shared" si="78"/>
        <v/>
      </c>
      <c r="AG210" s="1564" t="str">
        <f t="shared" si="79"/>
        <v/>
      </c>
      <c r="AI210" s="1564" t="str">
        <f t="shared" si="80"/>
        <v/>
      </c>
      <c r="AK210" s="1564" t="str">
        <f t="shared" si="81"/>
        <v/>
      </c>
      <c r="AM210" s="1564" t="str">
        <f t="shared" si="82"/>
        <v/>
      </c>
      <c r="AO210" s="1564" t="str">
        <f t="shared" si="83"/>
        <v/>
      </c>
      <c r="AQ210" s="1564" t="str">
        <f t="shared" si="84"/>
        <v/>
      </c>
    </row>
    <row r="211" spans="5:43">
      <c r="E211" s="1564" t="str">
        <f t="shared" si="66"/>
        <v/>
      </c>
      <c r="G211" s="1564" t="str">
        <f t="shared" si="66"/>
        <v/>
      </c>
      <c r="I211" s="1564" t="str">
        <f t="shared" si="67"/>
        <v/>
      </c>
      <c r="K211" s="1564" t="str">
        <f t="shared" si="68"/>
        <v/>
      </c>
      <c r="M211" s="1564" t="str">
        <f t="shared" si="69"/>
        <v/>
      </c>
      <c r="O211" s="1564" t="str">
        <f t="shared" si="70"/>
        <v/>
      </c>
      <c r="Q211" s="1564" t="str">
        <f t="shared" si="71"/>
        <v/>
      </c>
      <c r="S211" s="1564" t="str">
        <f t="shared" si="72"/>
        <v/>
      </c>
      <c r="U211" s="1564" t="str">
        <f t="shared" si="73"/>
        <v/>
      </c>
      <c r="W211" s="1564" t="str">
        <f t="shared" si="74"/>
        <v/>
      </c>
      <c r="Y211" s="1564" t="str">
        <f t="shared" si="75"/>
        <v/>
      </c>
      <c r="AA211" s="1564" t="str">
        <f t="shared" si="76"/>
        <v/>
      </c>
      <c r="AC211" s="1564" t="str">
        <f t="shared" si="77"/>
        <v/>
      </c>
      <c r="AE211" s="1564" t="str">
        <f t="shared" si="78"/>
        <v/>
      </c>
      <c r="AG211" s="1564" t="str">
        <f t="shared" si="79"/>
        <v/>
      </c>
      <c r="AI211" s="1564" t="str">
        <f t="shared" si="80"/>
        <v/>
      </c>
      <c r="AK211" s="1564" t="str">
        <f t="shared" si="81"/>
        <v/>
      </c>
      <c r="AM211" s="1564" t="str">
        <f t="shared" si="82"/>
        <v/>
      </c>
      <c r="AO211" s="1564" t="str">
        <f t="shared" si="83"/>
        <v/>
      </c>
      <c r="AQ211" s="1564" t="str">
        <f t="shared" si="84"/>
        <v/>
      </c>
    </row>
    <row r="212" spans="5:43">
      <c r="E212" s="1564" t="str">
        <f t="shared" si="66"/>
        <v/>
      </c>
      <c r="G212" s="1564" t="str">
        <f t="shared" si="66"/>
        <v/>
      </c>
      <c r="I212" s="1564" t="str">
        <f t="shared" si="67"/>
        <v/>
      </c>
      <c r="K212" s="1564" t="str">
        <f t="shared" si="68"/>
        <v/>
      </c>
      <c r="M212" s="1564" t="str">
        <f t="shared" si="69"/>
        <v/>
      </c>
      <c r="O212" s="1564" t="str">
        <f t="shared" si="70"/>
        <v/>
      </c>
      <c r="Q212" s="1564" t="str">
        <f t="shared" si="71"/>
        <v/>
      </c>
      <c r="S212" s="1564" t="str">
        <f t="shared" si="72"/>
        <v/>
      </c>
      <c r="U212" s="1564" t="str">
        <f t="shared" si="73"/>
        <v/>
      </c>
      <c r="W212" s="1564" t="str">
        <f t="shared" si="74"/>
        <v/>
      </c>
      <c r="Y212" s="1564" t="str">
        <f t="shared" si="75"/>
        <v/>
      </c>
      <c r="AA212" s="1564" t="str">
        <f t="shared" si="76"/>
        <v/>
      </c>
      <c r="AC212" s="1564" t="str">
        <f t="shared" si="77"/>
        <v/>
      </c>
      <c r="AE212" s="1564" t="str">
        <f t="shared" si="78"/>
        <v/>
      </c>
      <c r="AG212" s="1564" t="str">
        <f t="shared" si="79"/>
        <v/>
      </c>
      <c r="AI212" s="1564" t="str">
        <f t="shared" si="80"/>
        <v/>
      </c>
      <c r="AK212" s="1564" t="str">
        <f t="shared" si="81"/>
        <v/>
      </c>
      <c r="AM212" s="1564" t="str">
        <f t="shared" si="82"/>
        <v/>
      </c>
      <c r="AO212" s="1564" t="str">
        <f t="shared" si="83"/>
        <v/>
      </c>
      <c r="AQ212" s="1564" t="str">
        <f t="shared" si="84"/>
        <v/>
      </c>
    </row>
    <row r="213" spans="5:43">
      <c r="E213" s="1564" t="str">
        <f t="shared" si="66"/>
        <v/>
      </c>
      <c r="G213" s="1564" t="str">
        <f t="shared" si="66"/>
        <v/>
      </c>
      <c r="I213" s="1564" t="str">
        <f t="shared" si="67"/>
        <v/>
      </c>
      <c r="K213" s="1564" t="str">
        <f t="shared" si="68"/>
        <v/>
      </c>
      <c r="M213" s="1564" t="str">
        <f t="shared" si="69"/>
        <v/>
      </c>
      <c r="O213" s="1564" t="str">
        <f t="shared" si="70"/>
        <v/>
      </c>
      <c r="Q213" s="1564" t="str">
        <f t="shared" si="71"/>
        <v/>
      </c>
      <c r="S213" s="1564" t="str">
        <f t="shared" si="72"/>
        <v/>
      </c>
      <c r="U213" s="1564" t="str">
        <f t="shared" si="73"/>
        <v/>
      </c>
      <c r="W213" s="1564" t="str">
        <f t="shared" si="74"/>
        <v/>
      </c>
      <c r="Y213" s="1564" t="str">
        <f t="shared" si="75"/>
        <v/>
      </c>
      <c r="AA213" s="1564" t="str">
        <f t="shared" si="76"/>
        <v/>
      </c>
      <c r="AC213" s="1564" t="str">
        <f t="shared" si="77"/>
        <v/>
      </c>
      <c r="AE213" s="1564" t="str">
        <f t="shared" si="78"/>
        <v/>
      </c>
      <c r="AG213" s="1564" t="str">
        <f t="shared" si="79"/>
        <v/>
      </c>
      <c r="AI213" s="1564" t="str">
        <f t="shared" si="80"/>
        <v/>
      </c>
      <c r="AK213" s="1564" t="str">
        <f t="shared" si="81"/>
        <v/>
      </c>
      <c r="AM213" s="1564" t="str">
        <f t="shared" si="82"/>
        <v/>
      </c>
      <c r="AO213" s="1564" t="str">
        <f t="shared" si="83"/>
        <v/>
      </c>
      <c r="AQ213" s="1564" t="str">
        <f t="shared" si="84"/>
        <v/>
      </c>
    </row>
    <row r="214" spans="5:43">
      <c r="E214" s="1564" t="str">
        <f t="shared" si="66"/>
        <v/>
      </c>
      <c r="G214" s="1564" t="str">
        <f t="shared" si="66"/>
        <v/>
      </c>
      <c r="I214" s="1564" t="str">
        <f t="shared" si="67"/>
        <v/>
      </c>
      <c r="K214" s="1564" t="str">
        <f t="shared" si="68"/>
        <v/>
      </c>
      <c r="M214" s="1564" t="str">
        <f t="shared" si="69"/>
        <v/>
      </c>
      <c r="O214" s="1564" t="str">
        <f t="shared" si="70"/>
        <v/>
      </c>
      <c r="Q214" s="1564" t="str">
        <f t="shared" si="71"/>
        <v/>
      </c>
      <c r="S214" s="1564" t="str">
        <f t="shared" si="72"/>
        <v/>
      </c>
      <c r="U214" s="1564" t="str">
        <f t="shared" si="73"/>
        <v/>
      </c>
      <c r="W214" s="1564" t="str">
        <f t="shared" si="74"/>
        <v/>
      </c>
      <c r="Y214" s="1564" t="str">
        <f t="shared" si="75"/>
        <v/>
      </c>
      <c r="AA214" s="1564" t="str">
        <f t="shared" si="76"/>
        <v/>
      </c>
      <c r="AC214" s="1564" t="str">
        <f t="shared" si="77"/>
        <v/>
      </c>
      <c r="AE214" s="1564" t="str">
        <f t="shared" si="78"/>
        <v/>
      </c>
      <c r="AG214" s="1564" t="str">
        <f t="shared" si="79"/>
        <v/>
      </c>
      <c r="AI214" s="1564" t="str">
        <f t="shared" si="80"/>
        <v/>
      </c>
      <c r="AK214" s="1564" t="str">
        <f t="shared" si="81"/>
        <v/>
      </c>
      <c r="AM214" s="1564" t="str">
        <f t="shared" si="82"/>
        <v/>
      </c>
      <c r="AO214" s="1564" t="str">
        <f t="shared" si="83"/>
        <v/>
      </c>
      <c r="AQ214" s="1564" t="str">
        <f t="shared" si="84"/>
        <v/>
      </c>
    </row>
    <row r="215" spans="5:43">
      <c r="E215" s="1564" t="str">
        <f t="shared" si="66"/>
        <v/>
      </c>
      <c r="G215" s="1564" t="str">
        <f t="shared" si="66"/>
        <v/>
      </c>
      <c r="I215" s="1564" t="str">
        <f t="shared" si="67"/>
        <v/>
      </c>
      <c r="K215" s="1564" t="str">
        <f t="shared" si="68"/>
        <v/>
      </c>
      <c r="M215" s="1564" t="str">
        <f t="shared" si="69"/>
        <v/>
      </c>
      <c r="O215" s="1564" t="str">
        <f t="shared" si="70"/>
        <v/>
      </c>
      <c r="Q215" s="1564" t="str">
        <f t="shared" si="71"/>
        <v/>
      </c>
      <c r="S215" s="1564" t="str">
        <f t="shared" si="72"/>
        <v/>
      </c>
      <c r="U215" s="1564" t="str">
        <f t="shared" si="73"/>
        <v/>
      </c>
      <c r="W215" s="1564" t="str">
        <f t="shared" si="74"/>
        <v/>
      </c>
      <c r="Y215" s="1564" t="str">
        <f t="shared" si="75"/>
        <v/>
      </c>
      <c r="AA215" s="1564" t="str">
        <f t="shared" si="76"/>
        <v/>
      </c>
      <c r="AC215" s="1564" t="str">
        <f t="shared" si="77"/>
        <v/>
      </c>
      <c r="AE215" s="1564" t="str">
        <f t="shared" si="78"/>
        <v/>
      </c>
      <c r="AG215" s="1564" t="str">
        <f t="shared" si="79"/>
        <v/>
      </c>
      <c r="AI215" s="1564" t="str">
        <f t="shared" si="80"/>
        <v/>
      </c>
      <c r="AK215" s="1564" t="str">
        <f t="shared" si="81"/>
        <v/>
      </c>
      <c r="AM215" s="1564" t="str">
        <f t="shared" si="82"/>
        <v/>
      </c>
      <c r="AO215" s="1564" t="str">
        <f t="shared" si="83"/>
        <v/>
      </c>
      <c r="AQ215" s="1564" t="str">
        <f t="shared" si="84"/>
        <v/>
      </c>
    </row>
    <row r="216" spans="5:43">
      <c r="E216" s="1564" t="str">
        <f t="shared" si="66"/>
        <v/>
      </c>
      <c r="G216" s="1564" t="str">
        <f t="shared" si="66"/>
        <v/>
      </c>
      <c r="I216" s="1564" t="str">
        <f t="shared" si="67"/>
        <v/>
      </c>
      <c r="K216" s="1564" t="str">
        <f t="shared" si="68"/>
        <v/>
      </c>
      <c r="M216" s="1564" t="str">
        <f t="shared" si="69"/>
        <v/>
      </c>
      <c r="O216" s="1564" t="str">
        <f t="shared" si="70"/>
        <v/>
      </c>
      <c r="Q216" s="1564" t="str">
        <f t="shared" si="71"/>
        <v/>
      </c>
      <c r="S216" s="1564" t="str">
        <f t="shared" si="72"/>
        <v/>
      </c>
      <c r="U216" s="1564" t="str">
        <f t="shared" si="73"/>
        <v/>
      </c>
      <c r="W216" s="1564" t="str">
        <f t="shared" si="74"/>
        <v/>
      </c>
      <c r="Y216" s="1564" t="str">
        <f t="shared" si="75"/>
        <v/>
      </c>
      <c r="AA216" s="1564" t="str">
        <f t="shared" si="76"/>
        <v/>
      </c>
      <c r="AC216" s="1564" t="str">
        <f t="shared" si="77"/>
        <v/>
      </c>
      <c r="AE216" s="1564" t="str">
        <f t="shared" si="78"/>
        <v/>
      </c>
      <c r="AG216" s="1564" t="str">
        <f t="shared" si="79"/>
        <v/>
      </c>
      <c r="AI216" s="1564" t="str">
        <f t="shared" si="80"/>
        <v/>
      </c>
      <c r="AK216" s="1564" t="str">
        <f t="shared" si="81"/>
        <v/>
      </c>
      <c r="AM216" s="1564" t="str">
        <f t="shared" si="82"/>
        <v/>
      </c>
      <c r="AO216" s="1564" t="str">
        <f t="shared" si="83"/>
        <v/>
      </c>
      <c r="AQ216" s="1564" t="str">
        <f t="shared" si="84"/>
        <v/>
      </c>
    </row>
    <row r="217" spans="5:43">
      <c r="E217" s="1564" t="str">
        <f t="shared" si="66"/>
        <v/>
      </c>
      <c r="G217" s="1564" t="str">
        <f t="shared" si="66"/>
        <v/>
      </c>
      <c r="I217" s="1564" t="str">
        <f t="shared" si="67"/>
        <v/>
      </c>
      <c r="K217" s="1564" t="str">
        <f t="shared" si="68"/>
        <v/>
      </c>
      <c r="M217" s="1564" t="str">
        <f t="shared" si="69"/>
        <v/>
      </c>
      <c r="O217" s="1564" t="str">
        <f t="shared" si="70"/>
        <v/>
      </c>
      <c r="Q217" s="1564" t="str">
        <f t="shared" si="71"/>
        <v/>
      </c>
      <c r="S217" s="1564" t="str">
        <f t="shared" si="72"/>
        <v/>
      </c>
      <c r="U217" s="1564" t="str">
        <f t="shared" si="73"/>
        <v/>
      </c>
      <c r="W217" s="1564" t="str">
        <f t="shared" si="74"/>
        <v/>
      </c>
      <c r="Y217" s="1564" t="str">
        <f t="shared" si="75"/>
        <v/>
      </c>
      <c r="AA217" s="1564" t="str">
        <f t="shared" si="76"/>
        <v/>
      </c>
      <c r="AC217" s="1564" t="str">
        <f t="shared" si="77"/>
        <v/>
      </c>
      <c r="AE217" s="1564" t="str">
        <f t="shared" si="78"/>
        <v/>
      </c>
      <c r="AG217" s="1564" t="str">
        <f t="shared" si="79"/>
        <v/>
      </c>
      <c r="AI217" s="1564" t="str">
        <f t="shared" si="80"/>
        <v/>
      </c>
      <c r="AK217" s="1564" t="str">
        <f t="shared" si="81"/>
        <v/>
      </c>
      <c r="AM217" s="1564" t="str">
        <f t="shared" si="82"/>
        <v/>
      </c>
      <c r="AO217" s="1564" t="str">
        <f t="shared" si="83"/>
        <v/>
      </c>
      <c r="AQ217" s="1564" t="str">
        <f t="shared" si="84"/>
        <v/>
      </c>
    </row>
    <row r="218" spans="5:43">
      <c r="E218" s="1564" t="str">
        <f t="shared" si="66"/>
        <v/>
      </c>
      <c r="G218" s="1564" t="str">
        <f t="shared" si="66"/>
        <v/>
      </c>
      <c r="I218" s="1564" t="str">
        <f t="shared" si="67"/>
        <v/>
      </c>
      <c r="K218" s="1564" t="str">
        <f t="shared" si="68"/>
        <v/>
      </c>
      <c r="M218" s="1564" t="str">
        <f t="shared" si="69"/>
        <v/>
      </c>
      <c r="O218" s="1564" t="str">
        <f t="shared" si="70"/>
        <v/>
      </c>
      <c r="Q218" s="1564" t="str">
        <f t="shared" si="71"/>
        <v/>
      </c>
      <c r="S218" s="1564" t="str">
        <f t="shared" si="72"/>
        <v/>
      </c>
      <c r="U218" s="1564" t="str">
        <f t="shared" si="73"/>
        <v/>
      </c>
      <c r="W218" s="1564" t="str">
        <f t="shared" si="74"/>
        <v/>
      </c>
      <c r="Y218" s="1564" t="str">
        <f t="shared" si="75"/>
        <v/>
      </c>
      <c r="AA218" s="1564" t="str">
        <f t="shared" si="76"/>
        <v/>
      </c>
      <c r="AC218" s="1564" t="str">
        <f t="shared" si="77"/>
        <v/>
      </c>
      <c r="AE218" s="1564" t="str">
        <f t="shared" si="78"/>
        <v/>
      </c>
      <c r="AG218" s="1564" t="str">
        <f t="shared" si="79"/>
        <v/>
      </c>
      <c r="AI218" s="1564" t="str">
        <f t="shared" si="80"/>
        <v/>
      </c>
      <c r="AK218" s="1564" t="str">
        <f t="shared" si="81"/>
        <v/>
      </c>
      <c r="AM218" s="1564" t="str">
        <f t="shared" si="82"/>
        <v/>
      </c>
      <c r="AO218" s="1564" t="str">
        <f t="shared" si="83"/>
        <v/>
      </c>
      <c r="AQ218" s="1564" t="str">
        <f t="shared" si="84"/>
        <v/>
      </c>
    </row>
    <row r="219" spans="5:43">
      <c r="E219" s="1564" t="str">
        <f t="shared" si="66"/>
        <v/>
      </c>
      <c r="G219" s="1564" t="str">
        <f t="shared" si="66"/>
        <v/>
      </c>
      <c r="I219" s="1564" t="str">
        <f t="shared" si="67"/>
        <v/>
      </c>
      <c r="K219" s="1564" t="str">
        <f t="shared" si="68"/>
        <v/>
      </c>
      <c r="M219" s="1564" t="str">
        <f t="shared" si="69"/>
        <v/>
      </c>
      <c r="O219" s="1564" t="str">
        <f t="shared" si="70"/>
        <v/>
      </c>
      <c r="Q219" s="1564" t="str">
        <f t="shared" si="71"/>
        <v/>
      </c>
      <c r="S219" s="1564" t="str">
        <f t="shared" si="72"/>
        <v/>
      </c>
      <c r="U219" s="1564" t="str">
        <f t="shared" si="73"/>
        <v/>
      </c>
      <c r="W219" s="1564" t="str">
        <f t="shared" si="74"/>
        <v/>
      </c>
      <c r="Y219" s="1564" t="str">
        <f t="shared" si="75"/>
        <v/>
      </c>
      <c r="AA219" s="1564" t="str">
        <f t="shared" si="76"/>
        <v/>
      </c>
      <c r="AC219" s="1564" t="str">
        <f t="shared" si="77"/>
        <v/>
      </c>
      <c r="AE219" s="1564" t="str">
        <f t="shared" si="78"/>
        <v/>
      </c>
      <c r="AG219" s="1564" t="str">
        <f t="shared" si="79"/>
        <v/>
      </c>
      <c r="AI219" s="1564" t="str">
        <f t="shared" si="80"/>
        <v/>
      </c>
      <c r="AK219" s="1564" t="str">
        <f t="shared" si="81"/>
        <v/>
      </c>
      <c r="AM219" s="1564" t="str">
        <f t="shared" si="82"/>
        <v/>
      </c>
      <c r="AO219" s="1564" t="str">
        <f t="shared" si="83"/>
        <v/>
      </c>
      <c r="AQ219" s="1564" t="str">
        <f t="shared" si="84"/>
        <v/>
      </c>
    </row>
    <row r="220" spans="5:43">
      <c r="E220" s="1564" t="str">
        <f t="shared" si="66"/>
        <v/>
      </c>
      <c r="G220" s="1564" t="str">
        <f t="shared" si="66"/>
        <v/>
      </c>
      <c r="I220" s="1564" t="str">
        <f t="shared" si="67"/>
        <v/>
      </c>
      <c r="K220" s="1564" t="str">
        <f t="shared" si="68"/>
        <v/>
      </c>
      <c r="M220" s="1564" t="str">
        <f t="shared" si="69"/>
        <v/>
      </c>
      <c r="O220" s="1564" t="str">
        <f t="shared" si="70"/>
        <v/>
      </c>
      <c r="Q220" s="1564" t="str">
        <f t="shared" si="71"/>
        <v/>
      </c>
      <c r="S220" s="1564" t="str">
        <f t="shared" si="72"/>
        <v/>
      </c>
      <c r="U220" s="1564" t="str">
        <f t="shared" si="73"/>
        <v/>
      </c>
      <c r="W220" s="1564" t="str">
        <f t="shared" si="74"/>
        <v/>
      </c>
      <c r="Y220" s="1564" t="str">
        <f t="shared" si="75"/>
        <v/>
      </c>
      <c r="AA220" s="1564" t="str">
        <f t="shared" si="76"/>
        <v/>
      </c>
      <c r="AC220" s="1564" t="str">
        <f t="shared" si="77"/>
        <v/>
      </c>
      <c r="AE220" s="1564" t="str">
        <f t="shared" si="78"/>
        <v/>
      </c>
      <c r="AG220" s="1564" t="str">
        <f t="shared" si="79"/>
        <v/>
      </c>
      <c r="AI220" s="1564" t="str">
        <f t="shared" si="80"/>
        <v/>
      </c>
      <c r="AK220" s="1564" t="str">
        <f t="shared" si="81"/>
        <v/>
      </c>
      <c r="AM220" s="1564" t="str">
        <f t="shared" si="82"/>
        <v/>
      </c>
      <c r="AO220" s="1564" t="str">
        <f t="shared" si="83"/>
        <v/>
      </c>
      <c r="AQ220" s="1564" t="str">
        <f t="shared" si="84"/>
        <v/>
      </c>
    </row>
    <row r="221" spans="5:43">
      <c r="E221" s="1564" t="str">
        <f t="shared" ref="E221:G236" si="85">IF(OR($B221=0,D221=0),"",D221/$B221)</f>
        <v/>
      </c>
      <c r="G221" s="1564" t="str">
        <f t="shared" si="85"/>
        <v/>
      </c>
      <c r="I221" s="1564" t="str">
        <f t="shared" si="67"/>
        <v/>
      </c>
      <c r="K221" s="1564" t="str">
        <f t="shared" si="68"/>
        <v/>
      </c>
      <c r="M221" s="1564" t="str">
        <f t="shared" si="69"/>
        <v/>
      </c>
      <c r="O221" s="1564" t="str">
        <f t="shared" si="70"/>
        <v/>
      </c>
      <c r="Q221" s="1564" t="str">
        <f t="shared" si="71"/>
        <v/>
      </c>
      <c r="S221" s="1564" t="str">
        <f t="shared" si="72"/>
        <v/>
      </c>
      <c r="U221" s="1564" t="str">
        <f t="shared" si="73"/>
        <v/>
      </c>
      <c r="W221" s="1564" t="str">
        <f t="shared" si="74"/>
        <v/>
      </c>
      <c r="Y221" s="1564" t="str">
        <f t="shared" si="75"/>
        <v/>
      </c>
      <c r="AA221" s="1564" t="str">
        <f t="shared" si="76"/>
        <v/>
      </c>
      <c r="AC221" s="1564" t="str">
        <f t="shared" si="77"/>
        <v/>
      </c>
      <c r="AE221" s="1564" t="str">
        <f t="shared" si="78"/>
        <v/>
      </c>
      <c r="AG221" s="1564" t="str">
        <f t="shared" si="79"/>
        <v/>
      </c>
      <c r="AI221" s="1564" t="str">
        <f t="shared" si="80"/>
        <v/>
      </c>
      <c r="AK221" s="1564" t="str">
        <f t="shared" si="81"/>
        <v/>
      </c>
      <c r="AM221" s="1564" t="str">
        <f t="shared" si="82"/>
        <v/>
      </c>
      <c r="AO221" s="1564" t="str">
        <f t="shared" si="83"/>
        <v/>
      </c>
      <c r="AQ221" s="1564" t="str">
        <f t="shared" si="84"/>
        <v/>
      </c>
    </row>
    <row r="222" spans="5:43">
      <c r="E222" s="1564" t="str">
        <f t="shared" si="85"/>
        <v/>
      </c>
      <c r="G222" s="1564" t="str">
        <f t="shared" si="85"/>
        <v/>
      </c>
      <c r="I222" s="1564" t="str">
        <f t="shared" si="67"/>
        <v/>
      </c>
      <c r="K222" s="1564" t="str">
        <f t="shared" si="68"/>
        <v/>
      </c>
      <c r="M222" s="1564" t="str">
        <f t="shared" si="69"/>
        <v/>
      </c>
      <c r="O222" s="1564" t="str">
        <f t="shared" si="70"/>
        <v/>
      </c>
      <c r="Q222" s="1564" t="str">
        <f t="shared" si="71"/>
        <v/>
      </c>
      <c r="S222" s="1564" t="str">
        <f t="shared" si="72"/>
        <v/>
      </c>
      <c r="U222" s="1564" t="str">
        <f t="shared" si="73"/>
        <v/>
      </c>
      <c r="W222" s="1564" t="str">
        <f t="shared" si="74"/>
        <v/>
      </c>
      <c r="Y222" s="1564" t="str">
        <f t="shared" si="75"/>
        <v/>
      </c>
      <c r="AA222" s="1564" t="str">
        <f t="shared" si="76"/>
        <v/>
      </c>
      <c r="AC222" s="1564" t="str">
        <f t="shared" si="77"/>
        <v/>
      </c>
      <c r="AE222" s="1564" t="str">
        <f t="shared" si="78"/>
        <v/>
      </c>
      <c r="AG222" s="1564" t="str">
        <f t="shared" si="79"/>
        <v/>
      </c>
      <c r="AI222" s="1564" t="str">
        <f t="shared" si="80"/>
        <v/>
      </c>
      <c r="AK222" s="1564" t="str">
        <f t="shared" si="81"/>
        <v/>
      </c>
      <c r="AM222" s="1564" t="str">
        <f t="shared" si="82"/>
        <v/>
      </c>
      <c r="AO222" s="1564" t="str">
        <f t="shared" si="83"/>
        <v/>
      </c>
      <c r="AQ222" s="1564" t="str">
        <f t="shared" si="84"/>
        <v/>
      </c>
    </row>
    <row r="223" spans="5:43">
      <c r="E223" s="1564" t="str">
        <f t="shared" si="85"/>
        <v/>
      </c>
      <c r="G223" s="1564" t="str">
        <f t="shared" si="85"/>
        <v/>
      </c>
      <c r="I223" s="1564" t="str">
        <f t="shared" si="67"/>
        <v/>
      </c>
      <c r="K223" s="1564" t="str">
        <f t="shared" si="68"/>
        <v/>
      </c>
      <c r="M223" s="1564" t="str">
        <f t="shared" si="69"/>
        <v/>
      </c>
      <c r="O223" s="1564" t="str">
        <f t="shared" si="70"/>
        <v/>
      </c>
      <c r="Q223" s="1564" t="str">
        <f t="shared" si="71"/>
        <v/>
      </c>
      <c r="S223" s="1564" t="str">
        <f t="shared" si="72"/>
        <v/>
      </c>
      <c r="U223" s="1564" t="str">
        <f t="shared" si="73"/>
        <v/>
      </c>
      <c r="W223" s="1564" t="str">
        <f t="shared" si="74"/>
        <v/>
      </c>
      <c r="Y223" s="1564" t="str">
        <f t="shared" si="75"/>
        <v/>
      </c>
      <c r="AA223" s="1564" t="str">
        <f t="shared" si="76"/>
        <v/>
      </c>
      <c r="AC223" s="1564" t="str">
        <f t="shared" si="77"/>
        <v/>
      </c>
      <c r="AE223" s="1564" t="str">
        <f t="shared" si="78"/>
        <v/>
      </c>
      <c r="AG223" s="1564" t="str">
        <f t="shared" si="79"/>
        <v/>
      </c>
      <c r="AI223" s="1564" t="str">
        <f t="shared" si="80"/>
        <v/>
      </c>
      <c r="AK223" s="1564" t="str">
        <f t="shared" si="81"/>
        <v/>
      </c>
      <c r="AM223" s="1564" t="str">
        <f t="shared" si="82"/>
        <v/>
      </c>
      <c r="AO223" s="1564" t="str">
        <f t="shared" si="83"/>
        <v/>
      </c>
      <c r="AQ223" s="1564" t="str">
        <f t="shared" si="84"/>
        <v/>
      </c>
    </row>
    <row r="224" spans="5:43">
      <c r="E224" s="1564" t="str">
        <f t="shared" si="85"/>
        <v/>
      </c>
      <c r="G224" s="1564" t="str">
        <f t="shared" si="85"/>
        <v/>
      </c>
      <c r="I224" s="1564" t="str">
        <f t="shared" si="67"/>
        <v/>
      </c>
      <c r="K224" s="1564" t="str">
        <f t="shared" si="68"/>
        <v/>
      </c>
      <c r="M224" s="1564" t="str">
        <f t="shared" si="69"/>
        <v/>
      </c>
      <c r="O224" s="1564" t="str">
        <f t="shared" si="70"/>
        <v/>
      </c>
      <c r="Q224" s="1564" t="str">
        <f t="shared" si="71"/>
        <v/>
      </c>
      <c r="S224" s="1564" t="str">
        <f t="shared" si="72"/>
        <v/>
      </c>
      <c r="U224" s="1564" t="str">
        <f t="shared" si="73"/>
        <v/>
      </c>
      <c r="W224" s="1564" t="str">
        <f t="shared" si="74"/>
        <v/>
      </c>
      <c r="Y224" s="1564" t="str">
        <f t="shared" si="75"/>
        <v/>
      </c>
      <c r="AA224" s="1564" t="str">
        <f t="shared" si="76"/>
        <v/>
      </c>
      <c r="AC224" s="1564" t="str">
        <f t="shared" si="77"/>
        <v/>
      </c>
      <c r="AE224" s="1564" t="str">
        <f t="shared" si="78"/>
        <v/>
      </c>
      <c r="AG224" s="1564" t="str">
        <f t="shared" si="79"/>
        <v/>
      </c>
      <c r="AI224" s="1564" t="str">
        <f t="shared" si="80"/>
        <v/>
      </c>
      <c r="AK224" s="1564" t="str">
        <f t="shared" si="81"/>
        <v/>
      </c>
      <c r="AM224" s="1564" t="str">
        <f t="shared" si="82"/>
        <v/>
      </c>
      <c r="AO224" s="1564" t="str">
        <f t="shared" si="83"/>
        <v/>
      </c>
      <c r="AQ224" s="1564" t="str">
        <f t="shared" si="84"/>
        <v/>
      </c>
    </row>
    <row r="225" spans="5:43">
      <c r="E225" s="1564" t="str">
        <f t="shared" si="85"/>
        <v/>
      </c>
      <c r="G225" s="1564" t="str">
        <f t="shared" si="85"/>
        <v/>
      </c>
      <c r="I225" s="1564" t="str">
        <f t="shared" si="67"/>
        <v/>
      </c>
      <c r="K225" s="1564" t="str">
        <f t="shared" si="68"/>
        <v/>
      </c>
      <c r="M225" s="1564" t="str">
        <f t="shared" si="69"/>
        <v/>
      </c>
      <c r="O225" s="1564" t="str">
        <f t="shared" si="70"/>
        <v/>
      </c>
      <c r="Q225" s="1564" t="str">
        <f t="shared" si="71"/>
        <v/>
      </c>
      <c r="S225" s="1564" t="str">
        <f t="shared" si="72"/>
        <v/>
      </c>
      <c r="U225" s="1564" t="str">
        <f t="shared" si="73"/>
        <v/>
      </c>
      <c r="W225" s="1564" t="str">
        <f t="shared" si="74"/>
        <v/>
      </c>
      <c r="Y225" s="1564" t="str">
        <f t="shared" si="75"/>
        <v/>
      </c>
      <c r="AA225" s="1564" t="str">
        <f t="shared" si="76"/>
        <v/>
      </c>
      <c r="AC225" s="1564" t="str">
        <f t="shared" si="77"/>
        <v/>
      </c>
      <c r="AE225" s="1564" t="str">
        <f t="shared" si="78"/>
        <v/>
      </c>
      <c r="AG225" s="1564" t="str">
        <f t="shared" si="79"/>
        <v/>
      </c>
      <c r="AI225" s="1564" t="str">
        <f t="shared" si="80"/>
        <v/>
      </c>
      <c r="AK225" s="1564" t="str">
        <f t="shared" si="81"/>
        <v/>
      </c>
      <c r="AM225" s="1564" t="str">
        <f t="shared" si="82"/>
        <v/>
      </c>
      <c r="AO225" s="1564" t="str">
        <f t="shared" si="83"/>
        <v/>
      </c>
      <c r="AQ225" s="1564" t="str">
        <f t="shared" si="84"/>
        <v/>
      </c>
    </row>
    <row r="226" spans="5:43">
      <c r="E226" s="1564" t="str">
        <f t="shared" si="85"/>
        <v/>
      </c>
      <c r="G226" s="1564" t="str">
        <f t="shared" si="85"/>
        <v/>
      </c>
      <c r="I226" s="1564" t="str">
        <f t="shared" si="67"/>
        <v/>
      </c>
      <c r="K226" s="1564" t="str">
        <f t="shared" si="68"/>
        <v/>
      </c>
      <c r="M226" s="1564" t="str">
        <f t="shared" si="69"/>
        <v/>
      </c>
      <c r="O226" s="1564" t="str">
        <f t="shared" si="70"/>
        <v/>
      </c>
      <c r="Q226" s="1564" t="str">
        <f t="shared" si="71"/>
        <v/>
      </c>
      <c r="S226" s="1564" t="str">
        <f t="shared" si="72"/>
        <v/>
      </c>
      <c r="U226" s="1564" t="str">
        <f t="shared" si="73"/>
        <v/>
      </c>
      <c r="W226" s="1564" t="str">
        <f t="shared" si="74"/>
        <v/>
      </c>
      <c r="Y226" s="1564" t="str">
        <f t="shared" si="75"/>
        <v/>
      </c>
      <c r="AA226" s="1564" t="str">
        <f t="shared" si="76"/>
        <v/>
      </c>
      <c r="AC226" s="1564" t="str">
        <f t="shared" si="77"/>
        <v/>
      </c>
      <c r="AE226" s="1564" t="str">
        <f t="shared" si="78"/>
        <v/>
      </c>
      <c r="AG226" s="1564" t="str">
        <f t="shared" si="79"/>
        <v/>
      </c>
      <c r="AI226" s="1564" t="str">
        <f t="shared" si="80"/>
        <v/>
      </c>
      <c r="AK226" s="1564" t="str">
        <f t="shared" si="81"/>
        <v/>
      </c>
      <c r="AM226" s="1564" t="str">
        <f t="shared" si="82"/>
        <v/>
      </c>
      <c r="AO226" s="1564" t="str">
        <f t="shared" si="83"/>
        <v/>
      </c>
      <c r="AQ226" s="1564" t="str">
        <f t="shared" si="84"/>
        <v/>
      </c>
    </row>
    <row r="227" spans="5:43">
      <c r="E227" s="1564" t="str">
        <f t="shared" si="85"/>
        <v/>
      </c>
      <c r="G227" s="1564" t="str">
        <f t="shared" si="85"/>
        <v/>
      </c>
      <c r="I227" s="1564" t="str">
        <f t="shared" si="67"/>
        <v/>
      </c>
      <c r="K227" s="1564" t="str">
        <f t="shared" si="68"/>
        <v/>
      </c>
      <c r="M227" s="1564" t="str">
        <f t="shared" si="69"/>
        <v/>
      </c>
      <c r="O227" s="1564" t="str">
        <f t="shared" si="70"/>
        <v/>
      </c>
      <c r="Q227" s="1564" t="str">
        <f t="shared" si="71"/>
        <v/>
      </c>
      <c r="S227" s="1564" t="str">
        <f t="shared" si="72"/>
        <v/>
      </c>
      <c r="U227" s="1564" t="str">
        <f t="shared" si="73"/>
        <v/>
      </c>
      <c r="W227" s="1564" t="str">
        <f t="shared" si="74"/>
        <v/>
      </c>
      <c r="Y227" s="1564" t="str">
        <f t="shared" si="75"/>
        <v/>
      </c>
      <c r="AA227" s="1564" t="str">
        <f t="shared" si="76"/>
        <v/>
      </c>
      <c r="AC227" s="1564" t="str">
        <f t="shared" si="77"/>
        <v/>
      </c>
      <c r="AE227" s="1564" t="str">
        <f t="shared" si="78"/>
        <v/>
      </c>
      <c r="AG227" s="1564" t="str">
        <f t="shared" si="79"/>
        <v/>
      </c>
      <c r="AI227" s="1564" t="str">
        <f t="shared" si="80"/>
        <v/>
      </c>
      <c r="AK227" s="1564" t="str">
        <f t="shared" si="81"/>
        <v/>
      </c>
      <c r="AM227" s="1564" t="str">
        <f t="shared" si="82"/>
        <v/>
      </c>
      <c r="AO227" s="1564" t="str">
        <f t="shared" si="83"/>
        <v/>
      </c>
      <c r="AQ227" s="1564" t="str">
        <f t="shared" si="84"/>
        <v/>
      </c>
    </row>
    <row r="228" spans="5:43">
      <c r="E228" s="1564" t="str">
        <f t="shared" si="85"/>
        <v/>
      </c>
      <c r="G228" s="1564" t="str">
        <f t="shared" si="85"/>
        <v/>
      </c>
      <c r="I228" s="1564" t="str">
        <f t="shared" si="67"/>
        <v/>
      </c>
      <c r="K228" s="1564" t="str">
        <f t="shared" si="68"/>
        <v/>
      </c>
      <c r="M228" s="1564" t="str">
        <f t="shared" si="69"/>
        <v/>
      </c>
      <c r="O228" s="1564" t="str">
        <f t="shared" si="70"/>
        <v/>
      </c>
      <c r="Q228" s="1564" t="str">
        <f t="shared" si="71"/>
        <v/>
      </c>
      <c r="S228" s="1564" t="str">
        <f t="shared" si="72"/>
        <v/>
      </c>
      <c r="U228" s="1564" t="str">
        <f t="shared" si="73"/>
        <v/>
      </c>
      <c r="W228" s="1564" t="str">
        <f t="shared" si="74"/>
        <v/>
      </c>
      <c r="Y228" s="1564" t="str">
        <f t="shared" si="75"/>
        <v/>
      </c>
      <c r="AA228" s="1564" t="str">
        <f t="shared" si="76"/>
        <v/>
      </c>
      <c r="AC228" s="1564" t="str">
        <f t="shared" si="77"/>
        <v/>
      </c>
      <c r="AE228" s="1564" t="str">
        <f t="shared" si="78"/>
        <v/>
      </c>
      <c r="AG228" s="1564" t="str">
        <f t="shared" si="79"/>
        <v/>
      </c>
      <c r="AI228" s="1564" t="str">
        <f t="shared" si="80"/>
        <v/>
      </c>
      <c r="AK228" s="1564" t="str">
        <f t="shared" si="81"/>
        <v/>
      </c>
      <c r="AM228" s="1564" t="str">
        <f t="shared" si="82"/>
        <v/>
      </c>
      <c r="AO228" s="1564" t="str">
        <f t="shared" si="83"/>
        <v/>
      </c>
      <c r="AQ228" s="1564" t="str">
        <f t="shared" si="84"/>
        <v/>
      </c>
    </row>
    <row r="229" spans="5:43">
      <c r="E229" s="1564" t="str">
        <f t="shared" si="85"/>
        <v/>
      </c>
      <c r="G229" s="1564" t="str">
        <f t="shared" si="85"/>
        <v/>
      </c>
      <c r="I229" s="1564" t="str">
        <f t="shared" si="67"/>
        <v/>
      </c>
      <c r="K229" s="1564" t="str">
        <f t="shared" si="68"/>
        <v/>
      </c>
      <c r="M229" s="1564" t="str">
        <f t="shared" si="69"/>
        <v/>
      </c>
      <c r="O229" s="1564" t="str">
        <f t="shared" si="70"/>
        <v/>
      </c>
      <c r="Q229" s="1564" t="str">
        <f t="shared" si="71"/>
        <v/>
      </c>
      <c r="S229" s="1564" t="str">
        <f t="shared" si="72"/>
        <v/>
      </c>
      <c r="U229" s="1564" t="str">
        <f t="shared" si="73"/>
        <v/>
      </c>
      <c r="W229" s="1564" t="str">
        <f t="shared" si="74"/>
        <v/>
      </c>
      <c r="Y229" s="1564" t="str">
        <f t="shared" si="75"/>
        <v/>
      </c>
      <c r="AA229" s="1564" t="str">
        <f t="shared" si="76"/>
        <v/>
      </c>
      <c r="AC229" s="1564" t="str">
        <f t="shared" si="77"/>
        <v/>
      </c>
      <c r="AE229" s="1564" t="str">
        <f t="shared" si="78"/>
        <v/>
      </c>
      <c r="AG229" s="1564" t="str">
        <f t="shared" si="79"/>
        <v/>
      </c>
      <c r="AI229" s="1564" t="str">
        <f t="shared" si="80"/>
        <v/>
      </c>
      <c r="AK229" s="1564" t="str">
        <f t="shared" si="81"/>
        <v/>
      </c>
      <c r="AM229" s="1564" t="str">
        <f t="shared" si="82"/>
        <v/>
      </c>
      <c r="AO229" s="1564" t="str">
        <f t="shared" si="83"/>
        <v/>
      </c>
      <c r="AQ229" s="1564" t="str">
        <f t="shared" si="84"/>
        <v/>
      </c>
    </row>
    <row r="230" spans="5:43">
      <c r="E230" s="1564" t="str">
        <f t="shared" si="85"/>
        <v/>
      </c>
      <c r="G230" s="1564" t="str">
        <f t="shared" si="85"/>
        <v/>
      </c>
      <c r="I230" s="1564" t="str">
        <f t="shared" si="67"/>
        <v/>
      </c>
      <c r="K230" s="1564" t="str">
        <f t="shared" si="68"/>
        <v/>
      </c>
      <c r="M230" s="1564" t="str">
        <f t="shared" si="69"/>
        <v/>
      </c>
      <c r="O230" s="1564" t="str">
        <f t="shared" si="70"/>
        <v/>
      </c>
      <c r="Q230" s="1564" t="str">
        <f t="shared" si="71"/>
        <v/>
      </c>
      <c r="S230" s="1564" t="str">
        <f t="shared" si="72"/>
        <v/>
      </c>
      <c r="U230" s="1564" t="str">
        <f t="shared" si="73"/>
        <v/>
      </c>
      <c r="W230" s="1564" t="str">
        <f t="shared" si="74"/>
        <v/>
      </c>
      <c r="Y230" s="1564" t="str">
        <f t="shared" si="75"/>
        <v/>
      </c>
      <c r="AA230" s="1564" t="str">
        <f t="shared" si="76"/>
        <v/>
      </c>
      <c r="AC230" s="1564" t="str">
        <f t="shared" si="77"/>
        <v/>
      </c>
      <c r="AE230" s="1564" t="str">
        <f t="shared" si="78"/>
        <v/>
      </c>
      <c r="AG230" s="1564" t="str">
        <f t="shared" si="79"/>
        <v/>
      </c>
      <c r="AI230" s="1564" t="str">
        <f t="shared" si="80"/>
        <v/>
      </c>
      <c r="AK230" s="1564" t="str">
        <f t="shared" si="81"/>
        <v/>
      </c>
      <c r="AM230" s="1564" t="str">
        <f t="shared" si="82"/>
        <v/>
      </c>
      <c r="AO230" s="1564" t="str">
        <f t="shared" si="83"/>
        <v/>
      </c>
      <c r="AQ230" s="1564" t="str">
        <f t="shared" si="84"/>
        <v/>
      </c>
    </row>
    <row r="231" spans="5:43">
      <c r="E231" s="1564" t="str">
        <f t="shared" si="85"/>
        <v/>
      </c>
      <c r="G231" s="1564" t="str">
        <f t="shared" si="85"/>
        <v/>
      </c>
      <c r="I231" s="1564" t="str">
        <f t="shared" si="67"/>
        <v/>
      </c>
      <c r="K231" s="1564" t="str">
        <f t="shared" si="68"/>
        <v/>
      </c>
      <c r="M231" s="1564" t="str">
        <f t="shared" si="69"/>
        <v/>
      </c>
      <c r="O231" s="1564" t="str">
        <f t="shared" si="70"/>
        <v/>
      </c>
      <c r="Q231" s="1564" t="str">
        <f t="shared" si="71"/>
        <v/>
      </c>
      <c r="S231" s="1564" t="str">
        <f t="shared" si="72"/>
        <v/>
      </c>
      <c r="U231" s="1564" t="str">
        <f t="shared" si="73"/>
        <v/>
      </c>
      <c r="W231" s="1564" t="str">
        <f t="shared" si="74"/>
        <v/>
      </c>
      <c r="Y231" s="1564" t="str">
        <f t="shared" si="75"/>
        <v/>
      </c>
      <c r="AA231" s="1564" t="str">
        <f t="shared" si="76"/>
        <v/>
      </c>
      <c r="AC231" s="1564" t="str">
        <f t="shared" si="77"/>
        <v/>
      </c>
      <c r="AE231" s="1564" t="str">
        <f t="shared" si="78"/>
        <v/>
      </c>
      <c r="AG231" s="1564" t="str">
        <f t="shared" si="79"/>
        <v/>
      </c>
      <c r="AI231" s="1564" t="str">
        <f t="shared" si="80"/>
        <v/>
      </c>
      <c r="AK231" s="1564" t="str">
        <f t="shared" si="81"/>
        <v/>
      </c>
      <c r="AM231" s="1564" t="str">
        <f t="shared" si="82"/>
        <v/>
      </c>
      <c r="AO231" s="1564" t="str">
        <f t="shared" si="83"/>
        <v/>
      </c>
      <c r="AQ231" s="1564" t="str">
        <f t="shared" si="84"/>
        <v/>
      </c>
    </row>
    <row r="232" spans="5:43">
      <c r="E232" s="1564" t="str">
        <f t="shared" si="85"/>
        <v/>
      </c>
      <c r="G232" s="1564" t="str">
        <f t="shared" si="85"/>
        <v/>
      </c>
      <c r="I232" s="1564" t="str">
        <f t="shared" si="67"/>
        <v/>
      </c>
      <c r="K232" s="1564" t="str">
        <f t="shared" si="68"/>
        <v/>
      </c>
      <c r="M232" s="1564" t="str">
        <f t="shared" si="69"/>
        <v/>
      </c>
      <c r="O232" s="1564" t="str">
        <f t="shared" si="70"/>
        <v/>
      </c>
      <c r="Q232" s="1564" t="str">
        <f t="shared" si="71"/>
        <v/>
      </c>
      <c r="S232" s="1564" t="str">
        <f t="shared" si="72"/>
        <v/>
      </c>
      <c r="U232" s="1564" t="str">
        <f t="shared" si="73"/>
        <v/>
      </c>
      <c r="W232" s="1564" t="str">
        <f t="shared" si="74"/>
        <v/>
      </c>
      <c r="Y232" s="1564" t="str">
        <f t="shared" si="75"/>
        <v/>
      </c>
      <c r="AA232" s="1564" t="str">
        <f t="shared" si="76"/>
        <v/>
      </c>
      <c r="AC232" s="1564" t="str">
        <f t="shared" si="77"/>
        <v/>
      </c>
      <c r="AE232" s="1564" t="str">
        <f t="shared" si="78"/>
        <v/>
      </c>
      <c r="AG232" s="1564" t="str">
        <f t="shared" si="79"/>
        <v/>
      </c>
      <c r="AI232" s="1564" t="str">
        <f t="shared" si="80"/>
        <v/>
      </c>
      <c r="AK232" s="1564" t="str">
        <f t="shared" si="81"/>
        <v/>
      </c>
      <c r="AM232" s="1564" t="str">
        <f t="shared" si="82"/>
        <v/>
      </c>
      <c r="AO232" s="1564" t="str">
        <f t="shared" si="83"/>
        <v/>
      </c>
      <c r="AQ232" s="1564" t="str">
        <f t="shared" si="84"/>
        <v/>
      </c>
    </row>
    <row r="233" spans="5:43">
      <c r="E233" s="1564" t="str">
        <f t="shared" si="85"/>
        <v/>
      </c>
      <c r="G233" s="1564" t="str">
        <f t="shared" si="85"/>
        <v/>
      </c>
      <c r="I233" s="1564" t="str">
        <f t="shared" si="67"/>
        <v/>
      </c>
      <c r="K233" s="1564" t="str">
        <f t="shared" si="68"/>
        <v/>
      </c>
      <c r="M233" s="1564" t="str">
        <f t="shared" si="69"/>
        <v/>
      </c>
      <c r="O233" s="1564" t="str">
        <f t="shared" si="70"/>
        <v/>
      </c>
      <c r="Q233" s="1564" t="str">
        <f t="shared" si="71"/>
        <v/>
      </c>
      <c r="S233" s="1564" t="str">
        <f t="shared" si="72"/>
        <v/>
      </c>
      <c r="U233" s="1564" t="str">
        <f t="shared" si="73"/>
        <v/>
      </c>
      <c r="W233" s="1564" t="str">
        <f t="shared" si="74"/>
        <v/>
      </c>
      <c r="Y233" s="1564" t="str">
        <f t="shared" si="75"/>
        <v/>
      </c>
      <c r="AA233" s="1564" t="str">
        <f t="shared" si="76"/>
        <v/>
      </c>
      <c r="AC233" s="1564" t="str">
        <f t="shared" si="77"/>
        <v/>
      </c>
      <c r="AE233" s="1564" t="str">
        <f t="shared" si="78"/>
        <v/>
      </c>
      <c r="AG233" s="1564" t="str">
        <f t="shared" si="79"/>
        <v/>
      </c>
      <c r="AI233" s="1564" t="str">
        <f t="shared" si="80"/>
        <v/>
      </c>
      <c r="AK233" s="1564" t="str">
        <f t="shared" si="81"/>
        <v/>
      </c>
      <c r="AM233" s="1564" t="str">
        <f t="shared" si="82"/>
        <v/>
      </c>
      <c r="AO233" s="1564" t="str">
        <f t="shared" si="83"/>
        <v/>
      </c>
      <c r="AQ233" s="1564" t="str">
        <f t="shared" si="84"/>
        <v/>
      </c>
    </row>
    <row r="234" spans="5:43">
      <c r="E234" s="1564" t="str">
        <f t="shared" si="85"/>
        <v/>
      </c>
      <c r="G234" s="1564" t="str">
        <f t="shared" si="85"/>
        <v/>
      </c>
      <c r="I234" s="1564" t="str">
        <f t="shared" si="67"/>
        <v/>
      </c>
      <c r="K234" s="1564" t="str">
        <f t="shared" si="68"/>
        <v/>
      </c>
      <c r="M234" s="1564" t="str">
        <f t="shared" si="69"/>
        <v/>
      </c>
      <c r="O234" s="1564" t="str">
        <f t="shared" si="70"/>
        <v/>
      </c>
      <c r="Q234" s="1564" t="str">
        <f t="shared" si="71"/>
        <v/>
      </c>
      <c r="S234" s="1564" t="str">
        <f t="shared" si="72"/>
        <v/>
      </c>
      <c r="U234" s="1564" t="str">
        <f t="shared" si="73"/>
        <v/>
      </c>
      <c r="W234" s="1564" t="str">
        <f t="shared" si="74"/>
        <v/>
      </c>
      <c r="Y234" s="1564" t="str">
        <f t="shared" si="75"/>
        <v/>
      </c>
      <c r="AA234" s="1564" t="str">
        <f t="shared" si="76"/>
        <v/>
      </c>
      <c r="AC234" s="1564" t="str">
        <f t="shared" si="77"/>
        <v/>
      </c>
      <c r="AE234" s="1564" t="str">
        <f t="shared" si="78"/>
        <v/>
      </c>
      <c r="AG234" s="1564" t="str">
        <f t="shared" si="79"/>
        <v/>
      </c>
      <c r="AI234" s="1564" t="str">
        <f t="shared" si="80"/>
        <v/>
      </c>
      <c r="AK234" s="1564" t="str">
        <f t="shared" si="81"/>
        <v/>
      </c>
      <c r="AM234" s="1564" t="str">
        <f t="shared" si="82"/>
        <v/>
      </c>
      <c r="AO234" s="1564" t="str">
        <f t="shared" si="83"/>
        <v/>
      </c>
      <c r="AQ234" s="1564" t="str">
        <f t="shared" si="84"/>
        <v/>
      </c>
    </row>
    <row r="235" spans="5:43">
      <c r="E235" s="1564" t="str">
        <f t="shared" si="85"/>
        <v/>
      </c>
      <c r="G235" s="1564" t="str">
        <f t="shared" si="85"/>
        <v/>
      </c>
      <c r="I235" s="1564" t="str">
        <f t="shared" si="67"/>
        <v/>
      </c>
      <c r="K235" s="1564" t="str">
        <f t="shared" si="68"/>
        <v/>
      </c>
      <c r="M235" s="1564" t="str">
        <f t="shared" si="69"/>
        <v/>
      </c>
      <c r="O235" s="1564" t="str">
        <f t="shared" si="70"/>
        <v/>
      </c>
      <c r="Q235" s="1564" t="str">
        <f t="shared" si="71"/>
        <v/>
      </c>
      <c r="S235" s="1564" t="str">
        <f t="shared" si="72"/>
        <v/>
      </c>
      <c r="U235" s="1564" t="str">
        <f t="shared" si="73"/>
        <v/>
      </c>
      <c r="W235" s="1564" t="str">
        <f t="shared" si="74"/>
        <v/>
      </c>
      <c r="Y235" s="1564" t="str">
        <f t="shared" si="75"/>
        <v/>
      </c>
      <c r="AA235" s="1564" t="str">
        <f t="shared" si="76"/>
        <v/>
      </c>
      <c r="AC235" s="1564" t="str">
        <f t="shared" si="77"/>
        <v/>
      </c>
      <c r="AE235" s="1564" t="str">
        <f t="shared" si="78"/>
        <v/>
      </c>
      <c r="AG235" s="1564" t="str">
        <f t="shared" si="79"/>
        <v/>
      </c>
      <c r="AI235" s="1564" t="str">
        <f t="shared" si="80"/>
        <v/>
      </c>
      <c r="AK235" s="1564" t="str">
        <f t="shared" si="81"/>
        <v/>
      </c>
      <c r="AM235" s="1564" t="str">
        <f t="shared" si="82"/>
        <v/>
      </c>
      <c r="AO235" s="1564" t="str">
        <f t="shared" si="83"/>
        <v/>
      </c>
      <c r="AQ235" s="1564" t="str">
        <f t="shared" si="84"/>
        <v/>
      </c>
    </row>
    <row r="236" spans="5:43">
      <c r="E236" s="1564" t="str">
        <f t="shared" si="85"/>
        <v/>
      </c>
      <c r="G236" s="1564" t="str">
        <f t="shared" si="85"/>
        <v/>
      </c>
      <c r="I236" s="1564" t="str">
        <f t="shared" si="67"/>
        <v/>
      </c>
      <c r="K236" s="1564" t="str">
        <f t="shared" si="68"/>
        <v/>
      </c>
      <c r="M236" s="1564" t="str">
        <f t="shared" si="69"/>
        <v/>
      </c>
      <c r="O236" s="1564" t="str">
        <f t="shared" si="70"/>
        <v/>
      </c>
      <c r="Q236" s="1564" t="str">
        <f t="shared" si="71"/>
        <v/>
      </c>
      <c r="S236" s="1564" t="str">
        <f t="shared" si="72"/>
        <v/>
      </c>
      <c r="U236" s="1564" t="str">
        <f t="shared" si="73"/>
        <v/>
      </c>
      <c r="W236" s="1564" t="str">
        <f t="shared" si="74"/>
        <v/>
      </c>
      <c r="Y236" s="1564" t="str">
        <f t="shared" si="75"/>
        <v/>
      </c>
      <c r="AA236" s="1564" t="str">
        <f t="shared" si="76"/>
        <v/>
      </c>
      <c r="AC236" s="1564" t="str">
        <f t="shared" si="77"/>
        <v/>
      </c>
      <c r="AE236" s="1564" t="str">
        <f t="shared" si="78"/>
        <v/>
      </c>
      <c r="AG236" s="1564" t="str">
        <f t="shared" si="79"/>
        <v/>
      </c>
      <c r="AI236" s="1564" t="str">
        <f t="shared" si="80"/>
        <v/>
      </c>
      <c r="AK236" s="1564" t="str">
        <f t="shared" si="81"/>
        <v/>
      </c>
      <c r="AM236" s="1564" t="str">
        <f t="shared" si="82"/>
        <v/>
      </c>
      <c r="AO236" s="1564" t="str">
        <f t="shared" si="83"/>
        <v/>
      </c>
      <c r="AQ236" s="1564" t="str">
        <f t="shared" si="84"/>
        <v/>
      </c>
    </row>
    <row r="237" spans="5:43">
      <c r="E237" s="1564" t="str">
        <f t="shared" ref="E237:G252" si="86">IF(OR($B237=0,D237=0),"",D237/$B237)</f>
        <v/>
      </c>
      <c r="G237" s="1564" t="str">
        <f t="shared" si="86"/>
        <v/>
      </c>
      <c r="I237" s="1564" t="str">
        <f t="shared" si="67"/>
        <v/>
      </c>
      <c r="K237" s="1564" t="str">
        <f t="shared" si="68"/>
        <v/>
      </c>
      <c r="M237" s="1564" t="str">
        <f t="shared" si="69"/>
        <v/>
      </c>
      <c r="O237" s="1564" t="str">
        <f t="shared" si="70"/>
        <v/>
      </c>
      <c r="Q237" s="1564" t="str">
        <f t="shared" si="71"/>
        <v/>
      </c>
      <c r="S237" s="1564" t="str">
        <f t="shared" si="72"/>
        <v/>
      </c>
      <c r="U237" s="1564" t="str">
        <f t="shared" si="73"/>
        <v/>
      </c>
      <c r="W237" s="1564" t="str">
        <f t="shared" si="74"/>
        <v/>
      </c>
      <c r="Y237" s="1564" t="str">
        <f t="shared" si="75"/>
        <v/>
      </c>
      <c r="AA237" s="1564" t="str">
        <f t="shared" si="76"/>
        <v/>
      </c>
      <c r="AC237" s="1564" t="str">
        <f t="shared" si="77"/>
        <v/>
      </c>
      <c r="AE237" s="1564" t="str">
        <f t="shared" si="78"/>
        <v/>
      </c>
      <c r="AG237" s="1564" t="str">
        <f t="shared" si="79"/>
        <v/>
      </c>
      <c r="AI237" s="1564" t="str">
        <f t="shared" si="80"/>
        <v/>
      </c>
      <c r="AK237" s="1564" t="str">
        <f t="shared" si="81"/>
        <v/>
      </c>
      <c r="AM237" s="1564" t="str">
        <f t="shared" si="82"/>
        <v/>
      </c>
      <c r="AO237" s="1564" t="str">
        <f t="shared" si="83"/>
        <v/>
      </c>
      <c r="AQ237" s="1564" t="str">
        <f t="shared" si="84"/>
        <v/>
      </c>
    </row>
    <row r="238" spans="5:43">
      <c r="E238" s="1564" t="str">
        <f t="shared" si="86"/>
        <v/>
      </c>
      <c r="G238" s="1564" t="str">
        <f t="shared" si="86"/>
        <v/>
      </c>
      <c r="I238" s="1564" t="str">
        <f t="shared" si="67"/>
        <v/>
      </c>
      <c r="K238" s="1564" t="str">
        <f t="shared" si="68"/>
        <v/>
      </c>
      <c r="M238" s="1564" t="str">
        <f t="shared" si="69"/>
        <v/>
      </c>
      <c r="O238" s="1564" t="str">
        <f t="shared" si="70"/>
        <v/>
      </c>
      <c r="Q238" s="1564" t="str">
        <f t="shared" si="71"/>
        <v/>
      </c>
      <c r="S238" s="1564" t="str">
        <f t="shared" si="72"/>
        <v/>
      </c>
      <c r="U238" s="1564" t="str">
        <f t="shared" si="73"/>
        <v/>
      </c>
      <c r="W238" s="1564" t="str">
        <f t="shared" si="74"/>
        <v/>
      </c>
      <c r="Y238" s="1564" t="str">
        <f t="shared" si="75"/>
        <v/>
      </c>
      <c r="AA238" s="1564" t="str">
        <f t="shared" si="76"/>
        <v/>
      </c>
      <c r="AC238" s="1564" t="str">
        <f t="shared" si="77"/>
        <v/>
      </c>
      <c r="AE238" s="1564" t="str">
        <f t="shared" si="78"/>
        <v/>
      </c>
      <c r="AG238" s="1564" t="str">
        <f t="shared" si="79"/>
        <v/>
      </c>
      <c r="AI238" s="1564" t="str">
        <f t="shared" si="80"/>
        <v/>
      </c>
      <c r="AK238" s="1564" t="str">
        <f t="shared" si="81"/>
        <v/>
      </c>
      <c r="AM238" s="1564" t="str">
        <f t="shared" si="82"/>
        <v/>
      </c>
      <c r="AO238" s="1564" t="str">
        <f t="shared" si="83"/>
        <v/>
      </c>
      <c r="AQ238" s="1564" t="str">
        <f t="shared" si="84"/>
        <v/>
      </c>
    </row>
    <row r="239" spans="5:43">
      <c r="E239" s="1564" t="str">
        <f t="shared" si="86"/>
        <v/>
      </c>
      <c r="G239" s="1564" t="str">
        <f t="shared" si="86"/>
        <v/>
      </c>
      <c r="I239" s="1564" t="str">
        <f t="shared" si="67"/>
        <v/>
      </c>
      <c r="K239" s="1564" t="str">
        <f t="shared" si="68"/>
        <v/>
      </c>
      <c r="M239" s="1564" t="str">
        <f t="shared" si="69"/>
        <v/>
      </c>
      <c r="O239" s="1564" t="str">
        <f t="shared" si="70"/>
        <v/>
      </c>
      <c r="Q239" s="1564" t="str">
        <f t="shared" si="71"/>
        <v/>
      </c>
      <c r="S239" s="1564" t="str">
        <f t="shared" si="72"/>
        <v/>
      </c>
      <c r="U239" s="1564" t="str">
        <f t="shared" si="73"/>
        <v/>
      </c>
      <c r="W239" s="1564" t="str">
        <f t="shared" si="74"/>
        <v/>
      </c>
      <c r="Y239" s="1564" t="str">
        <f t="shared" si="75"/>
        <v/>
      </c>
      <c r="AA239" s="1564" t="str">
        <f t="shared" si="76"/>
        <v/>
      </c>
      <c r="AC239" s="1564" t="str">
        <f t="shared" si="77"/>
        <v/>
      </c>
      <c r="AE239" s="1564" t="str">
        <f t="shared" si="78"/>
        <v/>
      </c>
      <c r="AG239" s="1564" t="str">
        <f t="shared" si="79"/>
        <v/>
      </c>
      <c r="AI239" s="1564" t="str">
        <f t="shared" si="80"/>
        <v/>
      </c>
      <c r="AK239" s="1564" t="str">
        <f t="shared" si="81"/>
        <v/>
      </c>
      <c r="AM239" s="1564" t="str">
        <f t="shared" si="82"/>
        <v/>
      </c>
      <c r="AO239" s="1564" t="str">
        <f t="shared" si="83"/>
        <v/>
      </c>
      <c r="AQ239" s="1564" t="str">
        <f t="shared" si="84"/>
        <v/>
      </c>
    </row>
    <row r="240" spans="5:43">
      <c r="E240" s="1564" t="str">
        <f t="shared" si="86"/>
        <v/>
      </c>
      <c r="G240" s="1564" t="str">
        <f t="shared" si="86"/>
        <v/>
      </c>
      <c r="I240" s="1564" t="str">
        <f t="shared" si="67"/>
        <v/>
      </c>
      <c r="K240" s="1564" t="str">
        <f t="shared" si="68"/>
        <v/>
      </c>
      <c r="M240" s="1564" t="str">
        <f t="shared" si="69"/>
        <v/>
      </c>
      <c r="O240" s="1564" t="str">
        <f t="shared" si="70"/>
        <v/>
      </c>
      <c r="Q240" s="1564" t="str">
        <f t="shared" si="71"/>
        <v/>
      </c>
      <c r="S240" s="1564" t="str">
        <f t="shared" si="72"/>
        <v/>
      </c>
      <c r="U240" s="1564" t="str">
        <f t="shared" si="73"/>
        <v/>
      </c>
      <c r="W240" s="1564" t="str">
        <f t="shared" si="74"/>
        <v/>
      </c>
      <c r="Y240" s="1564" t="str">
        <f t="shared" si="75"/>
        <v/>
      </c>
      <c r="AA240" s="1564" t="str">
        <f t="shared" si="76"/>
        <v/>
      </c>
      <c r="AC240" s="1564" t="str">
        <f t="shared" si="77"/>
        <v/>
      </c>
      <c r="AE240" s="1564" t="str">
        <f t="shared" si="78"/>
        <v/>
      </c>
      <c r="AG240" s="1564" t="str">
        <f t="shared" si="79"/>
        <v/>
      </c>
      <c r="AI240" s="1564" t="str">
        <f t="shared" si="80"/>
        <v/>
      </c>
      <c r="AK240" s="1564" t="str">
        <f t="shared" si="81"/>
        <v/>
      </c>
      <c r="AM240" s="1564" t="str">
        <f t="shared" si="82"/>
        <v/>
      </c>
      <c r="AO240" s="1564" t="str">
        <f t="shared" si="83"/>
        <v/>
      </c>
      <c r="AQ240" s="1564" t="str">
        <f t="shared" si="84"/>
        <v/>
      </c>
    </row>
    <row r="241" spans="5:43">
      <c r="E241" s="1564" t="str">
        <f t="shared" si="86"/>
        <v/>
      </c>
      <c r="G241" s="1564" t="str">
        <f t="shared" si="86"/>
        <v/>
      </c>
      <c r="I241" s="1564" t="str">
        <f t="shared" si="67"/>
        <v/>
      </c>
      <c r="K241" s="1564" t="str">
        <f t="shared" si="68"/>
        <v/>
      </c>
      <c r="M241" s="1564" t="str">
        <f t="shared" si="69"/>
        <v/>
      </c>
      <c r="O241" s="1564" t="str">
        <f t="shared" si="70"/>
        <v/>
      </c>
      <c r="Q241" s="1564" t="str">
        <f t="shared" si="71"/>
        <v/>
      </c>
      <c r="S241" s="1564" t="str">
        <f t="shared" si="72"/>
        <v/>
      </c>
      <c r="U241" s="1564" t="str">
        <f t="shared" si="73"/>
        <v/>
      </c>
      <c r="W241" s="1564" t="str">
        <f t="shared" si="74"/>
        <v/>
      </c>
      <c r="Y241" s="1564" t="str">
        <f t="shared" si="75"/>
        <v/>
      </c>
      <c r="AA241" s="1564" t="str">
        <f t="shared" si="76"/>
        <v/>
      </c>
      <c r="AC241" s="1564" t="str">
        <f t="shared" si="77"/>
        <v/>
      </c>
      <c r="AE241" s="1564" t="str">
        <f t="shared" si="78"/>
        <v/>
      </c>
      <c r="AG241" s="1564" t="str">
        <f t="shared" si="79"/>
        <v/>
      </c>
      <c r="AI241" s="1564" t="str">
        <f t="shared" si="80"/>
        <v/>
      </c>
      <c r="AK241" s="1564" t="str">
        <f t="shared" si="81"/>
        <v/>
      </c>
      <c r="AM241" s="1564" t="str">
        <f t="shared" si="82"/>
        <v/>
      </c>
      <c r="AO241" s="1564" t="str">
        <f t="shared" si="83"/>
        <v/>
      </c>
      <c r="AQ241" s="1564" t="str">
        <f t="shared" si="84"/>
        <v/>
      </c>
    </row>
    <row r="242" spans="5:43">
      <c r="E242" s="1564" t="str">
        <f t="shared" si="86"/>
        <v/>
      </c>
      <c r="G242" s="1564" t="str">
        <f t="shared" si="86"/>
        <v/>
      </c>
      <c r="I242" s="1564" t="str">
        <f t="shared" si="67"/>
        <v/>
      </c>
      <c r="K242" s="1564" t="str">
        <f t="shared" si="68"/>
        <v/>
      </c>
      <c r="M242" s="1564" t="str">
        <f t="shared" si="69"/>
        <v/>
      </c>
      <c r="O242" s="1564" t="str">
        <f t="shared" si="70"/>
        <v/>
      </c>
      <c r="Q242" s="1564" t="str">
        <f t="shared" si="71"/>
        <v/>
      </c>
      <c r="S242" s="1564" t="str">
        <f t="shared" si="72"/>
        <v/>
      </c>
      <c r="U242" s="1564" t="str">
        <f t="shared" si="73"/>
        <v/>
      </c>
      <c r="W242" s="1564" t="str">
        <f t="shared" si="74"/>
        <v/>
      </c>
      <c r="Y242" s="1564" t="str">
        <f t="shared" si="75"/>
        <v/>
      </c>
      <c r="AA242" s="1564" t="str">
        <f t="shared" si="76"/>
        <v/>
      </c>
      <c r="AC242" s="1564" t="str">
        <f t="shared" si="77"/>
        <v/>
      </c>
      <c r="AE242" s="1564" t="str">
        <f t="shared" si="78"/>
        <v/>
      </c>
      <c r="AG242" s="1564" t="str">
        <f t="shared" si="79"/>
        <v/>
      </c>
      <c r="AI242" s="1564" t="str">
        <f t="shared" si="80"/>
        <v/>
      </c>
      <c r="AK242" s="1564" t="str">
        <f t="shared" si="81"/>
        <v/>
      </c>
      <c r="AM242" s="1564" t="str">
        <f t="shared" si="82"/>
        <v/>
      </c>
      <c r="AO242" s="1564" t="str">
        <f t="shared" si="83"/>
        <v/>
      </c>
      <c r="AQ242" s="1564" t="str">
        <f t="shared" si="84"/>
        <v/>
      </c>
    </row>
    <row r="243" spans="5:43">
      <c r="E243" s="1564" t="str">
        <f t="shared" si="86"/>
        <v/>
      </c>
      <c r="G243" s="1564" t="str">
        <f t="shared" si="86"/>
        <v/>
      </c>
      <c r="I243" s="1564" t="str">
        <f t="shared" si="67"/>
        <v/>
      </c>
      <c r="K243" s="1564" t="str">
        <f t="shared" si="68"/>
        <v/>
      </c>
      <c r="M243" s="1564" t="str">
        <f t="shared" si="69"/>
        <v/>
      </c>
      <c r="O243" s="1564" t="str">
        <f t="shared" si="70"/>
        <v/>
      </c>
      <c r="Q243" s="1564" t="str">
        <f t="shared" si="71"/>
        <v/>
      </c>
      <c r="S243" s="1564" t="str">
        <f t="shared" si="72"/>
        <v/>
      </c>
      <c r="U243" s="1564" t="str">
        <f t="shared" si="73"/>
        <v/>
      </c>
      <c r="W243" s="1564" t="str">
        <f t="shared" si="74"/>
        <v/>
      </c>
      <c r="Y243" s="1564" t="str">
        <f t="shared" si="75"/>
        <v/>
      </c>
      <c r="AA243" s="1564" t="str">
        <f t="shared" si="76"/>
        <v/>
      </c>
      <c r="AC243" s="1564" t="str">
        <f t="shared" si="77"/>
        <v/>
      </c>
      <c r="AE243" s="1564" t="str">
        <f t="shared" si="78"/>
        <v/>
      </c>
      <c r="AG243" s="1564" t="str">
        <f t="shared" si="79"/>
        <v/>
      </c>
      <c r="AI243" s="1564" t="str">
        <f t="shared" si="80"/>
        <v/>
      </c>
      <c r="AK243" s="1564" t="str">
        <f t="shared" si="81"/>
        <v/>
      </c>
      <c r="AM243" s="1564" t="str">
        <f t="shared" si="82"/>
        <v/>
      </c>
      <c r="AO243" s="1564" t="str">
        <f t="shared" si="83"/>
        <v/>
      </c>
      <c r="AQ243" s="1564" t="str">
        <f t="shared" si="84"/>
        <v/>
      </c>
    </row>
    <row r="244" spans="5:43">
      <c r="E244" s="1564" t="str">
        <f t="shared" si="86"/>
        <v/>
      </c>
      <c r="G244" s="1564" t="str">
        <f t="shared" si="86"/>
        <v/>
      </c>
      <c r="I244" s="1564" t="str">
        <f t="shared" si="67"/>
        <v/>
      </c>
      <c r="K244" s="1564" t="str">
        <f t="shared" si="68"/>
        <v/>
      </c>
      <c r="M244" s="1564" t="str">
        <f t="shared" si="69"/>
        <v/>
      </c>
      <c r="O244" s="1564" t="str">
        <f t="shared" si="70"/>
        <v/>
      </c>
      <c r="Q244" s="1564" t="str">
        <f t="shared" si="71"/>
        <v/>
      </c>
      <c r="S244" s="1564" t="str">
        <f t="shared" si="72"/>
        <v/>
      </c>
      <c r="U244" s="1564" t="str">
        <f t="shared" si="73"/>
        <v/>
      </c>
      <c r="W244" s="1564" t="str">
        <f t="shared" si="74"/>
        <v/>
      </c>
      <c r="Y244" s="1564" t="str">
        <f t="shared" si="75"/>
        <v/>
      </c>
      <c r="AA244" s="1564" t="str">
        <f t="shared" si="76"/>
        <v/>
      </c>
      <c r="AC244" s="1564" t="str">
        <f t="shared" si="77"/>
        <v/>
      </c>
      <c r="AE244" s="1564" t="str">
        <f t="shared" si="78"/>
        <v/>
      </c>
      <c r="AG244" s="1564" t="str">
        <f t="shared" si="79"/>
        <v/>
      </c>
      <c r="AI244" s="1564" t="str">
        <f t="shared" si="80"/>
        <v/>
      </c>
      <c r="AK244" s="1564" t="str">
        <f t="shared" si="81"/>
        <v/>
      </c>
      <c r="AM244" s="1564" t="str">
        <f t="shared" si="82"/>
        <v/>
      </c>
      <c r="AO244" s="1564" t="str">
        <f t="shared" si="83"/>
        <v/>
      </c>
      <c r="AQ244" s="1564" t="str">
        <f t="shared" si="84"/>
        <v/>
      </c>
    </row>
    <row r="245" spans="5:43">
      <c r="E245" s="1564" t="str">
        <f t="shared" si="86"/>
        <v/>
      </c>
      <c r="G245" s="1564" t="str">
        <f t="shared" si="86"/>
        <v/>
      </c>
      <c r="I245" s="1564" t="str">
        <f t="shared" si="67"/>
        <v/>
      </c>
      <c r="K245" s="1564" t="str">
        <f t="shared" si="68"/>
        <v/>
      </c>
      <c r="M245" s="1564" t="str">
        <f t="shared" si="69"/>
        <v/>
      </c>
      <c r="O245" s="1564" t="str">
        <f t="shared" si="70"/>
        <v/>
      </c>
      <c r="Q245" s="1564" t="str">
        <f t="shared" si="71"/>
        <v/>
      </c>
      <c r="S245" s="1564" t="str">
        <f t="shared" si="72"/>
        <v/>
      </c>
      <c r="U245" s="1564" t="str">
        <f t="shared" si="73"/>
        <v/>
      </c>
      <c r="W245" s="1564" t="str">
        <f t="shared" si="74"/>
        <v/>
      </c>
      <c r="Y245" s="1564" t="str">
        <f t="shared" si="75"/>
        <v/>
      </c>
      <c r="AA245" s="1564" t="str">
        <f t="shared" si="76"/>
        <v/>
      </c>
      <c r="AC245" s="1564" t="str">
        <f t="shared" si="77"/>
        <v/>
      </c>
      <c r="AE245" s="1564" t="str">
        <f t="shared" si="78"/>
        <v/>
      </c>
      <c r="AG245" s="1564" t="str">
        <f t="shared" si="79"/>
        <v/>
      </c>
      <c r="AI245" s="1564" t="str">
        <f t="shared" si="80"/>
        <v/>
      </c>
      <c r="AK245" s="1564" t="str">
        <f t="shared" si="81"/>
        <v/>
      </c>
      <c r="AM245" s="1564" t="str">
        <f t="shared" si="82"/>
        <v/>
      </c>
      <c r="AO245" s="1564" t="str">
        <f t="shared" si="83"/>
        <v/>
      </c>
      <c r="AQ245" s="1564" t="str">
        <f t="shared" si="84"/>
        <v/>
      </c>
    </row>
    <row r="246" spans="5:43">
      <c r="E246" s="1564" t="str">
        <f t="shared" si="86"/>
        <v/>
      </c>
      <c r="G246" s="1564" t="str">
        <f t="shared" si="86"/>
        <v/>
      </c>
      <c r="I246" s="1564" t="str">
        <f t="shared" si="67"/>
        <v/>
      </c>
      <c r="K246" s="1564" t="str">
        <f t="shared" si="68"/>
        <v/>
      </c>
      <c r="M246" s="1564" t="str">
        <f t="shared" si="69"/>
        <v/>
      </c>
      <c r="O246" s="1564" t="str">
        <f t="shared" si="70"/>
        <v/>
      </c>
      <c r="Q246" s="1564" t="str">
        <f t="shared" si="71"/>
        <v/>
      </c>
      <c r="S246" s="1564" t="str">
        <f t="shared" si="72"/>
        <v/>
      </c>
      <c r="U246" s="1564" t="str">
        <f t="shared" si="73"/>
        <v/>
      </c>
      <c r="W246" s="1564" t="str">
        <f t="shared" si="74"/>
        <v/>
      </c>
      <c r="Y246" s="1564" t="str">
        <f t="shared" si="75"/>
        <v/>
      </c>
      <c r="AA246" s="1564" t="str">
        <f t="shared" si="76"/>
        <v/>
      </c>
      <c r="AC246" s="1564" t="str">
        <f t="shared" si="77"/>
        <v/>
      </c>
      <c r="AE246" s="1564" t="str">
        <f t="shared" si="78"/>
        <v/>
      </c>
      <c r="AG246" s="1564" t="str">
        <f t="shared" si="79"/>
        <v/>
      </c>
      <c r="AI246" s="1564" t="str">
        <f t="shared" si="80"/>
        <v/>
      </c>
      <c r="AK246" s="1564" t="str">
        <f t="shared" si="81"/>
        <v/>
      </c>
      <c r="AM246" s="1564" t="str">
        <f t="shared" si="82"/>
        <v/>
      </c>
      <c r="AO246" s="1564" t="str">
        <f t="shared" si="83"/>
        <v/>
      </c>
      <c r="AQ246" s="1564" t="str">
        <f t="shared" si="84"/>
        <v/>
      </c>
    </row>
    <row r="247" spans="5:43">
      <c r="E247" s="1564" t="str">
        <f t="shared" si="86"/>
        <v/>
      </c>
      <c r="G247" s="1564" t="str">
        <f t="shared" si="86"/>
        <v/>
      </c>
      <c r="I247" s="1564" t="str">
        <f t="shared" si="67"/>
        <v/>
      </c>
      <c r="K247" s="1564" t="str">
        <f t="shared" si="68"/>
        <v/>
      </c>
      <c r="M247" s="1564" t="str">
        <f t="shared" si="69"/>
        <v/>
      </c>
      <c r="O247" s="1564" t="str">
        <f t="shared" si="70"/>
        <v/>
      </c>
      <c r="Q247" s="1564" t="str">
        <f t="shared" si="71"/>
        <v/>
      </c>
      <c r="S247" s="1564" t="str">
        <f t="shared" si="72"/>
        <v/>
      </c>
      <c r="U247" s="1564" t="str">
        <f t="shared" si="73"/>
        <v/>
      </c>
      <c r="W247" s="1564" t="str">
        <f t="shared" si="74"/>
        <v/>
      </c>
      <c r="Y247" s="1564" t="str">
        <f t="shared" si="75"/>
        <v/>
      </c>
      <c r="AA247" s="1564" t="str">
        <f t="shared" si="76"/>
        <v/>
      </c>
      <c r="AC247" s="1564" t="str">
        <f t="shared" si="77"/>
        <v/>
      </c>
      <c r="AE247" s="1564" t="str">
        <f t="shared" si="78"/>
        <v/>
      </c>
      <c r="AG247" s="1564" t="str">
        <f t="shared" si="79"/>
        <v/>
      </c>
      <c r="AI247" s="1564" t="str">
        <f t="shared" si="80"/>
        <v/>
      </c>
      <c r="AK247" s="1564" t="str">
        <f t="shared" si="81"/>
        <v/>
      </c>
      <c r="AM247" s="1564" t="str">
        <f t="shared" si="82"/>
        <v/>
      </c>
      <c r="AO247" s="1564" t="str">
        <f t="shared" si="83"/>
        <v/>
      </c>
      <c r="AQ247" s="1564" t="str">
        <f t="shared" si="84"/>
        <v/>
      </c>
    </row>
    <row r="248" spans="5:43">
      <c r="E248" s="1564" t="str">
        <f t="shared" si="86"/>
        <v/>
      </c>
      <c r="G248" s="1564" t="str">
        <f t="shared" si="86"/>
        <v/>
      </c>
      <c r="I248" s="1564" t="str">
        <f t="shared" si="67"/>
        <v/>
      </c>
      <c r="K248" s="1564" t="str">
        <f t="shared" si="68"/>
        <v/>
      </c>
      <c r="M248" s="1564" t="str">
        <f t="shared" si="69"/>
        <v/>
      </c>
      <c r="O248" s="1564" t="str">
        <f t="shared" si="70"/>
        <v/>
      </c>
      <c r="Q248" s="1564" t="str">
        <f t="shared" si="71"/>
        <v/>
      </c>
      <c r="S248" s="1564" t="str">
        <f t="shared" si="72"/>
        <v/>
      </c>
      <c r="U248" s="1564" t="str">
        <f t="shared" si="73"/>
        <v/>
      </c>
      <c r="W248" s="1564" t="str">
        <f t="shared" si="74"/>
        <v/>
      </c>
      <c r="Y248" s="1564" t="str">
        <f t="shared" si="75"/>
        <v/>
      </c>
      <c r="AA248" s="1564" t="str">
        <f t="shared" si="76"/>
        <v/>
      </c>
      <c r="AC248" s="1564" t="str">
        <f t="shared" si="77"/>
        <v/>
      </c>
      <c r="AE248" s="1564" t="str">
        <f t="shared" si="78"/>
        <v/>
      </c>
      <c r="AG248" s="1564" t="str">
        <f t="shared" si="79"/>
        <v/>
      </c>
      <c r="AI248" s="1564" t="str">
        <f t="shared" si="80"/>
        <v/>
      </c>
      <c r="AK248" s="1564" t="str">
        <f t="shared" si="81"/>
        <v/>
      </c>
      <c r="AM248" s="1564" t="str">
        <f t="shared" si="82"/>
        <v/>
      </c>
      <c r="AO248" s="1564" t="str">
        <f t="shared" si="83"/>
        <v/>
      </c>
      <c r="AQ248" s="1564" t="str">
        <f t="shared" si="84"/>
        <v/>
      </c>
    </row>
    <row r="249" spans="5:43">
      <c r="E249" s="1564" t="str">
        <f t="shared" si="86"/>
        <v/>
      </c>
      <c r="G249" s="1564" t="str">
        <f t="shared" si="86"/>
        <v/>
      </c>
      <c r="I249" s="1564" t="str">
        <f t="shared" si="67"/>
        <v/>
      </c>
      <c r="K249" s="1564" t="str">
        <f t="shared" si="68"/>
        <v/>
      </c>
      <c r="M249" s="1564" t="str">
        <f t="shared" si="69"/>
        <v/>
      </c>
      <c r="O249" s="1564" t="str">
        <f t="shared" si="70"/>
        <v/>
      </c>
      <c r="Q249" s="1564" t="str">
        <f t="shared" si="71"/>
        <v/>
      </c>
      <c r="S249" s="1564" t="str">
        <f t="shared" si="72"/>
        <v/>
      </c>
      <c r="U249" s="1564" t="str">
        <f t="shared" si="73"/>
        <v/>
      </c>
      <c r="W249" s="1564" t="str">
        <f t="shared" si="74"/>
        <v/>
      </c>
      <c r="Y249" s="1564" t="str">
        <f t="shared" si="75"/>
        <v/>
      </c>
      <c r="AA249" s="1564" t="str">
        <f t="shared" si="76"/>
        <v/>
      </c>
      <c r="AC249" s="1564" t="str">
        <f t="shared" si="77"/>
        <v/>
      </c>
      <c r="AE249" s="1564" t="str">
        <f t="shared" si="78"/>
        <v/>
      </c>
      <c r="AG249" s="1564" t="str">
        <f t="shared" si="79"/>
        <v/>
      </c>
      <c r="AI249" s="1564" t="str">
        <f t="shared" si="80"/>
        <v/>
      </c>
      <c r="AK249" s="1564" t="str">
        <f t="shared" si="81"/>
        <v/>
      </c>
      <c r="AM249" s="1564" t="str">
        <f t="shared" si="82"/>
        <v/>
      </c>
      <c r="AO249" s="1564" t="str">
        <f t="shared" si="83"/>
        <v/>
      </c>
      <c r="AQ249" s="1564" t="str">
        <f t="shared" si="84"/>
        <v/>
      </c>
    </row>
    <row r="250" spans="5:43">
      <c r="E250" s="1564" t="str">
        <f t="shared" si="86"/>
        <v/>
      </c>
      <c r="G250" s="1564" t="str">
        <f t="shared" si="86"/>
        <v/>
      </c>
      <c r="I250" s="1564" t="str">
        <f t="shared" si="67"/>
        <v/>
      </c>
      <c r="K250" s="1564" t="str">
        <f t="shared" si="68"/>
        <v/>
      </c>
      <c r="M250" s="1564" t="str">
        <f t="shared" si="69"/>
        <v/>
      </c>
      <c r="O250" s="1564" t="str">
        <f t="shared" si="70"/>
        <v/>
      </c>
      <c r="Q250" s="1564" t="str">
        <f t="shared" si="71"/>
        <v/>
      </c>
      <c r="S250" s="1564" t="str">
        <f t="shared" si="72"/>
        <v/>
      </c>
      <c r="U250" s="1564" t="str">
        <f t="shared" si="73"/>
        <v/>
      </c>
      <c r="W250" s="1564" t="str">
        <f t="shared" si="74"/>
        <v/>
      </c>
      <c r="Y250" s="1564" t="str">
        <f t="shared" si="75"/>
        <v/>
      </c>
      <c r="AA250" s="1564" t="str">
        <f t="shared" si="76"/>
        <v/>
      </c>
      <c r="AC250" s="1564" t="str">
        <f t="shared" si="77"/>
        <v/>
      </c>
      <c r="AE250" s="1564" t="str">
        <f t="shared" si="78"/>
        <v/>
      </c>
      <c r="AG250" s="1564" t="str">
        <f t="shared" si="79"/>
        <v/>
      </c>
      <c r="AI250" s="1564" t="str">
        <f t="shared" si="80"/>
        <v/>
      </c>
      <c r="AK250" s="1564" t="str">
        <f t="shared" si="81"/>
        <v/>
      </c>
      <c r="AM250" s="1564" t="str">
        <f t="shared" si="82"/>
        <v/>
      </c>
      <c r="AO250" s="1564" t="str">
        <f t="shared" si="83"/>
        <v/>
      </c>
      <c r="AQ250" s="1564" t="str">
        <f t="shared" si="84"/>
        <v/>
      </c>
    </row>
    <row r="251" spans="5:43">
      <c r="E251" s="1564" t="str">
        <f t="shared" si="86"/>
        <v/>
      </c>
      <c r="G251" s="1564" t="str">
        <f t="shared" si="86"/>
        <v/>
      </c>
      <c r="I251" s="1564" t="str">
        <f t="shared" si="67"/>
        <v/>
      </c>
      <c r="K251" s="1564" t="str">
        <f t="shared" si="68"/>
        <v/>
      </c>
      <c r="M251" s="1564" t="str">
        <f t="shared" si="69"/>
        <v/>
      </c>
      <c r="O251" s="1564" t="str">
        <f t="shared" si="70"/>
        <v/>
      </c>
      <c r="Q251" s="1564" t="str">
        <f t="shared" si="71"/>
        <v/>
      </c>
      <c r="S251" s="1564" t="str">
        <f t="shared" si="72"/>
        <v/>
      </c>
      <c r="U251" s="1564" t="str">
        <f t="shared" si="73"/>
        <v/>
      </c>
      <c r="W251" s="1564" t="str">
        <f t="shared" si="74"/>
        <v/>
      </c>
      <c r="Y251" s="1564" t="str">
        <f t="shared" si="75"/>
        <v/>
      </c>
      <c r="AA251" s="1564" t="str">
        <f t="shared" si="76"/>
        <v/>
      </c>
      <c r="AC251" s="1564" t="str">
        <f t="shared" si="77"/>
        <v/>
      </c>
      <c r="AE251" s="1564" t="str">
        <f t="shared" si="78"/>
        <v/>
      </c>
      <c r="AG251" s="1564" t="str">
        <f t="shared" si="79"/>
        <v/>
      </c>
      <c r="AI251" s="1564" t="str">
        <f t="shared" si="80"/>
        <v/>
      </c>
      <c r="AK251" s="1564" t="str">
        <f t="shared" si="81"/>
        <v/>
      </c>
      <c r="AM251" s="1564" t="str">
        <f t="shared" si="82"/>
        <v/>
      </c>
      <c r="AO251" s="1564" t="str">
        <f t="shared" si="83"/>
        <v/>
      </c>
      <c r="AQ251" s="1564" t="str">
        <f t="shared" si="84"/>
        <v/>
      </c>
    </row>
    <row r="252" spans="5:43">
      <c r="E252" s="1564" t="str">
        <f t="shared" si="86"/>
        <v/>
      </c>
      <c r="G252" s="1564" t="str">
        <f t="shared" si="86"/>
        <v/>
      </c>
      <c r="I252" s="1564" t="str">
        <f t="shared" si="67"/>
        <v/>
      </c>
      <c r="K252" s="1564" t="str">
        <f t="shared" si="68"/>
        <v/>
      </c>
      <c r="M252" s="1564" t="str">
        <f t="shared" si="69"/>
        <v/>
      </c>
      <c r="O252" s="1564" t="str">
        <f t="shared" si="70"/>
        <v/>
      </c>
      <c r="Q252" s="1564" t="str">
        <f t="shared" si="71"/>
        <v/>
      </c>
      <c r="S252" s="1564" t="str">
        <f t="shared" si="72"/>
        <v/>
      </c>
      <c r="U252" s="1564" t="str">
        <f t="shared" si="73"/>
        <v/>
      </c>
      <c r="W252" s="1564" t="str">
        <f t="shared" si="74"/>
        <v/>
      </c>
      <c r="Y252" s="1564" t="str">
        <f t="shared" si="75"/>
        <v/>
      </c>
      <c r="AA252" s="1564" t="str">
        <f t="shared" si="76"/>
        <v/>
      </c>
      <c r="AC252" s="1564" t="str">
        <f t="shared" si="77"/>
        <v/>
      </c>
      <c r="AE252" s="1564" t="str">
        <f t="shared" si="78"/>
        <v/>
      </c>
      <c r="AG252" s="1564" t="str">
        <f t="shared" si="79"/>
        <v/>
      </c>
      <c r="AI252" s="1564" t="str">
        <f t="shared" si="80"/>
        <v/>
      </c>
      <c r="AK252" s="1564" t="str">
        <f t="shared" si="81"/>
        <v/>
      </c>
      <c r="AM252" s="1564" t="str">
        <f t="shared" si="82"/>
        <v/>
      </c>
      <c r="AO252" s="1564" t="str">
        <f t="shared" si="83"/>
        <v/>
      </c>
      <c r="AQ252" s="1564" t="str">
        <f t="shared" si="84"/>
        <v/>
      </c>
    </row>
    <row r="253" spans="5:43">
      <c r="E253" s="1564" t="str">
        <f t="shared" ref="E253:G268" si="87">IF(OR($B253=0,D253=0),"",D253/$B253)</f>
        <v/>
      </c>
      <c r="G253" s="1564" t="str">
        <f t="shared" si="87"/>
        <v/>
      </c>
      <c r="I253" s="1564" t="str">
        <f t="shared" si="67"/>
        <v/>
      </c>
      <c r="K253" s="1564" t="str">
        <f t="shared" si="68"/>
        <v/>
      </c>
      <c r="M253" s="1564" t="str">
        <f t="shared" si="69"/>
        <v/>
      </c>
      <c r="O253" s="1564" t="str">
        <f t="shared" si="70"/>
        <v/>
      </c>
      <c r="Q253" s="1564" t="str">
        <f t="shared" si="71"/>
        <v/>
      </c>
      <c r="S253" s="1564" t="str">
        <f t="shared" si="72"/>
        <v/>
      </c>
      <c r="U253" s="1564" t="str">
        <f t="shared" si="73"/>
        <v/>
      </c>
      <c r="W253" s="1564" t="str">
        <f t="shared" si="74"/>
        <v/>
      </c>
      <c r="Y253" s="1564" t="str">
        <f t="shared" si="75"/>
        <v/>
      </c>
      <c r="AA253" s="1564" t="str">
        <f t="shared" si="76"/>
        <v/>
      </c>
      <c r="AC253" s="1564" t="str">
        <f t="shared" si="77"/>
        <v/>
      </c>
      <c r="AE253" s="1564" t="str">
        <f t="shared" si="78"/>
        <v/>
      </c>
      <c r="AG253" s="1564" t="str">
        <f t="shared" si="79"/>
        <v/>
      </c>
      <c r="AI253" s="1564" t="str">
        <f t="shared" si="80"/>
        <v/>
      </c>
      <c r="AK253" s="1564" t="str">
        <f t="shared" si="81"/>
        <v/>
      </c>
      <c r="AM253" s="1564" t="str">
        <f t="shared" si="82"/>
        <v/>
      </c>
      <c r="AO253" s="1564" t="str">
        <f t="shared" si="83"/>
        <v/>
      </c>
      <c r="AQ253" s="1564" t="str">
        <f t="shared" si="84"/>
        <v/>
      </c>
    </row>
    <row r="254" spans="5:43">
      <c r="E254" s="1564" t="str">
        <f t="shared" si="87"/>
        <v/>
      </c>
      <c r="G254" s="1564" t="str">
        <f t="shared" si="87"/>
        <v/>
      </c>
      <c r="I254" s="1564" t="str">
        <f t="shared" si="67"/>
        <v/>
      </c>
      <c r="K254" s="1564" t="str">
        <f t="shared" si="68"/>
        <v/>
      </c>
      <c r="M254" s="1564" t="str">
        <f t="shared" si="69"/>
        <v/>
      </c>
      <c r="O254" s="1564" t="str">
        <f t="shared" si="70"/>
        <v/>
      </c>
      <c r="Q254" s="1564" t="str">
        <f t="shared" si="71"/>
        <v/>
      </c>
      <c r="S254" s="1564" t="str">
        <f t="shared" si="72"/>
        <v/>
      </c>
      <c r="U254" s="1564" t="str">
        <f t="shared" si="73"/>
        <v/>
      </c>
      <c r="W254" s="1564" t="str">
        <f t="shared" si="74"/>
        <v/>
      </c>
      <c r="Y254" s="1564" t="str">
        <f t="shared" si="75"/>
        <v/>
      </c>
      <c r="AA254" s="1564" t="str">
        <f t="shared" si="76"/>
        <v/>
      </c>
      <c r="AC254" s="1564" t="str">
        <f t="shared" si="77"/>
        <v/>
      </c>
      <c r="AE254" s="1564" t="str">
        <f t="shared" si="78"/>
        <v/>
      </c>
      <c r="AG254" s="1564" t="str">
        <f t="shared" si="79"/>
        <v/>
      </c>
      <c r="AI254" s="1564" t="str">
        <f t="shared" si="80"/>
        <v/>
      </c>
      <c r="AK254" s="1564" t="str">
        <f t="shared" si="81"/>
        <v/>
      </c>
      <c r="AM254" s="1564" t="str">
        <f t="shared" si="82"/>
        <v/>
      </c>
      <c r="AO254" s="1564" t="str">
        <f t="shared" si="83"/>
        <v/>
      </c>
      <c r="AQ254" s="1564" t="str">
        <f t="shared" si="84"/>
        <v/>
      </c>
    </row>
    <row r="255" spans="5:43">
      <c r="E255" s="1564" t="str">
        <f t="shared" si="87"/>
        <v/>
      </c>
      <c r="G255" s="1564" t="str">
        <f t="shared" si="87"/>
        <v/>
      </c>
      <c r="I255" s="1564" t="str">
        <f t="shared" si="67"/>
        <v/>
      </c>
      <c r="K255" s="1564" t="str">
        <f t="shared" si="68"/>
        <v/>
      </c>
      <c r="M255" s="1564" t="str">
        <f t="shared" si="69"/>
        <v/>
      </c>
      <c r="O255" s="1564" t="str">
        <f t="shared" si="70"/>
        <v/>
      </c>
      <c r="Q255" s="1564" t="str">
        <f t="shared" si="71"/>
        <v/>
      </c>
      <c r="S255" s="1564" t="str">
        <f t="shared" si="72"/>
        <v/>
      </c>
      <c r="U255" s="1564" t="str">
        <f t="shared" si="73"/>
        <v/>
      </c>
      <c r="W255" s="1564" t="str">
        <f t="shared" si="74"/>
        <v/>
      </c>
      <c r="Y255" s="1564" t="str">
        <f t="shared" si="75"/>
        <v/>
      </c>
      <c r="AA255" s="1564" t="str">
        <f t="shared" si="76"/>
        <v/>
      </c>
      <c r="AC255" s="1564" t="str">
        <f t="shared" si="77"/>
        <v/>
      </c>
      <c r="AE255" s="1564" t="str">
        <f t="shared" si="78"/>
        <v/>
      </c>
      <c r="AG255" s="1564" t="str">
        <f t="shared" si="79"/>
        <v/>
      </c>
      <c r="AI255" s="1564" t="str">
        <f t="shared" si="80"/>
        <v/>
      </c>
      <c r="AK255" s="1564" t="str">
        <f t="shared" si="81"/>
        <v/>
      </c>
      <c r="AM255" s="1564" t="str">
        <f t="shared" si="82"/>
        <v/>
      </c>
      <c r="AO255" s="1564" t="str">
        <f t="shared" si="83"/>
        <v/>
      </c>
      <c r="AQ255" s="1564" t="str">
        <f t="shared" si="84"/>
        <v/>
      </c>
    </row>
    <row r="256" spans="5:43">
      <c r="E256" s="1564" t="str">
        <f t="shared" si="87"/>
        <v/>
      </c>
      <c r="G256" s="1564" t="str">
        <f t="shared" si="87"/>
        <v/>
      </c>
      <c r="I256" s="1564" t="str">
        <f t="shared" si="67"/>
        <v/>
      </c>
      <c r="K256" s="1564" t="str">
        <f t="shared" si="68"/>
        <v/>
      </c>
      <c r="M256" s="1564" t="str">
        <f t="shared" si="69"/>
        <v/>
      </c>
      <c r="O256" s="1564" t="str">
        <f t="shared" si="70"/>
        <v/>
      </c>
      <c r="Q256" s="1564" t="str">
        <f t="shared" si="71"/>
        <v/>
      </c>
      <c r="S256" s="1564" t="str">
        <f t="shared" si="72"/>
        <v/>
      </c>
      <c r="U256" s="1564" t="str">
        <f t="shared" si="73"/>
        <v/>
      </c>
      <c r="W256" s="1564" t="str">
        <f t="shared" si="74"/>
        <v/>
      </c>
      <c r="Y256" s="1564" t="str">
        <f t="shared" si="75"/>
        <v/>
      </c>
      <c r="AA256" s="1564" t="str">
        <f t="shared" si="76"/>
        <v/>
      </c>
      <c r="AC256" s="1564" t="str">
        <f t="shared" si="77"/>
        <v/>
      </c>
      <c r="AE256" s="1564" t="str">
        <f t="shared" si="78"/>
        <v/>
      </c>
      <c r="AG256" s="1564" t="str">
        <f t="shared" si="79"/>
        <v/>
      </c>
      <c r="AI256" s="1564" t="str">
        <f t="shared" si="80"/>
        <v/>
      </c>
      <c r="AK256" s="1564" t="str">
        <f t="shared" si="81"/>
        <v/>
      </c>
      <c r="AM256" s="1564" t="str">
        <f t="shared" si="82"/>
        <v/>
      </c>
      <c r="AO256" s="1564" t="str">
        <f t="shared" si="83"/>
        <v/>
      </c>
      <c r="AQ256" s="1564" t="str">
        <f t="shared" si="84"/>
        <v/>
      </c>
    </row>
    <row r="257" spans="5:43">
      <c r="E257" s="1564" t="str">
        <f t="shared" si="87"/>
        <v/>
      </c>
      <c r="G257" s="1564" t="str">
        <f t="shared" si="87"/>
        <v/>
      </c>
      <c r="I257" s="1564" t="str">
        <f t="shared" si="67"/>
        <v/>
      </c>
      <c r="K257" s="1564" t="str">
        <f t="shared" si="68"/>
        <v/>
      </c>
      <c r="M257" s="1564" t="str">
        <f t="shared" si="69"/>
        <v/>
      </c>
      <c r="O257" s="1564" t="str">
        <f t="shared" si="70"/>
        <v/>
      </c>
      <c r="Q257" s="1564" t="str">
        <f t="shared" si="71"/>
        <v/>
      </c>
      <c r="S257" s="1564" t="str">
        <f t="shared" si="72"/>
        <v/>
      </c>
      <c r="U257" s="1564" t="str">
        <f t="shared" si="73"/>
        <v/>
      </c>
      <c r="W257" s="1564" t="str">
        <f t="shared" si="74"/>
        <v/>
      </c>
      <c r="Y257" s="1564" t="str">
        <f t="shared" si="75"/>
        <v/>
      </c>
      <c r="AA257" s="1564" t="str">
        <f t="shared" si="76"/>
        <v/>
      </c>
      <c r="AC257" s="1564" t="str">
        <f t="shared" si="77"/>
        <v/>
      </c>
      <c r="AE257" s="1564" t="str">
        <f t="shared" si="78"/>
        <v/>
      </c>
      <c r="AG257" s="1564" t="str">
        <f t="shared" si="79"/>
        <v/>
      </c>
      <c r="AI257" s="1564" t="str">
        <f t="shared" si="80"/>
        <v/>
      </c>
      <c r="AK257" s="1564" t="str">
        <f t="shared" si="81"/>
        <v/>
      </c>
      <c r="AM257" s="1564" t="str">
        <f t="shared" si="82"/>
        <v/>
      </c>
      <c r="AO257" s="1564" t="str">
        <f t="shared" si="83"/>
        <v/>
      </c>
      <c r="AQ257" s="1564" t="str">
        <f t="shared" si="84"/>
        <v/>
      </c>
    </row>
    <row r="258" spans="5:43">
      <c r="E258" s="1564" t="str">
        <f t="shared" si="87"/>
        <v/>
      </c>
      <c r="G258" s="1564" t="str">
        <f t="shared" si="87"/>
        <v/>
      </c>
      <c r="I258" s="1564" t="str">
        <f t="shared" si="67"/>
        <v/>
      </c>
      <c r="K258" s="1564" t="str">
        <f t="shared" si="68"/>
        <v/>
      </c>
      <c r="M258" s="1564" t="str">
        <f t="shared" si="69"/>
        <v/>
      </c>
      <c r="O258" s="1564" t="str">
        <f t="shared" si="70"/>
        <v/>
      </c>
      <c r="Q258" s="1564" t="str">
        <f t="shared" si="71"/>
        <v/>
      </c>
      <c r="S258" s="1564" t="str">
        <f t="shared" si="72"/>
        <v/>
      </c>
      <c r="U258" s="1564" t="str">
        <f t="shared" si="73"/>
        <v/>
      </c>
      <c r="W258" s="1564" t="str">
        <f t="shared" si="74"/>
        <v/>
      </c>
      <c r="Y258" s="1564" t="str">
        <f t="shared" si="75"/>
        <v/>
      </c>
      <c r="AA258" s="1564" t="str">
        <f t="shared" si="76"/>
        <v/>
      </c>
      <c r="AC258" s="1564" t="str">
        <f t="shared" si="77"/>
        <v/>
      </c>
      <c r="AE258" s="1564" t="str">
        <f t="shared" si="78"/>
        <v/>
      </c>
      <c r="AG258" s="1564" t="str">
        <f t="shared" si="79"/>
        <v/>
      </c>
      <c r="AI258" s="1564" t="str">
        <f t="shared" si="80"/>
        <v/>
      </c>
      <c r="AK258" s="1564" t="str">
        <f t="shared" si="81"/>
        <v/>
      </c>
      <c r="AM258" s="1564" t="str">
        <f t="shared" si="82"/>
        <v/>
      </c>
      <c r="AO258" s="1564" t="str">
        <f t="shared" si="83"/>
        <v/>
      </c>
      <c r="AQ258" s="1564" t="str">
        <f t="shared" si="84"/>
        <v/>
      </c>
    </row>
    <row r="259" spans="5:43">
      <c r="E259" s="1564" t="str">
        <f t="shared" si="87"/>
        <v/>
      </c>
      <c r="G259" s="1564" t="str">
        <f t="shared" si="87"/>
        <v/>
      </c>
      <c r="I259" s="1564" t="str">
        <f t="shared" si="67"/>
        <v/>
      </c>
      <c r="K259" s="1564" t="str">
        <f t="shared" si="68"/>
        <v/>
      </c>
      <c r="M259" s="1564" t="str">
        <f t="shared" si="69"/>
        <v/>
      </c>
      <c r="O259" s="1564" t="str">
        <f t="shared" si="70"/>
        <v/>
      </c>
      <c r="Q259" s="1564" t="str">
        <f t="shared" si="71"/>
        <v/>
      </c>
      <c r="S259" s="1564" t="str">
        <f t="shared" si="72"/>
        <v/>
      </c>
      <c r="U259" s="1564" t="str">
        <f t="shared" si="73"/>
        <v/>
      </c>
      <c r="W259" s="1564" t="str">
        <f t="shared" si="74"/>
        <v/>
      </c>
      <c r="Y259" s="1564" t="str">
        <f t="shared" si="75"/>
        <v/>
      </c>
      <c r="AA259" s="1564" t="str">
        <f t="shared" si="76"/>
        <v/>
      </c>
      <c r="AC259" s="1564" t="str">
        <f t="shared" si="77"/>
        <v/>
      </c>
      <c r="AE259" s="1564" t="str">
        <f t="shared" si="78"/>
        <v/>
      </c>
      <c r="AG259" s="1564" t="str">
        <f t="shared" si="79"/>
        <v/>
      </c>
      <c r="AI259" s="1564" t="str">
        <f t="shared" si="80"/>
        <v/>
      </c>
      <c r="AK259" s="1564" t="str">
        <f t="shared" si="81"/>
        <v/>
      </c>
      <c r="AM259" s="1564" t="str">
        <f t="shared" si="82"/>
        <v/>
      </c>
      <c r="AO259" s="1564" t="str">
        <f t="shared" si="83"/>
        <v/>
      </c>
      <c r="AQ259" s="1564" t="str">
        <f t="shared" si="84"/>
        <v/>
      </c>
    </row>
    <row r="260" spans="5:43">
      <c r="E260" s="1564" t="str">
        <f t="shared" si="87"/>
        <v/>
      </c>
      <c r="G260" s="1564" t="str">
        <f t="shared" si="87"/>
        <v/>
      </c>
      <c r="I260" s="1564" t="str">
        <f t="shared" si="67"/>
        <v/>
      </c>
      <c r="K260" s="1564" t="str">
        <f t="shared" si="68"/>
        <v/>
      </c>
      <c r="M260" s="1564" t="str">
        <f t="shared" si="69"/>
        <v/>
      </c>
      <c r="O260" s="1564" t="str">
        <f t="shared" si="70"/>
        <v/>
      </c>
      <c r="Q260" s="1564" t="str">
        <f t="shared" si="71"/>
        <v/>
      </c>
      <c r="S260" s="1564" t="str">
        <f t="shared" si="72"/>
        <v/>
      </c>
      <c r="U260" s="1564" t="str">
        <f t="shared" si="73"/>
        <v/>
      </c>
      <c r="W260" s="1564" t="str">
        <f t="shared" si="74"/>
        <v/>
      </c>
      <c r="Y260" s="1564" t="str">
        <f t="shared" si="75"/>
        <v/>
      </c>
      <c r="AA260" s="1564" t="str">
        <f t="shared" si="76"/>
        <v/>
      </c>
      <c r="AC260" s="1564" t="str">
        <f t="shared" si="77"/>
        <v/>
      </c>
      <c r="AE260" s="1564" t="str">
        <f t="shared" si="78"/>
        <v/>
      </c>
      <c r="AG260" s="1564" t="str">
        <f t="shared" si="79"/>
        <v/>
      </c>
      <c r="AI260" s="1564" t="str">
        <f t="shared" si="80"/>
        <v/>
      </c>
      <c r="AK260" s="1564" t="str">
        <f t="shared" si="81"/>
        <v/>
      </c>
      <c r="AM260" s="1564" t="str">
        <f t="shared" si="82"/>
        <v/>
      </c>
      <c r="AO260" s="1564" t="str">
        <f t="shared" si="83"/>
        <v/>
      </c>
      <c r="AQ260" s="1564" t="str">
        <f t="shared" si="84"/>
        <v/>
      </c>
    </row>
    <row r="261" spans="5:43">
      <c r="E261" s="1564" t="str">
        <f t="shared" si="87"/>
        <v/>
      </c>
      <c r="G261" s="1564" t="str">
        <f t="shared" si="87"/>
        <v/>
      </c>
      <c r="I261" s="1564" t="str">
        <f t="shared" si="67"/>
        <v/>
      </c>
      <c r="K261" s="1564" t="str">
        <f t="shared" si="68"/>
        <v/>
      </c>
      <c r="M261" s="1564" t="str">
        <f t="shared" si="69"/>
        <v/>
      </c>
      <c r="O261" s="1564" t="str">
        <f t="shared" si="70"/>
        <v/>
      </c>
      <c r="Q261" s="1564" t="str">
        <f t="shared" si="71"/>
        <v/>
      </c>
      <c r="S261" s="1564" t="str">
        <f t="shared" si="72"/>
        <v/>
      </c>
      <c r="U261" s="1564" t="str">
        <f t="shared" si="73"/>
        <v/>
      </c>
      <c r="W261" s="1564" t="str">
        <f t="shared" si="74"/>
        <v/>
      </c>
      <c r="Y261" s="1564" t="str">
        <f t="shared" si="75"/>
        <v/>
      </c>
      <c r="AA261" s="1564" t="str">
        <f t="shared" si="76"/>
        <v/>
      </c>
      <c r="AC261" s="1564" t="str">
        <f t="shared" si="77"/>
        <v/>
      </c>
      <c r="AE261" s="1564" t="str">
        <f t="shared" si="78"/>
        <v/>
      </c>
      <c r="AG261" s="1564" t="str">
        <f t="shared" si="79"/>
        <v/>
      </c>
      <c r="AI261" s="1564" t="str">
        <f t="shared" si="80"/>
        <v/>
      </c>
      <c r="AK261" s="1564" t="str">
        <f t="shared" si="81"/>
        <v/>
      </c>
      <c r="AM261" s="1564" t="str">
        <f t="shared" si="82"/>
        <v/>
      </c>
      <c r="AO261" s="1564" t="str">
        <f t="shared" si="83"/>
        <v/>
      </c>
      <c r="AQ261" s="1564" t="str">
        <f t="shared" si="84"/>
        <v/>
      </c>
    </row>
    <row r="262" spans="5:43">
      <c r="E262" s="1564" t="str">
        <f t="shared" si="87"/>
        <v/>
      </c>
      <c r="G262" s="1564" t="str">
        <f t="shared" si="87"/>
        <v/>
      </c>
      <c r="I262" s="1564" t="str">
        <f t="shared" si="67"/>
        <v/>
      </c>
      <c r="K262" s="1564" t="str">
        <f t="shared" si="68"/>
        <v/>
      </c>
      <c r="M262" s="1564" t="str">
        <f t="shared" si="69"/>
        <v/>
      </c>
      <c r="O262" s="1564" t="str">
        <f t="shared" si="70"/>
        <v/>
      </c>
      <c r="Q262" s="1564" t="str">
        <f t="shared" si="71"/>
        <v/>
      </c>
      <c r="S262" s="1564" t="str">
        <f t="shared" si="72"/>
        <v/>
      </c>
      <c r="U262" s="1564" t="str">
        <f t="shared" si="73"/>
        <v/>
      </c>
      <c r="W262" s="1564" t="str">
        <f t="shared" si="74"/>
        <v/>
      </c>
      <c r="Y262" s="1564" t="str">
        <f t="shared" si="75"/>
        <v/>
      </c>
      <c r="AA262" s="1564" t="str">
        <f t="shared" si="76"/>
        <v/>
      </c>
      <c r="AC262" s="1564" t="str">
        <f t="shared" si="77"/>
        <v/>
      </c>
      <c r="AE262" s="1564" t="str">
        <f t="shared" si="78"/>
        <v/>
      </c>
      <c r="AG262" s="1564" t="str">
        <f t="shared" si="79"/>
        <v/>
      </c>
      <c r="AI262" s="1564" t="str">
        <f t="shared" si="80"/>
        <v/>
      </c>
      <c r="AK262" s="1564" t="str">
        <f t="shared" si="81"/>
        <v/>
      </c>
      <c r="AM262" s="1564" t="str">
        <f t="shared" si="82"/>
        <v/>
      </c>
      <c r="AO262" s="1564" t="str">
        <f t="shared" si="83"/>
        <v/>
      </c>
      <c r="AQ262" s="1564" t="str">
        <f t="shared" si="84"/>
        <v/>
      </c>
    </row>
    <row r="263" spans="5:43">
      <c r="E263" s="1564" t="str">
        <f t="shared" si="87"/>
        <v/>
      </c>
      <c r="G263" s="1564" t="str">
        <f t="shared" si="87"/>
        <v/>
      </c>
      <c r="I263" s="1564" t="str">
        <f t="shared" si="67"/>
        <v/>
      </c>
      <c r="K263" s="1564" t="str">
        <f t="shared" si="68"/>
        <v/>
      </c>
      <c r="M263" s="1564" t="str">
        <f t="shared" si="69"/>
        <v/>
      </c>
      <c r="O263" s="1564" t="str">
        <f t="shared" si="70"/>
        <v/>
      </c>
      <c r="Q263" s="1564" t="str">
        <f t="shared" si="71"/>
        <v/>
      </c>
      <c r="S263" s="1564" t="str">
        <f t="shared" si="72"/>
        <v/>
      </c>
      <c r="U263" s="1564" t="str">
        <f t="shared" si="73"/>
        <v/>
      </c>
      <c r="W263" s="1564" t="str">
        <f t="shared" si="74"/>
        <v/>
      </c>
      <c r="Y263" s="1564" t="str">
        <f t="shared" si="75"/>
        <v/>
      </c>
      <c r="AA263" s="1564" t="str">
        <f t="shared" si="76"/>
        <v/>
      </c>
      <c r="AC263" s="1564" t="str">
        <f t="shared" si="77"/>
        <v/>
      </c>
      <c r="AE263" s="1564" t="str">
        <f t="shared" si="78"/>
        <v/>
      </c>
      <c r="AG263" s="1564" t="str">
        <f t="shared" si="79"/>
        <v/>
      </c>
      <c r="AI263" s="1564" t="str">
        <f t="shared" si="80"/>
        <v/>
      </c>
      <c r="AK263" s="1564" t="str">
        <f t="shared" si="81"/>
        <v/>
      </c>
      <c r="AM263" s="1564" t="str">
        <f t="shared" si="82"/>
        <v/>
      </c>
      <c r="AO263" s="1564" t="str">
        <f t="shared" si="83"/>
        <v/>
      </c>
      <c r="AQ263" s="1564" t="str">
        <f t="shared" si="84"/>
        <v/>
      </c>
    </row>
    <row r="264" spans="5:43">
      <c r="E264" s="1564" t="str">
        <f t="shared" si="87"/>
        <v/>
      </c>
      <c r="G264" s="1564" t="str">
        <f t="shared" si="87"/>
        <v/>
      </c>
      <c r="I264" s="1564" t="str">
        <f t="shared" si="67"/>
        <v/>
      </c>
      <c r="K264" s="1564" t="str">
        <f t="shared" si="68"/>
        <v/>
      </c>
      <c r="M264" s="1564" t="str">
        <f t="shared" si="69"/>
        <v/>
      </c>
      <c r="O264" s="1564" t="str">
        <f t="shared" si="70"/>
        <v/>
      </c>
      <c r="Q264" s="1564" t="str">
        <f t="shared" si="71"/>
        <v/>
      </c>
      <c r="S264" s="1564" t="str">
        <f t="shared" si="72"/>
        <v/>
      </c>
      <c r="U264" s="1564" t="str">
        <f t="shared" si="73"/>
        <v/>
      </c>
      <c r="W264" s="1564" t="str">
        <f t="shared" si="74"/>
        <v/>
      </c>
      <c r="Y264" s="1564" t="str">
        <f t="shared" si="75"/>
        <v/>
      </c>
      <c r="AA264" s="1564" t="str">
        <f t="shared" si="76"/>
        <v/>
      </c>
      <c r="AC264" s="1564" t="str">
        <f t="shared" si="77"/>
        <v/>
      </c>
      <c r="AE264" s="1564" t="str">
        <f t="shared" si="78"/>
        <v/>
      </c>
      <c r="AG264" s="1564" t="str">
        <f t="shared" si="79"/>
        <v/>
      </c>
      <c r="AI264" s="1564" t="str">
        <f t="shared" si="80"/>
        <v/>
      </c>
      <c r="AK264" s="1564" t="str">
        <f t="shared" si="81"/>
        <v/>
      </c>
      <c r="AM264" s="1564" t="str">
        <f t="shared" si="82"/>
        <v/>
      </c>
      <c r="AO264" s="1564" t="str">
        <f t="shared" si="83"/>
        <v/>
      </c>
      <c r="AQ264" s="1564" t="str">
        <f t="shared" si="84"/>
        <v/>
      </c>
    </row>
    <row r="265" spans="5:43">
      <c r="E265" s="1564" t="str">
        <f t="shared" si="87"/>
        <v/>
      </c>
      <c r="G265" s="1564" t="str">
        <f t="shared" si="87"/>
        <v/>
      </c>
      <c r="I265" s="1564" t="str">
        <f t="shared" si="67"/>
        <v/>
      </c>
      <c r="K265" s="1564" t="str">
        <f t="shared" si="68"/>
        <v/>
      </c>
      <c r="M265" s="1564" t="str">
        <f t="shared" si="69"/>
        <v/>
      </c>
      <c r="O265" s="1564" t="str">
        <f t="shared" si="70"/>
        <v/>
      </c>
      <c r="Q265" s="1564" t="str">
        <f t="shared" si="71"/>
        <v/>
      </c>
      <c r="S265" s="1564" t="str">
        <f t="shared" si="72"/>
        <v/>
      </c>
      <c r="U265" s="1564" t="str">
        <f t="shared" si="73"/>
        <v/>
      </c>
      <c r="W265" s="1564" t="str">
        <f t="shared" si="74"/>
        <v/>
      </c>
      <c r="Y265" s="1564" t="str">
        <f t="shared" si="75"/>
        <v/>
      </c>
      <c r="AA265" s="1564" t="str">
        <f t="shared" si="76"/>
        <v/>
      </c>
      <c r="AC265" s="1564" t="str">
        <f t="shared" si="77"/>
        <v/>
      </c>
      <c r="AE265" s="1564" t="str">
        <f t="shared" si="78"/>
        <v/>
      </c>
      <c r="AG265" s="1564" t="str">
        <f t="shared" si="79"/>
        <v/>
      </c>
      <c r="AI265" s="1564" t="str">
        <f t="shared" si="80"/>
        <v/>
      </c>
      <c r="AK265" s="1564" t="str">
        <f t="shared" si="81"/>
        <v/>
      </c>
      <c r="AM265" s="1564" t="str">
        <f t="shared" si="82"/>
        <v/>
      </c>
      <c r="AO265" s="1564" t="str">
        <f t="shared" si="83"/>
        <v/>
      </c>
      <c r="AQ265" s="1564" t="str">
        <f t="shared" si="84"/>
        <v/>
      </c>
    </row>
    <row r="266" spans="5:43">
      <c r="E266" s="1564" t="str">
        <f t="shared" si="87"/>
        <v/>
      </c>
      <c r="G266" s="1564" t="str">
        <f t="shared" si="87"/>
        <v/>
      </c>
      <c r="I266" s="1564" t="str">
        <f t="shared" si="67"/>
        <v/>
      </c>
      <c r="K266" s="1564" t="str">
        <f t="shared" si="68"/>
        <v/>
      </c>
      <c r="M266" s="1564" t="str">
        <f t="shared" si="69"/>
        <v/>
      </c>
      <c r="O266" s="1564" t="str">
        <f t="shared" si="70"/>
        <v/>
      </c>
      <c r="Q266" s="1564" t="str">
        <f t="shared" si="71"/>
        <v/>
      </c>
      <c r="S266" s="1564" t="str">
        <f t="shared" si="72"/>
        <v/>
      </c>
      <c r="U266" s="1564" t="str">
        <f t="shared" si="73"/>
        <v/>
      </c>
      <c r="W266" s="1564" t="str">
        <f t="shared" si="74"/>
        <v/>
      </c>
      <c r="Y266" s="1564" t="str">
        <f t="shared" si="75"/>
        <v/>
      </c>
      <c r="AA266" s="1564" t="str">
        <f t="shared" si="76"/>
        <v/>
      </c>
      <c r="AC266" s="1564" t="str">
        <f t="shared" si="77"/>
        <v/>
      </c>
      <c r="AE266" s="1564" t="str">
        <f t="shared" si="78"/>
        <v/>
      </c>
      <c r="AG266" s="1564" t="str">
        <f t="shared" si="79"/>
        <v/>
      </c>
      <c r="AI266" s="1564" t="str">
        <f t="shared" si="80"/>
        <v/>
      </c>
      <c r="AK266" s="1564" t="str">
        <f t="shared" si="81"/>
        <v/>
      </c>
      <c r="AM266" s="1564" t="str">
        <f t="shared" si="82"/>
        <v/>
      </c>
      <c r="AO266" s="1564" t="str">
        <f t="shared" si="83"/>
        <v/>
      </c>
      <c r="AQ266" s="1564" t="str">
        <f t="shared" si="84"/>
        <v/>
      </c>
    </row>
    <row r="267" spans="5:43">
      <c r="E267" s="1564" t="str">
        <f t="shared" si="87"/>
        <v/>
      </c>
      <c r="G267" s="1564" t="str">
        <f t="shared" si="87"/>
        <v/>
      </c>
      <c r="I267" s="1564" t="str">
        <f t="shared" si="67"/>
        <v/>
      </c>
      <c r="K267" s="1564" t="str">
        <f t="shared" si="68"/>
        <v/>
      </c>
      <c r="M267" s="1564" t="str">
        <f t="shared" si="69"/>
        <v/>
      </c>
      <c r="O267" s="1564" t="str">
        <f t="shared" si="70"/>
        <v/>
      </c>
      <c r="Q267" s="1564" t="str">
        <f t="shared" si="71"/>
        <v/>
      </c>
      <c r="S267" s="1564" t="str">
        <f t="shared" si="72"/>
        <v/>
      </c>
      <c r="U267" s="1564" t="str">
        <f t="shared" si="73"/>
        <v/>
      </c>
      <c r="W267" s="1564" t="str">
        <f t="shared" si="74"/>
        <v/>
      </c>
      <c r="Y267" s="1564" t="str">
        <f t="shared" si="75"/>
        <v/>
      </c>
      <c r="AA267" s="1564" t="str">
        <f t="shared" si="76"/>
        <v/>
      </c>
      <c r="AC267" s="1564" t="str">
        <f t="shared" si="77"/>
        <v/>
      </c>
      <c r="AE267" s="1564" t="str">
        <f t="shared" si="78"/>
        <v/>
      </c>
      <c r="AG267" s="1564" t="str">
        <f t="shared" si="79"/>
        <v/>
      </c>
      <c r="AI267" s="1564" t="str">
        <f t="shared" si="80"/>
        <v/>
      </c>
      <c r="AK267" s="1564" t="str">
        <f t="shared" si="81"/>
        <v/>
      </c>
      <c r="AM267" s="1564" t="str">
        <f t="shared" si="82"/>
        <v/>
      </c>
      <c r="AO267" s="1564" t="str">
        <f t="shared" si="83"/>
        <v/>
      </c>
      <c r="AQ267" s="1564" t="str">
        <f t="shared" si="84"/>
        <v/>
      </c>
    </row>
    <row r="268" spans="5:43">
      <c r="E268" s="1564" t="str">
        <f t="shared" si="87"/>
        <v/>
      </c>
      <c r="G268" s="1564" t="str">
        <f t="shared" si="87"/>
        <v/>
      </c>
      <c r="I268" s="1564" t="str">
        <f t="shared" si="67"/>
        <v/>
      </c>
      <c r="K268" s="1564" t="str">
        <f t="shared" si="68"/>
        <v/>
      </c>
      <c r="M268" s="1564" t="str">
        <f t="shared" si="69"/>
        <v/>
      </c>
      <c r="O268" s="1564" t="str">
        <f t="shared" si="70"/>
        <v/>
      </c>
      <c r="Q268" s="1564" t="str">
        <f t="shared" si="71"/>
        <v/>
      </c>
      <c r="S268" s="1564" t="str">
        <f t="shared" si="72"/>
        <v/>
      </c>
      <c r="U268" s="1564" t="str">
        <f t="shared" si="73"/>
        <v/>
      </c>
      <c r="W268" s="1564" t="str">
        <f t="shared" si="74"/>
        <v/>
      </c>
      <c r="Y268" s="1564" t="str">
        <f t="shared" si="75"/>
        <v/>
      </c>
      <c r="AA268" s="1564" t="str">
        <f t="shared" si="76"/>
        <v/>
      </c>
      <c r="AC268" s="1564" t="str">
        <f t="shared" si="77"/>
        <v/>
      </c>
      <c r="AE268" s="1564" t="str">
        <f t="shared" si="78"/>
        <v/>
      </c>
      <c r="AG268" s="1564" t="str">
        <f t="shared" si="79"/>
        <v/>
      </c>
      <c r="AI268" s="1564" t="str">
        <f t="shared" si="80"/>
        <v/>
      </c>
      <c r="AK268" s="1564" t="str">
        <f t="shared" si="81"/>
        <v/>
      </c>
      <c r="AM268" s="1564" t="str">
        <f t="shared" si="82"/>
        <v/>
      </c>
      <c r="AO268" s="1564" t="str">
        <f t="shared" si="83"/>
        <v/>
      </c>
      <c r="AQ268" s="1564" t="str">
        <f t="shared" si="84"/>
        <v/>
      </c>
    </row>
    <row r="269" spans="5:43">
      <c r="E269" s="1564" t="str">
        <f t="shared" ref="E269:G284" si="88">IF(OR($B269=0,D269=0),"",D269/$B269)</f>
        <v/>
      </c>
      <c r="G269" s="1564" t="str">
        <f t="shared" si="88"/>
        <v/>
      </c>
      <c r="I269" s="1564" t="str">
        <f t="shared" ref="I269:I300" si="89">IF(OR($B269=0,H269=0),"",H269/$B269)</f>
        <v/>
      </c>
      <c r="K269" s="1564" t="str">
        <f t="shared" ref="K269:K300" si="90">IF(OR($B269=0,J269=0),"",J269/$B269)</f>
        <v/>
      </c>
      <c r="M269" s="1564" t="str">
        <f t="shared" ref="M269:M300" si="91">IF(OR($B269=0,L269=0),"",L269/$B269)</f>
        <v/>
      </c>
      <c r="O269" s="1564" t="str">
        <f t="shared" ref="O269:O300" si="92">IF(OR($B269=0,N269=0),"",N269/$B269)</f>
        <v/>
      </c>
      <c r="Q269" s="1564" t="str">
        <f t="shared" ref="Q269:Q300" si="93">IF(OR($B269=0,P269=0),"",P269/$B269)</f>
        <v/>
      </c>
      <c r="S269" s="1564" t="str">
        <f t="shared" ref="S269:S300" si="94">IF(OR($B269=0,R269=0),"",R269/$B269)</f>
        <v/>
      </c>
      <c r="U269" s="1564" t="str">
        <f t="shared" ref="U269:U300" si="95">IF(OR($B269=0,T269=0),"",T269/$B269)</f>
        <v/>
      </c>
      <c r="W269" s="1564" t="str">
        <f t="shared" ref="W269:W300" si="96">IF(OR($B269=0,V269=0),"",V269/$B269)</f>
        <v/>
      </c>
      <c r="Y269" s="1564" t="str">
        <f t="shared" ref="Y269:Y300" si="97">IF(OR($B269=0,X269=0),"",X269/$B269)</f>
        <v/>
      </c>
      <c r="AA269" s="1564" t="str">
        <f t="shared" ref="AA269:AA300" si="98">IF(OR($B269=0,Z269=0),"",Z269/$B269)</f>
        <v/>
      </c>
      <c r="AC269" s="1564" t="str">
        <f t="shared" ref="AC269:AC300" si="99">IF(OR($B269=0,AB269=0),"",AB269/$B269)</f>
        <v/>
      </c>
      <c r="AE269" s="1564" t="str">
        <f t="shared" ref="AE269:AE300" si="100">IF(OR($B269=0,AD269=0),"",AD269/$B269)</f>
        <v/>
      </c>
      <c r="AG269" s="1564" t="str">
        <f t="shared" ref="AG269:AG300" si="101">IF(OR($B269=0,AF269=0),"",AF269/$B269)</f>
        <v/>
      </c>
      <c r="AI269" s="1564" t="str">
        <f t="shared" ref="AI269:AI300" si="102">IF(OR($B269=0,AH269=0),"",AH269/$B269)</f>
        <v/>
      </c>
      <c r="AK269" s="1564" t="str">
        <f t="shared" ref="AK269:AK300" si="103">IF(OR($B269=0,AJ269=0),"",AJ269/$B269)</f>
        <v/>
      </c>
      <c r="AM269" s="1564" t="str">
        <f t="shared" ref="AM269:AM300" si="104">IF(OR($B269=0,AL269=0),"",AL269/$B269)</f>
        <v/>
      </c>
      <c r="AO269" s="1564" t="str">
        <f t="shared" ref="AO269:AO300" si="105">IF(OR($B269=0,AN269=0),"",AN269/$B269)</f>
        <v/>
      </c>
      <c r="AQ269" s="1564" t="str">
        <f t="shared" ref="AQ269:AQ300" si="106">IF(OR($B269=0,AP269=0),"",AP269/$B269)</f>
        <v/>
      </c>
    </row>
    <row r="270" spans="5:43">
      <c r="E270" s="1564" t="str">
        <f t="shared" si="88"/>
        <v/>
      </c>
      <c r="G270" s="1564" t="str">
        <f t="shared" si="88"/>
        <v/>
      </c>
      <c r="I270" s="1564" t="str">
        <f t="shared" si="89"/>
        <v/>
      </c>
      <c r="K270" s="1564" t="str">
        <f t="shared" si="90"/>
        <v/>
      </c>
      <c r="M270" s="1564" t="str">
        <f t="shared" si="91"/>
        <v/>
      </c>
      <c r="O270" s="1564" t="str">
        <f t="shared" si="92"/>
        <v/>
      </c>
      <c r="Q270" s="1564" t="str">
        <f t="shared" si="93"/>
        <v/>
      </c>
      <c r="S270" s="1564" t="str">
        <f t="shared" si="94"/>
        <v/>
      </c>
      <c r="U270" s="1564" t="str">
        <f t="shared" si="95"/>
        <v/>
      </c>
      <c r="W270" s="1564" t="str">
        <f t="shared" si="96"/>
        <v/>
      </c>
      <c r="Y270" s="1564" t="str">
        <f t="shared" si="97"/>
        <v/>
      </c>
      <c r="AA270" s="1564" t="str">
        <f t="shared" si="98"/>
        <v/>
      </c>
      <c r="AC270" s="1564" t="str">
        <f t="shared" si="99"/>
        <v/>
      </c>
      <c r="AE270" s="1564" t="str">
        <f t="shared" si="100"/>
        <v/>
      </c>
      <c r="AG270" s="1564" t="str">
        <f t="shared" si="101"/>
        <v/>
      </c>
      <c r="AI270" s="1564" t="str">
        <f t="shared" si="102"/>
        <v/>
      </c>
      <c r="AK270" s="1564" t="str">
        <f t="shared" si="103"/>
        <v/>
      </c>
      <c r="AM270" s="1564" t="str">
        <f t="shared" si="104"/>
        <v/>
      </c>
      <c r="AO270" s="1564" t="str">
        <f t="shared" si="105"/>
        <v/>
      </c>
      <c r="AQ270" s="1564" t="str">
        <f t="shared" si="106"/>
        <v/>
      </c>
    </row>
    <row r="271" spans="5:43">
      <c r="E271" s="1564" t="str">
        <f t="shared" si="88"/>
        <v/>
      </c>
      <c r="G271" s="1564" t="str">
        <f t="shared" si="88"/>
        <v/>
      </c>
      <c r="I271" s="1564" t="str">
        <f t="shared" si="89"/>
        <v/>
      </c>
      <c r="K271" s="1564" t="str">
        <f t="shared" si="90"/>
        <v/>
      </c>
      <c r="M271" s="1564" t="str">
        <f t="shared" si="91"/>
        <v/>
      </c>
      <c r="O271" s="1564" t="str">
        <f t="shared" si="92"/>
        <v/>
      </c>
      <c r="Q271" s="1564" t="str">
        <f t="shared" si="93"/>
        <v/>
      </c>
      <c r="S271" s="1564" t="str">
        <f t="shared" si="94"/>
        <v/>
      </c>
      <c r="U271" s="1564" t="str">
        <f t="shared" si="95"/>
        <v/>
      </c>
      <c r="W271" s="1564" t="str">
        <f t="shared" si="96"/>
        <v/>
      </c>
      <c r="Y271" s="1564" t="str">
        <f t="shared" si="97"/>
        <v/>
      </c>
      <c r="AA271" s="1564" t="str">
        <f t="shared" si="98"/>
        <v/>
      </c>
      <c r="AC271" s="1564" t="str">
        <f t="shared" si="99"/>
        <v/>
      </c>
      <c r="AE271" s="1564" t="str">
        <f t="shared" si="100"/>
        <v/>
      </c>
      <c r="AG271" s="1564" t="str">
        <f t="shared" si="101"/>
        <v/>
      </c>
      <c r="AI271" s="1564" t="str">
        <f t="shared" si="102"/>
        <v/>
      </c>
      <c r="AK271" s="1564" t="str">
        <f t="shared" si="103"/>
        <v/>
      </c>
      <c r="AM271" s="1564" t="str">
        <f t="shared" si="104"/>
        <v/>
      </c>
      <c r="AO271" s="1564" t="str">
        <f t="shared" si="105"/>
        <v/>
      </c>
      <c r="AQ271" s="1564" t="str">
        <f t="shared" si="106"/>
        <v/>
      </c>
    </row>
    <row r="272" spans="5:43">
      <c r="E272" s="1564" t="str">
        <f t="shared" si="88"/>
        <v/>
      </c>
      <c r="G272" s="1564" t="str">
        <f t="shared" si="88"/>
        <v/>
      </c>
      <c r="I272" s="1564" t="str">
        <f t="shared" si="89"/>
        <v/>
      </c>
      <c r="K272" s="1564" t="str">
        <f t="shared" si="90"/>
        <v/>
      </c>
      <c r="M272" s="1564" t="str">
        <f t="shared" si="91"/>
        <v/>
      </c>
      <c r="O272" s="1564" t="str">
        <f t="shared" si="92"/>
        <v/>
      </c>
      <c r="Q272" s="1564" t="str">
        <f t="shared" si="93"/>
        <v/>
      </c>
      <c r="S272" s="1564" t="str">
        <f t="shared" si="94"/>
        <v/>
      </c>
      <c r="U272" s="1564" t="str">
        <f t="shared" si="95"/>
        <v/>
      </c>
      <c r="W272" s="1564" t="str">
        <f t="shared" si="96"/>
        <v/>
      </c>
      <c r="Y272" s="1564" t="str">
        <f t="shared" si="97"/>
        <v/>
      </c>
      <c r="AA272" s="1564" t="str">
        <f t="shared" si="98"/>
        <v/>
      </c>
      <c r="AC272" s="1564" t="str">
        <f t="shared" si="99"/>
        <v/>
      </c>
      <c r="AE272" s="1564" t="str">
        <f t="shared" si="100"/>
        <v/>
      </c>
      <c r="AG272" s="1564" t="str">
        <f t="shared" si="101"/>
        <v/>
      </c>
      <c r="AI272" s="1564" t="str">
        <f t="shared" si="102"/>
        <v/>
      </c>
      <c r="AK272" s="1564" t="str">
        <f t="shared" si="103"/>
        <v/>
      </c>
      <c r="AM272" s="1564" t="str">
        <f t="shared" si="104"/>
        <v/>
      </c>
      <c r="AO272" s="1564" t="str">
        <f t="shared" si="105"/>
        <v/>
      </c>
      <c r="AQ272" s="1564" t="str">
        <f t="shared" si="106"/>
        <v/>
      </c>
    </row>
    <row r="273" spans="5:43">
      <c r="E273" s="1564" t="str">
        <f t="shared" si="88"/>
        <v/>
      </c>
      <c r="G273" s="1564" t="str">
        <f t="shared" si="88"/>
        <v/>
      </c>
      <c r="I273" s="1564" t="str">
        <f t="shared" si="89"/>
        <v/>
      </c>
      <c r="K273" s="1564" t="str">
        <f t="shared" si="90"/>
        <v/>
      </c>
      <c r="M273" s="1564" t="str">
        <f t="shared" si="91"/>
        <v/>
      </c>
      <c r="O273" s="1564" t="str">
        <f t="shared" si="92"/>
        <v/>
      </c>
      <c r="Q273" s="1564" t="str">
        <f t="shared" si="93"/>
        <v/>
      </c>
      <c r="S273" s="1564" t="str">
        <f t="shared" si="94"/>
        <v/>
      </c>
      <c r="U273" s="1564" t="str">
        <f t="shared" si="95"/>
        <v/>
      </c>
      <c r="W273" s="1564" t="str">
        <f t="shared" si="96"/>
        <v/>
      </c>
      <c r="Y273" s="1564" t="str">
        <f t="shared" si="97"/>
        <v/>
      </c>
      <c r="AA273" s="1564" t="str">
        <f t="shared" si="98"/>
        <v/>
      </c>
      <c r="AC273" s="1564" t="str">
        <f t="shared" si="99"/>
        <v/>
      </c>
      <c r="AE273" s="1564" t="str">
        <f t="shared" si="100"/>
        <v/>
      </c>
      <c r="AG273" s="1564" t="str">
        <f t="shared" si="101"/>
        <v/>
      </c>
      <c r="AI273" s="1564" t="str">
        <f t="shared" si="102"/>
        <v/>
      </c>
      <c r="AK273" s="1564" t="str">
        <f t="shared" si="103"/>
        <v/>
      </c>
      <c r="AM273" s="1564" t="str">
        <f t="shared" si="104"/>
        <v/>
      </c>
      <c r="AO273" s="1564" t="str">
        <f t="shared" si="105"/>
        <v/>
      </c>
      <c r="AQ273" s="1564" t="str">
        <f t="shared" si="106"/>
        <v/>
      </c>
    </row>
    <row r="274" spans="5:43">
      <c r="E274" s="1564" t="str">
        <f t="shared" si="88"/>
        <v/>
      </c>
      <c r="G274" s="1564" t="str">
        <f t="shared" si="88"/>
        <v/>
      </c>
      <c r="I274" s="1564" t="str">
        <f t="shared" si="89"/>
        <v/>
      </c>
      <c r="K274" s="1564" t="str">
        <f t="shared" si="90"/>
        <v/>
      </c>
      <c r="M274" s="1564" t="str">
        <f t="shared" si="91"/>
        <v/>
      </c>
      <c r="O274" s="1564" t="str">
        <f t="shared" si="92"/>
        <v/>
      </c>
      <c r="Q274" s="1564" t="str">
        <f t="shared" si="93"/>
        <v/>
      </c>
      <c r="S274" s="1564" t="str">
        <f t="shared" si="94"/>
        <v/>
      </c>
      <c r="U274" s="1564" t="str">
        <f t="shared" si="95"/>
        <v/>
      </c>
      <c r="W274" s="1564" t="str">
        <f t="shared" si="96"/>
        <v/>
      </c>
      <c r="Y274" s="1564" t="str">
        <f t="shared" si="97"/>
        <v/>
      </c>
      <c r="AA274" s="1564" t="str">
        <f t="shared" si="98"/>
        <v/>
      </c>
      <c r="AC274" s="1564" t="str">
        <f t="shared" si="99"/>
        <v/>
      </c>
      <c r="AE274" s="1564" t="str">
        <f t="shared" si="100"/>
        <v/>
      </c>
      <c r="AG274" s="1564" t="str">
        <f t="shared" si="101"/>
        <v/>
      </c>
      <c r="AI274" s="1564" t="str">
        <f t="shared" si="102"/>
        <v/>
      </c>
      <c r="AK274" s="1564" t="str">
        <f t="shared" si="103"/>
        <v/>
      </c>
      <c r="AM274" s="1564" t="str">
        <f t="shared" si="104"/>
        <v/>
      </c>
      <c r="AO274" s="1564" t="str">
        <f t="shared" si="105"/>
        <v/>
      </c>
      <c r="AQ274" s="1564" t="str">
        <f t="shared" si="106"/>
        <v/>
      </c>
    </row>
    <row r="275" spans="5:43">
      <c r="E275" s="1564" t="str">
        <f t="shared" si="88"/>
        <v/>
      </c>
      <c r="G275" s="1564" t="str">
        <f t="shared" si="88"/>
        <v/>
      </c>
      <c r="I275" s="1564" t="str">
        <f t="shared" si="89"/>
        <v/>
      </c>
      <c r="K275" s="1564" t="str">
        <f t="shared" si="90"/>
        <v/>
      </c>
      <c r="M275" s="1564" t="str">
        <f t="shared" si="91"/>
        <v/>
      </c>
      <c r="O275" s="1564" t="str">
        <f t="shared" si="92"/>
        <v/>
      </c>
      <c r="Q275" s="1564" t="str">
        <f t="shared" si="93"/>
        <v/>
      </c>
      <c r="S275" s="1564" t="str">
        <f t="shared" si="94"/>
        <v/>
      </c>
      <c r="U275" s="1564" t="str">
        <f t="shared" si="95"/>
        <v/>
      </c>
      <c r="W275" s="1564" t="str">
        <f t="shared" si="96"/>
        <v/>
      </c>
      <c r="Y275" s="1564" t="str">
        <f t="shared" si="97"/>
        <v/>
      </c>
      <c r="AA275" s="1564" t="str">
        <f t="shared" si="98"/>
        <v/>
      </c>
      <c r="AC275" s="1564" t="str">
        <f t="shared" si="99"/>
        <v/>
      </c>
      <c r="AE275" s="1564" t="str">
        <f t="shared" si="100"/>
        <v/>
      </c>
      <c r="AG275" s="1564" t="str">
        <f t="shared" si="101"/>
        <v/>
      </c>
      <c r="AI275" s="1564" t="str">
        <f t="shared" si="102"/>
        <v/>
      </c>
      <c r="AK275" s="1564" t="str">
        <f t="shared" si="103"/>
        <v/>
      </c>
      <c r="AM275" s="1564" t="str">
        <f t="shared" si="104"/>
        <v/>
      </c>
      <c r="AO275" s="1564" t="str">
        <f t="shared" si="105"/>
        <v/>
      </c>
      <c r="AQ275" s="1564" t="str">
        <f t="shared" si="106"/>
        <v/>
      </c>
    </row>
    <row r="276" spans="5:43">
      <c r="E276" s="1564" t="str">
        <f t="shared" si="88"/>
        <v/>
      </c>
      <c r="G276" s="1564" t="str">
        <f t="shared" si="88"/>
        <v/>
      </c>
      <c r="I276" s="1564" t="str">
        <f t="shared" si="89"/>
        <v/>
      </c>
      <c r="K276" s="1564" t="str">
        <f t="shared" si="90"/>
        <v/>
      </c>
      <c r="M276" s="1564" t="str">
        <f t="shared" si="91"/>
        <v/>
      </c>
      <c r="O276" s="1564" t="str">
        <f t="shared" si="92"/>
        <v/>
      </c>
      <c r="Q276" s="1564" t="str">
        <f t="shared" si="93"/>
        <v/>
      </c>
      <c r="S276" s="1564" t="str">
        <f t="shared" si="94"/>
        <v/>
      </c>
      <c r="U276" s="1564" t="str">
        <f t="shared" si="95"/>
        <v/>
      </c>
      <c r="W276" s="1564" t="str">
        <f t="shared" si="96"/>
        <v/>
      </c>
      <c r="Y276" s="1564" t="str">
        <f t="shared" si="97"/>
        <v/>
      </c>
      <c r="AA276" s="1564" t="str">
        <f t="shared" si="98"/>
        <v/>
      </c>
      <c r="AC276" s="1564" t="str">
        <f t="shared" si="99"/>
        <v/>
      </c>
      <c r="AE276" s="1564" t="str">
        <f t="shared" si="100"/>
        <v/>
      </c>
      <c r="AG276" s="1564" t="str">
        <f t="shared" si="101"/>
        <v/>
      </c>
      <c r="AI276" s="1564" t="str">
        <f t="shared" si="102"/>
        <v/>
      </c>
      <c r="AK276" s="1564" t="str">
        <f t="shared" si="103"/>
        <v/>
      </c>
      <c r="AM276" s="1564" t="str">
        <f t="shared" si="104"/>
        <v/>
      </c>
      <c r="AO276" s="1564" t="str">
        <f t="shared" si="105"/>
        <v/>
      </c>
      <c r="AQ276" s="1564" t="str">
        <f t="shared" si="106"/>
        <v/>
      </c>
    </row>
    <row r="277" spans="5:43">
      <c r="E277" s="1564" t="str">
        <f t="shared" si="88"/>
        <v/>
      </c>
      <c r="G277" s="1564" t="str">
        <f t="shared" si="88"/>
        <v/>
      </c>
      <c r="I277" s="1564" t="str">
        <f t="shared" si="89"/>
        <v/>
      </c>
      <c r="K277" s="1564" t="str">
        <f t="shared" si="90"/>
        <v/>
      </c>
      <c r="M277" s="1564" t="str">
        <f t="shared" si="91"/>
        <v/>
      </c>
      <c r="O277" s="1564" t="str">
        <f t="shared" si="92"/>
        <v/>
      </c>
      <c r="Q277" s="1564" t="str">
        <f t="shared" si="93"/>
        <v/>
      </c>
      <c r="S277" s="1564" t="str">
        <f t="shared" si="94"/>
        <v/>
      </c>
      <c r="U277" s="1564" t="str">
        <f t="shared" si="95"/>
        <v/>
      </c>
      <c r="W277" s="1564" t="str">
        <f t="shared" si="96"/>
        <v/>
      </c>
      <c r="Y277" s="1564" t="str">
        <f t="shared" si="97"/>
        <v/>
      </c>
      <c r="AA277" s="1564" t="str">
        <f t="shared" si="98"/>
        <v/>
      </c>
      <c r="AC277" s="1564" t="str">
        <f t="shared" si="99"/>
        <v/>
      </c>
      <c r="AE277" s="1564" t="str">
        <f t="shared" si="100"/>
        <v/>
      </c>
      <c r="AG277" s="1564" t="str">
        <f t="shared" si="101"/>
        <v/>
      </c>
      <c r="AI277" s="1564" t="str">
        <f t="shared" si="102"/>
        <v/>
      </c>
      <c r="AK277" s="1564" t="str">
        <f t="shared" si="103"/>
        <v/>
      </c>
      <c r="AM277" s="1564" t="str">
        <f t="shared" si="104"/>
        <v/>
      </c>
      <c r="AO277" s="1564" t="str">
        <f t="shared" si="105"/>
        <v/>
      </c>
      <c r="AQ277" s="1564" t="str">
        <f t="shared" si="106"/>
        <v/>
      </c>
    </row>
    <row r="278" spans="5:43">
      <c r="E278" s="1564" t="str">
        <f t="shared" si="88"/>
        <v/>
      </c>
      <c r="G278" s="1564" t="str">
        <f t="shared" si="88"/>
        <v/>
      </c>
      <c r="I278" s="1564" t="str">
        <f t="shared" si="89"/>
        <v/>
      </c>
      <c r="K278" s="1564" t="str">
        <f t="shared" si="90"/>
        <v/>
      </c>
      <c r="M278" s="1564" t="str">
        <f t="shared" si="91"/>
        <v/>
      </c>
      <c r="O278" s="1564" t="str">
        <f t="shared" si="92"/>
        <v/>
      </c>
      <c r="Q278" s="1564" t="str">
        <f t="shared" si="93"/>
        <v/>
      </c>
      <c r="S278" s="1564" t="str">
        <f t="shared" si="94"/>
        <v/>
      </c>
      <c r="U278" s="1564" t="str">
        <f t="shared" si="95"/>
        <v/>
      </c>
      <c r="W278" s="1564" t="str">
        <f t="shared" si="96"/>
        <v/>
      </c>
      <c r="Y278" s="1564" t="str">
        <f t="shared" si="97"/>
        <v/>
      </c>
      <c r="AA278" s="1564" t="str">
        <f t="shared" si="98"/>
        <v/>
      </c>
      <c r="AC278" s="1564" t="str">
        <f t="shared" si="99"/>
        <v/>
      </c>
      <c r="AE278" s="1564" t="str">
        <f t="shared" si="100"/>
        <v/>
      </c>
      <c r="AG278" s="1564" t="str">
        <f t="shared" si="101"/>
        <v/>
      </c>
      <c r="AI278" s="1564" t="str">
        <f t="shared" si="102"/>
        <v/>
      </c>
      <c r="AK278" s="1564" t="str">
        <f t="shared" si="103"/>
        <v/>
      </c>
      <c r="AM278" s="1564" t="str">
        <f t="shared" si="104"/>
        <v/>
      </c>
      <c r="AO278" s="1564" t="str">
        <f t="shared" si="105"/>
        <v/>
      </c>
      <c r="AQ278" s="1564" t="str">
        <f t="shared" si="106"/>
        <v/>
      </c>
    </row>
    <row r="279" spans="5:43">
      <c r="E279" s="1564" t="str">
        <f t="shared" si="88"/>
        <v/>
      </c>
      <c r="G279" s="1564" t="str">
        <f t="shared" si="88"/>
        <v/>
      </c>
      <c r="I279" s="1564" t="str">
        <f t="shared" si="89"/>
        <v/>
      </c>
      <c r="K279" s="1564" t="str">
        <f t="shared" si="90"/>
        <v/>
      </c>
      <c r="M279" s="1564" t="str">
        <f t="shared" si="91"/>
        <v/>
      </c>
      <c r="O279" s="1564" t="str">
        <f t="shared" si="92"/>
        <v/>
      </c>
      <c r="Q279" s="1564" t="str">
        <f t="shared" si="93"/>
        <v/>
      </c>
      <c r="S279" s="1564" t="str">
        <f t="shared" si="94"/>
        <v/>
      </c>
      <c r="U279" s="1564" t="str">
        <f t="shared" si="95"/>
        <v/>
      </c>
      <c r="W279" s="1564" t="str">
        <f t="shared" si="96"/>
        <v/>
      </c>
      <c r="Y279" s="1564" t="str">
        <f t="shared" si="97"/>
        <v/>
      </c>
      <c r="AA279" s="1564" t="str">
        <f t="shared" si="98"/>
        <v/>
      </c>
      <c r="AC279" s="1564" t="str">
        <f t="shared" si="99"/>
        <v/>
      </c>
      <c r="AE279" s="1564" t="str">
        <f t="shared" si="100"/>
        <v/>
      </c>
      <c r="AG279" s="1564" t="str">
        <f t="shared" si="101"/>
        <v/>
      </c>
      <c r="AI279" s="1564" t="str">
        <f t="shared" si="102"/>
        <v/>
      </c>
      <c r="AK279" s="1564" t="str">
        <f t="shared" si="103"/>
        <v/>
      </c>
      <c r="AM279" s="1564" t="str">
        <f t="shared" si="104"/>
        <v/>
      </c>
      <c r="AO279" s="1564" t="str">
        <f t="shared" si="105"/>
        <v/>
      </c>
      <c r="AQ279" s="1564" t="str">
        <f t="shared" si="106"/>
        <v/>
      </c>
    </row>
    <row r="280" spans="5:43">
      <c r="E280" s="1564" t="str">
        <f t="shared" si="88"/>
        <v/>
      </c>
      <c r="G280" s="1564" t="str">
        <f t="shared" si="88"/>
        <v/>
      </c>
      <c r="I280" s="1564" t="str">
        <f t="shared" si="89"/>
        <v/>
      </c>
      <c r="K280" s="1564" t="str">
        <f t="shared" si="90"/>
        <v/>
      </c>
      <c r="M280" s="1564" t="str">
        <f t="shared" si="91"/>
        <v/>
      </c>
      <c r="O280" s="1564" t="str">
        <f t="shared" si="92"/>
        <v/>
      </c>
      <c r="Q280" s="1564" t="str">
        <f t="shared" si="93"/>
        <v/>
      </c>
      <c r="S280" s="1564" t="str">
        <f t="shared" si="94"/>
        <v/>
      </c>
      <c r="U280" s="1564" t="str">
        <f t="shared" si="95"/>
        <v/>
      </c>
      <c r="W280" s="1564" t="str">
        <f t="shared" si="96"/>
        <v/>
      </c>
      <c r="Y280" s="1564" t="str">
        <f t="shared" si="97"/>
        <v/>
      </c>
      <c r="AA280" s="1564" t="str">
        <f t="shared" si="98"/>
        <v/>
      </c>
      <c r="AC280" s="1564" t="str">
        <f t="shared" si="99"/>
        <v/>
      </c>
      <c r="AE280" s="1564" t="str">
        <f t="shared" si="100"/>
        <v/>
      </c>
      <c r="AG280" s="1564" t="str">
        <f t="shared" si="101"/>
        <v/>
      </c>
      <c r="AI280" s="1564" t="str">
        <f t="shared" si="102"/>
        <v/>
      </c>
      <c r="AK280" s="1564" t="str">
        <f t="shared" si="103"/>
        <v/>
      </c>
      <c r="AM280" s="1564" t="str">
        <f t="shared" si="104"/>
        <v/>
      </c>
      <c r="AO280" s="1564" t="str">
        <f t="shared" si="105"/>
        <v/>
      </c>
      <c r="AQ280" s="1564" t="str">
        <f t="shared" si="106"/>
        <v/>
      </c>
    </row>
    <row r="281" spans="5:43">
      <c r="E281" s="1564" t="str">
        <f t="shared" si="88"/>
        <v/>
      </c>
      <c r="G281" s="1564" t="str">
        <f t="shared" si="88"/>
        <v/>
      </c>
      <c r="I281" s="1564" t="str">
        <f t="shared" si="89"/>
        <v/>
      </c>
      <c r="K281" s="1564" t="str">
        <f t="shared" si="90"/>
        <v/>
      </c>
      <c r="M281" s="1564" t="str">
        <f t="shared" si="91"/>
        <v/>
      </c>
      <c r="O281" s="1564" t="str">
        <f t="shared" si="92"/>
        <v/>
      </c>
      <c r="Q281" s="1564" t="str">
        <f t="shared" si="93"/>
        <v/>
      </c>
      <c r="S281" s="1564" t="str">
        <f t="shared" si="94"/>
        <v/>
      </c>
      <c r="U281" s="1564" t="str">
        <f t="shared" si="95"/>
        <v/>
      </c>
      <c r="W281" s="1564" t="str">
        <f t="shared" si="96"/>
        <v/>
      </c>
      <c r="Y281" s="1564" t="str">
        <f t="shared" si="97"/>
        <v/>
      </c>
      <c r="AA281" s="1564" t="str">
        <f t="shared" si="98"/>
        <v/>
      </c>
      <c r="AC281" s="1564" t="str">
        <f t="shared" si="99"/>
        <v/>
      </c>
      <c r="AE281" s="1564" t="str">
        <f t="shared" si="100"/>
        <v/>
      </c>
      <c r="AG281" s="1564" t="str">
        <f t="shared" si="101"/>
        <v/>
      </c>
      <c r="AI281" s="1564" t="str">
        <f t="shared" si="102"/>
        <v/>
      </c>
      <c r="AK281" s="1564" t="str">
        <f t="shared" si="103"/>
        <v/>
      </c>
      <c r="AM281" s="1564" t="str">
        <f t="shared" si="104"/>
        <v/>
      </c>
      <c r="AO281" s="1564" t="str">
        <f t="shared" si="105"/>
        <v/>
      </c>
      <c r="AQ281" s="1564" t="str">
        <f t="shared" si="106"/>
        <v/>
      </c>
    </row>
    <row r="282" spans="5:43">
      <c r="E282" s="1564" t="str">
        <f t="shared" si="88"/>
        <v/>
      </c>
      <c r="G282" s="1564" t="str">
        <f t="shared" si="88"/>
        <v/>
      </c>
      <c r="I282" s="1564" t="str">
        <f t="shared" si="89"/>
        <v/>
      </c>
      <c r="K282" s="1564" t="str">
        <f t="shared" si="90"/>
        <v/>
      </c>
      <c r="M282" s="1564" t="str">
        <f t="shared" si="91"/>
        <v/>
      </c>
      <c r="O282" s="1564" t="str">
        <f t="shared" si="92"/>
        <v/>
      </c>
      <c r="Q282" s="1564" t="str">
        <f t="shared" si="93"/>
        <v/>
      </c>
      <c r="S282" s="1564" t="str">
        <f t="shared" si="94"/>
        <v/>
      </c>
      <c r="U282" s="1564" t="str">
        <f t="shared" si="95"/>
        <v/>
      </c>
      <c r="W282" s="1564" t="str">
        <f t="shared" si="96"/>
        <v/>
      </c>
      <c r="Y282" s="1564" t="str">
        <f t="shared" si="97"/>
        <v/>
      </c>
      <c r="AA282" s="1564" t="str">
        <f t="shared" si="98"/>
        <v/>
      </c>
      <c r="AC282" s="1564" t="str">
        <f t="shared" si="99"/>
        <v/>
      </c>
      <c r="AE282" s="1564" t="str">
        <f t="shared" si="100"/>
        <v/>
      </c>
      <c r="AG282" s="1564" t="str">
        <f t="shared" si="101"/>
        <v/>
      </c>
      <c r="AI282" s="1564" t="str">
        <f t="shared" si="102"/>
        <v/>
      </c>
      <c r="AK282" s="1564" t="str">
        <f t="shared" si="103"/>
        <v/>
      </c>
      <c r="AM282" s="1564" t="str">
        <f t="shared" si="104"/>
        <v/>
      </c>
      <c r="AO282" s="1564" t="str">
        <f t="shared" si="105"/>
        <v/>
      </c>
      <c r="AQ282" s="1564" t="str">
        <f t="shared" si="106"/>
        <v/>
      </c>
    </row>
    <row r="283" spans="5:43">
      <c r="E283" s="1564" t="str">
        <f t="shared" si="88"/>
        <v/>
      </c>
      <c r="G283" s="1564" t="str">
        <f t="shared" si="88"/>
        <v/>
      </c>
      <c r="I283" s="1564" t="str">
        <f t="shared" si="89"/>
        <v/>
      </c>
      <c r="K283" s="1564" t="str">
        <f t="shared" si="90"/>
        <v/>
      </c>
      <c r="M283" s="1564" t="str">
        <f t="shared" si="91"/>
        <v/>
      </c>
      <c r="O283" s="1564" t="str">
        <f t="shared" si="92"/>
        <v/>
      </c>
      <c r="Q283" s="1564" t="str">
        <f t="shared" si="93"/>
        <v/>
      </c>
      <c r="S283" s="1564" t="str">
        <f t="shared" si="94"/>
        <v/>
      </c>
      <c r="U283" s="1564" t="str">
        <f t="shared" si="95"/>
        <v/>
      </c>
      <c r="W283" s="1564" t="str">
        <f t="shared" si="96"/>
        <v/>
      </c>
      <c r="Y283" s="1564" t="str">
        <f t="shared" si="97"/>
        <v/>
      </c>
      <c r="AA283" s="1564" t="str">
        <f t="shared" si="98"/>
        <v/>
      </c>
      <c r="AC283" s="1564" t="str">
        <f t="shared" si="99"/>
        <v/>
      </c>
      <c r="AE283" s="1564" t="str">
        <f t="shared" si="100"/>
        <v/>
      </c>
      <c r="AG283" s="1564" t="str">
        <f t="shared" si="101"/>
        <v/>
      </c>
      <c r="AI283" s="1564" t="str">
        <f t="shared" si="102"/>
        <v/>
      </c>
      <c r="AK283" s="1564" t="str">
        <f t="shared" si="103"/>
        <v/>
      </c>
      <c r="AM283" s="1564" t="str">
        <f t="shared" si="104"/>
        <v/>
      </c>
      <c r="AO283" s="1564" t="str">
        <f t="shared" si="105"/>
        <v/>
      </c>
      <c r="AQ283" s="1564" t="str">
        <f t="shared" si="106"/>
        <v/>
      </c>
    </row>
    <row r="284" spans="5:43">
      <c r="E284" s="1564" t="str">
        <f t="shared" si="88"/>
        <v/>
      </c>
      <c r="G284" s="1564" t="str">
        <f t="shared" si="88"/>
        <v/>
      </c>
      <c r="I284" s="1564" t="str">
        <f t="shared" si="89"/>
        <v/>
      </c>
      <c r="K284" s="1564" t="str">
        <f t="shared" si="90"/>
        <v/>
      </c>
      <c r="M284" s="1564" t="str">
        <f t="shared" si="91"/>
        <v/>
      </c>
      <c r="O284" s="1564" t="str">
        <f t="shared" si="92"/>
        <v/>
      </c>
      <c r="Q284" s="1564" t="str">
        <f t="shared" si="93"/>
        <v/>
      </c>
      <c r="S284" s="1564" t="str">
        <f t="shared" si="94"/>
        <v/>
      </c>
      <c r="U284" s="1564" t="str">
        <f t="shared" si="95"/>
        <v/>
      </c>
      <c r="W284" s="1564" t="str">
        <f t="shared" si="96"/>
        <v/>
      </c>
      <c r="Y284" s="1564" t="str">
        <f t="shared" si="97"/>
        <v/>
      </c>
      <c r="AA284" s="1564" t="str">
        <f t="shared" si="98"/>
        <v/>
      </c>
      <c r="AC284" s="1564" t="str">
        <f t="shared" si="99"/>
        <v/>
      </c>
      <c r="AE284" s="1564" t="str">
        <f t="shared" si="100"/>
        <v/>
      </c>
      <c r="AG284" s="1564" t="str">
        <f t="shared" si="101"/>
        <v/>
      </c>
      <c r="AI284" s="1564" t="str">
        <f t="shared" si="102"/>
        <v/>
      </c>
      <c r="AK284" s="1564" t="str">
        <f t="shared" si="103"/>
        <v/>
      </c>
      <c r="AM284" s="1564" t="str">
        <f t="shared" si="104"/>
        <v/>
      </c>
      <c r="AO284" s="1564" t="str">
        <f t="shared" si="105"/>
        <v/>
      </c>
      <c r="AQ284" s="1564" t="str">
        <f t="shared" si="106"/>
        <v/>
      </c>
    </row>
    <row r="285" spans="5:43">
      <c r="E285" s="1564" t="str">
        <f t="shared" ref="E285:G300" si="107">IF(OR($B285=0,D285=0),"",D285/$B285)</f>
        <v/>
      </c>
      <c r="G285" s="1564" t="str">
        <f t="shared" si="107"/>
        <v/>
      </c>
      <c r="I285" s="1564" t="str">
        <f t="shared" si="89"/>
        <v/>
      </c>
      <c r="K285" s="1564" t="str">
        <f t="shared" si="90"/>
        <v/>
      </c>
      <c r="M285" s="1564" t="str">
        <f t="shared" si="91"/>
        <v/>
      </c>
      <c r="O285" s="1564" t="str">
        <f t="shared" si="92"/>
        <v/>
      </c>
      <c r="Q285" s="1564" t="str">
        <f t="shared" si="93"/>
        <v/>
      </c>
      <c r="S285" s="1564" t="str">
        <f t="shared" si="94"/>
        <v/>
      </c>
      <c r="U285" s="1564" t="str">
        <f t="shared" si="95"/>
        <v/>
      </c>
      <c r="W285" s="1564" t="str">
        <f t="shared" si="96"/>
        <v/>
      </c>
      <c r="Y285" s="1564" t="str">
        <f t="shared" si="97"/>
        <v/>
      </c>
      <c r="AA285" s="1564" t="str">
        <f t="shared" si="98"/>
        <v/>
      </c>
      <c r="AC285" s="1564" t="str">
        <f t="shared" si="99"/>
        <v/>
      </c>
      <c r="AE285" s="1564" t="str">
        <f t="shared" si="100"/>
        <v/>
      </c>
      <c r="AG285" s="1564" t="str">
        <f t="shared" si="101"/>
        <v/>
      </c>
      <c r="AI285" s="1564" t="str">
        <f t="shared" si="102"/>
        <v/>
      </c>
      <c r="AK285" s="1564" t="str">
        <f t="shared" si="103"/>
        <v/>
      </c>
      <c r="AM285" s="1564" t="str">
        <f t="shared" si="104"/>
        <v/>
      </c>
      <c r="AO285" s="1564" t="str">
        <f t="shared" si="105"/>
        <v/>
      </c>
      <c r="AQ285" s="1564" t="str">
        <f t="shared" si="106"/>
        <v/>
      </c>
    </row>
    <row r="286" spans="5:43">
      <c r="E286" s="1564" t="str">
        <f t="shared" si="107"/>
        <v/>
      </c>
      <c r="G286" s="1564" t="str">
        <f t="shared" si="107"/>
        <v/>
      </c>
      <c r="I286" s="1564" t="str">
        <f t="shared" si="89"/>
        <v/>
      </c>
      <c r="K286" s="1564" t="str">
        <f t="shared" si="90"/>
        <v/>
      </c>
      <c r="M286" s="1564" t="str">
        <f t="shared" si="91"/>
        <v/>
      </c>
      <c r="O286" s="1564" t="str">
        <f t="shared" si="92"/>
        <v/>
      </c>
      <c r="Q286" s="1564" t="str">
        <f t="shared" si="93"/>
        <v/>
      </c>
      <c r="S286" s="1564" t="str">
        <f t="shared" si="94"/>
        <v/>
      </c>
      <c r="U286" s="1564" t="str">
        <f t="shared" si="95"/>
        <v/>
      </c>
      <c r="W286" s="1564" t="str">
        <f t="shared" si="96"/>
        <v/>
      </c>
      <c r="Y286" s="1564" t="str">
        <f t="shared" si="97"/>
        <v/>
      </c>
      <c r="AA286" s="1564" t="str">
        <f t="shared" si="98"/>
        <v/>
      </c>
      <c r="AC286" s="1564" t="str">
        <f t="shared" si="99"/>
        <v/>
      </c>
      <c r="AE286" s="1564" t="str">
        <f t="shared" si="100"/>
        <v/>
      </c>
      <c r="AG286" s="1564" t="str">
        <f t="shared" si="101"/>
        <v/>
      </c>
      <c r="AI286" s="1564" t="str">
        <f t="shared" si="102"/>
        <v/>
      </c>
      <c r="AK286" s="1564" t="str">
        <f t="shared" si="103"/>
        <v/>
      </c>
      <c r="AM286" s="1564" t="str">
        <f t="shared" si="104"/>
        <v/>
      </c>
      <c r="AO286" s="1564" t="str">
        <f t="shared" si="105"/>
        <v/>
      </c>
      <c r="AQ286" s="1564" t="str">
        <f t="shared" si="106"/>
        <v/>
      </c>
    </row>
    <row r="287" spans="5:43">
      <c r="E287" s="1564" t="str">
        <f t="shared" si="107"/>
        <v/>
      </c>
      <c r="G287" s="1564" t="str">
        <f t="shared" si="107"/>
        <v/>
      </c>
      <c r="I287" s="1564" t="str">
        <f t="shared" si="89"/>
        <v/>
      </c>
      <c r="K287" s="1564" t="str">
        <f t="shared" si="90"/>
        <v/>
      </c>
      <c r="M287" s="1564" t="str">
        <f t="shared" si="91"/>
        <v/>
      </c>
      <c r="O287" s="1564" t="str">
        <f t="shared" si="92"/>
        <v/>
      </c>
      <c r="Q287" s="1564" t="str">
        <f t="shared" si="93"/>
        <v/>
      </c>
      <c r="S287" s="1564" t="str">
        <f t="shared" si="94"/>
        <v/>
      </c>
      <c r="U287" s="1564" t="str">
        <f t="shared" si="95"/>
        <v/>
      </c>
      <c r="W287" s="1564" t="str">
        <f t="shared" si="96"/>
        <v/>
      </c>
      <c r="Y287" s="1564" t="str">
        <f t="shared" si="97"/>
        <v/>
      </c>
      <c r="AA287" s="1564" t="str">
        <f t="shared" si="98"/>
        <v/>
      </c>
      <c r="AC287" s="1564" t="str">
        <f t="shared" si="99"/>
        <v/>
      </c>
      <c r="AE287" s="1564" t="str">
        <f t="shared" si="100"/>
        <v/>
      </c>
      <c r="AG287" s="1564" t="str">
        <f t="shared" si="101"/>
        <v/>
      </c>
      <c r="AI287" s="1564" t="str">
        <f t="shared" si="102"/>
        <v/>
      </c>
      <c r="AK287" s="1564" t="str">
        <f t="shared" si="103"/>
        <v/>
      </c>
      <c r="AM287" s="1564" t="str">
        <f t="shared" si="104"/>
        <v/>
      </c>
      <c r="AO287" s="1564" t="str">
        <f t="shared" si="105"/>
        <v/>
      </c>
      <c r="AQ287" s="1564" t="str">
        <f t="shared" si="106"/>
        <v/>
      </c>
    </row>
    <row r="288" spans="5:43">
      <c r="E288" s="1564" t="str">
        <f t="shared" si="107"/>
        <v/>
      </c>
      <c r="G288" s="1564" t="str">
        <f t="shared" si="107"/>
        <v/>
      </c>
      <c r="I288" s="1564" t="str">
        <f t="shared" si="89"/>
        <v/>
      </c>
      <c r="K288" s="1564" t="str">
        <f t="shared" si="90"/>
        <v/>
      </c>
      <c r="M288" s="1564" t="str">
        <f t="shared" si="91"/>
        <v/>
      </c>
      <c r="O288" s="1564" t="str">
        <f t="shared" si="92"/>
        <v/>
      </c>
      <c r="Q288" s="1564" t="str">
        <f t="shared" si="93"/>
        <v/>
      </c>
      <c r="S288" s="1564" t="str">
        <f t="shared" si="94"/>
        <v/>
      </c>
      <c r="U288" s="1564" t="str">
        <f t="shared" si="95"/>
        <v/>
      </c>
      <c r="W288" s="1564" t="str">
        <f t="shared" si="96"/>
        <v/>
      </c>
      <c r="Y288" s="1564" t="str">
        <f t="shared" si="97"/>
        <v/>
      </c>
      <c r="AA288" s="1564" t="str">
        <f t="shared" si="98"/>
        <v/>
      </c>
      <c r="AC288" s="1564" t="str">
        <f t="shared" si="99"/>
        <v/>
      </c>
      <c r="AE288" s="1564" t="str">
        <f t="shared" si="100"/>
        <v/>
      </c>
      <c r="AG288" s="1564" t="str">
        <f t="shared" si="101"/>
        <v/>
      </c>
      <c r="AI288" s="1564" t="str">
        <f t="shared" si="102"/>
        <v/>
      </c>
      <c r="AK288" s="1564" t="str">
        <f t="shared" si="103"/>
        <v/>
      </c>
      <c r="AM288" s="1564" t="str">
        <f t="shared" si="104"/>
        <v/>
      </c>
      <c r="AO288" s="1564" t="str">
        <f t="shared" si="105"/>
        <v/>
      </c>
      <c r="AQ288" s="1564" t="str">
        <f t="shared" si="106"/>
        <v/>
      </c>
    </row>
    <row r="289" spans="5:43">
      <c r="E289" s="1564" t="str">
        <f t="shared" si="107"/>
        <v/>
      </c>
      <c r="G289" s="1564" t="str">
        <f t="shared" si="107"/>
        <v/>
      </c>
      <c r="I289" s="1564" t="str">
        <f t="shared" si="89"/>
        <v/>
      </c>
      <c r="K289" s="1564" t="str">
        <f t="shared" si="90"/>
        <v/>
      </c>
      <c r="M289" s="1564" t="str">
        <f t="shared" si="91"/>
        <v/>
      </c>
      <c r="O289" s="1564" t="str">
        <f t="shared" si="92"/>
        <v/>
      </c>
      <c r="Q289" s="1564" t="str">
        <f t="shared" si="93"/>
        <v/>
      </c>
      <c r="S289" s="1564" t="str">
        <f t="shared" si="94"/>
        <v/>
      </c>
      <c r="U289" s="1564" t="str">
        <f t="shared" si="95"/>
        <v/>
      </c>
      <c r="W289" s="1564" t="str">
        <f t="shared" si="96"/>
        <v/>
      </c>
      <c r="Y289" s="1564" t="str">
        <f t="shared" si="97"/>
        <v/>
      </c>
      <c r="AA289" s="1564" t="str">
        <f t="shared" si="98"/>
        <v/>
      </c>
      <c r="AC289" s="1564" t="str">
        <f t="shared" si="99"/>
        <v/>
      </c>
      <c r="AE289" s="1564" t="str">
        <f t="shared" si="100"/>
        <v/>
      </c>
      <c r="AG289" s="1564" t="str">
        <f t="shared" si="101"/>
        <v/>
      </c>
      <c r="AI289" s="1564" t="str">
        <f t="shared" si="102"/>
        <v/>
      </c>
      <c r="AK289" s="1564" t="str">
        <f t="shared" si="103"/>
        <v/>
      </c>
      <c r="AM289" s="1564" t="str">
        <f t="shared" si="104"/>
        <v/>
      </c>
      <c r="AO289" s="1564" t="str">
        <f t="shared" si="105"/>
        <v/>
      </c>
      <c r="AQ289" s="1564" t="str">
        <f t="shared" si="106"/>
        <v/>
      </c>
    </row>
    <row r="290" spans="5:43">
      <c r="E290" s="1564" t="str">
        <f t="shared" si="107"/>
        <v/>
      </c>
      <c r="G290" s="1564" t="str">
        <f t="shared" si="107"/>
        <v/>
      </c>
      <c r="I290" s="1564" t="str">
        <f t="shared" si="89"/>
        <v/>
      </c>
      <c r="K290" s="1564" t="str">
        <f t="shared" si="90"/>
        <v/>
      </c>
      <c r="M290" s="1564" t="str">
        <f t="shared" si="91"/>
        <v/>
      </c>
      <c r="O290" s="1564" t="str">
        <f t="shared" si="92"/>
        <v/>
      </c>
      <c r="Q290" s="1564" t="str">
        <f t="shared" si="93"/>
        <v/>
      </c>
      <c r="S290" s="1564" t="str">
        <f t="shared" si="94"/>
        <v/>
      </c>
      <c r="U290" s="1564" t="str">
        <f t="shared" si="95"/>
        <v/>
      </c>
      <c r="W290" s="1564" t="str">
        <f t="shared" si="96"/>
        <v/>
      </c>
      <c r="Y290" s="1564" t="str">
        <f t="shared" si="97"/>
        <v/>
      </c>
      <c r="AA290" s="1564" t="str">
        <f t="shared" si="98"/>
        <v/>
      </c>
      <c r="AC290" s="1564" t="str">
        <f t="shared" si="99"/>
        <v/>
      </c>
      <c r="AE290" s="1564" t="str">
        <f t="shared" si="100"/>
        <v/>
      </c>
      <c r="AG290" s="1564" t="str">
        <f t="shared" si="101"/>
        <v/>
      </c>
      <c r="AI290" s="1564" t="str">
        <f t="shared" si="102"/>
        <v/>
      </c>
      <c r="AK290" s="1564" t="str">
        <f t="shared" si="103"/>
        <v/>
      </c>
      <c r="AM290" s="1564" t="str">
        <f t="shared" si="104"/>
        <v/>
      </c>
      <c r="AO290" s="1564" t="str">
        <f t="shared" si="105"/>
        <v/>
      </c>
      <c r="AQ290" s="1564" t="str">
        <f t="shared" si="106"/>
        <v/>
      </c>
    </row>
    <row r="291" spans="5:43">
      <c r="E291" s="1564" t="str">
        <f t="shared" si="107"/>
        <v/>
      </c>
      <c r="G291" s="1564" t="str">
        <f t="shared" si="107"/>
        <v/>
      </c>
      <c r="I291" s="1564" t="str">
        <f t="shared" si="89"/>
        <v/>
      </c>
      <c r="K291" s="1564" t="str">
        <f t="shared" si="90"/>
        <v/>
      </c>
      <c r="M291" s="1564" t="str">
        <f t="shared" si="91"/>
        <v/>
      </c>
      <c r="O291" s="1564" t="str">
        <f t="shared" si="92"/>
        <v/>
      </c>
      <c r="Q291" s="1564" t="str">
        <f t="shared" si="93"/>
        <v/>
      </c>
      <c r="S291" s="1564" t="str">
        <f t="shared" si="94"/>
        <v/>
      </c>
      <c r="U291" s="1564" t="str">
        <f t="shared" si="95"/>
        <v/>
      </c>
      <c r="W291" s="1564" t="str">
        <f t="shared" si="96"/>
        <v/>
      </c>
      <c r="Y291" s="1564" t="str">
        <f t="shared" si="97"/>
        <v/>
      </c>
      <c r="AA291" s="1564" t="str">
        <f t="shared" si="98"/>
        <v/>
      </c>
      <c r="AC291" s="1564" t="str">
        <f t="shared" si="99"/>
        <v/>
      </c>
      <c r="AE291" s="1564" t="str">
        <f t="shared" si="100"/>
        <v/>
      </c>
      <c r="AG291" s="1564" t="str">
        <f t="shared" si="101"/>
        <v/>
      </c>
      <c r="AI291" s="1564" t="str">
        <f t="shared" si="102"/>
        <v/>
      </c>
      <c r="AK291" s="1564" t="str">
        <f t="shared" si="103"/>
        <v/>
      </c>
      <c r="AM291" s="1564" t="str">
        <f t="shared" si="104"/>
        <v/>
      </c>
      <c r="AO291" s="1564" t="str">
        <f t="shared" si="105"/>
        <v/>
      </c>
      <c r="AQ291" s="1564" t="str">
        <f t="shared" si="106"/>
        <v/>
      </c>
    </row>
    <row r="292" spans="5:43">
      <c r="E292" s="1564" t="str">
        <f t="shared" si="107"/>
        <v/>
      </c>
      <c r="G292" s="1564" t="str">
        <f t="shared" si="107"/>
        <v/>
      </c>
      <c r="I292" s="1564" t="str">
        <f t="shared" si="89"/>
        <v/>
      </c>
      <c r="K292" s="1564" t="str">
        <f t="shared" si="90"/>
        <v/>
      </c>
      <c r="M292" s="1564" t="str">
        <f t="shared" si="91"/>
        <v/>
      </c>
      <c r="O292" s="1564" t="str">
        <f t="shared" si="92"/>
        <v/>
      </c>
      <c r="Q292" s="1564" t="str">
        <f t="shared" si="93"/>
        <v/>
      </c>
      <c r="S292" s="1564" t="str">
        <f t="shared" si="94"/>
        <v/>
      </c>
      <c r="U292" s="1564" t="str">
        <f t="shared" si="95"/>
        <v/>
      </c>
      <c r="W292" s="1564" t="str">
        <f t="shared" si="96"/>
        <v/>
      </c>
      <c r="Y292" s="1564" t="str">
        <f t="shared" si="97"/>
        <v/>
      </c>
      <c r="AA292" s="1564" t="str">
        <f t="shared" si="98"/>
        <v/>
      </c>
      <c r="AC292" s="1564" t="str">
        <f t="shared" si="99"/>
        <v/>
      </c>
      <c r="AE292" s="1564" t="str">
        <f t="shared" si="100"/>
        <v/>
      </c>
      <c r="AG292" s="1564" t="str">
        <f t="shared" si="101"/>
        <v/>
      </c>
      <c r="AI292" s="1564" t="str">
        <f t="shared" si="102"/>
        <v/>
      </c>
      <c r="AK292" s="1564" t="str">
        <f t="shared" si="103"/>
        <v/>
      </c>
      <c r="AM292" s="1564" t="str">
        <f t="shared" si="104"/>
        <v/>
      </c>
      <c r="AO292" s="1564" t="str">
        <f t="shared" si="105"/>
        <v/>
      </c>
      <c r="AQ292" s="1564" t="str">
        <f t="shared" si="106"/>
        <v/>
      </c>
    </row>
    <row r="293" spans="5:43">
      <c r="E293" s="1564" t="str">
        <f t="shared" si="107"/>
        <v/>
      </c>
      <c r="G293" s="1564" t="str">
        <f t="shared" si="107"/>
        <v/>
      </c>
      <c r="I293" s="1564" t="str">
        <f t="shared" si="89"/>
        <v/>
      </c>
      <c r="K293" s="1564" t="str">
        <f t="shared" si="90"/>
        <v/>
      </c>
      <c r="M293" s="1564" t="str">
        <f t="shared" si="91"/>
        <v/>
      </c>
      <c r="O293" s="1564" t="str">
        <f t="shared" si="92"/>
        <v/>
      </c>
      <c r="Q293" s="1564" t="str">
        <f t="shared" si="93"/>
        <v/>
      </c>
      <c r="S293" s="1564" t="str">
        <f t="shared" si="94"/>
        <v/>
      </c>
      <c r="U293" s="1564" t="str">
        <f t="shared" si="95"/>
        <v/>
      </c>
      <c r="W293" s="1564" t="str">
        <f t="shared" si="96"/>
        <v/>
      </c>
      <c r="Y293" s="1564" t="str">
        <f t="shared" si="97"/>
        <v/>
      </c>
      <c r="AA293" s="1564" t="str">
        <f t="shared" si="98"/>
        <v/>
      </c>
      <c r="AC293" s="1564" t="str">
        <f t="shared" si="99"/>
        <v/>
      </c>
      <c r="AE293" s="1564" t="str">
        <f t="shared" si="100"/>
        <v/>
      </c>
      <c r="AG293" s="1564" t="str">
        <f t="shared" si="101"/>
        <v/>
      </c>
      <c r="AI293" s="1564" t="str">
        <f t="shared" si="102"/>
        <v/>
      </c>
      <c r="AK293" s="1564" t="str">
        <f t="shared" si="103"/>
        <v/>
      </c>
      <c r="AM293" s="1564" t="str">
        <f t="shared" si="104"/>
        <v/>
      </c>
      <c r="AO293" s="1564" t="str">
        <f t="shared" si="105"/>
        <v/>
      </c>
      <c r="AQ293" s="1564" t="str">
        <f t="shared" si="106"/>
        <v/>
      </c>
    </row>
    <row r="294" spans="5:43">
      <c r="E294" s="1564" t="str">
        <f t="shared" si="107"/>
        <v/>
      </c>
      <c r="G294" s="1564" t="str">
        <f t="shared" si="107"/>
        <v/>
      </c>
      <c r="I294" s="1564" t="str">
        <f t="shared" si="89"/>
        <v/>
      </c>
      <c r="K294" s="1564" t="str">
        <f t="shared" si="90"/>
        <v/>
      </c>
      <c r="M294" s="1564" t="str">
        <f t="shared" si="91"/>
        <v/>
      </c>
      <c r="O294" s="1564" t="str">
        <f t="shared" si="92"/>
        <v/>
      </c>
      <c r="Q294" s="1564" t="str">
        <f t="shared" si="93"/>
        <v/>
      </c>
      <c r="S294" s="1564" t="str">
        <f t="shared" si="94"/>
        <v/>
      </c>
      <c r="U294" s="1564" t="str">
        <f t="shared" si="95"/>
        <v/>
      </c>
      <c r="W294" s="1564" t="str">
        <f t="shared" si="96"/>
        <v/>
      </c>
      <c r="Y294" s="1564" t="str">
        <f t="shared" si="97"/>
        <v/>
      </c>
      <c r="AA294" s="1564" t="str">
        <f t="shared" si="98"/>
        <v/>
      </c>
      <c r="AC294" s="1564" t="str">
        <f t="shared" si="99"/>
        <v/>
      </c>
      <c r="AE294" s="1564" t="str">
        <f t="shared" si="100"/>
        <v/>
      </c>
      <c r="AG294" s="1564" t="str">
        <f t="shared" si="101"/>
        <v/>
      </c>
      <c r="AI294" s="1564" t="str">
        <f t="shared" si="102"/>
        <v/>
      </c>
      <c r="AK294" s="1564" t="str">
        <f t="shared" si="103"/>
        <v/>
      </c>
      <c r="AM294" s="1564" t="str">
        <f t="shared" si="104"/>
        <v/>
      </c>
      <c r="AO294" s="1564" t="str">
        <f t="shared" si="105"/>
        <v/>
      </c>
      <c r="AQ294" s="1564" t="str">
        <f t="shared" si="106"/>
        <v/>
      </c>
    </row>
    <row r="295" spans="5:43">
      <c r="E295" s="1564" t="str">
        <f t="shared" si="107"/>
        <v/>
      </c>
      <c r="G295" s="1564" t="str">
        <f t="shared" si="107"/>
        <v/>
      </c>
      <c r="I295" s="1564" t="str">
        <f t="shared" si="89"/>
        <v/>
      </c>
      <c r="K295" s="1564" t="str">
        <f t="shared" si="90"/>
        <v/>
      </c>
      <c r="M295" s="1564" t="str">
        <f t="shared" si="91"/>
        <v/>
      </c>
      <c r="O295" s="1564" t="str">
        <f t="shared" si="92"/>
        <v/>
      </c>
      <c r="Q295" s="1564" t="str">
        <f t="shared" si="93"/>
        <v/>
      </c>
      <c r="S295" s="1564" t="str">
        <f t="shared" si="94"/>
        <v/>
      </c>
      <c r="U295" s="1564" t="str">
        <f t="shared" si="95"/>
        <v/>
      </c>
      <c r="W295" s="1564" t="str">
        <f t="shared" si="96"/>
        <v/>
      </c>
      <c r="Y295" s="1564" t="str">
        <f t="shared" si="97"/>
        <v/>
      </c>
      <c r="AA295" s="1564" t="str">
        <f t="shared" si="98"/>
        <v/>
      </c>
      <c r="AC295" s="1564" t="str">
        <f t="shared" si="99"/>
        <v/>
      </c>
      <c r="AE295" s="1564" t="str">
        <f t="shared" si="100"/>
        <v/>
      </c>
      <c r="AG295" s="1564" t="str">
        <f t="shared" si="101"/>
        <v/>
      </c>
      <c r="AI295" s="1564" t="str">
        <f t="shared" si="102"/>
        <v/>
      </c>
      <c r="AK295" s="1564" t="str">
        <f t="shared" si="103"/>
        <v/>
      </c>
      <c r="AM295" s="1564" t="str">
        <f t="shared" si="104"/>
        <v/>
      </c>
      <c r="AO295" s="1564" t="str">
        <f t="shared" si="105"/>
        <v/>
      </c>
      <c r="AQ295" s="1564" t="str">
        <f t="shared" si="106"/>
        <v/>
      </c>
    </row>
    <row r="296" spans="5:43">
      <c r="E296" s="1564" t="str">
        <f t="shared" si="107"/>
        <v/>
      </c>
      <c r="G296" s="1564" t="str">
        <f t="shared" si="107"/>
        <v/>
      </c>
      <c r="I296" s="1564" t="str">
        <f t="shared" si="89"/>
        <v/>
      </c>
      <c r="K296" s="1564" t="str">
        <f t="shared" si="90"/>
        <v/>
      </c>
      <c r="M296" s="1564" t="str">
        <f t="shared" si="91"/>
        <v/>
      </c>
      <c r="O296" s="1564" t="str">
        <f t="shared" si="92"/>
        <v/>
      </c>
      <c r="Q296" s="1564" t="str">
        <f t="shared" si="93"/>
        <v/>
      </c>
      <c r="S296" s="1564" t="str">
        <f t="shared" si="94"/>
        <v/>
      </c>
      <c r="U296" s="1564" t="str">
        <f t="shared" si="95"/>
        <v/>
      </c>
      <c r="W296" s="1564" t="str">
        <f t="shared" si="96"/>
        <v/>
      </c>
      <c r="Y296" s="1564" t="str">
        <f t="shared" si="97"/>
        <v/>
      </c>
      <c r="AA296" s="1564" t="str">
        <f t="shared" si="98"/>
        <v/>
      </c>
      <c r="AC296" s="1564" t="str">
        <f t="shared" si="99"/>
        <v/>
      </c>
      <c r="AE296" s="1564" t="str">
        <f t="shared" si="100"/>
        <v/>
      </c>
      <c r="AG296" s="1564" t="str">
        <f t="shared" si="101"/>
        <v/>
      </c>
      <c r="AI296" s="1564" t="str">
        <f t="shared" si="102"/>
        <v/>
      </c>
      <c r="AK296" s="1564" t="str">
        <f t="shared" si="103"/>
        <v/>
      </c>
      <c r="AM296" s="1564" t="str">
        <f t="shared" si="104"/>
        <v/>
      </c>
      <c r="AO296" s="1564" t="str">
        <f t="shared" si="105"/>
        <v/>
      </c>
      <c r="AQ296" s="1564" t="str">
        <f t="shared" si="106"/>
        <v/>
      </c>
    </row>
    <row r="297" spans="5:43">
      <c r="E297" s="1564" t="str">
        <f t="shared" si="107"/>
        <v/>
      </c>
      <c r="G297" s="1564" t="str">
        <f t="shared" si="107"/>
        <v/>
      </c>
      <c r="I297" s="1564" t="str">
        <f t="shared" si="89"/>
        <v/>
      </c>
      <c r="K297" s="1564" t="str">
        <f t="shared" si="90"/>
        <v/>
      </c>
      <c r="M297" s="1564" t="str">
        <f t="shared" si="91"/>
        <v/>
      </c>
      <c r="O297" s="1564" t="str">
        <f t="shared" si="92"/>
        <v/>
      </c>
      <c r="Q297" s="1564" t="str">
        <f t="shared" si="93"/>
        <v/>
      </c>
      <c r="S297" s="1564" t="str">
        <f t="shared" si="94"/>
        <v/>
      </c>
      <c r="U297" s="1564" t="str">
        <f t="shared" si="95"/>
        <v/>
      </c>
      <c r="W297" s="1564" t="str">
        <f t="shared" si="96"/>
        <v/>
      </c>
      <c r="Y297" s="1564" t="str">
        <f t="shared" si="97"/>
        <v/>
      </c>
      <c r="AA297" s="1564" t="str">
        <f t="shared" si="98"/>
        <v/>
      </c>
      <c r="AC297" s="1564" t="str">
        <f t="shared" si="99"/>
        <v/>
      </c>
      <c r="AE297" s="1564" t="str">
        <f t="shared" si="100"/>
        <v/>
      </c>
      <c r="AG297" s="1564" t="str">
        <f t="shared" si="101"/>
        <v/>
      </c>
      <c r="AI297" s="1564" t="str">
        <f t="shared" si="102"/>
        <v/>
      </c>
      <c r="AK297" s="1564" t="str">
        <f t="shared" si="103"/>
        <v/>
      </c>
      <c r="AM297" s="1564" t="str">
        <f t="shared" si="104"/>
        <v/>
      </c>
      <c r="AO297" s="1564" t="str">
        <f t="shared" si="105"/>
        <v/>
      </c>
      <c r="AQ297" s="1564" t="str">
        <f t="shared" si="106"/>
        <v/>
      </c>
    </row>
    <row r="298" spans="5:43">
      <c r="E298" s="1564" t="str">
        <f t="shared" si="107"/>
        <v/>
      </c>
      <c r="G298" s="1564" t="str">
        <f t="shared" si="107"/>
        <v/>
      </c>
      <c r="I298" s="1564" t="str">
        <f t="shared" si="89"/>
        <v/>
      </c>
      <c r="K298" s="1564" t="str">
        <f t="shared" si="90"/>
        <v/>
      </c>
      <c r="M298" s="1564" t="str">
        <f t="shared" si="91"/>
        <v/>
      </c>
      <c r="O298" s="1564" t="str">
        <f t="shared" si="92"/>
        <v/>
      </c>
      <c r="Q298" s="1564" t="str">
        <f t="shared" si="93"/>
        <v/>
      </c>
      <c r="S298" s="1564" t="str">
        <f t="shared" si="94"/>
        <v/>
      </c>
      <c r="U298" s="1564" t="str">
        <f t="shared" si="95"/>
        <v/>
      </c>
      <c r="W298" s="1564" t="str">
        <f t="shared" si="96"/>
        <v/>
      </c>
      <c r="Y298" s="1564" t="str">
        <f t="shared" si="97"/>
        <v/>
      </c>
      <c r="AA298" s="1564" t="str">
        <f t="shared" si="98"/>
        <v/>
      </c>
      <c r="AC298" s="1564" t="str">
        <f t="shared" si="99"/>
        <v/>
      </c>
      <c r="AE298" s="1564" t="str">
        <f t="shared" si="100"/>
        <v/>
      </c>
      <c r="AG298" s="1564" t="str">
        <f t="shared" si="101"/>
        <v/>
      </c>
      <c r="AI298" s="1564" t="str">
        <f t="shared" si="102"/>
        <v/>
      </c>
      <c r="AK298" s="1564" t="str">
        <f t="shared" si="103"/>
        <v/>
      </c>
      <c r="AM298" s="1564" t="str">
        <f t="shared" si="104"/>
        <v/>
      </c>
      <c r="AO298" s="1564" t="str">
        <f t="shared" si="105"/>
        <v/>
      </c>
      <c r="AQ298" s="1564" t="str">
        <f t="shared" si="106"/>
        <v/>
      </c>
    </row>
    <row r="299" spans="5:43">
      <c r="E299" s="1564" t="str">
        <f t="shared" si="107"/>
        <v/>
      </c>
      <c r="G299" s="1564" t="str">
        <f t="shared" si="107"/>
        <v/>
      </c>
      <c r="I299" s="1564" t="str">
        <f t="shared" si="89"/>
        <v/>
      </c>
      <c r="K299" s="1564" t="str">
        <f t="shared" si="90"/>
        <v/>
      </c>
      <c r="M299" s="1564" t="str">
        <f t="shared" si="91"/>
        <v/>
      </c>
      <c r="O299" s="1564" t="str">
        <f t="shared" si="92"/>
        <v/>
      </c>
      <c r="Q299" s="1564" t="str">
        <f t="shared" si="93"/>
        <v/>
      </c>
      <c r="S299" s="1564" t="str">
        <f t="shared" si="94"/>
        <v/>
      </c>
      <c r="U299" s="1564" t="str">
        <f t="shared" si="95"/>
        <v/>
      </c>
      <c r="W299" s="1564" t="str">
        <f t="shared" si="96"/>
        <v/>
      </c>
      <c r="Y299" s="1564" t="str">
        <f t="shared" si="97"/>
        <v/>
      </c>
      <c r="AA299" s="1564" t="str">
        <f t="shared" si="98"/>
        <v/>
      </c>
      <c r="AC299" s="1564" t="str">
        <f t="shared" si="99"/>
        <v/>
      </c>
      <c r="AE299" s="1564" t="str">
        <f t="shared" si="100"/>
        <v/>
      </c>
      <c r="AG299" s="1564" t="str">
        <f t="shared" si="101"/>
        <v/>
      </c>
      <c r="AI299" s="1564" t="str">
        <f t="shared" si="102"/>
        <v/>
      </c>
      <c r="AK299" s="1564" t="str">
        <f t="shared" si="103"/>
        <v/>
      </c>
      <c r="AM299" s="1564" t="str">
        <f t="shared" si="104"/>
        <v/>
      </c>
      <c r="AO299" s="1564" t="str">
        <f t="shared" si="105"/>
        <v/>
      </c>
      <c r="AQ299" s="1564" t="str">
        <f t="shared" si="106"/>
        <v/>
      </c>
    </row>
    <row r="300" spans="5:43">
      <c r="E300" s="1564" t="str">
        <f t="shared" si="107"/>
        <v/>
      </c>
      <c r="G300" s="1564" t="str">
        <f t="shared" si="107"/>
        <v/>
      </c>
      <c r="I300" s="1564" t="str">
        <f t="shared" si="89"/>
        <v/>
      </c>
      <c r="K300" s="1564" t="str">
        <f t="shared" si="90"/>
        <v/>
      </c>
      <c r="M300" s="1564" t="str">
        <f t="shared" si="91"/>
        <v/>
      </c>
      <c r="O300" s="1564" t="str">
        <f t="shared" si="92"/>
        <v/>
      </c>
      <c r="Q300" s="1564" t="str">
        <f t="shared" si="93"/>
        <v/>
      </c>
      <c r="S300" s="1564" t="str">
        <f t="shared" si="94"/>
        <v/>
      </c>
      <c r="U300" s="1564" t="str">
        <f t="shared" si="95"/>
        <v/>
      </c>
      <c r="W300" s="1564" t="str">
        <f t="shared" si="96"/>
        <v/>
      </c>
      <c r="Y300" s="1564" t="str">
        <f t="shared" si="97"/>
        <v/>
      </c>
      <c r="AA300" s="1564" t="str">
        <f t="shared" si="98"/>
        <v/>
      </c>
      <c r="AC300" s="1564" t="str">
        <f t="shared" si="99"/>
        <v/>
      </c>
      <c r="AE300" s="1564" t="str">
        <f t="shared" si="100"/>
        <v/>
      </c>
      <c r="AG300" s="1564" t="str">
        <f t="shared" si="101"/>
        <v/>
      </c>
      <c r="AI300" s="1564" t="str">
        <f t="shared" si="102"/>
        <v/>
      </c>
      <c r="AK300" s="1564" t="str">
        <f t="shared" si="103"/>
        <v/>
      </c>
      <c r="AM300" s="1564" t="str">
        <f t="shared" si="104"/>
        <v/>
      </c>
      <c r="AO300" s="1564" t="str">
        <f t="shared" si="105"/>
        <v/>
      </c>
      <c r="AQ300" s="1564" t="str">
        <f t="shared" si="106"/>
        <v/>
      </c>
    </row>
  </sheetData>
  <mergeCells count="1">
    <mergeCell ref="A3:A6"/>
  </mergeCells>
  <conditionalFormatting sqref="E12:E300">
    <cfRule type="expression" dxfId="15"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14" priority="1">
      <formula>AND(LEN(G12)&gt;0,OR(G12&lt;G$2,G12&gt;G$3))</formula>
    </cfRule>
  </conditionalFormatting>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5A5BE-A800-42A5-92C5-13E7C34FB929}">
  <sheetPr codeName="Sheet1">
    <tabColor rgb="FF00B0F0"/>
    <pageSetUpPr fitToPage="1"/>
  </sheetPr>
  <dimension ref="A1:AD46"/>
  <sheetViews>
    <sheetView topLeftCell="H10" zoomScale="90" zoomScaleNormal="90" workbookViewId="0">
      <selection activeCell="W28" sqref="W28"/>
    </sheetView>
  </sheetViews>
  <sheetFormatPr defaultColWidth="8.7265625" defaultRowHeight="14.5"/>
  <cols>
    <col min="1" max="1" width="26" style="1125" hidden="1" customWidth="1"/>
    <col min="2" max="2" width="13.453125" style="1125" hidden="1" customWidth="1"/>
    <col min="3" max="3" width="11.453125" style="1125" hidden="1" customWidth="1"/>
    <col min="4" max="4" width="12.453125" style="1125" hidden="1" customWidth="1"/>
    <col min="5" max="7" width="8.7265625" style="1125" hidden="1" customWidth="1"/>
    <col min="8" max="8" width="4.1796875" style="1125" customWidth="1"/>
    <col min="9" max="9" width="35" style="1125" customWidth="1"/>
    <col min="10" max="10" width="16.453125" style="1125" customWidth="1"/>
    <col min="11" max="11" width="17.453125" style="1125" customWidth="1"/>
    <col min="12" max="12" width="4.453125" style="1125" customWidth="1"/>
    <col min="13" max="13" width="12.1796875" style="1125" customWidth="1"/>
    <col min="14" max="14" width="15.453125" style="1125" customWidth="1"/>
    <col min="15" max="15" width="3.453125" style="1125" customWidth="1"/>
    <col min="16" max="16" width="15.1796875" style="1125" customWidth="1"/>
    <col min="17" max="17" width="17.7265625" style="1125" customWidth="1"/>
    <col min="18" max="18" width="3.453125" style="1125" hidden="1" customWidth="1"/>
    <col min="19" max="19" width="22.453125" style="1125" hidden="1" customWidth="1"/>
    <col min="20" max="20" width="8.7265625" style="1125" hidden="1" customWidth="1"/>
    <col min="21" max="21" width="11.7265625" style="1125" customWidth="1"/>
    <col min="22" max="22" width="25.54296875" style="1125" customWidth="1"/>
    <col min="23" max="24" width="9.1796875" style="1125" customWidth="1"/>
    <col min="25" max="25" width="8.7265625" style="1125" customWidth="1"/>
    <col min="26" max="27" width="12.453125" style="1125" customWidth="1"/>
    <col min="28" max="28" width="8.7265625" style="1125"/>
    <col min="29" max="29" width="10.453125" style="1125" bestFit="1" customWidth="1"/>
    <col min="30" max="30" width="14.1796875" style="1125" customWidth="1"/>
    <col min="31" max="31" width="11.453125" style="1125" customWidth="1"/>
    <col min="32" max="32" width="12" style="1125" customWidth="1"/>
    <col min="33" max="33" width="10.453125" style="1125" customWidth="1"/>
    <col min="34" max="16384" width="8.7265625" style="1125"/>
  </cols>
  <sheetData>
    <row r="1" spans="1:29" ht="15" thickBot="1"/>
    <row r="2" spans="1:29" ht="18" customHeight="1" thickBot="1">
      <c r="A2" s="1126"/>
      <c r="B2" s="3097" t="s">
        <v>420</v>
      </c>
      <c r="C2" s="3098"/>
      <c r="D2" s="3099"/>
      <c r="E2" s="1127"/>
      <c r="F2" s="1128">
        <v>100</v>
      </c>
      <c r="I2" s="3092" t="s">
        <v>674</v>
      </c>
      <c r="J2" s="3336"/>
      <c r="K2" s="3094"/>
      <c r="L2" s="1129"/>
      <c r="M2" s="3337" t="s">
        <v>421</v>
      </c>
      <c r="N2" s="3096"/>
      <c r="O2" s="1129"/>
      <c r="P2" s="3337" t="s">
        <v>673</v>
      </c>
      <c r="Q2" s="3096"/>
      <c r="R2" s="1129"/>
      <c r="S2" s="1130" t="s">
        <v>422</v>
      </c>
      <c r="T2" s="1131"/>
    </row>
    <row r="3" spans="1:29" ht="15" thickBot="1">
      <c r="A3" s="1132" t="s">
        <v>423</v>
      </c>
      <c r="B3" s="1133">
        <v>1</v>
      </c>
      <c r="C3" s="1128">
        <v>2</v>
      </c>
      <c r="D3" s="1134">
        <v>3</v>
      </c>
      <c r="E3" s="1135" t="s">
        <v>18</v>
      </c>
      <c r="F3" s="1128">
        <v>1.4</v>
      </c>
      <c r="G3" s="1136" t="s">
        <v>6</v>
      </c>
      <c r="I3" s="2164" t="s">
        <v>849</v>
      </c>
      <c r="J3" s="2168" t="s">
        <v>425</v>
      </c>
      <c r="K3" s="2224">
        <v>12</v>
      </c>
      <c r="L3" s="2234"/>
      <c r="M3" s="2235"/>
      <c r="N3" s="1216"/>
      <c r="O3" s="1138"/>
      <c r="P3" s="2215"/>
      <c r="Q3" s="1216"/>
      <c r="R3" s="1138"/>
      <c r="S3" s="1139"/>
    </row>
    <row r="4" spans="1:29" ht="15" thickBot="1">
      <c r="A4" s="1140" t="s">
        <v>287</v>
      </c>
      <c r="B4" s="1141">
        <v>0.5</v>
      </c>
      <c r="C4" s="1141">
        <v>0.5</v>
      </c>
      <c r="D4" s="1141">
        <v>0.5</v>
      </c>
      <c r="E4" s="1142">
        <f>D4+C4+B4</f>
        <v>1.5</v>
      </c>
      <c r="F4" s="1128" t="e">
        <f>E4*#REF!</f>
        <v>#REF!</v>
      </c>
      <c r="G4" s="1135">
        <f t="shared" ref="G4:G6" si="0">E4*1.4</f>
        <v>2.0999999999999996</v>
      </c>
      <c r="I4" s="229" t="s">
        <v>23</v>
      </c>
      <c r="J4" s="2169" t="s">
        <v>6</v>
      </c>
      <c r="K4" s="2225" t="s">
        <v>7</v>
      </c>
      <c r="L4" s="2236"/>
      <c r="M4" s="2237" t="s">
        <v>6</v>
      </c>
      <c r="N4" s="1186" t="s">
        <v>7</v>
      </c>
      <c r="O4" s="1143"/>
      <c r="P4" s="2169" t="s">
        <v>6</v>
      </c>
      <c r="Q4" s="1186" t="s">
        <v>7</v>
      </c>
      <c r="R4" s="1143"/>
      <c r="S4" s="1144"/>
    </row>
    <row r="5" spans="1:29">
      <c r="A5" s="1140" t="s">
        <v>244</v>
      </c>
      <c r="B5" s="1141">
        <v>0.5</v>
      </c>
      <c r="C5" s="1141">
        <v>0.5</v>
      </c>
      <c r="D5" s="1141"/>
      <c r="E5" s="1142">
        <f t="shared" ref="E5:E6" si="1">D5+C5+B5</f>
        <v>1</v>
      </c>
      <c r="F5" s="1128" t="e">
        <f>E5*#REF!</f>
        <v>#REF!</v>
      </c>
      <c r="G5" s="1135">
        <f t="shared" si="0"/>
        <v>1.4</v>
      </c>
      <c r="I5" s="109" t="s">
        <v>287</v>
      </c>
      <c r="J5" s="2170"/>
      <c r="K5" s="1201">
        <f>' TEA Models 3389'!L5</f>
        <v>169742.22719999999</v>
      </c>
      <c r="L5" s="2236"/>
      <c r="M5" s="2238"/>
      <c r="N5" s="1191">
        <v>0</v>
      </c>
      <c r="O5" s="1143"/>
      <c r="P5" s="2216"/>
      <c r="Q5" s="1191">
        <f>P5*L5</f>
        <v>0</v>
      </c>
      <c r="R5" s="1143"/>
      <c r="S5" s="1144"/>
    </row>
    <row r="6" spans="1:29" ht="16.5" customHeight="1" thickBot="1">
      <c r="A6" s="1145" t="s">
        <v>426</v>
      </c>
      <c r="B6" s="1141">
        <v>1</v>
      </c>
      <c r="C6" s="1141">
        <v>4</v>
      </c>
      <c r="D6" s="1141"/>
      <c r="E6" s="1142">
        <f t="shared" si="1"/>
        <v>5</v>
      </c>
      <c r="F6" s="1128" t="e">
        <f>E6*#REF!</f>
        <v>#REF!</v>
      </c>
      <c r="G6" s="1135">
        <f t="shared" si="0"/>
        <v>7</v>
      </c>
      <c r="I6" s="2165" t="s">
        <v>842</v>
      </c>
      <c r="J6" s="2171"/>
      <c r="K6" s="1202">
        <f>SUM(' TEA Models 3389'!L6:L14)</f>
        <v>598886.63669119996</v>
      </c>
      <c r="L6" s="2236"/>
      <c r="M6" s="2238"/>
      <c r="N6" s="1191">
        <f>' TEA Models 3389'!O6+' TEA Models 3389'!O7+' TEA Models 3389'!O8+' TEA Models 3389'!O11</f>
        <v>494254.65980800003</v>
      </c>
      <c r="O6" s="1143"/>
      <c r="P6" s="2216"/>
      <c r="Q6" s="1191">
        <f>' TEA Models 3389'!R6+' TEA Models 3389'!R7+' TEA Models 3389'!R8+' TEA Models 3389'!R11</f>
        <v>256679.47352319999</v>
      </c>
      <c r="R6" s="1143"/>
      <c r="S6" s="1144"/>
    </row>
    <row r="7" spans="1:29" ht="15.5" thickTop="1" thickBot="1">
      <c r="I7" s="226" t="s">
        <v>12</v>
      </c>
      <c r="J7" s="2172">
        <f>' TEA Models 3389'!K15</f>
        <v>14.448400000000001</v>
      </c>
      <c r="K7" s="2226">
        <f>SUM(K5:K6)</f>
        <v>768628.86389119993</v>
      </c>
      <c r="L7" s="2236"/>
      <c r="M7" s="2239">
        <f>' TEA Models 3389'!N15</f>
        <v>9.5060000000000002</v>
      </c>
      <c r="N7" s="2188">
        <f>SUM(N5:N6)</f>
        <v>494254.65980800003</v>
      </c>
      <c r="O7" s="1143"/>
      <c r="P7" s="2221">
        <f>' TEA Models 3389'!Q15</f>
        <v>4.6423999999999994</v>
      </c>
      <c r="Q7" s="2188">
        <f>SUM(Q5:Q6)</f>
        <v>256679.47352319999</v>
      </c>
      <c r="R7" s="1143"/>
      <c r="S7" s="1144"/>
    </row>
    <row r="8" spans="1:29" ht="15" thickBot="1">
      <c r="I8" s="1209" t="s">
        <v>440</v>
      </c>
      <c r="J8" s="2173">
        <f>'M2021 BLS  53%ile'!D38</f>
        <v>0.25390000000000001</v>
      </c>
      <c r="K8" s="2227">
        <f>K7*J8</f>
        <v>195154.86854197568</v>
      </c>
      <c r="L8" s="2236"/>
      <c r="M8" s="2240"/>
      <c r="N8" s="1195">
        <f>N7*J8</f>
        <v>125491.25812525122</v>
      </c>
      <c r="O8" s="1143"/>
      <c r="P8" s="2213"/>
      <c r="Q8" s="1195">
        <f>Q7*J8</f>
        <v>65170.918327540479</v>
      </c>
      <c r="R8" s="1143"/>
      <c r="S8" s="1144"/>
    </row>
    <row r="9" spans="1:29" ht="15.5" thickTop="1" thickBot="1">
      <c r="I9" s="2165" t="s">
        <v>119</v>
      </c>
      <c r="J9" s="2174">
        <f>'FALL CAF 2022'!CI24</f>
        <v>2.7811565914169036E-2</v>
      </c>
      <c r="K9" s="1202">
        <f>(K7+K8)*J9</f>
        <v>26804.334801569119</v>
      </c>
      <c r="L9" s="2241"/>
      <c r="M9" s="2242"/>
      <c r="N9" s="1196">
        <f>(N7+N8)*J9</f>
        <v>17236.104446637812</v>
      </c>
      <c r="O9" s="1155"/>
      <c r="P9" s="2217"/>
      <c r="Q9" s="1196">
        <f>(Q7+Q8)*J9</f>
        <v>8951.163387458002</v>
      </c>
      <c r="R9" s="1155"/>
      <c r="S9" s="1156"/>
      <c r="AC9" s="1157"/>
    </row>
    <row r="10" spans="1:29">
      <c r="I10" s="2190" t="s">
        <v>250</v>
      </c>
      <c r="J10" s="1288"/>
      <c r="K10" s="2228">
        <f>SUM(K7:K9)</f>
        <v>990588.06723474478</v>
      </c>
      <c r="L10" s="2241"/>
      <c r="M10" s="2243"/>
      <c r="N10" s="1199">
        <f>SUM(N7:N9)</f>
        <v>636982.02237988904</v>
      </c>
      <c r="O10" s="1155"/>
      <c r="P10" s="2222"/>
      <c r="Q10" s="1199">
        <f>SUM(Q7:Q9)</f>
        <v>330801.55523819849</v>
      </c>
      <c r="R10" s="1155"/>
      <c r="S10" s="1156"/>
      <c r="AC10" s="1157"/>
    </row>
    <row r="11" spans="1:29">
      <c r="I11" s="117"/>
      <c r="J11" s="2197"/>
      <c r="K11" s="2214"/>
      <c r="L11" s="2241"/>
      <c r="M11" s="2244"/>
      <c r="N11" s="1191"/>
      <c r="O11" s="1155"/>
      <c r="P11" s="2211"/>
      <c r="Q11" s="1191"/>
      <c r="R11" s="1155"/>
      <c r="S11" s="1156"/>
      <c r="AC11" s="1157"/>
    </row>
    <row r="12" spans="1:29">
      <c r="I12" s="1737" t="s">
        <v>761</v>
      </c>
      <c r="J12" s="2175">
        <f ca="1">'FY21 UFR BTL 3389'!E5</f>
        <v>10268.089546575602</v>
      </c>
      <c r="K12" s="1202">
        <f ca="1">J12*J7</f>
        <v>148357.46500474293</v>
      </c>
      <c r="L12" s="2236"/>
      <c r="M12" s="2244"/>
      <c r="N12" s="1191">
        <f ca="1">M7*J12</f>
        <v>97608.459229747677</v>
      </c>
      <c r="O12" s="1143"/>
      <c r="P12" s="2211"/>
      <c r="Q12" s="1191">
        <f ca="1">J12*P7</f>
        <v>47668.578911022567</v>
      </c>
      <c r="R12" s="1143"/>
      <c r="S12" s="1144"/>
    </row>
    <row r="13" spans="1:29" ht="15" thickBot="1">
      <c r="I13" s="2180" t="s">
        <v>762</v>
      </c>
      <c r="J13" s="2181">
        <f>'FY21 UFR BTL 3389'!AP19</f>
        <v>9801.4039081768169</v>
      </c>
      <c r="K13" s="1233">
        <f>J13*J7</f>
        <v>141614.60422690192</v>
      </c>
      <c r="L13" s="2236"/>
      <c r="M13" s="2240"/>
      <c r="N13" s="1195"/>
      <c r="O13" s="1143"/>
      <c r="P13" s="2213"/>
      <c r="Q13" s="1195"/>
      <c r="R13" s="1143"/>
      <c r="S13" s="1144"/>
      <c r="V13" s="1158"/>
      <c r="W13" s="1159"/>
      <c r="Z13" s="1128"/>
      <c r="AA13" s="1128"/>
    </row>
    <row r="14" spans="1:29" ht="15" thickTop="1">
      <c r="I14" s="2191" t="s">
        <v>16</v>
      </c>
      <c r="J14" s="2177"/>
      <c r="K14" s="2214">
        <f ca="1">SUM(K10:K13)</f>
        <v>1280560.1364663895</v>
      </c>
      <c r="L14" s="2236"/>
      <c r="M14" s="2244"/>
      <c r="N14" s="2185">
        <f ca="1">N12+N10</f>
        <v>734590.48160963668</v>
      </c>
      <c r="O14" s="1143"/>
      <c r="P14" s="2211"/>
      <c r="Q14" s="2185">
        <f ca="1">Q12+Q10</f>
        <v>378470.13414922106</v>
      </c>
      <c r="R14" s="1143"/>
      <c r="S14" s="1144"/>
      <c r="V14" s="1158"/>
      <c r="W14" s="1163"/>
      <c r="X14" s="1164"/>
      <c r="Y14" s="1161"/>
      <c r="Z14" s="1162"/>
      <c r="AA14" s="1162"/>
    </row>
    <row r="15" spans="1:29">
      <c r="I15" s="159" t="s">
        <v>442</v>
      </c>
      <c r="J15" s="2186">
        <f>'M2021 BLS  53%ile'!D41</f>
        <v>0.12</v>
      </c>
      <c r="K15" s="2229">
        <f ca="1">(K14-K9)*J15</f>
        <v>150450.69619977844</v>
      </c>
      <c r="L15" s="2236"/>
      <c r="M15" s="2245"/>
      <c r="N15" s="1206">
        <f ca="1">(N14-N9)*J15</f>
        <v>86082.525259559858</v>
      </c>
      <c r="O15" s="1143"/>
      <c r="P15" s="2223"/>
      <c r="Q15" s="1206">
        <f ca="1">(Q14-Q9)*J15</f>
        <v>44342.276491411561</v>
      </c>
      <c r="R15" s="1143"/>
      <c r="S15" s="1144"/>
      <c r="V15" s="2198"/>
      <c r="W15" s="1166"/>
      <c r="X15" s="1167"/>
      <c r="Y15" s="1161"/>
      <c r="Z15" s="1162"/>
      <c r="AA15" s="1162"/>
    </row>
    <row r="16" spans="1:29" s="1168" customFormat="1" ht="15" thickBot="1">
      <c r="I16" s="2194" t="s">
        <v>808</v>
      </c>
      <c r="J16" s="2195">
        <f>J9</f>
        <v>2.7811565914169036E-2</v>
      </c>
      <c r="K16" s="2230">
        <f ca="1">(K12+K13)*J16</f>
        <v>8064.5773167038778</v>
      </c>
      <c r="L16" s="2236"/>
      <c r="M16" s="2246"/>
      <c r="N16" s="1195">
        <f ca="1">N12*J16</f>
        <v>2714.6440976486083</v>
      </c>
      <c r="O16" s="1143"/>
      <c r="P16" s="2218"/>
      <c r="Q16" s="1195">
        <f ca="1">Q12*J16</f>
        <v>1325.7378244186721</v>
      </c>
      <c r="R16" s="1143"/>
      <c r="S16" s="1144"/>
      <c r="V16" s="1125"/>
      <c r="W16" s="1125"/>
      <c r="X16" s="1125"/>
      <c r="Y16" s="1169"/>
      <c r="Z16" s="1170"/>
      <c r="AA16" s="1170"/>
    </row>
    <row r="17" spans="1:30" ht="15.5" thickTop="1" thickBot="1">
      <c r="I17" s="117" t="s">
        <v>18</v>
      </c>
      <c r="J17" s="2193"/>
      <c r="K17" s="2214">
        <f ca="1">SUM(K14:K16)</f>
        <v>1439075.409982872</v>
      </c>
      <c r="L17" s="2247"/>
      <c r="M17" s="2248"/>
      <c r="N17" s="2188">
        <f ca="1">SUM(N14:N16)</f>
        <v>823387.6509668451</v>
      </c>
      <c r="O17" s="1143"/>
      <c r="P17" s="2219"/>
      <c r="Q17" s="2188">
        <f ca="1">SUM(Q14:Q16)</f>
        <v>424138.14846505132</v>
      </c>
      <c r="R17" s="1143"/>
      <c r="S17" s="1172"/>
      <c r="Y17" s="1161"/>
      <c r="Z17" s="1162"/>
      <c r="AA17" s="1162"/>
    </row>
    <row r="18" spans="1:30" ht="15" thickBot="1">
      <c r="I18" s="2196" t="s">
        <v>443</v>
      </c>
      <c r="J18" s="2183"/>
      <c r="K18" s="2231">
        <f ca="1">K17/K3</f>
        <v>119922.950831906</v>
      </c>
      <c r="L18" s="2236"/>
      <c r="M18" s="2242"/>
      <c r="N18" s="1196">
        <f ca="1">N17/K3</f>
        <v>68615.63758057043</v>
      </c>
      <c r="O18" s="1143"/>
      <c r="P18" s="2217"/>
      <c r="Q18" s="1196">
        <f ca="1">Q17/12</f>
        <v>35344.845705420943</v>
      </c>
      <c r="R18" s="1143"/>
      <c r="S18" s="1173">
        <f ca="1">K17+N17</f>
        <v>2262463.0609497172</v>
      </c>
      <c r="Y18" s="1161"/>
      <c r="Z18" s="1162"/>
      <c r="AA18" s="1162"/>
    </row>
    <row r="19" spans="1:30" ht="15" thickBot="1">
      <c r="I19" s="226" t="s">
        <v>444</v>
      </c>
      <c r="J19" s="2178"/>
      <c r="K19" s="2232">
        <f ca="1">K18/100</f>
        <v>1199.22950831906</v>
      </c>
      <c r="L19" s="2236"/>
      <c r="M19" s="2242"/>
      <c r="N19" s="81">
        <f ca="1">N18/100</f>
        <v>686.15637580570433</v>
      </c>
      <c r="O19" s="1143"/>
      <c r="P19" s="2217"/>
      <c r="Q19" s="81">
        <f ca="1">Q18/100</f>
        <v>353.44845705420943</v>
      </c>
      <c r="R19" s="1143"/>
      <c r="S19" s="1173">
        <f ca="1">K18+N18</f>
        <v>188538.58841247641</v>
      </c>
      <c r="V19" s="1157"/>
    </row>
    <row r="20" spans="1:30" ht="15" thickBot="1">
      <c r="I20" s="226" t="s">
        <v>445</v>
      </c>
      <c r="J20" s="2178"/>
      <c r="K20" s="2233">
        <f ca="1">K17/100/365</f>
        <v>39.426723561174576</v>
      </c>
      <c r="L20" s="2249"/>
      <c r="M20" s="2250"/>
      <c r="N20" s="1227">
        <f ca="1">N17/100/365</f>
        <v>22.558565779913565</v>
      </c>
      <c r="O20" s="1143"/>
      <c r="P20" s="2220"/>
      <c r="Q20" s="1227">
        <f ca="1">Q17/100/365</f>
        <v>11.620223245617844</v>
      </c>
      <c r="R20" s="1143"/>
      <c r="S20" s="1173"/>
    </row>
    <row r="21" spans="1:30" ht="15" thickBot="1">
      <c r="J21" s="1366" t="s">
        <v>365</v>
      </c>
      <c r="K21" s="1157">
        <v>952</v>
      </c>
      <c r="L21" s="1165"/>
      <c r="M21" s="1366" t="s">
        <v>365</v>
      </c>
      <c r="N21" s="1157">
        <v>534</v>
      </c>
      <c r="O21" s="1165"/>
      <c r="P21" s="1366" t="s">
        <v>365</v>
      </c>
      <c r="Q21" s="1157">
        <v>273</v>
      </c>
      <c r="R21" s="1165"/>
      <c r="S21" s="1174">
        <f ca="1">S19/100</f>
        <v>1885.3858841247641</v>
      </c>
      <c r="AA21" s="1157"/>
    </row>
    <row r="22" spans="1:30" ht="15" thickBot="1">
      <c r="I22" s="1178"/>
      <c r="J22" s="1366" t="s">
        <v>367</v>
      </c>
      <c r="K22" s="1177">
        <f ca="1">(K19-K21)/K21</f>
        <v>0.25969486167968481</v>
      </c>
      <c r="M22" s="1366" t="s">
        <v>367</v>
      </c>
      <c r="N22" s="1177">
        <f ca="1">(N19-N21)/N21</f>
        <v>0.2849370333440156</v>
      </c>
      <c r="P22" s="1366" t="s">
        <v>367</v>
      </c>
      <c r="Q22" s="1177">
        <f ca="1">(Q19-Q21)/Q21</f>
        <v>0.294682992872562</v>
      </c>
      <c r="S22" s="1176"/>
      <c r="AD22" s="1157"/>
    </row>
    <row r="23" spans="1:30" ht="15.75" customHeight="1" thickBot="1">
      <c r="A23" s="1126"/>
      <c r="B23" s="3097" t="s">
        <v>420</v>
      </c>
      <c r="C23" s="3098"/>
      <c r="D23" s="3099"/>
      <c r="E23" s="1127"/>
      <c r="F23" s="1128">
        <v>50</v>
      </c>
      <c r="I23" s="1178"/>
      <c r="J23" s="1366"/>
    </row>
    <row r="24" spans="1:30" ht="15.75" customHeight="1" thickBot="1">
      <c r="A24" s="1132"/>
      <c r="B24" s="1133"/>
      <c r="C24" s="1128"/>
      <c r="D24" s="1134"/>
      <c r="E24" s="1510"/>
      <c r="F24" s="1128"/>
      <c r="I24" s="3092" t="s">
        <v>675</v>
      </c>
      <c r="J24" s="3336"/>
      <c r="K24" s="3094"/>
      <c r="M24" s="3337" t="s">
        <v>421</v>
      </c>
      <c r="N24" s="3096"/>
      <c r="P24" s="3337" t="s">
        <v>673</v>
      </c>
      <c r="Q24" s="3096"/>
    </row>
    <row r="25" spans="1:30" ht="15" thickBot="1">
      <c r="A25" s="1132" t="s">
        <v>423</v>
      </c>
      <c r="B25" s="1133">
        <v>1</v>
      </c>
      <c r="C25" s="1128">
        <v>2</v>
      </c>
      <c r="D25" s="1134">
        <v>3</v>
      </c>
      <c r="E25" s="1135" t="s">
        <v>18</v>
      </c>
      <c r="F25" s="1128">
        <v>1.4</v>
      </c>
      <c r="G25" s="1136" t="s">
        <v>6</v>
      </c>
      <c r="I25" s="2199" t="s">
        <v>850</v>
      </c>
      <c r="J25" s="2168" t="s">
        <v>425</v>
      </c>
      <c r="K25" s="1185">
        <v>12</v>
      </c>
      <c r="L25" s="1129"/>
      <c r="M25" s="2235"/>
      <c r="N25" s="1216"/>
      <c r="O25" s="1129"/>
      <c r="P25" s="2235"/>
      <c r="Q25" s="1216"/>
      <c r="R25" s="1129"/>
      <c r="S25" s="1130" t="s">
        <v>422</v>
      </c>
    </row>
    <row r="26" spans="1:30" ht="15" thickBot="1">
      <c r="A26" s="1140" t="s">
        <v>287</v>
      </c>
      <c r="B26" s="1141"/>
      <c r="C26" s="1141">
        <v>0.5</v>
      </c>
      <c r="D26" s="1141">
        <v>0.5</v>
      </c>
      <c r="E26" s="1142">
        <f>D26+C26+B26</f>
        <v>1</v>
      </c>
      <c r="F26" s="1128" t="e">
        <f>E26*#REF!</f>
        <v>#REF!</v>
      </c>
      <c r="G26" s="1135">
        <f t="shared" ref="G26:G28" si="2">E26*1.4</f>
        <v>1.4</v>
      </c>
      <c r="I26" s="109" t="s">
        <v>23</v>
      </c>
      <c r="J26" s="2206" t="s">
        <v>6</v>
      </c>
      <c r="K26" s="1186" t="s">
        <v>7</v>
      </c>
      <c r="L26" s="1137"/>
      <c r="M26" s="2255" t="s">
        <v>6</v>
      </c>
      <c r="N26" s="1186" t="s">
        <v>7</v>
      </c>
      <c r="O26" s="1137"/>
      <c r="P26" s="2255" t="s">
        <v>6</v>
      </c>
      <c r="Q26" s="1186" t="s">
        <v>7</v>
      </c>
      <c r="R26" s="1137"/>
      <c r="S26" s="1139"/>
    </row>
    <row r="27" spans="1:30">
      <c r="A27" s="1140" t="s">
        <v>244</v>
      </c>
      <c r="B27" s="1141">
        <v>0.5</v>
      </c>
      <c r="C27" s="1141">
        <v>0.5</v>
      </c>
      <c r="D27" s="1141"/>
      <c r="E27" s="1142">
        <f t="shared" ref="E27:E28" si="3">D27+C27+B27</f>
        <v>1</v>
      </c>
      <c r="F27" s="1128" t="e">
        <f>E27*#REF!</f>
        <v>#REF!</v>
      </c>
      <c r="G27" s="1135">
        <f t="shared" si="2"/>
        <v>1.4</v>
      </c>
      <c r="H27" s="1179"/>
      <c r="I27" s="109" t="s">
        <v>287</v>
      </c>
      <c r="J27" s="2207"/>
      <c r="K27" s="1191">
        <f>' TEA Models 3389'!L35</f>
        <v>113161.48479999999</v>
      </c>
      <c r="L27" s="1143"/>
      <c r="M27" s="2238"/>
      <c r="N27" s="1191">
        <f>' TEA Models 3389'!O35</f>
        <v>0</v>
      </c>
      <c r="O27" s="1143"/>
      <c r="P27" s="2238"/>
      <c r="Q27" s="1191">
        <f>' TEA Models 3389'!R35</f>
        <v>0</v>
      </c>
      <c r="R27" s="1143"/>
      <c r="S27" s="1144"/>
      <c r="AD27" s="1180"/>
    </row>
    <row r="28" spans="1:30" ht="18" customHeight="1" thickBot="1">
      <c r="A28" s="1145" t="s">
        <v>426</v>
      </c>
      <c r="B28" s="1141">
        <v>1</v>
      </c>
      <c r="C28" s="1141">
        <v>2</v>
      </c>
      <c r="D28" s="1141"/>
      <c r="E28" s="1142">
        <f t="shared" si="3"/>
        <v>3</v>
      </c>
      <c r="F28" s="1128" t="e">
        <f>E28*#REF!</f>
        <v>#REF!</v>
      </c>
      <c r="G28" s="1135">
        <f t="shared" si="2"/>
        <v>4.1999999999999993</v>
      </c>
      <c r="H28" s="1179"/>
      <c r="I28" s="127" t="str">
        <f>I6</f>
        <v>Direct Service, Support and Relief Staff</v>
      </c>
      <c r="J28" s="2208"/>
      <c r="K28" s="1191">
        <f>' TEA Models 3389'!L39+' TEA Models 3389'!L40+' TEA Models 3389'!L41+' TEA Models 3389'!L42+' TEA Models 3389'!L43</f>
        <v>337132.0915872</v>
      </c>
      <c r="L28" s="1143"/>
      <c r="M28" s="2238"/>
      <c r="N28" s="1191">
        <f>' TEA Models 3389'!O36+' TEA Models 3389'!O37+' TEA Models 3389'!O38+' TEA Models 3389'!O40</f>
        <v>335871.20228480001</v>
      </c>
      <c r="O28" s="1143"/>
      <c r="P28" s="2238"/>
      <c r="Q28" s="1191">
        <f>' TEA Models 3389'!R36+' TEA Models 3389'!R37+' TEA Models 3389'!R38+' TEA Models 3389'!R40</f>
        <v>211427.057088</v>
      </c>
      <c r="R28" s="1143"/>
      <c r="S28" s="1144"/>
    </row>
    <row r="29" spans="1:30" ht="15" thickBot="1">
      <c r="A29" s="1125" t="s">
        <v>438</v>
      </c>
      <c r="B29" s="1147" t="e">
        <f>F23/#REF!</f>
        <v>#REF!</v>
      </c>
      <c r="C29" s="1147" t="e">
        <f>F23/#REF!</f>
        <v>#REF!</v>
      </c>
      <c r="D29" s="1147" t="e">
        <f>F23/#REF!</f>
        <v>#REF!</v>
      </c>
      <c r="I29" s="226" t="s">
        <v>12</v>
      </c>
      <c r="J29" s="2172">
        <f>' TEA Models 3389'!K44</f>
        <v>9.1954000000000011</v>
      </c>
      <c r="K29" s="2166">
        <f>SUM(K27:K28)</f>
        <v>450293.57638719998</v>
      </c>
      <c r="L29" s="2200"/>
      <c r="M29" s="2256">
        <f>' TEA Models 3389'!N44</f>
        <v>6.2635999999999994</v>
      </c>
      <c r="N29" s="2166">
        <f>SUM(N27:N28)</f>
        <v>335871.20228480001</v>
      </c>
      <c r="O29" s="2201"/>
      <c r="P29" s="2256">
        <f>' TEA Models 3389'!Q44</f>
        <v>3.7159999999999997</v>
      </c>
      <c r="Q29" s="2166">
        <f>SUM(Q27:Q28)</f>
        <v>211427.057088</v>
      </c>
      <c r="R29" s="1146"/>
      <c r="S29" s="1144"/>
      <c r="AD29" s="1177"/>
    </row>
    <row r="30" spans="1:30" ht="15" thickBot="1">
      <c r="I30" s="1209" t="s">
        <v>440</v>
      </c>
      <c r="J30" s="2179">
        <f>J8</f>
        <v>0.25390000000000001</v>
      </c>
      <c r="K30" s="1211">
        <f>K29*J30</f>
        <v>114329.53904471008</v>
      </c>
      <c r="L30" s="1143"/>
      <c r="M30" s="2240"/>
      <c r="N30" s="1195">
        <f>N29*J30</f>
        <v>85277.69826011073</v>
      </c>
      <c r="O30" s="1143"/>
      <c r="P30" s="2240"/>
      <c r="Q30" s="1195">
        <f>Q29*J30</f>
        <v>53681.329794643207</v>
      </c>
      <c r="R30" s="1143"/>
      <c r="S30" s="1144"/>
      <c r="V30" s="1158"/>
      <c r="W30" s="1159"/>
    </row>
    <row r="31" spans="1:30" ht="15" thickTop="1">
      <c r="I31" s="2204" t="s">
        <v>119</v>
      </c>
      <c r="J31" s="2209">
        <f>J9</f>
        <v>2.7811565914169036E-2</v>
      </c>
      <c r="K31" s="2203">
        <f>(K29+K30)*J31</f>
        <v>15703.052991498038</v>
      </c>
      <c r="L31" s="1143"/>
      <c r="M31" s="2257"/>
      <c r="N31" s="2203">
        <f>(N29+N30)*J31</f>
        <v>11712.810407184605</v>
      </c>
      <c r="O31" s="1143"/>
      <c r="P31" s="2257"/>
      <c r="Q31" s="2203">
        <f>(Q29+Q30)*J31</f>
        <v>7373.0793761856576</v>
      </c>
      <c r="R31" s="1143"/>
      <c r="S31" s="1144"/>
      <c r="V31" s="1158"/>
      <c r="W31" s="1159"/>
    </row>
    <row r="32" spans="1:30">
      <c r="I32" s="117" t="s">
        <v>250</v>
      </c>
      <c r="J32" s="2177"/>
      <c r="K32" s="2185">
        <f>SUM(K29:K31)</f>
        <v>580326.16842340806</v>
      </c>
      <c r="L32" s="1143"/>
      <c r="M32" s="2244"/>
      <c r="N32" s="2185">
        <f>SUM(N29:N31)</f>
        <v>432861.71095209534</v>
      </c>
      <c r="O32" s="1143"/>
      <c r="P32" s="2244"/>
      <c r="Q32" s="2185">
        <f>SUM(Q29:Q31)</f>
        <v>272481.46625882888</v>
      </c>
      <c r="R32" s="1143"/>
      <c r="S32" s="1144"/>
      <c r="V32" s="1158"/>
      <c r="W32" s="1160"/>
      <c r="X32" s="1160"/>
    </row>
    <row r="33" spans="9:27" ht="15" thickBot="1">
      <c r="I33" s="117"/>
      <c r="J33" s="2177"/>
      <c r="K33" s="2185"/>
      <c r="L33" s="1143"/>
      <c r="M33" s="2242"/>
      <c r="N33" s="2212"/>
      <c r="O33" s="1143"/>
      <c r="P33" s="2242"/>
      <c r="Q33" s="2212"/>
      <c r="R33" s="1143"/>
      <c r="S33" s="1144"/>
      <c r="U33" s="1157"/>
      <c r="V33" s="1158"/>
      <c r="W33" s="1160"/>
      <c r="X33" s="1160"/>
    </row>
    <row r="34" spans="9:27">
      <c r="I34" s="1736" t="s">
        <v>761</v>
      </c>
      <c r="J34" s="2210">
        <f ca="1">J12</f>
        <v>10268.089546575602</v>
      </c>
      <c r="K34" s="1189">
        <f ca="1">J29*J34</f>
        <v>94419.190616581298</v>
      </c>
      <c r="L34" s="1181"/>
      <c r="M34" s="2244"/>
      <c r="N34" s="1191">
        <f ca="1">J34*M29</f>
        <v>64315.205683930937</v>
      </c>
      <c r="O34" s="1143"/>
      <c r="P34" s="2244"/>
      <c r="Q34" s="1191">
        <f ca="1">J34*P29</f>
        <v>38156.220755074937</v>
      </c>
      <c r="R34" s="1143"/>
      <c r="S34" s="1144"/>
      <c r="V34" s="1158"/>
      <c r="W34" s="1163"/>
      <c r="X34" s="1182"/>
    </row>
    <row r="35" spans="9:27" ht="15" thickBot="1">
      <c r="I35" s="162" t="str">
        <f>I13</f>
        <v>Program Expenses per client per FTE</v>
      </c>
      <c r="J35" s="2213">
        <f>J13</f>
        <v>9801.4039081768169</v>
      </c>
      <c r="K35" s="1195">
        <f>J35*J29</f>
        <v>90127.829497249113</v>
      </c>
      <c r="L35" s="1143"/>
      <c r="M35" s="2264"/>
      <c r="N35" s="1195"/>
      <c r="O35" s="1143"/>
      <c r="P35" s="2240"/>
      <c r="Q35" s="1195"/>
      <c r="R35" s="1143"/>
      <c r="S35" s="1144"/>
      <c r="V35" s="1158"/>
      <c r="W35" s="1163"/>
      <c r="X35" s="1182"/>
    </row>
    <row r="36" spans="9:27" ht="15" thickTop="1">
      <c r="I36" s="2260" t="s">
        <v>16</v>
      </c>
      <c r="J36" s="2184"/>
      <c r="K36" s="2261">
        <f ca="1">SUM(K32:K35)</f>
        <v>764873.1885372384</v>
      </c>
      <c r="L36" s="1143"/>
      <c r="M36" s="2245"/>
      <c r="N36" s="1206">
        <f ca="1">SUM(N32:N35)</f>
        <v>497176.91663602629</v>
      </c>
      <c r="O36" s="2254"/>
      <c r="P36" s="2245"/>
      <c r="Q36" s="1206">
        <f ca="1">SUM(Q32:Q35)</f>
        <v>310637.68701390381</v>
      </c>
      <c r="R36" s="1143"/>
      <c r="S36" s="1144"/>
      <c r="Y36" s="1161"/>
      <c r="Z36" s="1162"/>
      <c r="AA36" s="1162"/>
    </row>
    <row r="37" spans="9:27">
      <c r="I37" s="2253" t="s">
        <v>442</v>
      </c>
      <c r="J37" s="2186">
        <f>J15</f>
        <v>0.12</v>
      </c>
      <c r="K37" s="2252">
        <f ca="1">(K36-K31)*J37</f>
        <v>89900.416265488835</v>
      </c>
      <c r="L37" s="1143"/>
      <c r="M37" s="2258"/>
      <c r="N37" s="2192">
        <f ca="1">(N36-N31)*J37</f>
        <v>58255.692747461006</v>
      </c>
      <c r="O37" s="2254"/>
      <c r="P37" s="2258"/>
      <c r="Q37" s="2192">
        <f ca="1">(Q36-Q31)*J37</f>
        <v>36391.752916526173</v>
      </c>
      <c r="R37" s="1143"/>
      <c r="S37" s="1144"/>
      <c r="Y37" s="1161"/>
      <c r="Z37" s="1162"/>
      <c r="AA37" s="1162"/>
    </row>
    <row r="38" spans="9:27" ht="15" thickBot="1">
      <c r="I38" s="162" t="str">
        <f>I16</f>
        <v xml:space="preserve"> CAF</v>
      </c>
      <c r="J38" s="2182">
        <f>J16</f>
        <v>2.7811565914169036E-2</v>
      </c>
      <c r="K38" s="1195">
        <f ca="1">(K34+K35)*J38</f>
        <v>5132.5416141592732</v>
      </c>
      <c r="L38" s="1143"/>
      <c r="M38" s="2246"/>
      <c r="N38" s="1195">
        <f ca="1">N34*J38</f>
        <v>1788.7065821619842</v>
      </c>
      <c r="O38" s="1143"/>
      <c r="P38" s="2246"/>
      <c r="Q38" s="1195">
        <f ca="1">Q34*J38</f>
        <v>1061.1842485653513</v>
      </c>
      <c r="R38" s="1143"/>
      <c r="S38" s="1144"/>
      <c r="Y38" s="1161"/>
      <c r="Z38" s="1162"/>
      <c r="AA38" s="1162"/>
    </row>
    <row r="39" spans="9:27" s="1168" customFormat="1" ht="15" thickTop="1">
      <c r="I39" s="2202" t="s">
        <v>446</v>
      </c>
      <c r="J39" s="2251"/>
      <c r="K39" s="2203">
        <f ca="1">SUM(K36:K38)</f>
        <v>859906.14641688648</v>
      </c>
      <c r="L39" s="1143"/>
      <c r="M39" s="2257"/>
      <c r="N39" s="2203">
        <f ca="1">SUM(N36:N38)</f>
        <v>557221.31596564921</v>
      </c>
      <c r="O39" s="1143"/>
      <c r="P39" s="2257"/>
      <c r="Q39" s="2203">
        <f ca="1">SUM(Q36:Q38)</f>
        <v>348090.62417899532</v>
      </c>
      <c r="R39" s="1143"/>
      <c r="S39" s="1144"/>
      <c r="V39" s="1125"/>
      <c r="W39" s="1125"/>
      <c r="X39" s="1125"/>
      <c r="Y39" s="1169"/>
      <c r="Z39" s="1170"/>
      <c r="AA39" s="1170"/>
    </row>
    <row r="40" spans="9:27" ht="15" thickBot="1">
      <c r="I40" s="234" t="s">
        <v>443</v>
      </c>
      <c r="J40" s="2176"/>
      <c r="K40" s="1196">
        <f ca="1">K39/K25</f>
        <v>71658.84553474054</v>
      </c>
      <c r="L40" s="1143"/>
      <c r="M40" s="2242"/>
      <c r="N40" s="1196">
        <f ca="1">N39/K25</f>
        <v>46435.109663804098</v>
      </c>
      <c r="O40" s="1143"/>
      <c r="P40" s="2242"/>
      <c r="Q40" s="1196">
        <f ca="1">Q39/12</f>
        <v>29007.552014916277</v>
      </c>
      <c r="R40" s="1143"/>
      <c r="S40" s="1172"/>
      <c r="Y40" s="1161"/>
      <c r="Z40" s="1162"/>
      <c r="AA40" s="1162"/>
    </row>
    <row r="41" spans="9:27" ht="15" thickBot="1">
      <c r="I41" s="2189" t="s">
        <v>444</v>
      </c>
      <c r="J41" s="2176"/>
      <c r="K41" s="81">
        <f ca="1">K40/50</f>
        <v>1433.1769106948109</v>
      </c>
      <c r="L41" s="1165"/>
      <c r="M41" s="2242"/>
      <c r="N41" s="81">
        <f ca="1">N40/50</f>
        <v>928.70219327608197</v>
      </c>
      <c r="O41" s="1143"/>
      <c r="P41" s="2242"/>
      <c r="Q41" s="81">
        <f ca="1">Q40/50</f>
        <v>580.15104029832548</v>
      </c>
      <c r="R41" s="1143"/>
      <c r="S41" s="1173">
        <f ca="1">K39+N39</f>
        <v>1417127.4623825357</v>
      </c>
      <c r="Y41" s="1161"/>
      <c r="Z41" s="1162"/>
      <c r="AA41" s="1162"/>
    </row>
    <row r="42" spans="9:27" ht="15" thickBot="1">
      <c r="I42" s="226" t="s">
        <v>445</v>
      </c>
      <c r="J42" s="2178" t="s">
        <v>447</v>
      </c>
      <c r="K42" s="2205">
        <f ca="1">K39/50/365</f>
        <v>47.118145009144463</v>
      </c>
      <c r="M42" s="2259"/>
      <c r="N42" s="1236">
        <f ca="1">N39/50/365</f>
        <v>30.532674847432833</v>
      </c>
      <c r="O42" s="1143"/>
      <c r="P42" s="2259"/>
      <c r="Q42" s="1236">
        <f ca="1">Q39/50/365</f>
        <v>19.073458859123029</v>
      </c>
      <c r="R42" s="1143"/>
      <c r="S42" s="1173">
        <f ca="1">N40+K40</f>
        <v>118093.95519854463</v>
      </c>
    </row>
    <row r="43" spans="9:27" ht="15" thickBot="1">
      <c r="J43" s="1366" t="s">
        <v>365</v>
      </c>
      <c r="K43" s="1157">
        <v>1141</v>
      </c>
      <c r="M43" s="1366" t="s">
        <v>365</v>
      </c>
      <c r="N43" s="1157">
        <v>720</v>
      </c>
      <c r="O43" s="1143"/>
      <c r="P43" s="1366" t="s">
        <v>365</v>
      </c>
      <c r="Q43" s="1157">
        <v>447</v>
      </c>
      <c r="R43" s="1143"/>
      <c r="S43" s="1173"/>
    </row>
    <row r="44" spans="9:27" ht="15" thickBot="1">
      <c r="J44" s="1366" t="s">
        <v>367</v>
      </c>
      <c r="K44" s="1177">
        <f ca="1">(K41-K43)/K43</f>
        <v>0.25607091209010596</v>
      </c>
      <c r="M44" s="1366" t="s">
        <v>367</v>
      </c>
      <c r="N44" s="1177">
        <f ca="1">(N41-N43)/N43</f>
        <v>0.28986415732789161</v>
      </c>
      <c r="O44" s="1165"/>
      <c r="P44" s="1366" t="s">
        <v>367</v>
      </c>
      <c r="Q44" s="1177">
        <f ca="1">(Q41-Q43)/Q43</f>
        <v>0.29787704764726058</v>
      </c>
      <c r="R44" s="1165"/>
      <c r="S44" s="1174">
        <f ca="1">S42/50</f>
        <v>2361.8791039708926</v>
      </c>
    </row>
    <row r="45" spans="9:27">
      <c r="S45" s="1176"/>
    </row>
    <row r="46" spans="9:27">
      <c r="S46" s="1177"/>
    </row>
  </sheetData>
  <mergeCells count="8">
    <mergeCell ref="I24:K24"/>
    <mergeCell ref="M24:N24"/>
    <mergeCell ref="P24:Q24"/>
    <mergeCell ref="B2:D2"/>
    <mergeCell ref="I2:K2"/>
    <mergeCell ref="M2:N2"/>
    <mergeCell ref="P2:Q2"/>
    <mergeCell ref="B23:D23"/>
  </mergeCells>
  <pageMargins left="0.2" right="0.2" top="0.25" bottom="0.25" header="0.05" footer="0.05"/>
  <pageSetup scale="59" orientation="landscape" r:id="rId1"/>
  <headerFooter>
    <oddFooter>&amp;LCurrent TEA rates with 2017 CAF incorporated into model expenses  6.6.18</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29073-3EB7-46C8-87B1-319EDED0A7BD}">
  <sheetPr>
    <tabColor rgb="FF00B0F0"/>
    <pageSetUpPr fitToPage="1"/>
  </sheetPr>
  <dimension ref="B2:U62"/>
  <sheetViews>
    <sheetView zoomScale="90" zoomScaleNormal="90" workbookViewId="0">
      <selection activeCell="Y22" sqref="Y22"/>
    </sheetView>
  </sheetViews>
  <sheetFormatPr defaultColWidth="8.7265625" defaultRowHeight="14.5"/>
  <cols>
    <col min="1" max="1" width="4.81640625" style="1125" customWidth="1"/>
    <col min="2" max="2" width="38.453125" style="1125" customWidth="1"/>
    <col min="3" max="3" width="16.26953125" style="1128" customWidth="1"/>
    <col min="4" max="4" width="13.26953125" style="1160" hidden="1" customWidth="1"/>
    <col min="5" max="7" width="15.1796875" style="1128" hidden="1" customWidth="1"/>
    <col min="8" max="8" width="19.54296875" style="1128" customWidth="1"/>
    <col min="9" max="9" width="17.7265625" style="1128" hidden="1" customWidth="1"/>
    <col min="10" max="10" width="17.1796875" style="1128" hidden="1" customWidth="1"/>
    <col min="11" max="11" width="15.1796875" style="1128" hidden="1" customWidth="1"/>
    <col min="12" max="12" width="17.7265625" style="1128" hidden="1" customWidth="1"/>
    <col min="13" max="13" width="0.81640625" style="1128" hidden="1" customWidth="1"/>
    <col min="14" max="14" width="25.453125" style="1128" hidden="1" customWidth="1"/>
    <col min="15" max="15" width="17" style="1128" hidden="1" customWidth="1"/>
    <col min="16" max="16" width="12.81640625" style="1125" hidden="1" customWidth="1"/>
    <col min="17" max="17" width="2.7265625" style="1125" hidden="1" customWidth="1"/>
    <col min="18" max="18" width="14.7265625" style="1125" hidden="1" customWidth="1"/>
    <col min="19" max="19" width="12" style="1125" bestFit="1" customWidth="1"/>
    <col min="20" max="20" width="8.7265625" style="1125"/>
    <col min="21" max="21" width="8.7265625" style="1125" customWidth="1"/>
    <col min="22" max="23" width="8.7265625" style="1125"/>
    <col min="24" max="25" width="10" style="1125" bestFit="1" customWidth="1"/>
    <col min="26" max="16384" width="8.7265625" style="1125"/>
  </cols>
  <sheetData>
    <row r="2" spans="2:21" ht="15" hidden="1" thickBot="1">
      <c r="B2" s="3100" t="s">
        <v>448</v>
      </c>
      <c r="C2" s="3101"/>
      <c r="D2" s="3102"/>
      <c r="E2" s="3102"/>
      <c r="F2" s="3102"/>
      <c r="G2" s="3102"/>
      <c r="H2" s="3102"/>
      <c r="I2" s="3102"/>
      <c r="J2" s="3102"/>
      <c r="K2" s="3102"/>
      <c r="L2" s="3102"/>
      <c r="M2" s="3102"/>
      <c r="N2" s="3103"/>
    </row>
    <row r="3" spans="2:21" ht="58.5" hidden="1" thickBot="1">
      <c r="B3" s="1281"/>
      <c r="C3" s="1282" t="s">
        <v>288</v>
      </c>
      <c r="D3" s="1283" t="s">
        <v>449</v>
      </c>
      <c r="E3" s="1283" t="s">
        <v>282</v>
      </c>
      <c r="F3" s="1283" t="s">
        <v>450</v>
      </c>
      <c r="G3" s="1283" t="s">
        <v>451</v>
      </c>
      <c r="H3" s="1284" t="s">
        <v>452</v>
      </c>
      <c r="I3" s="1511" t="s">
        <v>453</v>
      </c>
      <c r="J3" s="1511" t="s">
        <v>454</v>
      </c>
      <c r="K3" s="1512" t="s">
        <v>455</v>
      </c>
      <c r="L3" s="1512" t="s">
        <v>456</v>
      </c>
      <c r="M3" s="3104" t="s">
        <v>123</v>
      </c>
      <c r="N3" s="3105"/>
    </row>
    <row r="4" spans="2:21" s="1128" customFormat="1" hidden="1">
      <c r="B4" s="1285" t="s">
        <v>240</v>
      </c>
      <c r="C4" s="1286">
        <f>'M2021 BLS  53%ile'!D6</f>
        <v>39521.664000000004</v>
      </c>
      <c r="D4" s="1286">
        <f>32302</f>
        <v>32302</v>
      </c>
      <c r="E4" s="1286">
        <v>41517</v>
      </c>
      <c r="F4" s="1286">
        <v>78595</v>
      </c>
      <c r="G4" s="1286">
        <v>62200</v>
      </c>
      <c r="H4" s="1287">
        <f>'M2021 BLS  53%ile'!D14</f>
        <v>63584.56</v>
      </c>
      <c r="I4" s="1513">
        <f>'[43]Salary Bench Chart'!C18</f>
        <v>57449.599999999999</v>
      </c>
      <c r="J4" s="1513">
        <f>'[43]Salary Bench Chart'!C20</f>
        <v>86860.800000000003</v>
      </c>
      <c r="K4" s="1513">
        <v>60923</v>
      </c>
      <c r="L4" s="1513">
        <f>'[43]Salary Bench Chart'!C10</f>
        <v>43971.200000000004</v>
      </c>
      <c r="M4" s="3106" t="s">
        <v>457</v>
      </c>
      <c r="N4" s="3107"/>
      <c r="P4" s="1125"/>
      <c r="Q4" s="1125"/>
      <c r="R4" s="1125"/>
      <c r="S4" s="1125"/>
      <c r="T4" s="1125"/>
      <c r="U4" s="1125"/>
    </row>
    <row r="5" spans="2:21" s="1128" customFormat="1" hidden="1">
      <c r="B5" s="1285" t="s">
        <v>263</v>
      </c>
      <c r="C5" s="1288">
        <f>'M2021 BLS  53%ile'!D38</f>
        <v>0.25390000000000001</v>
      </c>
      <c r="D5" s="1288">
        <f>'[43]Salary Bench Chart'!$C$30</f>
        <v>0.224</v>
      </c>
      <c r="E5" s="1288">
        <f>'[43]Salary Bench Chart'!$C$30</f>
        <v>0.224</v>
      </c>
      <c r="F5" s="1288">
        <f>'[43]Salary Bench Chart'!$C$30</f>
        <v>0.224</v>
      </c>
      <c r="G5" s="1288">
        <f>'[43]Salary Bench Chart'!$C$30</f>
        <v>0.224</v>
      </c>
      <c r="H5" s="1289">
        <f>'M2021 BLS  53%ile'!D38</f>
        <v>0.25390000000000001</v>
      </c>
      <c r="I5" s="167">
        <f>'M2021 BLS  53%ile'!D38</f>
        <v>0.25390000000000001</v>
      </c>
      <c r="J5" s="1739">
        <f>I5</f>
        <v>0.25390000000000001</v>
      </c>
      <c r="K5" s="1739">
        <f>J5</f>
        <v>0.25390000000000001</v>
      </c>
      <c r="L5" s="1739">
        <f>K5</f>
        <v>0.25390000000000001</v>
      </c>
      <c r="M5" s="3108" t="s">
        <v>458</v>
      </c>
      <c r="N5" s="3109"/>
      <c r="P5" s="1125"/>
      <c r="Q5" s="1125"/>
      <c r="R5" s="1125"/>
      <c r="S5" s="1125"/>
      <c r="T5" s="1125"/>
      <c r="U5" s="1125"/>
    </row>
    <row r="6" spans="2:21" s="1128" customFormat="1" hidden="1">
      <c r="B6" s="1285" t="s">
        <v>459</v>
      </c>
      <c r="C6" s="1290">
        <f>C4*C5</f>
        <v>10034.550489600002</v>
      </c>
      <c r="D6" s="1290">
        <f t="shared" ref="D6:L6" si="0">D4*D5</f>
        <v>7235.6480000000001</v>
      </c>
      <c r="E6" s="1290">
        <f t="shared" si="0"/>
        <v>9299.8080000000009</v>
      </c>
      <c r="F6" s="1290">
        <f t="shared" si="0"/>
        <v>17605.28</v>
      </c>
      <c r="G6" s="1290">
        <f>G4*G5</f>
        <v>13932.800000000001</v>
      </c>
      <c r="H6" s="1291">
        <f t="shared" si="0"/>
        <v>16144.119784</v>
      </c>
      <c r="I6" s="1514">
        <f t="shared" si="0"/>
        <v>14586.453440000001</v>
      </c>
      <c r="J6" s="1514">
        <f t="shared" si="0"/>
        <v>22053.957120000003</v>
      </c>
      <c r="K6" s="1514">
        <f t="shared" si="0"/>
        <v>15468.349700000001</v>
      </c>
      <c r="L6" s="1514">
        <f t="shared" si="0"/>
        <v>11164.287680000001</v>
      </c>
      <c r="M6" s="3110"/>
      <c r="N6" s="3111"/>
      <c r="P6" s="1125"/>
      <c r="Q6" s="1125"/>
      <c r="R6" s="1125"/>
      <c r="S6" s="1125"/>
      <c r="T6" s="1125"/>
      <c r="U6" s="1125"/>
    </row>
    <row r="7" spans="2:21" s="1128" customFormat="1" hidden="1">
      <c r="B7" s="1285" t="s">
        <v>250</v>
      </c>
      <c r="C7" s="1290">
        <f>C4+C6</f>
        <v>49556.21448960001</v>
      </c>
      <c r="D7" s="1290">
        <f t="shared" ref="D7:L7" si="1">D4+D6</f>
        <v>39537.648000000001</v>
      </c>
      <c r="E7" s="1290">
        <f t="shared" si="1"/>
        <v>50816.808000000005</v>
      </c>
      <c r="F7" s="1290">
        <f t="shared" si="1"/>
        <v>96200.28</v>
      </c>
      <c r="G7" s="1290">
        <f>G4+G6</f>
        <v>76132.800000000003</v>
      </c>
      <c r="H7" s="1291">
        <f t="shared" si="1"/>
        <v>79728.679783999993</v>
      </c>
      <c r="I7" s="1514">
        <f t="shared" si="1"/>
        <v>72036.053440000003</v>
      </c>
      <c r="J7" s="1514">
        <f t="shared" si="1"/>
        <v>108914.75712000001</v>
      </c>
      <c r="K7" s="1514">
        <f t="shared" si="1"/>
        <v>76391.349700000006</v>
      </c>
      <c r="L7" s="1514">
        <f t="shared" si="1"/>
        <v>55135.487680000006</v>
      </c>
      <c r="M7" s="3110"/>
      <c r="N7" s="3111"/>
      <c r="P7" s="1125"/>
      <c r="Q7" s="1125"/>
      <c r="R7" s="1125"/>
      <c r="S7" s="1125"/>
      <c r="T7" s="1125"/>
      <c r="U7" s="1125"/>
    </row>
    <row r="8" spans="2:21" ht="15" hidden="1" thickBot="1">
      <c r="B8" s="1285" t="s">
        <v>119</v>
      </c>
      <c r="C8" s="1290">
        <f>(C7*$O$20)-(C4*$O$20)</f>
        <v>200.69100979200016</v>
      </c>
      <c r="D8" s="1290" t="e">
        <f>(#REF!*$O$20)-(D4*$O$20)</f>
        <v>#REF!</v>
      </c>
      <c r="E8" s="1290" t="e">
        <f>(#REF!*$O$20)-(E4*$O$20)</f>
        <v>#REF!</v>
      </c>
      <c r="F8" s="1290" t="e">
        <f>(#REF!*$O$20)-(F4*$O$20)</f>
        <v>#REF!</v>
      </c>
      <c r="G8" s="1290" t="e">
        <f>(#REF!*$O$20)-(G4*$O$20)</f>
        <v>#REF!</v>
      </c>
      <c r="H8" s="1291">
        <f>(H7*$O$20)-(H4*$O$20)</f>
        <v>322.88239567999995</v>
      </c>
      <c r="I8" s="1515">
        <f>(I7*$O$20)-(I4*$O$20)</f>
        <v>291.72906880000005</v>
      </c>
      <c r="J8" s="1515">
        <f>(J7*$O$20)-(J4*$O$20)</f>
        <v>441.07914240000014</v>
      </c>
      <c r="K8" s="1515">
        <f>(K7*$O$20)-(K4*$O$20)</f>
        <v>309.3669940000002</v>
      </c>
      <c r="L8" s="1515">
        <f>(L7*$O$20)-(L4*$O$20)</f>
        <v>223.28575360000002</v>
      </c>
      <c r="M8" s="3114">
        <f>O20</f>
        <v>0.02</v>
      </c>
      <c r="N8" s="3115"/>
    </row>
    <row r="9" spans="2:21" ht="15" hidden="1" thickBot="1">
      <c r="B9" s="1292" t="s">
        <v>763</v>
      </c>
      <c r="C9" s="1297">
        <f>SUM(C7+C8)/12</f>
        <v>4146.4087916160006</v>
      </c>
      <c r="D9" s="1297" t="e">
        <f>SUM(#REF!+D8)/12</f>
        <v>#REF!</v>
      </c>
      <c r="E9" s="1297" t="e">
        <f>SUM(#REF!+E8)/12</f>
        <v>#REF!</v>
      </c>
      <c r="F9" s="1297" t="e">
        <f>SUM(#REF!+F8)/12</f>
        <v>#REF!</v>
      </c>
      <c r="G9" s="1297" t="e">
        <f>SUM(#REF!+G8)/12</f>
        <v>#REF!</v>
      </c>
      <c r="H9" s="1298">
        <f>SUM(H7+H8)/12</f>
        <v>6670.9635149733331</v>
      </c>
      <c r="I9" s="82">
        <f>SUM(I7+I8)/12</f>
        <v>6027.3152090666672</v>
      </c>
      <c r="J9" s="82">
        <f>SUM(J7+J8)/12</f>
        <v>9112.9863552000006</v>
      </c>
      <c r="K9" s="82">
        <f>SUM(K7+K8)/12</f>
        <v>6391.7263911666669</v>
      </c>
      <c r="L9" s="82">
        <f>SUM(L7+L8)/12</f>
        <v>4613.2311194666672</v>
      </c>
      <c r="M9" s="1516"/>
      <c r="N9" s="1517"/>
    </row>
    <row r="10" spans="2:21" ht="15" hidden="1" thickBot="1">
      <c r="B10" s="1292" t="s">
        <v>763</v>
      </c>
      <c r="C10" s="1297">
        <f>C9*0.75</f>
        <v>3109.8065937120004</v>
      </c>
      <c r="D10" s="1297" t="e">
        <f t="shared" ref="D10:L10" si="2">D9*0.75</f>
        <v>#REF!</v>
      </c>
      <c r="E10" s="1297" t="e">
        <f t="shared" si="2"/>
        <v>#REF!</v>
      </c>
      <c r="F10" s="1297" t="e">
        <f t="shared" si="2"/>
        <v>#REF!</v>
      </c>
      <c r="G10" s="1297" t="e">
        <f>G9*0.75</f>
        <v>#REF!</v>
      </c>
      <c r="H10" s="1298">
        <f t="shared" si="2"/>
        <v>5003.2226362299998</v>
      </c>
      <c r="I10" s="82">
        <f t="shared" si="2"/>
        <v>4520.4864068000006</v>
      </c>
      <c r="J10" s="82">
        <f t="shared" si="2"/>
        <v>6834.7397664</v>
      </c>
      <c r="K10" s="82">
        <f t="shared" si="2"/>
        <v>4793.7947933750002</v>
      </c>
      <c r="L10" s="82">
        <f t="shared" si="2"/>
        <v>3459.9233396000004</v>
      </c>
      <c r="M10" s="1516"/>
      <c r="N10" s="1517"/>
    </row>
    <row r="11" spans="2:21" ht="15" hidden="1" thickBot="1">
      <c r="B11" s="1292" t="s">
        <v>763</v>
      </c>
      <c r="C11" s="1297">
        <f>C9*0.5</f>
        <v>2073.2043958080003</v>
      </c>
      <c r="D11" s="1297" t="e">
        <f t="shared" ref="D11:L11" si="3">D9*0.5</f>
        <v>#REF!</v>
      </c>
      <c r="E11" s="1297" t="e">
        <f t="shared" si="3"/>
        <v>#REF!</v>
      </c>
      <c r="F11" s="1297" t="e">
        <f t="shared" si="3"/>
        <v>#REF!</v>
      </c>
      <c r="G11" s="1297" t="e">
        <f>G9*0.5</f>
        <v>#REF!</v>
      </c>
      <c r="H11" s="1298">
        <f t="shared" si="3"/>
        <v>3335.4817574866665</v>
      </c>
      <c r="I11" s="82">
        <f t="shared" si="3"/>
        <v>3013.6576045333336</v>
      </c>
      <c r="J11" s="82">
        <f t="shared" si="3"/>
        <v>4556.4931776000003</v>
      </c>
      <c r="K11" s="82">
        <f t="shared" si="3"/>
        <v>3195.8631955833334</v>
      </c>
      <c r="L11" s="82">
        <f t="shared" si="3"/>
        <v>2306.6155597333336</v>
      </c>
      <c r="M11" s="1516"/>
      <c r="N11" s="1517"/>
    </row>
    <row r="12" spans="2:21" ht="15" hidden="1" thickBot="1">
      <c r="B12" s="1292" t="s">
        <v>763</v>
      </c>
      <c r="C12" s="1299">
        <f>C9*0.25</f>
        <v>1036.6021979040001</v>
      </c>
      <c r="D12" s="1299" t="e">
        <f t="shared" ref="D12:L12" si="4">D9*0.25</f>
        <v>#REF!</v>
      </c>
      <c r="E12" s="1299" t="e">
        <f t="shared" si="4"/>
        <v>#REF!</v>
      </c>
      <c r="F12" s="1299" t="e">
        <f t="shared" si="4"/>
        <v>#REF!</v>
      </c>
      <c r="G12" s="1299" t="e">
        <f>G9*0.25</f>
        <v>#REF!</v>
      </c>
      <c r="H12" s="1300">
        <f t="shared" si="4"/>
        <v>1667.7408787433333</v>
      </c>
      <c r="I12" s="82">
        <f t="shared" si="4"/>
        <v>1506.8288022666668</v>
      </c>
      <c r="J12" s="82">
        <f t="shared" si="4"/>
        <v>2278.2465888000002</v>
      </c>
      <c r="K12" s="82">
        <f t="shared" si="4"/>
        <v>1597.9315977916667</v>
      </c>
      <c r="L12" s="82">
        <f t="shared" si="4"/>
        <v>1153.3077798666668</v>
      </c>
      <c r="M12" s="1516"/>
      <c r="N12" s="1517"/>
    </row>
    <row r="13" spans="2:21" ht="15" thickBot="1"/>
    <row r="14" spans="2:21" ht="15" thickBot="1">
      <c r="B14" s="3100" t="s">
        <v>460</v>
      </c>
      <c r="C14" s="3101"/>
      <c r="D14" s="3102"/>
      <c r="E14" s="3102"/>
      <c r="F14" s="3102"/>
      <c r="G14" s="3102"/>
      <c r="H14" s="3102"/>
      <c r="I14" s="3102"/>
      <c r="J14" s="3102"/>
      <c r="K14" s="3102"/>
      <c r="L14" s="3102"/>
      <c r="M14" s="3102"/>
      <c r="N14" s="3103"/>
      <c r="O14" s="1237"/>
      <c r="P14" s="1237"/>
      <c r="Q14" s="1237"/>
    </row>
    <row r="15" spans="2:21" ht="90" customHeight="1" thickBot="1">
      <c r="B15" s="1281"/>
      <c r="C15" s="1293" t="s">
        <v>851</v>
      </c>
      <c r="D15" s="1283" t="s">
        <v>449</v>
      </c>
      <c r="E15" s="1283" t="s">
        <v>282</v>
      </c>
      <c r="F15" s="1283" t="s">
        <v>450</v>
      </c>
      <c r="G15" s="1283" t="s">
        <v>451</v>
      </c>
      <c r="H15" s="1284" t="s">
        <v>835</v>
      </c>
      <c r="I15" s="1511" t="s">
        <v>453</v>
      </c>
      <c r="J15" s="1511" t="s">
        <v>454</v>
      </c>
      <c r="K15" s="1512" t="s">
        <v>463</v>
      </c>
      <c r="L15" s="1512" t="s">
        <v>456</v>
      </c>
      <c r="M15" s="1512" t="s">
        <v>464</v>
      </c>
      <c r="N15" s="1512" t="s">
        <v>465</v>
      </c>
      <c r="O15" s="3104" t="s">
        <v>123</v>
      </c>
      <c r="P15" s="3116"/>
    </row>
    <row r="16" spans="2:21">
      <c r="B16" s="1285" t="s">
        <v>240</v>
      </c>
      <c r="C16" s="1286">
        <f>'TEA Add on Rates '!C16</f>
        <v>43247.567999999999</v>
      </c>
      <c r="D16" s="1286">
        <f>32302</f>
        <v>32302</v>
      </c>
      <c r="E16" s="1286">
        <v>41517</v>
      </c>
      <c r="F16" s="1286">
        <v>78595</v>
      </c>
      <c r="G16" s="1286">
        <v>62200</v>
      </c>
      <c r="H16" s="1287">
        <f>'TEA Add on Rates '!H16</f>
        <v>70211.44</v>
      </c>
      <c r="I16" s="1513">
        <f>[44]Chart!C18</f>
        <v>57449.599999999999</v>
      </c>
      <c r="J16" s="1513">
        <f>[44]Chart!C20</f>
        <v>86860.800000000003</v>
      </c>
      <c r="K16" s="1513">
        <v>60923</v>
      </c>
      <c r="L16" s="1513">
        <f>'[43]Salary Bench Chart'!C10</f>
        <v>43971.200000000004</v>
      </c>
      <c r="M16" s="1513">
        <v>119413</v>
      </c>
      <c r="N16" s="1513">
        <v>195390</v>
      </c>
      <c r="O16" s="3106" t="s">
        <v>457</v>
      </c>
      <c r="P16" s="3107"/>
    </row>
    <row r="17" spans="2:20">
      <c r="B17" s="1285" t="s">
        <v>263</v>
      </c>
      <c r="C17" s="1288">
        <f>'M2021 BLS  53%ile'!D38</f>
        <v>0.25390000000000001</v>
      </c>
      <c r="D17" s="1288">
        <f>'[43]Salary Bench Chart'!$C$30</f>
        <v>0.224</v>
      </c>
      <c r="E17" s="1288">
        <f>'[43]Salary Bench Chart'!$C$30</f>
        <v>0.224</v>
      </c>
      <c r="F17" s="1288">
        <f>'[43]Salary Bench Chart'!$C$30</f>
        <v>0.224</v>
      </c>
      <c r="G17" s="1288">
        <f>'[43]Salary Bench Chart'!$C$30</f>
        <v>0.224</v>
      </c>
      <c r="H17" s="1289">
        <f>'M2021 BLS  53%ile'!D38</f>
        <v>0.25390000000000001</v>
      </c>
      <c r="I17" s="1739">
        <f>H17</f>
        <v>0.25390000000000001</v>
      </c>
      <c r="J17" s="1739">
        <f t="shared" ref="J17:N17" si="5">I17</f>
        <v>0.25390000000000001</v>
      </c>
      <c r="K17" s="1739">
        <f t="shared" si="5"/>
        <v>0.25390000000000001</v>
      </c>
      <c r="L17" s="1739">
        <f t="shared" si="5"/>
        <v>0.25390000000000001</v>
      </c>
      <c r="M17" s="1739">
        <f t="shared" si="5"/>
        <v>0.25390000000000001</v>
      </c>
      <c r="N17" s="1739">
        <f t="shared" si="5"/>
        <v>0.25390000000000001</v>
      </c>
      <c r="O17" s="3108" t="s">
        <v>811</v>
      </c>
      <c r="P17" s="3109"/>
    </row>
    <row r="18" spans="2:20">
      <c r="B18" s="1285" t="s">
        <v>459</v>
      </c>
      <c r="C18" s="1290">
        <f>C16*C17</f>
        <v>10980.5575152</v>
      </c>
      <c r="D18" s="1290">
        <f t="shared" ref="D18:N18" si="6">D16*D17</f>
        <v>7235.6480000000001</v>
      </c>
      <c r="E18" s="1290">
        <f t="shared" si="6"/>
        <v>9299.8080000000009</v>
      </c>
      <c r="F18" s="1290">
        <f t="shared" si="6"/>
        <v>17605.28</v>
      </c>
      <c r="G18" s="1290">
        <f>G16*G17</f>
        <v>13932.800000000001</v>
      </c>
      <c r="H18" s="1291">
        <f t="shared" si="6"/>
        <v>17826.684616000002</v>
      </c>
      <c r="I18" s="1514">
        <f t="shared" si="6"/>
        <v>14586.453440000001</v>
      </c>
      <c r="J18" s="1514">
        <f t="shared" si="6"/>
        <v>22053.957120000003</v>
      </c>
      <c r="K18" s="1514">
        <f t="shared" si="6"/>
        <v>15468.349700000001</v>
      </c>
      <c r="L18" s="1514">
        <f t="shared" si="6"/>
        <v>11164.287680000001</v>
      </c>
      <c r="M18" s="1514">
        <f t="shared" si="6"/>
        <v>30318.960700000003</v>
      </c>
      <c r="N18" s="1514">
        <f t="shared" si="6"/>
        <v>49609.521000000001</v>
      </c>
      <c r="O18" s="3110"/>
      <c r="P18" s="3111"/>
      <c r="T18" s="1238"/>
    </row>
    <row r="19" spans="2:20">
      <c r="B19" s="1285" t="s">
        <v>250</v>
      </c>
      <c r="C19" s="1290">
        <f>C16+C18</f>
        <v>54228.125515200001</v>
      </c>
      <c r="D19" s="1290">
        <f t="shared" ref="D19:N19" si="7">D16+D18</f>
        <v>39537.648000000001</v>
      </c>
      <c r="E19" s="1290">
        <f t="shared" si="7"/>
        <v>50816.808000000005</v>
      </c>
      <c r="F19" s="1290">
        <f t="shared" si="7"/>
        <v>96200.28</v>
      </c>
      <c r="G19" s="1290">
        <f>G16+G18</f>
        <v>76132.800000000003</v>
      </c>
      <c r="H19" s="1291">
        <f t="shared" si="7"/>
        <v>88038.124616000001</v>
      </c>
      <c r="I19" s="1514">
        <f t="shared" si="7"/>
        <v>72036.053440000003</v>
      </c>
      <c r="J19" s="1514">
        <f t="shared" si="7"/>
        <v>108914.75712000001</v>
      </c>
      <c r="K19" s="1514">
        <f t="shared" si="7"/>
        <v>76391.349700000006</v>
      </c>
      <c r="L19" s="1514">
        <f t="shared" si="7"/>
        <v>55135.487680000006</v>
      </c>
      <c r="M19" s="1514">
        <f t="shared" si="7"/>
        <v>149731.9607</v>
      </c>
      <c r="N19" s="1514">
        <f t="shared" si="7"/>
        <v>244999.52100000001</v>
      </c>
      <c r="O19" s="3110"/>
      <c r="P19" s="3111"/>
    </row>
    <row r="20" spans="2:20">
      <c r="B20" s="1285" t="s">
        <v>809</v>
      </c>
      <c r="C20" s="1290">
        <f>C19*' TEA Models 3389'!J53</f>
        <v>1765.099154991876</v>
      </c>
      <c r="D20" s="1290">
        <f>((D19*$O$20)-(D16*$O$20))*('FALL CAF 2022'!CJ24+1)</f>
        <v>144.71296000000007</v>
      </c>
      <c r="E20" s="1290">
        <f>((E19*$O$20)-(E16*$O$20))*('FALL CAF 2022'!CK24+1)</f>
        <v>185.99616000000003</v>
      </c>
      <c r="F20" s="1290">
        <f>((F19*$O$20)-(F16*$O$20))*('FALL CAF 2022'!CL24+1)</f>
        <v>352.10559999999987</v>
      </c>
      <c r="G20" s="1290">
        <f>((G19*$O$20)-(G16*$O$20))*('FALL CAF 2022'!CM24+1)</f>
        <v>278.65600000000018</v>
      </c>
      <c r="H20" s="1290">
        <f>H19*' TEA Models 3389'!J53</f>
        <v>2865.5982092394838</v>
      </c>
      <c r="I20" s="1291">
        <f t="shared" ref="I20:N20" si="8">(I19*$O$20)-(I16*$O$20)</f>
        <v>291.72906880000005</v>
      </c>
      <c r="J20" s="1291">
        <f t="shared" si="8"/>
        <v>441.07914240000014</v>
      </c>
      <c r="K20" s="1291">
        <f t="shared" si="8"/>
        <v>309.3669940000002</v>
      </c>
      <c r="L20" s="1291">
        <f t="shared" si="8"/>
        <v>223.28575360000002</v>
      </c>
      <c r="M20" s="1291">
        <f t="shared" si="8"/>
        <v>606.37921399999959</v>
      </c>
      <c r="N20" s="1291">
        <f t="shared" si="8"/>
        <v>992.1904199999999</v>
      </c>
      <c r="O20" s="3114">
        <v>0.02</v>
      </c>
      <c r="P20" s="3115"/>
    </row>
    <row r="21" spans="2:20" ht="15" thickBot="1">
      <c r="B21" s="1285" t="s">
        <v>466</v>
      </c>
      <c r="C21" s="1294">
        <f>E34</f>
        <v>1952</v>
      </c>
      <c r="D21" s="1294">
        <f>$E$34</f>
        <v>1952</v>
      </c>
      <c r="E21" s="1294">
        <f>$E$34</f>
        <v>1952</v>
      </c>
      <c r="F21" s="1294">
        <f>N34</f>
        <v>1760</v>
      </c>
      <c r="G21" s="1294">
        <f>N34</f>
        <v>1760</v>
      </c>
      <c r="H21" s="1295">
        <f>N34</f>
        <v>1760</v>
      </c>
      <c r="I21" s="1518">
        <f t="shared" ref="I21:N21" si="9">$N$34</f>
        <v>1760</v>
      </c>
      <c r="J21" s="1518">
        <f t="shared" si="9"/>
        <v>1760</v>
      </c>
      <c r="K21" s="1518">
        <f t="shared" si="9"/>
        <v>1760</v>
      </c>
      <c r="L21" s="1518">
        <f t="shared" si="9"/>
        <v>1760</v>
      </c>
      <c r="M21" s="1518">
        <f t="shared" si="9"/>
        <v>1760</v>
      </c>
      <c r="N21" s="1518">
        <f t="shared" si="9"/>
        <v>1760</v>
      </c>
      <c r="O21" s="1519"/>
      <c r="P21" s="1520"/>
    </row>
    <row r="22" spans="2:20" ht="15.5" thickTop="1" thickBot="1">
      <c r="B22" s="1296" t="s">
        <v>781</v>
      </c>
      <c r="C22" s="83">
        <f>(C19+C20)/C21</f>
        <v>28.685053622024526</v>
      </c>
      <c r="D22" s="83" t="e">
        <f>(#REF!+D20)/D21+0.02</f>
        <v>#REF!</v>
      </c>
      <c r="E22" s="83" t="e">
        <f>(#REF!+E20)/E21</f>
        <v>#REF!</v>
      </c>
      <c r="F22" s="83" t="e">
        <f>(#REF!+F20)/F21+0.03</f>
        <v>#REF!</v>
      </c>
      <c r="G22" s="83" t="e">
        <f>(#REF!+G20)/G21+0.03</f>
        <v>#REF!</v>
      </c>
      <c r="H22" s="1301">
        <f>(H19+H20)/H21+0.02</f>
        <v>51.669842514340623</v>
      </c>
      <c r="I22" s="83">
        <f>(I19+I20)/I21-0.01</f>
        <v>41.085330970909098</v>
      </c>
      <c r="J22" s="83">
        <f>(J19+J20)/J21+0.01</f>
        <v>62.143997876363642</v>
      </c>
      <c r="K22" s="83">
        <f>(K19+K20)/K21</f>
        <v>43.579952667045454</v>
      </c>
      <c r="L22" s="83">
        <f>(L19+L20)/L21-0.01</f>
        <v>31.443848541818184</v>
      </c>
      <c r="M22" s="83" t="e">
        <f>(#REF!+M20)/M21-0.01</f>
        <v>#REF!</v>
      </c>
      <c r="N22" s="83">
        <f>(N19+N20)/N21</f>
        <v>139.76801785227272</v>
      </c>
      <c r="O22" s="1516"/>
      <c r="P22" s="1517"/>
    </row>
    <row r="23" spans="2:20" hidden="1">
      <c r="B23" s="1239" t="s">
        <v>467</v>
      </c>
      <c r="C23" s="1240" t="e">
        <f>(#REF!+C20)/12</f>
        <v>#REF!</v>
      </c>
      <c r="D23" s="1240"/>
      <c r="E23" s="1240"/>
      <c r="F23" s="1240"/>
      <c r="G23" s="1240"/>
      <c r="H23" s="1240"/>
    </row>
    <row r="24" spans="2:20" hidden="1">
      <c r="B24" s="1239" t="s">
        <v>468</v>
      </c>
      <c r="C24" s="1240" t="e">
        <f>C23*0.75</f>
        <v>#REF!</v>
      </c>
      <c r="D24" s="1240"/>
      <c r="E24" s="1240"/>
      <c r="F24" s="1240"/>
      <c r="G24" s="1240"/>
      <c r="H24" s="1240"/>
    </row>
    <row r="25" spans="2:20" hidden="1">
      <c r="B25" s="1239" t="s">
        <v>469</v>
      </c>
      <c r="C25" s="1240" t="e">
        <f>C23*0.5</f>
        <v>#REF!</v>
      </c>
      <c r="D25" s="1240"/>
      <c r="E25" s="1240"/>
      <c r="F25" s="1240"/>
      <c r="G25" s="1240"/>
      <c r="H25" s="1240"/>
    </row>
    <row r="26" spans="2:20" hidden="1">
      <c r="B26" s="1239" t="s">
        <v>470</v>
      </c>
      <c r="C26" s="1240" t="e">
        <f>C23*0.25</f>
        <v>#REF!</v>
      </c>
      <c r="D26" s="1240"/>
      <c r="E26" s="1240"/>
      <c r="F26" s="1240"/>
      <c r="G26" s="1240"/>
      <c r="H26" s="1240"/>
    </row>
    <row r="27" spans="2:20" hidden="1">
      <c r="C27" s="1241">
        <f>20.32*0.25</f>
        <v>5.08</v>
      </c>
      <c r="D27" s="1242">
        <f>20.4*0.25</f>
        <v>5.0999999999999996</v>
      </c>
      <c r="E27" s="1179">
        <f>26.2*0.25</f>
        <v>6.55</v>
      </c>
      <c r="F27" s="1179">
        <f>55.04*0.25</f>
        <v>13.76</v>
      </c>
      <c r="G27" s="1179"/>
      <c r="H27" s="1179">
        <f>36.88*0.25</f>
        <v>9.2200000000000006</v>
      </c>
      <c r="I27" s="1179">
        <f>40.2*0.25</f>
        <v>10.050000000000001</v>
      </c>
      <c r="J27" s="1179">
        <f>60.8*0.25</f>
        <v>15.2</v>
      </c>
      <c r="K27" s="1243">
        <f>42.64*0.25</f>
        <v>10.66</v>
      </c>
      <c r="L27" s="1243">
        <f>30.76*0.25</f>
        <v>7.69</v>
      </c>
      <c r="M27" s="1179">
        <f>83.56*0.25</f>
        <v>20.89</v>
      </c>
      <c r="N27" s="1125"/>
      <c r="O27" s="1125"/>
    </row>
    <row r="29" spans="2:20" hidden="1">
      <c r="B29" s="1244" t="s">
        <v>471</v>
      </c>
      <c r="J29" s="1125" t="s">
        <v>472</v>
      </c>
      <c r="O29" s="1125"/>
    </row>
    <row r="30" spans="2:20" hidden="1">
      <c r="B30" s="1245"/>
      <c r="C30" s="1246"/>
      <c r="D30" s="1247" t="s">
        <v>329</v>
      </c>
      <c r="E30" s="1248" t="s">
        <v>303</v>
      </c>
      <c r="F30" s="1249"/>
      <c r="G30" s="1250"/>
      <c r="H30" s="1249"/>
      <c r="J30" s="1245"/>
      <c r="K30" s="1246"/>
      <c r="L30" s="1246"/>
      <c r="M30" s="1247" t="s">
        <v>329</v>
      </c>
      <c r="N30" s="1248" t="s">
        <v>303</v>
      </c>
      <c r="O30" s="1125"/>
    </row>
    <row r="31" spans="2:20" hidden="1">
      <c r="B31" s="1251"/>
      <c r="C31" s="1252" t="s">
        <v>473</v>
      </c>
      <c r="D31" s="1253">
        <v>15</v>
      </c>
      <c r="E31" s="1254">
        <f>D31*8</f>
        <v>120</v>
      </c>
      <c r="F31" s="1255"/>
      <c r="G31" s="1255"/>
      <c r="H31" s="1255"/>
      <c r="I31" s="1256"/>
      <c r="J31" s="1251"/>
      <c r="K31" s="1252" t="s">
        <v>473</v>
      </c>
      <c r="L31" s="1252"/>
      <c r="M31" s="1253">
        <v>15</v>
      </c>
      <c r="N31" s="1254">
        <f>M31*8</f>
        <v>120</v>
      </c>
      <c r="O31" s="1256"/>
    </row>
    <row r="32" spans="2:20" hidden="1">
      <c r="B32" s="1257"/>
      <c r="C32" s="1258" t="s">
        <v>474</v>
      </c>
      <c r="D32" s="1259">
        <v>1</v>
      </c>
      <c r="E32" s="1260">
        <f>D32*8</f>
        <v>8</v>
      </c>
      <c r="F32" s="1261"/>
      <c r="G32" s="1261"/>
      <c r="H32" s="1261"/>
      <c r="I32" s="1262"/>
      <c r="J32" s="1263"/>
      <c r="K32" s="1264" t="s">
        <v>475</v>
      </c>
      <c r="L32" s="1264"/>
      <c r="M32" s="1259">
        <v>25</v>
      </c>
      <c r="N32" s="1265">
        <f>M32*8</f>
        <v>200</v>
      </c>
      <c r="O32" s="1256"/>
    </row>
    <row r="33" spans="2:15" hidden="1">
      <c r="B33" s="1251"/>
      <c r="C33" s="1266"/>
      <c r="D33" s="1252" t="s">
        <v>476</v>
      </c>
      <c r="E33" s="1267">
        <f>SUM(E31:E32)</f>
        <v>128</v>
      </c>
      <c r="F33" s="1261"/>
      <c r="G33" s="1261"/>
      <c r="H33" s="1261"/>
      <c r="J33" s="1251"/>
      <c r="K33" s="1266"/>
      <c r="L33" s="1266"/>
      <c r="M33" s="1252" t="s">
        <v>476</v>
      </c>
      <c r="N33" s="1254">
        <f>SUM(N31:N32)</f>
        <v>320</v>
      </c>
      <c r="O33" s="1125"/>
    </row>
    <row r="34" spans="2:15" ht="15" hidden="1" thickBot="1">
      <c r="B34" s="1268"/>
      <c r="C34" s="1269"/>
      <c r="D34" s="1270" t="s">
        <v>466</v>
      </c>
      <c r="E34" s="1271">
        <f>2080-E33</f>
        <v>1952</v>
      </c>
      <c r="F34" s="1261"/>
      <c r="G34" s="1261"/>
      <c r="H34" s="1261"/>
      <c r="J34" s="1268"/>
      <c r="K34" s="1269"/>
      <c r="L34" s="1269"/>
      <c r="M34" s="1270" t="s">
        <v>466</v>
      </c>
      <c r="N34" s="1272">
        <f>2080-N33</f>
        <v>1760</v>
      </c>
      <c r="O34" s="1125"/>
    </row>
    <row r="35" spans="2:15" hidden="1"/>
    <row r="36" spans="2:15" hidden="1"/>
    <row r="37" spans="2:15" hidden="1">
      <c r="B37" s="3117" t="s">
        <v>477</v>
      </c>
      <c r="C37" s="3117"/>
      <c r="D37" s="3117"/>
      <c r="E37" s="3117"/>
      <c r="F37" s="3117"/>
      <c r="G37" s="3117"/>
      <c r="H37" s="3117"/>
      <c r="I37" s="3117"/>
      <c r="J37" s="3117"/>
      <c r="K37" s="3117"/>
      <c r="L37" s="3117"/>
      <c r="M37" s="3117"/>
      <c r="N37" s="3117"/>
    </row>
    <row r="38" spans="2:15" hidden="1">
      <c r="K38" s="1163"/>
      <c r="L38" s="1273"/>
      <c r="M38" s="1163"/>
      <c r="N38" s="1273"/>
    </row>
    <row r="39" spans="2:15" hidden="1"/>
    <row r="40" spans="2:15" hidden="1"/>
    <row r="41" spans="2:15" hidden="1">
      <c r="D41" s="3118" t="s">
        <v>478</v>
      </c>
      <c r="E41" s="3118"/>
      <c r="F41" s="3118"/>
      <c r="G41" s="3118"/>
      <c r="H41" s="3118"/>
      <c r="I41" s="3118"/>
      <c r="J41" s="3118"/>
    </row>
    <row r="42" spans="2:15" hidden="1"/>
    <row r="43" spans="2:15" hidden="1">
      <c r="E43" s="3112" t="s">
        <v>479</v>
      </c>
      <c r="F43" s="3113"/>
      <c r="G43" s="3113"/>
      <c r="H43" s="3113"/>
      <c r="I43" s="3113"/>
      <c r="J43" s="1274" t="s">
        <v>480</v>
      </c>
    </row>
    <row r="44" spans="2:15" ht="15" hidden="1" thickBot="1">
      <c r="D44" s="1275" t="s">
        <v>481</v>
      </c>
      <c r="E44" s="1130" t="s">
        <v>482</v>
      </c>
      <c r="F44" s="1130" t="s">
        <v>483</v>
      </c>
      <c r="G44" s="1130"/>
      <c r="H44" s="1130" t="s">
        <v>484</v>
      </c>
      <c r="I44" s="1130" t="s">
        <v>485</v>
      </c>
      <c r="J44" s="1130" t="s">
        <v>480</v>
      </c>
    </row>
    <row r="45" spans="2:15" hidden="1">
      <c r="D45" s="1276" t="s">
        <v>288</v>
      </c>
      <c r="E45" s="1277">
        <v>3305</v>
      </c>
      <c r="F45" s="1277">
        <v>2479</v>
      </c>
      <c r="G45" s="1277"/>
      <c r="H45" s="1277">
        <v>1653</v>
      </c>
      <c r="I45" s="1277">
        <v>826</v>
      </c>
      <c r="J45" s="1278">
        <v>20.32</v>
      </c>
    </row>
    <row r="46" spans="2:15" ht="43.5" hidden="1">
      <c r="D46" s="1276" t="s">
        <v>449</v>
      </c>
      <c r="E46" s="1279">
        <v>3316</v>
      </c>
      <c r="F46" s="1279">
        <v>2487</v>
      </c>
      <c r="G46" s="1279"/>
      <c r="H46" s="1279">
        <v>1658</v>
      </c>
      <c r="I46" s="1279">
        <v>829</v>
      </c>
      <c r="J46" s="1280">
        <v>20.399999999999999</v>
      </c>
    </row>
    <row r="47" spans="2:15" hidden="1">
      <c r="D47" s="1276" t="s">
        <v>282</v>
      </c>
      <c r="E47" s="1279">
        <v>4262</v>
      </c>
      <c r="F47" s="1279">
        <v>3196</v>
      </c>
      <c r="G47" s="1279"/>
      <c r="H47" s="1279">
        <v>2131</v>
      </c>
      <c r="I47" s="1279">
        <v>1065</v>
      </c>
      <c r="J47" s="1280">
        <v>26.2</v>
      </c>
    </row>
    <row r="48" spans="2:15" ht="29" hidden="1">
      <c r="D48" s="1276" t="s">
        <v>450</v>
      </c>
      <c r="E48" s="1279">
        <v>8067</v>
      </c>
      <c r="F48" s="1279">
        <v>6051</v>
      </c>
      <c r="G48" s="1279"/>
      <c r="H48" s="1279">
        <v>4034</v>
      </c>
      <c r="I48" s="1279">
        <v>2017</v>
      </c>
      <c r="J48" s="1280">
        <v>55.04</v>
      </c>
    </row>
    <row r="49" spans="2:10" ht="72.5" hidden="1">
      <c r="D49" s="1276" t="s">
        <v>486</v>
      </c>
      <c r="E49" s="1279">
        <v>5406</v>
      </c>
      <c r="F49" s="1279">
        <v>4054</v>
      </c>
      <c r="G49" s="1279"/>
      <c r="H49" s="1279">
        <v>2703</v>
      </c>
      <c r="I49" s="1279">
        <v>1351</v>
      </c>
      <c r="J49" s="1280">
        <v>36.880000000000003</v>
      </c>
    </row>
    <row r="50" spans="2:10" hidden="1">
      <c r="D50" s="1276" t="s">
        <v>453</v>
      </c>
      <c r="E50" s="1279">
        <v>5897</v>
      </c>
      <c r="F50" s="1279">
        <v>4423</v>
      </c>
      <c r="G50" s="1279"/>
      <c r="H50" s="1279">
        <v>2948</v>
      </c>
      <c r="I50" s="1279">
        <v>1474</v>
      </c>
      <c r="J50" s="1280">
        <v>40.200000000000003</v>
      </c>
    </row>
    <row r="51" spans="2:10" ht="29" hidden="1">
      <c r="D51" s="1276" t="s">
        <v>454</v>
      </c>
      <c r="E51" s="1279">
        <v>8916</v>
      </c>
      <c r="F51" s="1279">
        <v>6687</v>
      </c>
      <c r="G51" s="1279"/>
      <c r="H51" s="1279">
        <v>4458</v>
      </c>
      <c r="I51" s="1279">
        <v>2229</v>
      </c>
      <c r="J51" s="1280">
        <v>60.8</v>
      </c>
    </row>
    <row r="52" spans="2:10" ht="43.5" hidden="1">
      <c r="D52" s="1276" t="s">
        <v>463</v>
      </c>
      <c r="E52" s="1279">
        <v>6253</v>
      </c>
      <c r="F52" s="1279">
        <v>4690</v>
      </c>
      <c r="G52" s="1279"/>
      <c r="H52" s="1279">
        <v>3127</v>
      </c>
      <c r="I52" s="1279">
        <v>1563</v>
      </c>
      <c r="J52" s="1280">
        <v>42.64</v>
      </c>
    </row>
    <row r="53" spans="2:10" ht="43.5" hidden="1">
      <c r="D53" s="1276" t="s">
        <v>456</v>
      </c>
      <c r="E53" s="1279">
        <v>4513</v>
      </c>
      <c r="F53" s="1279">
        <v>3385</v>
      </c>
      <c r="G53" s="1279"/>
      <c r="H53" s="1279">
        <v>2257</v>
      </c>
      <c r="I53" s="1279">
        <v>1128</v>
      </c>
      <c r="J53" s="1280">
        <v>30.76</v>
      </c>
    </row>
    <row r="54" spans="2:10" ht="43.5" hidden="1">
      <c r="D54" s="1276" t="s">
        <v>464</v>
      </c>
      <c r="E54" s="1141" t="s">
        <v>42</v>
      </c>
      <c r="F54" s="1141" t="s">
        <v>42</v>
      </c>
      <c r="G54" s="1141"/>
      <c r="H54" s="1141" t="s">
        <v>42</v>
      </c>
      <c r="I54" s="1141" t="s">
        <v>42</v>
      </c>
      <c r="J54" s="1280">
        <v>83.56</v>
      </c>
    </row>
    <row r="55" spans="2:10" ht="43.5" hidden="1">
      <c r="D55" s="1276" t="s">
        <v>465</v>
      </c>
      <c r="E55" s="1141" t="s">
        <v>42</v>
      </c>
      <c r="F55" s="1141" t="s">
        <v>42</v>
      </c>
      <c r="G55" s="1141"/>
      <c r="H55" s="1141" t="s">
        <v>42</v>
      </c>
      <c r="I55" s="1141" t="s">
        <v>42</v>
      </c>
      <c r="J55" s="1141">
        <v>136.75</v>
      </c>
    </row>
    <row r="56" spans="2:10" hidden="1"/>
    <row r="57" spans="2:10" hidden="1"/>
    <row r="58" spans="2:10" hidden="1"/>
    <row r="59" spans="2:10" hidden="1"/>
    <row r="60" spans="2:10" hidden="1"/>
    <row r="61" spans="2:10">
      <c r="B61" s="1521" t="s">
        <v>365</v>
      </c>
      <c r="C61" s="1523">
        <v>22.04</v>
      </c>
      <c r="D61" s="1524"/>
      <c r="E61" s="1523"/>
      <c r="F61" s="1523"/>
      <c r="G61" s="1523"/>
      <c r="H61" s="1523">
        <v>38.08</v>
      </c>
    </row>
    <row r="62" spans="2:10">
      <c r="B62" s="1521" t="s">
        <v>367</v>
      </c>
      <c r="C62" s="1525">
        <f>(C22-C61)/C61</f>
        <v>0.30149971061817271</v>
      </c>
      <c r="D62" s="1302"/>
      <c r="E62" s="1125"/>
      <c r="F62" s="1125"/>
      <c r="G62" s="1125"/>
      <c r="H62" s="1525">
        <f>(H22-H61)/H61</f>
        <v>0.35687611644802059</v>
      </c>
    </row>
  </sheetData>
  <mergeCells count="15">
    <mergeCell ref="B37:N37"/>
    <mergeCell ref="D41:J41"/>
    <mergeCell ref="E43:I43"/>
    <mergeCell ref="B14:N14"/>
    <mergeCell ref="O15:P15"/>
    <mergeCell ref="O16:P16"/>
    <mergeCell ref="O17:P17"/>
    <mergeCell ref="O18:P19"/>
    <mergeCell ref="O20:P20"/>
    <mergeCell ref="M8:N8"/>
    <mergeCell ref="B2:N2"/>
    <mergeCell ref="M3:N3"/>
    <mergeCell ref="M4:N4"/>
    <mergeCell ref="M5:N5"/>
    <mergeCell ref="M6:N7"/>
  </mergeCells>
  <pageMargins left="0.25" right="0.25" top="0.75" bottom="0.75" header="0.3" footer="0.3"/>
  <pageSetup scale="76"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2:V51"/>
  <sheetViews>
    <sheetView zoomScale="80" zoomScaleNormal="80" zoomScaleSheetLayoutView="70" workbookViewId="0">
      <selection activeCell="D6" sqref="D6:D26"/>
    </sheetView>
  </sheetViews>
  <sheetFormatPr defaultColWidth="9.1796875" defaultRowHeight="14.5"/>
  <cols>
    <col min="1" max="1" width="5.7265625" style="1125" customWidth="1"/>
    <col min="2" max="2" width="22.7265625" style="1125" customWidth="1"/>
    <col min="3" max="3" width="13.453125" style="1125" customWidth="1"/>
    <col min="4" max="4" width="13.54296875" style="1125" customWidth="1"/>
    <col min="5" max="5" width="10" style="1125" customWidth="1"/>
    <col min="6" max="6" width="59.453125" style="1125" customWidth="1"/>
    <col min="7" max="7" width="1.54296875" style="1125" customWidth="1"/>
    <col min="8" max="8" width="22.453125" style="1125" customWidth="1"/>
    <col min="9" max="9" width="16.54296875" style="1125" customWidth="1"/>
    <col min="10" max="10" width="13.1796875" style="1125" bestFit="1" customWidth="1"/>
    <col min="11" max="11" width="11.453125" style="1125" bestFit="1" customWidth="1"/>
    <col min="12" max="12" width="1.54296875" style="1125" customWidth="1"/>
    <col min="13" max="13" width="22.453125" style="1125" customWidth="1"/>
    <col min="14" max="14" width="16.54296875" style="1125" customWidth="1"/>
    <col min="15" max="15" width="13.1796875" style="1125" bestFit="1" customWidth="1"/>
    <col min="16" max="16" width="11.453125" style="1125" bestFit="1" customWidth="1"/>
    <col min="17" max="17" width="1.54296875" style="1125" customWidth="1"/>
    <col min="18" max="18" width="22.453125" style="1125" customWidth="1"/>
    <col min="19" max="19" width="11.453125" style="1125" customWidth="1"/>
    <col min="20" max="20" width="11" style="1125" customWidth="1"/>
    <col min="21" max="21" width="11.453125" style="1125" customWidth="1"/>
    <col min="22" max="22" width="12.453125" style="1125" bestFit="1" customWidth="1"/>
    <col min="23" max="23" width="5.54296875" style="1125" customWidth="1"/>
    <col min="24" max="16384" width="9.1796875" style="1125"/>
  </cols>
  <sheetData>
    <row r="2" spans="2:22" ht="15" thickBot="1">
      <c r="B2" s="1316" t="s">
        <v>522</v>
      </c>
      <c r="H2" s="1316"/>
    </row>
    <row r="3" spans="2:22" ht="15" thickBot="1">
      <c r="B3" s="3341" t="s">
        <v>854</v>
      </c>
      <c r="C3" s="3342"/>
      <c r="D3" s="3342"/>
      <c r="E3" s="3342"/>
      <c r="F3" s="3343"/>
      <c r="H3" s="3338" t="s">
        <v>852</v>
      </c>
      <c r="I3" s="3339"/>
      <c r="J3" s="3339"/>
      <c r="K3" s="3340"/>
      <c r="M3" s="3338" t="s">
        <v>865</v>
      </c>
      <c r="N3" s="3339"/>
      <c r="O3" s="3339"/>
      <c r="P3" s="3340"/>
      <c r="R3" s="3338" t="s">
        <v>853</v>
      </c>
      <c r="S3" s="3339"/>
      <c r="T3" s="3339"/>
      <c r="U3" s="3339"/>
      <c r="V3" s="3340"/>
    </row>
    <row r="4" spans="2:22" ht="15.75" customHeight="1">
      <c r="B4" s="3344"/>
      <c r="C4" s="3346" t="s">
        <v>248</v>
      </c>
      <c r="D4" s="3346" t="s">
        <v>236</v>
      </c>
      <c r="E4" s="3346" t="s">
        <v>524</v>
      </c>
      <c r="F4" s="3348" t="s">
        <v>525</v>
      </c>
      <c r="H4" s="101"/>
      <c r="I4" s="102"/>
      <c r="J4" s="103" t="s">
        <v>501</v>
      </c>
      <c r="K4" s="104">
        <v>20</v>
      </c>
      <c r="M4" s="101"/>
      <c r="N4" s="102"/>
      <c r="O4" s="103" t="s">
        <v>501</v>
      </c>
      <c r="P4" s="104">
        <v>10</v>
      </c>
      <c r="R4" s="101"/>
      <c r="S4" s="102"/>
      <c r="T4" s="103" t="s">
        <v>501</v>
      </c>
      <c r="U4" s="103"/>
      <c r="V4" s="104">
        <v>10</v>
      </c>
    </row>
    <row r="5" spans="2:22" ht="15" thickBot="1">
      <c r="B5" s="3345"/>
      <c r="C5" s="3347"/>
      <c r="D5" s="3347"/>
      <c r="E5" s="3347"/>
      <c r="F5" s="3349"/>
      <c r="H5" s="101"/>
      <c r="I5" s="102"/>
      <c r="J5" s="103" t="s">
        <v>502</v>
      </c>
      <c r="K5" s="104">
        <v>365</v>
      </c>
      <c r="M5" s="101"/>
      <c r="N5" s="102"/>
      <c r="O5" s="103" t="s">
        <v>502</v>
      </c>
      <c r="P5" s="104">
        <v>365</v>
      </c>
      <c r="R5" s="101"/>
      <c r="S5" s="102"/>
      <c r="T5" s="103" t="s">
        <v>502</v>
      </c>
      <c r="U5" s="103"/>
      <c r="V5" s="104">
        <v>365</v>
      </c>
    </row>
    <row r="6" spans="2:22">
      <c r="B6" s="105"/>
      <c r="C6" s="106"/>
      <c r="D6" s="2939"/>
      <c r="E6" s="107"/>
      <c r="F6" s="108"/>
      <c r="H6" s="109"/>
      <c r="I6" s="110" t="s">
        <v>240</v>
      </c>
      <c r="J6" s="110" t="s">
        <v>6</v>
      </c>
      <c r="K6" s="210" t="s">
        <v>7</v>
      </c>
      <c r="M6" s="109"/>
      <c r="N6" s="110" t="s">
        <v>240</v>
      </c>
      <c r="O6" s="111" t="s">
        <v>6</v>
      </c>
      <c r="P6" s="112" t="s">
        <v>7</v>
      </c>
      <c r="R6" s="109"/>
      <c r="S6" s="110" t="s">
        <v>240</v>
      </c>
      <c r="T6" s="111" t="s">
        <v>6</v>
      </c>
      <c r="U6" s="111"/>
      <c r="V6" s="112" t="s">
        <v>7</v>
      </c>
    </row>
    <row r="7" spans="2:22">
      <c r="B7" s="187" t="s">
        <v>503</v>
      </c>
      <c r="C7" s="1318">
        <f>J7</f>
        <v>0.15</v>
      </c>
      <c r="D7" s="2940">
        <f>'M2023 BLS SALARY CHART (53rd)'!C22</f>
        <v>80829.631999999998</v>
      </c>
      <c r="E7" s="107"/>
      <c r="F7" s="113" t="s">
        <v>120</v>
      </c>
      <c r="H7" s="1935" t="s">
        <v>504</v>
      </c>
      <c r="I7" s="211">
        <f>D7</f>
        <v>80829.631999999998</v>
      </c>
      <c r="J7" s="212">
        <v>0.15</v>
      </c>
      <c r="K7" s="213">
        <f>J7*I7</f>
        <v>12124.444799999999</v>
      </c>
      <c r="M7" s="1935" t="s">
        <v>504</v>
      </c>
      <c r="N7" s="211">
        <f>I7</f>
        <v>80829.631999999998</v>
      </c>
      <c r="O7" s="115">
        <v>0.15</v>
      </c>
      <c r="P7" s="116">
        <f>O7*N7</f>
        <v>12124.444799999999</v>
      </c>
      <c r="R7" s="1935" t="s">
        <v>504</v>
      </c>
      <c r="S7" s="211">
        <f>I7</f>
        <v>80829.631999999998</v>
      </c>
      <c r="T7" s="115">
        <v>0.15</v>
      </c>
      <c r="U7" s="115"/>
      <c r="V7" s="116">
        <f>T7*S7</f>
        <v>12124.444799999999</v>
      </c>
    </row>
    <row r="8" spans="2:22">
      <c r="B8" s="187" t="s">
        <v>274</v>
      </c>
      <c r="C8" s="1318">
        <f>J8</f>
        <v>1</v>
      </c>
      <c r="D8" s="2940">
        <f>'M2023 BLS SALARY CHART (53rd)'!C12</f>
        <v>64438.399999999994</v>
      </c>
      <c r="E8" s="107"/>
      <c r="F8" s="113" t="s">
        <v>120</v>
      </c>
      <c r="H8" s="1936" t="str">
        <f>B8</f>
        <v>Case Worker</v>
      </c>
      <c r="I8" s="114">
        <f>D8</f>
        <v>64438.399999999994</v>
      </c>
      <c r="J8" s="115">
        <v>1</v>
      </c>
      <c r="K8" s="116">
        <f>J8*I8</f>
        <v>64438.399999999994</v>
      </c>
      <c r="M8" s="1936" t="str">
        <f>H8</f>
        <v>Case Worker</v>
      </c>
      <c r="N8" s="114">
        <f>I8</f>
        <v>64438.399999999994</v>
      </c>
      <c r="O8" s="115">
        <v>1</v>
      </c>
      <c r="P8" s="116">
        <f>O8*N8</f>
        <v>64438.399999999994</v>
      </c>
      <c r="R8" s="1936" t="str">
        <f>H8</f>
        <v>Case Worker</v>
      </c>
      <c r="S8" s="114">
        <f>I8</f>
        <v>64438.399999999994</v>
      </c>
      <c r="T8" s="115">
        <v>1</v>
      </c>
      <c r="U8" s="115"/>
      <c r="V8" s="116">
        <f>T8*S8</f>
        <v>64438.399999999994</v>
      </c>
    </row>
    <row r="9" spans="2:22">
      <c r="B9" s="187" t="s">
        <v>527</v>
      </c>
      <c r="C9" s="1318">
        <f>J34</f>
        <v>0.5</v>
      </c>
      <c r="D9" s="2940">
        <f>'M2023 BLS SALARY CHART (53rd)'!C8</f>
        <v>56217.241600000001</v>
      </c>
      <c r="E9" s="107"/>
      <c r="F9" s="113" t="s">
        <v>120</v>
      </c>
      <c r="H9" s="118" t="s">
        <v>505</v>
      </c>
      <c r="I9" s="119"/>
      <c r="J9" s="120">
        <f>SUM(J7:J8)</f>
        <v>1.1499999999999999</v>
      </c>
      <c r="K9" s="121">
        <f>SUM(K7:K8)</f>
        <v>76562.844799999992</v>
      </c>
      <c r="M9" s="118" t="s">
        <v>505</v>
      </c>
      <c r="N9" s="119"/>
      <c r="O9" s="120">
        <f>SUM(O7:O8)</f>
        <v>1.1499999999999999</v>
      </c>
      <c r="P9" s="121">
        <f>SUM(P7:P8)</f>
        <v>76562.844799999992</v>
      </c>
      <c r="R9" s="118" t="s">
        <v>505</v>
      </c>
      <c r="S9" s="119"/>
      <c r="T9" s="120">
        <f>SUM(T7:T8)</f>
        <v>1.1499999999999999</v>
      </c>
      <c r="U9" s="120"/>
      <c r="V9" s="121">
        <f>SUM(V7:V8)</f>
        <v>76562.844799999992</v>
      </c>
    </row>
    <row r="10" spans="2:22">
      <c r="B10" s="191"/>
      <c r="C10" s="192"/>
      <c r="D10" s="2941"/>
      <c r="E10" s="193"/>
      <c r="F10" s="194"/>
      <c r="H10" s="117"/>
      <c r="I10" s="122"/>
      <c r="J10" s="115"/>
      <c r="K10" s="123"/>
      <c r="M10" s="117"/>
      <c r="N10" s="122"/>
      <c r="O10" s="115"/>
      <c r="P10" s="123"/>
      <c r="R10" s="117"/>
      <c r="S10" s="122"/>
      <c r="T10" s="115"/>
      <c r="U10" s="115"/>
      <c r="V10" s="123"/>
    </row>
    <row r="11" spans="2:22">
      <c r="B11" s="191"/>
      <c r="C11" s="192"/>
      <c r="D11" s="2941" t="s">
        <v>261</v>
      </c>
      <c r="E11" s="192"/>
      <c r="F11" s="194"/>
      <c r="H11" s="101" t="s">
        <v>506</v>
      </c>
      <c r="I11" s="124"/>
      <c r="J11" s="125">
        <f>D13</f>
        <v>0.24970000000000001</v>
      </c>
      <c r="K11" s="126">
        <f>J11*K9</f>
        <v>19117.742346559997</v>
      </c>
      <c r="M11" s="101" t="s">
        <v>506</v>
      </c>
      <c r="N11" s="124"/>
      <c r="O11" s="125">
        <f>J11</f>
        <v>0.24970000000000001</v>
      </c>
      <c r="P11" s="126">
        <f>O11*P9</f>
        <v>19117.742346559997</v>
      </c>
      <c r="R11" s="101" t="s">
        <v>506</v>
      </c>
      <c r="S11" s="124"/>
      <c r="T11" s="125">
        <f>J11</f>
        <v>0.24970000000000001</v>
      </c>
      <c r="U11" s="125"/>
      <c r="V11" s="126">
        <f>T11*V9</f>
        <v>19117.742346559997</v>
      </c>
    </row>
    <row r="12" spans="2:22">
      <c r="B12" s="196"/>
      <c r="C12" s="188"/>
      <c r="D12" s="2942"/>
      <c r="E12" s="197"/>
      <c r="F12" s="190"/>
      <c r="H12" s="128" t="s">
        <v>507</v>
      </c>
      <c r="I12" s="129"/>
      <c r="J12" s="129"/>
      <c r="K12" s="130">
        <f>SUM(K9:K11)</f>
        <v>95680.587146559992</v>
      </c>
      <c r="M12" s="128" t="s">
        <v>507</v>
      </c>
      <c r="N12" s="129"/>
      <c r="O12" s="129"/>
      <c r="P12" s="130">
        <f>SUM(P9:P11)</f>
        <v>95680.587146559992</v>
      </c>
      <c r="R12" s="128" t="s">
        <v>507</v>
      </c>
      <c r="S12" s="129"/>
      <c r="T12" s="129"/>
      <c r="U12" s="129"/>
      <c r="V12" s="130">
        <f>SUM(V9:V11)</f>
        <v>95680.587146559992</v>
      </c>
    </row>
    <row r="13" spans="2:22">
      <c r="B13" s="200" t="s">
        <v>440</v>
      </c>
      <c r="C13" s="201"/>
      <c r="D13" s="2943">
        <f>'M2023 BLS SALARY CHART (53rd)'!C40</f>
        <v>0.24970000000000001</v>
      </c>
      <c r="E13" s="107"/>
      <c r="F13" s="1741" t="str">
        <f>'SCM 4956 Perm'!F12</f>
        <v>C.257 Benchmark</v>
      </c>
      <c r="H13" s="131"/>
      <c r="I13" s="132" t="s">
        <v>509</v>
      </c>
      <c r="J13" s="132" t="s">
        <v>510</v>
      </c>
      <c r="K13" s="133" t="s">
        <v>7</v>
      </c>
      <c r="M13" s="131"/>
      <c r="N13" s="132" t="s">
        <v>509</v>
      </c>
      <c r="O13" s="132" t="s">
        <v>510</v>
      </c>
      <c r="P13" s="133" t="s">
        <v>7</v>
      </c>
      <c r="R13" s="131"/>
      <c r="S13" s="132" t="s">
        <v>509</v>
      </c>
      <c r="T13" s="132" t="s">
        <v>534</v>
      </c>
      <c r="U13" s="132" t="s">
        <v>510</v>
      </c>
      <c r="V13" s="133" t="s">
        <v>7</v>
      </c>
    </row>
    <row r="14" spans="2:22">
      <c r="B14" s="200"/>
      <c r="C14" s="201"/>
      <c r="D14" s="2944"/>
      <c r="E14" s="107"/>
      <c r="F14" s="190"/>
      <c r="H14" s="117"/>
      <c r="I14" s="102"/>
      <c r="J14" s="134" t="s">
        <v>512</v>
      </c>
      <c r="K14" s="126"/>
      <c r="M14" s="117"/>
      <c r="N14" s="102"/>
      <c r="O14" s="134" t="s">
        <v>512</v>
      </c>
      <c r="P14" s="126"/>
      <c r="R14" s="131"/>
      <c r="S14" s="132"/>
      <c r="T14" s="132"/>
      <c r="U14" s="132" t="s">
        <v>512</v>
      </c>
      <c r="V14" s="133"/>
    </row>
    <row r="15" spans="2:22">
      <c r="B15" s="105"/>
      <c r="C15" s="188"/>
      <c r="D15" s="2941" t="s">
        <v>508</v>
      </c>
      <c r="E15" s="107"/>
      <c r="F15" s="190"/>
      <c r="H15" s="101" t="s">
        <v>277</v>
      </c>
      <c r="I15" s="122">
        <f>D17</f>
        <v>532.40039999999999</v>
      </c>
      <c r="J15" s="102"/>
      <c r="K15" s="139">
        <f>I15*$J$9</f>
        <v>612.26045999999997</v>
      </c>
      <c r="M15" s="101" t="s">
        <v>277</v>
      </c>
      <c r="N15" s="140">
        <f>I15</f>
        <v>532.40039999999999</v>
      </c>
      <c r="O15" s="102"/>
      <c r="P15" s="139">
        <f>N15*O9</f>
        <v>612.26045999999997</v>
      </c>
      <c r="R15" s="214" t="s">
        <v>71</v>
      </c>
      <c r="S15" s="102"/>
      <c r="T15" s="140">
        <f>D16</f>
        <v>3414.3516</v>
      </c>
      <c r="U15" s="134"/>
      <c r="V15" s="139">
        <f>T15*V4</f>
        <v>34143.516000000003</v>
      </c>
    </row>
    <row r="16" spans="2:22">
      <c r="B16" s="196" t="s">
        <v>71</v>
      </c>
      <c r="C16" s="188"/>
      <c r="D16" s="2940">
        <f>3322*(1+2.78%)</f>
        <v>3414.3516</v>
      </c>
      <c r="E16" s="107"/>
      <c r="F16" s="190" t="s">
        <v>1106</v>
      </c>
      <c r="H16" s="101" t="s">
        <v>514</v>
      </c>
      <c r="I16" s="142"/>
      <c r="J16" s="143">
        <v>27.03</v>
      </c>
      <c r="K16" s="144">
        <f>D18</f>
        <v>11900.896200000001</v>
      </c>
      <c r="M16" s="101" t="s">
        <v>514</v>
      </c>
      <c r="N16" s="145"/>
      <c r="O16" s="143">
        <f>J16</f>
        <v>27.03</v>
      </c>
      <c r="P16" s="144">
        <f>K16</f>
        <v>11900.896200000001</v>
      </c>
      <c r="R16" s="101" t="s">
        <v>277</v>
      </c>
      <c r="S16" s="140">
        <f>I15</f>
        <v>532.40039999999999</v>
      </c>
      <c r="T16" s="102"/>
      <c r="U16" s="141"/>
      <c r="V16" s="139">
        <f>S16*T9</f>
        <v>612.26045999999997</v>
      </c>
    </row>
    <row r="17" spans="2:22">
      <c r="B17" s="127" t="s">
        <v>277</v>
      </c>
      <c r="C17" s="188"/>
      <c r="D17" s="2940">
        <f>518*(1+2.78%)</f>
        <v>532.40039999999999</v>
      </c>
      <c r="E17" s="107"/>
      <c r="F17" s="190" t="s">
        <v>1106</v>
      </c>
      <c r="H17" s="101" t="s">
        <v>532</v>
      </c>
      <c r="I17" s="142"/>
      <c r="J17" s="143">
        <v>27.03</v>
      </c>
      <c r="K17" s="144">
        <f>D19</f>
        <v>14876.377200000001</v>
      </c>
      <c r="M17" s="101" t="s">
        <v>532</v>
      </c>
      <c r="N17" s="145"/>
      <c r="O17" s="143">
        <f>J17</f>
        <v>27.03</v>
      </c>
      <c r="P17" s="144">
        <f>K17</f>
        <v>14876.377200000001</v>
      </c>
      <c r="R17" s="101" t="s">
        <v>514</v>
      </c>
      <c r="S17" s="145"/>
      <c r="T17" s="146"/>
      <c r="U17" s="143">
        <f>J16</f>
        <v>27.03</v>
      </c>
      <c r="V17" s="144">
        <f>P16</f>
        <v>11900.896200000001</v>
      </c>
    </row>
    <row r="18" spans="2:22">
      <c r="B18" s="127" t="s">
        <v>514</v>
      </c>
      <c r="C18" s="188"/>
      <c r="D18" s="2940">
        <f>11579*(1+2.78%)</f>
        <v>11900.896200000001</v>
      </c>
      <c r="E18" s="209"/>
      <c r="F18" s="190" t="s">
        <v>1106</v>
      </c>
      <c r="H18" s="101" t="s">
        <v>515</v>
      </c>
      <c r="I18" s="122">
        <f>D20</f>
        <v>238.4496</v>
      </c>
      <c r="J18" s="146"/>
      <c r="K18" s="139">
        <f>I18*$J$9</f>
        <v>274.21704</v>
      </c>
      <c r="M18" s="101" t="s">
        <v>515</v>
      </c>
      <c r="N18" s="140">
        <f>I18</f>
        <v>238.4496</v>
      </c>
      <c r="O18" s="146"/>
      <c r="P18" s="139">
        <f>N18*O9</f>
        <v>274.21704</v>
      </c>
      <c r="R18" s="101" t="s">
        <v>532</v>
      </c>
      <c r="S18" s="145"/>
      <c r="T18" s="215"/>
      <c r="U18" s="143">
        <f>J17</f>
        <v>27.03</v>
      </c>
      <c r="V18" s="144">
        <f>K17</f>
        <v>14876.377200000001</v>
      </c>
    </row>
    <row r="19" spans="2:22" ht="15" customHeight="1">
      <c r="B19" s="127" t="s">
        <v>532</v>
      </c>
      <c r="C19" s="188"/>
      <c r="D19" s="2940">
        <f>14474*(1+2.78%)</f>
        <v>14876.377200000001</v>
      </c>
      <c r="E19" s="209"/>
      <c r="F19" s="190" t="s">
        <v>1106</v>
      </c>
      <c r="H19" s="101" t="s">
        <v>517</v>
      </c>
      <c r="I19" s="122">
        <f>D21</f>
        <v>562.20659999999998</v>
      </c>
      <c r="J19" s="146"/>
      <c r="K19" s="139">
        <f>I19*$J$9</f>
        <v>646.53758999999991</v>
      </c>
      <c r="M19" s="101" t="s">
        <v>517</v>
      </c>
      <c r="N19" s="140">
        <f>D22</f>
        <v>1123.3854000000001</v>
      </c>
      <c r="O19" s="146"/>
      <c r="P19" s="139">
        <f>N19*O9</f>
        <v>1291.89321</v>
      </c>
      <c r="R19" s="101" t="s">
        <v>515</v>
      </c>
      <c r="S19" s="140">
        <f>I18</f>
        <v>238.4496</v>
      </c>
      <c r="T19" s="146"/>
      <c r="U19" s="146"/>
      <c r="V19" s="139">
        <f>S19*T9</f>
        <v>274.21704</v>
      </c>
    </row>
    <row r="20" spans="2:22">
      <c r="B20" s="127" t="s">
        <v>515</v>
      </c>
      <c r="C20" s="188"/>
      <c r="D20" s="2945">
        <f>232*(1+2.78%)</f>
        <v>238.4496</v>
      </c>
      <c r="E20" s="107"/>
      <c r="F20" s="190" t="s">
        <v>1106</v>
      </c>
      <c r="H20" s="101"/>
      <c r="I20" s="102"/>
      <c r="J20" s="149"/>
      <c r="K20" s="148"/>
      <c r="M20" s="101"/>
      <c r="N20" s="102"/>
      <c r="O20" s="149"/>
      <c r="P20" s="148"/>
      <c r="R20" s="101" t="s">
        <v>517</v>
      </c>
      <c r="S20" s="140">
        <f>D23</f>
        <v>1685.5920000000001</v>
      </c>
      <c r="T20" s="146"/>
      <c r="U20" s="146"/>
      <c r="V20" s="139">
        <f>S20*T9</f>
        <v>1938.4307999999999</v>
      </c>
    </row>
    <row r="21" spans="2:22">
      <c r="B21" s="127" t="s">
        <v>516</v>
      </c>
      <c r="C21" s="188"/>
      <c r="D21" s="2940">
        <f>547*(1+2.78%)</f>
        <v>562.20659999999998</v>
      </c>
      <c r="E21" s="188"/>
      <c r="F21" s="190" t="s">
        <v>1106</v>
      </c>
      <c r="H21" s="128" t="s">
        <v>16</v>
      </c>
      <c r="I21" s="129"/>
      <c r="J21" s="129"/>
      <c r="K21" s="150">
        <f>SUM(K12:K20)</f>
        <v>123990.87563656</v>
      </c>
      <c r="M21" s="128" t="s">
        <v>16</v>
      </c>
      <c r="N21" s="129"/>
      <c r="O21" s="129"/>
      <c r="P21" s="150">
        <f>SUM(P12:P20)</f>
        <v>124636.23125656</v>
      </c>
      <c r="R21" s="128" t="s">
        <v>16</v>
      </c>
      <c r="S21" s="129"/>
      <c r="T21" s="129"/>
      <c r="U21" s="129"/>
      <c r="V21" s="150">
        <f>SUM(V12:V20)</f>
        <v>159426.28484655998</v>
      </c>
    </row>
    <row r="22" spans="2:22">
      <c r="B22" s="127" t="s">
        <v>518</v>
      </c>
      <c r="C22" s="188"/>
      <c r="D22" s="2940">
        <f>1093*(1+2.78%)</f>
        <v>1123.3854000000001</v>
      </c>
      <c r="E22" s="188"/>
      <c r="F22" s="190" t="s">
        <v>1106</v>
      </c>
      <c r="H22" s="151"/>
      <c r="I22" s="102"/>
      <c r="J22" s="152"/>
      <c r="K22" s="153"/>
      <c r="M22" s="151"/>
      <c r="N22" s="102"/>
      <c r="O22" s="152"/>
      <c r="P22" s="153"/>
      <c r="R22" s="151"/>
      <c r="S22" s="102"/>
      <c r="T22" s="152"/>
      <c r="U22" s="152"/>
      <c r="V22" s="153"/>
    </row>
    <row r="23" spans="2:22">
      <c r="B23" s="127" t="s">
        <v>519</v>
      </c>
      <c r="C23" s="188"/>
      <c r="D23" s="2940">
        <f>1640*(1+2.78%)</f>
        <v>1685.5920000000001</v>
      </c>
      <c r="E23" s="188"/>
      <c r="F23" s="190" t="s">
        <v>1106</v>
      </c>
      <c r="H23" s="118" t="s">
        <v>520</v>
      </c>
      <c r="I23" s="152"/>
      <c r="J23" s="154">
        <f>D25</f>
        <v>0.12</v>
      </c>
      <c r="K23" s="153">
        <f>J23*K21</f>
        <v>14878.9050763872</v>
      </c>
      <c r="M23" s="118" t="s">
        <v>520</v>
      </c>
      <c r="N23" s="152"/>
      <c r="O23" s="154">
        <f>J23</f>
        <v>0.12</v>
      </c>
      <c r="P23" s="153">
        <f>O23*P21</f>
        <v>14956.347750787199</v>
      </c>
      <c r="R23" s="118" t="s">
        <v>520</v>
      </c>
      <c r="S23" s="152"/>
      <c r="T23" s="154">
        <f>J23</f>
        <v>0.12</v>
      </c>
      <c r="U23" s="216"/>
      <c r="V23" s="153">
        <f>T23*V21</f>
        <v>19131.154181587197</v>
      </c>
    </row>
    <row r="24" spans="2:22" ht="15" customHeight="1" thickBot="1">
      <c r="B24" s="127"/>
      <c r="C24" s="188"/>
      <c r="D24" s="2946"/>
      <c r="E24" s="188"/>
      <c r="F24" s="190"/>
      <c r="H24" s="217" t="s">
        <v>18</v>
      </c>
      <c r="I24" s="218"/>
      <c r="J24" s="219"/>
      <c r="K24" s="220">
        <f>SUM(K21:K23)</f>
        <v>138869.78071294719</v>
      </c>
      <c r="M24" s="101" t="s">
        <v>18</v>
      </c>
      <c r="N24" s="124"/>
      <c r="O24" s="221"/>
      <c r="P24" s="222">
        <f>SUM(P21:P23)</f>
        <v>139592.5790073472</v>
      </c>
      <c r="R24" s="217" t="s">
        <v>18</v>
      </c>
      <c r="S24" s="218"/>
      <c r="T24" s="219"/>
      <c r="U24" s="223"/>
      <c r="V24" s="220">
        <f>SUM(V21:V23)</f>
        <v>178557.43902814717</v>
      </c>
    </row>
    <row r="25" spans="2:22" ht="15.5" thickTop="1" thickBot="1">
      <c r="B25" s="1754" t="s">
        <v>533</v>
      </c>
      <c r="C25" s="1755"/>
      <c r="D25" s="2947">
        <f>'M2021 BLS  53%ile'!D41</f>
        <v>0.12</v>
      </c>
      <c r="E25" s="1755"/>
      <c r="F25" s="1757" t="str">
        <f>'M2021 BLS  53%ile'!G41</f>
        <v>C.257 Benchmark</v>
      </c>
      <c r="H25" s="127" t="str">
        <f>B26</f>
        <v>CAF Rate</v>
      </c>
      <c r="I25" s="124"/>
      <c r="J25" s="168">
        <f>D26</f>
        <v>3.2549514448865162E-2</v>
      </c>
      <c r="K25" s="169">
        <f>J25*(K21)</f>
        <v>4035.842798059653</v>
      </c>
      <c r="L25" s="1175"/>
      <c r="M25" s="109" t="str">
        <f>H25</f>
        <v>CAF Rate</v>
      </c>
      <c r="N25" s="224"/>
      <c r="O25" s="225">
        <f>J25</f>
        <v>3.2549514448865162E-2</v>
      </c>
      <c r="P25" s="169">
        <f>O25*(P21)</f>
        <v>4056.8488101374996</v>
      </c>
      <c r="Q25" s="1175"/>
      <c r="R25" s="127" t="str">
        <f>M25</f>
        <v>CAF Rate</v>
      </c>
      <c r="S25" s="124"/>
      <c r="T25" s="168">
        <f>J25</f>
        <v>3.2549514448865162E-2</v>
      </c>
      <c r="U25" s="102"/>
      <c r="V25" s="169">
        <f>T25*(V21)</f>
        <v>5189.2481621419975</v>
      </c>
    </row>
    <row r="26" spans="2:22" ht="15" thickBot="1">
      <c r="B26" s="1989" t="s">
        <v>809</v>
      </c>
      <c r="C26" s="172"/>
      <c r="D26" s="2948">
        <f>'FALL 24 CAF'!CP38</f>
        <v>3.2549514448865162E-2</v>
      </c>
      <c r="E26" s="172"/>
      <c r="F26" s="181" t="s">
        <v>751</v>
      </c>
      <c r="H26" s="226" t="s">
        <v>18</v>
      </c>
      <c r="I26" s="227"/>
      <c r="J26" s="228"/>
      <c r="K26" s="1337">
        <f>SUM(K24:K25)</f>
        <v>142905.62351100685</v>
      </c>
      <c r="M26" s="226" t="str">
        <f>H26</f>
        <v>Total</v>
      </c>
      <c r="N26" s="227"/>
      <c r="O26" s="228"/>
      <c r="P26" s="1337">
        <f>SUM(P24:P25)</f>
        <v>143649.42781748471</v>
      </c>
      <c r="R26" s="226" t="str">
        <f t="shared" ref="R26" si="0">M26</f>
        <v>Total</v>
      </c>
      <c r="S26" s="227"/>
      <c r="T26" s="228"/>
      <c r="U26" s="228"/>
      <c r="V26" s="1337">
        <f>SUM(V24:V25)</f>
        <v>183746.68719028917</v>
      </c>
    </row>
    <row r="27" spans="2:22" ht="15" thickBot="1">
      <c r="H27" s="280" t="s">
        <v>784</v>
      </c>
      <c r="I27" s="206"/>
      <c r="J27" s="206"/>
      <c r="K27" s="230">
        <f>K26/K4/K5</f>
        <v>19.576112809726965</v>
      </c>
      <c r="L27" s="1332"/>
      <c r="M27" s="229" t="str">
        <f>H27</f>
        <v>Rate Review</v>
      </c>
      <c r="N27" s="206"/>
      <c r="O27" s="206"/>
      <c r="P27" s="230">
        <f>P26/P4/P5</f>
        <v>39.356007621228692</v>
      </c>
      <c r="Q27" s="1332"/>
      <c r="R27" s="229" t="str">
        <f>H27</f>
        <v>Rate Review</v>
      </c>
      <c r="S27" s="206"/>
      <c r="T27" s="206"/>
      <c r="U27" s="206"/>
      <c r="V27" s="230">
        <f>V26/V4/V5</f>
        <v>50.341558134325794</v>
      </c>
    </row>
    <row r="28" spans="2:22">
      <c r="J28" s="1521" t="s">
        <v>365</v>
      </c>
      <c r="K28" s="1523">
        <v>16.489999999999998</v>
      </c>
      <c r="O28" s="1521" t="s">
        <v>365</v>
      </c>
      <c r="P28" s="1523">
        <v>33.18</v>
      </c>
      <c r="U28" s="1521" t="s">
        <v>365</v>
      </c>
      <c r="V28" s="1523">
        <v>43.82</v>
      </c>
    </row>
    <row r="29" spans="2:22">
      <c r="J29" s="1521" t="s">
        <v>367</v>
      </c>
      <c r="K29" s="1525">
        <f>(K27-K28)/K28</f>
        <v>0.18715056456803922</v>
      </c>
      <c r="O29" s="1521" t="s">
        <v>367</v>
      </c>
      <c r="P29" s="1525">
        <f>(P27-P28)/P28</f>
        <v>0.1861364563360064</v>
      </c>
      <c r="U29" s="1521" t="s">
        <v>367</v>
      </c>
      <c r="V29" s="1525">
        <f>(V27-V28)/V28</f>
        <v>0.14882606422468722</v>
      </c>
    </row>
    <row r="30" spans="2:22" ht="15" thickBot="1">
      <c r="K30" s="1177"/>
    </row>
    <row r="31" spans="2:22" ht="15" thickBot="1">
      <c r="B31" s="1334"/>
      <c r="C31" s="1334"/>
      <c r="D31" s="1334"/>
      <c r="E31" s="1334"/>
      <c r="H31" s="3338" t="s">
        <v>523</v>
      </c>
      <c r="I31" s="3339"/>
      <c r="J31" s="3339"/>
      <c r="K31" s="3340"/>
    </row>
    <row r="32" spans="2:22" ht="15" thickBot="1">
      <c r="B32" s="1316"/>
      <c r="C32" s="1316"/>
      <c r="D32" s="1316"/>
      <c r="E32" s="1316"/>
      <c r="H32" s="182"/>
      <c r="I32" s="183"/>
      <c r="J32" s="103" t="s">
        <v>526</v>
      </c>
      <c r="K32" s="104">
        <v>12</v>
      </c>
    </row>
    <row r="33" spans="2:11">
      <c r="B33" s="1335"/>
      <c r="C33" s="1335"/>
      <c r="D33" s="1335"/>
      <c r="E33" s="1335"/>
      <c r="H33" s="184"/>
      <c r="I33" s="111" t="s">
        <v>240</v>
      </c>
      <c r="J33" s="111" t="s">
        <v>6</v>
      </c>
      <c r="K33" s="112" t="s">
        <v>7</v>
      </c>
    </row>
    <row r="34" spans="2:11">
      <c r="B34" s="1335"/>
      <c r="C34" s="1335"/>
      <c r="D34" s="1335"/>
      <c r="E34" s="1335"/>
      <c r="H34" s="185" t="s">
        <v>527</v>
      </c>
      <c r="I34" s="1338">
        <f>D9</f>
        <v>56217.241600000001</v>
      </c>
      <c r="J34" s="186">
        <v>0.5</v>
      </c>
      <c r="K34" s="158">
        <f>J34*I34</f>
        <v>28108.620800000001</v>
      </c>
    </row>
    <row r="35" spans="2:11">
      <c r="B35" s="1316"/>
      <c r="C35" s="1316"/>
      <c r="D35" s="1316"/>
      <c r="E35" s="1316"/>
      <c r="G35" s="1333"/>
      <c r="H35" s="101" t="s">
        <v>506</v>
      </c>
      <c r="I35" s="132"/>
      <c r="J35" s="167">
        <f>J11</f>
        <v>0.24970000000000001</v>
      </c>
      <c r="K35" s="189">
        <f>K34*J35</f>
        <v>7018.7226137600001</v>
      </c>
    </row>
    <row r="36" spans="2:11">
      <c r="B36" s="1335"/>
      <c r="C36" s="1335"/>
      <c r="D36" s="1335"/>
      <c r="E36" s="1335"/>
      <c r="G36" s="1333"/>
      <c r="H36" s="101" t="s">
        <v>520</v>
      </c>
      <c r="I36" s="132"/>
      <c r="J36" s="167">
        <f>J23</f>
        <v>0.12</v>
      </c>
      <c r="K36" s="189">
        <f>(K34+K35)*J36</f>
        <v>4215.2812096511998</v>
      </c>
    </row>
    <row r="37" spans="2:11">
      <c r="B37" s="1335"/>
      <c r="C37" s="1335"/>
      <c r="D37" s="1335"/>
      <c r="E37" s="1335"/>
      <c r="H37" s="101" t="s">
        <v>528</v>
      </c>
      <c r="I37" s="132"/>
      <c r="J37" s="167"/>
      <c r="K37" s="189">
        <f>3244*(2%+1)</f>
        <v>3308.88</v>
      </c>
    </row>
    <row r="38" spans="2:11">
      <c r="B38" s="1335"/>
      <c r="C38" s="1335"/>
      <c r="D38" s="1335"/>
      <c r="E38" s="1335"/>
      <c r="H38" s="131" t="s">
        <v>18</v>
      </c>
      <c r="I38" s="132"/>
      <c r="J38" s="167"/>
      <c r="K38" s="195">
        <f>SUM(K34:K37)</f>
        <v>42651.504623411194</v>
      </c>
    </row>
    <row r="39" spans="2:11">
      <c r="H39" s="198" t="s">
        <v>529</v>
      </c>
      <c r="I39" s="132"/>
      <c r="J39" s="199"/>
      <c r="K39" s="195">
        <f>K38/K32</f>
        <v>3554.292051950933</v>
      </c>
    </row>
    <row r="40" spans="2:11">
      <c r="H40" s="198" t="s">
        <v>780</v>
      </c>
      <c r="I40" s="202"/>
      <c r="J40" s="167">
        <f>D26</f>
        <v>3.2549514448865162E-2</v>
      </c>
      <c r="K40" s="195">
        <f>K39+(K39*J40)</f>
        <v>3669.9825324513963</v>
      </c>
    </row>
    <row r="41" spans="2:11" ht="16" thickBot="1">
      <c r="B41" s="1336"/>
      <c r="H41" s="203" t="s">
        <v>530</v>
      </c>
      <c r="I41" s="204"/>
      <c r="J41" s="176"/>
      <c r="K41" s="174">
        <f>K40</f>
        <v>3669.9825324513963</v>
      </c>
    </row>
    <row r="42" spans="2:11" ht="15" thickBot="1">
      <c r="H42" s="203" t="s">
        <v>18</v>
      </c>
      <c r="I42" s="204"/>
      <c r="J42" s="176"/>
      <c r="K42" s="174">
        <f>K38*(J40+1)</f>
        <v>44039.790389416761</v>
      </c>
    </row>
    <row r="43" spans="2:11" ht="15" thickBot="1">
      <c r="H43" s="205" t="s">
        <v>531</v>
      </c>
      <c r="I43" s="206"/>
      <c r="J43" s="207"/>
      <c r="K43" s="208">
        <f>K42/K32</f>
        <v>3669.9825324513968</v>
      </c>
    </row>
    <row r="44" spans="2:11" ht="15.5">
      <c r="B44" s="1336"/>
      <c r="J44" s="1521" t="s">
        <v>365</v>
      </c>
      <c r="K44" s="1522">
        <v>3316</v>
      </c>
    </row>
    <row r="45" spans="2:11">
      <c r="J45" s="1521" t="s">
        <v>367</v>
      </c>
      <c r="K45" s="1525">
        <f>(K43-K44)/K44</f>
        <v>0.10674985900223063</v>
      </c>
    </row>
    <row r="51" spans="7:7" ht="15.5">
      <c r="G51" s="1336"/>
    </row>
  </sheetData>
  <mergeCells count="10">
    <mergeCell ref="H3:K3"/>
    <mergeCell ref="M3:P3"/>
    <mergeCell ref="R3:V3"/>
    <mergeCell ref="B3:F3"/>
    <mergeCell ref="H31:K31"/>
    <mergeCell ref="B4:B5"/>
    <mergeCell ref="C4:C5"/>
    <mergeCell ref="D4:D5"/>
    <mergeCell ref="E4:E5"/>
    <mergeCell ref="F4:F5"/>
  </mergeCells>
  <pageMargins left="0.7" right="0.7" top="0.75" bottom="0.75" header="0.3" footer="0.3"/>
  <pageSetup scale="63" orientation="landscape" r:id="rId1"/>
  <colBreaks count="1" manualBreakCount="1">
    <brk id="22"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K42"/>
  <sheetViews>
    <sheetView zoomScale="80" zoomScaleNormal="80" zoomScaleSheetLayoutView="112" workbookViewId="0">
      <selection activeCell="D7" sqref="D7:D21"/>
    </sheetView>
  </sheetViews>
  <sheetFormatPr defaultColWidth="9.1796875" defaultRowHeight="14.5"/>
  <cols>
    <col min="1" max="1" width="4.81640625" style="1765" customWidth="1"/>
    <col min="2" max="2" width="15.81640625" style="1765" customWidth="1"/>
    <col min="3" max="3" width="13.453125" style="1765" customWidth="1"/>
    <col min="4" max="4" width="14.81640625" style="1765" customWidth="1"/>
    <col min="5" max="5" width="7.1796875" style="1765" customWidth="1"/>
    <col min="6" max="6" width="39.453125" style="1765" customWidth="1"/>
    <col min="7" max="7" width="4.453125" style="1765" customWidth="1"/>
    <col min="8" max="8" width="22.453125" style="1765" customWidth="1"/>
    <col min="9" max="9" width="16.54296875" style="1765" customWidth="1"/>
    <col min="10" max="10" width="13.1796875" style="1765" bestFit="1" customWidth="1"/>
    <col min="11" max="11" width="12.453125" style="1765" bestFit="1" customWidth="1"/>
    <col min="12" max="12" width="5.54296875" style="1765" customWidth="1"/>
    <col min="13" max="16384" width="9.1796875" style="1765"/>
  </cols>
  <sheetData>
    <row r="2" spans="2:11" ht="15" thickBot="1">
      <c r="B2" s="1316" t="s">
        <v>535</v>
      </c>
      <c r="H2" s="1316"/>
    </row>
    <row r="3" spans="2:11" ht="15" thickBot="1">
      <c r="B3" s="3341" t="s">
        <v>536</v>
      </c>
      <c r="C3" s="3342"/>
      <c r="D3" s="3342"/>
      <c r="E3" s="3342"/>
      <c r="F3" s="3343"/>
      <c r="H3" s="3338" t="s">
        <v>676</v>
      </c>
      <c r="I3" s="3339"/>
      <c r="J3" s="3339"/>
      <c r="K3" s="3340"/>
    </row>
    <row r="4" spans="2:11">
      <c r="B4" s="3355"/>
      <c r="C4" s="3357" t="s">
        <v>248</v>
      </c>
      <c r="D4" s="3357" t="s">
        <v>236</v>
      </c>
      <c r="E4" s="3357" t="s">
        <v>524</v>
      </c>
      <c r="F4" s="3359" t="s">
        <v>525</v>
      </c>
      <c r="H4" s="101"/>
      <c r="I4" s="1766"/>
      <c r="J4" s="1767" t="s">
        <v>501</v>
      </c>
      <c r="K4" s="1768">
        <v>10</v>
      </c>
    </row>
    <row r="5" spans="2:11" ht="15" thickBot="1">
      <c r="B5" s="3356"/>
      <c r="C5" s="3358"/>
      <c r="D5" s="3358"/>
      <c r="E5" s="3358"/>
      <c r="F5" s="3360"/>
      <c r="H5" s="101"/>
      <c r="I5" s="1766"/>
      <c r="J5" s="1767" t="s">
        <v>502</v>
      </c>
      <c r="K5" s="1768">
        <v>365</v>
      </c>
    </row>
    <row r="6" spans="2:11">
      <c r="B6" s="1795"/>
      <c r="C6" s="1796"/>
      <c r="D6" s="1797"/>
      <c r="E6" s="1797"/>
      <c r="F6" s="1798"/>
      <c r="H6" s="1769"/>
      <c r="I6" s="111" t="s">
        <v>240</v>
      </c>
      <c r="J6" s="111" t="s">
        <v>6</v>
      </c>
      <c r="K6" s="112" t="s">
        <v>7</v>
      </c>
    </row>
    <row r="7" spans="2:11">
      <c r="B7" s="1326" t="s">
        <v>503</v>
      </c>
      <c r="C7" s="1799">
        <f>J7</f>
        <v>0.27</v>
      </c>
      <c r="D7" s="2949">
        <f>'M2023 BLS SALARY CHART (53rd)'!C22</f>
        <v>80829.631999999998</v>
      </c>
      <c r="E7" s="1797"/>
      <c r="F7" s="1801" t="s">
        <v>120</v>
      </c>
      <c r="H7" s="1936" t="s">
        <v>537</v>
      </c>
      <c r="I7" s="114">
        <f>D7</f>
        <v>80829.631999999998</v>
      </c>
      <c r="J7" s="1770">
        <v>0.27</v>
      </c>
      <c r="K7" s="1771">
        <f>J7*I7</f>
        <v>21824.000640000002</v>
      </c>
    </row>
    <row r="8" spans="2:11">
      <c r="B8" s="1326" t="s">
        <v>274</v>
      </c>
      <c r="C8" s="1799">
        <f>J8</f>
        <v>1.8</v>
      </c>
      <c r="D8" s="2949">
        <f>'M2023 BLS SALARY CHART (53rd)'!C12</f>
        <v>64438.399999999994</v>
      </c>
      <c r="E8" s="1797"/>
      <c r="F8" s="1801" t="s">
        <v>120</v>
      </c>
      <c r="H8" s="1936" t="str">
        <f>B8</f>
        <v>Case Worker</v>
      </c>
      <c r="I8" s="114">
        <f>D8</f>
        <v>64438.399999999994</v>
      </c>
      <c r="J8" s="1770">
        <v>1.8</v>
      </c>
      <c r="K8" s="1771">
        <f>J8*I8</f>
        <v>115989.12</v>
      </c>
    </row>
    <row r="9" spans="2:11" ht="15" customHeight="1">
      <c r="B9" s="1802"/>
      <c r="C9" s="1803"/>
      <c r="D9" s="2950"/>
      <c r="E9" s="1804"/>
      <c r="F9" s="1805"/>
      <c r="H9" s="2419" t="s">
        <v>290</v>
      </c>
      <c r="I9" s="114">
        <f>I8</f>
        <v>64438.399999999994</v>
      </c>
      <c r="J9" s="1770">
        <f>J8*D31</f>
        <v>0.32538461538461538</v>
      </c>
      <c r="K9" s="1771">
        <f>J9*I9</f>
        <v>20967.263999999999</v>
      </c>
    </row>
    <row r="10" spans="2:11" ht="15" thickBot="1">
      <c r="B10" s="1802"/>
      <c r="C10" s="1803"/>
      <c r="D10" s="2950" t="s">
        <v>261</v>
      </c>
      <c r="E10" s="1803"/>
      <c r="F10" s="1806"/>
      <c r="H10" s="2276" t="s">
        <v>12</v>
      </c>
      <c r="I10" s="2420"/>
      <c r="J10" s="2428">
        <f>SUM(J7:J9)</f>
        <v>2.3953846153846157</v>
      </c>
      <c r="K10" s="2421">
        <f>SUM(K7:K9)</f>
        <v>158780.38464</v>
      </c>
    </row>
    <row r="11" spans="2:11" ht="15" thickTop="1">
      <c r="B11" s="1807"/>
      <c r="C11" s="1808"/>
      <c r="D11" s="2951"/>
      <c r="E11" s="1809"/>
      <c r="F11" s="1810"/>
      <c r="H11" s="1339" t="s">
        <v>506</v>
      </c>
      <c r="I11" s="1759"/>
      <c r="J11" s="1760">
        <f>D12</f>
        <v>0.24970000000000001</v>
      </c>
      <c r="K11" s="1758">
        <f>K10*J11</f>
        <v>39647.462044608001</v>
      </c>
    </row>
    <row r="12" spans="2:11" ht="15" thickBot="1">
      <c r="B12" s="1811" t="s">
        <v>440</v>
      </c>
      <c r="C12" s="1812"/>
      <c r="D12" s="2952">
        <f>'M2023 BLS SALARY CHART (53rd)'!C40</f>
        <v>0.24970000000000001</v>
      </c>
      <c r="E12" s="1797"/>
      <c r="F12" s="1741" t="str">
        <f>'SCM 4956 HSS'!F13</f>
        <v>C.257 Benchmark</v>
      </c>
      <c r="H12" s="2422"/>
      <c r="I12" s="2423"/>
      <c r="J12" s="2424"/>
      <c r="K12" s="2425"/>
    </row>
    <row r="13" spans="2:11" ht="15" thickTop="1">
      <c r="B13" s="1326"/>
      <c r="C13" s="1808"/>
      <c r="D13" s="2953"/>
      <c r="E13" s="1797"/>
      <c r="F13" s="1810"/>
      <c r="H13" s="2414" t="s">
        <v>250</v>
      </c>
      <c r="I13" s="2426"/>
      <c r="J13" s="2426"/>
      <c r="K13" s="2427">
        <f>SUM(K10:K12)</f>
        <v>198427.846684608</v>
      </c>
    </row>
    <row r="14" spans="2:11">
      <c r="B14" s="1795"/>
      <c r="C14" s="1808"/>
      <c r="D14" s="2950" t="s">
        <v>508</v>
      </c>
      <c r="E14" s="1797"/>
      <c r="F14" s="1810"/>
      <c r="H14" s="117"/>
      <c r="I14" s="132" t="s">
        <v>509</v>
      </c>
      <c r="J14" s="132" t="s">
        <v>510</v>
      </c>
      <c r="K14" s="133" t="s">
        <v>7</v>
      </c>
    </row>
    <row r="15" spans="2:11">
      <c r="B15" s="1773" t="s">
        <v>277</v>
      </c>
      <c r="C15" s="1808"/>
      <c r="D15" s="2949">
        <f>356*(1+2.78%)</f>
        <v>365.89680000000004</v>
      </c>
      <c r="E15" s="1797"/>
      <c r="F15" s="1810" t="s">
        <v>1107</v>
      </c>
      <c r="H15" s="117"/>
      <c r="I15" s="132"/>
      <c r="J15" s="134" t="s">
        <v>512</v>
      </c>
      <c r="K15" s="133"/>
    </row>
    <row r="16" spans="2:11">
      <c r="B16" s="1773" t="s">
        <v>514</v>
      </c>
      <c r="C16" s="1808"/>
      <c r="D16" s="2949">
        <f>7790*(1+2.78%)</f>
        <v>8006.5620000000008</v>
      </c>
      <c r="E16" s="1814"/>
      <c r="F16" s="1810" t="s">
        <v>1107</v>
      </c>
      <c r="H16" s="101" t="s">
        <v>277</v>
      </c>
      <c r="I16" s="1772">
        <f>D15</f>
        <v>365.89680000000004</v>
      </c>
      <c r="J16" s="134"/>
      <c r="K16" s="139">
        <f>I16*$J$10</f>
        <v>876.46356553846169</v>
      </c>
    </row>
    <row r="17" spans="2:11">
      <c r="B17" s="1773" t="s">
        <v>532</v>
      </c>
      <c r="C17" s="1808"/>
      <c r="D17" s="2949">
        <f>14474*(1+2.78%)</f>
        <v>14876.377200000001</v>
      </c>
      <c r="E17" s="1814"/>
      <c r="F17" s="1810" t="s">
        <v>1107</v>
      </c>
      <c r="H17" s="101" t="s">
        <v>514</v>
      </c>
      <c r="I17" s="142"/>
      <c r="J17" s="1774">
        <v>27.03</v>
      </c>
      <c r="K17" s="144">
        <f>D16</f>
        <v>8006.5620000000008</v>
      </c>
    </row>
    <row r="18" spans="2:11">
      <c r="B18" s="1773" t="s">
        <v>515</v>
      </c>
      <c r="C18" s="1808"/>
      <c r="D18" s="2954">
        <f>232*(1+2.78%)</f>
        <v>238.4496</v>
      </c>
      <c r="E18" s="1797"/>
      <c r="F18" s="1810" t="s">
        <v>1107</v>
      </c>
      <c r="H18" s="101" t="s">
        <v>532</v>
      </c>
      <c r="I18" s="142"/>
      <c r="J18" s="1774">
        <v>27.03</v>
      </c>
      <c r="K18" s="144">
        <f>D17</f>
        <v>14876.377200000001</v>
      </c>
    </row>
    <row r="19" spans="2:11">
      <c r="B19" s="1773" t="s">
        <v>516</v>
      </c>
      <c r="C19" s="1808"/>
      <c r="D19" s="2949">
        <f>547*(1+2.78%)</f>
        <v>562.20659999999998</v>
      </c>
      <c r="E19" s="1808"/>
      <c r="F19" s="1810" t="s">
        <v>1107</v>
      </c>
      <c r="H19" s="101" t="s">
        <v>515</v>
      </c>
      <c r="I19" s="1772">
        <f>D18</f>
        <v>238.4496</v>
      </c>
      <c r="J19" s="146"/>
      <c r="K19" s="139">
        <f>I19*$J$10</f>
        <v>571.17850338461551</v>
      </c>
    </row>
    <row r="20" spans="2:11" ht="15" customHeight="1" thickBot="1">
      <c r="B20" s="1817" t="s">
        <v>533</v>
      </c>
      <c r="C20" s="1818"/>
      <c r="D20" s="2955">
        <f>'M2021 BLS  53%ile'!D41</f>
        <v>0.12</v>
      </c>
      <c r="E20" s="1818"/>
      <c r="F20" s="1775" t="str">
        <f>'SCM 4956 HSS'!F25</f>
        <v>C.257 Benchmark</v>
      </c>
      <c r="H20" s="101" t="s">
        <v>517</v>
      </c>
      <c r="I20" s="1772">
        <f>D19</f>
        <v>562.20659999999998</v>
      </c>
      <c r="J20" s="146"/>
      <c r="K20" s="139">
        <f>I20*$J$10</f>
        <v>1346.7010403076924</v>
      </c>
    </row>
    <row r="21" spans="2:11" ht="15" thickBot="1">
      <c r="B21" s="1989" t="s">
        <v>809</v>
      </c>
      <c r="C21" s="1776"/>
      <c r="D21" s="2948">
        <f>'FALL 24 CAF'!CP38</f>
        <v>3.2549514448865162E-2</v>
      </c>
      <c r="E21" s="1764"/>
      <c r="F21" s="181" t="s">
        <v>751</v>
      </c>
      <c r="H21" s="101"/>
      <c r="I21" s="1766"/>
      <c r="J21" s="149"/>
      <c r="K21" s="148"/>
    </row>
    <row r="22" spans="2:11" ht="15" thickBot="1">
      <c r="B22" s="1168"/>
      <c r="C22" s="1314"/>
      <c r="D22" s="1315"/>
      <c r="E22" s="1314"/>
      <c r="F22" s="1820"/>
      <c r="H22" s="128" t="s">
        <v>16</v>
      </c>
      <c r="I22" s="1777"/>
      <c r="J22" s="1777"/>
      <c r="K22" s="150">
        <f>SUM(K13:K21)</f>
        <v>224105.12899383876</v>
      </c>
    </row>
    <row r="23" spans="2:11">
      <c r="B23" s="3350" t="s">
        <v>538</v>
      </c>
      <c r="C23" s="3351"/>
      <c r="D23" s="3351"/>
      <c r="E23" s="3352"/>
      <c r="H23" s="118" t="s">
        <v>520</v>
      </c>
      <c r="I23" s="1778"/>
      <c r="J23" s="154">
        <f>D20</f>
        <v>0.12</v>
      </c>
      <c r="K23" s="1779">
        <f>(K22-K12)*J23</f>
        <v>26892.61547926065</v>
      </c>
    </row>
    <row r="24" spans="2:11" ht="15" thickBot="1">
      <c r="B24" s="1780"/>
      <c r="C24" s="1777"/>
      <c r="D24" s="232" t="s">
        <v>303</v>
      </c>
      <c r="E24" s="233" t="s">
        <v>329</v>
      </c>
      <c r="H24" s="1782" t="str">
        <f>B21</f>
        <v>CAF Rate</v>
      </c>
      <c r="I24" s="1784"/>
      <c r="J24" s="1785">
        <f>D21</f>
        <v>3.2549514448865162E-2</v>
      </c>
      <c r="K24" s="1786">
        <f>(K16+K17+K18+K19+K20+K13)*J24</f>
        <v>7294.5131342497461</v>
      </c>
    </row>
    <row r="25" spans="2:11" ht="15" thickBot="1">
      <c r="B25" s="1782" t="s">
        <v>380</v>
      </c>
      <c r="C25" s="1766"/>
      <c r="D25" s="1766">
        <v>120</v>
      </c>
      <c r="E25" s="1783">
        <f>D25/8</f>
        <v>15</v>
      </c>
      <c r="H25" s="1752" t="s">
        <v>18</v>
      </c>
      <c r="I25" s="1787"/>
      <c r="J25" s="1788"/>
      <c r="K25" s="1340">
        <f>SUM(K22:K24)</f>
        <v>258292.25760734917</v>
      </c>
    </row>
    <row r="26" spans="2:11" ht="15" thickBot="1">
      <c r="B26" s="1782" t="s">
        <v>382</v>
      </c>
      <c r="C26" s="1766"/>
      <c r="D26" s="1766">
        <v>80</v>
      </c>
      <c r="E26" s="1783">
        <f>D26/8</f>
        <v>10</v>
      </c>
      <c r="H26" s="280" t="s">
        <v>784</v>
      </c>
      <c r="I26" s="1787"/>
      <c r="J26" s="1787"/>
      <c r="K26" s="180">
        <f>K25/K4/K5</f>
        <v>70.76500208420525</v>
      </c>
    </row>
    <row r="27" spans="2:11">
      <c r="B27" s="1782" t="s">
        <v>384</v>
      </c>
      <c r="C27" s="1766"/>
      <c r="D27" s="1766">
        <v>96</v>
      </c>
      <c r="E27" s="1783">
        <f>D27/8</f>
        <v>12</v>
      </c>
      <c r="J27" s="1791" t="s">
        <v>365</v>
      </c>
      <c r="K27" s="1792">
        <v>58.14</v>
      </c>
    </row>
    <row r="28" spans="2:11" ht="15" thickBot="1">
      <c r="B28" s="1781" t="s">
        <v>386</v>
      </c>
      <c r="C28" s="1789"/>
      <c r="D28" s="1789">
        <v>80</v>
      </c>
      <c r="E28" s="1790">
        <f>D28/8</f>
        <v>10</v>
      </c>
      <c r="J28" s="1791" t="s">
        <v>367</v>
      </c>
      <c r="K28" s="1793">
        <f>(K26-K27)/K27</f>
        <v>0.21714829866194099</v>
      </c>
    </row>
    <row r="29" spans="2:11" ht="15" thickTop="1">
      <c r="B29" s="1782"/>
      <c r="C29" s="1766"/>
      <c r="D29" s="1766"/>
      <c r="E29" s="1783"/>
    </row>
    <row r="30" spans="2:11">
      <c r="B30" s="117" t="s">
        <v>539</v>
      </c>
      <c r="C30" s="1766"/>
      <c r="D30" s="1766">
        <f>SUM(D25:D28)</f>
        <v>376</v>
      </c>
      <c r="E30" s="1783">
        <f>SUM(E25:E28)</f>
        <v>47</v>
      </c>
    </row>
    <row r="31" spans="2:11" ht="15" thickBot="1">
      <c r="B31" s="1753" t="s">
        <v>394</v>
      </c>
      <c r="C31" s="1776"/>
      <c r="D31" s="3353">
        <f>D30/2080</f>
        <v>0.18076923076923077</v>
      </c>
      <c r="E31" s="3354"/>
    </row>
    <row r="33" spans="2:7">
      <c r="B33" s="1334"/>
      <c r="G33" s="1794"/>
    </row>
    <row r="35" spans="2:7">
      <c r="B35" s="1334"/>
      <c r="C35" s="1334"/>
      <c r="D35" s="1334"/>
      <c r="E35" s="1334"/>
      <c r="F35" s="1334"/>
      <c r="G35" s="1794"/>
    </row>
    <row r="36" spans="2:7">
      <c r="B36" s="1316"/>
      <c r="C36" s="1316"/>
      <c r="D36" s="1316"/>
      <c r="E36" s="1316"/>
      <c r="F36" s="1316"/>
    </row>
    <row r="37" spans="2:7">
      <c r="B37" s="1821"/>
      <c r="C37" s="1821"/>
      <c r="D37" s="1821"/>
      <c r="E37" s="1821"/>
      <c r="F37" s="1821"/>
      <c r="G37" s="1794"/>
    </row>
    <row r="38" spans="2:7">
      <c r="B38" s="1821"/>
      <c r="C38" s="1821"/>
      <c r="D38" s="1821"/>
      <c r="E38" s="1821"/>
      <c r="F38" s="1821"/>
    </row>
    <row r="39" spans="2:7">
      <c r="B39" s="1316"/>
      <c r="C39" s="1316"/>
      <c r="D39" s="1316"/>
      <c r="E39" s="1316"/>
      <c r="F39" s="1316"/>
      <c r="G39" s="1794"/>
    </row>
    <row r="40" spans="2:7">
      <c r="B40" s="1821"/>
      <c r="C40" s="1821"/>
      <c r="D40" s="1821"/>
      <c r="E40" s="1821"/>
      <c r="F40" s="1821"/>
    </row>
    <row r="41" spans="2:7">
      <c r="B41" s="1821"/>
      <c r="C41" s="1821"/>
      <c r="D41" s="1821"/>
      <c r="E41" s="1821"/>
      <c r="F41" s="1821"/>
    </row>
    <row r="42" spans="2:7">
      <c r="B42" s="1821"/>
      <c r="C42" s="1821"/>
      <c r="D42" s="1821"/>
      <c r="E42" s="1821"/>
      <c r="F42" s="1821"/>
    </row>
  </sheetData>
  <mergeCells count="9">
    <mergeCell ref="B23:E23"/>
    <mergeCell ref="D31:E31"/>
    <mergeCell ref="B3:F3"/>
    <mergeCell ref="H3:K3"/>
    <mergeCell ref="B4:B5"/>
    <mergeCell ref="C4:C5"/>
    <mergeCell ref="D4:D5"/>
    <mergeCell ref="E4:E5"/>
    <mergeCell ref="F4:F5"/>
  </mergeCells>
  <pageMargins left="0.7" right="0.7" top="0.75" bottom="0.75" header="0.3" footer="0.3"/>
  <pageSetup scale="67" orientation="landscape" r:id="rId1"/>
  <colBreaks count="2" manualBreakCount="2">
    <brk id="11" min="1" max="36" man="1"/>
    <brk id="1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1B6BF-F638-41DF-9173-3BBB40A688C9}">
  <dimension ref="A1:L130"/>
  <sheetViews>
    <sheetView tabSelected="1" topLeftCell="A71" zoomScaleNormal="100" workbookViewId="0">
      <selection activeCell="K120" sqref="K120"/>
    </sheetView>
  </sheetViews>
  <sheetFormatPr defaultRowHeight="14.5"/>
  <cols>
    <col min="3" max="3" width="47.26953125" bestFit="1" customWidth="1"/>
    <col min="4" max="4" width="43.54296875" customWidth="1"/>
    <col min="5" max="5" width="23" customWidth="1"/>
    <col min="6" max="6" width="15" bestFit="1" customWidth="1"/>
    <col min="7" max="7" width="13.7265625" customWidth="1"/>
    <col min="8" max="8" width="10.7265625" customWidth="1"/>
    <col min="9" max="9" width="18.54296875" customWidth="1"/>
    <col min="10" max="10" width="10.26953125" customWidth="1"/>
    <col min="11" max="11" width="18.7265625" customWidth="1"/>
    <col min="12" max="12" width="11.1796875" customWidth="1"/>
  </cols>
  <sheetData>
    <row r="1" spans="3:7" ht="15" thickBot="1">
      <c r="F1" s="2771">
        <v>45839</v>
      </c>
      <c r="G1" s="2735"/>
    </row>
    <row r="2" spans="3:7" ht="15" thickBot="1">
      <c r="C2" s="2489" t="s">
        <v>887</v>
      </c>
      <c r="D2" s="2490" t="s">
        <v>888</v>
      </c>
      <c r="E2" s="2490" t="s">
        <v>682</v>
      </c>
      <c r="F2" s="2490" t="s">
        <v>1050</v>
      </c>
      <c r="G2" s="2489" t="s">
        <v>1078</v>
      </c>
    </row>
    <row r="3" spans="3:7" ht="15" thickBot="1">
      <c r="C3" s="2496" t="s">
        <v>889</v>
      </c>
      <c r="D3" s="2498"/>
      <c r="E3" s="2497"/>
      <c r="F3" s="2766"/>
      <c r="G3" s="2767"/>
    </row>
    <row r="4" spans="3:7" ht="15" thickBot="1">
      <c r="C4" s="2491" t="s">
        <v>876</v>
      </c>
      <c r="D4" s="2513" t="s">
        <v>890</v>
      </c>
      <c r="E4" s="2492">
        <v>438.61</v>
      </c>
      <c r="F4" s="2966">
        <f>'CSS 4931'!L26</f>
        <v>500.6236397225058</v>
      </c>
      <c r="G4" s="2768">
        <f t="shared" ref="G4:G9" si="0">(F4-E4)/E4</f>
        <v>0.14138674385560243</v>
      </c>
    </row>
    <row r="5" spans="3:7" ht="15" thickBot="1">
      <c r="C5" s="2491" t="s">
        <v>875</v>
      </c>
      <c r="D5" s="2513" t="s">
        <v>891</v>
      </c>
      <c r="E5" s="2492">
        <v>568.09</v>
      </c>
      <c r="F5" s="2967">
        <f>'ATS  3395 '!J27</f>
        <v>625.28135372459735</v>
      </c>
      <c r="G5" s="2769">
        <f t="shared" si="0"/>
        <v>0.10067305132038465</v>
      </c>
    </row>
    <row r="6" spans="3:7" ht="15" hidden="1" thickBot="1">
      <c r="C6" s="2491" t="s">
        <v>892</v>
      </c>
      <c r="D6" s="2513" t="s">
        <v>893</v>
      </c>
      <c r="E6" s="2492">
        <v>39.44</v>
      </c>
      <c r="F6" s="2886"/>
      <c r="G6" s="2768">
        <f t="shared" si="0"/>
        <v>-1</v>
      </c>
    </row>
    <row r="7" spans="3:7" ht="15" thickBot="1">
      <c r="C7" s="2968" t="s">
        <v>894</v>
      </c>
      <c r="D7" s="2969"/>
      <c r="E7" s="2970"/>
      <c r="F7" s="2886"/>
      <c r="G7" s="2768"/>
    </row>
    <row r="8" spans="3:7" ht="15" thickBot="1">
      <c r="C8" s="2971" t="s">
        <v>877</v>
      </c>
      <c r="D8" s="2972" t="s">
        <v>895</v>
      </c>
      <c r="E8" s="2973">
        <v>228.58</v>
      </c>
      <c r="F8" s="2974">
        <f>'TSS - 3434'!I25</f>
        <v>252.65340061650963</v>
      </c>
      <c r="G8" s="2770">
        <f t="shared" si="0"/>
        <v>0.1053171783030432</v>
      </c>
    </row>
    <row r="9" spans="3:7" ht="15" thickBot="1">
      <c r="C9" s="2491" t="s">
        <v>301</v>
      </c>
      <c r="D9" s="2513" t="s">
        <v>896</v>
      </c>
      <c r="E9" s="2492">
        <v>191.29</v>
      </c>
      <c r="F9" s="2966">
        <f>' 2nd OFFENDER- 3401'!E30</f>
        <v>212.14663529229992</v>
      </c>
      <c r="G9" s="2768">
        <f t="shared" si="0"/>
        <v>0.10903149820847889</v>
      </c>
    </row>
    <row r="10" spans="3:7" ht="15" thickBot="1">
      <c r="C10" s="2491" t="s">
        <v>2</v>
      </c>
      <c r="D10" s="2513" t="s">
        <v>897</v>
      </c>
      <c r="E10" s="2492">
        <v>179.04</v>
      </c>
      <c r="F10" s="2966">
        <f>'RRS 3386'!I26</f>
        <v>196.24246893992307</v>
      </c>
      <c r="G10" s="2768">
        <f>(F10-E10)/E10</f>
        <v>9.6081707662662427E-2</v>
      </c>
    </row>
    <row r="11" spans="3:7" ht="15" thickBot="1">
      <c r="C11" s="2491" t="s">
        <v>68</v>
      </c>
      <c r="D11" s="2513" t="s">
        <v>898</v>
      </c>
      <c r="E11" s="2492">
        <v>43.77</v>
      </c>
      <c r="F11" s="2975">
        <f>'P&amp;P Enhancements '!E26</f>
        <v>60.952075886435892</v>
      </c>
      <c r="G11" s="2768">
        <f t="shared" ref="G11:G20" si="1">(F11-E11)/E11</f>
        <v>0.39255370999396594</v>
      </c>
    </row>
    <row r="12" spans="3:7" ht="15" thickBot="1">
      <c r="C12" s="2491" t="s">
        <v>69</v>
      </c>
      <c r="D12" s="2513" t="s">
        <v>899</v>
      </c>
      <c r="E12" s="2492">
        <v>99.83</v>
      </c>
      <c r="F12" s="2966">
        <f>'P&amp;P Enhancements '!J24</f>
        <v>108.06403633002206</v>
      </c>
      <c r="G12" s="2768">
        <f t="shared" si="1"/>
        <v>8.2480580286708044E-2</v>
      </c>
    </row>
    <row r="13" spans="3:7" ht="15" thickBot="1">
      <c r="C13" s="2491" t="s">
        <v>900</v>
      </c>
      <c r="D13" s="2513" t="s">
        <v>901</v>
      </c>
      <c r="E13" s="2492">
        <v>49.92</v>
      </c>
      <c r="F13" s="2966">
        <f>'P&amp;P Enhancements '!J29</f>
        <v>54.032018165011031</v>
      </c>
      <c r="G13" s="2768">
        <f t="shared" si="1"/>
        <v>8.2372158754227348E-2</v>
      </c>
    </row>
    <row r="14" spans="3:7" ht="15" thickBot="1">
      <c r="C14" s="2491" t="s">
        <v>350</v>
      </c>
      <c r="D14" s="2513" t="s">
        <v>902</v>
      </c>
      <c r="E14" s="2492">
        <v>265.77</v>
      </c>
      <c r="F14" s="2966">
        <f>' JAIL DIVERSION - 4958 '!E32</f>
        <v>294.90236805939384</v>
      </c>
      <c r="G14" s="2768">
        <f t="shared" si="1"/>
        <v>0.10961496052750068</v>
      </c>
    </row>
    <row r="15" spans="3:7" ht="15" thickBot="1">
      <c r="C15" s="2491" t="s">
        <v>352</v>
      </c>
      <c r="D15" s="2513" t="s">
        <v>903</v>
      </c>
      <c r="E15" s="2492">
        <v>72.84</v>
      </c>
      <c r="F15" s="2966">
        <f>' JAIL DIVERSION - 4958 '!J22</f>
        <v>90.453654464319911</v>
      </c>
      <c r="G15" s="2768">
        <f t="shared" si="1"/>
        <v>0.24181293882921343</v>
      </c>
    </row>
    <row r="16" spans="3:7" ht="15" thickBot="1">
      <c r="C16" s="2491" t="s">
        <v>294</v>
      </c>
      <c r="D16" s="2513" t="s">
        <v>904</v>
      </c>
      <c r="E16" s="2492">
        <v>249.31</v>
      </c>
      <c r="F16" s="2966">
        <f>'FAMILY SUPP. HOUSING 4919 '!E28</f>
        <v>274.42757832791159</v>
      </c>
      <c r="G16" s="2768">
        <f t="shared" si="1"/>
        <v>0.10074837883723713</v>
      </c>
    </row>
    <row r="17" spans="1:7" ht="15" customHeight="1" thickBot="1">
      <c r="A17" s="3021"/>
      <c r="B17" s="3022"/>
      <c r="C17" s="2885" t="s">
        <v>294</v>
      </c>
      <c r="D17" s="2513" t="s">
        <v>905</v>
      </c>
      <c r="E17" s="2492">
        <v>412.17</v>
      </c>
      <c r="F17" s="2966">
        <f>' FAMILY RESI - 3380 '!E27</f>
        <v>457.95752531567587</v>
      </c>
      <c r="G17" s="2768">
        <f>(F17-E17)/E17</f>
        <v>0.11108893251734928</v>
      </c>
    </row>
    <row r="18" spans="1:7" ht="16.5" thickBot="1">
      <c r="C18" s="2491" t="s">
        <v>906</v>
      </c>
      <c r="D18" s="2513" t="s">
        <v>907</v>
      </c>
      <c r="E18" s="2492">
        <v>64.11</v>
      </c>
      <c r="F18" s="2967">
        <f>'FAMILY SUPP. HOUSING 4919 '!P8</f>
        <v>78.407879522260458</v>
      </c>
      <c r="G18" s="2769">
        <f t="shared" si="1"/>
        <v>0.22302105010545092</v>
      </c>
    </row>
    <row r="19" spans="1:7" ht="42.5" hidden="1" thickBot="1">
      <c r="C19" s="2976" t="s">
        <v>908</v>
      </c>
      <c r="D19" s="2493" t="s">
        <v>909</v>
      </c>
      <c r="E19" s="2492">
        <v>363.13</v>
      </c>
      <c r="G19" s="2571">
        <f t="shared" si="1"/>
        <v>-1</v>
      </c>
    </row>
    <row r="20" spans="1:7" ht="15" hidden="1" thickBot="1">
      <c r="C20" s="2496" t="s">
        <v>910</v>
      </c>
      <c r="D20" s="2497"/>
      <c r="E20" s="2497"/>
      <c r="F20" s="2498"/>
      <c r="G20" s="2571" t="e">
        <f t="shared" si="1"/>
        <v>#DIV/0!</v>
      </c>
    </row>
    <row r="21" spans="1:7" ht="15" hidden="1" thickBot="1">
      <c r="C21" s="2977" t="s">
        <v>911</v>
      </c>
      <c r="D21" s="2978"/>
      <c r="E21" s="2978"/>
      <c r="F21" s="2979"/>
    </row>
    <row r="22" spans="1:7" ht="42.5" hidden="1" thickBot="1">
      <c r="C22" s="2491" t="s">
        <v>912</v>
      </c>
      <c r="D22" s="2493" t="s">
        <v>913</v>
      </c>
      <c r="E22" s="2492">
        <v>11.26</v>
      </c>
    </row>
    <row r="23" spans="1:7" ht="15" hidden="1" thickBot="1">
      <c r="C23" s="2977" t="s">
        <v>914</v>
      </c>
      <c r="D23" s="2979"/>
      <c r="E23" s="2978"/>
    </row>
    <row r="24" spans="1:7" ht="42.5" hidden="1" thickBot="1">
      <c r="C24" s="2491" t="s">
        <v>915</v>
      </c>
      <c r="D24" s="2493" t="s">
        <v>916</v>
      </c>
      <c r="E24" s="2492">
        <v>20.11</v>
      </c>
    </row>
    <row r="25" spans="1:7" ht="42.5" hidden="1" thickBot="1">
      <c r="C25" s="2491" t="s">
        <v>917</v>
      </c>
      <c r="D25" s="2493" t="s">
        <v>918</v>
      </c>
      <c r="E25" s="2492">
        <v>17.64</v>
      </c>
    </row>
    <row r="26" spans="1:7" ht="42.5" hidden="1" thickBot="1">
      <c r="C26" s="2491" t="s">
        <v>919</v>
      </c>
      <c r="D26" s="2493" t="s">
        <v>920</v>
      </c>
      <c r="E26" s="2980">
        <v>35.28</v>
      </c>
    </row>
    <row r="27" spans="1:7" ht="56.5" hidden="1" thickBot="1">
      <c r="C27" s="2491" t="s">
        <v>921</v>
      </c>
      <c r="D27" s="2493" t="s">
        <v>922</v>
      </c>
      <c r="E27" s="2492">
        <v>40.520000000000003</v>
      </c>
    </row>
    <row r="28" spans="1:7" ht="56.5" hidden="1" thickBot="1">
      <c r="C28" s="2491" t="s">
        <v>923</v>
      </c>
      <c r="D28" s="2493" t="s">
        <v>924</v>
      </c>
      <c r="E28" s="2492">
        <v>81.040000000000006</v>
      </c>
    </row>
    <row r="29" spans="1:7" hidden="1"/>
    <row r="30" spans="1:7" ht="16.5" hidden="1" thickBot="1">
      <c r="C30" s="2981"/>
      <c r="D30" s="2981"/>
    </row>
    <row r="31" spans="1:7" ht="15" hidden="1" thickBot="1">
      <c r="C31" s="2496" t="s">
        <v>925</v>
      </c>
      <c r="D31" s="2497"/>
      <c r="E31" s="2497"/>
      <c r="F31" s="2498"/>
    </row>
    <row r="32" spans="1:7" ht="15" hidden="1" thickBot="1">
      <c r="C32" s="2977" t="s">
        <v>926</v>
      </c>
      <c r="D32" s="2978"/>
      <c r="E32" s="2978"/>
      <c r="F32" s="2979"/>
    </row>
    <row r="33" spans="3:6" ht="112.5" hidden="1" thickBot="1">
      <c r="C33" s="2491" t="s">
        <v>927</v>
      </c>
      <c r="D33" s="2493" t="s">
        <v>928</v>
      </c>
      <c r="E33" s="2492">
        <v>57.85</v>
      </c>
    </row>
    <row r="34" spans="3:6" ht="15" hidden="1" thickBot="1">
      <c r="C34" s="2491" t="s">
        <v>929</v>
      </c>
      <c r="D34" s="2493" t="s">
        <v>930</v>
      </c>
      <c r="E34" s="2492">
        <v>28.94</v>
      </c>
    </row>
    <row r="35" spans="3:6" ht="28.5" hidden="1" thickBot="1">
      <c r="C35" s="2491" t="s">
        <v>931</v>
      </c>
      <c r="D35" s="2493" t="s">
        <v>932</v>
      </c>
      <c r="E35" s="2492">
        <v>28.94</v>
      </c>
    </row>
    <row r="36" spans="3:6" hidden="1">
      <c r="C36" s="3026" t="s">
        <v>933</v>
      </c>
      <c r="D36" s="3026" t="s">
        <v>934</v>
      </c>
      <c r="E36" s="3032">
        <v>26.04</v>
      </c>
    </row>
    <row r="37" spans="3:6" ht="15" hidden="1" thickBot="1">
      <c r="C37" s="3027"/>
      <c r="D37" s="3027"/>
      <c r="E37" s="3033"/>
    </row>
    <row r="38" spans="3:6" ht="42.5" hidden="1" thickBot="1">
      <c r="C38" s="2491" t="s">
        <v>935</v>
      </c>
      <c r="D38" s="2493" t="s">
        <v>936</v>
      </c>
      <c r="E38" s="2492">
        <v>52.09</v>
      </c>
    </row>
    <row r="39" spans="3:6" hidden="1">
      <c r="C39" s="3026" t="s">
        <v>937</v>
      </c>
      <c r="D39" s="3026" t="s">
        <v>939</v>
      </c>
      <c r="E39" s="3040" t="s">
        <v>938</v>
      </c>
    </row>
    <row r="40" spans="3:6" ht="15" hidden="1" thickBot="1">
      <c r="C40" s="3027"/>
      <c r="D40" s="3027"/>
      <c r="E40" s="3041"/>
    </row>
    <row r="41" spans="3:6" ht="98.5" hidden="1" thickBot="1">
      <c r="C41" s="2491" t="s">
        <v>940</v>
      </c>
      <c r="D41" s="2493" t="s">
        <v>942</v>
      </c>
      <c r="E41" s="2982" t="s">
        <v>941</v>
      </c>
    </row>
    <row r="42" spans="3:6" ht="56.5" hidden="1" thickBot="1">
      <c r="C42" s="2491" t="s">
        <v>943</v>
      </c>
      <c r="D42" s="2493" t="s">
        <v>944</v>
      </c>
      <c r="E42" s="2492">
        <v>15.88</v>
      </c>
    </row>
    <row r="43" spans="3:6" ht="42.5" hidden="1" thickBot="1">
      <c r="C43" s="2491" t="s">
        <v>945</v>
      </c>
      <c r="D43" s="2493" t="s">
        <v>946</v>
      </c>
      <c r="E43" s="2492">
        <v>24.05</v>
      </c>
    </row>
    <row r="44" spans="3:6" ht="42.5" hidden="1" thickBot="1">
      <c r="C44" s="2491" t="s">
        <v>947</v>
      </c>
      <c r="D44" s="2493" t="s">
        <v>948</v>
      </c>
      <c r="E44" s="2492">
        <v>4.6399999999999997</v>
      </c>
    </row>
    <row r="45" spans="3:6" ht="56.5" hidden="1" thickBot="1">
      <c r="C45" s="2491" t="s">
        <v>949</v>
      </c>
      <c r="D45" s="2493" t="s">
        <v>950</v>
      </c>
      <c r="E45" s="2492">
        <v>19.7</v>
      </c>
    </row>
    <row r="46" spans="3:6" hidden="1"/>
    <row r="47" spans="3:6" ht="16.5" hidden="1" thickBot="1">
      <c r="C47" s="2981"/>
      <c r="D47" s="2981"/>
    </row>
    <row r="48" spans="3:6" ht="15" hidden="1" thickBot="1">
      <c r="C48" s="3023" t="s">
        <v>951</v>
      </c>
      <c r="D48" s="3024"/>
      <c r="E48" s="3024"/>
      <c r="F48" s="3025"/>
    </row>
    <row r="49" spans="3:6" ht="70.5" hidden="1" thickBot="1">
      <c r="C49" s="2491" t="s">
        <v>952</v>
      </c>
      <c r="D49" s="2493" t="s">
        <v>953</v>
      </c>
      <c r="E49" s="2492">
        <v>28.94</v>
      </c>
    </row>
    <row r="50" spans="3:6" ht="70.5" hidden="1" thickBot="1">
      <c r="C50" s="2491" t="s">
        <v>954</v>
      </c>
      <c r="D50" s="2493" t="s">
        <v>955</v>
      </c>
      <c r="E50" s="2492">
        <v>18.21</v>
      </c>
    </row>
    <row r="51" spans="3:6" ht="28.5" hidden="1" thickBot="1">
      <c r="C51" s="2491" t="s">
        <v>956</v>
      </c>
      <c r="D51" s="2493" t="s">
        <v>957</v>
      </c>
      <c r="E51" s="2492">
        <v>28.94</v>
      </c>
    </row>
    <row r="52" spans="3:6" ht="28.5" hidden="1" thickBot="1">
      <c r="C52" s="2491" t="s">
        <v>958</v>
      </c>
      <c r="D52" s="2493" t="s">
        <v>959</v>
      </c>
      <c r="E52" s="2492">
        <v>28.94</v>
      </c>
    </row>
    <row r="53" spans="3:6" ht="28.5" hidden="1" thickBot="1">
      <c r="C53" s="2491" t="s">
        <v>960</v>
      </c>
      <c r="D53" s="2493" t="s">
        <v>961</v>
      </c>
      <c r="E53" s="2492">
        <v>8.68</v>
      </c>
    </row>
    <row r="54" spans="3:6" ht="15" hidden="1" thickBot="1">
      <c r="C54" s="3023" t="s">
        <v>962</v>
      </c>
      <c r="D54" s="3024"/>
      <c r="E54" s="3024"/>
      <c r="F54" s="3025"/>
    </row>
    <row r="55" spans="3:6" ht="28.5" hidden="1" thickBot="1">
      <c r="C55" s="2491" t="s">
        <v>963</v>
      </c>
      <c r="D55" s="2493" t="s">
        <v>964</v>
      </c>
      <c r="E55" s="2492">
        <v>104.44</v>
      </c>
    </row>
    <row r="56" spans="3:6" ht="15" hidden="1" thickBot="1">
      <c r="C56" s="3034" t="s">
        <v>965</v>
      </c>
      <c r="D56" s="3035"/>
      <c r="E56" s="3035"/>
      <c r="F56" s="3036"/>
    </row>
    <row r="57" spans="3:6" ht="42.5" hidden="1" thickBot="1">
      <c r="C57" s="2491" t="s">
        <v>966</v>
      </c>
      <c r="D57" s="2493" t="s">
        <v>967</v>
      </c>
      <c r="E57" s="2492">
        <v>28.94</v>
      </c>
    </row>
    <row r="58" spans="3:6" hidden="1">
      <c r="C58" s="3026" t="s">
        <v>968</v>
      </c>
      <c r="D58" s="3026" t="s">
        <v>969</v>
      </c>
      <c r="E58" s="3032">
        <v>26.04</v>
      </c>
    </row>
    <row r="59" spans="3:6" ht="15" hidden="1" thickBot="1">
      <c r="C59" s="3027"/>
      <c r="D59" s="3027"/>
      <c r="E59" s="3033"/>
    </row>
    <row r="60" spans="3:6" ht="42.5" hidden="1" thickBot="1">
      <c r="C60" s="2491" t="s">
        <v>970</v>
      </c>
      <c r="D60" s="2493" t="s">
        <v>971</v>
      </c>
      <c r="E60" s="2492">
        <v>52.09</v>
      </c>
    </row>
    <row r="61" spans="3:6" ht="42.5" hidden="1" thickBot="1">
      <c r="C61" s="2491" t="s">
        <v>972</v>
      </c>
      <c r="D61" s="2493" t="s">
        <v>973</v>
      </c>
      <c r="E61" s="2492">
        <v>18.21</v>
      </c>
    </row>
    <row r="62" spans="3:6" ht="98.5" hidden="1" thickBot="1">
      <c r="C62" s="2491" t="s">
        <v>974</v>
      </c>
      <c r="D62" s="2493" t="s">
        <v>975</v>
      </c>
      <c r="E62" s="2982" t="s">
        <v>941</v>
      </c>
    </row>
    <row r="63" spans="3:6" ht="98.5" hidden="1" thickBot="1">
      <c r="C63" s="2491" t="s">
        <v>976</v>
      </c>
      <c r="D63" s="2493" t="s">
        <v>977</v>
      </c>
      <c r="E63" s="2982" t="s">
        <v>941</v>
      </c>
    </row>
    <row r="64" spans="3:6" hidden="1"/>
    <row r="65" spans="3:7" ht="16.5" hidden="1" thickBot="1">
      <c r="C65" s="2981"/>
      <c r="D65" s="2981"/>
    </row>
    <row r="66" spans="3:7" ht="15" hidden="1" thickBot="1">
      <c r="C66" s="3034" t="s">
        <v>962</v>
      </c>
      <c r="D66" s="3035"/>
      <c r="E66" s="3035"/>
      <c r="F66" s="3036"/>
    </row>
    <row r="67" spans="3:7" ht="70.5" hidden="1" thickBot="1">
      <c r="C67" s="2491" t="s">
        <v>978</v>
      </c>
      <c r="D67" s="2493" t="s">
        <v>979</v>
      </c>
      <c r="E67" s="2492">
        <v>104.44</v>
      </c>
    </row>
    <row r="68" spans="3:7" hidden="1">
      <c r="C68" s="3026" t="s">
        <v>980</v>
      </c>
      <c r="D68" s="3026" t="s">
        <v>981</v>
      </c>
      <c r="E68" s="3032">
        <v>104.44</v>
      </c>
    </row>
    <row r="69" spans="3:7" ht="15" hidden="1" thickBot="1">
      <c r="C69" s="3027"/>
      <c r="D69" s="3027"/>
      <c r="E69" s="3033"/>
    </row>
    <row r="70" spans="3:7" ht="15" thickBot="1">
      <c r="C70" s="2983"/>
      <c r="D70" s="2983"/>
    </row>
    <row r="71" spans="3:7" ht="15" thickBot="1">
      <c r="C71" s="3023" t="s">
        <v>982</v>
      </c>
      <c r="D71" s="3024"/>
      <c r="E71" s="3024"/>
      <c r="F71" s="3025"/>
    </row>
    <row r="72" spans="3:7" ht="15" thickBot="1">
      <c r="C72" s="2887" t="s">
        <v>983</v>
      </c>
      <c r="D72" s="2984" t="s">
        <v>984</v>
      </c>
      <c r="E72" s="2984" t="s">
        <v>265</v>
      </c>
      <c r="F72" s="2490" t="s">
        <v>1050</v>
      </c>
      <c r="G72" s="2570" t="s">
        <v>1078</v>
      </c>
    </row>
    <row r="73" spans="3:7" ht="15" thickBot="1">
      <c r="C73" s="2491" t="s">
        <v>985</v>
      </c>
      <c r="D73" s="2493" t="s">
        <v>852</v>
      </c>
      <c r="E73" s="2492">
        <v>16.489999999999998</v>
      </c>
      <c r="F73" s="2492">
        <f>'SCM 4956 HSS'!K27</f>
        <v>19.576112809726965</v>
      </c>
      <c r="G73" s="2485">
        <f>(F73-E73)/E73</f>
        <v>0.18715056456803922</v>
      </c>
    </row>
    <row r="74" spans="3:7" ht="15" thickBot="1">
      <c r="C74" s="2491" t="s">
        <v>985</v>
      </c>
      <c r="D74" s="2493" t="s">
        <v>865</v>
      </c>
      <c r="E74" s="2492">
        <v>33.18</v>
      </c>
      <c r="F74" s="2492">
        <f>'SCM 4956 HSS'!P27</f>
        <v>39.356007621228692</v>
      </c>
      <c r="G74" s="2485">
        <f t="shared" ref="G74:G80" si="2">(F74-E74)/E74</f>
        <v>0.1861364563360064</v>
      </c>
    </row>
    <row r="75" spans="3:7" ht="15" thickBot="1">
      <c r="C75" s="2491" t="s">
        <v>985</v>
      </c>
      <c r="D75" s="2493" t="s">
        <v>853</v>
      </c>
      <c r="E75" s="2492">
        <v>43.82</v>
      </c>
      <c r="F75" s="2492">
        <f>'SCM 4956 HSS'!V27</f>
        <v>50.341558134325794</v>
      </c>
      <c r="G75" s="2485">
        <f t="shared" si="2"/>
        <v>0.14882606422468722</v>
      </c>
    </row>
    <row r="76" spans="3:7" ht="15" thickBot="1">
      <c r="C76" s="2491" t="s">
        <v>562</v>
      </c>
      <c r="D76" s="2493" t="s">
        <v>986</v>
      </c>
      <c r="E76" s="2499">
        <v>3316</v>
      </c>
      <c r="F76" s="2499">
        <f>'SCM 4956 HSS'!K43</f>
        <v>3669.9825324513968</v>
      </c>
      <c r="G76" s="2485">
        <f t="shared" si="2"/>
        <v>0.10674985900223063</v>
      </c>
    </row>
    <row r="77" spans="3:7" ht="15" thickBot="1">
      <c r="C77" s="2491" t="s">
        <v>562</v>
      </c>
      <c r="D77" s="2493" t="s">
        <v>540</v>
      </c>
      <c r="E77" s="2499">
        <v>4573</v>
      </c>
      <c r="F77" s="2499">
        <f>'SCM Outreach &amp; Staffing Supp '!K25</f>
        <v>5021.2669444544581</v>
      </c>
      <c r="G77" s="2485">
        <f t="shared" si="2"/>
        <v>9.8024698109437591E-2</v>
      </c>
    </row>
    <row r="78" spans="3:7" ht="15" thickBot="1">
      <c r="C78" s="2491" t="s">
        <v>985</v>
      </c>
      <c r="D78" s="2493" t="s">
        <v>987</v>
      </c>
      <c r="E78" s="2492">
        <v>58.14</v>
      </c>
      <c r="F78" s="2492">
        <f>'SCM 4956 Low Thresh'!K26</f>
        <v>70.76500208420525</v>
      </c>
      <c r="G78" s="2485">
        <f t="shared" si="2"/>
        <v>0.21714829866194099</v>
      </c>
    </row>
    <row r="79" spans="3:7" ht="15" thickBot="1">
      <c r="C79" s="2491" t="s">
        <v>42</v>
      </c>
      <c r="D79" s="2985" t="s">
        <v>989</v>
      </c>
      <c r="E79" s="2986" t="s">
        <v>988</v>
      </c>
      <c r="F79" s="2492"/>
      <c r="G79" s="2485"/>
    </row>
    <row r="80" spans="3:7" ht="15" thickBot="1">
      <c r="C80" s="2491" t="s">
        <v>562</v>
      </c>
      <c r="D80" s="2985" t="s">
        <v>990</v>
      </c>
      <c r="E80" s="2499">
        <v>20194</v>
      </c>
      <c r="F80" s="2499">
        <f>'SCM School-based Prevent 4936'!L22</f>
        <v>23636.878083204498</v>
      </c>
      <c r="G80" s="2485">
        <f t="shared" si="2"/>
        <v>0.17049014970805673</v>
      </c>
    </row>
    <row r="81" spans="3:12" ht="15" thickBot="1">
      <c r="C81" s="2500"/>
      <c r="D81" s="2500"/>
    </row>
    <row r="82" spans="3:12" ht="42.5" thickBot="1">
      <c r="C82" s="2501" t="s">
        <v>991</v>
      </c>
      <c r="D82" s="2502"/>
      <c r="E82" s="2502" t="s">
        <v>819</v>
      </c>
      <c r="F82" s="2502" t="s">
        <v>983</v>
      </c>
      <c r="G82" s="2503" t="s">
        <v>992</v>
      </c>
      <c r="H82" s="2727" t="s">
        <v>1148</v>
      </c>
      <c r="I82" s="2772" t="s">
        <v>993</v>
      </c>
      <c r="J82" s="2772" t="s">
        <v>1148</v>
      </c>
      <c r="K82" s="2765" t="s">
        <v>994</v>
      </c>
      <c r="L82" s="2772" t="s">
        <v>1148</v>
      </c>
    </row>
    <row r="83" spans="3:12" ht="15" thickBot="1">
      <c r="C83" s="3026" t="s">
        <v>995</v>
      </c>
      <c r="D83" s="2495"/>
      <c r="E83" s="2504" t="s">
        <v>996</v>
      </c>
      <c r="F83" s="2504" t="s">
        <v>997</v>
      </c>
      <c r="G83" s="2499">
        <v>1112</v>
      </c>
      <c r="H83" s="2987">
        <f>' TEA Models 3389'!L27</f>
        <v>1208.8215272629832</v>
      </c>
      <c r="I83" s="2988">
        <v>630</v>
      </c>
      <c r="J83" s="2989">
        <f>' TEA Models 3389'!O27</f>
        <v>689.60113526185592</v>
      </c>
      <c r="K83" s="2990">
        <v>324</v>
      </c>
      <c r="L83" s="2991">
        <f>' TEA Models 3389'!R27</f>
        <v>355.14478791976728</v>
      </c>
    </row>
    <row r="84" spans="3:12" ht="15" thickBot="1">
      <c r="C84" s="3027"/>
      <c r="D84" s="2493"/>
      <c r="E84" s="2504" t="s">
        <v>998</v>
      </c>
      <c r="F84" s="2504" t="s">
        <v>997</v>
      </c>
      <c r="G84" s="2499">
        <v>1337</v>
      </c>
      <c r="H84" s="2992">
        <f>' TEA Models 3389'!L56</f>
        <v>1445.3149115188737</v>
      </c>
      <c r="I84" s="2499">
        <v>816</v>
      </c>
      <c r="J84" s="2993">
        <f>' TEA Models 3389'!O56</f>
        <v>933.26047406759392</v>
      </c>
      <c r="K84" s="2505">
        <v>515</v>
      </c>
      <c r="L84" s="2505">
        <f>' TEA Models 3389'!R56</f>
        <v>582.87763399492951</v>
      </c>
    </row>
    <row r="85" spans="3:12">
      <c r="C85" s="2574"/>
      <c r="D85" s="2574"/>
      <c r="E85" s="2575"/>
      <c r="F85" s="2575"/>
      <c r="H85" s="2485">
        <f>(H83-G83)/G83</f>
        <v>8.7069718761675519E-2</v>
      </c>
      <c r="J85" s="2485">
        <f>(J83-I83)/I83</f>
        <v>9.4604976606120494E-2</v>
      </c>
      <c r="L85" s="2485">
        <f>(L83-K83)/K83</f>
        <v>9.612588864125704E-2</v>
      </c>
    </row>
    <row r="86" spans="3:12">
      <c r="C86" s="2574"/>
      <c r="D86" s="2574"/>
      <c r="E86" s="2575"/>
      <c r="F86" s="2575"/>
      <c r="H86" s="2485">
        <f>(H84-G84)/G84</f>
        <v>8.1013396797960893E-2</v>
      </c>
      <c r="J86" s="2485">
        <f>(J84-I84)/I84</f>
        <v>0.14370156135734549</v>
      </c>
      <c r="L86" s="2485">
        <f>(L84-K84)/K84</f>
        <v>0.13180123105811556</v>
      </c>
    </row>
    <row r="87" spans="3:12">
      <c r="C87" s="2574"/>
      <c r="D87" s="2574"/>
      <c r="E87" s="2575"/>
      <c r="F87" s="2575"/>
      <c r="G87" s="2576"/>
      <c r="H87" s="2576"/>
      <c r="I87" s="2577"/>
    </row>
    <row r="88" spans="3:12" ht="15" thickBot="1">
      <c r="C88" s="2500"/>
      <c r="D88" s="2500"/>
    </row>
    <row r="89" spans="3:12">
      <c r="C89" s="2506" t="s">
        <v>995</v>
      </c>
      <c r="D89" s="2506"/>
      <c r="E89" s="3028" t="s">
        <v>983</v>
      </c>
      <c r="F89" s="3030" t="s">
        <v>265</v>
      </c>
      <c r="G89" s="3038" t="s">
        <v>1099</v>
      </c>
    </row>
    <row r="90" spans="3:12" ht="15" thickBot="1">
      <c r="C90" s="2507" t="s">
        <v>999</v>
      </c>
      <c r="D90" s="2507"/>
      <c r="E90" s="3029"/>
      <c r="F90" s="3031"/>
      <c r="G90" s="3039"/>
    </row>
    <row r="91" spans="3:12" ht="15" thickBot="1">
      <c r="C91" s="2491" t="s">
        <v>1000</v>
      </c>
      <c r="D91" s="2493"/>
      <c r="E91" s="2504" t="s">
        <v>480</v>
      </c>
      <c r="F91" s="2492">
        <v>26.09</v>
      </c>
      <c r="G91" s="2492">
        <f>'TEA Add on Rates '!C22</f>
        <v>28.58897161770799</v>
      </c>
      <c r="H91" s="2485">
        <f>(G91-F91)/F91</f>
        <v>9.5782737359447701E-2</v>
      </c>
    </row>
    <row r="92" spans="3:12" ht="15" thickBot="1">
      <c r="C92" s="2491" t="s">
        <v>1001</v>
      </c>
      <c r="D92" s="2493"/>
      <c r="E92" s="2504" t="s">
        <v>480</v>
      </c>
      <c r="F92" s="2492">
        <v>46.58</v>
      </c>
      <c r="G92" s="2492">
        <f>'TEA Add on Rates '!H22</f>
        <v>51.496838815034273</v>
      </c>
      <c r="H92" s="2485">
        <f t="shared" ref="H92:H95" si="3">(G92-F92)/F92</f>
        <v>0.10555686593031935</v>
      </c>
    </row>
    <row r="93" spans="3:12" ht="15" thickBot="1">
      <c r="C93" s="2491" t="s">
        <v>1002</v>
      </c>
      <c r="D93" s="2493"/>
      <c r="E93" s="2504" t="s">
        <v>480</v>
      </c>
      <c r="F93" s="2492">
        <v>26.09</v>
      </c>
      <c r="G93" s="2492">
        <f>G91</f>
        <v>28.58897161770799</v>
      </c>
      <c r="H93" s="2485">
        <f t="shared" si="3"/>
        <v>9.5782737359447701E-2</v>
      </c>
    </row>
    <row r="94" spans="3:12" ht="15" thickBot="1">
      <c r="C94" s="2491" t="s">
        <v>1003</v>
      </c>
      <c r="D94" s="2493"/>
      <c r="E94" s="2504" t="s">
        <v>480</v>
      </c>
      <c r="F94" s="2492">
        <v>26.09</v>
      </c>
      <c r="G94" s="2492">
        <f>G91</f>
        <v>28.58897161770799</v>
      </c>
      <c r="H94" s="2485">
        <f t="shared" si="3"/>
        <v>9.5782737359447701E-2</v>
      </c>
    </row>
    <row r="95" spans="3:12" ht="15" thickBot="1">
      <c r="C95" s="2491" t="s">
        <v>1004</v>
      </c>
      <c r="D95" s="2493"/>
      <c r="E95" s="2504" t="s">
        <v>480</v>
      </c>
      <c r="F95" s="2492">
        <v>26.09</v>
      </c>
      <c r="G95" s="2492">
        <f>G91</f>
        <v>28.58897161770799</v>
      </c>
      <c r="H95" s="2485">
        <f t="shared" si="3"/>
        <v>9.5782737359447701E-2</v>
      </c>
    </row>
    <row r="96" spans="3:12" ht="15" thickBot="1">
      <c r="C96" s="2500"/>
      <c r="D96" s="2500"/>
    </row>
    <row r="97" spans="3:8" ht="15" thickBot="1">
      <c r="C97" s="2508" t="s">
        <v>984</v>
      </c>
      <c r="D97" s="2509"/>
      <c r="E97" s="2509" t="s">
        <v>983</v>
      </c>
      <c r="F97" s="2509" t="s">
        <v>625</v>
      </c>
      <c r="G97" s="2501" t="s">
        <v>1099</v>
      </c>
    </row>
    <row r="98" spans="3:8" ht="15" thickBot="1">
      <c r="C98" s="2510" t="s">
        <v>1005</v>
      </c>
      <c r="D98" s="2495"/>
      <c r="E98" s="2504" t="s">
        <v>534</v>
      </c>
      <c r="F98" s="2511">
        <v>66.69</v>
      </c>
      <c r="G98" s="2511">
        <f>'OBOTS FQHC'!N49</f>
        <v>73.905760172749169</v>
      </c>
      <c r="H98" s="2726">
        <f>(G98-F98)/F98</f>
        <v>0.10819853310465094</v>
      </c>
    </row>
    <row r="99" spans="3:8">
      <c r="C99" s="2494" t="s">
        <v>1006</v>
      </c>
      <c r="D99" s="2494"/>
      <c r="E99" s="3012" t="s">
        <v>534</v>
      </c>
      <c r="F99" s="3014">
        <v>86.6</v>
      </c>
      <c r="G99" s="3014">
        <f>'OBOTS FQHC'!S50</f>
        <v>94.96388365509344</v>
      </c>
      <c r="H99" s="3037">
        <f>(G99-F99)/F99</f>
        <v>9.6580642668515543E-2</v>
      </c>
    </row>
    <row r="100" spans="3:8" ht="15" thickBot="1">
      <c r="C100" s="2510" t="s">
        <v>1007</v>
      </c>
      <c r="D100" s="2494"/>
      <c r="E100" s="3013"/>
      <c r="F100" s="3015"/>
      <c r="G100" s="3015"/>
      <c r="H100" s="3037"/>
    </row>
    <row r="101" spans="3:8">
      <c r="C101" s="2494" t="s">
        <v>1006</v>
      </c>
      <c r="D101" s="2494"/>
      <c r="E101" s="3012" t="s">
        <v>534</v>
      </c>
      <c r="F101" s="3014">
        <v>178.77</v>
      </c>
      <c r="G101" s="3014">
        <f>'OBOTS FQHC'!X50</f>
        <v>194.20665476188856</v>
      </c>
      <c r="H101" s="3037">
        <f>(G101-F101)/F101</f>
        <v>8.6349246304685046E-2</v>
      </c>
    </row>
    <row r="102" spans="3:8" ht="15" thickBot="1">
      <c r="C102" s="2510" t="s">
        <v>1008</v>
      </c>
      <c r="D102" s="2494"/>
      <c r="E102" s="3013"/>
      <c r="F102" s="3015"/>
      <c r="G102" s="3015"/>
      <c r="H102" s="3037"/>
    </row>
    <row r="103" spans="3:8" ht="15" thickBot="1">
      <c r="C103" s="2508" t="s">
        <v>984</v>
      </c>
      <c r="D103" s="2509"/>
      <c r="E103" s="2509" t="s">
        <v>1009</v>
      </c>
      <c r="F103" s="2509" t="s">
        <v>625</v>
      </c>
      <c r="G103" s="2501" t="s">
        <v>1099</v>
      </c>
    </row>
    <row r="104" spans="3:8" ht="15" thickBot="1">
      <c r="C104" s="3016" t="s">
        <v>1010</v>
      </c>
      <c r="D104" s="2512"/>
      <c r="E104" s="2504" t="s">
        <v>1011</v>
      </c>
      <c r="F104" s="2505">
        <v>9915</v>
      </c>
      <c r="G104" s="2505">
        <f>'OBOTS FQHC'!N23</f>
        <v>10688.875817822931</v>
      </c>
      <c r="H104" s="2726">
        <f>(G104-F104)/F104</f>
        <v>7.8051015413306196E-2</v>
      </c>
    </row>
    <row r="105" spans="3:8" ht="15" thickBot="1">
      <c r="C105" s="3017"/>
      <c r="D105" s="2513"/>
      <c r="E105" s="2504" t="s">
        <v>1012</v>
      </c>
      <c r="F105" s="2505">
        <v>14516</v>
      </c>
      <c r="G105" s="2505">
        <f>'OBOTS FQHC'!S23</f>
        <v>15640.393223079924</v>
      </c>
      <c r="H105" s="2726">
        <f>(G105-F105)/F105</f>
        <v>7.7458888335624393E-2</v>
      </c>
    </row>
    <row r="106" spans="3:8" ht="15" thickBot="1">
      <c r="C106" s="2500"/>
      <c r="D106" s="2500"/>
    </row>
    <row r="107" spans="3:8" ht="15" hidden="1" thickBot="1">
      <c r="C107" s="2591" t="s">
        <v>984</v>
      </c>
      <c r="D107" s="2588"/>
      <c r="E107" s="2587" t="s">
        <v>1013</v>
      </c>
      <c r="F107" s="2587" t="s">
        <v>625</v>
      </c>
    </row>
    <row r="108" spans="3:8" ht="15" hidden="1" thickBot="1">
      <c r="C108" s="3018" t="s">
        <v>1014</v>
      </c>
      <c r="D108" s="2592"/>
      <c r="E108" s="2589" t="s">
        <v>564</v>
      </c>
      <c r="F108" s="2593">
        <v>39489</v>
      </c>
    </row>
    <row r="109" spans="3:8" ht="15" hidden="1" thickBot="1">
      <c r="C109" s="3019"/>
      <c r="D109" s="2592"/>
      <c r="E109" s="2589" t="s">
        <v>566</v>
      </c>
      <c r="F109" s="2593">
        <v>49072</v>
      </c>
    </row>
    <row r="110" spans="3:8" ht="15" hidden="1" thickBot="1">
      <c r="C110" s="3020"/>
      <c r="D110" s="2582"/>
      <c r="E110" s="2589" t="s">
        <v>569</v>
      </c>
      <c r="F110" s="2593">
        <v>59844</v>
      </c>
    </row>
    <row r="111" spans="3:8" ht="16.5" hidden="1" thickBot="1">
      <c r="C111" s="2585"/>
      <c r="D111" s="2585"/>
      <c r="E111" s="2584"/>
      <c r="F111" s="2584"/>
    </row>
    <row r="112" spans="3:8" ht="15" hidden="1" thickBot="1">
      <c r="C112" s="2586" t="s">
        <v>1015</v>
      </c>
      <c r="D112" s="2583"/>
      <c r="E112" s="2587" t="s">
        <v>6</v>
      </c>
      <c r="F112" s="2588" t="s">
        <v>625</v>
      </c>
    </row>
    <row r="113" spans="3:7" ht="15" hidden="1" thickBot="1">
      <c r="C113" s="2581" t="s">
        <v>1016</v>
      </c>
      <c r="D113" s="2582"/>
      <c r="E113" s="2589">
        <v>1</v>
      </c>
      <c r="F113" s="2590">
        <v>4131</v>
      </c>
    </row>
    <row r="114" spans="3:7" ht="15" hidden="1" thickBot="1">
      <c r="C114" s="2581" t="s">
        <v>1016</v>
      </c>
      <c r="D114" s="2582"/>
      <c r="E114" s="2589">
        <v>0.5</v>
      </c>
      <c r="F114" s="2590">
        <v>2066</v>
      </c>
    </row>
    <row r="115" spans="3:7" ht="15" hidden="1" thickBot="1">
      <c r="C115" s="2581" t="s">
        <v>1017</v>
      </c>
      <c r="D115" s="2582"/>
      <c r="E115" s="2589">
        <v>1</v>
      </c>
      <c r="F115" s="2590">
        <v>5168</v>
      </c>
    </row>
    <row r="116" spans="3:7" ht="15" hidden="1" thickBot="1">
      <c r="C116" s="2581" t="s">
        <v>1017</v>
      </c>
      <c r="D116" s="2582"/>
      <c r="E116" s="2589">
        <v>0.5</v>
      </c>
      <c r="F116" s="2590">
        <v>2584</v>
      </c>
    </row>
    <row r="117" spans="3:7" hidden="1"/>
    <row r="118" spans="3:7" hidden="1"/>
    <row r="119" spans="3:7" hidden="1"/>
    <row r="120" spans="3:7" ht="15" thickBot="1">
      <c r="C120" s="2776" t="s">
        <v>1149</v>
      </c>
      <c r="D120" s="2777"/>
      <c r="E120" s="2777"/>
      <c r="F120" s="2777"/>
      <c r="G120" s="2501" t="s">
        <v>1099</v>
      </c>
    </row>
    <row r="121" spans="3:7" ht="15" thickBot="1">
      <c r="C121" s="2773" t="s">
        <v>1150</v>
      </c>
      <c r="E121" s="2738" t="s">
        <v>1110</v>
      </c>
      <c r="G121" s="2994">
        <f>OTPs!E28</f>
        <v>186.74669530036937</v>
      </c>
    </row>
    <row r="122" spans="3:7" ht="15" thickBot="1">
      <c r="C122" s="2773" t="s">
        <v>1151</v>
      </c>
      <c r="E122" s="2738" t="s">
        <v>1111</v>
      </c>
      <c r="G122" s="2994">
        <f>OTPs!J28</f>
        <v>217.86419530036937</v>
      </c>
    </row>
    <row r="123" spans="3:7" ht="15" thickBot="1">
      <c r="C123" s="2773" t="s">
        <v>1152</v>
      </c>
      <c r="E123" s="2738" t="s">
        <v>1112</v>
      </c>
      <c r="G123" s="2994">
        <f>OTPs!T56</f>
        <v>1838.9015453003694</v>
      </c>
    </row>
    <row r="124" spans="3:7" ht="15" thickBot="1">
      <c r="C124" s="2773" t="s">
        <v>1153</v>
      </c>
      <c r="E124" s="2738" t="s">
        <v>1115</v>
      </c>
      <c r="G124" s="2994">
        <f>OTPs!O28</f>
        <v>138.34169530036939</v>
      </c>
    </row>
    <row r="125" spans="3:7" ht="15" thickBot="1">
      <c r="C125" s="2773" t="s">
        <v>1154</v>
      </c>
      <c r="E125" s="2738" t="s">
        <v>1117</v>
      </c>
      <c r="G125" s="2994">
        <f>OTPs!J56</f>
        <v>232.09557239263464</v>
      </c>
    </row>
    <row r="126" spans="3:7" ht="15" thickBot="1">
      <c r="C126" s="2773" t="s">
        <v>1155</v>
      </c>
      <c r="E126" s="2738" t="s">
        <v>1118</v>
      </c>
      <c r="G126" s="2994">
        <f>OTPs!E56</f>
        <v>48.692008877775962</v>
      </c>
    </row>
    <row r="127" spans="3:7" ht="15" thickBot="1">
      <c r="C127" s="2774" t="s">
        <v>1156</v>
      </c>
      <c r="D127" s="2775"/>
      <c r="E127" s="2738" t="s">
        <v>1120</v>
      </c>
      <c r="F127" s="2775"/>
      <c r="G127" s="2995">
        <f>OTPs!O56</f>
        <v>71.499625090068264</v>
      </c>
    </row>
    <row r="128" spans="3:7" ht="15" thickBot="1">
      <c r="C128" s="2774" t="s">
        <v>1157</v>
      </c>
      <c r="D128" s="2775"/>
      <c r="E128" s="2738" t="s">
        <v>1175</v>
      </c>
      <c r="F128" s="2775"/>
      <c r="G128" s="2995">
        <v>47.71</v>
      </c>
    </row>
    <row r="130" spans="3:7">
      <c r="C130" s="2778"/>
      <c r="D130" s="2778"/>
      <c r="E130" s="2778"/>
      <c r="F130" s="2778"/>
      <c r="G130" s="2778"/>
    </row>
  </sheetData>
  <mergeCells count="32">
    <mergeCell ref="G101:G102"/>
    <mergeCell ref="H101:H102"/>
    <mergeCell ref="G89:G90"/>
    <mergeCell ref="C36:C37"/>
    <mergeCell ref="E36:E37"/>
    <mergeCell ref="D36:D37"/>
    <mergeCell ref="G99:G100"/>
    <mergeCell ref="H99:H100"/>
    <mergeCell ref="E68:E69"/>
    <mergeCell ref="D68:D69"/>
    <mergeCell ref="C39:C40"/>
    <mergeCell ref="E39:E40"/>
    <mergeCell ref="D39:D40"/>
    <mergeCell ref="C48:F48"/>
    <mergeCell ref="C54:F54"/>
    <mergeCell ref="C56:F56"/>
    <mergeCell ref="E101:E102"/>
    <mergeCell ref="F101:F102"/>
    <mergeCell ref="C104:C105"/>
    <mergeCell ref="C108:C110"/>
    <mergeCell ref="A17:B17"/>
    <mergeCell ref="C71:F71"/>
    <mergeCell ref="C83:C84"/>
    <mergeCell ref="E89:E90"/>
    <mergeCell ref="F89:F90"/>
    <mergeCell ref="E99:E100"/>
    <mergeCell ref="F99:F100"/>
    <mergeCell ref="C58:C59"/>
    <mergeCell ref="E58:E59"/>
    <mergeCell ref="D58:D59"/>
    <mergeCell ref="C66:F66"/>
    <mergeCell ref="C68:C69"/>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K38"/>
  <sheetViews>
    <sheetView showGridLines="0" zoomScale="80" zoomScaleNormal="80" zoomScaleSheetLayoutView="106" workbookViewId="0">
      <selection activeCell="K24" sqref="K24"/>
    </sheetView>
  </sheetViews>
  <sheetFormatPr defaultColWidth="9.1796875" defaultRowHeight="14.5"/>
  <cols>
    <col min="1" max="1" width="4.54296875" style="1765" customWidth="1"/>
    <col min="2" max="2" width="29.54296875" style="1765" customWidth="1"/>
    <col min="3" max="3" width="12.54296875" style="1765" customWidth="1"/>
    <col min="4" max="4" width="14.1796875" style="1765" customWidth="1"/>
    <col min="5" max="5" width="3.1796875" style="1765" customWidth="1"/>
    <col min="6" max="6" width="21.7265625" style="1765" customWidth="1"/>
    <col min="7" max="7" width="2.453125" style="1765" customWidth="1"/>
    <col min="8" max="8" width="22.453125" style="1765" customWidth="1"/>
    <col min="9" max="9" width="14.81640625" style="1765" customWidth="1"/>
    <col min="10" max="10" width="13.1796875" style="1765" bestFit="1" customWidth="1"/>
    <col min="11" max="11" width="13" style="1765" customWidth="1"/>
    <col min="12" max="16384" width="9.1796875" style="1765"/>
  </cols>
  <sheetData>
    <row r="2" spans="2:11" ht="15" thickBot="1">
      <c r="B2" s="1316" t="s">
        <v>540</v>
      </c>
      <c r="H2" s="1316" t="s">
        <v>541</v>
      </c>
    </row>
    <row r="3" spans="2:11" ht="15" thickBot="1">
      <c r="B3" s="3361" t="s">
        <v>542</v>
      </c>
      <c r="C3" s="3362"/>
      <c r="D3" s="3362"/>
      <c r="E3" s="3362"/>
      <c r="F3" s="3363"/>
      <c r="H3" s="3338" t="s">
        <v>540</v>
      </c>
      <c r="I3" s="3339"/>
      <c r="J3" s="3339"/>
      <c r="K3" s="3340"/>
    </row>
    <row r="4" spans="2:11">
      <c r="B4" s="3364"/>
      <c r="C4" s="1822"/>
      <c r="D4" s="1822"/>
      <c r="E4" s="1822"/>
      <c r="F4" s="1823"/>
      <c r="H4" s="101" t="s">
        <v>543</v>
      </c>
      <c r="I4" s="1766"/>
      <c r="J4" s="1767"/>
      <c r="K4" s="1768"/>
    </row>
    <row r="5" spans="2:11" ht="15" customHeight="1">
      <c r="B5" s="3365"/>
      <c r="C5" s="3366" t="s">
        <v>248</v>
      </c>
      <c r="D5" s="3366" t="s">
        <v>236</v>
      </c>
      <c r="E5" s="3366"/>
      <c r="F5" s="3367" t="s">
        <v>500</v>
      </c>
      <c r="H5" s="101"/>
      <c r="I5" s="1766"/>
      <c r="J5" s="1767" t="s">
        <v>544</v>
      </c>
      <c r="K5" s="1824">
        <v>0.5</v>
      </c>
    </row>
    <row r="6" spans="2:11" ht="15" customHeight="1" thickBot="1">
      <c r="B6" s="1331"/>
      <c r="C6" s="3366"/>
      <c r="D6" s="3366"/>
      <c r="E6" s="3366"/>
      <c r="F6" s="3367"/>
      <c r="H6" s="101"/>
      <c r="I6" s="1766"/>
      <c r="J6" s="1767" t="s">
        <v>526</v>
      </c>
      <c r="K6" s="1768">
        <v>12</v>
      </c>
    </row>
    <row r="7" spans="2:11">
      <c r="B7" s="286"/>
      <c r="C7" s="1825"/>
      <c r="D7" s="1826"/>
      <c r="E7" s="1827"/>
      <c r="F7" s="1816"/>
      <c r="H7" s="1769"/>
      <c r="I7" s="111" t="s">
        <v>240</v>
      </c>
      <c r="J7" s="111" t="s">
        <v>6</v>
      </c>
      <c r="K7" s="112" t="s">
        <v>7</v>
      </c>
    </row>
    <row r="8" spans="2:11">
      <c r="B8" s="1200" t="s">
        <v>432</v>
      </c>
      <c r="C8" s="1825">
        <v>0.25</v>
      </c>
      <c r="D8" s="2580">
        <f>'M2023 BLS SALARY CHART (53rd)'!C6</f>
        <v>43247.567999999999</v>
      </c>
      <c r="E8" s="1827"/>
      <c r="F8" s="1801" t="s">
        <v>120</v>
      </c>
      <c r="H8" s="1936" t="s">
        <v>432</v>
      </c>
      <c r="I8" s="114">
        <f>D8</f>
        <v>43247.567999999999</v>
      </c>
      <c r="J8" s="319">
        <f>C8</f>
        <v>0.25</v>
      </c>
      <c r="K8" s="1771">
        <f>J8*I8</f>
        <v>10811.892</v>
      </c>
    </row>
    <row r="9" spans="2:11">
      <c r="B9" s="1200" t="s">
        <v>282</v>
      </c>
      <c r="C9" s="1825">
        <v>0.25</v>
      </c>
      <c r="D9" s="2580">
        <f>'M2023 BLS SALARY CHART (53rd)'!C8</f>
        <v>56217.241600000001</v>
      </c>
      <c r="E9" s="1827"/>
      <c r="F9" s="1801" t="s">
        <v>120</v>
      </c>
      <c r="H9" s="1936" t="str">
        <f>B9</f>
        <v>Direct Care III</v>
      </c>
      <c r="I9" s="114">
        <f>D9</f>
        <v>56217.241600000001</v>
      </c>
      <c r="J9" s="319">
        <f>C9</f>
        <v>0.25</v>
      </c>
      <c r="K9" s="1771">
        <f>J9*I9</f>
        <v>14054.3104</v>
      </c>
    </row>
    <row r="10" spans="2:11" ht="15" thickBot="1">
      <c r="B10" s="1200" t="s">
        <v>239</v>
      </c>
      <c r="C10" s="1825">
        <f t="shared" ref="C10" si="0">J10</f>
        <v>0.15</v>
      </c>
      <c r="D10" s="2580">
        <f>'M2023 BLS SALARY CHART (53rd)'!C22</f>
        <v>80829.631999999998</v>
      </c>
      <c r="E10" s="1827"/>
      <c r="F10" s="1801" t="s">
        <v>120</v>
      </c>
      <c r="H10" s="1936" t="s">
        <v>239</v>
      </c>
      <c r="I10" s="114">
        <f>D10</f>
        <v>80829.631999999998</v>
      </c>
      <c r="J10" s="319">
        <v>0.15</v>
      </c>
      <c r="K10" s="1771">
        <f>J10*I10</f>
        <v>12124.444799999999</v>
      </c>
    </row>
    <row r="11" spans="2:11" ht="15" thickBot="1">
      <c r="B11" s="1828"/>
      <c r="C11" s="1829"/>
      <c r="D11" s="1830"/>
      <c r="E11" s="1830"/>
      <c r="F11" s="1816"/>
      <c r="H11" s="226" t="s">
        <v>12</v>
      </c>
      <c r="I11" s="2446"/>
      <c r="J11" s="2447">
        <f>SUM(J8:J10)</f>
        <v>0.65</v>
      </c>
      <c r="K11" s="2448">
        <f>SUM(K8:K10)</f>
        <v>36990.647199999999</v>
      </c>
    </row>
    <row r="12" spans="2:11">
      <c r="B12" s="1831" t="s">
        <v>261</v>
      </c>
      <c r="C12" s="1829"/>
      <c r="D12" s="322"/>
      <c r="E12" s="1829"/>
      <c r="F12" s="1832"/>
      <c r="H12" s="101" t="s">
        <v>506</v>
      </c>
      <c r="I12" s="124"/>
      <c r="J12" s="125">
        <f>D14</f>
        <v>0.24970000000000001</v>
      </c>
      <c r="K12" s="126">
        <f>K11*J12</f>
        <v>9236.5646058399998</v>
      </c>
    </row>
    <row r="13" spans="2:11">
      <c r="B13" s="286"/>
      <c r="C13" s="1825"/>
      <c r="D13" s="1825"/>
      <c r="E13" s="1415"/>
      <c r="F13" s="1816"/>
      <c r="H13" s="101"/>
      <c r="I13" s="124"/>
      <c r="J13" s="125"/>
      <c r="K13" s="126"/>
    </row>
    <row r="14" spans="2:11">
      <c r="B14" s="1200" t="s">
        <v>440</v>
      </c>
      <c r="C14" s="1415"/>
      <c r="D14" s="2579">
        <f>'M2023 BLS SALARY CHART (53rd)'!C40</f>
        <v>0.24970000000000001</v>
      </c>
      <c r="E14" s="1827"/>
      <c r="F14" s="261" t="str">
        <f>'SCM 4956 Low Thresh'!F12</f>
        <v>C.257 Benchmark</v>
      </c>
      <c r="H14" s="128" t="s">
        <v>507</v>
      </c>
      <c r="I14" s="1833"/>
      <c r="J14" s="1833"/>
      <c r="K14" s="130">
        <f>SUM(K11:K13)</f>
        <v>46227.211805840001</v>
      </c>
    </row>
    <row r="15" spans="2:11">
      <c r="B15" s="1200"/>
      <c r="C15" s="1825"/>
      <c r="D15" s="1827"/>
      <c r="E15" s="1827"/>
      <c r="F15" s="1816"/>
      <c r="H15" s="117"/>
      <c r="I15" s="1341" t="s">
        <v>509</v>
      </c>
      <c r="J15" s="1342"/>
      <c r="K15" s="126"/>
    </row>
    <row r="16" spans="2:11">
      <c r="B16" s="1831" t="s">
        <v>508</v>
      </c>
      <c r="C16" s="1825"/>
      <c r="D16" s="322"/>
      <c r="E16" s="1827"/>
      <c r="F16" s="1816"/>
      <c r="H16" s="101" t="s">
        <v>277</v>
      </c>
      <c r="I16" s="1835">
        <f>D19</f>
        <v>2326.9392000000003</v>
      </c>
      <c r="J16" s="134"/>
      <c r="K16" s="139">
        <f>J11*I16</f>
        <v>1512.5104800000001</v>
      </c>
    </row>
    <row r="17" spans="2:11">
      <c r="B17" s="1834" t="s">
        <v>545</v>
      </c>
      <c r="C17" s="1825"/>
      <c r="D17" s="322"/>
      <c r="E17" s="1827"/>
      <c r="F17" s="1816"/>
      <c r="H17" s="101" t="s">
        <v>323</v>
      </c>
      <c r="I17" s="1835">
        <f>D20</f>
        <v>3371.1840000000002</v>
      </c>
      <c r="J17" s="1774"/>
      <c r="K17" s="139">
        <f>I17*J11</f>
        <v>2191.2696000000001</v>
      </c>
    </row>
    <row r="18" spans="2:11">
      <c r="B18" s="286"/>
      <c r="C18" s="1825"/>
      <c r="D18" s="1826"/>
      <c r="E18" s="1827"/>
      <c r="F18" s="1816"/>
      <c r="H18" s="101" t="s">
        <v>515</v>
      </c>
      <c r="I18" s="1835">
        <f>D21</f>
        <v>1803.789</v>
      </c>
      <c r="J18" s="146"/>
      <c r="K18" s="139">
        <f>I18*J11</f>
        <v>1172.4628500000001</v>
      </c>
    </row>
    <row r="19" spans="2:11">
      <c r="B19" s="1200" t="s">
        <v>277</v>
      </c>
      <c r="C19" s="1825"/>
      <c r="D19" s="1827">
        <f>2264*(1+2.78%)</f>
        <v>2326.9392000000003</v>
      </c>
      <c r="E19" s="1827"/>
      <c r="F19" s="1816" t="s">
        <v>1107</v>
      </c>
      <c r="H19" s="101" t="s">
        <v>517</v>
      </c>
      <c r="I19" s="1835">
        <f>D22</f>
        <v>1809.9558000000002</v>
      </c>
      <c r="J19" s="146"/>
      <c r="K19" s="139">
        <f>I19*J11</f>
        <v>1176.4712700000002</v>
      </c>
    </row>
    <row r="20" spans="2:11">
      <c r="B20" s="1326" t="s">
        <v>546</v>
      </c>
      <c r="C20" s="1799"/>
      <c r="D20" s="1800">
        <f>3280*(1+2.78%)</f>
        <v>3371.1840000000002</v>
      </c>
      <c r="E20" s="1836"/>
      <c r="F20" s="1816" t="s">
        <v>1107</v>
      </c>
      <c r="H20" s="101"/>
      <c r="I20" s="1766"/>
      <c r="J20" s="1343"/>
      <c r="K20" s="1344"/>
    </row>
    <row r="21" spans="2:11">
      <c r="B21" s="1200" t="s">
        <v>515</v>
      </c>
      <c r="C21" s="1825"/>
      <c r="D21" s="1837">
        <f>1755*(1+2.78%)</f>
        <v>1803.789</v>
      </c>
      <c r="E21" s="1827"/>
      <c r="F21" s="1816" t="s">
        <v>1107</v>
      </c>
      <c r="H21" s="128" t="s">
        <v>16</v>
      </c>
      <c r="I21" s="1777"/>
      <c r="J21" s="1777"/>
      <c r="K21" s="150">
        <f>SUM(K14:K20)</f>
        <v>52279.926005840003</v>
      </c>
    </row>
    <row r="22" spans="2:11">
      <c r="B22" s="1200" t="s">
        <v>547</v>
      </c>
      <c r="C22" s="1825"/>
      <c r="D22" s="1827">
        <f>1761*(1+2.78%)</f>
        <v>1809.9558000000002</v>
      </c>
      <c r="E22" s="1825"/>
      <c r="F22" s="1816" t="s">
        <v>1107</v>
      </c>
      <c r="H22" s="155" t="s">
        <v>860</v>
      </c>
      <c r="I22" s="1777"/>
      <c r="J22" s="156">
        <f>D24</f>
        <v>0.12</v>
      </c>
      <c r="K22" s="2445">
        <f>(K21-K13)*J22</f>
        <v>6273.5911207008003</v>
      </c>
    </row>
    <row r="23" spans="2:11" ht="15" thickBot="1">
      <c r="B23" s="1200"/>
      <c r="C23" s="1825"/>
      <c r="D23" s="1827"/>
      <c r="E23" s="1825"/>
      <c r="F23" s="1816"/>
      <c r="H23" s="1782" t="str">
        <f>B25</f>
        <v xml:space="preserve"> CAF Rate</v>
      </c>
      <c r="I23" s="1784"/>
      <c r="J23" s="1785">
        <f>D25</f>
        <v>3.2549514448865162E-2</v>
      </c>
      <c r="K23" s="1786">
        <f>(K16+K17+K18+K19+K14)*J23</f>
        <v>1701.6862069126907</v>
      </c>
    </row>
    <row r="24" spans="2:11" ht="15" thickBot="1">
      <c r="B24" s="175" t="s">
        <v>860</v>
      </c>
      <c r="C24" s="1839"/>
      <c r="D24" s="1840">
        <f>'M2021 BLS  53%ile'!D41</f>
        <v>0.12</v>
      </c>
      <c r="E24" s="1839"/>
      <c r="F24" s="1775" t="str">
        <f>'SCM 4956 Low Thresh'!F20</f>
        <v>C.257 Benchmark</v>
      </c>
      <c r="H24" s="226" t="s">
        <v>18</v>
      </c>
      <c r="I24" s="227"/>
      <c r="J24" s="228"/>
      <c r="K24" s="1337">
        <f>SUM(K21:K23)</f>
        <v>60255.203333453494</v>
      </c>
    </row>
    <row r="25" spans="2:11" ht="20.25" customHeight="1" thickBot="1">
      <c r="B25" s="175" t="s">
        <v>810</v>
      </c>
      <c r="C25" s="325"/>
      <c r="D25" s="2578">
        <f>'FALL 24 CAF'!CP38</f>
        <v>3.2549514448865162E-2</v>
      </c>
      <c r="E25" s="325"/>
      <c r="F25" s="181" t="s">
        <v>751</v>
      </c>
      <c r="H25" s="280" t="s">
        <v>784</v>
      </c>
      <c r="I25" s="1787"/>
      <c r="J25" s="1787"/>
      <c r="K25" s="1345">
        <f>K24/K6</f>
        <v>5021.2669444544581</v>
      </c>
    </row>
    <row r="26" spans="2:11">
      <c r="J26" s="1791" t="s">
        <v>365</v>
      </c>
      <c r="K26" s="1838">
        <v>4573</v>
      </c>
    </row>
    <row r="27" spans="2:11">
      <c r="J27" s="1791" t="s">
        <v>367</v>
      </c>
      <c r="K27" s="1793">
        <f>(K25-K26)/K26</f>
        <v>9.8024698109437591E-2</v>
      </c>
    </row>
    <row r="30" spans="2:11">
      <c r="B30" s="1334"/>
      <c r="C30" s="1334"/>
      <c r="D30" s="1334"/>
      <c r="E30" s="1334"/>
      <c r="F30" s="1334"/>
    </row>
    <row r="31" spans="2:11">
      <c r="B31" s="1316"/>
      <c r="C31" s="1316"/>
      <c r="D31" s="1316"/>
      <c r="E31" s="1316"/>
      <c r="F31" s="1316"/>
    </row>
    <row r="32" spans="2:11">
      <c r="B32" s="1821"/>
      <c r="C32" s="1821"/>
      <c r="D32" s="1821"/>
      <c r="E32" s="1821"/>
      <c r="F32" s="1821"/>
    </row>
    <row r="33" spans="2:6">
      <c r="B33" s="1821"/>
      <c r="C33" s="1821"/>
      <c r="D33" s="1821"/>
      <c r="E33" s="1821"/>
      <c r="F33" s="1821"/>
    </row>
    <row r="34" spans="2:6">
      <c r="B34" s="1821"/>
      <c r="C34" s="1821"/>
      <c r="D34" s="1821"/>
      <c r="E34" s="1821"/>
      <c r="F34" s="1821"/>
    </row>
    <row r="35" spans="2:6">
      <c r="B35" s="1316"/>
      <c r="C35" s="1316"/>
      <c r="D35" s="1316"/>
      <c r="E35" s="1316"/>
      <c r="F35" s="1316"/>
    </row>
    <row r="36" spans="2:6">
      <c r="B36" s="1821"/>
      <c r="C36" s="1821"/>
      <c r="D36" s="1821"/>
      <c r="E36" s="1821"/>
      <c r="F36" s="1821"/>
    </row>
    <row r="37" spans="2:6">
      <c r="B37" s="1821"/>
      <c r="C37" s="1821"/>
      <c r="D37" s="1821"/>
      <c r="E37" s="1821"/>
      <c r="F37" s="1821"/>
    </row>
    <row r="38" spans="2:6">
      <c r="B38" s="1821"/>
      <c r="C38" s="1821"/>
      <c r="D38" s="1821"/>
      <c r="E38" s="1821"/>
      <c r="F38" s="1821"/>
    </row>
  </sheetData>
  <mergeCells count="7">
    <mergeCell ref="B3:F3"/>
    <mergeCell ref="H3:K3"/>
    <mergeCell ref="B4:B5"/>
    <mergeCell ref="C5:C6"/>
    <mergeCell ref="D5:D6"/>
    <mergeCell ref="E5:E6"/>
    <mergeCell ref="F5:F6"/>
  </mergeCells>
  <pageMargins left="0.7" right="0.7" top="0.75" bottom="0.75" header="0.3" footer="0.3"/>
  <pageSetup scale="68" fitToHeight="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Z34"/>
  <sheetViews>
    <sheetView zoomScale="80" zoomScaleNormal="80" workbookViewId="0">
      <selection activeCell="L32" sqref="L32"/>
    </sheetView>
  </sheetViews>
  <sheetFormatPr defaultColWidth="9.1796875" defaultRowHeight="14.5"/>
  <cols>
    <col min="1" max="1" width="6.81640625" style="1346" customWidth="1"/>
    <col min="2" max="2" width="20.1796875" style="1346" customWidth="1"/>
    <col min="3" max="3" width="12.1796875" style="1346" customWidth="1"/>
    <col min="4" max="4" width="13.453125" style="1346" customWidth="1"/>
    <col min="5" max="5" width="7.1796875" style="1346" customWidth="1"/>
    <col min="6" max="6" width="24.7265625" style="1346" customWidth="1"/>
    <col min="7" max="7" width="3.1796875" style="1346" customWidth="1"/>
    <col min="8" max="8" width="35.81640625" style="1346" customWidth="1"/>
    <col min="9" max="9" width="10" style="1346" customWidth="1"/>
    <col min="10" max="10" width="3.453125" style="1346" hidden="1" customWidth="1"/>
    <col min="11" max="12" width="10.54296875" style="1346" customWidth="1"/>
    <col min="13" max="13" width="2.81640625" style="1346" customWidth="1"/>
    <col min="14" max="16384" width="9.1796875" style="1346"/>
  </cols>
  <sheetData>
    <row r="2" spans="2:12" ht="15" thickBot="1">
      <c r="B2" s="1347" t="s">
        <v>548</v>
      </c>
      <c r="H2" s="1349" t="s">
        <v>549</v>
      </c>
    </row>
    <row r="3" spans="2:12" ht="15" thickBot="1">
      <c r="B3" s="3368" t="s">
        <v>550</v>
      </c>
      <c r="C3" s="3369"/>
      <c r="D3" s="3369"/>
      <c r="E3" s="3369"/>
      <c r="F3" s="3370"/>
      <c r="H3" s="3371" t="s">
        <v>551</v>
      </c>
      <c r="I3" s="3372"/>
      <c r="J3" s="3372"/>
      <c r="K3" s="3372"/>
      <c r="L3" s="3373"/>
    </row>
    <row r="4" spans="2:12">
      <c r="B4" s="3374"/>
      <c r="C4" s="3376" t="s">
        <v>248</v>
      </c>
      <c r="D4" s="3376" t="s">
        <v>236</v>
      </c>
      <c r="E4" s="3376" t="s">
        <v>524</v>
      </c>
      <c r="F4" s="3378" t="s">
        <v>525</v>
      </c>
      <c r="H4" s="235"/>
      <c r="I4" s="236"/>
      <c r="J4" s="236"/>
      <c r="K4" s="237" t="s">
        <v>425</v>
      </c>
      <c r="L4" s="238">
        <v>12</v>
      </c>
    </row>
    <row r="5" spans="2:12">
      <c r="B5" s="3375"/>
      <c r="C5" s="3377"/>
      <c r="D5" s="3377"/>
      <c r="E5" s="3377"/>
      <c r="F5" s="3379"/>
      <c r="H5" s="239"/>
      <c r="I5" s="240"/>
      <c r="J5" s="241"/>
      <c r="K5" s="3380" t="s">
        <v>552</v>
      </c>
      <c r="L5" s="3381"/>
    </row>
    <row r="6" spans="2:12" ht="21" customHeight="1">
      <c r="B6" s="242"/>
      <c r="C6" s="243"/>
      <c r="D6" s="244"/>
      <c r="E6" s="244"/>
      <c r="F6" s="245"/>
      <c r="H6" s="1353" t="s">
        <v>240</v>
      </c>
      <c r="I6" s="249"/>
      <c r="J6" s="249"/>
      <c r="K6" s="1354" t="s">
        <v>6</v>
      </c>
      <c r="L6" s="1355" t="s">
        <v>7</v>
      </c>
    </row>
    <row r="7" spans="2:12" ht="29.25" customHeight="1">
      <c r="B7" s="246" t="s">
        <v>553</v>
      </c>
      <c r="C7" s="1845">
        <f>K7</f>
        <v>0.5</v>
      </c>
      <c r="D7" s="2956">
        <f>'M2023 BLS SALARY CHART (53rd)'!C22</f>
        <v>80829.631999999998</v>
      </c>
      <c r="E7" s="248"/>
      <c r="F7" s="1846" t="s">
        <v>120</v>
      </c>
      <c r="H7" s="246" t="s">
        <v>553</v>
      </c>
      <c r="I7" s="241">
        <f>D7</f>
        <v>80829.631999999998</v>
      </c>
      <c r="J7" s="249"/>
      <c r="K7" s="250">
        <v>0.5</v>
      </c>
      <c r="L7" s="251">
        <f>I7*K7</f>
        <v>40414.815999999999</v>
      </c>
    </row>
    <row r="8" spans="2:12">
      <c r="B8" s="246" t="s">
        <v>274</v>
      </c>
      <c r="C8" s="247">
        <v>1.5</v>
      </c>
      <c r="D8" s="2956">
        <f>'M2023 BLS SALARY CHART (53rd)'!C12</f>
        <v>64438.399999999994</v>
      </c>
      <c r="E8" s="248"/>
      <c r="F8" s="113" t="s">
        <v>120</v>
      </c>
      <c r="G8" s="1348"/>
      <c r="H8" s="246" t="str">
        <f>B8</f>
        <v>Case Worker</v>
      </c>
      <c r="I8" s="241">
        <f>D8</f>
        <v>64438.399999999994</v>
      </c>
      <c r="J8" s="249"/>
      <c r="K8" s="250">
        <f>C8</f>
        <v>1.5</v>
      </c>
      <c r="L8" s="251">
        <f>I8*K8</f>
        <v>96657.599999999991</v>
      </c>
    </row>
    <row r="9" spans="2:12">
      <c r="B9" s="246" t="s">
        <v>244</v>
      </c>
      <c r="C9" s="247">
        <v>0.5</v>
      </c>
      <c r="D9" s="2957">
        <f>'M2023 BLS SALARY CHART (53rd)'!C14</f>
        <v>70211.44</v>
      </c>
      <c r="E9" s="248"/>
      <c r="F9" s="113" t="s">
        <v>120</v>
      </c>
      <c r="G9" s="1348"/>
      <c r="H9" s="246" t="str">
        <f>B9</f>
        <v>Case Manager</v>
      </c>
      <c r="I9" s="241">
        <f>D9</f>
        <v>70211.44</v>
      </c>
      <c r="J9" s="249"/>
      <c r="K9" s="250">
        <f>C9</f>
        <v>0.5</v>
      </c>
      <c r="L9" s="251">
        <f>I9*K9</f>
        <v>35105.72</v>
      </c>
    </row>
    <row r="10" spans="2:12" ht="15" thickBot="1">
      <c r="B10" s="252"/>
      <c r="C10" s="253"/>
      <c r="D10" s="2958"/>
      <c r="E10" s="254"/>
      <c r="F10" s="255"/>
      <c r="H10" s="246"/>
      <c r="I10" s="256"/>
      <c r="J10" s="241"/>
      <c r="K10" s="250"/>
      <c r="L10" s="251"/>
    </row>
    <row r="11" spans="2:12" ht="15" thickBot="1">
      <c r="B11" s="1350" t="s">
        <v>261</v>
      </c>
      <c r="C11" s="253"/>
      <c r="D11" s="2959"/>
      <c r="E11" s="253"/>
      <c r="F11" s="257"/>
      <c r="H11" s="226" t="s">
        <v>12</v>
      </c>
      <c r="I11" s="2429"/>
      <c r="J11" s="2429"/>
      <c r="K11" s="2430">
        <f t="shared" ref="K11:L11" si="0">SUM(K7:K9)</f>
        <v>2.5</v>
      </c>
      <c r="L11" s="2431">
        <f t="shared" si="0"/>
        <v>172178.136</v>
      </c>
    </row>
    <row r="12" spans="2:12">
      <c r="B12" s="258"/>
      <c r="C12" s="247"/>
      <c r="D12" s="2960"/>
      <c r="E12" s="259"/>
      <c r="F12" s="113"/>
      <c r="H12" s="2333" t="s">
        <v>13</v>
      </c>
      <c r="I12" s="2432">
        <f>D13</f>
        <v>0.24970000000000001</v>
      </c>
      <c r="J12" s="1356"/>
      <c r="K12" s="1357"/>
      <c r="L12" s="266">
        <f>L11*I12</f>
        <v>42992.880559199999</v>
      </c>
    </row>
    <row r="13" spans="2:12" ht="15" thickBot="1">
      <c r="B13" s="260" t="s">
        <v>440</v>
      </c>
      <c r="C13" s="259"/>
      <c r="D13" s="2961">
        <f>'M2023 BLS SALARY CHART (53rd)'!C40</f>
        <v>0.24970000000000001</v>
      </c>
      <c r="E13" s="248"/>
      <c r="F13" s="261" t="str">
        <f>'SCM Outreach &amp; Staffing Supp '!F14</f>
        <v>C.257 Benchmark</v>
      </c>
      <c r="H13" s="2437"/>
      <c r="I13" s="2438"/>
      <c r="J13" s="2439"/>
      <c r="K13" s="2440"/>
      <c r="L13" s="2441"/>
    </row>
    <row r="14" spans="2:12" ht="15" thickTop="1">
      <c r="B14" s="260"/>
      <c r="C14" s="247"/>
      <c r="D14" s="2962"/>
      <c r="E14" s="248"/>
      <c r="F14" s="113"/>
      <c r="H14" s="2442" t="s">
        <v>250</v>
      </c>
      <c r="I14" s="2433"/>
      <c r="J14" s="2434"/>
      <c r="K14" s="2435"/>
      <c r="L14" s="2436">
        <f>SUM(L11:L13)</f>
        <v>215171.01655920001</v>
      </c>
    </row>
    <row r="15" spans="2:12">
      <c r="B15" s="1352" t="s">
        <v>508</v>
      </c>
      <c r="C15" s="247"/>
      <c r="D15" s="2959"/>
      <c r="E15" s="248"/>
      <c r="F15" s="113"/>
      <c r="H15" s="1353" t="s">
        <v>554</v>
      </c>
      <c r="I15" s="240"/>
      <c r="J15" s="264"/>
      <c r="K15" s="1357"/>
      <c r="L15" s="266"/>
    </row>
    <row r="16" spans="2:12">
      <c r="B16" s="267"/>
      <c r="C16" s="247"/>
      <c r="D16" s="2963"/>
      <c r="E16" s="248"/>
      <c r="F16" s="113"/>
      <c r="H16" s="262" t="s">
        <v>323</v>
      </c>
      <c r="I16" s="270">
        <f>D17</f>
        <v>7070.2362000000003</v>
      </c>
      <c r="J16" s="264"/>
      <c r="K16" s="265"/>
      <c r="L16" s="251">
        <f>I16*K11</f>
        <v>17675.590500000002</v>
      </c>
    </row>
    <row r="17" spans="2:26" ht="15" thickBot="1">
      <c r="B17" s="262" t="s">
        <v>323</v>
      </c>
      <c r="C17" s="247"/>
      <c r="D17" s="2962">
        <f>6879*(1+2.78%)</f>
        <v>7070.2362000000003</v>
      </c>
      <c r="E17" s="269"/>
      <c r="F17" s="113" t="s">
        <v>1107</v>
      </c>
      <c r="H17" s="2437" t="s">
        <v>276</v>
      </c>
      <c r="I17" s="2454">
        <f>D18</f>
        <v>5301.3924000000006</v>
      </c>
      <c r="J17" s="2439"/>
      <c r="K17" s="2440"/>
      <c r="L17" s="2455">
        <f>I17*K11</f>
        <v>13253.481000000002</v>
      </c>
    </row>
    <row r="18" spans="2:26" ht="15" thickTop="1">
      <c r="B18" s="262" t="s">
        <v>276</v>
      </c>
      <c r="C18" s="247"/>
      <c r="D18" s="2962">
        <f>5158*(1+2.78%)</f>
        <v>5301.3924000000006</v>
      </c>
      <c r="E18" s="269"/>
      <c r="F18" s="113" t="s">
        <v>1107</v>
      </c>
      <c r="H18" s="2449" t="s">
        <v>16</v>
      </c>
      <c r="I18" s="2450"/>
      <c r="J18" s="2451"/>
      <c r="K18" s="2452"/>
      <c r="L18" s="2453">
        <f>SUM(L14:L17)</f>
        <v>246100.0880592</v>
      </c>
    </row>
    <row r="19" spans="2:26">
      <c r="B19" s="267"/>
      <c r="C19" s="247"/>
      <c r="D19" s="2964"/>
      <c r="E19" s="248"/>
      <c r="F19" s="113"/>
      <c r="H19" s="2443" t="s">
        <v>860</v>
      </c>
      <c r="I19" s="2444">
        <f>D20</f>
        <v>0.12</v>
      </c>
      <c r="J19" s="273"/>
      <c r="K19" s="274"/>
      <c r="L19" s="275">
        <f>(L18-L13)*I19</f>
        <v>29532.010567104</v>
      </c>
    </row>
    <row r="20" spans="2:26" ht="15" thickBot="1">
      <c r="B20" s="1842" t="s">
        <v>520</v>
      </c>
      <c r="C20" s="1843"/>
      <c r="D20" s="2965">
        <f>'M2021 BLS  53%ile'!D41</f>
        <v>0.12</v>
      </c>
      <c r="E20" s="1843"/>
      <c r="F20" s="326" t="str">
        <f>'SCM Outreach &amp; Staffing Supp '!F24</f>
        <v>C.257 Benchmark</v>
      </c>
      <c r="H20" s="262" t="str">
        <f>B21</f>
        <v>CAF Rate</v>
      </c>
      <c r="I20" s="263">
        <f>D21</f>
        <v>3.2549514448865162E-2</v>
      </c>
      <c r="J20" s="276"/>
      <c r="K20" s="262"/>
      <c r="L20" s="271">
        <f>(L16+L17+L14)*I20</f>
        <v>8010.4383721499198</v>
      </c>
    </row>
    <row r="21" spans="2:26" ht="15" thickBot="1">
      <c r="B21" s="175" t="s">
        <v>809</v>
      </c>
      <c r="C21" s="325"/>
      <c r="D21" s="2948">
        <f>'FALL 24 CAF'!CP38</f>
        <v>3.2549514448865162E-2</v>
      </c>
      <c r="E21" s="1841"/>
      <c r="F21" s="181" t="s">
        <v>751</v>
      </c>
      <c r="H21" s="226" t="s">
        <v>18</v>
      </c>
      <c r="I21" s="277"/>
      <c r="J21" s="231"/>
      <c r="K21" s="278"/>
      <c r="L21" s="1337">
        <f>SUM(L18:L20)</f>
        <v>283642.53699845396</v>
      </c>
    </row>
    <row r="22" spans="2:26" ht="15" thickBot="1">
      <c r="H22" s="280" t="s">
        <v>784</v>
      </c>
      <c r="I22" s="281"/>
      <c r="J22" s="282"/>
      <c r="K22" s="280"/>
      <c r="L22" s="283">
        <f>L21/L4</f>
        <v>23636.878083204498</v>
      </c>
    </row>
    <row r="23" spans="2:26">
      <c r="I23" s="1521"/>
      <c r="J23" s="1522">
        <v>3745</v>
      </c>
      <c r="K23" s="1521" t="s">
        <v>365</v>
      </c>
      <c r="L23" s="1522">
        <v>20194</v>
      </c>
    </row>
    <row r="24" spans="2:26">
      <c r="I24" s="1521"/>
      <c r="J24" s="1525">
        <f>(J22-J23)/J23</f>
        <v>-1</v>
      </c>
      <c r="K24" s="1521" t="s">
        <v>367</v>
      </c>
      <c r="L24" s="1525">
        <f>(L22-L23)/L23</f>
        <v>0.17049014970805673</v>
      </c>
    </row>
    <row r="27" spans="2:26">
      <c r="Z27" s="1346" t="s">
        <v>688</v>
      </c>
    </row>
    <row r="28" spans="2:26">
      <c r="B28" s="1334"/>
      <c r="C28" s="1334"/>
      <c r="D28" s="1334"/>
      <c r="E28" s="1334"/>
      <c r="F28" s="1334"/>
    </row>
    <row r="29" spans="2:26">
      <c r="B29" s="1316"/>
      <c r="C29" s="1316"/>
      <c r="D29" s="1316"/>
      <c r="E29" s="1316"/>
      <c r="F29" s="1316"/>
    </row>
    <row r="30" spans="2:26">
      <c r="B30" s="1335"/>
      <c r="C30" s="1335"/>
      <c r="D30" s="1335"/>
      <c r="E30" s="1335"/>
      <c r="F30" s="1335"/>
    </row>
    <row r="31" spans="2:26">
      <c r="B31" s="1316"/>
      <c r="C31" s="1316"/>
      <c r="D31" s="1316"/>
      <c r="E31" s="1316"/>
      <c r="F31" s="1316"/>
    </row>
    <row r="32" spans="2:26">
      <c r="B32" s="1335"/>
      <c r="C32" s="1335"/>
      <c r="D32" s="1335"/>
      <c r="E32" s="1335"/>
      <c r="F32" s="1335"/>
    </row>
    <row r="33" spans="2:6">
      <c r="B33" s="1335"/>
      <c r="C33" s="1335"/>
      <c r="D33" s="1335"/>
      <c r="E33" s="1335"/>
      <c r="F33" s="1335"/>
    </row>
    <row r="34" spans="2:6">
      <c r="B34" s="1335"/>
      <c r="C34" s="1335"/>
      <c r="D34" s="1335"/>
      <c r="E34" s="1335"/>
      <c r="F34" s="1335"/>
    </row>
  </sheetData>
  <mergeCells count="8">
    <mergeCell ref="B3:F3"/>
    <mergeCell ref="H3:L3"/>
    <mergeCell ref="B4:B5"/>
    <mergeCell ref="C4:C5"/>
    <mergeCell ref="D4:D5"/>
    <mergeCell ref="E4:E5"/>
    <mergeCell ref="F4:F5"/>
    <mergeCell ref="K5:L5"/>
  </mergeCells>
  <pageMargins left="0.25" right="0.25" top="0.75" bottom="0.75" header="0.3" footer="0.3"/>
  <pageSetup scale="63" orientation="landscape" r:id="rId1"/>
  <colBreaks count="1" manualBreakCount="1">
    <brk id="13"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E542"/>
  <sheetViews>
    <sheetView workbookViewId="0">
      <selection activeCell="R26" sqref="R26"/>
    </sheetView>
  </sheetViews>
  <sheetFormatPr defaultColWidth="8.7265625" defaultRowHeight="14.5"/>
  <cols>
    <col min="1" max="1" width="3.1796875" style="1125" customWidth="1"/>
    <col min="2" max="2" width="26.453125" style="80" customWidth="1"/>
    <col min="3" max="3" width="8.7265625" style="80"/>
    <col min="4" max="4" width="8.453125" style="80" bestFit="1" customWidth="1"/>
    <col min="5" max="7" width="8.7265625" style="80"/>
    <col min="8" max="8" width="10" style="80" bestFit="1" customWidth="1"/>
    <col min="9" max="10" width="8.7265625" style="80"/>
    <col min="11" max="11" width="14.7265625" style="1302" customWidth="1"/>
    <col min="12" max="395" width="8.7265625" style="1125"/>
    <col min="396" max="16384" width="8.7265625" style="80"/>
  </cols>
  <sheetData>
    <row r="1" spans="2:12" s="1125" customFormat="1" ht="15" thickBot="1">
      <c r="K1" s="1302"/>
    </row>
    <row r="2" spans="2:12" ht="14.65" customHeight="1">
      <c r="B2" s="3382" t="s">
        <v>487</v>
      </c>
      <c r="C2" s="3382" t="s">
        <v>240</v>
      </c>
      <c r="D2" s="1303">
        <f>'M2021 BLS  53%ile'!D38</f>
        <v>0.25390000000000001</v>
      </c>
      <c r="E2" s="1303">
        <f>'M2021 BLS  53%ile'!D41</f>
        <v>0.12</v>
      </c>
      <c r="F2" s="1304">
        <f>'FALL CAF 2022'!CI24</f>
        <v>2.7811565914169036E-2</v>
      </c>
      <c r="G2" s="1305">
        <v>2080</v>
      </c>
      <c r="H2" s="1305" t="s">
        <v>482</v>
      </c>
      <c r="I2" s="3385" t="s">
        <v>488</v>
      </c>
      <c r="J2" s="3386"/>
      <c r="K2" s="3389" t="s">
        <v>682</v>
      </c>
    </row>
    <row r="3" spans="2:12" ht="15" thickBot="1">
      <c r="B3" s="3383"/>
      <c r="C3" s="3384"/>
      <c r="D3" s="1306" t="s">
        <v>489</v>
      </c>
      <c r="E3" s="1306" t="s">
        <v>391</v>
      </c>
      <c r="F3" s="1307" t="s">
        <v>119</v>
      </c>
      <c r="G3" s="1309" t="s">
        <v>480</v>
      </c>
      <c r="H3" s="1310" t="s">
        <v>490</v>
      </c>
      <c r="I3" s="3387"/>
      <c r="J3" s="3388"/>
      <c r="K3" s="3390"/>
      <c r="L3" s="1177" t="s">
        <v>788</v>
      </c>
    </row>
    <row r="4" spans="2:12" ht="15" thickBot="1">
      <c r="B4" s="84" t="s">
        <v>491</v>
      </c>
      <c r="C4" s="85">
        <f>'M2021 BLS  53%ile'!D6</f>
        <v>39521.664000000004</v>
      </c>
      <c r="D4" s="85">
        <f>C4*$D$2</f>
        <v>10034.550489600002</v>
      </c>
      <c r="E4" s="85">
        <f>(C4+D4)*$E$2</f>
        <v>5946.7457387520008</v>
      </c>
      <c r="F4" s="86">
        <f>SUM(C4+D4+E4)*($F$2+1)</f>
        <v>57046.584465174325</v>
      </c>
      <c r="G4" s="88">
        <f>F4/2080</f>
        <v>27.426242531333809</v>
      </c>
      <c r="H4" s="87">
        <f>F4/12</f>
        <v>4753.8820387645274</v>
      </c>
      <c r="I4" s="89" t="s">
        <v>120</v>
      </c>
      <c r="J4" s="90"/>
      <c r="K4" s="1953">
        <v>22.04</v>
      </c>
      <c r="L4" s="1177">
        <f>(G4-K4)/K4</f>
        <v>0.24438486984273186</v>
      </c>
    </row>
    <row r="5" spans="2:12" s="1125" customFormat="1" ht="15" thickBot="1">
      <c r="K5" s="1302"/>
      <c r="L5" s="1177"/>
    </row>
    <row r="6" spans="2:12">
      <c r="B6" s="3382" t="s">
        <v>487</v>
      </c>
      <c r="C6" s="3382" t="s">
        <v>240</v>
      </c>
      <c r="D6" s="1303">
        <f>D2</f>
        <v>0.25390000000000001</v>
      </c>
      <c r="E6" s="1303">
        <f>E2</f>
        <v>0.12</v>
      </c>
      <c r="F6" s="1304">
        <f>F2</f>
        <v>2.7811565914169036E-2</v>
      </c>
      <c r="G6" s="1305">
        <v>2080</v>
      </c>
      <c r="H6" s="1311" t="s">
        <v>482</v>
      </c>
      <c r="I6" s="3385" t="s">
        <v>488</v>
      </c>
      <c r="J6" s="3386"/>
      <c r="K6" s="3389" t="s">
        <v>682</v>
      </c>
    </row>
    <row r="7" spans="2:12" ht="15" thickBot="1">
      <c r="B7" s="3383"/>
      <c r="C7" s="3383"/>
      <c r="D7" s="1308" t="s">
        <v>489</v>
      </c>
      <c r="E7" s="1308" t="s">
        <v>391</v>
      </c>
      <c r="F7" s="1307" t="s">
        <v>119</v>
      </c>
      <c r="G7" s="1309" t="s">
        <v>480</v>
      </c>
      <c r="H7" s="1312" t="s">
        <v>490</v>
      </c>
      <c r="I7" s="3387"/>
      <c r="J7" s="3388"/>
      <c r="K7" s="3390"/>
      <c r="L7" s="1177" t="s">
        <v>788</v>
      </c>
    </row>
    <row r="8" spans="2:12" ht="15" thickBot="1">
      <c r="B8" s="91" t="s">
        <v>492</v>
      </c>
      <c r="C8" s="92">
        <f>'M2021 BLS  53%ile'!D14</f>
        <v>63584.56</v>
      </c>
      <c r="D8" s="92">
        <f t="shared" ref="D8" si="0">C8*$D$2</f>
        <v>16144.119784</v>
      </c>
      <c r="E8" s="92">
        <f>(C8+D8)*$E$2</f>
        <v>9567.4415740799996</v>
      </c>
      <c r="F8" s="93">
        <f>SUM(C8+D8+E8)*($F$2+1)</f>
        <v>91779.586323109877</v>
      </c>
      <c r="G8" s="94">
        <f>F8/2080</f>
        <v>44.124801116879752</v>
      </c>
      <c r="H8" s="95">
        <f>F8/12</f>
        <v>7648.2988602591568</v>
      </c>
      <c r="I8" s="89" t="s">
        <v>120</v>
      </c>
      <c r="J8" s="1313"/>
      <c r="K8" s="1953">
        <v>38.08</v>
      </c>
      <c r="L8" s="1177">
        <f>(G8-K8)/K8</f>
        <v>0.15873952512814479</v>
      </c>
    </row>
    <row r="9" spans="2:12" s="1125" customFormat="1" ht="15" thickBot="1">
      <c r="K9" s="1302"/>
      <c r="L9" s="1177"/>
    </row>
    <row r="10" spans="2:12" ht="14.65" customHeight="1">
      <c r="B10" s="3382" t="s">
        <v>487</v>
      </c>
      <c r="C10" s="3382" t="s">
        <v>240</v>
      </c>
      <c r="D10" s="1303">
        <f>D2</f>
        <v>0.25390000000000001</v>
      </c>
      <c r="E10" s="1303">
        <f>E2</f>
        <v>0.12</v>
      </c>
      <c r="F10" s="1304">
        <f>F2</f>
        <v>2.7811565914169036E-2</v>
      </c>
      <c r="G10" s="1305">
        <v>2080</v>
      </c>
      <c r="H10" s="1311" t="s">
        <v>482</v>
      </c>
      <c r="I10" s="3385" t="s">
        <v>488</v>
      </c>
      <c r="J10" s="3386"/>
      <c r="L10" s="1177"/>
    </row>
    <row r="11" spans="2:12" ht="15" thickBot="1">
      <c r="B11" s="3383"/>
      <c r="C11" s="3383"/>
      <c r="D11" s="1308" t="s">
        <v>489</v>
      </c>
      <c r="E11" s="1308" t="s">
        <v>391</v>
      </c>
      <c r="F11" s="1307" t="s">
        <v>119</v>
      </c>
      <c r="G11" s="1309" t="s">
        <v>480</v>
      </c>
      <c r="H11" s="1312" t="s">
        <v>490</v>
      </c>
      <c r="I11" s="3391"/>
      <c r="J11" s="3392"/>
      <c r="L11" s="1177"/>
    </row>
    <row r="12" spans="2:12" ht="15" thickBot="1">
      <c r="B12" s="91" t="s">
        <v>270</v>
      </c>
      <c r="C12" s="96">
        <f>'M2021 BLS  53%ile'!D6</f>
        <v>39521.664000000004</v>
      </c>
      <c r="D12" s="96">
        <f>C12*$D$2</f>
        <v>10034.550489600002</v>
      </c>
      <c r="E12" s="96">
        <f>(C12+D12)*$E$2</f>
        <v>5946.7457387520008</v>
      </c>
      <c r="F12" s="97">
        <f>SUM(C12+D12+E12)*($F$2+1)</f>
        <v>57046.584465174325</v>
      </c>
      <c r="G12" s="88">
        <f>F12/2080</f>
        <v>27.426242531333809</v>
      </c>
      <c r="H12" s="87">
        <f>F12/12</f>
        <v>4753.8820387645274</v>
      </c>
      <c r="I12" s="89" t="s">
        <v>120</v>
      </c>
      <c r="J12" s="98"/>
      <c r="L12" s="1177"/>
    </row>
    <row r="13" spans="2:12" s="1125" customFormat="1" ht="15" thickBot="1">
      <c r="K13" s="1302"/>
      <c r="L13" s="1177"/>
    </row>
    <row r="14" spans="2:12">
      <c r="B14" s="3382" t="s">
        <v>487</v>
      </c>
      <c r="C14" s="3382" t="s">
        <v>240</v>
      </c>
      <c r="D14" s="1303">
        <f>D2</f>
        <v>0.25390000000000001</v>
      </c>
      <c r="E14" s="1303">
        <f>E2</f>
        <v>0.12</v>
      </c>
      <c r="F14" s="1303">
        <f>F2</f>
        <v>2.7811565914169036E-2</v>
      </c>
      <c r="G14" s="1305">
        <v>2080</v>
      </c>
      <c r="H14" s="1311" t="s">
        <v>482</v>
      </c>
      <c r="I14" s="3385" t="s">
        <v>488</v>
      </c>
      <c r="J14" s="3386"/>
      <c r="L14" s="1177"/>
    </row>
    <row r="15" spans="2:12" ht="15" thickBot="1">
      <c r="B15" s="3384"/>
      <c r="C15" s="3383"/>
      <c r="D15" s="1308" t="s">
        <v>489</v>
      </c>
      <c r="E15" s="1308" t="s">
        <v>391</v>
      </c>
      <c r="F15" s="1308" t="s">
        <v>119</v>
      </c>
      <c r="G15" s="1310" t="s">
        <v>480</v>
      </c>
      <c r="H15" s="1312" t="s">
        <v>490</v>
      </c>
      <c r="I15" s="3387"/>
      <c r="J15" s="3388"/>
      <c r="L15" s="1177"/>
    </row>
    <row r="16" spans="2:12" ht="15" thickBot="1">
      <c r="B16" s="91" t="s">
        <v>432</v>
      </c>
      <c r="C16" s="96">
        <f>'M2021 BLS  53%ile'!D6</f>
        <v>39521.664000000004</v>
      </c>
      <c r="D16" s="96">
        <f>C16*$D$2</f>
        <v>10034.550489600002</v>
      </c>
      <c r="E16" s="96">
        <f>(C16+D16)*$E$2</f>
        <v>5946.7457387520008</v>
      </c>
      <c r="F16" s="97">
        <f>SUM(C16+D16+E16)*($F$2+1)</f>
        <v>57046.584465174325</v>
      </c>
      <c r="G16" s="99">
        <f>F16/2080</f>
        <v>27.426242531333809</v>
      </c>
      <c r="H16" s="100">
        <f>F16/12</f>
        <v>4753.8820387645274</v>
      </c>
      <c r="I16" s="89" t="s">
        <v>120</v>
      </c>
      <c r="J16" s="98"/>
      <c r="L16" s="1177"/>
    </row>
    <row r="17" spans="2:12" s="1125" customFormat="1" ht="15" customHeight="1" thickBot="1">
      <c r="K17" s="1302"/>
      <c r="L17" s="1177"/>
    </row>
    <row r="18" spans="2:12">
      <c r="B18" s="3382" t="s">
        <v>487</v>
      </c>
      <c r="C18" s="3382" t="s">
        <v>240</v>
      </c>
      <c r="D18" s="1303">
        <f>D14</f>
        <v>0.25390000000000001</v>
      </c>
      <c r="E18" s="1303">
        <f>E14</f>
        <v>0.12</v>
      </c>
      <c r="F18" s="1303">
        <f>'[42]FY22 Master Lookup'!C18</f>
        <v>2.3531493276716206E-2</v>
      </c>
      <c r="G18" s="1305">
        <v>2080</v>
      </c>
      <c r="H18" s="1311" t="s">
        <v>482</v>
      </c>
      <c r="I18" s="3385" t="s">
        <v>488</v>
      </c>
      <c r="J18" s="3386"/>
      <c r="L18" s="1177"/>
    </row>
    <row r="19" spans="2:12" ht="19.899999999999999" customHeight="1" thickBot="1">
      <c r="B19" s="3384"/>
      <c r="C19" s="3383"/>
      <c r="D19" s="1308" t="s">
        <v>489</v>
      </c>
      <c r="E19" s="1308" t="s">
        <v>391</v>
      </c>
      <c r="F19" s="1308" t="s">
        <v>119</v>
      </c>
      <c r="G19" s="1310" t="s">
        <v>480</v>
      </c>
      <c r="H19" s="1312" t="s">
        <v>490</v>
      </c>
      <c r="I19" s="3387"/>
      <c r="J19" s="3388"/>
      <c r="L19" s="1177"/>
    </row>
    <row r="20" spans="2:12" ht="19.899999999999999" customHeight="1" thickBot="1">
      <c r="B20" s="91" t="s">
        <v>493</v>
      </c>
      <c r="C20" s="96">
        <f>'M2021 BLS  53%ile'!D6</f>
        <v>39521.664000000004</v>
      </c>
      <c r="D20" s="96">
        <f>C20*$D$2</f>
        <v>10034.550489600002</v>
      </c>
      <c r="E20" s="96">
        <f t="shared" ref="E20" si="1">(C20+D20)*$E$2</f>
        <v>5946.7457387520008</v>
      </c>
      <c r="F20" s="97">
        <f t="shared" ref="F20" si="2">SUM(C20+D20+E20)*($F$2+1)</f>
        <v>57046.584465174325</v>
      </c>
      <c r="G20" s="99">
        <f>F20/2080</f>
        <v>27.426242531333809</v>
      </c>
      <c r="H20" s="100">
        <f>F20/12</f>
        <v>4753.8820387645274</v>
      </c>
      <c r="I20" s="89" t="s">
        <v>120</v>
      </c>
      <c r="J20" s="98"/>
      <c r="L20" s="1177"/>
    </row>
    <row r="21" spans="2:12" s="1125" customFormat="1" ht="21" customHeight="1">
      <c r="K21" s="1302"/>
      <c r="L21" s="1177"/>
    </row>
    <row r="22" spans="2:12" s="1125" customFormat="1">
      <c r="K22" s="1302"/>
    </row>
    <row r="23" spans="2:12" s="1125" customFormat="1" ht="14.65" customHeight="1">
      <c r="K23" s="1302"/>
    </row>
    <row r="24" spans="2:12" s="1125" customFormat="1">
      <c r="K24" s="1302"/>
    </row>
    <row r="25" spans="2:12" s="1125" customFormat="1">
      <c r="K25" s="1302"/>
    </row>
    <row r="26" spans="2:12" s="1125" customFormat="1">
      <c r="K26" s="1302"/>
    </row>
    <row r="27" spans="2:12" s="1125" customFormat="1">
      <c r="K27" s="1302"/>
    </row>
    <row r="28" spans="2:12" s="1125" customFormat="1">
      <c r="K28" s="1302"/>
    </row>
    <row r="29" spans="2:12" s="1125" customFormat="1" ht="18" customHeight="1">
      <c r="K29" s="1302"/>
    </row>
    <row r="30" spans="2:12" s="1125" customFormat="1">
      <c r="K30" s="1302"/>
    </row>
    <row r="31" spans="2:12" s="1125" customFormat="1" ht="23.65" customHeight="1">
      <c r="K31" s="1302"/>
    </row>
    <row r="32" spans="2:12" s="1125" customFormat="1" ht="23.65" customHeight="1">
      <c r="K32" s="1302"/>
    </row>
    <row r="33" spans="11:11" s="1125" customFormat="1" ht="23.65" customHeight="1">
      <c r="K33" s="1302"/>
    </row>
    <row r="34" spans="11:11" s="1125" customFormat="1">
      <c r="K34" s="1302"/>
    </row>
    <row r="35" spans="11:11" s="1125" customFormat="1">
      <c r="K35" s="1302"/>
    </row>
    <row r="36" spans="11:11" s="1125" customFormat="1">
      <c r="K36" s="1302"/>
    </row>
    <row r="37" spans="11:11" s="1125" customFormat="1">
      <c r="K37" s="1302"/>
    </row>
    <row r="38" spans="11:11" s="1125" customFormat="1">
      <c r="K38" s="1302"/>
    </row>
    <row r="39" spans="11:11" s="1125" customFormat="1">
      <c r="K39" s="1302"/>
    </row>
    <row r="40" spans="11:11" s="1125" customFormat="1">
      <c r="K40" s="1302"/>
    </row>
    <row r="41" spans="11:11" s="1125" customFormat="1">
      <c r="K41" s="1302"/>
    </row>
    <row r="42" spans="11:11" s="1125" customFormat="1">
      <c r="K42" s="1302"/>
    </row>
    <row r="43" spans="11:11" s="1125" customFormat="1">
      <c r="K43" s="1302"/>
    </row>
    <row r="44" spans="11:11" s="1125" customFormat="1">
      <c r="K44" s="1302"/>
    </row>
    <row r="45" spans="11:11" s="1125" customFormat="1">
      <c r="K45" s="1302"/>
    </row>
    <row r="46" spans="11:11" s="1125" customFormat="1">
      <c r="K46" s="1302"/>
    </row>
    <row r="47" spans="11:11" s="1125" customFormat="1">
      <c r="K47" s="1302"/>
    </row>
    <row r="48" spans="11:11" s="1125" customFormat="1">
      <c r="K48" s="1302"/>
    </row>
    <row r="49" spans="11:11" s="1125" customFormat="1">
      <c r="K49" s="1302"/>
    </row>
    <row r="50" spans="11:11" s="1125" customFormat="1">
      <c r="K50" s="1302"/>
    </row>
    <row r="51" spans="11:11" s="1125" customFormat="1">
      <c r="K51" s="1302"/>
    </row>
    <row r="52" spans="11:11" s="1125" customFormat="1">
      <c r="K52" s="1302"/>
    </row>
    <row r="53" spans="11:11" s="1125" customFormat="1">
      <c r="K53" s="1302"/>
    </row>
    <row r="54" spans="11:11" s="1125" customFormat="1">
      <c r="K54" s="1302"/>
    </row>
    <row r="55" spans="11:11" s="1125" customFormat="1">
      <c r="K55" s="1302"/>
    </row>
    <row r="56" spans="11:11" s="1125" customFormat="1">
      <c r="K56" s="1302"/>
    </row>
    <row r="57" spans="11:11" s="1125" customFormat="1">
      <c r="K57" s="1302"/>
    </row>
    <row r="58" spans="11:11" s="1125" customFormat="1">
      <c r="K58" s="1302"/>
    </row>
    <row r="59" spans="11:11" s="1125" customFormat="1">
      <c r="K59" s="1302"/>
    </row>
    <row r="60" spans="11:11" s="1125" customFormat="1">
      <c r="K60" s="1302"/>
    </row>
    <row r="61" spans="11:11" s="1125" customFormat="1">
      <c r="K61" s="1302"/>
    </row>
    <row r="62" spans="11:11" s="1125" customFormat="1">
      <c r="K62" s="1302"/>
    </row>
    <row r="63" spans="11:11" s="1125" customFormat="1">
      <c r="K63" s="1302"/>
    </row>
    <row r="64" spans="11:11" s="1125" customFormat="1">
      <c r="K64" s="1302"/>
    </row>
    <row r="65" spans="11:11" s="1125" customFormat="1">
      <c r="K65" s="1302"/>
    </row>
    <row r="66" spans="11:11" s="1125" customFormat="1">
      <c r="K66" s="1302"/>
    </row>
    <row r="67" spans="11:11" s="1125" customFormat="1">
      <c r="K67" s="1302"/>
    </row>
    <row r="68" spans="11:11" s="1125" customFormat="1">
      <c r="K68" s="1302"/>
    </row>
    <row r="69" spans="11:11" s="1125" customFormat="1">
      <c r="K69" s="1302"/>
    </row>
    <row r="70" spans="11:11" s="1125" customFormat="1">
      <c r="K70" s="1302"/>
    </row>
    <row r="71" spans="11:11" s="1125" customFormat="1">
      <c r="K71" s="1302"/>
    </row>
    <row r="72" spans="11:11" s="1125" customFormat="1">
      <c r="K72" s="1302"/>
    </row>
    <row r="73" spans="11:11" s="1125" customFormat="1">
      <c r="K73" s="1302"/>
    </row>
    <row r="74" spans="11:11" s="1125" customFormat="1">
      <c r="K74" s="1302"/>
    </row>
    <row r="75" spans="11:11" s="1125" customFormat="1">
      <c r="K75" s="1302"/>
    </row>
    <row r="76" spans="11:11" s="1125" customFormat="1">
      <c r="K76" s="1302"/>
    </row>
    <row r="77" spans="11:11" s="1125" customFormat="1">
      <c r="K77" s="1302"/>
    </row>
    <row r="78" spans="11:11" s="1125" customFormat="1">
      <c r="K78" s="1302"/>
    </row>
    <row r="79" spans="11:11" s="1125" customFormat="1">
      <c r="K79" s="1302"/>
    </row>
    <row r="80" spans="11:11" s="1125" customFormat="1">
      <c r="K80" s="1302"/>
    </row>
    <row r="81" spans="11:11" s="1125" customFormat="1">
      <c r="K81" s="1302"/>
    </row>
    <row r="82" spans="11:11" s="1125" customFormat="1">
      <c r="K82" s="1302"/>
    </row>
    <row r="83" spans="11:11" s="1125" customFormat="1">
      <c r="K83" s="1302"/>
    </row>
    <row r="84" spans="11:11" s="1125" customFormat="1">
      <c r="K84" s="1302"/>
    </row>
    <row r="85" spans="11:11" s="1125" customFormat="1">
      <c r="K85" s="1302"/>
    </row>
    <row r="86" spans="11:11" s="1125" customFormat="1">
      <c r="K86" s="1302"/>
    </row>
    <row r="87" spans="11:11" s="1125" customFormat="1">
      <c r="K87" s="1302"/>
    </row>
    <row r="88" spans="11:11" s="1125" customFormat="1">
      <c r="K88" s="1302"/>
    </row>
    <row r="89" spans="11:11" s="1125" customFormat="1">
      <c r="K89" s="1302"/>
    </row>
    <row r="90" spans="11:11" s="1125" customFormat="1">
      <c r="K90" s="1302"/>
    </row>
    <row r="91" spans="11:11" s="1125" customFormat="1">
      <c r="K91" s="1302"/>
    </row>
    <row r="92" spans="11:11" s="1125" customFormat="1">
      <c r="K92" s="1302"/>
    </row>
    <row r="93" spans="11:11" s="1125" customFormat="1">
      <c r="K93" s="1302"/>
    </row>
    <row r="94" spans="11:11" s="1125" customFormat="1">
      <c r="K94" s="1302"/>
    </row>
    <row r="95" spans="11:11" s="1125" customFormat="1">
      <c r="K95" s="1302"/>
    </row>
    <row r="96" spans="11:11" s="1125" customFormat="1">
      <c r="K96" s="1302"/>
    </row>
    <row r="97" spans="11:11" s="1125" customFormat="1">
      <c r="K97" s="1302"/>
    </row>
    <row r="98" spans="11:11" s="1125" customFormat="1">
      <c r="K98" s="1302"/>
    </row>
    <row r="99" spans="11:11" s="1125" customFormat="1">
      <c r="K99" s="1302"/>
    </row>
    <row r="100" spans="11:11" s="1125" customFormat="1">
      <c r="K100" s="1302"/>
    </row>
    <row r="101" spans="11:11" s="1125" customFormat="1">
      <c r="K101" s="1302"/>
    </row>
    <row r="102" spans="11:11" s="1125" customFormat="1">
      <c r="K102" s="1302"/>
    </row>
    <row r="103" spans="11:11" s="1125" customFormat="1">
      <c r="K103" s="1302"/>
    </row>
    <row r="104" spans="11:11" s="1125" customFormat="1">
      <c r="K104" s="1302"/>
    </row>
    <row r="105" spans="11:11" s="1125" customFormat="1">
      <c r="K105" s="1302"/>
    </row>
    <row r="106" spans="11:11" s="1125" customFormat="1">
      <c r="K106" s="1302"/>
    </row>
    <row r="107" spans="11:11" s="1125" customFormat="1">
      <c r="K107" s="1302"/>
    </row>
    <row r="108" spans="11:11" s="1125" customFormat="1">
      <c r="K108" s="1302"/>
    </row>
    <row r="109" spans="11:11" s="1125" customFormat="1">
      <c r="K109" s="1302"/>
    </row>
    <row r="110" spans="11:11" s="1125" customFormat="1">
      <c r="K110" s="1302"/>
    </row>
    <row r="111" spans="11:11" s="1125" customFormat="1">
      <c r="K111" s="1302"/>
    </row>
    <row r="112" spans="11:11" s="1125" customFormat="1">
      <c r="K112" s="1302"/>
    </row>
    <row r="113" spans="11:11" s="1125" customFormat="1">
      <c r="K113" s="1302"/>
    </row>
    <row r="114" spans="11:11" s="1125" customFormat="1">
      <c r="K114" s="1302"/>
    </row>
    <row r="115" spans="11:11" s="1125" customFormat="1">
      <c r="K115" s="1302"/>
    </row>
    <row r="116" spans="11:11" s="1125" customFormat="1">
      <c r="K116" s="1302"/>
    </row>
    <row r="117" spans="11:11" s="1125" customFormat="1">
      <c r="K117" s="1302"/>
    </row>
    <row r="118" spans="11:11" s="1125" customFormat="1">
      <c r="K118" s="1302"/>
    </row>
    <row r="119" spans="11:11" s="1125" customFormat="1">
      <c r="K119" s="1302"/>
    </row>
    <row r="120" spans="11:11" s="1125" customFormat="1">
      <c r="K120" s="1302"/>
    </row>
    <row r="121" spans="11:11" s="1125" customFormat="1">
      <c r="K121" s="1302"/>
    </row>
    <row r="122" spans="11:11" s="1125" customFormat="1">
      <c r="K122" s="1302"/>
    </row>
    <row r="123" spans="11:11" s="1125" customFormat="1">
      <c r="K123" s="1302"/>
    </row>
    <row r="124" spans="11:11" s="1125" customFormat="1">
      <c r="K124" s="1302"/>
    </row>
    <row r="125" spans="11:11" s="1125" customFormat="1">
      <c r="K125" s="1302"/>
    </row>
    <row r="126" spans="11:11" s="1125" customFormat="1">
      <c r="K126" s="1302"/>
    </row>
    <row r="127" spans="11:11" s="1125" customFormat="1">
      <c r="K127" s="1302"/>
    </row>
    <row r="128" spans="11:11" s="1125" customFormat="1">
      <c r="K128" s="1302"/>
    </row>
    <row r="129" spans="11:11" s="1125" customFormat="1">
      <c r="K129" s="1302"/>
    </row>
    <row r="130" spans="11:11" s="1125" customFormat="1">
      <c r="K130" s="1302"/>
    </row>
    <row r="131" spans="11:11" s="1125" customFormat="1">
      <c r="K131" s="1302"/>
    </row>
    <row r="132" spans="11:11" s="1125" customFormat="1">
      <c r="K132" s="1302"/>
    </row>
    <row r="133" spans="11:11" s="1125" customFormat="1">
      <c r="K133" s="1302"/>
    </row>
    <row r="134" spans="11:11" s="1125" customFormat="1">
      <c r="K134" s="1302"/>
    </row>
    <row r="135" spans="11:11" s="1125" customFormat="1">
      <c r="K135" s="1302"/>
    </row>
    <row r="136" spans="11:11" s="1125" customFormat="1">
      <c r="K136" s="1302"/>
    </row>
    <row r="137" spans="11:11" s="1125" customFormat="1">
      <c r="K137" s="1302"/>
    </row>
    <row r="138" spans="11:11" s="1125" customFormat="1">
      <c r="K138" s="1302"/>
    </row>
    <row r="139" spans="11:11" s="1125" customFormat="1">
      <c r="K139" s="1302"/>
    </row>
    <row r="140" spans="11:11" s="1125" customFormat="1">
      <c r="K140" s="1302"/>
    </row>
    <row r="141" spans="11:11" s="1125" customFormat="1">
      <c r="K141" s="1302"/>
    </row>
    <row r="142" spans="11:11" s="1125" customFormat="1">
      <c r="K142" s="1302"/>
    </row>
    <row r="143" spans="11:11" s="1125" customFormat="1">
      <c r="K143" s="1302"/>
    </row>
    <row r="144" spans="11:11" s="1125" customFormat="1">
      <c r="K144" s="1302"/>
    </row>
    <row r="145" spans="11:11" s="1125" customFormat="1">
      <c r="K145" s="1302"/>
    </row>
    <row r="146" spans="11:11" s="1125" customFormat="1">
      <c r="K146" s="1302"/>
    </row>
    <row r="147" spans="11:11" s="1125" customFormat="1">
      <c r="K147" s="1302"/>
    </row>
    <row r="148" spans="11:11" s="1125" customFormat="1">
      <c r="K148" s="1302"/>
    </row>
    <row r="149" spans="11:11" s="1125" customFormat="1">
      <c r="K149" s="1302"/>
    </row>
    <row r="150" spans="11:11" s="1125" customFormat="1">
      <c r="K150" s="1302"/>
    </row>
    <row r="151" spans="11:11" s="1125" customFormat="1">
      <c r="K151" s="1302"/>
    </row>
    <row r="152" spans="11:11" s="1125" customFormat="1">
      <c r="K152" s="1302"/>
    </row>
    <row r="153" spans="11:11" s="1125" customFormat="1">
      <c r="K153" s="1302"/>
    </row>
    <row r="154" spans="11:11" s="1125" customFormat="1">
      <c r="K154" s="1302"/>
    </row>
    <row r="155" spans="11:11" s="1125" customFormat="1">
      <c r="K155" s="1302"/>
    </row>
    <row r="156" spans="11:11" s="1125" customFormat="1">
      <c r="K156" s="1302"/>
    </row>
    <row r="157" spans="11:11" s="1125" customFormat="1">
      <c r="K157" s="1302"/>
    </row>
    <row r="158" spans="11:11" s="1125" customFormat="1">
      <c r="K158" s="1302"/>
    </row>
    <row r="159" spans="11:11" s="1125" customFormat="1">
      <c r="K159" s="1302"/>
    </row>
    <row r="160" spans="11:11" s="1125" customFormat="1">
      <c r="K160" s="1302"/>
    </row>
    <row r="161" spans="11:11" s="1125" customFormat="1">
      <c r="K161" s="1302"/>
    </row>
    <row r="162" spans="11:11" s="1125" customFormat="1">
      <c r="K162" s="1302"/>
    </row>
    <row r="163" spans="11:11" s="1125" customFormat="1">
      <c r="K163" s="1302"/>
    </row>
    <row r="164" spans="11:11" s="1125" customFormat="1">
      <c r="K164" s="1302"/>
    </row>
    <row r="165" spans="11:11" s="1125" customFormat="1">
      <c r="K165" s="1302"/>
    </row>
    <row r="166" spans="11:11" s="1125" customFormat="1">
      <c r="K166" s="1302"/>
    </row>
    <row r="167" spans="11:11" s="1125" customFormat="1">
      <c r="K167" s="1302"/>
    </row>
    <row r="168" spans="11:11" s="1125" customFormat="1">
      <c r="K168" s="1302"/>
    </row>
    <row r="169" spans="11:11" s="1125" customFormat="1">
      <c r="K169" s="1302"/>
    </row>
    <row r="170" spans="11:11" s="1125" customFormat="1">
      <c r="K170" s="1302"/>
    </row>
    <row r="171" spans="11:11" s="1125" customFormat="1">
      <c r="K171" s="1302"/>
    </row>
    <row r="172" spans="11:11" s="1125" customFormat="1">
      <c r="K172" s="1302"/>
    </row>
    <row r="173" spans="11:11" s="1125" customFormat="1">
      <c r="K173" s="1302"/>
    </row>
    <row r="174" spans="11:11" s="1125" customFormat="1">
      <c r="K174" s="1302"/>
    </row>
    <row r="175" spans="11:11" s="1125" customFormat="1">
      <c r="K175" s="1302"/>
    </row>
    <row r="176" spans="11:11" s="1125" customFormat="1">
      <c r="K176" s="1302"/>
    </row>
    <row r="177" spans="11:11" s="1125" customFormat="1">
      <c r="K177" s="1302"/>
    </row>
    <row r="178" spans="11:11" s="1125" customFormat="1">
      <c r="K178" s="1302"/>
    </row>
    <row r="179" spans="11:11" s="1125" customFormat="1">
      <c r="K179" s="1302"/>
    </row>
    <row r="180" spans="11:11" s="1125" customFormat="1">
      <c r="K180" s="1302"/>
    </row>
    <row r="181" spans="11:11" s="1125" customFormat="1">
      <c r="K181" s="1302"/>
    </row>
    <row r="182" spans="11:11" s="1125" customFormat="1">
      <c r="K182" s="1302"/>
    </row>
    <row r="183" spans="11:11" s="1125" customFormat="1">
      <c r="K183" s="1302"/>
    </row>
    <row r="184" spans="11:11" s="1125" customFormat="1">
      <c r="K184" s="1302"/>
    </row>
    <row r="185" spans="11:11" s="1125" customFormat="1">
      <c r="K185" s="1302"/>
    </row>
    <row r="186" spans="11:11" s="1125" customFormat="1">
      <c r="K186" s="1302"/>
    </row>
    <row r="187" spans="11:11" s="1125" customFormat="1">
      <c r="K187" s="1302"/>
    </row>
    <row r="188" spans="11:11" s="1125" customFormat="1">
      <c r="K188" s="1302"/>
    </row>
    <row r="189" spans="11:11" s="1125" customFormat="1">
      <c r="K189" s="1302"/>
    </row>
    <row r="190" spans="11:11" s="1125" customFormat="1">
      <c r="K190" s="1302"/>
    </row>
    <row r="191" spans="11:11" s="1125" customFormat="1">
      <c r="K191" s="1302"/>
    </row>
    <row r="192" spans="11:11" s="1125" customFormat="1">
      <c r="K192" s="1302"/>
    </row>
    <row r="193" spans="11:11" s="1125" customFormat="1">
      <c r="K193" s="1302"/>
    </row>
    <row r="194" spans="11:11" s="1125" customFormat="1">
      <c r="K194" s="1302"/>
    </row>
    <row r="195" spans="11:11" s="1125" customFormat="1">
      <c r="K195" s="1302"/>
    </row>
    <row r="196" spans="11:11" s="1125" customFormat="1">
      <c r="K196" s="1302"/>
    </row>
    <row r="197" spans="11:11" s="1125" customFormat="1">
      <c r="K197" s="1302"/>
    </row>
    <row r="198" spans="11:11" s="1125" customFormat="1">
      <c r="K198" s="1302"/>
    </row>
    <row r="199" spans="11:11" s="1125" customFormat="1">
      <c r="K199" s="1302"/>
    </row>
    <row r="200" spans="11:11" s="1125" customFormat="1">
      <c r="K200" s="1302"/>
    </row>
    <row r="201" spans="11:11" s="1125" customFormat="1">
      <c r="K201" s="1302"/>
    </row>
    <row r="202" spans="11:11" s="1125" customFormat="1">
      <c r="K202" s="1302"/>
    </row>
    <row r="203" spans="11:11" s="1125" customFormat="1">
      <c r="K203" s="1302"/>
    </row>
    <row r="204" spans="11:11" s="1125" customFormat="1">
      <c r="K204" s="1302"/>
    </row>
    <row r="205" spans="11:11" s="1125" customFormat="1">
      <c r="K205" s="1302"/>
    </row>
    <row r="206" spans="11:11" s="1125" customFormat="1">
      <c r="K206" s="1302"/>
    </row>
    <row r="207" spans="11:11" s="1125" customFormat="1">
      <c r="K207" s="1302"/>
    </row>
    <row r="208" spans="11:11" s="1125" customFormat="1">
      <c r="K208" s="1302"/>
    </row>
    <row r="209" spans="11:11" s="1125" customFormat="1">
      <c r="K209" s="1302"/>
    </row>
    <row r="210" spans="11:11" s="1125" customFormat="1">
      <c r="K210" s="1302"/>
    </row>
    <row r="211" spans="11:11" s="1125" customFormat="1">
      <c r="K211" s="1302"/>
    </row>
    <row r="212" spans="11:11" s="1125" customFormat="1">
      <c r="K212" s="1302"/>
    </row>
    <row r="213" spans="11:11" s="1125" customFormat="1">
      <c r="K213" s="1302"/>
    </row>
    <row r="214" spans="11:11" s="1125" customFormat="1">
      <c r="K214" s="1302"/>
    </row>
    <row r="215" spans="11:11" s="1125" customFormat="1">
      <c r="K215" s="1302"/>
    </row>
    <row r="216" spans="11:11" s="1125" customFormat="1">
      <c r="K216" s="1302"/>
    </row>
    <row r="217" spans="11:11" s="1125" customFormat="1">
      <c r="K217" s="1302"/>
    </row>
    <row r="218" spans="11:11" s="1125" customFormat="1">
      <c r="K218" s="1302"/>
    </row>
    <row r="219" spans="11:11" s="1125" customFormat="1">
      <c r="K219" s="1302"/>
    </row>
    <row r="220" spans="11:11" s="1125" customFormat="1">
      <c r="K220" s="1302"/>
    </row>
    <row r="221" spans="11:11" s="1125" customFormat="1">
      <c r="K221" s="1302"/>
    </row>
    <row r="222" spans="11:11" s="1125" customFormat="1">
      <c r="K222" s="1302"/>
    </row>
    <row r="223" spans="11:11" s="1125" customFormat="1">
      <c r="K223" s="1302"/>
    </row>
    <row r="224" spans="11:11" s="1125" customFormat="1">
      <c r="K224" s="1302"/>
    </row>
    <row r="225" spans="11:11" s="1125" customFormat="1">
      <c r="K225" s="1302"/>
    </row>
    <row r="226" spans="11:11" s="1125" customFormat="1">
      <c r="K226" s="1302"/>
    </row>
    <row r="227" spans="11:11" s="1125" customFormat="1">
      <c r="K227" s="1302"/>
    </row>
    <row r="228" spans="11:11" s="1125" customFormat="1">
      <c r="K228" s="1302"/>
    </row>
    <row r="229" spans="11:11" s="1125" customFormat="1">
      <c r="K229" s="1302"/>
    </row>
    <row r="230" spans="11:11" s="1125" customFormat="1">
      <c r="K230" s="1302"/>
    </row>
    <row r="231" spans="11:11" s="1125" customFormat="1">
      <c r="K231" s="1302"/>
    </row>
    <row r="232" spans="11:11" s="1125" customFormat="1">
      <c r="K232" s="1302"/>
    </row>
    <row r="233" spans="11:11" s="1125" customFormat="1">
      <c r="K233" s="1302"/>
    </row>
    <row r="234" spans="11:11" s="1125" customFormat="1">
      <c r="K234" s="1302"/>
    </row>
    <row r="235" spans="11:11" s="1125" customFormat="1">
      <c r="K235" s="1302"/>
    </row>
    <row r="236" spans="11:11" s="1125" customFormat="1">
      <c r="K236" s="1302"/>
    </row>
    <row r="237" spans="11:11" s="1125" customFormat="1">
      <c r="K237" s="1302"/>
    </row>
    <row r="238" spans="11:11" s="1125" customFormat="1">
      <c r="K238" s="1302"/>
    </row>
    <row r="239" spans="11:11" s="1125" customFormat="1">
      <c r="K239" s="1302"/>
    </row>
    <row r="240" spans="11:11" s="1125" customFormat="1">
      <c r="K240" s="1302"/>
    </row>
    <row r="241" spans="11:11" s="1125" customFormat="1">
      <c r="K241" s="1302"/>
    </row>
    <row r="242" spans="11:11" s="1125" customFormat="1">
      <c r="K242" s="1302"/>
    </row>
    <row r="243" spans="11:11" s="1125" customFormat="1">
      <c r="K243" s="1302"/>
    </row>
    <row r="244" spans="11:11" s="1125" customFormat="1">
      <c r="K244" s="1302"/>
    </row>
    <row r="245" spans="11:11" s="1125" customFormat="1">
      <c r="K245" s="1302"/>
    </row>
    <row r="246" spans="11:11" s="1125" customFormat="1">
      <c r="K246" s="1302"/>
    </row>
    <row r="247" spans="11:11" s="1125" customFormat="1">
      <c r="K247" s="1302"/>
    </row>
    <row r="248" spans="11:11" s="1125" customFormat="1">
      <c r="K248" s="1302"/>
    </row>
    <row r="249" spans="11:11" s="1125" customFormat="1">
      <c r="K249" s="1302"/>
    </row>
    <row r="250" spans="11:11" s="1125" customFormat="1">
      <c r="K250" s="1302"/>
    </row>
    <row r="251" spans="11:11" s="1125" customFormat="1">
      <c r="K251" s="1302"/>
    </row>
    <row r="252" spans="11:11" s="1125" customFormat="1">
      <c r="K252" s="1302"/>
    </row>
    <row r="253" spans="11:11" s="1125" customFormat="1">
      <c r="K253" s="1302"/>
    </row>
    <row r="254" spans="11:11" s="1125" customFormat="1">
      <c r="K254" s="1302"/>
    </row>
    <row r="255" spans="11:11" s="1125" customFormat="1">
      <c r="K255" s="1302"/>
    </row>
    <row r="256" spans="11:11" s="1125" customFormat="1">
      <c r="K256" s="1302"/>
    </row>
    <row r="257" spans="11:11" s="1125" customFormat="1">
      <c r="K257" s="1302"/>
    </row>
    <row r="258" spans="11:11" s="1125" customFormat="1">
      <c r="K258" s="1302"/>
    </row>
    <row r="259" spans="11:11" s="1125" customFormat="1">
      <c r="K259" s="1302"/>
    </row>
    <row r="260" spans="11:11" s="1125" customFormat="1">
      <c r="K260" s="1302"/>
    </row>
    <row r="261" spans="11:11" s="1125" customFormat="1">
      <c r="K261" s="1302"/>
    </row>
    <row r="262" spans="11:11" s="1125" customFormat="1">
      <c r="K262" s="1302"/>
    </row>
    <row r="263" spans="11:11" s="1125" customFormat="1">
      <c r="K263" s="1302"/>
    </row>
    <row r="264" spans="11:11" s="1125" customFormat="1">
      <c r="K264" s="1302"/>
    </row>
    <row r="265" spans="11:11" s="1125" customFormat="1">
      <c r="K265" s="1302"/>
    </row>
    <row r="266" spans="11:11" s="1125" customFormat="1">
      <c r="K266" s="1302"/>
    </row>
    <row r="267" spans="11:11" s="1125" customFormat="1">
      <c r="K267" s="1302"/>
    </row>
    <row r="268" spans="11:11" s="1125" customFormat="1">
      <c r="K268" s="1302"/>
    </row>
    <row r="269" spans="11:11" s="1125" customFormat="1">
      <c r="K269" s="1302"/>
    </row>
    <row r="270" spans="11:11" s="1125" customFormat="1">
      <c r="K270" s="1302"/>
    </row>
    <row r="271" spans="11:11" s="1125" customFormat="1">
      <c r="K271" s="1302"/>
    </row>
    <row r="272" spans="11:11" s="1125" customFormat="1">
      <c r="K272" s="1302"/>
    </row>
    <row r="273" spans="11:11" s="1125" customFormat="1">
      <c r="K273" s="1302"/>
    </row>
    <row r="274" spans="11:11" s="1125" customFormat="1">
      <c r="K274" s="1302"/>
    </row>
    <row r="275" spans="11:11" s="1125" customFormat="1">
      <c r="K275" s="1302"/>
    </row>
    <row r="276" spans="11:11" s="1125" customFormat="1">
      <c r="K276" s="1302"/>
    </row>
    <row r="277" spans="11:11" s="1125" customFormat="1">
      <c r="K277" s="1302"/>
    </row>
    <row r="278" spans="11:11" s="1125" customFormat="1">
      <c r="K278" s="1302"/>
    </row>
    <row r="279" spans="11:11" s="1125" customFormat="1">
      <c r="K279" s="1302"/>
    </row>
    <row r="280" spans="11:11" s="1125" customFormat="1">
      <c r="K280" s="1302"/>
    </row>
    <row r="281" spans="11:11" s="1125" customFormat="1">
      <c r="K281" s="1302"/>
    </row>
    <row r="282" spans="11:11" s="1125" customFormat="1">
      <c r="K282" s="1302"/>
    </row>
    <row r="283" spans="11:11" s="1125" customFormat="1">
      <c r="K283" s="1302"/>
    </row>
    <row r="284" spans="11:11" s="1125" customFormat="1">
      <c r="K284" s="1302"/>
    </row>
    <row r="285" spans="11:11" s="1125" customFormat="1">
      <c r="K285" s="1302"/>
    </row>
    <row r="286" spans="11:11" s="1125" customFormat="1">
      <c r="K286" s="1302"/>
    </row>
    <row r="287" spans="11:11" s="1125" customFormat="1">
      <c r="K287" s="1302"/>
    </row>
    <row r="288" spans="11:11" s="1125" customFormat="1">
      <c r="K288" s="1302"/>
    </row>
    <row r="289" spans="11:11" s="1125" customFormat="1">
      <c r="K289" s="1302"/>
    </row>
    <row r="290" spans="11:11" s="1125" customFormat="1">
      <c r="K290" s="1302"/>
    </row>
    <row r="291" spans="11:11" s="1125" customFormat="1">
      <c r="K291" s="1302"/>
    </row>
    <row r="292" spans="11:11" s="1125" customFormat="1">
      <c r="K292" s="1302"/>
    </row>
    <row r="293" spans="11:11" s="1125" customFormat="1">
      <c r="K293" s="1302"/>
    </row>
    <row r="294" spans="11:11" s="1125" customFormat="1">
      <c r="K294" s="1302"/>
    </row>
    <row r="295" spans="11:11" s="1125" customFormat="1">
      <c r="K295" s="1302"/>
    </row>
    <row r="296" spans="11:11" s="1125" customFormat="1">
      <c r="K296" s="1302"/>
    </row>
    <row r="297" spans="11:11" s="1125" customFormat="1">
      <c r="K297" s="1302"/>
    </row>
    <row r="298" spans="11:11" s="1125" customFormat="1">
      <c r="K298" s="1302"/>
    </row>
    <row r="299" spans="11:11" s="1125" customFormat="1">
      <c r="K299" s="1302"/>
    </row>
    <row r="300" spans="11:11" s="1125" customFormat="1">
      <c r="K300" s="1302"/>
    </row>
    <row r="301" spans="11:11" s="1125" customFormat="1">
      <c r="K301" s="1302"/>
    </row>
    <row r="302" spans="11:11" s="1125" customFormat="1">
      <c r="K302" s="1302"/>
    </row>
    <row r="303" spans="11:11" s="1125" customFormat="1">
      <c r="K303" s="1302"/>
    </row>
    <row r="304" spans="11:11" s="1125" customFormat="1">
      <c r="K304" s="1302"/>
    </row>
    <row r="305" spans="11:11" s="1125" customFormat="1">
      <c r="K305" s="1302"/>
    </row>
    <row r="306" spans="11:11" s="1125" customFormat="1">
      <c r="K306" s="1302"/>
    </row>
    <row r="307" spans="11:11" s="1125" customFormat="1">
      <c r="K307" s="1302"/>
    </row>
    <row r="308" spans="11:11" s="1125" customFormat="1">
      <c r="K308" s="1302"/>
    </row>
    <row r="309" spans="11:11" s="1125" customFormat="1">
      <c r="K309" s="1302"/>
    </row>
    <row r="310" spans="11:11" s="1125" customFormat="1">
      <c r="K310" s="1302"/>
    </row>
    <row r="311" spans="11:11" s="1125" customFormat="1">
      <c r="K311" s="1302"/>
    </row>
    <row r="312" spans="11:11" s="1125" customFormat="1">
      <c r="K312" s="1302"/>
    </row>
    <row r="313" spans="11:11" s="1125" customFormat="1">
      <c r="K313" s="1302"/>
    </row>
    <row r="314" spans="11:11" s="1125" customFormat="1">
      <c r="K314" s="1302"/>
    </row>
    <row r="315" spans="11:11" s="1125" customFormat="1">
      <c r="K315" s="1302"/>
    </row>
    <row r="316" spans="11:11" s="1125" customFormat="1">
      <c r="K316" s="1302"/>
    </row>
    <row r="317" spans="11:11" s="1125" customFormat="1">
      <c r="K317" s="1302"/>
    </row>
    <row r="318" spans="11:11" s="1125" customFormat="1">
      <c r="K318" s="1302"/>
    </row>
    <row r="319" spans="11:11" s="1125" customFormat="1">
      <c r="K319" s="1302"/>
    </row>
    <row r="320" spans="11:11" s="1125" customFormat="1">
      <c r="K320" s="1302"/>
    </row>
    <row r="321" spans="11:11" s="1125" customFormat="1">
      <c r="K321" s="1302"/>
    </row>
    <row r="322" spans="11:11" s="1125" customFormat="1">
      <c r="K322" s="1302"/>
    </row>
    <row r="323" spans="11:11" s="1125" customFormat="1">
      <c r="K323" s="1302"/>
    </row>
    <row r="324" spans="11:11" s="1125" customFormat="1">
      <c r="K324" s="1302"/>
    </row>
    <row r="325" spans="11:11" s="1125" customFormat="1">
      <c r="K325" s="1302"/>
    </row>
    <row r="326" spans="11:11" s="1125" customFormat="1">
      <c r="K326" s="1302"/>
    </row>
    <row r="327" spans="11:11" s="1125" customFormat="1">
      <c r="K327" s="1302"/>
    </row>
    <row r="328" spans="11:11" s="1125" customFormat="1">
      <c r="K328" s="1302"/>
    </row>
    <row r="329" spans="11:11" s="1125" customFormat="1">
      <c r="K329" s="1302"/>
    </row>
    <row r="330" spans="11:11" s="1125" customFormat="1">
      <c r="K330" s="1302"/>
    </row>
    <row r="331" spans="11:11" s="1125" customFormat="1">
      <c r="K331" s="1302"/>
    </row>
    <row r="332" spans="11:11" s="1125" customFormat="1">
      <c r="K332" s="1302"/>
    </row>
    <row r="333" spans="11:11" s="1125" customFormat="1">
      <c r="K333" s="1302"/>
    </row>
    <row r="334" spans="11:11" s="1125" customFormat="1">
      <c r="K334" s="1302"/>
    </row>
    <row r="335" spans="11:11" s="1125" customFormat="1">
      <c r="K335" s="1302"/>
    </row>
    <row r="336" spans="11:11" s="1125" customFormat="1">
      <c r="K336" s="1302"/>
    </row>
    <row r="337" spans="11:11" s="1125" customFormat="1">
      <c r="K337" s="1302"/>
    </row>
    <row r="338" spans="11:11" s="1125" customFormat="1">
      <c r="K338" s="1302"/>
    </row>
    <row r="339" spans="11:11" s="1125" customFormat="1">
      <c r="K339" s="1302"/>
    </row>
    <row r="340" spans="11:11" s="1125" customFormat="1">
      <c r="K340" s="1302"/>
    </row>
    <row r="341" spans="11:11" s="1125" customFormat="1">
      <c r="K341" s="1302"/>
    </row>
    <row r="342" spans="11:11" s="1125" customFormat="1">
      <c r="K342" s="1302"/>
    </row>
    <row r="343" spans="11:11" s="1125" customFormat="1">
      <c r="K343" s="1302"/>
    </row>
    <row r="344" spans="11:11" s="1125" customFormat="1">
      <c r="K344" s="1302"/>
    </row>
    <row r="345" spans="11:11" s="1125" customFormat="1">
      <c r="K345" s="1302"/>
    </row>
    <row r="346" spans="11:11" s="1125" customFormat="1">
      <c r="K346" s="1302"/>
    </row>
    <row r="347" spans="11:11" s="1125" customFormat="1">
      <c r="K347" s="1302"/>
    </row>
    <row r="348" spans="11:11" s="1125" customFormat="1">
      <c r="K348" s="1302"/>
    </row>
    <row r="349" spans="11:11" s="1125" customFormat="1">
      <c r="K349" s="1302"/>
    </row>
    <row r="350" spans="11:11" s="1125" customFormat="1">
      <c r="K350" s="1302"/>
    </row>
    <row r="351" spans="11:11" s="1125" customFormat="1">
      <c r="K351" s="1302"/>
    </row>
    <row r="352" spans="11:11" s="1125" customFormat="1">
      <c r="K352" s="1302"/>
    </row>
    <row r="353" spans="11:11" s="1125" customFormat="1">
      <c r="K353" s="1302"/>
    </row>
    <row r="354" spans="11:11" s="1125" customFormat="1">
      <c r="K354" s="1302"/>
    </row>
    <row r="355" spans="11:11" s="1125" customFormat="1">
      <c r="K355" s="1302"/>
    </row>
    <row r="356" spans="11:11" s="1125" customFormat="1">
      <c r="K356" s="1302"/>
    </row>
    <row r="357" spans="11:11" s="1125" customFormat="1">
      <c r="K357" s="1302"/>
    </row>
    <row r="358" spans="11:11" s="1125" customFormat="1">
      <c r="K358" s="1302"/>
    </row>
    <row r="359" spans="11:11" s="1125" customFormat="1">
      <c r="K359" s="1302"/>
    </row>
    <row r="360" spans="11:11" s="1125" customFormat="1">
      <c r="K360" s="1302"/>
    </row>
    <row r="361" spans="11:11" s="1125" customFormat="1">
      <c r="K361" s="1302"/>
    </row>
    <row r="362" spans="11:11" s="1125" customFormat="1">
      <c r="K362" s="1302"/>
    </row>
    <row r="363" spans="11:11" s="1125" customFormat="1">
      <c r="K363" s="1302"/>
    </row>
    <row r="364" spans="11:11" s="1125" customFormat="1">
      <c r="K364" s="1302"/>
    </row>
    <row r="365" spans="11:11" s="1125" customFormat="1">
      <c r="K365" s="1302"/>
    </row>
    <row r="366" spans="11:11" s="1125" customFormat="1">
      <c r="K366" s="1302"/>
    </row>
    <row r="367" spans="11:11" s="1125" customFormat="1">
      <c r="K367" s="1302"/>
    </row>
    <row r="368" spans="11:11" s="1125" customFormat="1">
      <c r="K368" s="1302"/>
    </row>
    <row r="369" spans="11:11" s="1125" customFormat="1">
      <c r="K369" s="1302"/>
    </row>
    <row r="370" spans="11:11" s="1125" customFormat="1">
      <c r="K370" s="1302"/>
    </row>
    <row r="371" spans="11:11" s="1125" customFormat="1">
      <c r="K371" s="1302"/>
    </row>
    <row r="372" spans="11:11" s="1125" customFormat="1">
      <c r="K372" s="1302"/>
    </row>
    <row r="373" spans="11:11" s="1125" customFormat="1">
      <c r="K373" s="1302"/>
    </row>
    <row r="374" spans="11:11" s="1125" customFormat="1">
      <c r="K374" s="1302"/>
    </row>
    <row r="375" spans="11:11" s="1125" customFormat="1">
      <c r="K375" s="1302"/>
    </row>
    <row r="376" spans="11:11" s="1125" customFormat="1">
      <c r="K376" s="1302"/>
    </row>
    <row r="377" spans="11:11" s="1125" customFormat="1">
      <c r="K377" s="1302"/>
    </row>
    <row r="378" spans="11:11" s="1125" customFormat="1">
      <c r="K378" s="1302"/>
    </row>
    <row r="379" spans="11:11" s="1125" customFormat="1">
      <c r="K379" s="1302"/>
    </row>
    <row r="380" spans="11:11" s="1125" customFormat="1">
      <c r="K380" s="1302"/>
    </row>
    <row r="381" spans="11:11" s="1125" customFormat="1">
      <c r="K381" s="1302"/>
    </row>
    <row r="382" spans="11:11" s="1125" customFormat="1">
      <c r="K382" s="1302"/>
    </row>
    <row r="383" spans="11:11" s="1125" customFormat="1">
      <c r="K383" s="1302"/>
    </row>
    <row r="384" spans="11:11" s="1125" customFormat="1">
      <c r="K384" s="1302"/>
    </row>
    <row r="385" spans="11:11" s="1125" customFormat="1">
      <c r="K385" s="1302"/>
    </row>
    <row r="386" spans="11:11" s="1125" customFormat="1">
      <c r="K386" s="1302"/>
    </row>
    <row r="387" spans="11:11" s="1125" customFormat="1">
      <c r="K387" s="1302"/>
    </row>
    <row r="388" spans="11:11" s="1125" customFormat="1">
      <c r="K388" s="1302"/>
    </row>
    <row r="389" spans="11:11" s="1125" customFormat="1">
      <c r="K389" s="1302"/>
    </row>
    <row r="390" spans="11:11" s="1125" customFormat="1">
      <c r="K390" s="1302"/>
    </row>
    <row r="391" spans="11:11" s="1125" customFormat="1">
      <c r="K391" s="1302"/>
    </row>
    <row r="392" spans="11:11" s="1125" customFormat="1">
      <c r="K392" s="1302"/>
    </row>
    <row r="393" spans="11:11" s="1125" customFormat="1">
      <c r="K393" s="1302"/>
    </row>
    <row r="394" spans="11:11" s="1125" customFormat="1">
      <c r="K394" s="1302"/>
    </row>
    <row r="395" spans="11:11" s="1125" customFormat="1">
      <c r="K395" s="1302"/>
    </row>
    <row r="396" spans="11:11" s="1125" customFormat="1">
      <c r="K396" s="1302"/>
    </row>
    <row r="397" spans="11:11" s="1125" customFormat="1">
      <c r="K397" s="1302"/>
    </row>
    <row r="398" spans="11:11" s="1125" customFormat="1">
      <c r="K398" s="1302"/>
    </row>
    <row r="399" spans="11:11" s="1125" customFormat="1">
      <c r="K399" s="1302"/>
    </row>
    <row r="400" spans="11:11" s="1125" customFormat="1">
      <c r="K400" s="1302"/>
    </row>
    <row r="401" spans="11:11" s="1125" customFormat="1">
      <c r="K401" s="1302"/>
    </row>
    <row r="402" spans="11:11" s="1125" customFormat="1">
      <c r="K402" s="1302"/>
    </row>
    <row r="403" spans="11:11" s="1125" customFormat="1">
      <c r="K403" s="1302"/>
    </row>
    <row r="404" spans="11:11" s="1125" customFormat="1">
      <c r="K404" s="1302"/>
    </row>
    <row r="405" spans="11:11" s="1125" customFormat="1">
      <c r="K405" s="1302"/>
    </row>
    <row r="406" spans="11:11" s="1125" customFormat="1">
      <c r="K406" s="1302"/>
    </row>
    <row r="407" spans="11:11" s="1125" customFormat="1">
      <c r="K407" s="1302"/>
    </row>
    <row r="408" spans="11:11" s="1125" customFormat="1">
      <c r="K408" s="1302"/>
    </row>
    <row r="409" spans="11:11" s="1125" customFormat="1">
      <c r="K409" s="1302"/>
    </row>
    <row r="410" spans="11:11" s="1125" customFormat="1">
      <c r="K410" s="1302"/>
    </row>
    <row r="411" spans="11:11" s="1125" customFormat="1">
      <c r="K411" s="1302"/>
    </row>
    <row r="412" spans="11:11" s="1125" customFormat="1">
      <c r="K412" s="1302"/>
    </row>
    <row r="413" spans="11:11" s="1125" customFormat="1">
      <c r="K413" s="1302"/>
    </row>
    <row r="414" spans="11:11" s="1125" customFormat="1">
      <c r="K414" s="1302"/>
    </row>
    <row r="415" spans="11:11" s="1125" customFormat="1">
      <c r="K415" s="1302"/>
    </row>
    <row r="416" spans="11:11" s="1125" customFormat="1">
      <c r="K416" s="1302"/>
    </row>
    <row r="417" spans="11:11" s="1125" customFormat="1">
      <c r="K417" s="1302"/>
    </row>
    <row r="418" spans="11:11" s="1125" customFormat="1">
      <c r="K418" s="1302"/>
    </row>
    <row r="419" spans="11:11" s="1125" customFormat="1">
      <c r="K419" s="1302"/>
    </row>
    <row r="420" spans="11:11" s="1125" customFormat="1">
      <c r="K420" s="1302"/>
    </row>
    <row r="421" spans="11:11" s="1125" customFormat="1">
      <c r="K421" s="1302"/>
    </row>
    <row r="422" spans="11:11" s="1125" customFormat="1">
      <c r="K422" s="1302"/>
    </row>
    <row r="423" spans="11:11" s="1125" customFormat="1">
      <c r="K423" s="1302"/>
    </row>
    <row r="424" spans="11:11" s="1125" customFormat="1">
      <c r="K424" s="1302"/>
    </row>
    <row r="425" spans="11:11" s="1125" customFormat="1">
      <c r="K425" s="1302"/>
    </row>
    <row r="426" spans="11:11" s="1125" customFormat="1">
      <c r="K426" s="1302"/>
    </row>
    <row r="427" spans="11:11" s="1125" customFormat="1">
      <c r="K427" s="1302"/>
    </row>
    <row r="428" spans="11:11" s="1125" customFormat="1">
      <c r="K428" s="1302"/>
    </row>
    <row r="429" spans="11:11" s="1125" customFormat="1">
      <c r="K429" s="1302"/>
    </row>
    <row r="430" spans="11:11" s="1125" customFormat="1">
      <c r="K430" s="1302"/>
    </row>
    <row r="431" spans="11:11" s="1125" customFormat="1">
      <c r="K431" s="1302"/>
    </row>
    <row r="432" spans="11:11" s="1125" customFormat="1">
      <c r="K432" s="1302"/>
    </row>
    <row r="433" spans="11:11" s="1125" customFormat="1">
      <c r="K433" s="1302"/>
    </row>
    <row r="434" spans="11:11" s="1125" customFormat="1">
      <c r="K434" s="1302"/>
    </row>
    <row r="435" spans="11:11" s="1125" customFormat="1">
      <c r="K435" s="1302"/>
    </row>
    <row r="436" spans="11:11" s="1125" customFormat="1">
      <c r="K436" s="1302"/>
    </row>
    <row r="437" spans="11:11" s="1125" customFormat="1">
      <c r="K437" s="1302"/>
    </row>
    <row r="438" spans="11:11" s="1125" customFormat="1">
      <c r="K438" s="1302"/>
    </row>
    <row r="439" spans="11:11" s="1125" customFormat="1">
      <c r="K439" s="1302"/>
    </row>
    <row r="440" spans="11:11" s="1125" customFormat="1">
      <c r="K440" s="1302"/>
    </row>
    <row r="441" spans="11:11" s="1125" customFormat="1">
      <c r="K441" s="1302"/>
    </row>
    <row r="442" spans="11:11" s="1125" customFormat="1">
      <c r="K442" s="1302"/>
    </row>
    <row r="443" spans="11:11" s="1125" customFormat="1">
      <c r="K443" s="1302"/>
    </row>
    <row r="444" spans="11:11" s="1125" customFormat="1">
      <c r="K444" s="1302"/>
    </row>
    <row r="445" spans="11:11" s="1125" customFormat="1">
      <c r="K445" s="1302"/>
    </row>
    <row r="446" spans="11:11" s="1125" customFormat="1">
      <c r="K446" s="1302"/>
    </row>
    <row r="447" spans="11:11" s="1125" customFormat="1">
      <c r="K447" s="1302"/>
    </row>
    <row r="448" spans="11:11" s="1125" customFormat="1">
      <c r="K448" s="1302"/>
    </row>
    <row r="449" spans="11:11" s="1125" customFormat="1">
      <c r="K449" s="1302"/>
    </row>
    <row r="450" spans="11:11" s="1125" customFormat="1">
      <c r="K450" s="1302"/>
    </row>
    <row r="451" spans="11:11" s="1125" customFormat="1">
      <c r="K451" s="1302"/>
    </row>
    <row r="452" spans="11:11" s="1125" customFormat="1">
      <c r="K452" s="1302"/>
    </row>
    <row r="453" spans="11:11" s="1125" customFormat="1">
      <c r="K453" s="1302"/>
    </row>
    <row r="454" spans="11:11" s="1125" customFormat="1">
      <c r="K454" s="1302"/>
    </row>
    <row r="455" spans="11:11" s="1125" customFormat="1">
      <c r="K455" s="1302"/>
    </row>
    <row r="456" spans="11:11" s="1125" customFormat="1">
      <c r="K456" s="1302"/>
    </row>
    <row r="457" spans="11:11" s="1125" customFormat="1">
      <c r="K457" s="1302"/>
    </row>
    <row r="458" spans="11:11" s="1125" customFormat="1">
      <c r="K458" s="1302"/>
    </row>
    <row r="459" spans="11:11" s="1125" customFormat="1">
      <c r="K459" s="1302"/>
    </row>
    <row r="460" spans="11:11" s="1125" customFormat="1">
      <c r="K460" s="1302"/>
    </row>
    <row r="461" spans="11:11" s="1125" customFormat="1">
      <c r="K461" s="1302"/>
    </row>
    <row r="462" spans="11:11" s="1125" customFormat="1">
      <c r="K462" s="1302"/>
    </row>
    <row r="463" spans="11:11" s="1125" customFormat="1">
      <c r="K463" s="1302"/>
    </row>
    <row r="464" spans="11:11" s="1125" customFormat="1">
      <c r="K464" s="1302"/>
    </row>
    <row r="465" spans="11:11" s="1125" customFormat="1">
      <c r="K465" s="1302"/>
    </row>
    <row r="466" spans="11:11" s="1125" customFormat="1">
      <c r="K466" s="1302"/>
    </row>
    <row r="467" spans="11:11" s="1125" customFormat="1">
      <c r="K467" s="1302"/>
    </row>
    <row r="468" spans="11:11" s="1125" customFormat="1">
      <c r="K468" s="1302"/>
    </row>
    <row r="469" spans="11:11" s="1125" customFormat="1">
      <c r="K469" s="1302"/>
    </row>
    <row r="470" spans="11:11" s="1125" customFormat="1">
      <c r="K470" s="1302"/>
    </row>
    <row r="471" spans="11:11" s="1125" customFormat="1">
      <c r="K471" s="1302"/>
    </row>
    <row r="472" spans="11:11" s="1125" customFormat="1">
      <c r="K472" s="1302"/>
    </row>
    <row r="473" spans="11:11" s="1125" customFormat="1">
      <c r="K473" s="1302"/>
    </row>
    <row r="474" spans="11:11" s="1125" customFormat="1">
      <c r="K474" s="1302"/>
    </row>
    <row r="475" spans="11:11" s="1125" customFormat="1">
      <c r="K475" s="1302"/>
    </row>
    <row r="476" spans="11:11" s="1125" customFormat="1">
      <c r="K476" s="1302"/>
    </row>
    <row r="477" spans="11:11" s="1125" customFormat="1">
      <c r="K477" s="1302"/>
    </row>
    <row r="478" spans="11:11" s="1125" customFormat="1">
      <c r="K478" s="1302"/>
    </row>
    <row r="479" spans="11:11" s="1125" customFormat="1">
      <c r="K479" s="1302"/>
    </row>
    <row r="480" spans="11:11" s="1125" customFormat="1">
      <c r="K480" s="1302"/>
    </row>
    <row r="481" spans="11:11" s="1125" customFormat="1">
      <c r="K481" s="1302"/>
    </row>
    <row r="482" spans="11:11" s="1125" customFormat="1">
      <c r="K482" s="1302"/>
    </row>
    <row r="483" spans="11:11" s="1125" customFormat="1">
      <c r="K483" s="1302"/>
    </row>
    <row r="484" spans="11:11" s="1125" customFormat="1">
      <c r="K484" s="1302"/>
    </row>
    <row r="485" spans="11:11" s="1125" customFormat="1">
      <c r="K485" s="1302"/>
    </row>
    <row r="486" spans="11:11" s="1125" customFormat="1">
      <c r="K486" s="1302"/>
    </row>
    <row r="487" spans="11:11" s="1125" customFormat="1">
      <c r="K487" s="1302"/>
    </row>
    <row r="488" spans="11:11" s="1125" customFormat="1">
      <c r="K488" s="1302"/>
    </row>
    <row r="489" spans="11:11" s="1125" customFormat="1">
      <c r="K489" s="1302"/>
    </row>
    <row r="490" spans="11:11" s="1125" customFormat="1">
      <c r="K490" s="1302"/>
    </row>
    <row r="491" spans="11:11" s="1125" customFormat="1">
      <c r="K491" s="1302"/>
    </row>
    <row r="492" spans="11:11" s="1125" customFormat="1">
      <c r="K492" s="1302"/>
    </row>
    <row r="493" spans="11:11" s="1125" customFormat="1">
      <c r="K493" s="1302"/>
    </row>
    <row r="494" spans="11:11" s="1125" customFormat="1">
      <c r="K494" s="1302"/>
    </row>
    <row r="495" spans="11:11" s="1125" customFormat="1">
      <c r="K495" s="1302"/>
    </row>
    <row r="496" spans="11:11" s="1125" customFormat="1">
      <c r="K496" s="1302"/>
    </row>
    <row r="497" spans="11:11" s="1125" customFormat="1">
      <c r="K497" s="1302"/>
    </row>
    <row r="498" spans="11:11" s="1125" customFormat="1">
      <c r="K498" s="1302"/>
    </row>
    <row r="499" spans="11:11" s="1125" customFormat="1">
      <c r="K499" s="1302"/>
    </row>
    <row r="500" spans="11:11" s="1125" customFormat="1">
      <c r="K500" s="1302"/>
    </row>
    <row r="501" spans="11:11" s="1125" customFormat="1">
      <c r="K501" s="1302"/>
    </row>
    <row r="502" spans="11:11" s="1125" customFormat="1">
      <c r="K502" s="1302"/>
    </row>
    <row r="503" spans="11:11" s="1125" customFormat="1">
      <c r="K503" s="1302"/>
    </row>
    <row r="504" spans="11:11" s="1125" customFormat="1">
      <c r="K504" s="1302"/>
    </row>
    <row r="505" spans="11:11" s="1125" customFormat="1">
      <c r="K505" s="1302"/>
    </row>
    <row r="506" spans="11:11" s="1125" customFormat="1">
      <c r="K506" s="1302"/>
    </row>
    <row r="507" spans="11:11" s="1125" customFormat="1">
      <c r="K507" s="1302"/>
    </row>
    <row r="508" spans="11:11" s="1125" customFormat="1">
      <c r="K508" s="1302"/>
    </row>
    <row r="509" spans="11:11" s="1125" customFormat="1">
      <c r="K509" s="1302"/>
    </row>
    <row r="510" spans="11:11" s="1125" customFormat="1">
      <c r="K510" s="1302"/>
    </row>
    <row r="511" spans="11:11" s="1125" customFormat="1">
      <c r="K511" s="1302"/>
    </row>
    <row r="512" spans="11:11" s="1125" customFormat="1">
      <c r="K512" s="1302"/>
    </row>
    <row r="513" spans="11:11" s="1125" customFormat="1">
      <c r="K513" s="1302"/>
    </row>
    <row r="514" spans="11:11" s="1125" customFormat="1">
      <c r="K514" s="1302"/>
    </row>
    <row r="515" spans="11:11" s="1125" customFormat="1">
      <c r="K515" s="1302"/>
    </row>
    <row r="516" spans="11:11" s="1125" customFormat="1">
      <c r="K516" s="1302"/>
    </row>
    <row r="517" spans="11:11" s="1125" customFormat="1">
      <c r="K517" s="1302"/>
    </row>
    <row r="518" spans="11:11" s="1125" customFormat="1">
      <c r="K518" s="1302"/>
    </row>
    <row r="519" spans="11:11" s="1125" customFormat="1">
      <c r="K519" s="1302"/>
    </row>
    <row r="520" spans="11:11" s="1125" customFormat="1">
      <c r="K520" s="1302"/>
    </row>
    <row r="521" spans="11:11" s="1125" customFormat="1">
      <c r="K521" s="1302"/>
    </row>
    <row r="522" spans="11:11" s="1125" customFormat="1">
      <c r="K522" s="1302"/>
    </row>
    <row r="523" spans="11:11" s="1125" customFormat="1">
      <c r="K523" s="1302"/>
    </row>
    <row r="524" spans="11:11" s="1125" customFormat="1">
      <c r="K524" s="1302"/>
    </row>
    <row r="525" spans="11:11" s="1125" customFormat="1">
      <c r="K525" s="1302"/>
    </row>
    <row r="526" spans="11:11" s="1125" customFormat="1">
      <c r="K526" s="1302"/>
    </row>
    <row r="527" spans="11:11" s="1125" customFormat="1">
      <c r="K527" s="1302"/>
    </row>
    <row r="528" spans="11:11" s="1125" customFormat="1">
      <c r="K528" s="1302"/>
    </row>
    <row r="529" spans="11:11" s="1125" customFormat="1">
      <c r="K529" s="1302"/>
    </row>
    <row r="530" spans="11:11" s="1125" customFormat="1">
      <c r="K530" s="1302"/>
    </row>
    <row r="531" spans="11:11" s="1125" customFormat="1">
      <c r="K531" s="1302"/>
    </row>
    <row r="532" spans="11:11" s="1125" customFormat="1">
      <c r="K532" s="1302"/>
    </row>
    <row r="533" spans="11:11" s="1125" customFormat="1">
      <c r="K533" s="1302"/>
    </row>
    <row r="534" spans="11:11" s="1125" customFormat="1">
      <c r="K534" s="1302"/>
    </row>
    <row r="535" spans="11:11" s="1125" customFormat="1">
      <c r="K535" s="1302"/>
    </row>
    <row r="536" spans="11:11" s="1125" customFormat="1">
      <c r="K536" s="1302"/>
    </row>
    <row r="537" spans="11:11" s="1125" customFormat="1">
      <c r="K537" s="1302"/>
    </row>
    <row r="538" spans="11:11" s="1125" customFormat="1">
      <c r="K538" s="1302"/>
    </row>
    <row r="539" spans="11:11" s="1125" customFormat="1">
      <c r="K539" s="1302"/>
    </row>
    <row r="540" spans="11:11" s="1125" customFormat="1">
      <c r="K540" s="1302"/>
    </row>
    <row r="541" spans="11:11" s="1125" customFormat="1">
      <c r="K541" s="1302"/>
    </row>
    <row r="542" spans="11:11" s="1125" customFormat="1">
      <c r="K542" s="1302"/>
    </row>
  </sheetData>
  <mergeCells count="17">
    <mergeCell ref="B18:B19"/>
    <mergeCell ref="C18:C19"/>
    <mergeCell ref="I18:J19"/>
    <mergeCell ref="B10:B11"/>
    <mergeCell ref="C10:C11"/>
    <mergeCell ref="I10:J11"/>
    <mergeCell ref="B14:B15"/>
    <mergeCell ref="C14:C15"/>
    <mergeCell ref="I14:J15"/>
    <mergeCell ref="B2:B3"/>
    <mergeCell ref="C2:C3"/>
    <mergeCell ref="I2:J3"/>
    <mergeCell ref="K2:K3"/>
    <mergeCell ref="B6:B7"/>
    <mergeCell ref="C6:C7"/>
    <mergeCell ref="I6:J7"/>
    <mergeCell ref="K6:K7"/>
  </mergeCells>
  <pageMargins left="0.7" right="0.7" top="0.75" bottom="0.75" header="0.3" footer="0.3"/>
  <pageSetup scale="86" fitToHeight="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4006E-35D0-4633-B3C4-B826447ACB5E}">
  <dimension ref="A1:AUU300"/>
  <sheetViews>
    <sheetView workbookViewId="0">
      <selection activeCell="AS17" sqref="AS17"/>
    </sheetView>
  </sheetViews>
  <sheetFormatPr defaultRowHeight="14.5"/>
  <cols>
    <col min="1" max="1" width="40.7265625" customWidth="1"/>
    <col min="2" max="2" width="18.7265625" customWidth="1"/>
    <col min="4" max="43" width="18.7265625" customWidth="1"/>
    <col min="884" max="923" width="9.1796875" style="1"/>
    <col min="1124" max="1243" width="9.1796875" style="2"/>
  </cols>
  <sheetData>
    <row r="1" spans="1:43">
      <c r="A1" s="1555">
        <v>3</v>
      </c>
      <c r="C1" s="1556" t="s">
        <v>396</v>
      </c>
      <c r="E1" s="1557">
        <f ca="1">IF(COUNT(E12:E300)=0,"-",AVERAGE(E12:OFFSET(E12,$A$1-1,0)))</f>
        <v>10205.72526119032</v>
      </c>
      <c r="G1" s="1557">
        <f ca="1">IF(COUNT(G12:G300)=0,"-",AVERAGE(G12:OFFSET(G12,$A$1-1,0)))</f>
        <v>12917.461925984338</v>
      </c>
      <c r="I1" s="1557">
        <f ca="1">IF(COUNT(I12:I300)=0,"-",AVERAGE(I12:OFFSET(I12,$A$1-1,0)))</f>
        <v>963.4</v>
      </c>
      <c r="K1" s="1557" t="str">
        <f ca="1">IF(COUNT(K12:K300)=0,"-",AVERAGE(K12:OFFSET(K12,$A$1-1,0)))</f>
        <v>-</v>
      </c>
      <c r="M1" s="1557" t="str">
        <f ca="1">IF(COUNT(M12:M300)=0,"-",AVERAGE(M12:OFFSET(M12,$A$1-1,0)))</f>
        <v>-</v>
      </c>
      <c r="O1" s="1557">
        <f ca="1">IF(COUNT(O12:O300)=0,"-",AVERAGE(O12:OFFSET(O12,$A$1-1,0)))</f>
        <v>21.532615579480684</v>
      </c>
      <c r="Q1" s="1557">
        <f ca="1">IF(COUNT(Q12:Q300)=0,"-",AVERAGE(Q12:OFFSET(Q12,$A$1-1,0)))</f>
        <v>82.476789530492624</v>
      </c>
      <c r="S1" s="1557">
        <f ca="1">IF(COUNT(S12:S300)=0,"-",AVERAGE(S12:OFFSET(S12,$A$1-1,0)))</f>
        <v>310.2434723201153</v>
      </c>
      <c r="U1" s="1557">
        <f ca="1">IF(COUNT(U12:U300)=0,"-",AVERAGE(U12:OFFSET(U12,$A$1-1,0)))</f>
        <v>7.6151560178306088</v>
      </c>
      <c r="W1" s="1557">
        <f ca="1">IF(COUNT(W12:W300)=0,"-",AVERAGE(W12:OFFSET(W12,$A$1-1,0)))</f>
        <v>153.13186068636742</v>
      </c>
      <c r="Y1" s="1557">
        <f ca="1">IF(COUNT(Y12:Y300)=0,"-",AVERAGE(Y12:OFFSET(Y12,$A$1-1,0)))</f>
        <v>405.06649778340721</v>
      </c>
      <c r="AA1" s="1557" t="str">
        <f ca="1">IF(COUNT(AA12:AA300)=0,"-",AVERAGE(AA12:OFFSET(AA12,$A$1-1,0)))</f>
        <v>-</v>
      </c>
      <c r="AC1" s="1557">
        <f ca="1">IF(COUNT(AC12:AC300)=0,"-",AVERAGE(AC12:OFFSET(AC12,$A$1-1,0)))</f>
        <v>342.62191260291326</v>
      </c>
      <c r="AE1" s="1557">
        <f ca="1">IF(COUNT(AE12:AE300)=0,"-",AVERAGE(AE12:OFFSET(AE12,$A$1-1,0)))</f>
        <v>9434.2262299164886</v>
      </c>
      <c r="AG1" s="1557" t="str">
        <f ca="1">IF(COUNT(AG12:AG300)=0,"-",AVERAGE(AG12:OFFSET(AG12,$A$1-1,0)))</f>
        <v>-</v>
      </c>
      <c r="AI1" s="1557" t="str">
        <f ca="1">IF(COUNT(AI12:AI300)=0,"-",AVERAGE(AI12:OFFSET(AI12,$A$1-1,0)))</f>
        <v>-</v>
      </c>
      <c r="AK1" s="1557">
        <f ca="1">IF(COUNT(AK12:AK300)=0,"-",AVERAGE(AK12:OFFSET(AK12,$A$1-1,0)))</f>
        <v>2309.1952519776501</v>
      </c>
      <c r="AM1" s="1557" t="str">
        <f ca="1">IF(COUNT(AM12:AM300)=0,"-",AVERAGE(AM12:OFFSET(AM12,$A$1-1,0)))</f>
        <v>-</v>
      </c>
      <c r="AO1" s="1557">
        <f ca="1">IF(COUNT(AO12:AO300)=0,"-",AVERAGE(AO12:OFFSET(AO12,$A$1-1,0)))</f>
        <v>118.42938568714376</v>
      </c>
      <c r="AQ1" s="1557">
        <f ca="1">IF(COUNT(AQ12:AQ300)=0,"-",AVERAGE(AQ12:OFFSET(AQ12,$A$1-1,0)))</f>
        <v>21338.51937013194</v>
      </c>
    </row>
    <row r="2" spans="1:43">
      <c r="C2" s="1556" t="s">
        <v>397</v>
      </c>
      <c r="E2" s="1557">
        <f ca="1">IF(COUNT(E12:E300)=0,"-",E1-(2*_xlfn.STDEV.P(E12:OFFSET(E12,$A$1-1,0))))</f>
        <v>8703.8187294118652</v>
      </c>
      <c r="G2" s="1557">
        <f ca="1">IF(COUNT(G12:G300)=0,"-",G1-(2*_xlfn.STDEV.P(G12:OFFSET(G12,$A$1-1,0))))</f>
        <v>-7825.2516663263268</v>
      </c>
      <c r="I2" s="1557">
        <f ca="1">IF(COUNT(I12:I300)=0,"-",I1-(2*_xlfn.STDEV.P(I12:OFFSET(I12,$A$1-1,0))))</f>
        <v>963.4</v>
      </c>
      <c r="K2" s="1557" t="str">
        <f ca="1">IF(COUNT(K12:K300)=0,"-",K1-(2*_xlfn.STDEV.P(K12:OFFSET(K12,$A$1-1,0))))</f>
        <v>-</v>
      </c>
      <c r="M2" s="1557" t="str">
        <f ca="1">IF(COUNT(M12:M300)=0,"-",M1-(2*_xlfn.STDEV.P(M12:OFFSET(M12,$A$1-1,0))))</f>
        <v>-</v>
      </c>
      <c r="O2" s="1557">
        <f ca="1">IF(COUNT(O12:O300)=0,"-",O1-(2*_xlfn.STDEV.P(O12:OFFSET(O12,$A$1-1,0))))</f>
        <v>21.532615579480684</v>
      </c>
      <c r="Q2" s="1557">
        <f ca="1">IF(COUNT(Q12:Q300)=0,"-",Q1-(2*_xlfn.STDEV.P(Q12:OFFSET(Q12,$A$1-1,0))))</f>
        <v>-24.007250154563977</v>
      </c>
      <c r="S2" s="1557">
        <f ca="1">IF(COUNT(S12:S300)=0,"-",S1-(2*_xlfn.STDEV.P(S12:OFFSET(S12,$A$1-1,0))))</f>
        <v>-168.19295226068016</v>
      </c>
      <c r="U2" s="1557">
        <f ca="1">IF(COUNT(U12:U300)=0,"-",U1-(2*_xlfn.STDEV.P(U12:OFFSET(U12,$A$1-1,0))))</f>
        <v>7.6151560178306088</v>
      </c>
      <c r="W2" s="1557">
        <f ca="1">IF(COUNT(W12:W300)=0,"-",W1-(2*_xlfn.STDEV.P(W12:OFFSET(W12,$A$1-1,0))))</f>
        <v>-151.49738817522331</v>
      </c>
      <c r="Y2" s="1557">
        <f ca="1">IF(COUNT(Y12:Y300)=0,"-",Y1-(2*_xlfn.STDEV.P(Y12:OFFSET(Y12,$A$1-1,0))))</f>
        <v>405.06649778340721</v>
      </c>
      <c r="AA2" s="1557" t="str">
        <f ca="1">IF(COUNT(AA12:AA300)=0,"-",AA1-(2*_xlfn.STDEV.P(AA12:OFFSET(AA12,$A$1-1,0))))</f>
        <v>-</v>
      </c>
      <c r="AC2" s="1557">
        <f ca="1">IF(COUNT(AC12:AC300)=0,"-",AC1-(2*_xlfn.STDEV.P(AC12:OFFSET(AC12,$A$1-1,0))))</f>
        <v>342.62191260291326</v>
      </c>
      <c r="AE2" s="1557">
        <f ca="1">IF(COUNT(AE12:AE300)=0,"-",AE1-(2*_xlfn.STDEV.P(AE12:OFFSET(AE12,$A$1-1,0))))</f>
        <v>-14357.45749961159</v>
      </c>
      <c r="AG2" s="1557" t="str">
        <f ca="1">IF(COUNT(AG12:AG300)=0,"-",AG1-(2*_xlfn.STDEV.P(AG12:OFFSET(AG12,$A$1-1,0))))</f>
        <v>-</v>
      </c>
      <c r="AI2" s="1557" t="str">
        <f ca="1">IF(COUNT(AI12:AI300)=0,"-",AI1-(2*_xlfn.STDEV.P(AI12:OFFSET(AI12,$A$1-1,0))))</f>
        <v>-</v>
      </c>
      <c r="AK2" s="1557">
        <f ca="1">IF(COUNT(AK12:AK300)=0,"-",AK1-(2*_xlfn.STDEV.P(AK12:OFFSET(AK12,$A$1-1,0))))</f>
        <v>-2288.3921789507999</v>
      </c>
      <c r="AM2" s="1557" t="str">
        <f ca="1">IF(COUNT(AM12:AM300)=0,"-",AM1-(2*_xlfn.STDEV.P(AM12:OFFSET(AM12,$A$1-1,0))))</f>
        <v>-</v>
      </c>
      <c r="AO2" s="1557">
        <f ca="1">IF(COUNT(AO12:AO300)=0,"-",AO1-(2*_xlfn.STDEV.P(AO12:OFFSET(AO12,$A$1-1,0))))</f>
        <v>118.42938568714376</v>
      </c>
      <c r="AQ2" s="1557">
        <f ca="1">IF(COUNT(AQ12:AQ300)=0,"-",AQ1-(2*_xlfn.STDEV.P(AQ12:OFFSET(AQ12,$A$1-1,0))))</f>
        <v>-19806.318512622067</v>
      </c>
    </row>
    <row r="3" spans="1:43">
      <c r="A3" s="3176" t="s">
        <v>74</v>
      </c>
      <c r="C3" s="1556" t="s">
        <v>398</v>
      </c>
      <c r="E3" s="1557">
        <f ca="1">IF(COUNT(E12:E300)=0,"-",E1+(2*_xlfn.STDEV.P(E12:OFFSET(E12,$A$1-1,0))))</f>
        <v>11707.631792968776</v>
      </c>
      <c r="G3" s="1557">
        <f ca="1">IF(COUNT(G12:G300)=0,"-",G1+(2*_xlfn.STDEV.P(G12:OFFSET(G12,$A$1-1,0))))</f>
        <v>33660.175518295</v>
      </c>
      <c r="I3" s="1557">
        <f ca="1">IF(COUNT(I12:I300)=0,"-",I1+(2*_xlfn.STDEV.P(I12:OFFSET(I12,$A$1-1,0))))</f>
        <v>963.4</v>
      </c>
      <c r="K3" s="1557" t="str">
        <f ca="1">IF(COUNT(K12:K300)=0,"-",K1+(2*_xlfn.STDEV.P(K12:OFFSET(K12,$A$1-1,0))))</f>
        <v>-</v>
      </c>
      <c r="M3" s="1557" t="str">
        <f ca="1">IF(COUNT(M12:M300)=0,"-",M1+(2*_xlfn.STDEV.P(M12:OFFSET(M12,$A$1-1,0))))</f>
        <v>-</v>
      </c>
      <c r="O3" s="1557">
        <f ca="1">IF(COUNT(O12:O300)=0,"-",O1+(2*_xlfn.STDEV.P(O12:OFFSET(O12,$A$1-1,0))))</f>
        <v>21.532615579480684</v>
      </c>
      <c r="Q3" s="1557">
        <f ca="1">IF(COUNT(Q12:Q300)=0,"-",Q1+(2*_xlfn.STDEV.P(Q12:OFFSET(Q12,$A$1-1,0))))</f>
        <v>188.96082921554921</v>
      </c>
      <c r="S3" s="1557">
        <f ca="1">IF(COUNT(S12:S300)=0,"-",S1+(2*_xlfn.STDEV.P(S12:OFFSET(S12,$A$1-1,0))))</f>
        <v>788.67989690091076</v>
      </c>
      <c r="U3" s="1557">
        <f ca="1">IF(COUNT(U12:U300)=0,"-",U1+(2*_xlfn.STDEV.P(U12:OFFSET(U12,$A$1-1,0))))</f>
        <v>7.6151560178306088</v>
      </c>
      <c r="W3" s="1557">
        <f ca="1">IF(COUNT(W12:W300)=0,"-",W1+(2*_xlfn.STDEV.P(W12:OFFSET(W12,$A$1-1,0))))</f>
        <v>457.76110954795814</v>
      </c>
      <c r="Y3" s="1557">
        <f ca="1">IF(COUNT(Y12:Y300)=0,"-",Y1+(2*_xlfn.STDEV.P(Y12:OFFSET(Y12,$A$1-1,0))))</f>
        <v>405.06649778340721</v>
      </c>
      <c r="AA3" s="1557" t="str">
        <f ca="1">IF(COUNT(AA12:AA300)=0,"-",AA1+(2*_xlfn.STDEV.P(AA12:OFFSET(AA12,$A$1-1,0))))</f>
        <v>-</v>
      </c>
      <c r="AC3" s="1557">
        <f ca="1">IF(COUNT(AC12:AC300)=0,"-",AC1+(2*_xlfn.STDEV.P(AC12:OFFSET(AC12,$A$1-1,0))))</f>
        <v>342.62191260291326</v>
      </c>
      <c r="AE3" s="1557">
        <f ca="1">IF(COUNT(AE12:AE300)=0,"-",AE1+(2*_xlfn.STDEV.P(AE12:OFFSET(AE12,$A$1-1,0))))</f>
        <v>33225.909959444565</v>
      </c>
      <c r="AG3" s="1557" t="str">
        <f ca="1">IF(COUNT(AG12:AG300)=0,"-",AG1+(2*_xlfn.STDEV.P(AG12:OFFSET(AG12,$A$1-1,0))))</f>
        <v>-</v>
      </c>
      <c r="AI3" s="1557" t="str">
        <f ca="1">IF(COUNT(AI12:AI300)=0,"-",AI1+(2*_xlfn.STDEV.P(AI12:OFFSET(AI12,$A$1-1,0))))</f>
        <v>-</v>
      </c>
      <c r="AK3" s="1557">
        <f ca="1">IF(COUNT(AK12:AK300)=0,"-",AK1+(2*_xlfn.STDEV.P(AK12:OFFSET(AK12,$A$1-1,0))))</f>
        <v>6906.7826829060996</v>
      </c>
      <c r="AM3" s="1557" t="str">
        <f ca="1">IF(COUNT(AM12:AM300)=0,"-",AM1+(2*_xlfn.STDEV.P(AM12:OFFSET(AM12,$A$1-1,0))))</f>
        <v>-</v>
      </c>
      <c r="AO3" s="1557">
        <f ca="1">IF(COUNT(AO12:AO300)=0,"-",AO1+(2*_xlfn.STDEV.P(AO12:OFFSET(AO12,$A$1-1,0))))</f>
        <v>118.42938568714376</v>
      </c>
      <c r="AQ3" s="1557">
        <f ca="1">IF(COUNT(AQ12:AQ300)=0,"-",AQ1+(2*_xlfn.STDEV.P(AQ12:OFFSET(AQ12,$A$1-1,0))))</f>
        <v>62483.357252885951</v>
      </c>
    </row>
    <row r="4" spans="1:43">
      <c r="A4" s="3176"/>
      <c r="C4" s="1556" t="s">
        <v>399</v>
      </c>
      <c r="E4" s="1558">
        <f ca="1">IF(COUNT(E12:E300)=0,"-",AVERAGEIFS(E12:E300, E12:E300, "&gt;="&amp;E2,E12:E300,"&lt;="&amp;E3))</f>
        <v>10205.72526119032</v>
      </c>
      <c r="G4" s="1558">
        <f ca="1">IF(COUNT(G12:G300)=0,"-",AVERAGEIFS(G12:G300, G12:G300, "&gt;="&amp;G2,G12:G300,"&lt;="&amp;G3))</f>
        <v>12917.461925984338</v>
      </c>
      <c r="I4" s="1558">
        <f ca="1">IF(COUNT(I12:I300)=0,"-",AVERAGEIFS(I12:I300, I12:I300, "&gt;="&amp;I2,I12:I300,"&lt;="&amp;I3))</f>
        <v>963.4</v>
      </c>
      <c r="K4" s="1558" t="str">
        <f>IF(COUNT(K12:K300)=0,"-",AVERAGEIFS(K12:K300, K12:K300, "&gt;="&amp;K2,K12:K300,"&lt;="&amp;K3))</f>
        <v>-</v>
      </c>
      <c r="M4" s="1558" t="str">
        <f>IF(COUNT(M12:M300)=0,"-",AVERAGEIFS(M12:M300, M12:M300, "&gt;="&amp;M2,M12:M300,"&lt;="&amp;M3))</f>
        <v>-</v>
      </c>
      <c r="O4" s="1558">
        <f ca="1">IF(COUNT(O12:O300)=0,"-",AVERAGEIFS(O12:O300, O12:O300, "&gt;="&amp;O2,O12:O300,"&lt;="&amp;O3))</f>
        <v>21.532615579480684</v>
      </c>
      <c r="Q4" s="1558">
        <f ca="1">IF(COUNT(Q12:Q300)=0,"-",AVERAGEIFS(Q12:Q300, Q12:Q300, "&gt;="&amp;Q2,Q12:Q300,"&lt;="&amp;Q3))</f>
        <v>82.476789530492624</v>
      </c>
      <c r="S4" s="1558">
        <f ca="1">IF(COUNT(S12:S300)=0,"-",AVERAGEIFS(S12:S300, S12:S300, "&gt;="&amp;S2,S12:S300,"&lt;="&amp;S3))</f>
        <v>310.2434723201153</v>
      </c>
      <c r="U4" s="1558">
        <f ca="1">IF(COUNT(U12:U300)=0,"-",AVERAGEIFS(U12:U300, U12:U300, "&gt;="&amp;U2,U12:U300,"&lt;="&amp;U3))</f>
        <v>7.6151560178306088</v>
      </c>
      <c r="W4" s="1558">
        <f ca="1">IF(COUNT(W12:W300)=0,"-",AVERAGEIFS(W12:W300, W12:W300, "&gt;="&amp;W2,W12:W300,"&lt;="&amp;W3))</f>
        <v>153.13186068636742</v>
      </c>
      <c r="Y4" s="1558">
        <f ca="1">IF(COUNT(Y12:Y300)=0,"-",AVERAGEIFS(Y12:Y300, Y12:Y300, "&gt;="&amp;Y2,Y12:Y300,"&lt;="&amp;Y3))</f>
        <v>405.06649778340721</v>
      </c>
      <c r="AA4" s="1558" t="str">
        <f>IF(COUNT(AA12:AA300)=0,"-",AVERAGEIFS(AA12:AA300, AA12:AA300, "&gt;="&amp;AA2,AA12:AA300,"&lt;="&amp;AA3))</f>
        <v>-</v>
      </c>
      <c r="AC4" s="1558">
        <f ca="1">IF(COUNT(AC12:AC300)=0,"-",AVERAGEIFS(AC12:AC300, AC12:AC300, "&gt;="&amp;AC2,AC12:AC300,"&lt;="&amp;AC3))</f>
        <v>342.62191260291326</v>
      </c>
      <c r="AE4" s="1558">
        <f ca="1">IF(COUNT(AE12:AE300)=0,"-",AVERAGEIFS(AE12:AE300, AE12:AE300, "&gt;="&amp;AE2,AE12:AE300,"&lt;="&amp;AE3))</f>
        <v>9434.2262299164886</v>
      </c>
      <c r="AG4" s="1558" t="str">
        <f>IF(COUNT(AG12:AG300)=0,"-",AVERAGEIFS(AG12:AG300, AG12:AG300, "&gt;="&amp;AG2,AG12:AG300,"&lt;="&amp;AG3))</f>
        <v>-</v>
      </c>
      <c r="AI4" s="1558" t="str">
        <f>IF(COUNT(AI12:AI300)=0,"-",AVERAGEIFS(AI12:AI300, AI12:AI300, "&gt;="&amp;AI2,AI12:AI300,"&lt;="&amp;AI3))</f>
        <v>-</v>
      </c>
      <c r="AK4" s="1558">
        <f ca="1">IF(COUNT(AK12:AK300)=0,"-",AVERAGEIFS(AK12:AK300, AK12:AK300, "&gt;="&amp;AK2,AK12:AK300,"&lt;="&amp;AK3))</f>
        <v>2309.1952519776501</v>
      </c>
      <c r="AM4" s="1558" t="str">
        <f>IF(COUNT(AM12:AM300)=0,"-",AVERAGEIFS(AM12:AM300, AM12:AM300, "&gt;="&amp;AM2,AM12:AM300,"&lt;="&amp;AM3))</f>
        <v>-</v>
      </c>
      <c r="AO4" s="1558">
        <f ca="1">IF(COUNT(AO12:AO300)=0,"-",AVERAGEIFS(AO12:AO300, AO12:AO300, "&gt;="&amp;AO2,AO12:AO300,"&lt;="&amp;AO3))</f>
        <v>118.42938568714376</v>
      </c>
      <c r="AQ4" s="1558">
        <f ca="1">IF(COUNT(AQ12:AQ300)=0,"-",AVERAGEIFS(AQ12:AQ300, AQ12:AQ300, "&gt;="&amp;AQ2,AQ12:AQ300,"&lt;="&amp;AQ3))</f>
        <v>21338.51937013194</v>
      </c>
    </row>
    <row r="5" spans="1:43">
      <c r="A5" s="3176"/>
      <c r="C5" s="1556" t="s">
        <v>400</v>
      </c>
      <c r="E5" s="1738">
        <f ca="1">IF(COUNT(E12:E300)=0,"-",SUMIFS(D12:D300,E12:E300,"&gt;="&amp;E2,E12:E300,"&lt;="&amp;E3)/SUMIFS($B12:$B300,E12:E300,"&gt;="&amp;E2,E12:E300,"&lt;="&amp;E3))</f>
        <v>10268.089546575602</v>
      </c>
      <c r="G5" s="1559">
        <f ca="1">IF(COUNT(G12:G300)=0,"-",SUMIFS(F12:F300,G12:G300,"&gt;="&amp;G2,G12:G300,"&lt;="&amp;G3)/SUMIFS($B12:$B300,G12:G300,"&gt;="&amp;G2,G12:G300,"&lt;="&amp;G3))</f>
        <v>15620.182627019432</v>
      </c>
      <c r="I5" s="1559">
        <f ca="1">IF(COUNT(I12:I300)=0,"-",SUMIFS(H12:H300,I12:I300,"&gt;="&amp;I2,I12:I300,"&lt;="&amp;I3)/SUMIFS($B12:$B300,I12:I300,"&gt;="&amp;I2,I12:I300,"&lt;="&amp;I3))</f>
        <v>963.4</v>
      </c>
      <c r="K5" s="1559" t="str">
        <f>IF(COUNT(K12:K300)=0,"-",SUMIFS(J12:J300,K12:K300,"&gt;="&amp;K2,K12:K300,"&lt;="&amp;K3)/SUMIFS($B12:$B300,K12:K300,"&gt;="&amp;K2,K12:K300,"&lt;="&amp;K3))</f>
        <v>-</v>
      </c>
      <c r="M5" s="1559" t="str">
        <f>IF(COUNT(M12:M300)=0,"-",SUMIFS(L12:L300,M12:M300,"&gt;="&amp;M2,M12:M300,"&lt;="&amp;M3)/SUMIFS($B12:$B300,M12:M300,"&gt;="&amp;M2,M12:M300,"&lt;="&amp;M3))</f>
        <v>-</v>
      </c>
      <c r="O5" s="1559">
        <f ca="1">IF(COUNT(O12:O300)=0,"-",SUMIFS(N12:N300,O12:O300,"&gt;="&amp;O2,O12:O300,"&lt;="&amp;O3)/SUMIFS($B12:$B300,O12:O300,"&gt;="&amp;O2,O12:O300,"&lt;="&amp;O3))</f>
        <v>21.532615579480684</v>
      </c>
      <c r="Q5" s="1559">
        <f ca="1">IF(COUNT(Q12:Q300)=0,"-",SUMIFS(P12:P300,Q12:Q300,"&gt;="&amp;Q2,Q12:Q300,"&lt;="&amp;Q3)/SUMIFS($B12:$B300,Q12:Q300,"&gt;="&amp;Q2,Q12:Q300,"&lt;="&amp;Q3))</f>
        <v>68.602200889721374</v>
      </c>
      <c r="S5" s="1559">
        <f ca="1">IF(COUNT(S12:S300)=0,"-",SUMIFS(R12:R300,S12:S300,"&gt;="&amp;S2,S12:S300,"&lt;="&amp;S3)/SUMIFS($B12:$B300,S12:S300,"&gt;="&amp;S2,S12:S300,"&lt;="&amp;S3))</f>
        <v>247.90447202060406</v>
      </c>
      <c r="U5" s="1559">
        <f ca="1">IF(COUNT(U12:U300)=0,"-",SUMIFS(T12:T300,U12:U300,"&gt;="&amp;U2,U12:U300,"&lt;="&amp;U3)/SUMIFS($B12:$B300,U12:U300,"&gt;="&amp;U2,U12:U300,"&lt;="&amp;U3))</f>
        <v>7.6151560178306088</v>
      </c>
      <c r="W5" s="1559">
        <f ca="1">IF(COUNT(W12:W300)=0,"-",SUMIFS(V12:V300,W12:W300,"&gt;="&amp;W2,W12:W300,"&lt;="&amp;W3)/SUMIFS($B12:$B300,W12:W300,"&gt;="&amp;W2,W12:W300,"&lt;="&amp;W3))</f>
        <v>113.43947553266214</v>
      </c>
      <c r="Y5" s="1559">
        <f ca="1">IF(COUNT(Y12:Y300)=0,"-",SUMIFS(X12:X300,Y12:Y300,"&gt;="&amp;Y2,Y12:Y300,"&lt;="&amp;Y3)/SUMIFS($B12:$B300,Y12:Y300,"&gt;="&amp;Y2,Y12:Y300,"&lt;="&amp;Y3))</f>
        <v>405.06649778340721</v>
      </c>
      <c r="AA5" s="1559" t="str">
        <f>IF(COUNT(AA12:AA300)=0,"-",SUMIFS(Z12:Z300,AA12:AA300,"&gt;="&amp;AA2,AA12:AA300,"&lt;="&amp;AA3)/SUMIFS($B12:$B300,AA12:AA300,"&gt;="&amp;AA2,AA12:AA300,"&lt;="&amp;AA3))</f>
        <v>-</v>
      </c>
      <c r="AC5" s="1559">
        <f ca="1">IF(COUNT(AC12:AC300)=0,"-",SUMIFS(AB12:AB300,AC12:AC300,"&gt;="&amp;AC2,AC12:AC300,"&lt;="&amp;AC3)/SUMIFS($B12:$B300,AC12:AC300,"&gt;="&amp;AC2,AC12:AC300,"&lt;="&amp;AC3))</f>
        <v>342.62191260291326</v>
      </c>
      <c r="AE5" s="1559">
        <f ca="1">IF(COUNT(AE12:AE300)=0,"-",SUMIFS(AD12:AD300,AE12:AE300,"&gt;="&amp;AE2,AE12:AE300,"&lt;="&amp;AE3)/SUMIFS($B12:$B300,AE12:AE300,"&gt;="&amp;AE2,AE12:AE300,"&lt;="&amp;AE3))</f>
        <v>13874.767596281541</v>
      </c>
      <c r="AG5" s="1559" t="str">
        <f>IF(COUNT(AG12:AG300)=0,"-",SUMIFS(AF12:AF300,AG12:AG300,"&gt;="&amp;AG2,AG12:AG300,"&lt;="&amp;AG3)/SUMIFS($B12:$B300,AG12:AG300,"&gt;="&amp;AG2,AG12:AG300,"&lt;="&amp;AG3))</f>
        <v>-</v>
      </c>
      <c r="AI5" s="1559" t="str">
        <f>IF(COUNT(AI12:AI300)=0,"-",SUMIFS(AH12:AH300,AI12:AI300,"&gt;="&amp;AI2,AI12:AI300,"&lt;="&amp;AI3)/SUMIFS($B12:$B300,AI12:AI300,"&gt;="&amp;AI2,AI12:AI300,"&lt;="&amp;AI3))</f>
        <v>-</v>
      </c>
      <c r="AK5" s="1559">
        <f ca="1">IF(COUNT(AK12:AK300)=0,"-",SUMIFS(AJ12:AJ300,AK12:AK300,"&gt;="&amp;AK2,AK12:AK300,"&lt;="&amp;AK3)/SUMIFS($B12:$B300,AK12:AK300,"&gt;="&amp;AK2,AK12:AK300,"&lt;="&amp;AK3))</f>
        <v>2071.7321191424776</v>
      </c>
      <c r="AM5" s="1559" t="str">
        <f>IF(COUNT(AM12:AM300)=0,"-",SUMIFS(AL12:AL300,AM12:AM300,"&gt;="&amp;AM2,AM12:AM300,"&lt;="&amp;AM3)/SUMIFS($B12:$B300,AM12:AM300,"&gt;="&amp;AM2,AM12:AM300,"&lt;="&amp;AM3))</f>
        <v>-</v>
      </c>
      <c r="AO5" s="1559">
        <f ca="1">IF(COUNT(AO12:AO300)=0,"-",SUMIFS(AN12:AN300,AO12:AO300,"&gt;="&amp;AO2,AO12:AO300,"&lt;="&amp;AO3)/SUMIFS($B12:$B300,AO12:AO300,"&gt;="&amp;AO2,AO12:AO300,"&lt;="&amp;AO3))</f>
        <v>118.42938568714376</v>
      </c>
      <c r="AQ5" s="1559">
        <f ca="1">IF(COUNT(AQ12:AQ300)=0,"-",SUMIFS(AP12:AP300,AQ12:AQ300,"&gt;="&amp;AQ2,AQ12:AQ300,"&lt;="&amp;AQ3)/SUMIFS($B12:$B300,AQ12:AQ300,"&gt;="&amp;AQ2,AQ12:AQ300,"&lt;="&amp;AQ3))</f>
        <v>29404.211724530451</v>
      </c>
    </row>
    <row r="6" spans="1:43">
      <c r="A6" s="3176"/>
      <c r="C6" s="1556" t="s">
        <v>401</v>
      </c>
      <c r="E6" s="1560">
        <f ca="1">IF(COUNT(E12:E300)=0,"-",SUMIFS(E12:E300, E12:E300, "&gt;="&amp;E2,E12:E300,"&lt;="&amp;E3)/($A$1-COUNTIF(E12:E300,"&lt;"&amp;E$2)-COUNTIF(E12:E300,"&gt;"&amp;E$3)))</f>
        <v>10205.72526119032</v>
      </c>
      <c r="G6" s="1560">
        <f ca="1">IF(COUNT(G12:G300)=0,"-",SUMIFS(G12:G300, G12:G300, "&gt;="&amp;G2,G12:G300,"&lt;="&amp;G3)/($A$1-COUNTIF(G12:G300,"&lt;"&amp;G$2)-COUNTIF(G12:G300,"&gt;"&amp;G$3)))</f>
        <v>8611.6412839895584</v>
      </c>
      <c r="I6" s="1560">
        <f ca="1">IF(COUNT(I12:I300)=0,"-",SUMIFS(I12:I300, I12:I300, "&gt;="&amp;I2,I12:I300,"&lt;="&amp;I3)/($A$1-COUNTIF(I12:I300,"&lt;"&amp;I$2)-COUNTIF(I12:I300,"&gt;"&amp;I$3)))</f>
        <v>321.13333333333333</v>
      </c>
      <c r="K6" s="1560" t="str">
        <f>IF(COUNT(K12:K300)=0,"-",SUMIFS(K12:K300, K12:K300, "&gt;="&amp;K2,K12:K300,"&lt;="&amp;K3)/($A$1-COUNTIF(K12:K300,"&lt;"&amp;K$2)-COUNTIF(K12:K300,"&gt;"&amp;K$3)))</f>
        <v>-</v>
      </c>
      <c r="M6" s="1560" t="str">
        <f>IF(COUNT(M12:M300)=0,"-",SUMIFS(M12:M300, M12:M300, "&gt;="&amp;M2,M12:M300,"&lt;="&amp;M3)/($A$1-COUNTIF(M12:M300,"&lt;"&amp;M$2)-COUNTIF(M12:M300,"&gt;"&amp;M$3)))</f>
        <v>-</v>
      </c>
      <c r="O6" s="1560">
        <f ca="1">IF(COUNT(O12:O300)=0,"-",SUMIFS(O12:O300, O12:O300, "&gt;="&amp;O2,O12:O300,"&lt;="&amp;O3)/($A$1-COUNTIF(O12:O300,"&lt;"&amp;O$2)-COUNTIF(O12:O300,"&gt;"&amp;O$3)))</f>
        <v>7.1775385264935609</v>
      </c>
      <c r="Q6" s="1560">
        <f ca="1">IF(COUNT(Q12:Q300)=0,"-",SUMIFS(Q12:Q300, Q12:Q300, "&gt;="&amp;Q2,Q12:Q300,"&lt;="&amp;Q3)/($A$1-COUNTIF(Q12:Q300,"&lt;"&amp;Q$2)-COUNTIF(Q12:Q300,"&gt;"&amp;Q$3)))</f>
        <v>54.984526353661749</v>
      </c>
      <c r="S6" s="1560">
        <f ca="1">IF(COUNT(S12:S300)=0,"-",SUMIFS(S12:S300, S12:S300, "&gt;="&amp;S2,S12:S300,"&lt;="&amp;S3)/($A$1-COUNTIF(S12:S300,"&lt;"&amp;S$2)-COUNTIF(S12:S300,"&gt;"&amp;S$3)))</f>
        <v>206.82898154674353</v>
      </c>
      <c r="U6" s="1560">
        <f ca="1">IF(COUNT(U12:U300)=0,"-",SUMIFS(U12:U300, U12:U300, "&gt;="&amp;U2,U12:U300,"&lt;="&amp;U3)/($A$1-COUNTIF(U12:U300,"&lt;"&amp;U$2)-COUNTIF(U12:U300,"&gt;"&amp;U$3)))</f>
        <v>2.5383853392768696</v>
      </c>
      <c r="W6" s="1560">
        <f ca="1">IF(COUNT(W12:W300)=0,"-",SUMIFS(W12:W300, W12:W300, "&gt;="&amp;W2,W12:W300,"&lt;="&amp;W3)/($A$1-COUNTIF(W12:W300,"&lt;"&amp;W$2)-COUNTIF(W12:W300,"&gt;"&amp;W$3)))</f>
        <v>102.08790712424495</v>
      </c>
      <c r="Y6" s="1560">
        <f ca="1">IF(COUNT(Y12:Y300)=0,"-",SUMIFS(Y12:Y300, Y12:Y300, "&gt;="&amp;Y2,Y12:Y300,"&lt;="&amp;Y3)/($A$1-COUNTIF(Y12:Y300,"&lt;"&amp;Y$2)-COUNTIF(Y12:Y300,"&gt;"&amp;Y$3)))</f>
        <v>135.0221659278024</v>
      </c>
      <c r="AA6" s="1560" t="str">
        <f>IF(COUNT(AA12:AA300)=0,"-",SUMIFS(AA12:AA300, AA12:AA300, "&gt;="&amp;AA2,AA12:AA300,"&lt;="&amp;AA3)/($A$1-COUNTIF(AA12:AA300,"&lt;"&amp;AA$2)-COUNTIF(AA12:AA300,"&gt;"&amp;AA$3)))</f>
        <v>-</v>
      </c>
      <c r="AC6" s="1560">
        <f ca="1">IF(COUNT(AC12:AC300)=0,"-",SUMIFS(AC12:AC300, AC12:AC300, "&gt;="&amp;AC2,AC12:AC300,"&lt;="&amp;AC3)/($A$1-COUNTIF(AC12:AC300,"&lt;"&amp;AC$2)-COUNTIF(AC12:AC300,"&gt;"&amp;AC$3)))</f>
        <v>114.20730420097108</v>
      </c>
      <c r="AE6" s="1560">
        <f ca="1">IF(COUNT(AE12:AE300)=0,"-",SUMIFS(AE12:AE300, AE12:AE300, "&gt;="&amp;AE2,AE12:AE300,"&lt;="&amp;AE3)/($A$1-COUNTIF(AE12:AE300,"&lt;"&amp;AE$2)-COUNTIF(AE12:AE300,"&gt;"&amp;AE$3)))</f>
        <v>9434.2262299164886</v>
      </c>
      <c r="AG6" s="1560" t="str">
        <f>IF(COUNT(AG12:AG300)=0,"-",SUMIFS(AG12:AG300, AG12:AG300, "&gt;="&amp;AG2,AG12:AG300,"&lt;="&amp;AG3)/($A$1-COUNTIF(AG12:AG300,"&lt;"&amp;AG$2)-COUNTIF(AG12:AG300,"&gt;"&amp;AG$3)))</f>
        <v>-</v>
      </c>
      <c r="AI6" s="1560" t="str">
        <f>IF(COUNT(AI12:AI300)=0,"-",SUMIFS(AI12:AI300, AI12:AI300, "&gt;="&amp;AI2,AI12:AI300,"&lt;="&amp;AI3)/($A$1-COUNTIF(AI12:AI300,"&lt;"&amp;AI$2)-COUNTIF(AI12:AI300,"&gt;"&amp;AI$3)))</f>
        <v>-</v>
      </c>
      <c r="AK6" s="1560">
        <f ca="1">IF(COUNT(AK12:AK300)=0,"-",SUMIFS(AK12:AK300, AK12:AK300, "&gt;="&amp;AK2,AK12:AK300,"&lt;="&amp;AK3)/($A$1-COUNTIF(AK12:AK300,"&lt;"&amp;AK$2)-COUNTIF(AK12:AK300,"&gt;"&amp;AK$3)))</f>
        <v>2309.1952519776501</v>
      </c>
      <c r="AM6" s="1560" t="str">
        <f>IF(COUNT(AM12:AM300)=0,"-",SUMIFS(AM12:AM300, AM12:AM300, "&gt;="&amp;AM2,AM12:AM300,"&lt;="&amp;AM3)/($A$1-COUNTIF(AM12:AM300,"&lt;"&amp;AM$2)-COUNTIF(AM12:AM300,"&gt;"&amp;AM$3)))</f>
        <v>-</v>
      </c>
      <c r="AO6" s="1560">
        <f ca="1">IF(COUNT(AO12:AO300)=0,"-",SUMIFS(AO12:AO300, AO12:AO300, "&gt;="&amp;AO2,AO12:AO300,"&lt;="&amp;AO3)/($A$1-COUNTIF(AO12:AO300,"&lt;"&amp;AO$2)-COUNTIF(AO12:AO300,"&gt;"&amp;AO$3)))</f>
        <v>39.476461895714586</v>
      </c>
      <c r="AQ6" s="1560">
        <f ca="1">IF(COUNT(AQ12:AQ300)=0,"-",SUMIFS(AQ12:AQ300, AQ12:AQ300, "&gt;="&amp;AQ2,AQ12:AQ300,"&lt;="&amp;AQ3)/($A$1-COUNTIF(AQ12:AQ300,"&lt;"&amp;AQ$2)-COUNTIF(AQ12:AQ300,"&gt;"&amp;AQ$3)))</f>
        <v>21338.51937013194</v>
      </c>
    </row>
    <row r="9" spans="1:43">
      <c r="D9" t="s">
        <v>75</v>
      </c>
      <c r="E9" s="1561"/>
      <c r="F9" t="s">
        <v>76</v>
      </c>
      <c r="G9" s="1561"/>
      <c r="H9" t="s">
        <v>77</v>
      </c>
      <c r="I9" s="1561"/>
      <c r="J9" t="s">
        <v>78</v>
      </c>
      <c r="K9" s="1561"/>
      <c r="L9" t="s">
        <v>79</v>
      </c>
      <c r="M9" s="1561"/>
      <c r="N9" t="s">
        <v>80</v>
      </c>
      <c r="O9" s="1561"/>
      <c r="P9" t="s">
        <v>81</v>
      </c>
      <c r="Q9" s="1561"/>
      <c r="R9" t="s">
        <v>82</v>
      </c>
      <c r="S9" s="1561"/>
      <c r="T9" t="s">
        <v>83</v>
      </c>
      <c r="U9" s="1561"/>
      <c r="V9" t="s">
        <v>84</v>
      </c>
      <c r="W9" s="1561"/>
      <c r="X9" t="s">
        <v>85</v>
      </c>
      <c r="Y9" s="1561"/>
      <c r="Z9" t="s">
        <v>86</v>
      </c>
      <c r="AA9" s="1561"/>
      <c r="AB9" t="s">
        <v>87</v>
      </c>
      <c r="AC9" s="1561"/>
      <c r="AD9" t="s">
        <v>88</v>
      </c>
      <c r="AE9" s="1561"/>
      <c r="AF9" t="s">
        <v>89</v>
      </c>
      <c r="AG9" s="1561"/>
      <c r="AH9" t="s">
        <v>90</v>
      </c>
      <c r="AI9" s="1561"/>
      <c r="AJ9" t="s">
        <v>91</v>
      </c>
      <c r="AK9" s="1561"/>
      <c r="AL9" t="s">
        <v>92</v>
      </c>
      <c r="AM9" s="1561"/>
      <c r="AN9" t="s">
        <v>93</v>
      </c>
      <c r="AO9" s="1561"/>
      <c r="AP9" t="s">
        <v>94</v>
      </c>
      <c r="AQ9" s="1561"/>
    </row>
    <row r="10" spans="1:43" ht="58">
      <c r="A10" s="1562"/>
      <c r="B10" s="1562"/>
      <c r="D10" s="1562" t="s">
        <v>95</v>
      </c>
      <c r="E10" s="1563" t="str">
        <f>D10&amp;"
per FTE"</f>
        <v>Total Occupancy
per FTE</v>
      </c>
      <c r="F10" s="1562" t="s">
        <v>96</v>
      </c>
      <c r="G10" s="1563" t="str">
        <f>F10&amp;"
per FTE"</f>
        <v>Direct Care Consultant 201
per FTE</v>
      </c>
      <c r="H10" s="1562" t="s">
        <v>97</v>
      </c>
      <c r="I10" s="1563" t="str">
        <f>H10&amp;"
per FTE"</f>
        <v>Temporary Help 202
per FTE</v>
      </c>
      <c r="J10" s="1562" t="s">
        <v>98</v>
      </c>
      <c r="K10" s="1563" t="str">
        <f>J10&amp;"
per FTE"</f>
        <v>Clients and Caregivers Reimb./Stipends 203
per FTE</v>
      </c>
      <c r="L10" s="1562" t="s">
        <v>99</v>
      </c>
      <c r="M10" s="1563" t="str">
        <f>L10&amp;"
per FTE"</f>
        <v>Subcontracted Direct Care 206
per FTE</v>
      </c>
      <c r="N10" s="1562" t="s">
        <v>100</v>
      </c>
      <c r="O10" s="1563" t="str">
        <f>N10&amp;"
per FTE"</f>
        <v>Staff Training 204
per FTE</v>
      </c>
      <c r="P10" s="1562" t="s">
        <v>101</v>
      </c>
      <c r="Q10" s="1563" t="str">
        <f>P10&amp;"
per FTE"</f>
        <v>Staff Mileage / Travel 205
per FTE</v>
      </c>
      <c r="R10" s="1562" t="s">
        <v>102</v>
      </c>
      <c r="S10" s="1563" t="str">
        <f>R10&amp;"
per FTE"</f>
        <v>Meals 207
per FTE</v>
      </c>
      <c r="T10" s="1562" t="s">
        <v>103</v>
      </c>
      <c r="U10" s="1563" t="str">
        <f>T10&amp;"
per FTE"</f>
        <v>Client Transportation 208
per FTE</v>
      </c>
      <c r="V10" s="1562" t="s">
        <v>104</v>
      </c>
      <c r="W10" s="1563" t="str">
        <f>V10&amp;"
per FTE"</f>
        <v>Vehicle Expenses 208
per FTE</v>
      </c>
      <c r="X10" s="1562" t="s">
        <v>105</v>
      </c>
      <c r="Y10" s="1563" t="str">
        <f>X10&amp;"
per FTE"</f>
        <v>Vehicle Depreciation 208
per FTE</v>
      </c>
      <c r="Z10" s="1562" t="s">
        <v>106</v>
      </c>
      <c r="AA10" s="1563" t="str">
        <f>Z10&amp;"
per FTE"</f>
        <v>Incidental Medical /Medicine/Pharmacy 209
per FTE</v>
      </c>
      <c r="AB10" s="1562" t="s">
        <v>107</v>
      </c>
      <c r="AC10" s="1563" t="str">
        <f>AB10&amp;"
per FTE"</f>
        <v>Client Personal Allowances 211
per FTE</v>
      </c>
      <c r="AD10" s="1562" t="s">
        <v>108</v>
      </c>
      <c r="AE10" s="1563" t="str">
        <f>AD10&amp;"
per FTE"</f>
        <v>Provision Material Goods/Svs./Benefits 212
per FTE</v>
      </c>
      <c r="AF10" s="1562" t="s">
        <v>109</v>
      </c>
      <c r="AG10" s="1563" t="str">
        <f>AF10&amp;"
per FTE"</f>
        <v>Direct Client Wages 214
per FTE</v>
      </c>
      <c r="AH10" s="1562" t="s">
        <v>110</v>
      </c>
      <c r="AI10" s="1563" t="str">
        <f>AH10&amp;"
per FTE"</f>
        <v>Other Commercial Prod. &amp; Svs. 214
per FTE</v>
      </c>
      <c r="AJ10" s="1562" t="s">
        <v>111</v>
      </c>
      <c r="AK10" s="1563" t="str">
        <f>AJ10&amp;"
per FTE"</f>
        <v>Program Supplies &amp; Materials 215
per FTE</v>
      </c>
      <c r="AL10" s="1562" t="s">
        <v>112</v>
      </c>
      <c r="AM10" s="1563" t="str">
        <f>AL10&amp;"
per FTE"</f>
        <v>Non Charitable Expenses
per FTE</v>
      </c>
      <c r="AN10" s="1562" t="s">
        <v>113</v>
      </c>
      <c r="AO10" s="1563" t="str">
        <f>AN10&amp;"
per FTE"</f>
        <v>Other Expense
per FTE</v>
      </c>
      <c r="AP10" s="1562" t="s">
        <v>114</v>
      </c>
      <c r="AQ10" s="1563" t="str">
        <f>AP10&amp;"
per FTE"</f>
        <v>Total Other Program Expense
per FTE</v>
      </c>
    </row>
    <row r="11" spans="1:43">
      <c r="A11" t="s">
        <v>115</v>
      </c>
      <c r="B11" t="s">
        <v>116</v>
      </c>
      <c r="D11" t="s">
        <v>117</v>
      </c>
      <c r="E11" s="1561"/>
      <c r="F11" t="s">
        <v>117</v>
      </c>
      <c r="G11" s="1561"/>
      <c r="H11" t="s">
        <v>117</v>
      </c>
      <c r="I11" s="1561"/>
      <c r="J11" t="s">
        <v>117</v>
      </c>
      <c r="K11" s="1561"/>
      <c r="L11" t="s">
        <v>117</v>
      </c>
      <c r="M11" s="1561"/>
      <c r="N11" t="s">
        <v>117</v>
      </c>
      <c r="O11" s="1561"/>
      <c r="P11" t="s">
        <v>117</v>
      </c>
      <c r="Q11" s="1561"/>
      <c r="R11" t="s">
        <v>117</v>
      </c>
      <c r="S11" s="1561"/>
      <c r="T11" t="s">
        <v>117</v>
      </c>
      <c r="U11" s="1561"/>
      <c r="V11" t="s">
        <v>117</v>
      </c>
      <c r="W11" s="1561"/>
      <c r="X11" t="s">
        <v>117</v>
      </c>
      <c r="Y11" s="1561"/>
      <c r="Z11" t="s">
        <v>117</v>
      </c>
      <c r="AA11" s="1561"/>
      <c r="AB11" t="s">
        <v>117</v>
      </c>
      <c r="AC11" s="1561"/>
      <c r="AD11" t="s">
        <v>117</v>
      </c>
      <c r="AE11" s="1561"/>
      <c r="AF11" t="s">
        <v>117</v>
      </c>
      <c r="AG11" s="1561"/>
      <c r="AH11" t="s">
        <v>117</v>
      </c>
      <c r="AI11" s="1561"/>
      <c r="AJ11" t="s">
        <v>117</v>
      </c>
      <c r="AK11" s="1561"/>
      <c r="AL11" t="s">
        <v>117</v>
      </c>
      <c r="AM11" s="1561"/>
      <c r="AN11" t="s">
        <v>117</v>
      </c>
      <c r="AO11" s="1561"/>
      <c r="AP11" t="s">
        <v>117</v>
      </c>
      <c r="AQ11" s="1561"/>
    </row>
    <row r="12" spans="1:43">
      <c r="A12" t="s">
        <v>118</v>
      </c>
      <c r="B12">
        <v>15.79</v>
      </c>
      <c r="D12">
        <v>176661</v>
      </c>
      <c r="E12" s="1564">
        <f>IF(OR($B12=0,D12=0),"",D12/$B12)</f>
        <v>11188.157061431286</v>
      </c>
      <c r="F12">
        <v>40203</v>
      </c>
      <c r="G12" s="1564">
        <f>IF(OR($B12=0,F12=0),"",F12/$B12)</f>
        <v>2546.1051298290058</v>
      </c>
      <c r="I12" s="1564" t="str">
        <f>IF(OR($B12=0,H12=0),"",H12/$B12)</f>
        <v/>
      </c>
      <c r="K12" s="1564" t="str">
        <f>IF(OR($B12=0,J12=0),"",J12/$B12)</f>
        <v/>
      </c>
      <c r="M12" s="1564" t="str">
        <f>IF(OR($B12=0,L12=0),"",L12/$B12)</f>
        <v/>
      </c>
      <c r="N12">
        <v>340</v>
      </c>
      <c r="O12" s="1564">
        <f>IF(OR($B12=0,N12=0),"",N12/$B12)</f>
        <v>21.532615579480684</v>
      </c>
      <c r="P12">
        <v>2143</v>
      </c>
      <c r="Q12" s="1564">
        <f>IF(OR($B12=0,P12=0),"",P12/$B12)</f>
        <v>135.71880937302092</v>
      </c>
      <c r="R12">
        <v>8676</v>
      </c>
      <c r="S12" s="1564">
        <f>IF(OR($B12=0,R12=0),"",R12/$B12)</f>
        <v>549.46168461051298</v>
      </c>
      <c r="U12" s="1564" t="str">
        <f>IF(OR($B12=0,T12=0),"",T12/$B12)</f>
        <v/>
      </c>
      <c r="V12">
        <v>4823</v>
      </c>
      <c r="W12" s="1564">
        <f>IF(OR($B12=0,V12=0),"",V12/$B12)</f>
        <v>305.44648511716275</v>
      </c>
      <c r="X12">
        <v>6396</v>
      </c>
      <c r="Y12" s="1564">
        <f>IF(OR($B12=0,X12=0),"",X12/$B12)</f>
        <v>405.06649778340721</v>
      </c>
      <c r="AA12" s="1564" t="str">
        <f>IF(OR($B12=0,Z12=0),"",Z12/$B12)</f>
        <v/>
      </c>
      <c r="AB12">
        <v>5410</v>
      </c>
      <c r="AC12" s="1564">
        <f>IF(OR($B12=0,AB12=0),"",AB12/$B12)</f>
        <v>342.62191260291326</v>
      </c>
      <c r="AD12">
        <v>11188</v>
      </c>
      <c r="AE12" s="1564">
        <f>IF(OR($B12=0,AD12=0),"",AD12/$B12)</f>
        <v>708.54971500949978</v>
      </c>
      <c r="AG12" s="1564" t="str">
        <f>IF(OR($B12=0,AF12=0),"",AF12/$B12)</f>
        <v/>
      </c>
      <c r="AI12" s="1564" t="str">
        <f>IF(OR($B12=0,AH12=0),"",AH12/$B12)</f>
        <v/>
      </c>
      <c r="AJ12">
        <v>87626</v>
      </c>
      <c r="AK12" s="1564">
        <f>IF(OR($B12=0,AJ12=0),"",AJ12/$B12)</f>
        <v>5549.4616846105137</v>
      </c>
      <c r="AM12" s="1564" t="str">
        <f>IF(OR($B12=0,AL12=0),"",AL12/$B12)</f>
        <v/>
      </c>
      <c r="AN12">
        <v>1870</v>
      </c>
      <c r="AO12" s="1564">
        <f>IF(OR($B12=0,AN12=0),"",AN12/$B12)</f>
        <v>118.42938568714376</v>
      </c>
      <c r="AP12">
        <v>168675</v>
      </c>
      <c r="AQ12" s="1564">
        <f>IF(OR($B12=0,AP12=0),"",AP12/$B12)</f>
        <v>10682.393920202661</v>
      </c>
    </row>
    <row r="13" spans="1:43">
      <c r="A13" t="s">
        <v>724</v>
      </c>
      <c r="B13">
        <v>26.92</v>
      </c>
      <c r="D13">
        <v>270918</v>
      </c>
      <c r="E13" s="1564">
        <f t="shared" ref="E13:G28" si="0">IF(OR($B13=0,D13=0),"",D13/$B13)</f>
        <v>10063.818722139673</v>
      </c>
      <c r="F13">
        <v>626935</v>
      </c>
      <c r="G13" s="1564">
        <f t="shared" si="0"/>
        <v>23288.818722139673</v>
      </c>
      <c r="I13" s="1564" t="str">
        <f t="shared" ref="I13:I76" si="1">IF(OR($B13=0,H13=0),"",H13/$B13)</f>
        <v/>
      </c>
      <c r="K13" s="1564" t="str">
        <f t="shared" ref="K13:K76" si="2">IF(OR($B13=0,J13=0),"",J13/$B13)</f>
        <v/>
      </c>
      <c r="M13" s="1564" t="str">
        <f t="shared" ref="M13:M76" si="3">IF(OR($B13=0,L13=0),"",L13/$B13)</f>
        <v/>
      </c>
      <c r="O13" s="1564" t="str">
        <f t="shared" ref="O13:O76" si="4">IF(OR($B13=0,N13=0),"",N13/$B13)</f>
        <v/>
      </c>
      <c r="P13">
        <v>787</v>
      </c>
      <c r="Q13" s="1564">
        <f t="shared" ref="Q13:Q76" si="5">IF(OR($B13=0,P13=0),"",P13/$B13)</f>
        <v>29.234769687964338</v>
      </c>
      <c r="R13">
        <v>1912</v>
      </c>
      <c r="S13" s="1564">
        <f t="shared" ref="S13:S76" si="6">IF(OR($B13=0,R13=0),"",R13/$B13)</f>
        <v>71.025260029717671</v>
      </c>
      <c r="T13">
        <v>205</v>
      </c>
      <c r="U13" s="1564">
        <f t="shared" ref="U13:U76" si="7">IF(OR($B13=0,T13=0),"",T13/$B13)</f>
        <v>7.6151560178306088</v>
      </c>
      <c r="V13">
        <v>22</v>
      </c>
      <c r="W13" s="1564">
        <f t="shared" ref="W13:W76" si="8">IF(OR($B13=0,V13=0),"",V13/$B13)</f>
        <v>0.81723625557206536</v>
      </c>
      <c r="Y13" s="1564" t="str">
        <f t="shared" ref="Y13:Y76" si="9">IF(OR($B13=0,X13=0),"",X13/$B13)</f>
        <v/>
      </c>
      <c r="AA13" s="1564" t="str">
        <f t="shared" ref="AA13:AA76" si="10">IF(OR($B13=0,Z13=0),"",Z13/$B13)</f>
        <v/>
      </c>
      <c r="AC13" s="1564" t="str">
        <f t="shared" ref="AC13:AC76" si="11">IF(OR($B13=0,AB13=0),"",AB13/$B13)</f>
        <v/>
      </c>
      <c r="AD13">
        <v>706745</v>
      </c>
      <c r="AE13" s="1564">
        <f t="shared" ref="AE13:AE76" si="12">IF(OR($B13=0,AD13=0),"",AD13/$B13)</f>
        <v>26253.528974739969</v>
      </c>
      <c r="AG13" s="1564" t="str">
        <f t="shared" ref="AG13:AG76" si="13">IF(OR($B13=0,AF13=0),"",AF13/$B13)</f>
        <v/>
      </c>
      <c r="AI13" s="1564" t="str">
        <f t="shared" ref="AI13:AI76" si="14">IF(OR($B13=0,AH13=0),"",AH13/$B13)</f>
        <v/>
      </c>
      <c r="AJ13">
        <v>12400</v>
      </c>
      <c r="AK13" s="1564">
        <f t="shared" ref="AK13:AK76" si="15">IF(OR($B13=0,AJ13=0),"",AJ13/$B13)</f>
        <v>460.62407132243681</v>
      </c>
      <c r="AM13" s="1564" t="str">
        <f t="shared" ref="AM13:AM76" si="16">IF(OR($B13=0,AL13=0),"",AL13/$B13)</f>
        <v/>
      </c>
      <c r="AO13" s="1564" t="str">
        <f t="shared" ref="AO13:AO76" si="17">IF(OR($B13=0,AN13=0),"",AN13/$B13)</f>
        <v/>
      </c>
      <c r="AP13">
        <v>1349006</v>
      </c>
      <c r="AQ13" s="1564">
        <f t="shared" ref="AQ13:AQ76" si="18">IF(OR($B13=0,AP13=0),"",AP13/$B13)</f>
        <v>50111.664190193165</v>
      </c>
    </row>
    <row r="14" spans="1:43">
      <c r="A14" t="s">
        <v>717</v>
      </c>
      <c r="B14">
        <v>10</v>
      </c>
      <c r="D14">
        <v>93652</v>
      </c>
      <c r="E14" s="1564">
        <f t="shared" si="0"/>
        <v>9365.2000000000007</v>
      </c>
      <c r="G14" s="1564" t="str">
        <f t="shared" si="0"/>
        <v/>
      </c>
      <c r="H14">
        <v>9634</v>
      </c>
      <c r="I14" s="1564">
        <f t="shared" si="1"/>
        <v>963.4</v>
      </c>
      <c r="K14" s="1564" t="str">
        <f t="shared" si="2"/>
        <v/>
      </c>
      <c r="M14" s="1564" t="str">
        <f t="shared" si="3"/>
        <v/>
      </c>
      <c r="O14" s="1564" t="str">
        <f t="shared" si="4"/>
        <v/>
      </c>
      <c r="Q14" s="1564" t="str">
        <f t="shared" si="5"/>
        <v/>
      </c>
      <c r="S14" s="1564" t="str">
        <f t="shared" si="6"/>
        <v/>
      </c>
      <c r="U14" s="1564" t="str">
        <f t="shared" si="7"/>
        <v/>
      </c>
      <c r="W14" s="1564" t="str">
        <f t="shared" si="8"/>
        <v/>
      </c>
      <c r="Y14" s="1564" t="str">
        <f t="shared" si="9"/>
        <v/>
      </c>
      <c r="AA14" s="1564" t="str">
        <f t="shared" si="10"/>
        <v/>
      </c>
      <c r="AC14" s="1564" t="str">
        <f t="shared" si="11"/>
        <v/>
      </c>
      <c r="AD14">
        <v>13406</v>
      </c>
      <c r="AE14" s="1564">
        <f t="shared" si="12"/>
        <v>1340.6</v>
      </c>
      <c r="AG14" s="1564" t="str">
        <f t="shared" si="13"/>
        <v/>
      </c>
      <c r="AI14" s="1564" t="str">
        <f t="shared" si="14"/>
        <v/>
      </c>
      <c r="AJ14">
        <v>9175</v>
      </c>
      <c r="AK14" s="1564">
        <f t="shared" si="15"/>
        <v>917.5</v>
      </c>
      <c r="AM14" s="1564" t="str">
        <f t="shared" si="16"/>
        <v/>
      </c>
      <c r="AO14" s="1564" t="str">
        <f t="shared" si="17"/>
        <v/>
      </c>
      <c r="AP14">
        <v>32215</v>
      </c>
      <c r="AQ14" s="1564">
        <f t="shared" si="18"/>
        <v>3221.5</v>
      </c>
    </row>
    <row r="15" spans="1:43">
      <c r="E15" s="1564" t="str">
        <f t="shared" si="0"/>
        <v/>
      </c>
      <c r="G15" s="1564" t="str">
        <f t="shared" si="0"/>
        <v/>
      </c>
      <c r="I15" s="1564" t="str">
        <f t="shared" si="1"/>
        <v/>
      </c>
      <c r="K15" s="1564" t="str">
        <f t="shared" si="2"/>
        <v/>
      </c>
      <c r="M15" s="1564" t="str">
        <f t="shared" si="3"/>
        <v/>
      </c>
      <c r="O15" s="1564" t="str">
        <f t="shared" si="4"/>
        <v/>
      </c>
      <c r="Q15" s="1564" t="str">
        <f t="shared" si="5"/>
        <v/>
      </c>
      <c r="S15" s="1564" t="str">
        <f t="shared" si="6"/>
        <v/>
      </c>
      <c r="U15" s="1564" t="str">
        <f t="shared" si="7"/>
        <v/>
      </c>
      <c r="W15" s="1564" t="str">
        <f t="shared" si="8"/>
        <v/>
      </c>
      <c r="Y15" s="1564" t="str">
        <f t="shared" si="9"/>
        <v/>
      </c>
      <c r="AA15" s="1564" t="str">
        <f t="shared" si="10"/>
        <v/>
      </c>
      <c r="AC15" s="1564" t="str">
        <f t="shared" si="11"/>
        <v/>
      </c>
      <c r="AE15" s="1564" t="str">
        <f t="shared" si="12"/>
        <v/>
      </c>
      <c r="AG15" s="1564" t="str">
        <f t="shared" si="13"/>
        <v/>
      </c>
      <c r="AI15" s="1564" t="str">
        <f t="shared" si="14"/>
        <v/>
      </c>
      <c r="AK15" s="1564" t="str">
        <f t="shared" si="15"/>
        <v/>
      </c>
      <c r="AM15" s="1564" t="str">
        <f t="shared" si="16"/>
        <v/>
      </c>
      <c r="AO15" s="1564" t="str">
        <f t="shared" si="17"/>
        <v/>
      </c>
      <c r="AQ15" s="1564" t="str">
        <f t="shared" si="18"/>
        <v/>
      </c>
    </row>
    <row r="16" spans="1:43">
      <c r="B16">
        <f>SUM(B12:B14)</f>
        <v>52.71</v>
      </c>
      <c r="E16" s="1564" t="str">
        <f t="shared" si="0"/>
        <v/>
      </c>
      <c r="G16" s="1564" t="str">
        <f t="shared" si="0"/>
        <v/>
      </c>
      <c r="I16" s="1564" t="str">
        <f t="shared" si="1"/>
        <v/>
      </c>
      <c r="K16" s="1564" t="str">
        <f t="shared" si="2"/>
        <v/>
      </c>
      <c r="M16" s="1564" t="str">
        <f t="shared" si="3"/>
        <v/>
      </c>
      <c r="O16" s="1564" t="str">
        <f t="shared" si="4"/>
        <v/>
      </c>
      <c r="Q16" s="1564" t="str">
        <f t="shared" si="5"/>
        <v/>
      </c>
      <c r="S16" s="1564" t="str">
        <f t="shared" si="6"/>
        <v/>
      </c>
      <c r="U16" s="1564" t="str">
        <f t="shared" si="7"/>
        <v/>
      </c>
      <c r="W16" s="1564" t="str">
        <f t="shared" si="8"/>
        <v/>
      </c>
      <c r="Y16" s="1564" t="str">
        <f t="shared" si="9"/>
        <v/>
      </c>
      <c r="AA16" s="1564" t="str">
        <f t="shared" si="10"/>
        <v/>
      </c>
      <c r="AC16" s="1564" t="str">
        <f t="shared" si="11"/>
        <v/>
      </c>
      <c r="AE16" s="1564" t="str">
        <f t="shared" si="12"/>
        <v/>
      </c>
      <c r="AG16" s="1564" t="str">
        <f t="shared" si="13"/>
        <v/>
      </c>
      <c r="AI16" s="1564" t="str">
        <f t="shared" si="14"/>
        <v/>
      </c>
      <c r="AK16" s="1564" t="str">
        <f t="shared" si="15"/>
        <v/>
      </c>
      <c r="AM16" s="1564" t="str">
        <f t="shared" si="16"/>
        <v/>
      </c>
      <c r="AO16" s="1564" t="str">
        <f t="shared" si="17"/>
        <v/>
      </c>
      <c r="AQ16" s="1564" t="str">
        <f t="shared" si="18"/>
        <v/>
      </c>
    </row>
    <row r="17" spans="5:43">
      <c r="E17" s="1564" t="str">
        <f t="shared" si="0"/>
        <v/>
      </c>
      <c r="G17" s="1564" t="str">
        <f t="shared" si="0"/>
        <v/>
      </c>
      <c r="I17" s="1564" t="str">
        <f t="shared" si="1"/>
        <v/>
      </c>
      <c r="K17" s="1564" t="str">
        <f t="shared" si="2"/>
        <v/>
      </c>
      <c r="M17" s="1564" t="str">
        <f t="shared" si="3"/>
        <v/>
      </c>
      <c r="O17" s="1564" t="str">
        <f t="shared" si="4"/>
        <v/>
      </c>
      <c r="Q17" s="1564" t="str">
        <f t="shared" si="5"/>
        <v/>
      </c>
      <c r="S17" s="1564" t="str">
        <f t="shared" si="6"/>
        <v/>
      </c>
      <c r="U17" s="1564" t="str">
        <f t="shared" si="7"/>
        <v/>
      </c>
      <c r="W17" s="1564" t="str">
        <f t="shared" si="8"/>
        <v/>
      </c>
      <c r="Y17" s="1564" t="str">
        <f t="shared" si="9"/>
        <v/>
      </c>
      <c r="AA17" s="1564" t="str">
        <f t="shared" si="10"/>
        <v/>
      </c>
      <c r="AC17" s="1564" t="str">
        <f t="shared" si="11"/>
        <v/>
      </c>
      <c r="AE17" s="1564" t="str">
        <f t="shared" si="12"/>
        <v/>
      </c>
      <c r="AG17" s="1564" t="str">
        <f t="shared" si="13"/>
        <v/>
      </c>
      <c r="AI17" s="1564" t="str">
        <f t="shared" si="14"/>
        <v/>
      </c>
      <c r="AK17" s="1564" t="str">
        <f t="shared" si="15"/>
        <v/>
      </c>
      <c r="AM17" s="1564" t="str">
        <f t="shared" si="16"/>
        <v/>
      </c>
      <c r="AO17" s="1564" t="str">
        <f t="shared" si="17"/>
        <v/>
      </c>
      <c r="AP17">
        <f>SUM(AP12:AP14)</f>
        <v>1549896</v>
      </c>
      <c r="AQ17" s="1564" t="str">
        <f t="shared" si="18"/>
        <v/>
      </c>
    </row>
    <row r="18" spans="5:43">
      <c r="E18" s="1564" t="str">
        <f t="shared" si="0"/>
        <v/>
      </c>
      <c r="G18" s="1564" t="str">
        <f t="shared" si="0"/>
        <v/>
      </c>
      <c r="I18" s="1564" t="str">
        <f t="shared" si="1"/>
        <v/>
      </c>
      <c r="K18" s="1564" t="str">
        <f t="shared" si="2"/>
        <v/>
      </c>
      <c r="M18" s="1564" t="str">
        <f t="shared" si="3"/>
        <v/>
      </c>
      <c r="O18" s="1564" t="str">
        <f t="shared" si="4"/>
        <v/>
      </c>
      <c r="Q18" s="1564" t="str">
        <f t="shared" si="5"/>
        <v/>
      </c>
      <c r="S18" s="1564" t="str">
        <f t="shared" si="6"/>
        <v/>
      </c>
      <c r="U18" s="1564" t="str">
        <f t="shared" si="7"/>
        <v/>
      </c>
      <c r="W18" s="1564" t="str">
        <f t="shared" si="8"/>
        <v/>
      </c>
      <c r="Y18" s="1564" t="str">
        <f t="shared" si="9"/>
        <v/>
      </c>
      <c r="AA18" s="1564" t="str">
        <f t="shared" si="10"/>
        <v/>
      </c>
      <c r="AC18" s="1564" t="str">
        <f t="shared" si="11"/>
        <v/>
      </c>
      <c r="AE18" s="1564" t="str">
        <f t="shared" si="12"/>
        <v/>
      </c>
      <c r="AG18" s="1564" t="str">
        <f t="shared" si="13"/>
        <v/>
      </c>
      <c r="AI18" s="1564" t="str">
        <f t="shared" si="14"/>
        <v/>
      </c>
      <c r="AK18" s="1564" t="str">
        <f t="shared" si="15"/>
        <v/>
      </c>
      <c r="AM18" s="1564" t="str">
        <f t="shared" si="16"/>
        <v/>
      </c>
      <c r="AO18" s="1564" t="str">
        <f t="shared" si="17"/>
        <v/>
      </c>
      <c r="AP18">
        <f>AP17/3</f>
        <v>516632</v>
      </c>
      <c r="AQ18" s="1564" t="str">
        <f t="shared" si="18"/>
        <v/>
      </c>
    </row>
    <row r="19" spans="5:43">
      <c r="E19" s="1564" t="str">
        <f t="shared" si="0"/>
        <v/>
      </c>
      <c r="G19" s="1564" t="str">
        <f t="shared" si="0"/>
        <v/>
      </c>
      <c r="I19" s="1564" t="str">
        <f t="shared" si="1"/>
        <v/>
      </c>
      <c r="K19" s="1564" t="str">
        <f t="shared" si="2"/>
        <v/>
      </c>
      <c r="M19" s="1564" t="str">
        <f t="shared" si="3"/>
        <v/>
      </c>
      <c r="O19" s="1564" t="str">
        <f t="shared" si="4"/>
        <v/>
      </c>
      <c r="Q19" s="1564" t="str">
        <f t="shared" si="5"/>
        <v/>
      </c>
      <c r="S19" s="1564" t="str">
        <f t="shared" si="6"/>
        <v/>
      </c>
      <c r="U19" s="1564" t="str">
        <f t="shared" si="7"/>
        <v/>
      </c>
      <c r="W19" s="1564" t="str">
        <f t="shared" si="8"/>
        <v/>
      </c>
      <c r="Y19" s="1564" t="str">
        <f t="shared" si="9"/>
        <v/>
      </c>
      <c r="AA19" s="1564" t="str">
        <f t="shared" si="10"/>
        <v/>
      </c>
      <c r="AC19" s="1564" t="str">
        <f t="shared" si="11"/>
        <v/>
      </c>
      <c r="AE19" s="1564" t="str">
        <f t="shared" si="12"/>
        <v/>
      </c>
      <c r="AG19" s="1564" t="str">
        <f t="shared" si="13"/>
        <v/>
      </c>
      <c r="AI19" s="1564" t="str">
        <f t="shared" si="14"/>
        <v/>
      </c>
      <c r="AK19" s="1564" t="str">
        <f t="shared" si="15"/>
        <v/>
      </c>
      <c r="AM19" s="1564" t="str">
        <f t="shared" si="16"/>
        <v/>
      </c>
      <c r="AO19" s="1564" t="str">
        <f t="shared" si="17"/>
        <v/>
      </c>
      <c r="AP19" s="1734">
        <f>AP18/B16</f>
        <v>9801.4039081768169</v>
      </c>
      <c r="AQ19" s="1564" t="str">
        <f t="shared" si="18"/>
        <v/>
      </c>
    </row>
    <row r="20" spans="5:43">
      <c r="E20" s="1564" t="str">
        <f t="shared" si="0"/>
        <v/>
      </c>
      <c r="G20" s="1564" t="str">
        <f t="shared" si="0"/>
        <v/>
      </c>
      <c r="I20" s="1564" t="str">
        <f t="shared" si="1"/>
        <v/>
      </c>
      <c r="K20" s="1564" t="str">
        <f t="shared" si="2"/>
        <v/>
      </c>
      <c r="M20" s="1564" t="str">
        <f t="shared" si="3"/>
        <v/>
      </c>
      <c r="O20" s="1564" t="str">
        <f t="shared" si="4"/>
        <v/>
      </c>
      <c r="Q20" s="1564" t="str">
        <f t="shared" si="5"/>
        <v/>
      </c>
      <c r="S20" s="1564" t="str">
        <f t="shared" si="6"/>
        <v/>
      </c>
      <c r="U20" s="1564" t="str">
        <f t="shared" si="7"/>
        <v/>
      </c>
      <c r="W20" s="1564" t="str">
        <f t="shared" si="8"/>
        <v/>
      </c>
      <c r="Y20" s="1564" t="str">
        <f t="shared" si="9"/>
        <v/>
      </c>
      <c r="AA20" s="1564" t="str">
        <f t="shared" si="10"/>
        <v/>
      </c>
      <c r="AC20" s="1564" t="str">
        <f t="shared" si="11"/>
        <v/>
      </c>
      <c r="AE20" s="1564" t="str">
        <f t="shared" si="12"/>
        <v/>
      </c>
      <c r="AG20" s="1564" t="str">
        <f t="shared" si="13"/>
        <v/>
      </c>
      <c r="AI20" s="1564" t="str">
        <f t="shared" si="14"/>
        <v/>
      </c>
      <c r="AK20" s="1564" t="str">
        <f t="shared" si="15"/>
        <v/>
      </c>
      <c r="AM20" s="1564" t="str">
        <f t="shared" si="16"/>
        <v/>
      </c>
      <c r="AO20" s="1564" t="str">
        <f t="shared" si="17"/>
        <v/>
      </c>
      <c r="AQ20" s="1564" t="str">
        <f t="shared" si="18"/>
        <v/>
      </c>
    </row>
    <row r="21" spans="5:43">
      <c r="E21" s="1564" t="str">
        <f t="shared" si="0"/>
        <v/>
      </c>
      <c r="G21" s="1564" t="str">
        <f t="shared" si="0"/>
        <v/>
      </c>
      <c r="I21" s="1564" t="str">
        <f t="shared" si="1"/>
        <v/>
      </c>
      <c r="K21" s="1564" t="str">
        <f t="shared" si="2"/>
        <v/>
      </c>
      <c r="M21" s="1564" t="str">
        <f t="shared" si="3"/>
        <v/>
      </c>
      <c r="O21" s="1564" t="str">
        <f t="shared" si="4"/>
        <v/>
      </c>
      <c r="Q21" s="1564" t="str">
        <f t="shared" si="5"/>
        <v/>
      </c>
      <c r="S21" s="1564" t="str">
        <f t="shared" si="6"/>
        <v/>
      </c>
      <c r="U21" s="1564" t="str">
        <f t="shared" si="7"/>
        <v/>
      </c>
      <c r="W21" s="1564" t="str">
        <f t="shared" si="8"/>
        <v/>
      </c>
      <c r="Y21" s="1564" t="str">
        <f t="shared" si="9"/>
        <v/>
      </c>
      <c r="AA21" s="1564" t="str">
        <f t="shared" si="10"/>
        <v/>
      </c>
      <c r="AC21" s="1564" t="str">
        <f t="shared" si="11"/>
        <v/>
      </c>
      <c r="AE21" s="1564" t="str">
        <f t="shared" si="12"/>
        <v/>
      </c>
      <c r="AG21" s="1564" t="str">
        <f t="shared" si="13"/>
        <v/>
      </c>
      <c r="AI21" s="1564" t="str">
        <f t="shared" si="14"/>
        <v/>
      </c>
      <c r="AK21" s="1564" t="str">
        <f t="shared" si="15"/>
        <v/>
      </c>
      <c r="AM21" s="1564" t="str">
        <f t="shared" si="16"/>
        <v/>
      </c>
      <c r="AO21" s="1564" t="str">
        <f t="shared" si="17"/>
        <v/>
      </c>
      <c r="AQ21" s="1564" t="str">
        <f t="shared" si="18"/>
        <v/>
      </c>
    </row>
    <row r="22" spans="5:43">
      <c r="E22" s="1564" t="str">
        <f t="shared" si="0"/>
        <v/>
      </c>
      <c r="G22" s="1564" t="str">
        <f t="shared" si="0"/>
        <v/>
      </c>
      <c r="I22" s="1564" t="str">
        <f t="shared" si="1"/>
        <v/>
      </c>
      <c r="K22" s="1564" t="str">
        <f t="shared" si="2"/>
        <v/>
      </c>
      <c r="M22" s="1564" t="str">
        <f t="shared" si="3"/>
        <v/>
      </c>
      <c r="O22" s="1564" t="str">
        <f t="shared" si="4"/>
        <v/>
      </c>
      <c r="Q22" s="1564" t="str">
        <f t="shared" si="5"/>
        <v/>
      </c>
      <c r="S22" s="1564" t="str">
        <f t="shared" si="6"/>
        <v/>
      </c>
      <c r="U22" s="1564" t="str">
        <f t="shared" si="7"/>
        <v/>
      </c>
      <c r="W22" s="1564" t="str">
        <f t="shared" si="8"/>
        <v/>
      </c>
      <c r="Y22" s="1564" t="str">
        <f t="shared" si="9"/>
        <v/>
      </c>
      <c r="AA22" s="1564" t="str">
        <f t="shared" si="10"/>
        <v/>
      </c>
      <c r="AC22" s="1564" t="str">
        <f t="shared" si="11"/>
        <v/>
      </c>
      <c r="AE22" s="1564" t="str">
        <f t="shared" si="12"/>
        <v/>
      </c>
      <c r="AG22" s="1564" t="str">
        <f t="shared" si="13"/>
        <v/>
      </c>
      <c r="AI22" s="1564" t="str">
        <f t="shared" si="14"/>
        <v/>
      </c>
      <c r="AK22" s="1564" t="str">
        <f t="shared" si="15"/>
        <v/>
      </c>
      <c r="AM22" s="1564" t="str">
        <f t="shared" si="16"/>
        <v/>
      </c>
      <c r="AO22" s="1564" t="str">
        <f t="shared" si="17"/>
        <v/>
      </c>
      <c r="AQ22" s="1564" t="str">
        <f t="shared" si="18"/>
        <v/>
      </c>
    </row>
    <row r="23" spans="5:43">
      <c r="E23" s="1564" t="str">
        <f t="shared" si="0"/>
        <v/>
      </c>
      <c r="G23" s="1564" t="str">
        <f t="shared" si="0"/>
        <v/>
      </c>
      <c r="I23" s="1564" t="str">
        <f t="shared" si="1"/>
        <v/>
      </c>
      <c r="K23" s="1564" t="str">
        <f t="shared" si="2"/>
        <v/>
      </c>
      <c r="M23" s="1564" t="str">
        <f t="shared" si="3"/>
        <v/>
      </c>
      <c r="O23" s="1564" t="str">
        <f t="shared" si="4"/>
        <v/>
      </c>
      <c r="Q23" s="1564" t="str">
        <f t="shared" si="5"/>
        <v/>
      </c>
      <c r="S23" s="1564" t="str">
        <f t="shared" si="6"/>
        <v/>
      </c>
      <c r="U23" s="1564" t="str">
        <f t="shared" si="7"/>
        <v/>
      </c>
      <c r="W23" s="1564" t="str">
        <f t="shared" si="8"/>
        <v/>
      </c>
      <c r="Y23" s="1564" t="str">
        <f t="shared" si="9"/>
        <v/>
      </c>
      <c r="AA23" s="1564" t="str">
        <f t="shared" si="10"/>
        <v/>
      </c>
      <c r="AC23" s="1564" t="str">
        <f t="shared" si="11"/>
        <v/>
      </c>
      <c r="AE23" s="1564" t="str">
        <f t="shared" si="12"/>
        <v/>
      </c>
      <c r="AG23" s="1564" t="str">
        <f t="shared" si="13"/>
        <v/>
      </c>
      <c r="AI23" s="1564" t="str">
        <f t="shared" si="14"/>
        <v/>
      </c>
      <c r="AK23" s="1564" t="str">
        <f t="shared" si="15"/>
        <v/>
      </c>
      <c r="AM23" s="1564" t="str">
        <f t="shared" si="16"/>
        <v/>
      </c>
      <c r="AO23" s="1564" t="str">
        <f t="shared" si="17"/>
        <v/>
      </c>
      <c r="AQ23" s="1564" t="str">
        <f t="shared" si="18"/>
        <v/>
      </c>
    </row>
    <row r="24" spans="5:43">
      <c r="E24" s="1564" t="str">
        <f t="shared" si="0"/>
        <v/>
      </c>
      <c r="G24" s="1564" t="str">
        <f t="shared" si="0"/>
        <v/>
      </c>
      <c r="I24" s="1564" t="str">
        <f t="shared" si="1"/>
        <v/>
      </c>
      <c r="K24" s="1564" t="str">
        <f t="shared" si="2"/>
        <v/>
      </c>
      <c r="M24" s="1564" t="str">
        <f t="shared" si="3"/>
        <v/>
      </c>
      <c r="O24" s="1564" t="str">
        <f t="shared" si="4"/>
        <v/>
      </c>
      <c r="Q24" s="1564" t="str">
        <f t="shared" si="5"/>
        <v/>
      </c>
      <c r="S24" s="1564" t="str">
        <f t="shared" si="6"/>
        <v/>
      </c>
      <c r="U24" s="1564" t="str">
        <f t="shared" si="7"/>
        <v/>
      </c>
      <c r="W24" s="1564" t="str">
        <f t="shared" si="8"/>
        <v/>
      </c>
      <c r="Y24" s="1564" t="str">
        <f t="shared" si="9"/>
        <v/>
      </c>
      <c r="AA24" s="1564" t="str">
        <f t="shared" si="10"/>
        <v/>
      </c>
      <c r="AC24" s="1564" t="str">
        <f t="shared" si="11"/>
        <v/>
      </c>
      <c r="AE24" s="1564" t="str">
        <f t="shared" si="12"/>
        <v/>
      </c>
      <c r="AG24" s="1564" t="str">
        <f t="shared" si="13"/>
        <v/>
      </c>
      <c r="AI24" s="1564" t="str">
        <f t="shared" si="14"/>
        <v/>
      </c>
      <c r="AK24" s="1564" t="str">
        <f t="shared" si="15"/>
        <v/>
      </c>
      <c r="AM24" s="1564" t="str">
        <f t="shared" si="16"/>
        <v/>
      </c>
      <c r="AO24" s="1564" t="str">
        <f t="shared" si="17"/>
        <v/>
      </c>
      <c r="AQ24" s="1564" t="str">
        <f t="shared" si="18"/>
        <v/>
      </c>
    </row>
    <row r="25" spans="5:43">
      <c r="E25" s="1564" t="str">
        <f t="shared" si="0"/>
        <v/>
      </c>
      <c r="G25" s="1564" t="str">
        <f t="shared" si="0"/>
        <v/>
      </c>
      <c r="I25" s="1564" t="str">
        <f t="shared" si="1"/>
        <v/>
      </c>
      <c r="K25" s="1564" t="str">
        <f t="shared" si="2"/>
        <v/>
      </c>
      <c r="M25" s="1564" t="str">
        <f t="shared" si="3"/>
        <v/>
      </c>
      <c r="O25" s="1564" t="str">
        <f t="shared" si="4"/>
        <v/>
      </c>
      <c r="Q25" s="1564" t="str">
        <f t="shared" si="5"/>
        <v/>
      </c>
      <c r="S25" s="1564" t="str">
        <f t="shared" si="6"/>
        <v/>
      </c>
      <c r="U25" s="1564" t="str">
        <f t="shared" si="7"/>
        <v/>
      </c>
      <c r="W25" s="1564" t="str">
        <f t="shared" si="8"/>
        <v/>
      </c>
      <c r="Y25" s="1564" t="str">
        <f t="shared" si="9"/>
        <v/>
      </c>
      <c r="AA25" s="1564" t="str">
        <f t="shared" si="10"/>
        <v/>
      </c>
      <c r="AC25" s="1564" t="str">
        <f t="shared" si="11"/>
        <v/>
      </c>
      <c r="AE25" s="1564" t="str">
        <f t="shared" si="12"/>
        <v/>
      </c>
      <c r="AG25" s="1564" t="str">
        <f t="shared" si="13"/>
        <v/>
      </c>
      <c r="AI25" s="1564" t="str">
        <f t="shared" si="14"/>
        <v/>
      </c>
      <c r="AK25" s="1564" t="str">
        <f t="shared" si="15"/>
        <v/>
      </c>
      <c r="AM25" s="1564" t="str">
        <f t="shared" si="16"/>
        <v/>
      </c>
      <c r="AO25" s="1564" t="str">
        <f t="shared" si="17"/>
        <v/>
      </c>
      <c r="AQ25" s="1564" t="str">
        <f t="shared" si="18"/>
        <v/>
      </c>
    </row>
    <row r="26" spans="5:43">
      <c r="E26" s="1564" t="str">
        <f t="shared" si="0"/>
        <v/>
      </c>
      <c r="G26" s="1564" t="str">
        <f t="shared" si="0"/>
        <v/>
      </c>
      <c r="I26" s="1564" t="str">
        <f t="shared" si="1"/>
        <v/>
      </c>
      <c r="K26" s="1564" t="str">
        <f t="shared" si="2"/>
        <v/>
      </c>
      <c r="M26" s="1564" t="str">
        <f t="shared" si="3"/>
        <v/>
      </c>
      <c r="O26" s="1564" t="str">
        <f t="shared" si="4"/>
        <v/>
      </c>
      <c r="Q26" s="1564" t="str">
        <f t="shared" si="5"/>
        <v/>
      </c>
      <c r="S26" s="1564" t="str">
        <f t="shared" si="6"/>
        <v/>
      </c>
      <c r="U26" s="1564" t="str">
        <f t="shared" si="7"/>
        <v/>
      </c>
      <c r="W26" s="1564" t="str">
        <f t="shared" si="8"/>
        <v/>
      </c>
      <c r="Y26" s="1564" t="str">
        <f t="shared" si="9"/>
        <v/>
      </c>
      <c r="AA26" s="1564" t="str">
        <f t="shared" si="10"/>
        <v/>
      </c>
      <c r="AC26" s="1564" t="str">
        <f t="shared" si="11"/>
        <v/>
      </c>
      <c r="AE26" s="1564" t="str">
        <f t="shared" si="12"/>
        <v/>
      </c>
      <c r="AG26" s="1564" t="str">
        <f t="shared" si="13"/>
        <v/>
      </c>
      <c r="AI26" s="1564" t="str">
        <f t="shared" si="14"/>
        <v/>
      </c>
      <c r="AK26" s="1564" t="str">
        <f t="shared" si="15"/>
        <v/>
      </c>
      <c r="AM26" s="1564" t="str">
        <f t="shared" si="16"/>
        <v/>
      </c>
      <c r="AO26" s="1564" t="str">
        <f t="shared" si="17"/>
        <v/>
      </c>
      <c r="AQ26" s="1564" t="str">
        <f t="shared" si="18"/>
        <v/>
      </c>
    </row>
    <row r="27" spans="5:43">
      <c r="E27" s="1564" t="str">
        <f t="shared" si="0"/>
        <v/>
      </c>
      <c r="G27" s="1564" t="str">
        <f t="shared" si="0"/>
        <v/>
      </c>
      <c r="I27" s="1564" t="str">
        <f t="shared" si="1"/>
        <v/>
      </c>
      <c r="K27" s="1564" t="str">
        <f t="shared" si="2"/>
        <v/>
      </c>
      <c r="M27" s="1564" t="str">
        <f t="shared" si="3"/>
        <v/>
      </c>
      <c r="O27" s="1564" t="str">
        <f t="shared" si="4"/>
        <v/>
      </c>
      <c r="Q27" s="1564" t="str">
        <f t="shared" si="5"/>
        <v/>
      </c>
      <c r="S27" s="1564" t="str">
        <f t="shared" si="6"/>
        <v/>
      </c>
      <c r="U27" s="1564" t="str">
        <f t="shared" si="7"/>
        <v/>
      </c>
      <c r="W27" s="1564" t="str">
        <f t="shared" si="8"/>
        <v/>
      </c>
      <c r="Y27" s="1564" t="str">
        <f t="shared" si="9"/>
        <v/>
      </c>
      <c r="AA27" s="1564" t="str">
        <f t="shared" si="10"/>
        <v/>
      </c>
      <c r="AC27" s="1564" t="str">
        <f t="shared" si="11"/>
        <v/>
      </c>
      <c r="AE27" s="1564" t="str">
        <f t="shared" si="12"/>
        <v/>
      </c>
      <c r="AG27" s="1564" t="str">
        <f t="shared" si="13"/>
        <v/>
      </c>
      <c r="AI27" s="1564" t="str">
        <f t="shared" si="14"/>
        <v/>
      </c>
      <c r="AK27" s="1564" t="str">
        <f t="shared" si="15"/>
        <v/>
      </c>
      <c r="AM27" s="1564" t="str">
        <f t="shared" si="16"/>
        <v/>
      </c>
      <c r="AO27" s="1564" t="str">
        <f t="shared" si="17"/>
        <v/>
      </c>
      <c r="AQ27" s="1564" t="str">
        <f t="shared" si="18"/>
        <v/>
      </c>
    </row>
    <row r="28" spans="5:43">
      <c r="E28" s="1564" t="str">
        <f t="shared" si="0"/>
        <v/>
      </c>
      <c r="G28" s="1564" t="str">
        <f t="shared" si="0"/>
        <v/>
      </c>
      <c r="I28" s="1564" t="str">
        <f t="shared" si="1"/>
        <v/>
      </c>
      <c r="K28" s="1564" t="str">
        <f t="shared" si="2"/>
        <v/>
      </c>
      <c r="M28" s="1564" t="str">
        <f t="shared" si="3"/>
        <v/>
      </c>
      <c r="O28" s="1564" t="str">
        <f t="shared" si="4"/>
        <v/>
      </c>
      <c r="Q28" s="1564" t="str">
        <f t="shared" si="5"/>
        <v/>
      </c>
      <c r="S28" s="1564" t="str">
        <f t="shared" si="6"/>
        <v/>
      </c>
      <c r="U28" s="1564" t="str">
        <f t="shared" si="7"/>
        <v/>
      </c>
      <c r="W28" s="1564" t="str">
        <f t="shared" si="8"/>
        <v/>
      </c>
      <c r="Y28" s="1564" t="str">
        <f t="shared" si="9"/>
        <v/>
      </c>
      <c r="AA28" s="1564" t="str">
        <f t="shared" si="10"/>
        <v/>
      </c>
      <c r="AC28" s="1564" t="str">
        <f t="shared" si="11"/>
        <v/>
      </c>
      <c r="AE28" s="1564" t="str">
        <f t="shared" si="12"/>
        <v/>
      </c>
      <c r="AG28" s="1564" t="str">
        <f t="shared" si="13"/>
        <v/>
      </c>
      <c r="AI28" s="1564" t="str">
        <f t="shared" si="14"/>
        <v/>
      </c>
      <c r="AK28" s="1564" t="str">
        <f t="shared" si="15"/>
        <v/>
      </c>
      <c r="AM28" s="1564" t="str">
        <f t="shared" si="16"/>
        <v/>
      </c>
      <c r="AO28" s="1564" t="str">
        <f t="shared" si="17"/>
        <v/>
      </c>
      <c r="AQ28" s="1564" t="str">
        <f t="shared" si="18"/>
        <v/>
      </c>
    </row>
    <row r="29" spans="5:43">
      <c r="E29" s="1564" t="str">
        <f t="shared" ref="E29:G44" si="19">IF(OR($B29=0,D29=0),"",D29/$B29)</f>
        <v/>
      </c>
      <c r="G29" s="1564" t="str">
        <f t="shared" si="19"/>
        <v/>
      </c>
      <c r="I29" s="1564" t="str">
        <f t="shared" si="1"/>
        <v/>
      </c>
      <c r="K29" s="1564" t="str">
        <f t="shared" si="2"/>
        <v/>
      </c>
      <c r="M29" s="1564" t="str">
        <f t="shared" si="3"/>
        <v/>
      </c>
      <c r="O29" s="1564" t="str">
        <f t="shared" si="4"/>
        <v/>
      </c>
      <c r="Q29" s="1564" t="str">
        <f t="shared" si="5"/>
        <v/>
      </c>
      <c r="S29" s="1564" t="str">
        <f t="shared" si="6"/>
        <v/>
      </c>
      <c r="U29" s="1564" t="str">
        <f t="shared" si="7"/>
        <v/>
      </c>
      <c r="W29" s="1564" t="str">
        <f t="shared" si="8"/>
        <v/>
      </c>
      <c r="Y29" s="1564" t="str">
        <f t="shared" si="9"/>
        <v/>
      </c>
      <c r="AA29" s="1564" t="str">
        <f t="shared" si="10"/>
        <v/>
      </c>
      <c r="AC29" s="1564" t="str">
        <f t="shared" si="11"/>
        <v/>
      </c>
      <c r="AE29" s="1564" t="str">
        <f t="shared" si="12"/>
        <v/>
      </c>
      <c r="AG29" s="1564" t="str">
        <f t="shared" si="13"/>
        <v/>
      </c>
      <c r="AI29" s="1564" t="str">
        <f t="shared" si="14"/>
        <v/>
      </c>
      <c r="AK29" s="1564" t="str">
        <f t="shared" si="15"/>
        <v/>
      </c>
      <c r="AM29" s="1564" t="str">
        <f t="shared" si="16"/>
        <v/>
      </c>
      <c r="AO29" s="1564" t="str">
        <f t="shared" si="17"/>
        <v/>
      </c>
      <c r="AQ29" s="1564" t="str">
        <f t="shared" si="18"/>
        <v/>
      </c>
    </row>
    <row r="30" spans="5:43">
      <c r="E30" s="1564" t="str">
        <f t="shared" si="19"/>
        <v/>
      </c>
      <c r="G30" s="1564" t="str">
        <f t="shared" si="19"/>
        <v/>
      </c>
      <c r="I30" s="1564" t="str">
        <f t="shared" si="1"/>
        <v/>
      </c>
      <c r="K30" s="1564" t="str">
        <f t="shared" si="2"/>
        <v/>
      </c>
      <c r="M30" s="1564" t="str">
        <f t="shared" si="3"/>
        <v/>
      </c>
      <c r="O30" s="1564" t="str">
        <f t="shared" si="4"/>
        <v/>
      </c>
      <c r="Q30" s="1564" t="str">
        <f t="shared" si="5"/>
        <v/>
      </c>
      <c r="S30" s="1564" t="str">
        <f t="shared" si="6"/>
        <v/>
      </c>
      <c r="U30" s="1564" t="str">
        <f t="shared" si="7"/>
        <v/>
      </c>
      <c r="W30" s="1564" t="str">
        <f t="shared" si="8"/>
        <v/>
      </c>
      <c r="Y30" s="1564" t="str">
        <f t="shared" si="9"/>
        <v/>
      </c>
      <c r="AA30" s="1564" t="str">
        <f t="shared" si="10"/>
        <v/>
      </c>
      <c r="AC30" s="1564" t="str">
        <f t="shared" si="11"/>
        <v/>
      </c>
      <c r="AE30" s="1564" t="str">
        <f t="shared" si="12"/>
        <v/>
      </c>
      <c r="AG30" s="1564" t="str">
        <f t="shared" si="13"/>
        <v/>
      </c>
      <c r="AI30" s="1564" t="str">
        <f t="shared" si="14"/>
        <v/>
      </c>
      <c r="AK30" s="1564" t="str">
        <f t="shared" si="15"/>
        <v/>
      </c>
      <c r="AM30" s="1564" t="str">
        <f t="shared" si="16"/>
        <v/>
      </c>
      <c r="AO30" s="1564" t="str">
        <f t="shared" si="17"/>
        <v/>
      </c>
      <c r="AQ30" s="1564" t="str">
        <f t="shared" si="18"/>
        <v/>
      </c>
    </row>
    <row r="31" spans="5:43">
      <c r="E31" s="1564" t="str">
        <f t="shared" si="19"/>
        <v/>
      </c>
      <c r="G31" s="1564" t="str">
        <f t="shared" si="19"/>
        <v/>
      </c>
      <c r="I31" s="1564" t="str">
        <f t="shared" si="1"/>
        <v/>
      </c>
      <c r="K31" s="1564" t="str">
        <f t="shared" si="2"/>
        <v/>
      </c>
      <c r="M31" s="1564" t="str">
        <f t="shared" si="3"/>
        <v/>
      </c>
      <c r="O31" s="1564" t="str">
        <f t="shared" si="4"/>
        <v/>
      </c>
      <c r="Q31" s="1564" t="str">
        <f t="shared" si="5"/>
        <v/>
      </c>
      <c r="S31" s="1564" t="str">
        <f t="shared" si="6"/>
        <v/>
      </c>
      <c r="U31" s="1564" t="str">
        <f t="shared" si="7"/>
        <v/>
      </c>
      <c r="W31" s="1564" t="str">
        <f t="shared" si="8"/>
        <v/>
      </c>
      <c r="Y31" s="1564" t="str">
        <f t="shared" si="9"/>
        <v/>
      </c>
      <c r="AA31" s="1564" t="str">
        <f t="shared" si="10"/>
        <v/>
      </c>
      <c r="AC31" s="1564" t="str">
        <f t="shared" si="11"/>
        <v/>
      </c>
      <c r="AE31" s="1564" t="str">
        <f t="shared" si="12"/>
        <v/>
      </c>
      <c r="AG31" s="1564" t="str">
        <f t="shared" si="13"/>
        <v/>
      </c>
      <c r="AI31" s="1564" t="str">
        <f t="shared" si="14"/>
        <v/>
      </c>
      <c r="AK31" s="1564" t="str">
        <f t="shared" si="15"/>
        <v/>
      </c>
      <c r="AM31" s="1564" t="str">
        <f t="shared" si="16"/>
        <v/>
      </c>
      <c r="AO31" s="1564" t="str">
        <f t="shared" si="17"/>
        <v/>
      </c>
      <c r="AQ31" s="1564" t="str">
        <f t="shared" si="18"/>
        <v/>
      </c>
    </row>
    <row r="32" spans="5:43">
      <c r="E32" s="1564" t="str">
        <f t="shared" si="19"/>
        <v/>
      </c>
      <c r="G32" s="1564" t="str">
        <f t="shared" si="19"/>
        <v/>
      </c>
      <c r="I32" s="1564" t="str">
        <f t="shared" si="1"/>
        <v/>
      </c>
      <c r="K32" s="1564" t="str">
        <f t="shared" si="2"/>
        <v/>
      </c>
      <c r="M32" s="1564" t="str">
        <f t="shared" si="3"/>
        <v/>
      </c>
      <c r="O32" s="1564" t="str">
        <f t="shared" si="4"/>
        <v/>
      </c>
      <c r="Q32" s="1564" t="str">
        <f t="shared" si="5"/>
        <v/>
      </c>
      <c r="S32" s="1564" t="str">
        <f t="shared" si="6"/>
        <v/>
      </c>
      <c r="U32" s="1564" t="str">
        <f t="shared" si="7"/>
        <v/>
      </c>
      <c r="W32" s="1564" t="str">
        <f t="shared" si="8"/>
        <v/>
      </c>
      <c r="Y32" s="1564" t="str">
        <f t="shared" si="9"/>
        <v/>
      </c>
      <c r="AA32" s="1564" t="str">
        <f t="shared" si="10"/>
        <v/>
      </c>
      <c r="AC32" s="1564" t="str">
        <f t="shared" si="11"/>
        <v/>
      </c>
      <c r="AE32" s="1564" t="str">
        <f t="shared" si="12"/>
        <v/>
      </c>
      <c r="AG32" s="1564" t="str">
        <f t="shared" si="13"/>
        <v/>
      </c>
      <c r="AI32" s="1564" t="str">
        <f t="shared" si="14"/>
        <v/>
      </c>
      <c r="AK32" s="1564" t="str">
        <f t="shared" si="15"/>
        <v/>
      </c>
      <c r="AM32" s="1564" t="str">
        <f t="shared" si="16"/>
        <v/>
      </c>
      <c r="AO32" s="1564" t="str">
        <f t="shared" si="17"/>
        <v/>
      </c>
      <c r="AQ32" s="1564" t="str">
        <f t="shared" si="18"/>
        <v/>
      </c>
    </row>
    <row r="33" spans="5:43">
      <c r="E33" s="1564" t="str">
        <f t="shared" si="19"/>
        <v/>
      </c>
      <c r="G33" s="1564" t="str">
        <f t="shared" si="19"/>
        <v/>
      </c>
      <c r="I33" s="1564" t="str">
        <f t="shared" si="1"/>
        <v/>
      </c>
      <c r="K33" s="1564" t="str">
        <f t="shared" si="2"/>
        <v/>
      </c>
      <c r="M33" s="1564" t="str">
        <f t="shared" si="3"/>
        <v/>
      </c>
      <c r="O33" s="1564" t="str">
        <f t="shared" si="4"/>
        <v/>
      </c>
      <c r="Q33" s="1564" t="str">
        <f t="shared" si="5"/>
        <v/>
      </c>
      <c r="S33" s="1564" t="str">
        <f t="shared" si="6"/>
        <v/>
      </c>
      <c r="U33" s="1564" t="str">
        <f t="shared" si="7"/>
        <v/>
      </c>
      <c r="W33" s="1564" t="str">
        <f t="shared" si="8"/>
        <v/>
      </c>
      <c r="Y33" s="1564" t="str">
        <f t="shared" si="9"/>
        <v/>
      </c>
      <c r="AA33" s="1564" t="str">
        <f t="shared" si="10"/>
        <v/>
      </c>
      <c r="AC33" s="1564" t="str">
        <f t="shared" si="11"/>
        <v/>
      </c>
      <c r="AE33" s="1564" t="str">
        <f t="shared" si="12"/>
        <v/>
      </c>
      <c r="AG33" s="1564" t="str">
        <f t="shared" si="13"/>
        <v/>
      </c>
      <c r="AI33" s="1564" t="str">
        <f t="shared" si="14"/>
        <v/>
      </c>
      <c r="AK33" s="1564" t="str">
        <f t="shared" si="15"/>
        <v/>
      </c>
      <c r="AM33" s="1564" t="str">
        <f t="shared" si="16"/>
        <v/>
      </c>
      <c r="AO33" s="1564" t="str">
        <f t="shared" si="17"/>
        <v/>
      </c>
      <c r="AQ33" s="1564" t="str">
        <f t="shared" si="18"/>
        <v/>
      </c>
    </row>
    <row r="34" spans="5:43">
      <c r="E34" s="1564" t="str">
        <f t="shared" si="19"/>
        <v/>
      </c>
      <c r="G34" s="1564" t="str">
        <f t="shared" si="19"/>
        <v/>
      </c>
      <c r="I34" s="1564" t="str">
        <f t="shared" si="1"/>
        <v/>
      </c>
      <c r="K34" s="1564" t="str">
        <f t="shared" si="2"/>
        <v/>
      </c>
      <c r="M34" s="1564" t="str">
        <f t="shared" si="3"/>
        <v/>
      </c>
      <c r="O34" s="1564" t="str">
        <f t="shared" si="4"/>
        <v/>
      </c>
      <c r="Q34" s="1564" t="str">
        <f t="shared" si="5"/>
        <v/>
      </c>
      <c r="S34" s="1564" t="str">
        <f t="shared" si="6"/>
        <v/>
      </c>
      <c r="U34" s="1564" t="str">
        <f t="shared" si="7"/>
        <v/>
      </c>
      <c r="W34" s="1564" t="str">
        <f t="shared" si="8"/>
        <v/>
      </c>
      <c r="Y34" s="1564" t="str">
        <f t="shared" si="9"/>
        <v/>
      </c>
      <c r="AA34" s="1564" t="str">
        <f t="shared" si="10"/>
        <v/>
      </c>
      <c r="AC34" s="1564" t="str">
        <f t="shared" si="11"/>
        <v/>
      </c>
      <c r="AE34" s="1564" t="str">
        <f t="shared" si="12"/>
        <v/>
      </c>
      <c r="AG34" s="1564" t="str">
        <f t="shared" si="13"/>
        <v/>
      </c>
      <c r="AI34" s="1564" t="str">
        <f t="shared" si="14"/>
        <v/>
      </c>
      <c r="AK34" s="1564" t="str">
        <f t="shared" si="15"/>
        <v/>
      </c>
      <c r="AM34" s="1564" t="str">
        <f t="shared" si="16"/>
        <v/>
      </c>
      <c r="AO34" s="1564" t="str">
        <f t="shared" si="17"/>
        <v/>
      </c>
      <c r="AQ34" s="1564" t="str">
        <f t="shared" si="18"/>
        <v/>
      </c>
    </row>
    <row r="35" spans="5:43">
      <c r="E35" s="1564" t="str">
        <f t="shared" si="19"/>
        <v/>
      </c>
      <c r="G35" s="1564" t="str">
        <f t="shared" si="19"/>
        <v/>
      </c>
      <c r="I35" s="1564" t="str">
        <f t="shared" si="1"/>
        <v/>
      </c>
      <c r="K35" s="1564" t="str">
        <f t="shared" si="2"/>
        <v/>
      </c>
      <c r="M35" s="1564" t="str">
        <f t="shared" si="3"/>
        <v/>
      </c>
      <c r="O35" s="1564" t="str">
        <f t="shared" si="4"/>
        <v/>
      </c>
      <c r="Q35" s="1564" t="str">
        <f t="shared" si="5"/>
        <v/>
      </c>
      <c r="S35" s="1564" t="str">
        <f t="shared" si="6"/>
        <v/>
      </c>
      <c r="U35" s="1564" t="str">
        <f t="shared" si="7"/>
        <v/>
      </c>
      <c r="W35" s="1564" t="str">
        <f t="shared" si="8"/>
        <v/>
      </c>
      <c r="Y35" s="1564" t="str">
        <f t="shared" si="9"/>
        <v/>
      </c>
      <c r="AA35" s="1564" t="str">
        <f t="shared" si="10"/>
        <v/>
      </c>
      <c r="AC35" s="1564" t="str">
        <f t="shared" si="11"/>
        <v/>
      </c>
      <c r="AE35" s="1564" t="str">
        <f t="shared" si="12"/>
        <v/>
      </c>
      <c r="AG35" s="1564" t="str">
        <f t="shared" si="13"/>
        <v/>
      </c>
      <c r="AI35" s="1564" t="str">
        <f t="shared" si="14"/>
        <v/>
      </c>
      <c r="AK35" s="1564" t="str">
        <f t="shared" si="15"/>
        <v/>
      </c>
      <c r="AM35" s="1564" t="str">
        <f t="shared" si="16"/>
        <v/>
      </c>
      <c r="AO35" s="1564" t="str">
        <f t="shared" si="17"/>
        <v/>
      </c>
      <c r="AQ35" s="1564" t="str">
        <f t="shared" si="18"/>
        <v/>
      </c>
    </row>
    <row r="36" spans="5:43">
      <c r="E36" s="1564" t="str">
        <f t="shared" si="19"/>
        <v/>
      </c>
      <c r="G36" s="1564" t="str">
        <f t="shared" si="19"/>
        <v/>
      </c>
      <c r="I36" s="1564" t="str">
        <f t="shared" si="1"/>
        <v/>
      </c>
      <c r="K36" s="1564" t="str">
        <f t="shared" si="2"/>
        <v/>
      </c>
      <c r="M36" s="1564" t="str">
        <f t="shared" si="3"/>
        <v/>
      </c>
      <c r="O36" s="1564" t="str">
        <f t="shared" si="4"/>
        <v/>
      </c>
      <c r="Q36" s="1564" t="str">
        <f t="shared" si="5"/>
        <v/>
      </c>
      <c r="S36" s="1564" t="str">
        <f t="shared" si="6"/>
        <v/>
      </c>
      <c r="U36" s="1564" t="str">
        <f t="shared" si="7"/>
        <v/>
      </c>
      <c r="W36" s="1564" t="str">
        <f t="shared" si="8"/>
        <v/>
      </c>
      <c r="Y36" s="1564" t="str">
        <f t="shared" si="9"/>
        <v/>
      </c>
      <c r="AA36" s="1564" t="str">
        <f t="shared" si="10"/>
        <v/>
      </c>
      <c r="AC36" s="1564" t="str">
        <f t="shared" si="11"/>
        <v/>
      </c>
      <c r="AE36" s="1564" t="str">
        <f t="shared" si="12"/>
        <v/>
      </c>
      <c r="AG36" s="1564" t="str">
        <f t="shared" si="13"/>
        <v/>
      </c>
      <c r="AI36" s="1564" t="str">
        <f t="shared" si="14"/>
        <v/>
      </c>
      <c r="AK36" s="1564" t="str">
        <f t="shared" si="15"/>
        <v/>
      </c>
      <c r="AM36" s="1564" t="str">
        <f t="shared" si="16"/>
        <v/>
      </c>
      <c r="AO36" s="1564" t="str">
        <f t="shared" si="17"/>
        <v/>
      </c>
      <c r="AQ36" s="1564" t="str">
        <f t="shared" si="18"/>
        <v/>
      </c>
    </row>
    <row r="37" spans="5:43">
      <c r="E37" s="1564" t="str">
        <f t="shared" si="19"/>
        <v/>
      </c>
      <c r="G37" s="1564" t="str">
        <f t="shared" si="19"/>
        <v/>
      </c>
      <c r="I37" s="1564" t="str">
        <f t="shared" si="1"/>
        <v/>
      </c>
      <c r="K37" s="1564" t="str">
        <f t="shared" si="2"/>
        <v/>
      </c>
      <c r="M37" s="1564" t="str">
        <f t="shared" si="3"/>
        <v/>
      </c>
      <c r="O37" s="1564" t="str">
        <f t="shared" si="4"/>
        <v/>
      </c>
      <c r="Q37" s="1564" t="str">
        <f t="shared" si="5"/>
        <v/>
      </c>
      <c r="S37" s="1564" t="str">
        <f t="shared" si="6"/>
        <v/>
      </c>
      <c r="U37" s="1564" t="str">
        <f t="shared" si="7"/>
        <v/>
      </c>
      <c r="W37" s="1564" t="str">
        <f t="shared" si="8"/>
        <v/>
      </c>
      <c r="Y37" s="1564" t="str">
        <f t="shared" si="9"/>
        <v/>
      </c>
      <c r="AA37" s="1564" t="str">
        <f t="shared" si="10"/>
        <v/>
      </c>
      <c r="AC37" s="1564" t="str">
        <f t="shared" si="11"/>
        <v/>
      </c>
      <c r="AE37" s="1564" t="str">
        <f t="shared" si="12"/>
        <v/>
      </c>
      <c r="AG37" s="1564" t="str">
        <f t="shared" si="13"/>
        <v/>
      </c>
      <c r="AI37" s="1564" t="str">
        <f t="shared" si="14"/>
        <v/>
      </c>
      <c r="AK37" s="1564" t="str">
        <f t="shared" si="15"/>
        <v/>
      </c>
      <c r="AM37" s="1564" t="str">
        <f t="shared" si="16"/>
        <v/>
      </c>
      <c r="AO37" s="1564" t="str">
        <f t="shared" si="17"/>
        <v/>
      </c>
      <c r="AQ37" s="1564" t="str">
        <f t="shared" si="18"/>
        <v/>
      </c>
    </row>
    <row r="38" spans="5:43">
      <c r="E38" s="1564" t="str">
        <f t="shared" si="19"/>
        <v/>
      </c>
      <c r="G38" s="1564" t="str">
        <f t="shared" si="19"/>
        <v/>
      </c>
      <c r="I38" s="1564" t="str">
        <f t="shared" si="1"/>
        <v/>
      </c>
      <c r="K38" s="1564" t="str">
        <f t="shared" si="2"/>
        <v/>
      </c>
      <c r="M38" s="1564" t="str">
        <f t="shared" si="3"/>
        <v/>
      </c>
      <c r="O38" s="1564" t="str">
        <f t="shared" si="4"/>
        <v/>
      </c>
      <c r="Q38" s="1564" t="str">
        <f t="shared" si="5"/>
        <v/>
      </c>
      <c r="S38" s="1564" t="str">
        <f t="shared" si="6"/>
        <v/>
      </c>
      <c r="U38" s="1564" t="str">
        <f t="shared" si="7"/>
        <v/>
      </c>
      <c r="W38" s="1564" t="str">
        <f t="shared" si="8"/>
        <v/>
      </c>
      <c r="Y38" s="1564" t="str">
        <f t="shared" si="9"/>
        <v/>
      </c>
      <c r="AA38" s="1564" t="str">
        <f t="shared" si="10"/>
        <v/>
      </c>
      <c r="AC38" s="1564" t="str">
        <f t="shared" si="11"/>
        <v/>
      </c>
      <c r="AE38" s="1564" t="str">
        <f t="shared" si="12"/>
        <v/>
      </c>
      <c r="AG38" s="1564" t="str">
        <f t="shared" si="13"/>
        <v/>
      </c>
      <c r="AI38" s="1564" t="str">
        <f t="shared" si="14"/>
        <v/>
      </c>
      <c r="AK38" s="1564" t="str">
        <f t="shared" si="15"/>
        <v/>
      </c>
      <c r="AM38" s="1564" t="str">
        <f t="shared" si="16"/>
        <v/>
      </c>
      <c r="AO38" s="1564" t="str">
        <f t="shared" si="17"/>
        <v/>
      </c>
      <c r="AQ38" s="1564" t="str">
        <f t="shared" si="18"/>
        <v/>
      </c>
    </row>
    <row r="39" spans="5:43">
      <c r="E39" s="1564" t="str">
        <f t="shared" si="19"/>
        <v/>
      </c>
      <c r="G39" s="1564" t="str">
        <f t="shared" si="19"/>
        <v/>
      </c>
      <c r="I39" s="1564" t="str">
        <f t="shared" si="1"/>
        <v/>
      </c>
      <c r="K39" s="1564" t="str">
        <f t="shared" si="2"/>
        <v/>
      </c>
      <c r="M39" s="1564" t="str">
        <f t="shared" si="3"/>
        <v/>
      </c>
      <c r="O39" s="1564" t="str">
        <f t="shared" si="4"/>
        <v/>
      </c>
      <c r="Q39" s="1564" t="str">
        <f t="shared" si="5"/>
        <v/>
      </c>
      <c r="S39" s="1564" t="str">
        <f t="shared" si="6"/>
        <v/>
      </c>
      <c r="U39" s="1564" t="str">
        <f t="shared" si="7"/>
        <v/>
      </c>
      <c r="W39" s="1564" t="str">
        <f t="shared" si="8"/>
        <v/>
      </c>
      <c r="Y39" s="1564" t="str">
        <f t="shared" si="9"/>
        <v/>
      </c>
      <c r="AA39" s="1564" t="str">
        <f t="shared" si="10"/>
        <v/>
      </c>
      <c r="AC39" s="1564" t="str">
        <f t="shared" si="11"/>
        <v/>
      </c>
      <c r="AE39" s="1564" t="str">
        <f t="shared" si="12"/>
        <v/>
      </c>
      <c r="AG39" s="1564" t="str">
        <f t="shared" si="13"/>
        <v/>
      </c>
      <c r="AI39" s="1564" t="str">
        <f t="shared" si="14"/>
        <v/>
      </c>
      <c r="AK39" s="1564" t="str">
        <f t="shared" si="15"/>
        <v/>
      </c>
      <c r="AM39" s="1564" t="str">
        <f t="shared" si="16"/>
        <v/>
      </c>
      <c r="AO39" s="1564" t="str">
        <f t="shared" si="17"/>
        <v/>
      </c>
      <c r="AQ39" s="1564" t="str">
        <f t="shared" si="18"/>
        <v/>
      </c>
    </row>
    <row r="40" spans="5:43">
      <c r="E40" s="1564" t="str">
        <f t="shared" si="19"/>
        <v/>
      </c>
      <c r="G40" s="1564" t="str">
        <f t="shared" si="19"/>
        <v/>
      </c>
      <c r="I40" s="1564" t="str">
        <f t="shared" si="1"/>
        <v/>
      </c>
      <c r="K40" s="1564" t="str">
        <f t="shared" si="2"/>
        <v/>
      </c>
      <c r="M40" s="1564" t="str">
        <f t="shared" si="3"/>
        <v/>
      </c>
      <c r="O40" s="1564" t="str">
        <f t="shared" si="4"/>
        <v/>
      </c>
      <c r="Q40" s="1564" t="str">
        <f t="shared" si="5"/>
        <v/>
      </c>
      <c r="S40" s="1564" t="str">
        <f t="shared" si="6"/>
        <v/>
      </c>
      <c r="U40" s="1564" t="str">
        <f t="shared" si="7"/>
        <v/>
      </c>
      <c r="W40" s="1564" t="str">
        <f t="shared" si="8"/>
        <v/>
      </c>
      <c r="Y40" s="1564" t="str">
        <f t="shared" si="9"/>
        <v/>
      </c>
      <c r="AA40" s="1564" t="str">
        <f t="shared" si="10"/>
        <v/>
      </c>
      <c r="AC40" s="1564" t="str">
        <f t="shared" si="11"/>
        <v/>
      </c>
      <c r="AE40" s="1564" t="str">
        <f t="shared" si="12"/>
        <v/>
      </c>
      <c r="AG40" s="1564" t="str">
        <f t="shared" si="13"/>
        <v/>
      </c>
      <c r="AI40" s="1564" t="str">
        <f t="shared" si="14"/>
        <v/>
      </c>
      <c r="AK40" s="1564" t="str">
        <f t="shared" si="15"/>
        <v/>
      </c>
      <c r="AM40" s="1564" t="str">
        <f t="shared" si="16"/>
        <v/>
      </c>
      <c r="AO40" s="1564" t="str">
        <f t="shared" si="17"/>
        <v/>
      </c>
      <c r="AQ40" s="1564" t="str">
        <f t="shared" si="18"/>
        <v/>
      </c>
    </row>
    <row r="41" spans="5:43">
      <c r="E41" s="1564" t="str">
        <f t="shared" si="19"/>
        <v/>
      </c>
      <c r="G41" s="1564" t="str">
        <f t="shared" si="19"/>
        <v/>
      </c>
      <c r="I41" s="1564" t="str">
        <f t="shared" si="1"/>
        <v/>
      </c>
      <c r="K41" s="1564" t="str">
        <f t="shared" si="2"/>
        <v/>
      </c>
      <c r="M41" s="1564" t="str">
        <f t="shared" si="3"/>
        <v/>
      </c>
      <c r="O41" s="1564" t="str">
        <f t="shared" si="4"/>
        <v/>
      </c>
      <c r="Q41" s="1564" t="str">
        <f t="shared" si="5"/>
        <v/>
      </c>
      <c r="S41" s="1564" t="str">
        <f t="shared" si="6"/>
        <v/>
      </c>
      <c r="U41" s="1564" t="str">
        <f t="shared" si="7"/>
        <v/>
      </c>
      <c r="W41" s="1564" t="str">
        <f t="shared" si="8"/>
        <v/>
      </c>
      <c r="Y41" s="1564" t="str">
        <f t="shared" si="9"/>
        <v/>
      </c>
      <c r="AA41" s="1564" t="str">
        <f t="shared" si="10"/>
        <v/>
      </c>
      <c r="AC41" s="1564" t="str">
        <f t="shared" si="11"/>
        <v/>
      </c>
      <c r="AE41" s="1564" t="str">
        <f t="shared" si="12"/>
        <v/>
      </c>
      <c r="AG41" s="1564" t="str">
        <f t="shared" si="13"/>
        <v/>
      </c>
      <c r="AI41" s="1564" t="str">
        <f t="shared" si="14"/>
        <v/>
      </c>
      <c r="AK41" s="1564" t="str">
        <f t="shared" si="15"/>
        <v/>
      </c>
      <c r="AM41" s="1564" t="str">
        <f t="shared" si="16"/>
        <v/>
      </c>
      <c r="AO41" s="1564" t="str">
        <f t="shared" si="17"/>
        <v/>
      </c>
      <c r="AQ41" s="1564" t="str">
        <f t="shared" si="18"/>
        <v/>
      </c>
    </row>
    <row r="42" spans="5:43">
      <c r="E42" s="1564" t="str">
        <f t="shared" si="19"/>
        <v/>
      </c>
      <c r="G42" s="1564" t="str">
        <f t="shared" si="19"/>
        <v/>
      </c>
      <c r="I42" s="1564" t="str">
        <f t="shared" si="1"/>
        <v/>
      </c>
      <c r="K42" s="1564" t="str">
        <f t="shared" si="2"/>
        <v/>
      </c>
      <c r="M42" s="1564" t="str">
        <f t="shared" si="3"/>
        <v/>
      </c>
      <c r="O42" s="1564" t="str">
        <f t="shared" si="4"/>
        <v/>
      </c>
      <c r="Q42" s="1564" t="str">
        <f t="shared" si="5"/>
        <v/>
      </c>
      <c r="S42" s="1564" t="str">
        <f t="shared" si="6"/>
        <v/>
      </c>
      <c r="U42" s="1564" t="str">
        <f t="shared" si="7"/>
        <v/>
      </c>
      <c r="W42" s="1564" t="str">
        <f t="shared" si="8"/>
        <v/>
      </c>
      <c r="Y42" s="1564" t="str">
        <f t="shared" si="9"/>
        <v/>
      </c>
      <c r="AA42" s="1564" t="str">
        <f t="shared" si="10"/>
        <v/>
      </c>
      <c r="AC42" s="1564" t="str">
        <f t="shared" si="11"/>
        <v/>
      </c>
      <c r="AE42" s="1564" t="str">
        <f t="shared" si="12"/>
        <v/>
      </c>
      <c r="AG42" s="1564" t="str">
        <f t="shared" si="13"/>
        <v/>
      </c>
      <c r="AI42" s="1564" t="str">
        <f t="shared" si="14"/>
        <v/>
      </c>
      <c r="AK42" s="1564" t="str">
        <f t="shared" si="15"/>
        <v/>
      </c>
      <c r="AM42" s="1564" t="str">
        <f t="shared" si="16"/>
        <v/>
      </c>
      <c r="AO42" s="1564" t="str">
        <f t="shared" si="17"/>
        <v/>
      </c>
      <c r="AQ42" s="1564" t="str">
        <f t="shared" si="18"/>
        <v/>
      </c>
    </row>
    <row r="43" spans="5:43">
      <c r="E43" s="1564" t="str">
        <f t="shared" si="19"/>
        <v/>
      </c>
      <c r="G43" s="1564" t="str">
        <f t="shared" si="19"/>
        <v/>
      </c>
      <c r="I43" s="1564" t="str">
        <f t="shared" si="1"/>
        <v/>
      </c>
      <c r="K43" s="1564" t="str">
        <f t="shared" si="2"/>
        <v/>
      </c>
      <c r="M43" s="1564" t="str">
        <f t="shared" si="3"/>
        <v/>
      </c>
      <c r="O43" s="1564" t="str">
        <f t="shared" si="4"/>
        <v/>
      </c>
      <c r="Q43" s="1564" t="str">
        <f t="shared" si="5"/>
        <v/>
      </c>
      <c r="S43" s="1564" t="str">
        <f t="shared" si="6"/>
        <v/>
      </c>
      <c r="U43" s="1564" t="str">
        <f t="shared" si="7"/>
        <v/>
      </c>
      <c r="W43" s="1564" t="str">
        <f t="shared" si="8"/>
        <v/>
      </c>
      <c r="Y43" s="1564" t="str">
        <f t="shared" si="9"/>
        <v/>
      </c>
      <c r="AA43" s="1564" t="str">
        <f t="shared" si="10"/>
        <v/>
      </c>
      <c r="AC43" s="1564" t="str">
        <f t="shared" si="11"/>
        <v/>
      </c>
      <c r="AE43" s="1564" t="str">
        <f t="shared" si="12"/>
        <v/>
      </c>
      <c r="AG43" s="1564" t="str">
        <f t="shared" si="13"/>
        <v/>
      </c>
      <c r="AI43" s="1564" t="str">
        <f t="shared" si="14"/>
        <v/>
      </c>
      <c r="AK43" s="1564" t="str">
        <f t="shared" si="15"/>
        <v/>
      </c>
      <c r="AM43" s="1564" t="str">
        <f t="shared" si="16"/>
        <v/>
      </c>
      <c r="AO43" s="1564" t="str">
        <f t="shared" si="17"/>
        <v/>
      </c>
      <c r="AQ43" s="1564" t="str">
        <f t="shared" si="18"/>
        <v/>
      </c>
    </row>
    <row r="44" spans="5:43">
      <c r="E44" s="1564" t="str">
        <f t="shared" si="19"/>
        <v/>
      </c>
      <c r="G44" s="1564" t="str">
        <f t="shared" si="19"/>
        <v/>
      </c>
      <c r="I44" s="1564" t="str">
        <f t="shared" si="1"/>
        <v/>
      </c>
      <c r="K44" s="1564" t="str">
        <f t="shared" si="2"/>
        <v/>
      </c>
      <c r="M44" s="1564" t="str">
        <f t="shared" si="3"/>
        <v/>
      </c>
      <c r="O44" s="1564" t="str">
        <f t="shared" si="4"/>
        <v/>
      </c>
      <c r="Q44" s="1564" t="str">
        <f t="shared" si="5"/>
        <v/>
      </c>
      <c r="S44" s="1564" t="str">
        <f t="shared" si="6"/>
        <v/>
      </c>
      <c r="U44" s="1564" t="str">
        <f t="shared" si="7"/>
        <v/>
      </c>
      <c r="W44" s="1564" t="str">
        <f t="shared" si="8"/>
        <v/>
      </c>
      <c r="Y44" s="1564" t="str">
        <f t="shared" si="9"/>
        <v/>
      </c>
      <c r="AA44" s="1564" t="str">
        <f t="shared" si="10"/>
        <v/>
      </c>
      <c r="AC44" s="1564" t="str">
        <f t="shared" si="11"/>
        <v/>
      </c>
      <c r="AE44" s="1564" t="str">
        <f t="shared" si="12"/>
        <v/>
      </c>
      <c r="AG44" s="1564" t="str">
        <f t="shared" si="13"/>
        <v/>
      </c>
      <c r="AI44" s="1564" t="str">
        <f t="shared" si="14"/>
        <v/>
      </c>
      <c r="AK44" s="1564" t="str">
        <f t="shared" si="15"/>
        <v/>
      </c>
      <c r="AM44" s="1564" t="str">
        <f t="shared" si="16"/>
        <v/>
      </c>
      <c r="AO44" s="1564" t="str">
        <f t="shared" si="17"/>
        <v/>
      </c>
      <c r="AQ44" s="1564" t="str">
        <f t="shared" si="18"/>
        <v/>
      </c>
    </row>
    <row r="45" spans="5:43">
      <c r="E45" s="1564" t="str">
        <f t="shared" ref="E45:G60" si="20">IF(OR($B45=0,D45=0),"",D45/$B45)</f>
        <v/>
      </c>
      <c r="G45" s="1564" t="str">
        <f t="shared" si="20"/>
        <v/>
      </c>
      <c r="I45" s="1564" t="str">
        <f t="shared" si="1"/>
        <v/>
      </c>
      <c r="K45" s="1564" t="str">
        <f t="shared" si="2"/>
        <v/>
      </c>
      <c r="M45" s="1564" t="str">
        <f t="shared" si="3"/>
        <v/>
      </c>
      <c r="O45" s="1564" t="str">
        <f t="shared" si="4"/>
        <v/>
      </c>
      <c r="Q45" s="1564" t="str">
        <f t="shared" si="5"/>
        <v/>
      </c>
      <c r="S45" s="1564" t="str">
        <f t="shared" si="6"/>
        <v/>
      </c>
      <c r="U45" s="1564" t="str">
        <f t="shared" si="7"/>
        <v/>
      </c>
      <c r="W45" s="1564" t="str">
        <f t="shared" si="8"/>
        <v/>
      </c>
      <c r="Y45" s="1564" t="str">
        <f t="shared" si="9"/>
        <v/>
      </c>
      <c r="AA45" s="1564" t="str">
        <f t="shared" si="10"/>
        <v/>
      </c>
      <c r="AC45" s="1564" t="str">
        <f t="shared" si="11"/>
        <v/>
      </c>
      <c r="AE45" s="1564" t="str">
        <f t="shared" si="12"/>
        <v/>
      </c>
      <c r="AG45" s="1564" t="str">
        <f t="shared" si="13"/>
        <v/>
      </c>
      <c r="AI45" s="1564" t="str">
        <f t="shared" si="14"/>
        <v/>
      </c>
      <c r="AK45" s="1564" t="str">
        <f t="shared" si="15"/>
        <v/>
      </c>
      <c r="AM45" s="1564" t="str">
        <f t="shared" si="16"/>
        <v/>
      </c>
      <c r="AO45" s="1564" t="str">
        <f t="shared" si="17"/>
        <v/>
      </c>
      <c r="AQ45" s="1564" t="str">
        <f t="shared" si="18"/>
        <v/>
      </c>
    </row>
    <row r="46" spans="5:43">
      <c r="E46" s="1564" t="str">
        <f t="shared" si="20"/>
        <v/>
      </c>
      <c r="G46" s="1564" t="str">
        <f t="shared" si="20"/>
        <v/>
      </c>
      <c r="I46" s="1564" t="str">
        <f t="shared" si="1"/>
        <v/>
      </c>
      <c r="K46" s="1564" t="str">
        <f t="shared" si="2"/>
        <v/>
      </c>
      <c r="M46" s="1564" t="str">
        <f t="shared" si="3"/>
        <v/>
      </c>
      <c r="O46" s="1564" t="str">
        <f t="shared" si="4"/>
        <v/>
      </c>
      <c r="Q46" s="1564" t="str">
        <f t="shared" si="5"/>
        <v/>
      </c>
      <c r="S46" s="1564" t="str">
        <f t="shared" si="6"/>
        <v/>
      </c>
      <c r="U46" s="1564" t="str">
        <f t="shared" si="7"/>
        <v/>
      </c>
      <c r="W46" s="1564" t="str">
        <f t="shared" si="8"/>
        <v/>
      </c>
      <c r="Y46" s="1564" t="str">
        <f t="shared" si="9"/>
        <v/>
      </c>
      <c r="AA46" s="1564" t="str">
        <f t="shared" si="10"/>
        <v/>
      </c>
      <c r="AC46" s="1564" t="str">
        <f t="shared" si="11"/>
        <v/>
      </c>
      <c r="AE46" s="1564" t="str">
        <f t="shared" si="12"/>
        <v/>
      </c>
      <c r="AG46" s="1564" t="str">
        <f t="shared" si="13"/>
        <v/>
      </c>
      <c r="AI46" s="1564" t="str">
        <f t="shared" si="14"/>
        <v/>
      </c>
      <c r="AK46" s="1564" t="str">
        <f t="shared" si="15"/>
        <v/>
      </c>
      <c r="AM46" s="1564" t="str">
        <f t="shared" si="16"/>
        <v/>
      </c>
      <c r="AO46" s="1564" t="str">
        <f t="shared" si="17"/>
        <v/>
      </c>
      <c r="AQ46" s="1564" t="str">
        <f t="shared" si="18"/>
        <v/>
      </c>
    </row>
    <row r="47" spans="5:43">
      <c r="E47" s="1564" t="str">
        <f t="shared" si="20"/>
        <v/>
      </c>
      <c r="G47" s="1564" t="str">
        <f t="shared" si="20"/>
        <v/>
      </c>
      <c r="I47" s="1564" t="str">
        <f t="shared" si="1"/>
        <v/>
      </c>
      <c r="K47" s="1564" t="str">
        <f t="shared" si="2"/>
        <v/>
      </c>
      <c r="M47" s="1564" t="str">
        <f t="shared" si="3"/>
        <v/>
      </c>
      <c r="O47" s="1564" t="str">
        <f t="shared" si="4"/>
        <v/>
      </c>
      <c r="Q47" s="1564" t="str">
        <f t="shared" si="5"/>
        <v/>
      </c>
      <c r="S47" s="1564" t="str">
        <f t="shared" si="6"/>
        <v/>
      </c>
      <c r="U47" s="1564" t="str">
        <f t="shared" si="7"/>
        <v/>
      </c>
      <c r="W47" s="1564" t="str">
        <f t="shared" si="8"/>
        <v/>
      </c>
      <c r="Y47" s="1564" t="str">
        <f t="shared" si="9"/>
        <v/>
      </c>
      <c r="AA47" s="1564" t="str">
        <f t="shared" si="10"/>
        <v/>
      </c>
      <c r="AC47" s="1564" t="str">
        <f t="shared" si="11"/>
        <v/>
      </c>
      <c r="AE47" s="1564" t="str">
        <f t="shared" si="12"/>
        <v/>
      </c>
      <c r="AG47" s="1564" t="str">
        <f t="shared" si="13"/>
        <v/>
      </c>
      <c r="AI47" s="1564" t="str">
        <f t="shared" si="14"/>
        <v/>
      </c>
      <c r="AK47" s="1564" t="str">
        <f t="shared" si="15"/>
        <v/>
      </c>
      <c r="AM47" s="1564" t="str">
        <f t="shared" si="16"/>
        <v/>
      </c>
      <c r="AO47" s="1564" t="str">
        <f t="shared" si="17"/>
        <v/>
      </c>
      <c r="AQ47" s="1564" t="str">
        <f t="shared" si="18"/>
        <v/>
      </c>
    </row>
    <row r="48" spans="5:43">
      <c r="E48" s="1564" t="str">
        <f t="shared" si="20"/>
        <v/>
      </c>
      <c r="G48" s="1564" t="str">
        <f t="shared" si="20"/>
        <v/>
      </c>
      <c r="I48" s="1564" t="str">
        <f t="shared" si="1"/>
        <v/>
      </c>
      <c r="K48" s="1564" t="str">
        <f t="shared" si="2"/>
        <v/>
      </c>
      <c r="M48" s="1564" t="str">
        <f t="shared" si="3"/>
        <v/>
      </c>
      <c r="O48" s="1564" t="str">
        <f t="shared" si="4"/>
        <v/>
      </c>
      <c r="Q48" s="1564" t="str">
        <f t="shared" si="5"/>
        <v/>
      </c>
      <c r="S48" s="1564" t="str">
        <f t="shared" si="6"/>
        <v/>
      </c>
      <c r="U48" s="1564" t="str">
        <f t="shared" si="7"/>
        <v/>
      </c>
      <c r="W48" s="1564" t="str">
        <f t="shared" si="8"/>
        <v/>
      </c>
      <c r="Y48" s="1564" t="str">
        <f t="shared" si="9"/>
        <v/>
      </c>
      <c r="AA48" s="1564" t="str">
        <f t="shared" si="10"/>
        <v/>
      </c>
      <c r="AC48" s="1564" t="str">
        <f t="shared" si="11"/>
        <v/>
      </c>
      <c r="AE48" s="1564" t="str">
        <f t="shared" si="12"/>
        <v/>
      </c>
      <c r="AG48" s="1564" t="str">
        <f t="shared" si="13"/>
        <v/>
      </c>
      <c r="AI48" s="1564" t="str">
        <f t="shared" si="14"/>
        <v/>
      </c>
      <c r="AK48" s="1564" t="str">
        <f t="shared" si="15"/>
        <v/>
      </c>
      <c r="AM48" s="1564" t="str">
        <f t="shared" si="16"/>
        <v/>
      </c>
      <c r="AO48" s="1564" t="str">
        <f t="shared" si="17"/>
        <v/>
      </c>
      <c r="AQ48" s="1564" t="str">
        <f t="shared" si="18"/>
        <v/>
      </c>
    </row>
    <row r="49" spans="5:43">
      <c r="E49" s="1564" t="str">
        <f t="shared" si="20"/>
        <v/>
      </c>
      <c r="G49" s="1564" t="str">
        <f t="shared" si="20"/>
        <v/>
      </c>
      <c r="I49" s="1564" t="str">
        <f t="shared" si="1"/>
        <v/>
      </c>
      <c r="K49" s="1564" t="str">
        <f t="shared" si="2"/>
        <v/>
      </c>
      <c r="M49" s="1564" t="str">
        <f t="shared" si="3"/>
        <v/>
      </c>
      <c r="O49" s="1564" t="str">
        <f t="shared" si="4"/>
        <v/>
      </c>
      <c r="Q49" s="1564" t="str">
        <f t="shared" si="5"/>
        <v/>
      </c>
      <c r="S49" s="1564" t="str">
        <f t="shared" si="6"/>
        <v/>
      </c>
      <c r="U49" s="1564" t="str">
        <f t="shared" si="7"/>
        <v/>
      </c>
      <c r="W49" s="1564" t="str">
        <f t="shared" si="8"/>
        <v/>
      </c>
      <c r="Y49" s="1564" t="str">
        <f t="shared" si="9"/>
        <v/>
      </c>
      <c r="AA49" s="1564" t="str">
        <f t="shared" si="10"/>
        <v/>
      </c>
      <c r="AC49" s="1564" t="str">
        <f t="shared" si="11"/>
        <v/>
      </c>
      <c r="AE49" s="1564" t="str">
        <f t="shared" si="12"/>
        <v/>
      </c>
      <c r="AG49" s="1564" t="str">
        <f t="shared" si="13"/>
        <v/>
      </c>
      <c r="AI49" s="1564" t="str">
        <f t="shared" si="14"/>
        <v/>
      </c>
      <c r="AK49" s="1564" t="str">
        <f t="shared" si="15"/>
        <v/>
      </c>
      <c r="AM49" s="1564" t="str">
        <f t="shared" si="16"/>
        <v/>
      </c>
      <c r="AO49" s="1564" t="str">
        <f t="shared" si="17"/>
        <v/>
      </c>
      <c r="AQ49" s="1564" t="str">
        <f t="shared" si="18"/>
        <v/>
      </c>
    </row>
    <row r="50" spans="5:43">
      <c r="E50" s="1564" t="str">
        <f t="shared" si="20"/>
        <v/>
      </c>
      <c r="G50" s="1564" t="str">
        <f t="shared" si="20"/>
        <v/>
      </c>
      <c r="I50" s="1564" t="str">
        <f t="shared" si="1"/>
        <v/>
      </c>
      <c r="K50" s="1564" t="str">
        <f t="shared" si="2"/>
        <v/>
      </c>
      <c r="M50" s="1564" t="str">
        <f t="shared" si="3"/>
        <v/>
      </c>
      <c r="O50" s="1564" t="str">
        <f t="shared" si="4"/>
        <v/>
      </c>
      <c r="Q50" s="1564" t="str">
        <f t="shared" si="5"/>
        <v/>
      </c>
      <c r="S50" s="1564" t="str">
        <f t="shared" si="6"/>
        <v/>
      </c>
      <c r="U50" s="1564" t="str">
        <f t="shared" si="7"/>
        <v/>
      </c>
      <c r="W50" s="1564" t="str">
        <f t="shared" si="8"/>
        <v/>
      </c>
      <c r="Y50" s="1564" t="str">
        <f t="shared" si="9"/>
        <v/>
      </c>
      <c r="AA50" s="1564" t="str">
        <f t="shared" si="10"/>
        <v/>
      </c>
      <c r="AC50" s="1564" t="str">
        <f t="shared" si="11"/>
        <v/>
      </c>
      <c r="AE50" s="1564" t="str">
        <f t="shared" si="12"/>
        <v/>
      </c>
      <c r="AG50" s="1564" t="str">
        <f t="shared" si="13"/>
        <v/>
      </c>
      <c r="AI50" s="1564" t="str">
        <f t="shared" si="14"/>
        <v/>
      </c>
      <c r="AK50" s="1564" t="str">
        <f t="shared" si="15"/>
        <v/>
      </c>
      <c r="AM50" s="1564" t="str">
        <f t="shared" si="16"/>
        <v/>
      </c>
      <c r="AO50" s="1564" t="str">
        <f t="shared" si="17"/>
        <v/>
      </c>
      <c r="AQ50" s="1564" t="str">
        <f t="shared" si="18"/>
        <v/>
      </c>
    </row>
    <row r="51" spans="5:43">
      <c r="E51" s="1564" t="str">
        <f t="shared" si="20"/>
        <v/>
      </c>
      <c r="G51" s="1564" t="str">
        <f t="shared" si="20"/>
        <v/>
      </c>
      <c r="I51" s="1564" t="str">
        <f t="shared" si="1"/>
        <v/>
      </c>
      <c r="K51" s="1564" t="str">
        <f t="shared" si="2"/>
        <v/>
      </c>
      <c r="M51" s="1564" t="str">
        <f t="shared" si="3"/>
        <v/>
      </c>
      <c r="O51" s="1564" t="str">
        <f t="shared" si="4"/>
        <v/>
      </c>
      <c r="Q51" s="1564" t="str">
        <f t="shared" si="5"/>
        <v/>
      </c>
      <c r="S51" s="1564" t="str">
        <f t="shared" si="6"/>
        <v/>
      </c>
      <c r="U51" s="1564" t="str">
        <f t="shared" si="7"/>
        <v/>
      </c>
      <c r="W51" s="1564" t="str">
        <f t="shared" si="8"/>
        <v/>
      </c>
      <c r="Y51" s="1564" t="str">
        <f t="shared" si="9"/>
        <v/>
      </c>
      <c r="AA51" s="1564" t="str">
        <f t="shared" si="10"/>
        <v/>
      </c>
      <c r="AC51" s="1564" t="str">
        <f t="shared" si="11"/>
        <v/>
      </c>
      <c r="AE51" s="1564" t="str">
        <f t="shared" si="12"/>
        <v/>
      </c>
      <c r="AG51" s="1564" t="str">
        <f t="shared" si="13"/>
        <v/>
      </c>
      <c r="AI51" s="1564" t="str">
        <f t="shared" si="14"/>
        <v/>
      </c>
      <c r="AK51" s="1564" t="str">
        <f t="shared" si="15"/>
        <v/>
      </c>
      <c r="AM51" s="1564" t="str">
        <f t="shared" si="16"/>
        <v/>
      </c>
      <c r="AO51" s="1564" t="str">
        <f t="shared" si="17"/>
        <v/>
      </c>
      <c r="AQ51" s="1564" t="str">
        <f t="shared" si="18"/>
        <v/>
      </c>
    </row>
    <row r="52" spans="5:43">
      <c r="E52" s="1564" t="str">
        <f t="shared" si="20"/>
        <v/>
      </c>
      <c r="G52" s="1564" t="str">
        <f t="shared" si="20"/>
        <v/>
      </c>
      <c r="I52" s="1564" t="str">
        <f t="shared" si="1"/>
        <v/>
      </c>
      <c r="K52" s="1564" t="str">
        <f t="shared" si="2"/>
        <v/>
      </c>
      <c r="M52" s="1564" t="str">
        <f t="shared" si="3"/>
        <v/>
      </c>
      <c r="O52" s="1564" t="str">
        <f t="shared" si="4"/>
        <v/>
      </c>
      <c r="Q52" s="1564" t="str">
        <f t="shared" si="5"/>
        <v/>
      </c>
      <c r="S52" s="1564" t="str">
        <f t="shared" si="6"/>
        <v/>
      </c>
      <c r="U52" s="1564" t="str">
        <f t="shared" si="7"/>
        <v/>
      </c>
      <c r="W52" s="1564" t="str">
        <f t="shared" si="8"/>
        <v/>
      </c>
      <c r="Y52" s="1564" t="str">
        <f t="shared" si="9"/>
        <v/>
      </c>
      <c r="AA52" s="1564" t="str">
        <f t="shared" si="10"/>
        <v/>
      </c>
      <c r="AC52" s="1564" t="str">
        <f t="shared" si="11"/>
        <v/>
      </c>
      <c r="AE52" s="1564" t="str">
        <f t="shared" si="12"/>
        <v/>
      </c>
      <c r="AG52" s="1564" t="str">
        <f t="shared" si="13"/>
        <v/>
      </c>
      <c r="AI52" s="1564" t="str">
        <f t="shared" si="14"/>
        <v/>
      </c>
      <c r="AK52" s="1564" t="str">
        <f t="shared" si="15"/>
        <v/>
      </c>
      <c r="AM52" s="1564" t="str">
        <f t="shared" si="16"/>
        <v/>
      </c>
      <c r="AO52" s="1564" t="str">
        <f t="shared" si="17"/>
        <v/>
      </c>
      <c r="AQ52" s="1564" t="str">
        <f t="shared" si="18"/>
        <v/>
      </c>
    </row>
    <row r="53" spans="5:43">
      <c r="E53" s="1564" t="str">
        <f t="shared" si="20"/>
        <v/>
      </c>
      <c r="G53" s="1564" t="str">
        <f t="shared" si="20"/>
        <v/>
      </c>
      <c r="I53" s="1564" t="str">
        <f t="shared" si="1"/>
        <v/>
      </c>
      <c r="K53" s="1564" t="str">
        <f t="shared" si="2"/>
        <v/>
      </c>
      <c r="M53" s="1564" t="str">
        <f t="shared" si="3"/>
        <v/>
      </c>
      <c r="O53" s="1564" t="str">
        <f t="shared" si="4"/>
        <v/>
      </c>
      <c r="Q53" s="1564" t="str">
        <f t="shared" si="5"/>
        <v/>
      </c>
      <c r="S53" s="1564" t="str">
        <f t="shared" si="6"/>
        <v/>
      </c>
      <c r="U53" s="1564" t="str">
        <f t="shared" si="7"/>
        <v/>
      </c>
      <c r="W53" s="1564" t="str">
        <f t="shared" si="8"/>
        <v/>
      </c>
      <c r="Y53" s="1564" t="str">
        <f t="shared" si="9"/>
        <v/>
      </c>
      <c r="AA53" s="1564" t="str">
        <f t="shared" si="10"/>
        <v/>
      </c>
      <c r="AC53" s="1564" t="str">
        <f t="shared" si="11"/>
        <v/>
      </c>
      <c r="AE53" s="1564" t="str">
        <f t="shared" si="12"/>
        <v/>
      </c>
      <c r="AG53" s="1564" t="str">
        <f t="shared" si="13"/>
        <v/>
      </c>
      <c r="AI53" s="1564" t="str">
        <f t="shared" si="14"/>
        <v/>
      </c>
      <c r="AK53" s="1564" t="str">
        <f t="shared" si="15"/>
        <v/>
      </c>
      <c r="AM53" s="1564" t="str">
        <f t="shared" si="16"/>
        <v/>
      </c>
      <c r="AO53" s="1564" t="str">
        <f t="shared" si="17"/>
        <v/>
      </c>
      <c r="AQ53" s="1564" t="str">
        <f t="shared" si="18"/>
        <v/>
      </c>
    </row>
    <row r="54" spans="5:43">
      <c r="E54" s="1564" t="str">
        <f t="shared" si="20"/>
        <v/>
      </c>
      <c r="G54" s="1564" t="str">
        <f t="shared" si="20"/>
        <v/>
      </c>
      <c r="I54" s="1564" t="str">
        <f t="shared" si="1"/>
        <v/>
      </c>
      <c r="K54" s="1564" t="str">
        <f t="shared" si="2"/>
        <v/>
      </c>
      <c r="M54" s="1564" t="str">
        <f t="shared" si="3"/>
        <v/>
      </c>
      <c r="O54" s="1564" t="str">
        <f t="shared" si="4"/>
        <v/>
      </c>
      <c r="Q54" s="1564" t="str">
        <f t="shared" si="5"/>
        <v/>
      </c>
      <c r="S54" s="1564" t="str">
        <f t="shared" si="6"/>
        <v/>
      </c>
      <c r="U54" s="1564" t="str">
        <f t="shared" si="7"/>
        <v/>
      </c>
      <c r="W54" s="1564" t="str">
        <f t="shared" si="8"/>
        <v/>
      </c>
      <c r="Y54" s="1564" t="str">
        <f t="shared" si="9"/>
        <v/>
      </c>
      <c r="AA54" s="1564" t="str">
        <f t="shared" si="10"/>
        <v/>
      </c>
      <c r="AC54" s="1564" t="str">
        <f t="shared" si="11"/>
        <v/>
      </c>
      <c r="AE54" s="1564" t="str">
        <f t="shared" si="12"/>
        <v/>
      </c>
      <c r="AG54" s="1564" t="str">
        <f t="shared" si="13"/>
        <v/>
      </c>
      <c r="AI54" s="1564" t="str">
        <f t="shared" si="14"/>
        <v/>
      </c>
      <c r="AK54" s="1564" t="str">
        <f t="shared" si="15"/>
        <v/>
      </c>
      <c r="AM54" s="1564" t="str">
        <f t="shared" si="16"/>
        <v/>
      </c>
      <c r="AO54" s="1564" t="str">
        <f t="shared" si="17"/>
        <v/>
      </c>
      <c r="AQ54" s="1564" t="str">
        <f t="shared" si="18"/>
        <v/>
      </c>
    </row>
    <row r="55" spans="5:43">
      <c r="E55" s="1564" t="str">
        <f t="shared" si="20"/>
        <v/>
      </c>
      <c r="G55" s="1564" t="str">
        <f t="shared" si="20"/>
        <v/>
      </c>
      <c r="I55" s="1564" t="str">
        <f t="shared" si="1"/>
        <v/>
      </c>
      <c r="K55" s="1564" t="str">
        <f t="shared" si="2"/>
        <v/>
      </c>
      <c r="M55" s="1564" t="str">
        <f t="shared" si="3"/>
        <v/>
      </c>
      <c r="O55" s="1564" t="str">
        <f t="shared" si="4"/>
        <v/>
      </c>
      <c r="Q55" s="1564" t="str">
        <f t="shared" si="5"/>
        <v/>
      </c>
      <c r="S55" s="1564" t="str">
        <f t="shared" si="6"/>
        <v/>
      </c>
      <c r="U55" s="1564" t="str">
        <f t="shared" si="7"/>
        <v/>
      </c>
      <c r="W55" s="1564" t="str">
        <f t="shared" si="8"/>
        <v/>
      </c>
      <c r="Y55" s="1564" t="str">
        <f t="shared" si="9"/>
        <v/>
      </c>
      <c r="AA55" s="1564" t="str">
        <f t="shared" si="10"/>
        <v/>
      </c>
      <c r="AC55" s="1564" t="str">
        <f t="shared" si="11"/>
        <v/>
      </c>
      <c r="AE55" s="1564" t="str">
        <f t="shared" si="12"/>
        <v/>
      </c>
      <c r="AG55" s="1564" t="str">
        <f t="shared" si="13"/>
        <v/>
      </c>
      <c r="AI55" s="1564" t="str">
        <f t="shared" si="14"/>
        <v/>
      </c>
      <c r="AK55" s="1564" t="str">
        <f t="shared" si="15"/>
        <v/>
      </c>
      <c r="AM55" s="1564" t="str">
        <f t="shared" si="16"/>
        <v/>
      </c>
      <c r="AO55" s="1564" t="str">
        <f t="shared" si="17"/>
        <v/>
      </c>
      <c r="AQ55" s="1564" t="str">
        <f t="shared" si="18"/>
        <v/>
      </c>
    </row>
    <row r="56" spans="5:43">
      <c r="E56" s="1564" t="str">
        <f t="shared" si="20"/>
        <v/>
      </c>
      <c r="G56" s="1564" t="str">
        <f t="shared" si="20"/>
        <v/>
      </c>
      <c r="I56" s="1564" t="str">
        <f t="shared" si="1"/>
        <v/>
      </c>
      <c r="K56" s="1564" t="str">
        <f t="shared" si="2"/>
        <v/>
      </c>
      <c r="M56" s="1564" t="str">
        <f t="shared" si="3"/>
        <v/>
      </c>
      <c r="O56" s="1564" t="str">
        <f t="shared" si="4"/>
        <v/>
      </c>
      <c r="Q56" s="1564" t="str">
        <f t="shared" si="5"/>
        <v/>
      </c>
      <c r="S56" s="1564" t="str">
        <f t="shared" si="6"/>
        <v/>
      </c>
      <c r="U56" s="1564" t="str">
        <f t="shared" si="7"/>
        <v/>
      </c>
      <c r="W56" s="1564" t="str">
        <f t="shared" si="8"/>
        <v/>
      </c>
      <c r="Y56" s="1564" t="str">
        <f t="shared" si="9"/>
        <v/>
      </c>
      <c r="AA56" s="1564" t="str">
        <f t="shared" si="10"/>
        <v/>
      </c>
      <c r="AC56" s="1564" t="str">
        <f t="shared" si="11"/>
        <v/>
      </c>
      <c r="AE56" s="1564" t="str">
        <f t="shared" si="12"/>
        <v/>
      </c>
      <c r="AG56" s="1564" t="str">
        <f t="shared" si="13"/>
        <v/>
      </c>
      <c r="AI56" s="1564" t="str">
        <f t="shared" si="14"/>
        <v/>
      </c>
      <c r="AK56" s="1564" t="str">
        <f t="shared" si="15"/>
        <v/>
      </c>
      <c r="AM56" s="1564" t="str">
        <f t="shared" si="16"/>
        <v/>
      </c>
      <c r="AO56" s="1564" t="str">
        <f t="shared" si="17"/>
        <v/>
      </c>
      <c r="AQ56" s="1564" t="str">
        <f t="shared" si="18"/>
        <v/>
      </c>
    </row>
    <row r="57" spans="5:43">
      <c r="E57" s="1564" t="str">
        <f t="shared" si="20"/>
        <v/>
      </c>
      <c r="G57" s="1564" t="str">
        <f t="shared" si="20"/>
        <v/>
      </c>
      <c r="I57" s="1564" t="str">
        <f t="shared" si="1"/>
        <v/>
      </c>
      <c r="K57" s="1564" t="str">
        <f t="shared" si="2"/>
        <v/>
      </c>
      <c r="M57" s="1564" t="str">
        <f t="shared" si="3"/>
        <v/>
      </c>
      <c r="O57" s="1564" t="str">
        <f t="shared" si="4"/>
        <v/>
      </c>
      <c r="Q57" s="1564" t="str">
        <f t="shared" si="5"/>
        <v/>
      </c>
      <c r="S57" s="1564" t="str">
        <f t="shared" si="6"/>
        <v/>
      </c>
      <c r="U57" s="1564" t="str">
        <f t="shared" si="7"/>
        <v/>
      </c>
      <c r="W57" s="1564" t="str">
        <f t="shared" si="8"/>
        <v/>
      </c>
      <c r="Y57" s="1564" t="str">
        <f t="shared" si="9"/>
        <v/>
      </c>
      <c r="AA57" s="1564" t="str">
        <f t="shared" si="10"/>
        <v/>
      </c>
      <c r="AC57" s="1564" t="str">
        <f t="shared" si="11"/>
        <v/>
      </c>
      <c r="AE57" s="1564" t="str">
        <f t="shared" si="12"/>
        <v/>
      </c>
      <c r="AG57" s="1564" t="str">
        <f t="shared" si="13"/>
        <v/>
      </c>
      <c r="AI57" s="1564" t="str">
        <f t="shared" si="14"/>
        <v/>
      </c>
      <c r="AK57" s="1564" t="str">
        <f t="shared" si="15"/>
        <v/>
      </c>
      <c r="AM57" s="1564" t="str">
        <f t="shared" si="16"/>
        <v/>
      </c>
      <c r="AO57" s="1564" t="str">
        <f t="shared" si="17"/>
        <v/>
      </c>
      <c r="AQ57" s="1564" t="str">
        <f t="shared" si="18"/>
        <v/>
      </c>
    </row>
    <row r="58" spans="5:43">
      <c r="E58" s="1564" t="str">
        <f t="shared" si="20"/>
        <v/>
      </c>
      <c r="G58" s="1564" t="str">
        <f t="shared" si="20"/>
        <v/>
      </c>
      <c r="I58" s="1564" t="str">
        <f t="shared" si="1"/>
        <v/>
      </c>
      <c r="K58" s="1564" t="str">
        <f t="shared" si="2"/>
        <v/>
      </c>
      <c r="M58" s="1564" t="str">
        <f t="shared" si="3"/>
        <v/>
      </c>
      <c r="O58" s="1564" t="str">
        <f t="shared" si="4"/>
        <v/>
      </c>
      <c r="Q58" s="1564" t="str">
        <f t="shared" si="5"/>
        <v/>
      </c>
      <c r="S58" s="1564" t="str">
        <f t="shared" si="6"/>
        <v/>
      </c>
      <c r="U58" s="1564" t="str">
        <f t="shared" si="7"/>
        <v/>
      </c>
      <c r="W58" s="1564" t="str">
        <f t="shared" si="8"/>
        <v/>
      </c>
      <c r="Y58" s="1564" t="str">
        <f t="shared" si="9"/>
        <v/>
      </c>
      <c r="AA58" s="1564" t="str">
        <f t="shared" si="10"/>
        <v/>
      </c>
      <c r="AC58" s="1564" t="str">
        <f t="shared" si="11"/>
        <v/>
      </c>
      <c r="AE58" s="1564" t="str">
        <f t="shared" si="12"/>
        <v/>
      </c>
      <c r="AG58" s="1564" t="str">
        <f t="shared" si="13"/>
        <v/>
      </c>
      <c r="AI58" s="1564" t="str">
        <f t="shared" si="14"/>
        <v/>
      </c>
      <c r="AK58" s="1564" t="str">
        <f t="shared" si="15"/>
        <v/>
      </c>
      <c r="AM58" s="1564" t="str">
        <f t="shared" si="16"/>
        <v/>
      </c>
      <c r="AO58" s="1564" t="str">
        <f t="shared" si="17"/>
        <v/>
      </c>
      <c r="AQ58" s="1564" t="str">
        <f t="shared" si="18"/>
        <v/>
      </c>
    </row>
    <row r="59" spans="5:43">
      <c r="E59" s="1564" t="str">
        <f t="shared" si="20"/>
        <v/>
      </c>
      <c r="G59" s="1564" t="str">
        <f t="shared" si="20"/>
        <v/>
      </c>
      <c r="I59" s="1564" t="str">
        <f t="shared" si="1"/>
        <v/>
      </c>
      <c r="K59" s="1564" t="str">
        <f t="shared" si="2"/>
        <v/>
      </c>
      <c r="M59" s="1564" t="str">
        <f t="shared" si="3"/>
        <v/>
      </c>
      <c r="O59" s="1564" t="str">
        <f t="shared" si="4"/>
        <v/>
      </c>
      <c r="Q59" s="1564" t="str">
        <f t="shared" si="5"/>
        <v/>
      </c>
      <c r="S59" s="1564" t="str">
        <f t="shared" si="6"/>
        <v/>
      </c>
      <c r="U59" s="1564" t="str">
        <f t="shared" si="7"/>
        <v/>
      </c>
      <c r="W59" s="1564" t="str">
        <f t="shared" si="8"/>
        <v/>
      </c>
      <c r="Y59" s="1564" t="str">
        <f t="shared" si="9"/>
        <v/>
      </c>
      <c r="AA59" s="1564" t="str">
        <f t="shared" si="10"/>
        <v/>
      </c>
      <c r="AC59" s="1564" t="str">
        <f t="shared" si="11"/>
        <v/>
      </c>
      <c r="AE59" s="1564" t="str">
        <f t="shared" si="12"/>
        <v/>
      </c>
      <c r="AG59" s="1564" t="str">
        <f t="shared" si="13"/>
        <v/>
      </c>
      <c r="AI59" s="1564" t="str">
        <f t="shared" si="14"/>
        <v/>
      </c>
      <c r="AK59" s="1564" t="str">
        <f t="shared" si="15"/>
        <v/>
      </c>
      <c r="AM59" s="1564" t="str">
        <f t="shared" si="16"/>
        <v/>
      </c>
      <c r="AO59" s="1564" t="str">
        <f t="shared" si="17"/>
        <v/>
      </c>
      <c r="AQ59" s="1564" t="str">
        <f t="shared" si="18"/>
        <v/>
      </c>
    </row>
    <row r="60" spans="5:43">
      <c r="E60" s="1564" t="str">
        <f t="shared" si="20"/>
        <v/>
      </c>
      <c r="G60" s="1564" t="str">
        <f t="shared" si="20"/>
        <v/>
      </c>
      <c r="I60" s="1564" t="str">
        <f t="shared" si="1"/>
        <v/>
      </c>
      <c r="K60" s="1564" t="str">
        <f t="shared" si="2"/>
        <v/>
      </c>
      <c r="M60" s="1564" t="str">
        <f t="shared" si="3"/>
        <v/>
      </c>
      <c r="O60" s="1564" t="str">
        <f t="shared" si="4"/>
        <v/>
      </c>
      <c r="Q60" s="1564" t="str">
        <f t="shared" si="5"/>
        <v/>
      </c>
      <c r="S60" s="1564" t="str">
        <f t="shared" si="6"/>
        <v/>
      </c>
      <c r="U60" s="1564" t="str">
        <f t="shared" si="7"/>
        <v/>
      </c>
      <c r="W60" s="1564" t="str">
        <f t="shared" si="8"/>
        <v/>
      </c>
      <c r="Y60" s="1564" t="str">
        <f t="shared" si="9"/>
        <v/>
      </c>
      <c r="AA60" s="1564" t="str">
        <f t="shared" si="10"/>
        <v/>
      </c>
      <c r="AC60" s="1564" t="str">
        <f t="shared" si="11"/>
        <v/>
      </c>
      <c r="AE60" s="1564" t="str">
        <f t="shared" si="12"/>
        <v/>
      </c>
      <c r="AG60" s="1564" t="str">
        <f t="shared" si="13"/>
        <v/>
      </c>
      <c r="AI60" s="1564" t="str">
        <f t="shared" si="14"/>
        <v/>
      </c>
      <c r="AK60" s="1564" t="str">
        <f t="shared" si="15"/>
        <v/>
      </c>
      <c r="AM60" s="1564" t="str">
        <f t="shared" si="16"/>
        <v/>
      </c>
      <c r="AO60" s="1564" t="str">
        <f t="shared" si="17"/>
        <v/>
      </c>
      <c r="AQ60" s="1564" t="str">
        <f t="shared" si="18"/>
        <v/>
      </c>
    </row>
    <row r="61" spans="5:43">
      <c r="E61" s="1564" t="str">
        <f t="shared" ref="E61:G76" si="21">IF(OR($B61=0,D61=0),"",D61/$B61)</f>
        <v/>
      </c>
      <c r="G61" s="1564" t="str">
        <f t="shared" si="21"/>
        <v/>
      </c>
      <c r="I61" s="1564" t="str">
        <f t="shared" si="1"/>
        <v/>
      </c>
      <c r="K61" s="1564" t="str">
        <f t="shared" si="2"/>
        <v/>
      </c>
      <c r="M61" s="1564" t="str">
        <f t="shared" si="3"/>
        <v/>
      </c>
      <c r="O61" s="1564" t="str">
        <f t="shared" si="4"/>
        <v/>
      </c>
      <c r="Q61" s="1564" t="str">
        <f t="shared" si="5"/>
        <v/>
      </c>
      <c r="S61" s="1564" t="str">
        <f t="shared" si="6"/>
        <v/>
      </c>
      <c r="U61" s="1564" t="str">
        <f t="shared" si="7"/>
        <v/>
      </c>
      <c r="W61" s="1564" t="str">
        <f t="shared" si="8"/>
        <v/>
      </c>
      <c r="Y61" s="1564" t="str">
        <f t="shared" si="9"/>
        <v/>
      </c>
      <c r="AA61" s="1564" t="str">
        <f t="shared" si="10"/>
        <v/>
      </c>
      <c r="AC61" s="1564" t="str">
        <f t="shared" si="11"/>
        <v/>
      </c>
      <c r="AE61" s="1564" t="str">
        <f t="shared" si="12"/>
        <v/>
      </c>
      <c r="AG61" s="1564" t="str">
        <f t="shared" si="13"/>
        <v/>
      </c>
      <c r="AI61" s="1564" t="str">
        <f t="shared" si="14"/>
        <v/>
      </c>
      <c r="AK61" s="1564" t="str">
        <f t="shared" si="15"/>
        <v/>
      </c>
      <c r="AM61" s="1564" t="str">
        <f t="shared" si="16"/>
        <v/>
      </c>
      <c r="AO61" s="1564" t="str">
        <f t="shared" si="17"/>
        <v/>
      </c>
      <c r="AQ61" s="1564" t="str">
        <f t="shared" si="18"/>
        <v/>
      </c>
    </row>
    <row r="62" spans="5:43">
      <c r="E62" s="1564" t="str">
        <f t="shared" si="21"/>
        <v/>
      </c>
      <c r="G62" s="1564" t="str">
        <f t="shared" si="21"/>
        <v/>
      </c>
      <c r="I62" s="1564" t="str">
        <f t="shared" si="1"/>
        <v/>
      </c>
      <c r="K62" s="1564" t="str">
        <f t="shared" si="2"/>
        <v/>
      </c>
      <c r="M62" s="1564" t="str">
        <f t="shared" si="3"/>
        <v/>
      </c>
      <c r="O62" s="1564" t="str">
        <f t="shared" si="4"/>
        <v/>
      </c>
      <c r="Q62" s="1564" t="str">
        <f t="shared" si="5"/>
        <v/>
      </c>
      <c r="S62" s="1564" t="str">
        <f t="shared" si="6"/>
        <v/>
      </c>
      <c r="U62" s="1564" t="str">
        <f t="shared" si="7"/>
        <v/>
      </c>
      <c r="W62" s="1564" t="str">
        <f t="shared" si="8"/>
        <v/>
      </c>
      <c r="Y62" s="1564" t="str">
        <f t="shared" si="9"/>
        <v/>
      </c>
      <c r="AA62" s="1564" t="str">
        <f t="shared" si="10"/>
        <v/>
      </c>
      <c r="AC62" s="1564" t="str">
        <f t="shared" si="11"/>
        <v/>
      </c>
      <c r="AE62" s="1564" t="str">
        <f t="shared" si="12"/>
        <v/>
      </c>
      <c r="AG62" s="1564" t="str">
        <f t="shared" si="13"/>
        <v/>
      </c>
      <c r="AI62" s="1564" t="str">
        <f t="shared" si="14"/>
        <v/>
      </c>
      <c r="AK62" s="1564" t="str">
        <f t="shared" si="15"/>
        <v/>
      </c>
      <c r="AM62" s="1564" t="str">
        <f t="shared" si="16"/>
        <v/>
      </c>
      <c r="AO62" s="1564" t="str">
        <f t="shared" si="17"/>
        <v/>
      </c>
      <c r="AQ62" s="1564" t="str">
        <f t="shared" si="18"/>
        <v/>
      </c>
    </row>
    <row r="63" spans="5:43">
      <c r="E63" s="1564" t="str">
        <f t="shared" si="21"/>
        <v/>
      </c>
      <c r="G63" s="1564" t="str">
        <f t="shared" si="21"/>
        <v/>
      </c>
      <c r="I63" s="1564" t="str">
        <f t="shared" si="1"/>
        <v/>
      </c>
      <c r="K63" s="1564" t="str">
        <f t="shared" si="2"/>
        <v/>
      </c>
      <c r="M63" s="1564" t="str">
        <f t="shared" si="3"/>
        <v/>
      </c>
      <c r="O63" s="1564" t="str">
        <f t="shared" si="4"/>
        <v/>
      </c>
      <c r="Q63" s="1564" t="str">
        <f t="shared" si="5"/>
        <v/>
      </c>
      <c r="S63" s="1564" t="str">
        <f t="shared" si="6"/>
        <v/>
      </c>
      <c r="U63" s="1564" t="str">
        <f t="shared" si="7"/>
        <v/>
      </c>
      <c r="W63" s="1564" t="str">
        <f t="shared" si="8"/>
        <v/>
      </c>
      <c r="Y63" s="1564" t="str">
        <f t="shared" si="9"/>
        <v/>
      </c>
      <c r="AA63" s="1564" t="str">
        <f t="shared" si="10"/>
        <v/>
      </c>
      <c r="AC63" s="1564" t="str">
        <f t="shared" si="11"/>
        <v/>
      </c>
      <c r="AE63" s="1564" t="str">
        <f t="shared" si="12"/>
        <v/>
      </c>
      <c r="AG63" s="1564" t="str">
        <f t="shared" si="13"/>
        <v/>
      </c>
      <c r="AI63" s="1564" t="str">
        <f t="shared" si="14"/>
        <v/>
      </c>
      <c r="AK63" s="1564" t="str">
        <f t="shared" si="15"/>
        <v/>
      </c>
      <c r="AM63" s="1564" t="str">
        <f t="shared" si="16"/>
        <v/>
      </c>
      <c r="AO63" s="1564" t="str">
        <f t="shared" si="17"/>
        <v/>
      </c>
      <c r="AQ63" s="1564" t="str">
        <f t="shared" si="18"/>
        <v/>
      </c>
    </row>
    <row r="64" spans="5:43">
      <c r="E64" s="1564" t="str">
        <f t="shared" si="21"/>
        <v/>
      </c>
      <c r="G64" s="1564" t="str">
        <f t="shared" si="21"/>
        <v/>
      </c>
      <c r="I64" s="1564" t="str">
        <f t="shared" si="1"/>
        <v/>
      </c>
      <c r="K64" s="1564" t="str">
        <f t="shared" si="2"/>
        <v/>
      </c>
      <c r="M64" s="1564" t="str">
        <f t="shared" si="3"/>
        <v/>
      </c>
      <c r="O64" s="1564" t="str">
        <f t="shared" si="4"/>
        <v/>
      </c>
      <c r="Q64" s="1564" t="str">
        <f t="shared" si="5"/>
        <v/>
      </c>
      <c r="S64" s="1564" t="str">
        <f t="shared" si="6"/>
        <v/>
      </c>
      <c r="U64" s="1564" t="str">
        <f t="shared" si="7"/>
        <v/>
      </c>
      <c r="W64" s="1564" t="str">
        <f t="shared" si="8"/>
        <v/>
      </c>
      <c r="Y64" s="1564" t="str">
        <f t="shared" si="9"/>
        <v/>
      </c>
      <c r="AA64" s="1564" t="str">
        <f t="shared" si="10"/>
        <v/>
      </c>
      <c r="AC64" s="1564" t="str">
        <f t="shared" si="11"/>
        <v/>
      </c>
      <c r="AE64" s="1564" t="str">
        <f t="shared" si="12"/>
        <v/>
      </c>
      <c r="AG64" s="1564" t="str">
        <f t="shared" si="13"/>
        <v/>
      </c>
      <c r="AI64" s="1564" t="str">
        <f t="shared" si="14"/>
        <v/>
      </c>
      <c r="AK64" s="1564" t="str">
        <f t="shared" si="15"/>
        <v/>
      </c>
      <c r="AM64" s="1564" t="str">
        <f t="shared" si="16"/>
        <v/>
      </c>
      <c r="AO64" s="1564" t="str">
        <f t="shared" si="17"/>
        <v/>
      </c>
      <c r="AQ64" s="1564" t="str">
        <f t="shared" si="18"/>
        <v/>
      </c>
    </row>
    <row r="65" spans="5:43">
      <c r="E65" s="1564" t="str">
        <f t="shared" si="21"/>
        <v/>
      </c>
      <c r="G65" s="1564" t="str">
        <f t="shared" si="21"/>
        <v/>
      </c>
      <c r="I65" s="1564" t="str">
        <f t="shared" si="1"/>
        <v/>
      </c>
      <c r="K65" s="1564" t="str">
        <f t="shared" si="2"/>
        <v/>
      </c>
      <c r="M65" s="1564" t="str">
        <f t="shared" si="3"/>
        <v/>
      </c>
      <c r="O65" s="1564" t="str">
        <f t="shared" si="4"/>
        <v/>
      </c>
      <c r="Q65" s="1564" t="str">
        <f t="shared" si="5"/>
        <v/>
      </c>
      <c r="S65" s="1564" t="str">
        <f t="shared" si="6"/>
        <v/>
      </c>
      <c r="U65" s="1564" t="str">
        <f t="shared" si="7"/>
        <v/>
      </c>
      <c r="W65" s="1564" t="str">
        <f t="shared" si="8"/>
        <v/>
      </c>
      <c r="Y65" s="1564" t="str">
        <f t="shared" si="9"/>
        <v/>
      </c>
      <c r="AA65" s="1564" t="str">
        <f t="shared" si="10"/>
        <v/>
      </c>
      <c r="AC65" s="1564" t="str">
        <f t="shared" si="11"/>
        <v/>
      </c>
      <c r="AE65" s="1564" t="str">
        <f t="shared" si="12"/>
        <v/>
      </c>
      <c r="AG65" s="1564" t="str">
        <f t="shared" si="13"/>
        <v/>
      </c>
      <c r="AI65" s="1564" t="str">
        <f t="shared" si="14"/>
        <v/>
      </c>
      <c r="AK65" s="1564" t="str">
        <f t="shared" si="15"/>
        <v/>
      </c>
      <c r="AM65" s="1564" t="str">
        <f t="shared" si="16"/>
        <v/>
      </c>
      <c r="AO65" s="1564" t="str">
        <f t="shared" si="17"/>
        <v/>
      </c>
      <c r="AQ65" s="1564" t="str">
        <f t="shared" si="18"/>
        <v/>
      </c>
    </row>
    <row r="66" spans="5:43">
      <c r="E66" s="1564" t="str">
        <f t="shared" si="21"/>
        <v/>
      </c>
      <c r="G66" s="1564" t="str">
        <f t="shared" si="21"/>
        <v/>
      </c>
      <c r="I66" s="1564" t="str">
        <f t="shared" si="1"/>
        <v/>
      </c>
      <c r="K66" s="1564" t="str">
        <f t="shared" si="2"/>
        <v/>
      </c>
      <c r="M66" s="1564" t="str">
        <f t="shared" si="3"/>
        <v/>
      </c>
      <c r="O66" s="1564" t="str">
        <f t="shared" si="4"/>
        <v/>
      </c>
      <c r="Q66" s="1564" t="str">
        <f t="shared" si="5"/>
        <v/>
      </c>
      <c r="S66" s="1564" t="str">
        <f t="shared" si="6"/>
        <v/>
      </c>
      <c r="U66" s="1564" t="str">
        <f t="shared" si="7"/>
        <v/>
      </c>
      <c r="W66" s="1564" t="str">
        <f t="shared" si="8"/>
        <v/>
      </c>
      <c r="Y66" s="1564" t="str">
        <f t="shared" si="9"/>
        <v/>
      </c>
      <c r="AA66" s="1564" t="str">
        <f t="shared" si="10"/>
        <v/>
      </c>
      <c r="AC66" s="1564" t="str">
        <f t="shared" si="11"/>
        <v/>
      </c>
      <c r="AE66" s="1564" t="str">
        <f t="shared" si="12"/>
        <v/>
      </c>
      <c r="AG66" s="1564" t="str">
        <f t="shared" si="13"/>
        <v/>
      </c>
      <c r="AI66" s="1564" t="str">
        <f t="shared" si="14"/>
        <v/>
      </c>
      <c r="AK66" s="1564" t="str">
        <f t="shared" si="15"/>
        <v/>
      </c>
      <c r="AM66" s="1564" t="str">
        <f t="shared" si="16"/>
        <v/>
      </c>
      <c r="AO66" s="1564" t="str">
        <f t="shared" si="17"/>
        <v/>
      </c>
      <c r="AQ66" s="1564" t="str">
        <f t="shared" si="18"/>
        <v/>
      </c>
    </row>
    <row r="67" spans="5:43">
      <c r="E67" s="1564" t="str">
        <f t="shared" si="21"/>
        <v/>
      </c>
      <c r="G67" s="1564" t="str">
        <f t="shared" si="21"/>
        <v/>
      </c>
      <c r="I67" s="1564" t="str">
        <f t="shared" si="1"/>
        <v/>
      </c>
      <c r="K67" s="1564" t="str">
        <f t="shared" si="2"/>
        <v/>
      </c>
      <c r="M67" s="1564" t="str">
        <f t="shared" si="3"/>
        <v/>
      </c>
      <c r="O67" s="1564" t="str">
        <f t="shared" si="4"/>
        <v/>
      </c>
      <c r="Q67" s="1564" t="str">
        <f t="shared" si="5"/>
        <v/>
      </c>
      <c r="S67" s="1564" t="str">
        <f t="shared" si="6"/>
        <v/>
      </c>
      <c r="U67" s="1564" t="str">
        <f t="shared" si="7"/>
        <v/>
      </c>
      <c r="W67" s="1564" t="str">
        <f t="shared" si="8"/>
        <v/>
      </c>
      <c r="Y67" s="1564" t="str">
        <f t="shared" si="9"/>
        <v/>
      </c>
      <c r="AA67" s="1564" t="str">
        <f t="shared" si="10"/>
        <v/>
      </c>
      <c r="AC67" s="1564" t="str">
        <f t="shared" si="11"/>
        <v/>
      </c>
      <c r="AE67" s="1564" t="str">
        <f t="shared" si="12"/>
        <v/>
      </c>
      <c r="AG67" s="1564" t="str">
        <f t="shared" si="13"/>
        <v/>
      </c>
      <c r="AI67" s="1564" t="str">
        <f t="shared" si="14"/>
        <v/>
      </c>
      <c r="AK67" s="1564" t="str">
        <f t="shared" si="15"/>
        <v/>
      </c>
      <c r="AM67" s="1564" t="str">
        <f t="shared" si="16"/>
        <v/>
      </c>
      <c r="AO67" s="1564" t="str">
        <f t="shared" si="17"/>
        <v/>
      </c>
      <c r="AQ67" s="1564" t="str">
        <f t="shared" si="18"/>
        <v/>
      </c>
    </row>
    <row r="68" spans="5:43">
      <c r="E68" s="1564" t="str">
        <f t="shared" si="21"/>
        <v/>
      </c>
      <c r="G68" s="1564" t="str">
        <f t="shared" si="21"/>
        <v/>
      </c>
      <c r="I68" s="1564" t="str">
        <f t="shared" si="1"/>
        <v/>
      </c>
      <c r="K68" s="1564" t="str">
        <f t="shared" si="2"/>
        <v/>
      </c>
      <c r="M68" s="1564" t="str">
        <f t="shared" si="3"/>
        <v/>
      </c>
      <c r="O68" s="1564" t="str">
        <f t="shared" si="4"/>
        <v/>
      </c>
      <c r="Q68" s="1564" t="str">
        <f t="shared" si="5"/>
        <v/>
      </c>
      <c r="S68" s="1564" t="str">
        <f t="shared" si="6"/>
        <v/>
      </c>
      <c r="U68" s="1564" t="str">
        <f t="shared" si="7"/>
        <v/>
      </c>
      <c r="W68" s="1564" t="str">
        <f t="shared" si="8"/>
        <v/>
      </c>
      <c r="Y68" s="1564" t="str">
        <f t="shared" si="9"/>
        <v/>
      </c>
      <c r="AA68" s="1564" t="str">
        <f t="shared" si="10"/>
        <v/>
      </c>
      <c r="AC68" s="1564" t="str">
        <f t="shared" si="11"/>
        <v/>
      </c>
      <c r="AE68" s="1564" t="str">
        <f t="shared" si="12"/>
        <v/>
      </c>
      <c r="AG68" s="1564" t="str">
        <f t="shared" si="13"/>
        <v/>
      </c>
      <c r="AI68" s="1564" t="str">
        <f t="shared" si="14"/>
        <v/>
      </c>
      <c r="AK68" s="1564" t="str">
        <f t="shared" si="15"/>
        <v/>
      </c>
      <c r="AM68" s="1564" t="str">
        <f t="shared" si="16"/>
        <v/>
      </c>
      <c r="AO68" s="1564" t="str">
        <f t="shared" si="17"/>
        <v/>
      </c>
      <c r="AQ68" s="1564" t="str">
        <f t="shared" si="18"/>
        <v/>
      </c>
    </row>
    <row r="69" spans="5:43">
      <c r="E69" s="1564" t="str">
        <f t="shared" si="21"/>
        <v/>
      </c>
      <c r="G69" s="1564" t="str">
        <f t="shared" si="21"/>
        <v/>
      </c>
      <c r="I69" s="1564" t="str">
        <f t="shared" si="1"/>
        <v/>
      </c>
      <c r="K69" s="1564" t="str">
        <f t="shared" si="2"/>
        <v/>
      </c>
      <c r="M69" s="1564" t="str">
        <f t="shared" si="3"/>
        <v/>
      </c>
      <c r="O69" s="1564" t="str">
        <f t="shared" si="4"/>
        <v/>
      </c>
      <c r="Q69" s="1564" t="str">
        <f t="shared" si="5"/>
        <v/>
      </c>
      <c r="S69" s="1564" t="str">
        <f t="shared" si="6"/>
        <v/>
      </c>
      <c r="U69" s="1564" t="str">
        <f t="shared" si="7"/>
        <v/>
      </c>
      <c r="W69" s="1564" t="str">
        <f t="shared" si="8"/>
        <v/>
      </c>
      <c r="Y69" s="1564" t="str">
        <f t="shared" si="9"/>
        <v/>
      </c>
      <c r="AA69" s="1564" t="str">
        <f t="shared" si="10"/>
        <v/>
      </c>
      <c r="AC69" s="1564" t="str">
        <f t="shared" si="11"/>
        <v/>
      </c>
      <c r="AE69" s="1564" t="str">
        <f t="shared" si="12"/>
        <v/>
      </c>
      <c r="AG69" s="1564" t="str">
        <f t="shared" si="13"/>
        <v/>
      </c>
      <c r="AI69" s="1564" t="str">
        <f t="shared" si="14"/>
        <v/>
      </c>
      <c r="AK69" s="1564" t="str">
        <f t="shared" si="15"/>
        <v/>
      </c>
      <c r="AM69" s="1564" t="str">
        <f t="shared" si="16"/>
        <v/>
      </c>
      <c r="AO69" s="1564" t="str">
        <f t="shared" si="17"/>
        <v/>
      </c>
      <c r="AQ69" s="1564" t="str">
        <f t="shared" si="18"/>
        <v/>
      </c>
    </row>
    <row r="70" spans="5:43">
      <c r="E70" s="1564" t="str">
        <f t="shared" si="21"/>
        <v/>
      </c>
      <c r="G70" s="1564" t="str">
        <f t="shared" si="21"/>
        <v/>
      </c>
      <c r="I70" s="1564" t="str">
        <f t="shared" si="1"/>
        <v/>
      </c>
      <c r="K70" s="1564" t="str">
        <f t="shared" si="2"/>
        <v/>
      </c>
      <c r="M70" s="1564" t="str">
        <f t="shared" si="3"/>
        <v/>
      </c>
      <c r="O70" s="1564" t="str">
        <f t="shared" si="4"/>
        <v/>
      </c>
      <c r="Q70" s="1564" t="str">
        <f t="shared" si="5"/>
        <v/>
      </c>
      <c r="S70" s="1564" t="str">
        <f t="shared" si="6"/>
        <v/>
      </c>
      <c r="U70" s="1564" t="str">
        <f t="shared" si="7"/>
        <v/>
      </c>
      <c r="W70" s="1564" t="str">
        <f t="shared" si="8"/>
        <v/>
      </c>
      <c r="Y70" s="1564" t="str">
        <f t="shared" si="9"/>
        <v/>
      </c>
      <c r="AA70" s="1564" t="str">
        <f t="shared" si="10"/>
        <v/>
      </c>
      <c r="AC70" s="1564" t="str">
        <f t="shared" si="11"/>
        <v/>
      </c>
      <c r="AE70" s="1564" t="str">
        <f t="shared" si="12"/>
        <v/>
      </c>
      <c r="AG70" s="1564" t="str">
        <f t="shared" si="13"/>
        <v/>
      </c>
      <c r="AI70" s="1564" t="str">
        <f t="shared" si="14"/>
        <v/>
      </c>
      <c r="AK70" s="1564" t="str">
        <f t="shared" si="15"/>
        <v/>
      </c>
      <c r="AM70" s="1564" t="str">
        <f t="shared" si="16"/>
        <v/>
      </c>
      <c r="AO70" s="1564" t="str">
        <f t="shared" si="17"/>
        <v/>
      </c>
      <c r="AQ70" s="1564" t="str">
        <f t="shared" si="18"/>
        <v/>
      </c>
    </row>
    <row r="71" spans="5:43">
      <c r="E71" s="1564" t="str">
        <f t="shared" si="21"/>
        <v/>
      </c>
      <c r="G71" s="1564" t="str">
        <f t="shared" si="21"/>
        <v/>
      </c>
      <c r="I71" s="1564" t="str">
        <f t="shared" si="1"/>
        <v/>
      </c>
      <c r="K71" s="1564" t="str">
        <f t="shared" si="2"/>
        <v/>
      </c>
      <c r="M71" s="1564" t="str">
        <f t="shared" si="3"/>
        <v/>
      </c>
      <c r="O71" s="1564" t="str">
        <f t="shared" si="4"/>
        <v/>
      </c>
      <c r="Q71" s="1564" t="str">
        <f t="shared" si="5"/>
        <v/>
      </c>
      <c r="S71" s="1564" t="str">
        <f t="shared" si="6"/>
        <v/>
      </c>
      <c r="U71" s="1564" t="str">
        <f t="shared" si="7"/>
        <v/>
      </c>
      <c r="W71" s="1564" t="str">
        <f t="shared" si="8"/>
        <v/>
      </c>
      <c r="Y71" s="1564" t="str">
        <f t="shared" si="9"/>
        <v/>
      </c>
      <c r="AA71" s="1564" t="str">
        <f t="shared" si="10"/>
        <v/>
      </c>
      <c r="AC71" s="1564" t="str">
        <f t="shared" si="11"/>
        <v/>
      </c>
      <c r="AE71" s="1564" t="str">
        <f t="shared" si="12"/>
        <v/>
      </c>
      <c r="AG71" s="1564" t="str">
        <f t="shared" si="13"/>
        <v/>
      </c>
      <c r="AI71" s="1564" t="str">
        <f t="shared" si="14"/>
        <v/>
      </c>
      <c r="AK71" s="1564" t="str">
        <f t="shared" si="15"/>
        <v/>
      </c>
      <c r="AM71" s="1564" t="str">
        <f t="shared" si="16"/>
        <v/>
      </c>
      <c r="AO71" s="1564" t="str">
        <f t="shared" si="17"/>
        <v/>
      </c>
      <c r="AQ71" s="1564" t="str">
        <f t="shared" si="18"/>
        <v/>
      </c>
    </row>
    <row r="72" spans="5:43">
      <c r="E72" s="1564" t="str">
        <f t="shared" si="21"/>
        <v/>
      </c>
      <c r="G72" s="1564" t="str">
        <f t="shared" si="21"/>
        <v/>
      </c>
      <c r="I72" s="1564" t="str">
        <f t="shared" si="1"/>
        <v/>
      </c>
      <c r="K72" s="1564" t="str">
        <f t="shared" si="2"/>
        <v/>
      </c>
      <c r="M72" s="1564" t="str">
        <f t="shared" si="3"/>
        <v/>
      </c>
      <c r="O72" s="1564" t="str">
        <f t="shared" si="4"/>
        <v/>
      </c>
      <c r="Q72" s="1564" t="str">
        <f t="shared" si="5"/>
        <v/>
      </c>
      <c r="S72" s="1564" t="str">
        <f t="shared" si="6"/>
        <v/>
      </c>
      <c r="U72" s="1564" t="str">
        <f t="shared" si="7"/>
        <v/>
      </c>
      <c r="W72" s="1564" t="str">
        <f t="shared" si="8"/>
        <v/>
      </c>
      <c r="Y72" s="1564" t="str">
        <f t="shared" si="9"/>
        <v/>
      </c>
      <c r="AA72" s="1564" t="str">
        <f t="shared" si="10"/>
        <v/>
      </c>
      <c r="AC72" s="1564" t="str">
        <f t="shared" si="11"/>
        <v/>
      </c>
      <c r="AE72" s="1564" t="str">
        <f t="shared" si="12"/>
        <v/>
      </c>
      <c r="AG72" s="1564" t="str">
        <f t="shared" si="13"/>
        <v/>
      </c>
      <c r="AI72" s="1564" t="str">
        <f t="shared" si="14"/>
        <v/>
      </c>
      <c r="AK72" s="1564" t="str">
        <f t="shared" si="15"/>
        <v/>
      </c>
      <c r="AM72" s="1564" t="str">
        <f t="shared" si="16"/>
        <v/>
      </c>
      <c r="AO72" s="1564" t="str">
        <f t="shared" si="17"/>
        <v/>
      </c>
      <c r="AQ72" s="1564" t="str">
        <f t="shared" si="18"/>
        <v/>
      </c>
    </row>
    <row r="73" spans="5:43">
      <c r="E73" s="1564" t="str">
        <f t="shared" si="21"/>
        <v/>
      </c>
      <c r="G73" s="1564" t="str">
        <f t="shared" si="21"/>
        <v/>
      </c>
      <c r="I73" s="1564" t="str">
        <f t="shared" si="1"/>
        <v/>
      </c>
      <c r="K73" s="1564" t="str">
        <f t="shared" si="2"/>
        <v/>
      </c>
      <c r="M73" s="1564" t="str">
        <f t="shared" si="3"/>
        <v/>
      </c>
      <c r="O73" s="1564" t="str">
        <f t="shared" si="4"/>
        <v/>
      </c>
      <c r="Q73" s="1564" t="str">
        <f t="shared" si="5"/>
        <v/>
      </c>
      <c r="S73" s="1564" t="str">
        <f t="shared" si="6"/>
        <v/>
      </c>
      <c r="U73" s="1564" t="str">
        <f t="shared" si="7"/>
        <v/>
      </c>
      <c r="W73" s="1564" t="str">
        <f t="shared" si="8"/>
        <v/>
      </c>
      <c r="Y73" s="1564" t="str">
        <f t="shared" si="9"/>
        <v/>
      </c>
      <c r="AA73" s="1564" t="str">
        <f t="shared" si="10"/>
        <v/>
      </c>
      <c r="AC73" s="1564" t="str">
        <f t="shared" si="11"/>
        <v/>
      </c>
      <c r="AE73" s="1564" t="str">
        <f t="shared" si="12"/>
        <v/>
      </c>
      <c r="AG73" s="1564" t="str">
        <f t="shared" si="13"/>
        <v/>
      </c>
      <c r="AI73" s="1564" t="str">
        <f t="shared" si="14"/>
        <v/>
      </c>
      <c r="AK73" s="1564" t="str">
        <f t="shared" si="15"/>
        <v/>
      </c>
      <c r="AM73" s="1564" t="str">
        <f t="shared" si="16"/>
        <v/>
      </c>
      <c r="AO73" s="1564" t="str">
        <f t="shared" si="17"/>
        <v/>
      </c>
      <c r="AQ73" s="1564" t="str">
        <f t="shared" si="18"/>
        <v/>
      </c>
    </row>
    <row r="74" spans="5:43">
      <c r="E74" s="1564" t="str">
        <f t="shared" si="21"/>
        <v/>
      </c>
      <c r="G74" s="1564" t="str">
        <f t="shared" si="21"/>
        <v/>
      </c>
      <c r="I74" s="1564" t="str">
        <f t="shared" si="1"/>
        <v/>
      </c>
      <c r="K74" s="1564" t="str">
        <f t="shared" si="2"/>
        <v/>
      </c>
      <c r="M74" s="1564" t="str">
        <f t="shared" si="3"/>
        <v/>
      </c>
      <c r="O74" s="1564" t="str">
        <f t="shared" si="4"/>
        <v/>
      </c>
      <c r="Q74" s="1564" t="str">
        <f t="shared" si="5"/>
        <v/>
      </c>
      <c r="S74" s="1564" t="str">
        <f t="shared" si="6"/>
        <v/>
      </c>
      <c r="U74" s="1564" t="str">
        <f t="shared" si="7"/>
        <v/>
      </c>
      <c r="W74" s="1564" t="str">
        <f t="shared" si="8"/>
        <v/>
      </c>
      <c r="Y74" s="1564" t="str">
        <f t="shared" si="9"/>
        <v/>
      </c>
      <c r="AA74" s="1564" t="str">
        <f t="shared" si="10"/>
        <v/>
      </c>
      <c r="AC74" s="1564" t="str">
        <f t="shared" si="11"/>
        <v/>
      </c>
      <c r="AE74" s="1564" t="str">
        <f t="shared" si="12"/>
        <v/>
      </c>
      <c r="AG74" s="1564" t="str">
        <f t="shared" si="13"/>
        <v/>
      </c>
      <c r="AI74" s="1564" t="str">
        <f t="shared" si="14"/>
        <v/>
      </c>
      <c r="AK74" s="1564" t="str">
        <f t="shared" si="15"/>
        <v/>
      </c>
      <c r="AM74" s="1564" t="str">
        <f t="shared" si="16"/>
        <v/>
      </c>
      <c r="AO74" s="1564" t="str">
        <f t="shared" si="17"/>
        <v/>
      </c>
      <c r="AQ74" s="1564" t="str">
        <f t="shared" si="18"/>
        <v/>
      </c>
    </row>
    <row r="75" spans="5:43">
      <c r="E75" s="1564" t="str">
        <f t="shared" si="21"/>
        <v/>
      </c>
      <c r="G75" s="1564" t="str">
        <f t="shared" si="21"/>
        <v/>
      </c>
      <c r="I75" s="1564" t="str">
        <f t="shared" si="1"/>
        <v/>
      </c>
      <c r="K75" s="1564" t="str">
        <f t="shared" si="2"/>
        <v/>
      </c>
      <c r="M75" s="1564" t="str">
        <f t="shared" si="3"/>
        <v/>
      </c>
      <c r="O75" s="1564" t="str">
        <f t="shared" si="4"/>
        <v/>
      </c>
      <c r="Q75" s="1564" t="str">
        <f t="shared" si="5"/>
        <v/>
      </c>
      <c r="S75" s="1564" t="str">
        <f t="shared" si="6"/>
        <v/>
      </c>
      <c r="U75" s="1564" t="str">
        <f t="shared" si="7"/>
        <v/>
      </c>
      <c r="W75" s="1564" t="str">
        <f t="shared" si="8"/>
        <v/>
      </c>
      <c r="Y75" s="1564" t="str">
        <f t="shared" si="9"/>
        <v/>
      </c>
      <c r="AA75" s="1564" t="str">
        <f t="shared" si="10"/>
        <v/>
      </c>
      <c r="AC75" s="1564" t="str">
        <f t="shared" si="11"/>
        <v/>
      </c>
      <c r="AE75" s="1564" t="str">
        <f t="shared" si="12"/>
        <v/>
      </c>
      <c r="AG75" s="1564" t="str">
        <f t="shared" si="13"/>
        <v/>
      </c>
      <c r="AI75" s="1564" t="str">
        <f t="shared" si="14"/>
        <v/>
      </c>
      <c r="AK75" s="1564" t="str">
        <f t="shared" si="15"/>
        <v/>
      </c>
      <c r="AM75" s="1564" t="str">
        <f t="shared" si="16"/>
        <v/>
      </c>
      <c r="AO75" s="1564" t="str">
        <f t="shared" si="17"/>
        <v/>
      </c>
      <c r="AQ75" s="1564" t="str">
        <f t="shared" si="18"/>
        <v/>
      </c>
    </row>
    <row r="76" spans="5:43">
      <c r="E76" s="1564" t="str">
        <f t="shared" si="21"/>
        <v/>
      </c>
      <c r="G76" s="1564" t="str">
        <f t="shared" si="21"/>
        <v/>
      </c>
      <c r="I76" s="1564" t="str">
        <f t="shared" si="1"/>
        <v/>
      </c>
      <c r="K76" s="1564" t="str">
        <f t="shared" si="2"/>
        <v/>
      </c>
      <c r="M76" s="1564" t="str">
        <f t="shared" si="3"/>
        <v/>
      </c>
      <c r="O76" s="1564" t="str">
        <f t="shared" si="4"/>
        <v/>
      </c>
      <c r="Q76" s="1564" t="str">
        <f t="shared" si="5"/>
        <v/>
      </c>
      <c r="S76" s="1564" t="str">
        <f t="shared" si="6"/>
        <v/>
      </c>
      <c r="U76" s="1564" t="str">
        <f t="shared" si="7"/>
        <v/>
      </c>
      <c r="W76" s="1564" t="str">
        <f t="shared" si="8"/>
        <v/>
      </c>
      <c r="Y76" s="1564" t="str">
        <f t="shared" si="9"/>
        <v/>
      </c>
      <c r="AA76" s="1564" t="str">
        <f t="shared" si="10"/>
        <v/>
      </c>
      <c r="AC76" s="1564" t="str">
        <f t="shared" si="11"/>
        <v/>
      </c>
      <c r="AE76" s="1564" t="str">
        <f t="shared" si="12"/>
        <v/>
      </c>
      <c r="AG76" s="1564" t="str">
        <f t="shared" si="13"/>
        <v/>
      </c>
      <c r="AI76" s="1564" t="str">
        <f t="shared" si="14"/>
        <v/>
      </c>
      <c r="AK76" s="1564" t="str">
        <f t="shared" si="15"/>
        <v/>
      </c>
      <c r="AM76" s="1564" t="str">
        <f t="shared" si="16"/>
        <v/>
      </c>
      <c r="AO76" s="1564" t="str">
        <f t="shared" si="17"/>
        <v/>
      </c>
      <c r="AQ76" s="1564" t="str">
        <f t="shared" si="18"/>
        <v/>
      </c>
    </row>
    <row r="77" spans="5:43">
      <c r="E77" s="1564" t="str">
        <f t="shared" ref="E77:G92" si="22">IF(OR($B77=0,D77=0),"",D77/$B77)</f>
        <v/>
      </c>
      <c r="G77" s="1564" t="str">
        <f t="shared" si="22"/>
        <v/>
      </c>
      <c r="I77" s="1564" t="str">
        <f t="shared" ref="I77:I140" si="23">IF(OR($B77=0,H77=0),"",H77/$B77)</f>
        <v/>
      </c>
      <c r="K77" s="1564" t="str">
        <f t="shared" ref="K77:K140" si="24">IF(OR($B77=0,J77=0),"",J77/$B77)</f>
        <v/>
      </c>
      <c r="M77" s="1564" t="str">
        <f t="shared" ref="M77:M140" si="25">IF(OR($B77=0,L77=0),"",L77/$B77)</f>
        <v/>
      </c>
      <c r="O77" s="1564" t="str">
        <f t="shared" ref="O77:O140" si="26">IF(OR($B77=0,N77=0),"",N77/$B77)</f>
        <v/>
      </c>
      <c r="Q77" s="1564" t="str">
        <f t="shared" ref="Q77:Q140" si="27">IF(OR($B77=0,P77=0),"",P77/$B77)</f>
        <v/>
      </c>
      <c r="S77" s="1564" t="str">
        <f t="shared" ref="S77:S140" si="28">IF(OR($B77=0,R77=0),"",R77/$B77)</f>
        <v/>
      </c>
      <c r="U77" s="1564" t="str">
        <f t="shared" ref="U77:U140" si="29">IF(OR($B77=0,T77=0),"",T77/$B77)</f>
        <v/>
      </c>
      <c r="W77" s="1564" t="str">
        <f t="shared" ref="W77:W140" si="30">IF(OR($B77=0,V77=0),"",V77/$B77)</f>
        <v/>
      </c>
      <c r="Y77" s="1564" t="str">
        <f t="shared" ref="Y77:Y140" si="31">IF(OR($B77=0,X77=0),"",X77/$B77)</f>
        <v/>
      </c>
      <c r="AA77" s="1564" t="str">
        <f t="shared" ref="AA77:AA140" si="32">IF(OR($B77=0,Z77=0),"",Z77/$B77)</f>
        <v/>
      </c>
      <c r="AC77" s="1564" t="str">
        <f t="shared" ref="AC77:AC140" si="33">IF(OR($B77=0,AB77=0),"",AB77/$B77)</f>
        <v/>
      </c>
      <c r="AE77" s="1564" t="str">
        <f t="shared" ref="AE77:AE140" si="34">IF(OR($B77=0,AD77=0),"",AD77/$B77)</f>
        <v/>
      </c>
      <c r="AG77" s="1564" t="str">
        <f t="shared" ref="AG77:AG140" si="35">IF(OR($B77=0,AF77=0),"",AF77/$B77)</f>
        <v/>
      </c>
      <c r="AI77" s="1564" t="str">
        <f t="shared" ref="AI77:AI140" si="36">IF(OR($B77=0,AH77=0),"",AH77/$B77)</f>
        <v/>
      </c>
      <c r="AK77" s="1564" t="str">
        <f t="shared" ref="AK77:AK140" si="37">IF(OR($B77=0,AJ77=0),"",AJ77/$B77)</f>
        <v/>
      </c>
      <c r="AM77" s="1564" t="str">
        <f t="shared" ref="AM77:AM140" si="38">IF(OR($B77=0,AL77=0),"",AL77/$B77)</f>
        <v/>
      </c>
      <c r="AO77" s="1564" t="str">
        <f t="shared" ref="AO77:AO140" si="39">IF(OR($B77=0,AN77=0),"",AN77/$B77)</f>
        <v/>
      </c>
      <c r="AQ77" s="1564" t="str">
        <f t="shared" ref="AQ77:AQ140" si="40">IF(OR($B77=0,AP77=0),"",AP77/$B77)</f>
        <v/>
      </c>
    </row>
    <row r="78" spans="5:43">
      <c r="E78" s="1564" t="str">
        <f t="shared" si="22"/>
        <v/>
      </c>
      <c r="G78" s="1564" t="str">
        <f t="shared" si="22"/>
        <v/>
      </c>
      <c r="I78" s="1564" t="str">
        <f t="shared" si="23"/>
        <v/>
      </c>
      <c r="K78" s="1564" t="str">
        <f t="shared" si="24"/>
        <v/>
      </c>
      <c r="M78" s="1564" t="str">
        <f t="shared" si="25"/>
        <v/>
      </c>
      <c r="O78" s="1564" t="str">
        <f t="shared" si="26"/>
        <v/>
      </c>
      <c r="Q78" s="1564" t="str">
        <f t="shared" si="27"/>
        <v/>
      </c>
      <c r="S78" s="1564" t="str">
        <f t="shared" si="28"/>
        <v/>
      </c>
      <c r="U78" s="1564" t="str">
        <f t="shared" si="29"/>
        <v/>
      </c>
      <c r="W78" s="1564" t="str">
        <f t="shared" si="30"/>
        <v/>
      </c>
      <c r="Y78" s="1564" t="str">
        <f t="shared" si="31"/>
        <v/>
      </c>
      <c r="AA78" s="1564" t="str">
        <f t="shared" si="32"/>
        <v/>
      </c>
      <c r="AC78" s="1564" t="str">
        <f t="shared" si="33"/>
        <v/>
      </c>
      <c r="AE78" s="1564" t="str">
        <f t="shared" si="34"/>
        <v/>
      </c>
      <c r="AG78" s="1564" t="str">
        <f t="shared" si="35"/>
        <v/>
      </c>
      <c r="AI78" s="1564" t="str">
        <f t="shared" si="36"/>
        <v/>
      </c>
      <c r="AK78" s="1564" t="str">
        <f t="shared" si="37"/>
        <v/>
      </c>
      <c r="AM78" s="1564" t="str">
        <f t="shared" si="38"/>
        <v/>
      </c>
      <c r="AO78" s="1564" t="str">
        <f t="shared" si="39"/>
        <v/>
      </c>
      <c r="AQ78" s="1564" t="str">
        <f t="shared" si="40"/>
        <v/>
      </c>
    </row>
    <row r="79" spans="5:43">
      <c r="E79" s="1564" t="str">
        <f t="shared" si="22"/>
        <v/>
      </c>
      <c r="G79" s="1564" t="str">
        <f t="shared" si="22"/>
        <v/>
      </c>
      <c r="I79" s="1564" t="str">
        <f t="shared" si="23"/>
        <v/>
      </c>
      <c r="K79" s="1564" t="str">
        <f t="shared" si="24"/>
        <v/>
      </c>
      <c r="M79" s="1564" t="str">
        <f t="shared" si="25"/>
        <v/>
      </c>
      <c r="O79" s="1564" t="str">
        <f t="shared" si="26"/>
        <v/>
      </c>
      <c r="Q79" s="1564" t="str">
        <f t="shared" si="27"/>
        <v/>
      </c>
      <c r="S79" s="1564" t="str">
        <f t="shared" si="28"/>
        <v/>
      </c>
      <c r="U79" s="1564" t="str">
        <f t="shared" si="29"/>
        <v/>
      </c>
      <c r="W79" s="1564" t="str">
        <f t="shared" si="30"/>
        <v/>
      </c>
      <c r="Y79" s="1564" t="str">
        <f t="shared" si="31"/>
        <v/>
      </c>
      <c r="AA79" s="1564" t="str">
        <f t="shared" si="32"/>
        <v/>
      </c>
      <c r="AC79" s="1564" t="str">
        <f t="shared" si="33"/>
        <v/>
      </c>
      <c r="AE79" s="1564" t="str">
        <f t="shared" si="34"/>
        <v/>
      </c>
      <c r="AG79" s="1564" t="str">
        <f t="shared" si="35"/>
        <v/>
      </c>
      <c r="AI79" s="1564" t="str">
        <f t="shared" si="36"/>
        <v/>
      </c>
      <c r="AK79" s="1564" t="str">
        <f t="shared" si="37"/>
        <v/>
      </c>
      <c r="AM79" s="1564" t="str">
        <f t="shared" si="38"/>
        <v/>
      </c>
      <c r="AO79" s="1564" t="str">
        <f t="shared" si="39"/>
        <v/>
      </c>
      <c r="AQ79" s="1564" t="str">
        <f t="shared" si="40"/>
        <v/>
      </c>
    </row>
    <row r="80" spans="5:43">
      <c r="E80" s="1564" t="str">
        <f t="shared" si="22"/>
        <v/>
      </c>
      <c r="G80" s="1564" t="str">
        <f t="shared" si="22"/>
        <v/>
      </c>
      <c r="I80" s="1564" t="str">
        <f t="shared" si="23"/>
        <v/>
      </c>
      <c r="K80" s="1564" t="str">
        <f t="shared" si="24"/>
        <v/>
      </c>
      <c r="M80" s="1564" t="str">
        <f t="shared" si="25"/>
        <v/>
      </c>
      <c r="O80" s="1564" t="str">
        <f t="shared" si="26"/>
        <v/>
      </c>
      <c r="Q80" s="1564" t="str">
        <f t="shared" si="27"/>
        <v/>
      </c>
      <c r="S80" s="1564" t="str">
        <f t="shared" si="28"/>
        <v/>
      </c>
      <c r="U80" s="1564" t="str">
        <f t="shared" si="29"/>
        <v/>
      </c>
      <c r="W80" s="1564" t="str">
        <f t="shared" si="30"/>
        <v/>
      </c>
      <c r="Y80" s="1564" t="str">
        <f t="shared" si="31"/>
        <v/>
      </c>
      <c r="AA80" s="1564" t="str">
        <f t="shared" si="32"/>
        <v/>
      </c>
      <c r="AC80" s="1564" t="str">
        <f t="shared" si="33"/>
        <v/>
      </c>
      <c r="AE80" s="1564" t="str">
        <f t="shared" si="34"/>
        <v/>
      </c>
      <c r="AG80" s="1564" t="str">
        <f t="shared" si="35"/>
        <v/>
      </c>
      <c r="AI80" s="1564" t="str">
        <f t="shared" si="36"/>
        <v/>
      </c>
      <c r="AK80" s="1564" t="str">
        <f t="shared" si="37"/>
        <v/>
      </c>
      <c r="AM80" s="1564" t="str">
        <f t="shared" si="38"/>
        <v/>
      </c>
      <c r="AO80" s="1564" t="str">
        <f t="shared" si="39"/>
        <v/>
      </c>
      <c r="AQ80" s="1564" t="str">
        <f t="shared" si="40"/>
        <v/>
      </c>
    </row>
    <row r="81" spans="5:43">
      <c r="E81" s="1564" t="str">
        <f t="shared" si="22"/>
        <v/>
      </c>
      <c r="G81" s="1564" t="str">
        <f t="shared" si="22"/>
        <v/>
      </c>
      <c r="I81" s="1564" t="str">
        <f t="shared" si="23"/>
        <v/>
      </c>
      <c r="K81" s="1564" t="str">
        <f t="shared" si="24"/>
        <v/>
      </c>
      <c r="M81" s="1564" t="str">
        <f t="shared" si="25"/>
        <v/>
      </c>
      <c r="O81" s="1564" t="str">
        <f t="shared" si="26"/>
        <v/>
      </c>
      <c r="Q81" s="1564" t="str">
        <f t="shared" si="27"/>
        <v/>
      </c>
      <c r="S81" s="1564" t="str">
        <f t="shared" si="28"/>
        <v/>
      </c>
      <c r="U81" s="1564" t="str">
        <f t="shared" si="29"/>
        <v/>
      </c>
      <c r="W81" s="1564" t="str">
        <f t="shared" si="30"/>
        <v/>
      </c>
      <c r="Y81" s="1564" t="str">
        <f t="shared" si="31"/>
        <v/>
      </c>
      <c r="AA81" s="1564" t="str">
        <f t="shared" si="32"/>
        <v/>
      </c>
      <c r="AC81" s="1564" t="str">
        <f t="shared" si="33"/>
        <v/>
      </c>
      <c r="AE81" s="1564" t="str">
        <f t="shared" si="34"/>
        <v/>
      </c>
      <c r="AG81" s="1564" t="str">
        <f t="shared" si="35"/>
        <v/>
      </c>
      <c r="AI81" s="1564" t="str">
        <f t="shared" si="36"/>
        <v/>
      </c>
      <c r="AK81" s="1564" t="str">
        <f t="shared" si="37"/>
        <v/>
      </c>
      <c r="AM81" s="1564" t="str">
        <f t="shared" si="38"/>
        <v/>
      </c>
      <c r="AO81" s="1564" t="str">
        <f t="shared" si="39"/>
        <v/>
      </c>
      <c r="AQ81" s="1564" t="str">
        <f t="shared" si="40"/>
        <v/>
      </c>
    </row>
    <row r="82" spans="5:43">
      <c r="E82" s="1564" t="str">
        <f t="shared" si="22"/>
        <v/>
      </c>
      <c r="G82" s="1564" t="str">
        <f t="shared" si="22"/>
        <v/>
      </c>
      <c r="I82" s="1564" t="str">
        <f t="shared" si="23"/>
        <v/>
      </c>
      <c r="K82" s="1564" t="str">
        <f t="shared" si="24"/>
        <v/>
      </c>
      <c r="M82" s="1564" t="str">
        <f t="shared" si="25"/>
        <v/>
      </c>
      <c r="O82" s="1564" t="str">
        <f t="shared" si="26"/>
        <v/>
      </c>
      <c r="Q82" s="1564" t="str">
        <f t="shared" si="27"/>
        <v/>
      </c>
      <c r="S82" s="1564" t="str">
        <f t="shared" si="28"/>
        <v/>
      </c>
      <c r="U82" s="1564" t="str">
        <f t="shared" si="29"/>
        <v/>
      </c>
      <c r="W82" s="1564" t="str">
        <f t="shared" si="30"/>
        <v/>
      </c>
      <c r="Y82" s="1564" t="str">
        <f t="shared" si="31"/>
        <v/>
      </c>
      <c r="AA82" s="1564" t="str">
        <f t="shared" si="32"/>
        <v/>
      </c>
      <c r="AC82" s="1564" t="str">
        <f t="shared" si="33"/>
        <v/>
      </c>
      <c r="AE82" s="1564" t="str">
        <f t="shared" si="34"/>
        <v/>
      </c>
      <c r="AG82" s="1564" t="str">
        <f t="shared" si="35"/>
        <v/>
      </c>
      <c r="AI82" s="1564" t="str">
        <f t="shared" si="36"/>
        <v/>
      </c>
      <c r="AK82" s="1564" t="str">
        <f t="shared" si="37"/>
        <v/>
      </c>
      <c r="AM82" s="1564" t="str">
        <f t="shared" si="38"/>
        <v/>
      </c>
      <c r="AO82" s="1564" t="str">
        <f t="shared" si="39"/>
        <v/>
      </c>
      <c r="AQ82" s="1564" t="str">
        <f t="shared" si="40"/>
        <v/>
      </c>
    </row>
    <row r="83" spans="5:43">
      <c r="E83" s="1564" t="str">
        <f t="shared" si="22"/>
        <v/>
      </c>
      <c r="G83" s="1564" t="str">
        <f t="shared" si="22"/>
        <v/>
      </c>
      <c r="I83" s="1564" t="str">
        <f t="shared" si="23"/>
        <v/>
      </c>
      <c r="K83" s="1564" t="str">
        <f t="shared" si="24"/>
        <v/>
      </c>
      <c r="M83" s="1564" t="str">
        <f t="shared" si="25"/>
        <v/>
      </c>
      <c r="O83" s="1564" t="str">
        <f t="shared" si="26"/>
        <v/>
      </c>
      <c r="Q83" s="1564" t="str">
        <f t="shared" si="27"/>
        <v/>
      </c>
      <c r="S83" s="1564" t="str">
        <f t="shared" si="28"/>
        <v/>
      </c>
      <c r="U83" s="1564" t="str">
        <f t="shared" si="29"/>
        <v/>
      </c>
      <c r="W83" s="1564" t="str">
        <f t="shared" si="30"/>
        <v/>
      </c>
      <c r="Y83" s="1564" t="str">
        <f t="shared" si="31"/>
        <v/>
      </c>
      <c r="AA83" s="1564" t="str">
        <f t="shared" si="32"/>
        <v/>
      </c>
      <c r="AC83" s="1564" t="str">
        <f t="shared" si="33"/>
        <v/>
      </c>
      <c r="AE83" s="1564" t="str">
        <f t="shared" si="34"/>
        <v/>
      </c>
      <c r="AG83" s="1564" t="str">
        <f t="shared" si="35"/>
        <v/>
      </c>
      <c r="AI83" s="1564" t="str">
        <f t="shared" si="36"/>
        <v/>
      </c>
      <c r="AK83" s="1564" t="str">
        <f t="shared" si="37"/>
        <v/>
      </c>
      <c r="AM83" s="1564" t="str">
        <f t="shared" si="38"/>
        <v/>
      </c>
      <c r="AO83" s="1564" t="str">
        <f t="shared" si="39"/>
        <v/>
      </c>
      <c r="AQ83" s="1564" t="str">
        <f t="shared" si="40"/>
        <v/>
      </c>
    </row>
    <row r="84" spans="5:43">
      <c r="E84" s="1564" t="str">
        <f t="shared" si="22"/>
        <v/>
      </c>
      <c r="G84" s="1564" t="str">
        <f t="shared" si="22"/>
        <v/>
      </c>
      <c r="I84" s="1564" t="str">
        <f t="shared" si="23"/>
        <v/>
      </c>
      <c r="K84" s="1564" t="str">
        <f t="shared" si="24"/>
        <v/>
      </c>
      <c r="M84" s="1564" t="str">
        <f t="shared" si="25"/>
        <v/>
      </c>
      <c r="O84" s="1564" t="str">
        <f t="shared" si="26"/>
        <v/>
      </c>
      <c r="Q84" s="1564" t="str">
        <f t="shared" si="27"/>
        <v/>
      </c>
      <c r="S84" s="1564" t="str">
        <f t="shared" si="28"/>
        <v/>
      </c>
      <c r="U84" s="1564" t="str">
        <f t="shared" si="29"/>
        <v/>
      </c>
      <c r="W84" s="1564" t="str">
        <f t="shared" si="30"/>
        <v/>
      </c>
      <c r="Y84" s="1564" t="str">
        <f t="shared" si="31"/>
        <v/>
      </c>
      <c r="AA84" s="1564" t="str">
        <f t="shared" si="32"/>
        <v/>
      </c>
      <c r="AC84" s="1564" t="str">
        <f t="shared" si="33"/>
        <v/>
      </c>
      <c r="AE84" s="1564" t="str">
        <f t="shared" si="34"/>
        <v/>
      </c>
      <c r="AG84" s="1564" t="str">
        <f t="shared" si="35"/>
        <v/>
      </c>
      <c r="AI84" s="1564" t="str">
        <f t="shared" si="36"/>
        <v/>
      </c>
      <c r="AK84" s="1564" t="str">
        <f t="shared" si="37"/>
        <v/>
      </c>
      <c r="AM84" s="1564" t="str">
        <f t="shared" si="38"/>
        <v/>
      </c>
      <c r="AO84" s="1564" t="str">
        <f t="shared" si="39"/>
        <v/>
      </c>
      <c r="AQ84" s="1564" t="str">
        <f t="shared" si="40"/>
        <v/>
      </c>
    </row>
    <row r="85" spans="5:43">
      <c r="E85" s="1564" t="str">
        <f t="shared" si="22"/>
        <v/>
      </c>
      <c r="G85" s="1564" t="str">
        <f t="shared" si="22"/>
        <v/>
      </c>
      <c r="I85" s="1564" t="str">
        <f t="shared" si="23"/>
        <v/>
      </c>
      <c r="K85" s="1564" t="str">
        <f t="shared" si="24"/>
        <v/>
      </c>
      <c r="M85" s="1564" t="str">
        <f t="shared" si="25"/>
        <v/>
      </c>
      <c r="O85" s="1564" t="str">
        <f t="shared" si="26"/>
        <v/>
      </c>
      <c r="Q85" s="1564" t="str">
        <f t="shared" si="27"/>
        <v/>
      </c>
      <c r="S85" s="1564" t="str">
        <f t="shared" si="28"/>
        <v/>
      </c>
      <c r="U85" s="1564" t="str">
        <f t="shared" si="29"/>
        <v/>
      </c>
      <c r="W85" s="1564" t="str">
        <f t="shared" si="30"/>
        <v/>
      </c>
      <c r="Y85" s="1564" t="str">
        <f t="shared" si="31"/>
        <v/>
      </c>
      <c r="AA85" s="1564" t="str">
        <f t="shared" si="32"/>
        <v/>
      </c>
      <c r="AC85" s="1564" t="str">
        <f t="shared" si="33"/>
        <v/>
      </c>
      <c r="AE85" s="1564" t="str">
        <f t="shared" si="34"/>
        <v/>
      </c>
      <c r="AG85" s="1564" t="str">
        <f t="shared" si="35"/>
        <v/>
      </c>
      <c r="AI85" s="1564" t="str">
        <f t="shared" si="36"/>
        <v/>
      </c>
      <c r="AK85" s="1564" t="str">
        <f t="shared" si="37"/>
        <v/>
      </c>
      <c r="AM85" s="1564" t="str">
        <f t="shared" si="38"/>
        <v/>
      </c>
      <c r="AO85" s="1564" t="str">
        <f t="shared" si="39"/>
        <v/>
      </c>
      <c r="AQ85" s="1564" t="str">
        <f t="shared" si="40"/>
        <v/>
      </c>
    </row>
    <row r="86" spans="5:43">
      <c r="E86" s="1564" t="str">
        <f t="shared" si="22"/>
        <v/>
      </c>
      <c r="G86" s="1564" t="str">
        <f t="shared" si="22"/>
        <v/>
      </c>
      <c r="I86" s="1564" t="str">
        <f t="shared" si="23"/>
        <v/>
      </c>
      <c r="K86" s="1564" t="str">
        <f t="shared" si="24"/>
        <v/>
      </c>
      <c r="M86" s="1564" t="str">
        <f t="shared" si="25"/>
        <v/>
      </c>
      <c r="O86" s="1564" t="str">
        <f t="shared" si="26"/>
        <v/>
      </c>
      <c r="Q86" s="1564" t="str">
        <f t="shared" si="27"/>
        <v/>
      </c>
      <c r="S86" s="1564" t="str">
        <f t="shared" si="28"/>
        <v/>
      </c>
      <c r="U86" s="1564" t="str">
        <f t="shared" si="29"/>
        <v/>
      </c>
      <c r="W86" s="1564" t="str">
        <f t="shared" si="30"/>
        <v/>
      </c>
      <c r="Y86" s="1564" t="str">
        <f t="shared" si="31"/>
        <v/>
      </c>
      <c r="AA86" s="1564" t="str">
        <f t="shared" si="32"/>
        <v/>
      </c>
      <c r="AC86" s="1564" t="str">
        <f t="shared" si="33"/>
        <v/>
      </c>
      <c r="AE86" s="1564" t="str">
        <f t="shared" si="34"/>
        <v/>
      </c>
      <c r="AG86" s="1564" t="str">
        <f t="shared" si="35"/>
        <v/>
      </c>
      <c r="AI86" s="1564" t="str">
        <f t="shared" si="36"/>
        <v/>
      </c>
      <c r="AK86" s="1564" t="str">
        <f t="shared" si="37"/>
        <v/>
      </c>
      <c r="AM86" s="1564" t="str">
        <f t="shared" si="38"/>
        <v/>
      </c>
      <c r="AO86" s="1564" t="str">
        <f t="shared" si="39"/>
        <v/>
      </c>
      <c r="AQ86" s="1564" t="str">
        <f t="shared" si="40"/>
        <v/>
      </c>
    </row>
    <row r="87" spans="5:43">
      <c r="E87" s="1564" t="str">
        <f t="shared" si="22"/>
        <v/>
      </c>
      <c r="G87" s="1564" t="str">
        <f t="shared" si="22"/>
        <v/>
      </c>
      <c r="I87" s="1564" t="str">
        <f t="shared" si="23"/>
        <v/>
      </c>
      <c r="K87" s="1564" t="str">
        <f t="shared" si="24"/>
        <v/>
      </c>
      <c r="M87" s="1564" t="str">
        <f t="shared" si="25"/>
        <v/>
      </c>
      <c r="O87" s="1564" t="str">
        <f t="shared" si="26"/>
        <v/>
      </c>
      <c r="Q87" s="1564" t="str">
        <f t="shared" si="27"/>
        <v/>
      </c>
      <c r="S87" s="1564" t="str">
        <f t="shared" si="28"/>
        <v/>
      </c>
      <c r="U87" s="1564" t="str">
        <f t="shared" si="29"/>
        <v/>
      </c>
      <c r="W87" s="1564" t="str">
        <f t="shared" si="30"/>
        <v/>
      </c>
      <c r="Y87" s="1564" t="str">
        <f t="shared" si="31"/>
        <v/>
      </c>
      <c r="AA87" s="1564" t="str">
        <f t="shared" si="32"/>
        <v/>
      </c>
      <c r="AC87" s="1564" t="str">
        <f t="shared" si="33"/>
        <v/>
      </c>
      <c r="AE87" s="1564" t="str">
        <f t="shared" si="34"/>
        <v/>
      </c>
      <c r="AG87" s="1564" t="str">
        <f t="shared" si="35"/>
        <v/>
      </c>
      <c r="AI87" s="1564" t="str">
        <f t="shared" si="36"/>
        <v/>
      </c>
      <c r="AK87" s="1564" t="str">
        <f t="shared" si="37"/>
        <v/>
      </c>
      <c r="AM87" s="1564" t="str">
        <f t="shared" si="38"/>
        <v/>
      </c>
      <c r="AO87" s="1564" t="str">
        <f t="shared" si="39"/>
        <v/>
      </c>
      <c r="AQ87" s="1564" t="str">
        <f t="shared" si="40"/>
        <v/>
      </c>
    </row>
    <row r="88" spans="5:43">
      <c r="E88" s="1564" t="str">
        <f t="shared" si="22"/>
        <v/>
      </c>
      <c r="G88" s="1564" t="str">
        <f t="shared" si="22"/>
        <v/>
      </c>
      <c r="I88" s="1564" t="str">
        <f t="shared" si="23"/>
        <v/>
      </c>
      <c r="K88" s="1564" t="str">
        <f t="shared" si="24"/>
        <v/>
      </c>
      <c r="M88" s="1564" t="str">
        <f t="shared" si="25"/>
        <v/>
      </c>
      <c r="O88" s="1564" t="str">
        <f t="shared" si="26"/>
        <v/>
      </c>
      <c r="Q88" s="1564" t="str">
        <f t="shared" si="27"/>
        <v/>
      </c>
      <c r="S88" s="1564" t="str">
        <f t="shared" si="28"/>
        <v/>
      </c>
      <c r="U88" s="1564" t="str">
        <f t="shared" si="29"/>
        <v/>
      </c>
      <c r="W88" s="1564" t="str">
        <f t="shared" si="30"/>
        <v/>
      </c>
      <c r="Y88" s="1564" t="str">
        <f t="shared" si="31"/>
        <v/>
      </c>
      <c r="AA88" s="1564" t="str">
        <f t="shared" si="32"/>
        <v/>
      </c>
      <c r="AC88" s="1564" t="str">
        <f t="shared" si="33"/>
        <v/>
      </c>
      <c r="AE88" s="1564" t="str">
        <f t="shared" si="34"/>
        <v/>
      </c>
      <c r="AG88" s="1564" t="str">
        <f t="shared" si="35"/>
        <v/>
      </c>
      <c r="AI88" s="1564" t="str">
        <f t="shared" si="36"/>
        <v/>
      </c>
      <c r="AK88" s="1564" t="str">
        <f t="shared" si="37"/>
        <v/>
      </c>
      <c r="AM88" s="1564" t="str">
        <f t="shared" si="38"/>
        <v/>
      </c>
      <c r="AO88" s="1564" t="str">
        <f t="shared" si="39"/>
        <v/>
      </c>
      <c r="AQ88" s="1564" t="str">
        <f t="shared" si="40"/>
        <v/>
      </c>
    </row>
    <row r="89" spans="5:43">
      <c r="E89" s="1564" t="str">
        <f t="shared" si="22"/>
        <v/>
      </c>
      <c r="G89" s="1564" t="str">
        <f t="shared" si="22"/>
        <v/>
      </c>
      <c r="I89" s="1564" t="str">
        <f t="shared" si="23"/>
        <v/>
      </c>
      <c r="K89" s="1564" t="str">
        <f t="shared" si="24"/>
        <v/>
      </c>
      <c r="M89" s="1564" t="str">
        <f t="shared" si="25"/>
        <v/>
      </c>
      <c r="O89" s="1564" t="str">
        <f t="shared" si="26"/>
        <v/>
      </c>
      <c r="Q89" s="1564" t="str">
        <f t="shared" si="27"/>
        <v/>
      </c>
      <c r="S89" s="1564" t="str">
        <f t="shared" si="28"/>
        <v/>
      </c>
      <c r="U89" s="1564" t="str">
        <f t="shared" si="29"/>
        <v/>
      </c>
      <c r="W89" s="1564" t="str">
        <f t="shared" si="30"/>
        <v/>
      </c>
      <c r="Y89" s="1564" t="str">
        <f t="shared" si="31"/>
        <v/>
      </c>
      <c r="AA89" s="1564" t="str">
        <f t="shared" si="32"/>
        <v/>
      </c>
      <c r="AC89" s="1564" t="str">
        <f t="shared" si="33"/>
        <v/>
      </c>
      <c r="AE89" s="1564" t="str">
        <f t="shared" si="34"/>
        <v/>
      </c>
      <c r="AG89" s="1564" t="str">
        <f t="shared" si="35"/>
        <v/>
      </c>
      <c r="AI89" s="1564" t="str">
        <f t="shared" si="36"/>
        <v/>
      </c>
      <c r="AK89" s="1564" t="str">
        <f t="shared" si="37"/>
        <v/>
      </c>
      <c r="AM89" s="1564" t="str">
        <f t="shared" si="38"/>
        <v/>
      </c>
      <c r="AO89" s="1564" t="str">
        <f t="shared" si="39"/>
        <v/>
      </c>
      <c r="AQ89" s="1564" t="str">
        <f t="shared" si="40"/>
        <v/>
      </c>
    </row>
    <row r="90" spans="5:43">
      <c r="E90" s="1564" t="str">
        <f t="shared" si="22"/>
        <v/>
      </c>
      <c r="G90" s="1564" t="str">
        <f t="shared" si="22"/>
        <v/>
      </c>
      <c r="I90" s="1564" t="str">
        <f t="shared" si="23"/>
        <v/>
      </c>
      <c r="K90" s="1564" t="str">
        <f t="shared" si="24"/>
        <v/>
      </c>
      <c r="M90" s="1564" t="str">
        <f t="shared" si="25"/>
        <v/>
      </c>
      <c r="O90" s="1564" t="str">
        <f t="shared" si="26"/>
        <v/>
      </c>
      <c r="Q90" s="1564" t="str">
        <f t="shared" si="27"/>
        <v/>
      </c>
      <c r="S90" s="1564" t="str">
        <f t="shared" si="28"/>
        <v/>
      </c>
      <c r="U90" s="1564" t="str">
        <f t="shared" si="29"/>
        <v/>
      </c>
      <c r="W90" s="1564" t="str">
        <f t="shared" si="30"/>
        <v/>
      </c>
      <c r="Y90" s="1564" t="str">
        <f t="shared" si="31"/>
        <v/>
      </c>
      <c r="AA90" s="1564" t="str">
        <f t="shared" si="32"/>
        <v/>
      </c>
      <c r="AC90" s="1564" t="str">
        <f t="shared" si="33"/>
        <v/>
      </c>
      <c r="AE90" s="1564" t="str">
        <f t="shared" si="34"/>
        <v/>
      </c>
      <c r="AG90" s="1564" t="str">
        <f t="shared" si="35"/>
        <v/>
      </c>
      <c r="AI90" s="1564" t="str">
        <f t="shared" si="36"/>
        <v/>
      </c>
      <c r="AK90" s="1564" t="str">
        <f t="shared" si="37"/>
        <v/>
      </c>
      <c r="AM90" s="1564" t="str">
        <f t="shared" si="38"/>
        <v/>
      </c>
      <c r="AO90" s="1564" t="str">
        <f t="shared" si="39"/>
        <v/>
      </c>
      <c r="AQ90" s="1564" t="str">
        <f t="shared" si="40"/>
        <v/>
      </c>
    </row>
    <row r="91" spans="5:43">
      <c r="E91" s="1564" t="str">
        <f t="shared" si="22"/>
        <v/>
      </c>
      <c r="G91" s="1564" t="str">
        <f t="shared" si="22"/>
        <v/>
      </c>
      <c r="I91" s="1564" t="str">
        <f t="shared" si="23"/>
        <v/>
      </c>
      <c r="K91" s="1564" t="str">
        <f t="shared" si="24"/>
        <v/>
      </c>
      <c r="M91" s="1564" t="str">
        <f t="shared" si="25"/>
        <v/>
      </c>
      <c r="O91" s="1564" t="str">
        <f t="shared" si="26"/>
        <v/>
      </c>
      <c r="Q91" s="1564" t="str">
        <f t="shared" si="27"/>
        <v/>
      </c>
      <c r="S91" s="1564" t="str">
        <f t="shared" si="28"/>
        <v/>
      </c>
      <c r="U91" s="1564" t="str">
        <f t="shared" si="29"/>
        <v/>
      </c>
      <c r="W91" s="1564" t="str">
        <f t="shared" si="30"/>
        <v/>
      </c>
      <c r="Y91" s="1564" t="str">
        <f t="shared" si="31"/>
        <v/>
      </c>
      <c r="AA91" s="1564" t="str">
        <f t="shared" si="32"/>
        <v/>
      </c>
      <c r="AC91" s="1564" t="str">
        <f t="shared" si="33"/>
        <v/>
      </c>
      <c r="AE91" s="1564" t="str">
        <f t="shared" si="34"/>
        <v/>
      </c>
      <c r="AG91" s="1564" t="str">
        <f t="shared" si="35"/>
        <v/>
      </c>
      <c r="AI91" s="1564" t="str">
        <f t="shared" si="36"/>
        <v/>
      </c>
      <c r="AK91" s="1564" t="str">
        <f t="shared" si="37"/>
        <v/>
      </c>
      <c r="AM91" s="1564" t="str">
        <f t="shared" si="38"/>
        <v/>
      </c>
      <c r="AO91" s="1564" t="str">
        <f t="shared" si="39"/>
        <v/>
      </c>
      <c r="AQ91" s="1564" t="str">
        <f t="shared" si="40"/>
        <v/>
      </c>
    </row>
    <row r="92" spans="5:43">
      <c r="E92" s="1564" t="str">
        <f t="shared" si="22"/>
        <v/>
      </c>
      <c r="G92" s="1564" t="str">
        <f t="shared" si="22"/>
        <v/>
      </c>
      <c r="I92" s="1564" t="str">
        <f t="shared" si="23"/>
        <v/>
      </c>
      <c r="K92" s="1564" t="str">
        <f t="shared" si="24"/>
        <v/>
      </c>
      <c r="M92" s="1564" t="str">
        <f t="shared" si="25"/>
        <v/>
      </c>
      <c r="O92" s="1564" t="str">
        <f t="shared" si="26"/>
        <v/>
      </c>
      <c r="Q92" s="1564" t="str">
        <f t="shared" si="27"/>
        <v/>
      </c>
      <c r="S92" s="1564" t="str">
        <f t="shared" si="28"/>
        <v/>
      </c>
      <c r="U92" s="1564" t="str">
        <f t="shared" si="29"/>
        <v/>
      </c>
      <c r="W92" s="1564" t="str">
        <f t="shared" si="30"/>
        <v/>
      </c>
      <c r="Y92" s="1564" t="str">
        <f t="shared" si="31"/>
        <v/>
      </c>
      <c r="AA92" s="1564" t="str">
        <f t="shared" si="32"/>
        <v/>
      </c>
      <c r="AC92" s="1564" t="str">
        <f t="shared" si="33"/>
        <v/>
      </c>
      <c r="AE92" s="1564" t="str">
        <f t="shared" si="34"/>
        <v/>
      </c>
      <c r="AG92" s="1564" t="str">
        <f t="shared" si="35"/>
        <v/>
      </c>
      <c r="AI92" s="1564" t="str">
        <f t="shared" si="36"/>
        <v/>
      </c>
      <c r="AK92" s="1564" t="str">
        <f t="shared" si="37"/>
        <v/>
      </c>
      <c r="AM92" s="1564" t="str">
        <f t="shared" si="38"/>
        <v/>
      </c>
      <c r="AO92" s="1564" t="str">
        <f t="shared" si="39"/>
        <v/>
      </c>
      <c r="AQ92" s="1564" t="str">
        <f t="shared" si="40"/>
        <v/>
      </c>
    </row>
    <row r="93" spans="5:43">
      <c r="E93" s="1564" t="str">
        <f t="shared" ref="E93:G108" si="41">IF(OR($B93=0,D93=0),"",D93/$B93)</f>
        <v/>
      </c>
      <c r="G93" s="1564" t="str">
        <f t="shared" si="41"/>
        <v/>
      </c>
      <c r="I93" s="1564" t="str">
        <f t="shared" si="23"/>
        <v/>
      </c>
      <c r="K93" s="1564" t="str">
        <f t="shared" si="24"/>
        <v/>
      </c>
      <c r="M93" s="1564" t="str">
        <f t="shared" si="25"/>
        <v/>
      </c>
      <c r="O93" s="1564" t="str">
        <f t="shared" si="26"/>
        <v/>
      </c>
      <c r="Q93" s="1564" t="str">
        <f t="shared" si="27"/>
        <v/>
      </c>
      <c r="S93" s="1564" t="str">
        <f t="shared" si="28"/>
        <v/>
      </c>
      <c r="U93" s="1564" t="str">
        <f t="shared" si="29"/>
        <v/>
      </c>
      <c r="W93" s="1564" t="str">
        <f t="shared" si="30"/>
        <v/>
      </c>
      <c r="Y93" s="1564" t="str">
        <f t="shared" si="31"/>
        <v/>
      </c>
      <c r="AA93" s="1564" t="str">
        <f t="shared" si="32"/>
        <v/>
      </c>
      <c r="AC93" s="1564" t="str">
        <f t="shared" si="33"/>
        <v/>
      </c>
      <c r="AE93" s="1564" t="str">
        <f t="shared" si="34"/>
        <v/>
      </c>
      <c r="AG93" s="1564" t="str">
        <f t="shared" si="35"/>
        <v/>
      </c>
      <c r="AI93" s="1564" t="str">
        <f t="shared" si="36"/>
        <v/>
      </c>
      <c r="AK93" s="1564" t="str">
        <f t="shared" si="37"/>
        <v/>
      </c>
      <c r="AM93" s="1564" t="str">
        <f t="shared" si="38"/>
        <v/>
      </c>
      <c r="AO93" s="1564" t="str">
        <f t="shared" si="39"/>
        <v/>
      </c>
      <c r="AQ93" s="1564" t="str">
        <f t="shared" si="40"/>
        <v/>
      </c>
    </row>
    <row r="94" spans="5:43">
      <c r="E94" s="1564" t="str">
        <f t="shared" si="41"/>
        <v/>
      </c>
      <c r="G94" s="1564" t="str">
        <f t="shared" si="41"/>
        <v/>
      </c>
      <c r="I94" s="1564" t="str">
        <f t="shared" si="23"/>
        <v/>
      </c>
      <c r="K94" s="1564" t="str">
        <f t="shared" si="24"/>
        <v/>
      </c>
      <c r="M94" s="1564" t="str">
        <f t="shared" si="25"/>
        <v/>
      </c>
      <c r="O94" s="1564" t="str">
        <f t="shared" si="26"/>
        <v/>
      </c>
      <c r="Q94" s="1564" t="str">
        <f t="shared" si="27"/>
        <v/>
      </c>
      <c r="S94" s="1564" t="str">
        <f t="shared" si="28"/>
        <v/>
      </c>
      <c r="U94" s="1564" t="str">
        <f t="shared" si="29"/>
        <v/>
      </c>
      <c r="W94" s="1564" t="str">
        <f t="shared" si="30"/>
        <v/>
      </c>
      <c r="Y94" s="1564" t="str">
        <f t="shared" si="31"/>
        <v/>
      </c>
      <c r="AA94" s="1564" t="str">
        <f t="shared" si="32"/>
        <v/>
      </c>
      <c r="AC94" s="1564" t="str">
        <f t="shared" si="33"/>
        <v/>
      </c>
      <c r="AE94" s="1564" t="str">
        <f t="shared" si="34"/>
        <v/>
      </c>
      <c r="AG94" s="1564" t="str">
        <f t="shared" si="35"/>
        <v/>
      </c>
      <c r="AI94" s="1564" t="str">
        <f t="shared" si="36"/>
        <v/>
      </c>
      <c r="AK94" s="1564" t="str">
        <f t="shared" si="37"/>
        <v/>
      </c>
      <c r="AM94" s="1564" t="str">
        <f t="shared" si="38"/>
        <v/>
      </c>
      <c r="AO94" s="1564" t="str">
        <f t="shared" si="39"/>
        <v/>
      </c>
      <c r="AQ94" s="1564" t="str">
        <f t="shared" si="40"/>
        <v/>
      </c>
    </row>
    <row r="95" spans="5:43">
      <c r="E95" s="1564" t="str">
        <f t="shared" si="41"/>
        <v/>
      </c>
      <c r="G95" s="1564" t="str">
        <f t="shared" si="41"/>
        <v/>
      </c>
      <c r="I95" s="1564" t="str">
        <f t="shared" si="23"/>
        <v/>
      </c>
      <c r="K95" s="1564" t="str">
        <f t="shared" si="24"/>
        <v/>
      </c>
      <c r="M95" s="1564" t="str">
        <f t="shared" si="25"/>
        <v/>
      </c>
      <c r="O95" s="1564" t="str">
        <f t="shared" si="26"/>
        <v/>
      </c>
      <c r="Q95" s="1564" t="str">
        <f t="shared" si="27"/>
        <v/>
      </c>
      <c r="S95" s="1564" t="str">
        <f t="shared" si="28"/>
        <v/>
      </c>
      <c r="U95" s="1564" t="str">
        <f t="shared" si="29"/>
        <v/>
      </c>
      <c r="W95" s="1564" t="str">
        <f t="shared" si="30"/>
        <v/>
      </c>
      <c r="Y95" s="1564" t="str">
        <f t="shared" si="31"/>
        <v/>
      </c>
      <c r="AA95" s="1564" t="str">
        <f t="shared" si="32"/>
        <v/>
      </c>
      <c r="AC95" s="1564" t="str">
        <f t="shared" si="33"/>
        <v/>
      </c>
      <c r="AE95" s="1564" t="str">
        <f t="shared" si="34"/>
        <v/>
      </c>
      <c r="AG95" s="1564" t="str">
        <f t="shared" si="35"/>
        <v/>
      </c>
      <c r="AI95" s="1564" t="str">
        <f t="shared" si="36"/>
        <v/>
      </c>
      <c r="AK95" s="1564" t="str">
        <f t="shared" si="37"/>
        <v/>
      </c>
      <c r="AM95" s="1564" t="str">
        <f t="shared" si="38"/>
        <v/>
      </c>
      <c r="AO95" s="1564" t="str">
        <f t="shared" si="39"/>
        <v/>
      </c>
      <c r="AQ95" s="1564" t="str">
        <f t="shared" si="40"/>
        <v/>
      </c>
    </row>
    <row r="96" spans="5:43">
      <c r="E96" s="1564" t="str">
        <f t="shared" si="41"/>
        <v/>
      </c>
      <c r="G96" s="1564" t="str">
        <f t="shared" si="41"/>
        <v/>
      </c>
      <c r="I96" s="1564" t="str">
        <f t="shared" si="23"/>
        <v/>
      </c>
      <c r="K96" s="1564" t="str">
        <f t="shared" si="24"/>
        <v/>
      </c>
      <c r="M96" s="1564" t="str">
        <f t="shared" si="25"/>
        <v/>
      </c>
      <c r="O96" s="1564" t="str">
        <f t="shared" si="26"/>
        <v/>
      </c>
      <c r="Q96" s="1564" t="str">
        <f t="shared" si="27"/>
        <v/>
      </c>
      <c r="S96" s="1564" t="str">
        <f t="shared" si="28"/>
        <v/>
      </c>
      <c r="U96" s="1564" t="str">
        <f t="shared" si="29"/>
        <v/>
      </c>
      <c r="W96" s="1564" t="str">
        <f t="shared" si="30"/>
        <v/>
      </c>
      <c r="Y96" s="1564" t="str">
        <f t="shared" si="31"/>
        <v/>
      </c>
      <c r="AA96" s="1564" t="str">
        <f t="shared" si="32"/>
        <v/>
      </c>
      <c r="AC96" s="1564" t="str">
        <f t="shared" si="33"/>
        <v/>
      </c>
      <c r="AE96" s="1564" t="str">
        <f t="shared" si="34"/>
        <v/>
      </c>
      <c r="AG96" s="1564" t="str">
        <f t="shared" si="35"/>
        <v/>
      </c>
      <c r="AI96" s="1564" t="str">
        <f t="shared" si="36"/>
        <v/>
      </c>
      <c r="AK96" s="1564" t="str">
        <f t="shared" si="37"/>
        <v/>
      </c>
      <c r="AM96" s="1564" t="str">
        <f t="shared" si="38"/>
        <v/>
      </c>
      <c r="AO96" s="1564" t="str">
        <f t="shared" si="39"/>
        <v/>
      </c>
      <c r="AQ96" s="1564" t="str">
        <f t="shared" si="40"/>
        <v/>
      </c>
    </row>
    <row r="97" spans="5:43">
      <c r="E97" s="1564" t="str">
        <f t="shared" si="41"/>
        <v/>
      </c>
      <c r="G97" s="1564" t="str">
        <f t="shared" si="41"/>
        <v/>
      </c>
      <c r="I97" s="1564" t="str">
        <f t="shared" si="23"/>
        <v/>
      </c>
      <c r="K97" s="1564" t="str">
        <f t="shared" si="24"/>
        <v/>
      </c>
      <c r="M97" s="1564" t="str">
        <f t="shared" si="25"/>
        <v/>
      </c>
      <c r="O97" s="1564" t="str">
        <f t="shared" si="26"/>
        <v/>
      </c>
      <c r="Q97" s="1564" t="str">
        <f t="shared" si="27"/>
        <v/>
      </c>
      <c r="S97" s="1564" t="str">
        <f t="shared" si="28"/>
        <v/>
      </c>
      <c r="U97" s="1564" t="str">
        <f t="shared" si="29"/>
        <v/>
      </c>
      <c r="W97" s="1564" t="str">
        <f t="shared" si="30"/>
        <v/>
      </c>
      <c r="Y97" s="1564" t="str">
        <f t="shared" si="31"/>
        <v/>
      </c>
      <c r="AA97" s="1564" t="str">
        <f t="shared" si="32"/>
        <v/>
      </c>
      <c r="AC97" s="1564" t="str">
        <f t="shared" si="33"/>
        <v/>
      </c>
      <c r="AE97" s="1564" t="str">
        <f t="shared" si="34"/>
        <v/>
      </c>
      <c r="AG97" s="1564" t="str">
        <f t="shared" si="35"/>
        <v/>
      </c>
      <c r="AI97" s="1564" t="str">
        <f t="shared" si="36"/>
        <v/>
      </c>
      <c r="AK97" s="1564" t="str">
        <f t="shared" si="37"/>
        <v/>
      </c>
      <c r="AM97" s="1564" t="str">
        <f t="shared" si="38"/>
        <v/>
      </c>
      <c r="AO97" s="1564" t="str">
        <f t="shared" si="39"/>
        <v/>
      </c>
      <c r="AQ97" s="1564" t="str">
        <f t="shared" si="40"/>
        <v/>
      </c>
    </row>
    <row r="98" spans="5:43">
      <c r="E98" s="1564" t="str">
        <f t="shared" si="41"/>
        <v/>
      </c>
      <c r="G98" s="1564" t="str">
        <f t="shared" si="41"/>
        <v/>
      </c>
      <c r="I98" s="1564" t="str">
        <f t="shared" si="23"/>
        <v/>
      </c>
      <c r="K98" s="1564" t="str">
        <f t="shared" si="24"/>
        <v/>
      </c>
      <c r="M98" s="1564" t="str">
        <f t="shared" si="25"/>
        <v/>
      </c>
      <c r="O98" s="1564" t="str">
        <f t="shared" si="26"/>
        <v/>
      </c>
      <c r="Q98" s="1564" t="str">
        <f t="shared" si="27"/>
        <v/>
      </c>
      <c r="S98" s="1564" t="str">
        <f t="shared" si="28"/>
        <v/>
      </c>
      <c r="U98" s="1564" t="str">
        <f t="shared" si="29"/>
        <v/>
      </c>
      <c r="W98" s="1564" t="str">
        <f t="shared" si="30"/>
        <v/>
      </c>
      <c r="Y98" s="1564" t="str">
        <f t="shared" si="31"/>
        <v/>
      </c>
      <c r="AA98" s="1564" t="str">
        <f t="shared" si="32"/>
        <v/>
      </c>
      <c r="AC98" s="1564" t="str">
        <f t="shared" si="33"/>
        <v/>
      </c>
      <c r="AE98" s="1564" t="str">
        <f t="shared" si="34"/>
        <v/>
      </c>
      <c r="AG98" s="1564" t="str">
        <f t="shared" si="35"/>
        <v/>
      </c>
      <c r="AI98" s="1564" t="str">
        <f t="shared" si="36"/>
        <v/>
      </c>
      <c r="AK98" s="1564" t="str">
        <f t="shared" si="37"/>
        <v/>
      </c>
      <c r="AM98" s="1564" t="str">
        <f t="shared" si="38"/>
        <v/>
      </c>
      <c r="AO98" s="1564" t="str">
        <f t="shared" si="39"/>
        <v/>
      </c>
      <c r="AQ98" s="1564" t="str">
        <f t="shared" si="40"/>
        <v/>
      </c>
    </row>
    <row r="99" spans="5:43">
      <c r="E99" s="1564" t="str">
        <f t="shared" si="41"/>
        <v/>
      </c>
      <c r="G99" s="1564" t="str">
        <f t="shared" si="41"/>
        <v/>
      </c>
      <c r="I99" s="1564" t="str">
        <f t="shared" si="23"/>
        <v/>
      </c>
      <c r="K99" s="1564" t="str">
        <f t="shared" si="24"/>
        <v/>
      </c>
      <c r="M99" s="1564" t="str">
        <f t="shared" si="25"/>
        <v/>
      </c>
      <c r="O99" s="1564" t="str">
        <f t="shared" si="26"/>
        <v/>
      </c>
      <c r="Q99" s="1564" t="str">
        <f t="shared" si="27"/>
        <v/>
      </c>
      <c r="S99" s="1564" t="str">
        <f t="shared" si="28"/>
        <v/>
      </c>
      <c r="U99" s="1564" t="str">
        <f t="shared" si="29"/>
        <v/>
      </c>
      <c r="W99" s="1564" t="str">
        <f t="shared" si="30"/>
        <v/>
      </c>
      <c r="Y99" s="1564" t="str">
        <f t="shared" si="31"/>
        <v/>
      </c>
      <c r="AA99" s="1564" t="str">
        <f t="shared" si="32"/>
        <v/>
      </c>
      <c r="AC99" s="1564" t="str">
        <f t="shared" si="33"/>
        <v/>
      </c>
      <c r="AE99" s="1564" t="str">
        <f t="shared" si="34"/>
        <v/>
      </c>
      <c r="AG99" s="1564" t="str">
        <f t="shared" si="35"/>
        <v/>
      </c>
      <c r="AI99" s="1564" t="str">
        <f t="shared" si="36"/>
        <v/>
      </c>
      <c r="AK99" s="1564" t="str">
        <f t="shared" si="37"/>
        <v/>
      </c>
      <c r="AM99" s="1564" t="str">
        <f t="shared" si="38"/>
        <v/>
      </c>
      <c r="AO99" s="1564" t="str">
        <f t="shared" si="39"/>
        <v/>
      </c>
      <c r="AQ99" s="1564" t="str">
        <f t="shared" si="40"/>
        <v/>
      </c>
    </row>
    <row r="100" spans="5:43">
      <c r="E100" s="1564" t="str">
        <f t="shared" si="41"/>
        <v/>
      </c>
      <c r="G100" s="1564" t="str">
        <f t="shared" si="41"/>
        <v/>
      </c>
      <c r="I100" s="1564" t="str">
        <f t="shared" si="23"/>
        <v/>
      </c>
      <c r="K100" s="1564" t="str">
        <f t="shared" si="24"/>
        <v/>
      </c>
      <c r="M100" s="1564" t="str">
        <f t="shared" si="25"/>
        <v/>
      </c>
      <c r="O100" s="1564" t="str">
        <f t="shared" si="26"/>
        <v/>
      </c>
      <c r="Q100" s="1564" t="str">
        <f t="shared" si="27"/>
        <v/>
      </c>
      <c r="S100" s="1564" t="str">
        <f t="shared" si="28"/>
        <v/>
      </c>
      <c r="U100" s="1564" t="str">
        <f t="shared" si="29"/>
        <v/>
      </c>
      <c r="W100" s="1564" t="str">
        <f t="shared" si="30"/>
        <v/>
      </c>
      <c r="Y100" s="1564" t="str">
        <f t="shared" si="31"/>
        <v/>
      </c>
      <c r="AA100" s="1564" t="str">
        <f t="shared" si="32"/>
        <v/>
      </c>
      <c r="AC100" s="1564" t="str">
        <f t="shared" si="33"/>
        <v/>
      </c>
      <c r="AE100" s="1564" t="str">
        <f t="shared" si="34"/>
        <v/>
      </c>
      <c r="AG100" s="1564" t="str">
        <f t="shared" si="35"/>
        <v/>
      </c>
      <c r="AI100" s="1564" t="str">
        <f t="shared" si="36"/>
        <v/>
      </c>
      <c r="AK100" s="1564" t="str">
        <f t="shared" si="37"/>
        <v/>
      </c>
      <c r="AM100" s="1564" t="str">
        <f t="shared" si="38"/>
        <v/>
      </c>
      <c r="AO100" s="1564" t="str">
        <f t="shared" si="39"/>
        <v/>
      </c>
      <c r="AQ100" s="1564" t="str">
        <f t="shared" si="40"/>
        <v/>
      </c>
    </row>
    <row r="101" spans="5:43">
      <c r="E101" s="1564" t="str">
        <f t="shared" si="41"/>
        <v/>
      </c>
      <c r="G101" s="1564" t="str">
        <f t="shared" si="41"/>
        <v/>
      </c>
      <c r="I101" s="1564" t="str">
        <f t="shared" si="23"/>
        <v/>
      </c>
      <c r="K101" s="1564" t="str">
        <f t="shared" si="24"/>
        <v/>
      </c>
      <c r="M101" s="1564" t="str">
        <f t="shared" si="25"/>
        <v/>
      </c>
      <c r="O101" s="1564" t="str">
        <f t="shared" si="26"/>
        <v/>
      </c>
      <c r="Q101" s="1564" t="str">
        <f t="shared" si="27"/>
        <v/>
      </c>
      <c r="S101" s="1564" t="str">
        <f t="shared" si="28"/>
        <v/>
      </c>
      <c r="U101" s="1564" t="str">
        <f t="shared" si="29"/>
        <v/>
      </c>
      <c r="W101" s="1564" t="str">
        <f t="shared" si="30"/>
        <v/>
      </c>
      <c r="Y101" s="1564" t="str">
        <f t="shared" si="31"/>
        <v/>
      </c>
      <c r="AA101" s="1564" t="str">
        <f t="shared" si="32"/>
        <v/>
      </c>
      <c r="AC101" s="1564" t="str">
        <f t="shared" si="33"/>
        <v/>
      </c>
      <c r="AE101" s="1564" t="str">
        <f t="shared" si="34"/>
        <v/>
      </c>
      <c r="AG101" s="1564" t="str">
        <f t="shared" si="35"/>
        <v/>
      </c>
      <c r="AI101" s="1564" t="str">
        <f t="shared" si="36"/>
        <v/>
      </c>
      <c r="AK101" s="1564" t="str">
        <f t="shared" si="37"/>
        <v/>
      </c>
      <c r="AM101" s="1564" t="str">
        <f t="shared" si="38"/>
        <v/>
      </c>
      <c r="AO101" s="1564" t="str">
        <f t="shared" si="39"/>
        <v/>
      </c>
      <c r="AQ101" s="1564" t="str">
        <f t="shared" si="40"/>
        <v/>
      </c>
    </row>
    <row r="102" spans="5:43">
      <c r="E102" s="1564" t="str">
        <f t="shared" si="41"/>
        <v/>
      </c>
      <c r="G102" s="1564" t="str">
        <f t="shared" si="41"/>
        <v/>
      </c>
      <c r="I102" s="1564" t="str">
        <f t="shared" si="23"/>
        <v/>
      </c>
      <c r="K102" s="1564" t="str">
        <f t="shared" si="24"/>
        <v/>
      </c>
      <c r="M102" s="1564" t="str">
        <f t="shared" si="25"/>
        <v/>
      </c>
      <c r="O102" s="1564" t="str">
        <f t="shared" si="26"/>
        <v/>
      </c>
      <c r="Q102" s="1564" t="str">
        <f t="shared" si="27"/>
        <v/>
      </c>
      <c r="S102" s="1564" t="str">
        <f t="shared" si="28"/>
        <v/>
      </c>
      <c r="U102" s="1564" t="str">
        <f t="shared" si="29"/>
        <v/>
      </c>
      <c r="W102" s="1564" t="str">
        <f t="shared" si="30"/>
        <v/>
      </c>
      <c r="Y102" s="1564" t="str">
        <f t="shared" si="31"/>
        <v/>
      </c>
      <c r="AA102" s="1564" t="str">
        <f t="shared" si="32"/>
        <v/>
      </c>
      <c r="AC102" s="1564" t="str">
        <f t="shared" si="33"/>
        <v/>
      </c>
      <c r="AE102" s="1564" t="str">
        <f t="shared" si="34"/>
        <v/>
      </c>
      <c r="AG102" s="1564" t="str">
        <f t="shared" si="35"/>
        <v/>
      </c>
      <c r="AI102" s="1564" t="str">
        <f t="shared" si="36"/>
        <v/>
      </c>
      <c r="AK102" s="1564" t="str">
        <f t="shared" si="37"/>
        <v/>
      </c>
      <c r="AM102" s="1564" t="str">
        <f t="shared" si="38"/>
        <v/>
      </c>
      <c r="AO102" s="1564" t="str">
        <f t="shared" si="39"/>
        <v/>
      </c>
      <c r="AQ102" s="1564" t="str">
        <f t="shared" si="40"/>
        <v/>
      </c>
    </row>
    <row r="103" spans="5:43">
      <c r="E103" s="1564" t="str">
        <f t="shared" si="41"/>
        <v/>
      </c>
      <c r="G103" s="1564" t="str">
        <f t="shared" si="41"/>
        <v/>
      </c>
      <c r="I103" s="1564" t="str">
        <f t="shared" si="23"/>
        <v/>
      </c>
      <c r="K103" s="1564" t="str">
        <f t="shared" si="24"/>
        <v/>
      </c>
      <c r="M103" s="1564" t="str">
        <f t="shared" si="25"/>
        <v/>
      </c>
      <c r="O103" s="1564" t="str">
        <f t="shared" si="26"/>
        <v/>
      </c>
      <c r="Q103" s="1564" t="str">
        <f t="shared" si="27"/>
        <v/>
      </c>
      <c r="S103" s="1564" t="str">
        <f t="shared" si="28"/>
        <v/>
      </c>
      <c r="U103" s="1564" t="str">
        <f t="shared" si="29"/>
        <v/>
      </c>
      <c r="W103" s="1564" t="str">
        <f t="shared" si="30"/>
        <v/>
      </c>
      <c r="Y103" s="1564" t="str">
        <f t="shared" si="31"/>
        <v/>
      </c>
      <c r="AA103" s="1564" t="str">
        <f t="shared" si="32"/>
        <v/>
      </c>
      <c r="AC103" s="1564" t="str">
        <f t="shared" si="33"/>
        <v/>
      </c>
      <c r="AE103" s="1564" t="str">
        <f t="shared" si="34"/>
        <v/>
      </c>
      <c r="AG103" s="1564" t="str">
        <f t="shared" si="35"/>
        <v/>
      </c>
      <c r="AI103" s="1564" t="str">
        <f t="shared" si="36"/>
        <v/>
      </c>
      <c r="AK103" s="1564" t="str">
        <f t="shared" si="37"/>
        <v/>
      </c>
      <c r="AM103" s="1564" t="str">
        <f t="shared" si="38"/>
        <v/>
      </c>
      <c r="AO103" s="1564" t="str">
        <f t="shared" si="39"/>
        <v/>
      </c>
      <c r="AQ103" s="1564" t="str">
        <f t="shared" si="40"/>
        <v/>
      </c>
    </row>
    <row r="104" spans="5:43">
      <c r="E104" s="1564" t="str">
        <f t="shared" si="41"/>
        <v/>
      </c>
      <c r="G104" s="1564" t="str">
        <f t="shared" si="41"/>
        <v/>
      </c>
      <c r="I104" s="1564" t="str">
        <f t="shared" si="23"/>
        <v/>
      </c>
      <c r="K104" s="1564" t="str">
        <f t="shared" si="24"/>
        <v/>
      </c>
      <c r="M104" s="1564" t="str">
        <f t="shared" si="25"/>
        <v/>
      </c>
      <c r="O104" s="1564" t="str">
        <f t="shared" si="26"/>
        <v/>
      </c>
      <c r="Q104" s="1564" t="str">
        <f t="shared" si="27"/>
        <v/>
      </c>
      <c r="S104" s="1564" t="str">
        <f t="shared" si="28"/>
        <v/>
      </c>
      <c r="U104" s="1564" t="str">
        <f t="shared" si="29"/>
        <v/>
      </c>
      <c r="W104" s="1564" t="str">
        <f t="shared" si="30"/>
        <v/>
      </c>
      <c r="Y104" s="1564" t="str">
        <f t="shared" si="31"/>
        <v/>
      </c>
      <c r="AA104" s="1564" t="str">
        <f t="shared" si="32"/>
        <v/>
      </c>
      <c r="AC104" s="1564" t="str">
        <f t="shared" si="33"/>
        <v/>
      </c>
      <c r="AE104" s="1564" t="str">
        <f t="shared" si="34"/>
        <v/>
      </c>
      <c r="AG104" s="1564" t="str">
        <f t="shared" si="35"/>
        <v/>
      </c>
      <c r="AI104" s="1564" t="str">
        <f t="shared" si="36"/>
        <v/>
      </c>
      <c r="AK104" s="1564" t="str">
        <f t="shared" si="37"/>
        <v/>
      </c>
      <c r="AM104" s="1564" t="str">
        <f t="shared" si="38"/>
        <v/>
      </c>
      <c r="AO104" s="1564" t="str">
        <f t="shared" si="39"/>
        <v/>
      </c>
      <c r="AQ104" s="1564" t="str">
        <f t="shared" si="40"/>
        <v/>
      </c>
    </row>
    <row r="105" spans="5:43">
      <c r="E105" s="1564" t="str">
        <f t="shared" si="41"/>
        <v/>
      </c>
      <c r="G105" s="1564" t="str">
        <f t="shared" si="41"/>
        <v/>
      </c>
      <c r="I105" s="1564" t="str">
        <f t="shared" si="23"/>
        <v/>
      </c>
      <c r="K105" s="1564" t="str">
        <f t="shared" si="24"/>
        <v/>
      </c>
      <c r="M105" s="1564" t="str">
        <f t="shared" si="25"/>
        <v/>
      </c>
      <c r="O105" s="1564" t="str">
        <f t="shared" si="26"/>
        <v/>
      </c>
      <c r="Q105" s="1564" t="str">
        <f t="shared" si="27"/>
        <v/>
      </c>
      <c r="S105" s="1564" t="str">
        <f t="shared" si="28"/>
        <v/>
      </c>
      <c r="U105" s="1564" t="str">
        <f t="shared" si="29"/>
        <v/>
      </c>
      <c r="W105" s="1564" t="str">
        <f t="shared" si="30"/>
        <v/>
      </c>
      <c r="Y105" s="1564" t="str">
        <f t="shared" si="31"/>
        <v/>
      </c>
      <c r="AA105" s="1564" t="str">
        <f t="shared" si="32"/>
        <v/>
      </c>
      <c r="AC105" s="1564" t="str">
        <f t="shared" si="33"/>
        <v/>
      </c>
      <c r="AE105" s="1564" t="str">
        <f t="shared" si="34"/>
        <v/>
      </c>
      <c r="AG105" s="1564" t="str">
        <f t="shared" si="35"/>
        <v/>
      </c>
      <c r="AI105" s="1564" t="str">
        <f t="shared" si="36"/>
        <v/>
      </c>
      <c r="AK105" s="1564" t="str">
        <f t="shared" si="37"/>
        <v/>
      </c>
      <c r="AM105" s="1564" t="str">
        <f t="shared" si="38"/>
        <v/>
      </c>
      <c r="AO105" s="1564" t="str">
        <f t="shared" si="39"/>
        <v/>
      </c>
      <c r="AQ105" s="1564" t="str">
        <f t="shared" si="40"/>
        <v/>
      </c>
    </row>
    <row r="106" spans="5:43">
      <c r="E106" s="1564" t="str">
        <f t="shared" si="41"/>
        <v/>
      </c>
      <c r="G106" s="1564" t="str">
        <f t="shared" si="41"/>
        <v/>
      </c>
      <c r="I106" s="1564" t="str">
        <f t="shared" si="23"/>
        <v/>
      </c>
      <c r="K106" s="1564" t="str">
        <f t="shared" si="24"/>
        <v/>
      </c>
      <c r="M106" s="1564" t="str">
        <f t="shared" si="25"/>
        <v/>
      </c>
      <c r="O106" s="1564" t="str">
        <f t="shared" si="26"/>
        <v/>
      </c>
      <c r="Q106" s="1564" t="str">
        <f t="shared" si="27"/>
        <v/>
      </c>
      <c r="S106" s="1564" t="str">
        <f t="shared" si="28"/>
        <v/>
      </c>
      <c r="U106" s="1564" t="str">
        <f t="shared" si="29"/>
        <v/>
      </c>
      <c r="W106" s="1564" t="str">
        <f t="shared" si="30"/>
        <v/>
      </c>
      <c r="Y106" s="1564" t="str">
        <f t="shared" si="31"/>
        <v/>
      </c>
      <c r="AA106" s="1564" t="str">
        <f t="shared" si="32"/>
        <v/>
      </c>
      <c r="AC106" s="1564" t="str">
        <f t="shared" si="33"/>
        <v/>
      </c>
      <c r="AE106" s="1564" t="str">
        <f t="shared" si="34"/>
        <v/>
      </c>
      <c r="AG106" s="1564" t="str">
        <f t="shared" si="35"/>
        <v/>
      </c>
      <c r="AI106" s="1564" t="str">
        <f t="shared" si="36"/>
        <v/>
      </c>
      <c r="AK106" s="1564" t="str">
        <f t="shared" si="37"/>
        <v/>
      </c>
      <c r="AM106" s="1564" t="str">
        <f t="shared" si="38"/>
        <v/>
      </c>
      <c r="AO106" s="1564" t="str">
        <f t="shared" si="39"/>
        <v/>
      </c>
      <c r="AQ106" s="1564" t="str">
        <f t="shared" si="40"/>
        <v/>
      </c>
    </row>
    <row r="107" spans="5:43">
      <c r="E107" s="1564" t="str">
        <f t="shared" si="41"/>
        <v/>
      </c>
      <c r="G107" s="1564" t="str">
        <f t="shared" si="41"/>
        <v/>
      </c>
      <c r="I107" s="1564" t="str">
        <f t="shared" si="23"/>
        <v/>
      </c>
      <c r="K107" s="1564" t="str">
        <f t="shared" si="24"/>
        <v/>
      </c>
      <c r="M107" s="1564" t="str">
        <f t="shared" si="25"/>
        <v/>
      </c>
      <c r="O107" s="1564" t="str">
        <f t="shared" si="26"/>
        <v/>
      </c>
      <c r="Q107" s="1564" t="str">
        <f t="shared" si="27"/>
        <v/>
      </c>
      <c r="S107" s="1564" t="str">
        <f t="shared" si="28"/>
        <v/>
      </c>
      <c r="U107" s="1564" t="str">
        <f t="shared" si="29"/>
        <v/>
      </c>
      <c r="W107" s="1564" t="str">
        <f t="shared" si="30"/>
        <v/>
      </c>
      <c r="Y107" s="1564" t="str">
        <f t="shared" si="31"/>
        <v/>
      </c>
      <c r="AA107" s="1564" t="str">
        <f t="shared" si="32"/>
        <v/>
      </c>
      <c r="AC107" s="1564" t="str">
        <f t="shared" si="33"/>
        <v/>
      </c>
      <c r="AE107" s="1564" t="str">
        <f t="shared" si="34"/>
        <v/>
      </c>
      <c r="AG107" s="1564" t="str">
        <f t="shared" si="35"/>
        <v/>
      </c>
      <c r="AI107" s="1564" t="str">
        <f t="shared" si="36"/>
        <v/>
      </c>
      <c r="AK107" s="1564" t="str">
        <f t="shared" si="37"/>
        <v/>
      </c>
      <c r="AM107" s="1564" t="str">
        <f t="shared" si="38"/>
        <v/>
      </c>
      <c r="AO107" s="1564" t="str">
        <f t="shared" si="39"/>
        <v/>
      </c>
      <c r="AQ107" s="1564" t="str">
        <f t="shared" si="40"/>
        <v/>
      </c>
    </row>
    <row r="108" spans="5:43">
      <c r="E108" s="1564" t="str">
        <f t="shared" si="41"/>
        <v/>
      </c>
      <c r="G108" s="1564" t="str">
        <f t="shared" si="41"/>
        <v/>
      </c>
      <c r="I108" s="1564" t="str">
        <f t="shared" si="23"/>
        <v/>
      </c>
      <c r="K108" s="1564" t="str">
        <f t="shared" si="24"/>
        <v/>
      </c>
      <c r="M108" s="1564" t="str">
        <f t="shared" si="25"/>
        <v/>
      </c>
      <c r="O108" s="1564" t="str">
        <f t="shared" si="26"/>
        <v/>
      </c>
      <c r="Q108" s="1564" t="str">
        <f t="shared" si="27"/>
        <v/>
      </c>
      <c r="S108" s="1564" t="str">
        <f t="shared" si="28"/>
        <v/>
      </c>
      <c r="U108" s="1564" t="str">
        <f t="shared" si="29"/>
        <v/>
      </c>
      <c r="W108" s="1564" t="str">
        <f t="shared" si="30"/>
        <v/>
      </c>
      <c r="Y108" s="1564" t="str">
        <f t="shared" si="31"/>
        <v/>
      </c>
      <c r="AA108" s="1564" t="str">
        <f t="shared" si="32"/>
        <v/>
      </c>
      <c r="AC108" s="1564" t="str">
        <f t="shared" si="33"/>
        <v/>
      </c>
      <c r="AE108" s="1564" t="str">
        <f t="shared" si="34"/>
        <v/>
      </c>
      <c r="AG108" s="1564" t="str">
        <f t="shared" si="35"/>
        <v/>
      </c>
      <c r="AI108" s="1564" t="str">
        <f t="shared" si="36"/>
        <v/>
      </c>
      <c r="AK108" s="1564" t="str">
        <f t="shared" si="37"/>
        <v/>
      </c>
      <c r="AM108" s="1564" t="str">
        <f t="shared" si="38"/>
        <v/>
      </c>
      <c r="AO108" s="1564" t="str">
        <f t="shared" si="39"/>
        <v/>
      </c>
      <c r="AQ108" s="1564" t="str">
        <f t="shared" si="40"/>
        <v/>
      </c>
    </row>
    <row r="109" spans="5:43">
      <c r="E109" s="1564" t="str">
        <f t="shared" ref="E109:G124" si="42">IF(OR($B109=0,D109=0),"",D109/$B109)</f>
        <v/>
      </c>
      <c r="G109" s="1564" t="str">
        <f t="shared" si="42"/>
        <v/>
      </c>
      <c r="I109" s="1564" t="str">
        <f t="shared" si="23"/>
        <v/>
      </c>
      <c r="K109" s="1564" t="str">
        <f t="shared" si="24"/>
        <v/>
      </c>
      <c r="M109" s="1564" t="str">
        <f t="shared" si="25"/>
        <v/>
      </c>
      <c r="O109" s="1564" t="str">
        <f t="shared" si="26"/>
        <v/>
      </c>
      <c r="Q109" s="1564" t="str">
        <f t="shared" si="27"/>
        <v/>
      </c>
      <c r="S109" s="1564" t="str">
        <f t="shared" si="28"/>
        <v/>
      </c>
      <c r="U109" s="1564" t="str">
        <f t="shared" si="29"/>
        <v/>
      </c>
      <c r="W109" s="1564" t="str">
        <f t="shared" si="30"/>
        <v/>
      </c>
      <c r="Y109" s="1564" t="str">
        <f t="shared" si="31"/>
        <v/>
      </c>
      <c r="AA109" s="1564" t="str">
        <f t="shared" si="32"/>
        <v/>
      </c>
      <c r="AC109" s="1564" t="str">
        <f t="shared" si="33"/>
        <v/>
      </c>
      <c r="AE109" s="1564" t="str">
        <f t="shared" si="34"/>
        <v/>
      </c>
      <c r="AG109" s="1564" t="str">
        <f t="shared" si="35"/>
        <v/>
      </c>
      <c r="AI109" s="1564" t="str">
        <f t="shared" si="36"/>
        <v/>
      </c>
      <c r="AK109" s="1564" t="str">
        <f t="shared" si="37"/>
        <v/>
      </c>
      <c r="AM109" s="1564" t="str">
        <f t="shared" si="38"/>
        <v/>
      </c>
      <c r="AO109" s="1564" t="str">
        <f t="shared" si="39"/>
        <v/>
      </c>
      <c r="AQ109" s="1564" t="str">
        <f t="shared" si="40"/>
        <v/>
      </c>
    </row>
    <row r="110" spans="5:43">
      <c r="E110" s="1564" t="str">
        <f t="shared" si="42"/>
        <v/>
      </c>
      <c r="G110" s="1564" t="str">
        <f t="shared" si="42"/>
        <v/>
      </c>
      <c r="I110" s="1564" t="str">
        <f t="shared" si="23"/>
        <v/>
      </c>
      <c r="K110" s="1564" t="str">
        <f t="shared" si="24"/>
        <v/>
      </c>
      <c r="M110" s="1564" t="str">
        <f t="shared" si="25"/>
        <v/>
      </c>
      <c r="O110" s="1564" t="str">
        <f t="shared" si="26"/>
        <v/>
      </c>
      <c r="Q110" s="1564" t="str">
        <f t="shared" si="27"/>
        <v/>
      </c>
      <c r="S110" s="1564" t="str">
        <f t="shared" si="28"/>
        <v/>
      </c>
      <c r="U110" s="1564" t="str">
        <f t="shared" si="29"/>
        <v/>
      </c>
      <c r="W110" s="1564" t="str">
        <f t="shared" si="30"/>
        <v/>
      </c>
      <c r="Y110" s="1564" t="str">
        <f t="shared" si="31"/>
        <v/>
      </c>
      <c r="AA110" s="1564" t="str">
        <f t="shared" si="32"/>
        <v/>
      </c>
      <c r="AC110" s="1564" t="str">
        <f t="shared" si="33"/>
        <v/>
      </c>
      <c r="AE110" s="1564" t="str">
        <f t="shared" si="34"/>
        <v/>
      </c>
      <c r="AG110" s="1564" t="str">
        <f t="shared" si="35"/>
        <v/>
      </c>
      <c r="AI110" s="1564" t="str">
        <f t="shared" si="36"/>
        <v/>
      </c>
      <c r="AK110" s="1564" t="str">
        <f t="shared" si="37"/>
        <v/>
      </c>
      <c r="AM110" s="1564" t="str">
        <f t="shared" si="38"/>
        <v/>
      </c>
      <c r="AO110" s="1564" t="str">
        <f t="shared" si="39"/>
        <v/>
      </c>
      <c r="AQ110" s="1564" t="str">
        <f t="shared" si="40"/>
        <v/>
      </c>
    </row>
    <row r="111" spans="5:43">
      <c r="E111" s="1564" t="str">
        <f t="shared" si="42"/>
        <v/>
      </c>
      <c r="G111" s="1564" t="str">
        <f t="shared" si="42"/>
        <v/>
      </c>
      <c r="I111" s="1564" t="str">
        <f t="shared" si="23"/>
        <v/>
      </c>
      <c r="K111" s="1564" t="str">
        <f t="shared" si="24"/>
        <v/>
      </c>
      <c r="M111" s="1564" t="str">
        <f t="shared" si="25"/>
        <v/>
      </c>
      <c r="O111" s="1564" t="str">
        <f t="shared" si="26"/>
        <v/>
      </c>
      <c r="Q111" s="1564" t="str">
        <f t="shared" si="27"/>
        <v/>
      </c>
      <c r="S111" s="1564" t="str">
        <f t="shared" si="28"/>
        <v/>
      </c>
      <c r="U111" s="1564" t="str">
        <f t="shared" si="29"/>
        <v/>
      </c>
      <c r="W111" s="1564" t="str">
        <f t="shared" si="30"/>
        <v/>
      </c>
      <c r="Y111" s="1564" t="str">
        <f t="shared" si="31"/>
        <v/>
      </c>
      <c r="AA111" s="1564" t="str">
        <f t="shared" si="32"/>
        <v/>
      </c>
      <c r="AC111" s="1564" t="str">
        <f t="shared" si="33"/>
        <v/>
      </c>
      <c r="AE111" s="1564" t="str">
        <f t="shared" si="34"/>
        <v/>
      </c>
      <c r="AG111" s="1564" t="str">
        <f t="shared" si="35"/>
        <v/>
      </c>
      <c r="AI111" s="1564" t="str">
        <f t="shared" si="36"/>
        <v/>
      </c>
      <c r="AK111" s="1564" t="str">
        <f t="shared" si="37"/>
        <v/>
      </c>
      <c r="AM111" s="1564" t="str">
        <f t="shared" si="38"/>
        <v/>
      </c>
      <c r="AO111" s="1564" t="str">
        <f t="shared" si="39"/>
        <v/>
      </c>
      <c r="AQ111" s="1564" t="str">
        <f t="shared" si="40"/>
        <v/>
      </c>
    </row>
    <row r="112" spans="5:43">
      <c r="E112" s="1564" t="str">
        <f t="shared" si="42"/>
        <v/>
      </c>
      <c r="G112" s="1564" t="str">
        <f t="shared" si="42"/>
        <v/>
      </c>
      <c r="I112" s="1564" t="str">
        <f t="shared" si="23"/>
        <v/>
      </c>
      <c r="K112" s="1564" t="str">
        <f t="shared" si="24"/>
        <v/>
      </c>
      <c r="M112" s="1564" t="str">
        <f t="shared" si="25"/>
        <v/>
      </c>
      <c r="O112" s="1564" t="str">
        <f t="shared" si="26"/>
        <v/>
      </c>
      <c r="Q112" s="1564" t="str">
        <f t="shared" si="27"/>
        <v/>
      </c>
      <c r="S112" s="1564" t="str">
        <f t="shared" si="28"/>
        <v/>
      </c>
      <c r="U112" s="1564" t="str">
        <f t="shared" si="29"/>
        <v/>
      </c>
      <c r="W112" s="1564" t="str">
        <f t="shared" si="30"/>
        <v/>
      </c>
      <c r="Y112" s="1564" t="str">
        <f t="shared" si="31"/>
        <v/>
      </c>
      <c r="AA112" s="1564" t="str">
        <f t="shared" si="32"/>
        <v/>
      </c>
      <c r="AC112" s="1564" t="str">
        <f t="shared" si="33"/>
        <v/>
      </c>
      <c r="AE112" s="1564" t="str">
        <f t="shared" si="34"/>
        <v/>
      </c>
      <c r="AG112" s="1564" t="str">
        <f t="shared" si="35"/>
        <v/>
      </c>
      <c r="AI112" s="1564" t="str">
        <f t="shared" si="36"/>
        <v/>
      </c>
      <c r="AK112" s="1564" t="str">
        <f t="shared" si="37"/>
        <v/>
      </c>
      <c r="AM112" s="1564" t="str">
        <f t="shared" si="38"/>
        <v/>
      </c>
      <c r="AO112" s="1564" t="str">
        <f t="shared" si="39"/>
        <v/>
      </c>
      <c r="AQ112" s="1564" t="str">
        <f t="shared" si="40"/>
        <v/>
      </c>
    </row>
    <row r="113" spans="5:43">
      <c r="E113" s="1564" t="str">
        <f t="shared" si="42"/>
        <v/>
      </c>
      <c r="G113" s="1564" t="str">
        <f t="shared" si="42"/>
        <v/>
      </c>
      <c r="I113" s="1564" t="str">
        <f t="shared" si="23"/>
        <v/>
      </c>
      <c r="K113" s="1564" t="str">
        <f t="shared" si="24"/>
        <v/>
      </c>
      <c r="M113" s="1564" t="str">
        <f t="shared" si="25"/>
        <v/>
      </c>
      <c r="O113" s="1564" t="str">
        <f t="shared" si="26"/>
        <v/>
      </c>
      <c r="Q113" s="1564" t="str">
        <f t="shared" si="27"/>
        <v/>
      </c>
      <c r="S113" s="1564" t="str">
        <f t="shared" si="28"/>
        <v/>
      </c>
      <c r="U113" s="1564" t="str">
        <f t="shared" si="29"/>
        <v/>
      </c>
      <c r="W113" s="1564" t="str">
        <f t="shared" si="30"/>
        <v/>
      </c>
      <c r="Y113" s="1564" t="str">
        <f t="shared" si="31"/>
        <v/>
      </c>
      <c r="AA113" s="1564" t="str">
        <f t="shared" si="32"/>
        <v/>
      </c>
      <c r="AC113" s="1564" t="str">
        <f t="shared" si="33"/>
        <v/>
      </c>
      <c r="AE113" s="1564" t="str">
        <f t="shared" si="34"/>
        <v/>
      </c>
      <c r="AG113" s="1564" t="str">
        <f t="shared" si="35"/>
        <v/>
      </c>
      <c r="AI113" s="1564" t="str">
        <f t="shared" si="36"/>
        <v/>
      </c>
      <c r="AK113" s="1564" t="str">
        <f t="shared" si="37"/>
        <v/>
      </c>
      <c r="AM113" s="1564" t="str">
        <f t="shared" si="38"/>
        <v/>
      </c>
      <c r="AO113" s="1564" t="str">
        <f t="shared" si="39"/>
        <v/>
      </c>
      <c r="AQ113" s="1564" t="str">
        <f t="shared" si="40"/>
        <v/>
      </c>
    </row>
    <row r="114" spans="5:43">
      <c r="E114" s="1564" t="str">
        <f t="shared" si="42"/>
        <v/>
      </c>
      <c r="G114" s="1564" t="str">
        <f t="shared" si="42"/>
        <v/>
      </c>
      <c r="I114" s="1564" t="str">
        <f t="shared" si="23"/>
        <v/>
      </c>
      <c r="K114" s="1564" t="str">
        <f t="shared" si="24"/>
        <v/>
      </c>
      <c r="M114" s="1564" t="str">
        <f t="shared" si="25"/>
        <v/>
      </c>
      <c r="O114" s="1564" t="str">
        <f t="shared" si="26"/>
        <v/>
      </c>
      <c r="Q114" s="1564" t="str">
        <f t="shared" si="27"/>
        <v/>
      </c>
      <c r="S114" s="1564" t="str">
        <f t="shared" si="28"/>
        <v/>
      </c>
      <c r="U114" s="1564" t="str">
        <f t="shared" si="29"/>
        <v/>
      </c>
      <c r="W114" s="1564" t="str">
        <f t="shared" si="30"/>
        <v/>
      </c>
      <c r="Y114" s="1564" t="str">
        <f t="shared" si="31"/>
        <v/>
      </c>
      <c r="AA114" s="1564" t="str">
        <f t="shared" si="32"/>
        <v/>
      </c>
      <c r="AC114" s="1564" t="str">
        <f t="shared" si="33"/>
        <v/>
      </c>
      <c r="AE114" s="1564" t="str">
        <f t="shared" si="34"/>
        <v/>
      </c>
      <c r="AG114" s="1564" t="str">
        <f t="shared" si="35"/>
        <v/>
      </c>
      <c r="AI114" s="1564" t="str">
        <f t="shared" si="36"/>
        <v/>
      </c>
      <c r="AK114" s="1564" t="str">
        <f t="shared" si="37"/>
        <v/>
      </c>
      <c r="AM114" s="1564" t="str">
        <f t="shared" si="38"/>
        <v/>
      </c>
      <c r="AO114" s="1564" t="str">
        <f t="shared" si="39"/>
        <v/>
      </c>
      <c r="AQ114" s="1564" t="str">
        <f t="shared" si="40"/>
        <v/>
      </c>
    </row>
    <row r="115" spans="5:43">
      <c r="E115" s="1564" t="str">
        <f t="shared" si="42"/>
        <v/>
      </c>
      <c r="G115" s="1564" t="str">
        <f t="shared" si="42"/>
        <v/>
      </c>
      <c r="I115" s="1564" t="str">
        <f t="shared" si="23"/>
        <v/>
      </c>
      <c r="K115" s="1564" t="str">
        <f t="shared" si="24"/>
        <v/>
      </c>
      <c r="M115" s="1564" t="str">
        <f t="shared" si="25"/>
        <v/>
      </c>
      <c r="O115" s="1564" t="str">
        <f t="shared" si="26"/>
        <v/>
      </c>
      <c r="Q115" s="1564" t="str">
        <f t="shared" si="27"/>
        <v/>
      </c>
      <c r="S115" s="1564" t="str">
        <f t="shared" si="28"/>
        <v/>
      </c>
      <c r="U115" s="1564" t="str">
        <f t="shared" si="29"/>
        <v/>
      </c>
      <c r="W115" s="1564" t="str">
        <f t="shared" si="30"/>
        <v/>
      </c>
      <c r="Y115" s="1564" t="str">
        <f t="shared" si="31"/>
        <v/>
      </c>
      <c r="AA115" s="1564" t="str">
        <f t="shared" si="32"/>
        <v/>
      </c>
      <c r="AC115" s="1564" t="str">
        <f t="shared" si="33"/>
        <v/>
      </c>
      <c r="AE115" s="1564" t="str">
        <f t="shared" si="34"/>
        <v/>
      </c>
      <c r="AG115" s="1564" t="str">
        <f t="shared" si="35"/>
        <v/>
      </c>
      <c r="AI115" s="1564" t="str">
        <f t="shared" si="36"/>
        <v/>
      </c>
      <c r="AK115" s="1564" t="str">
        <f t="shared" si="37"/>
        <v/>
      </c>
      <c r="AM115" s="1564" t="str">
        <f t="shared" si="38"/>
        <v/>
      </c>
      <c r="AO115" s="1564" t="str">
        <f t="shared" si="39"/>
        <v/>
      </c>
      <c r="AQ115" s="1564" t="str">
        <f t="shared" si="40"/>
        <v/>
      </c>
    </row>
    <row r="116" spans="5:43">
      <c r="E116" s="1564" t="str">
        <f t="shared" si="42"/>
        <v/>
      </c>
      <c r="G116" s="1564" t="str">
        <f t="shared" si="42"/>
        <v/>
      </c>
      <c r="I116" s="1564" t="str">
        <f t="shared" si="23"/>
        <v/>
      </c>
      <c r="K116" s="1564" t="str">
        <f t="shared" si="24"/>
        <v/>
      </c>
      <c r="M116" s="1564" t="str">
        <f t="shared" si="25"/>
        <v/>
      </c>
      <c r="O116" s="1564" t="str">
        <f t="shared" si="26"/>
        <v/>
      </c>
      <c r="Q116" s="1564" t="str">
        <f t="shared" si="27"/>
        <v/>
      </c>
      <c r="S116" s="1564" t="str">
        <f t="shared" si="28"/>
        <v/>
      </c>
      <c r="U116" s="1564" t="str">
        <f t="shared" si="29"/>
        <v/>
      </c>
      <c r="W116" s="1564" t="str">
        <f t="shared" si="30"/>
        <v/>
      </c>
      <c r="Y116" s="1564" t="str">
        <f t="shared" si="31"/>
        <v/>
      </c>
      <c r="AA116" s="1564" t="str">
        <f t="shared" si="32"/>
        <v/>
      </c>
      <c r="AC116" s="1564" t="str">
        <f t="shared" si="33"/>
        <v/>
      </c>
      <c r="AE116" s="1564" t="str">
        <f t="shared" si="34"/>
        <v/>
      </c>
      <c r="AG116" s="1564" t="str">
        <f t="shared" si="35"/>
        <v/>
      </c>
      <c r="AI116" s="1564" t="str">
        <f t="shared" si="36"/>
        <v/>
      </c>
      <c r="AK116" s="1564" t="str">
        <f t="shared" si="37"/>
        <v/>
      </c>
      <c r="AM116" s="1564" t="str">
        <f t="shared" si="38"/>
        <v/>
      </c>
      <c r="AO116" s="1564" t="str">
        <f t="shared" si="39"/>
        <v/>
      </c>
      <c r="AQ116" s="1564" t="str">
        <f t="shared" si="40"/>
        <v/>
      </c>
    </row>
    <row r="117" spans="5:43">
      <c r="E117" s="1564" t="str">
        <f t="shared" si="42"/>
        <v/>
      </c>
      <c r="G117" s="1564" t="str">
        <f t="shared" si="42"/>
        <v/>
      </c>
      <c r="I117" s="1564" t="str">
        <f t="shared" si="23"/>
        <v/>
      </c>
      <c r="K117" s="1564" t="str">
        <f t="shared" si="24"/>
        <v/>
      </c>
      <c r="M117" s="1564" t="str">
        <f t="shared" si="25"/>
        <v/>
      </c>
      <c r="O117" s="1564" t="str">
        <f t="shared" si="26"/>
        <v/>
      </c>
      <c r="Q117" s="1564" t="str">
        <f t="shared" si="27"/>
        <v/>
      </c>
      <c r="S117" s="1564" t="str">
        <f t="shared" si="28"/>
        <v/>
      </c>
      <c r="U117" s="1564" t="str">
        <f t="shared" si="29"/>
        <v/>
      </c>
      <c r="W117" s="1564" t="str">
        <f t="shared" si="30"/>
        <v/>
      </c>
      <c r="Y117" s="1564" t="str">
        <f t="shared" si="31"/>
        <v/>
      </c>
      <c r="AA117" s="1564" t="str">
        <f t="shared" si="32"/>
        <v/>
      </c>
      <c r="AC117" s="1564" t="str">
        <f t="shared" si="33"/>
        <v/>
      </c>
      <c r="AE117" s="1564" t="str">
        <f t="shared" si="34"/>
        <v/>
      </c>
      <c r="AG117" s="1564" t="str">
        <f t="shared" si="35"/>
        <v/>
      </c>
      <c r="AI117" s="1564" t="str">
        <f t="shared" si="36"/>
        <v/>
      </c>
      <c r="AK117" s="1564" t="str">
        <f t="shared" si="37"/>
        <v/>
      </c>
      <c r="AM117" s="1564" t="str">
        <f t="shared" si="38"/>
        <v/>
      </c>
      <c r="AO117" s="1564" t="str">
        <f t="shared" si="39"/>
        <v/>
      </c>
      <c r="AQ117" s="1564" t="str">
        <f t="shared" si="40"/>
        <v/>
      </c>
    </row>
    <row r="118" spans="5:43">
      <c r="E118" s="1564" t="str">
        <f t="shared" si="42"/>
        <v/>
      </c>
      <c r="G118" s="1564" t="str">
        <f t="shared" si="42"/>
        <v/>
      </c>
      <c r="I118" s="1564" t="str">
        <f t="shared" si="23"/>
        <v/>
      </c>
      <c r="K118" s="1564" t="str">
        <f t="shared" si="24"/>
        <v/>
      </c>
      <c r="M118" s="1564" t="str">
        <f t="shared" si="25"/>
        <v/>
      </c>
      <c r="O118" s="1564" t="str">
        <f t="shared" si="26"/>
        <v/>
      </c>
      <c r="Q118" s="1564" t="str">
        <f t="shared" si="27"/>
        <v/>
      </c>
      <c r="S118" s="1564" t="str">
        <f t="shared" si="28"/>
        <v/>
      </c>
      <c r="U118" s="1564" t="str">
        <f t="shared" si="29"/>
        <v/>
      </c>
      <c r="W118" s="1564" t="str">
        <f t="shared" si="30"/>
        <v/>
      </c>
      <c r="Y118" s="1564" t="str">
        <f t="shared" si="31"/>
        <v/>
      </c>
      <c r="AA118" s="1564" t="str">
        <f t="shared" si="32"/>
        <v/>
      </c>
      <c r="AC118" s="1564" t="str">
        <f t="shared" si="33"/>
        <v/>
      </c>
      <c r="AE118" s="1564" t="str">
        <f t="shared" si="34"/>
        <v/>
      </c>
      <c r="AG118" s="1564" t="str">
        <f t="shared" si="35"/>
        <v/>
      </c>
      <c r="AI118" s="1564" t="str">
        <f t="shared" si="36"/>
        <v/>
      </c>
      <c r="AK118" s="1564" t="str">
        <f t="shared" si="37"/>
        <v/>
      </c>
      <c r="AM118" s="1564" t="str">
        <f t="shared" si="38"/>
        <v/>
      </c>
      <c r="AO118" s="1564" t="str">
        <f t="shared" si="39"/>
        <v/>
      </c>
      <c r="AQ118" s="1564" t="str">
        <f t="shared" si="40"/>
        <v/>
      </c>
    </row>
    <row r="119" spans="5:43">
      <c r="E119" s="1564" t="str">
        <f t="shared" si="42"/>
        <v/>
      </c>
      <c r="G119" s="1564" t="str">
        <f t="shared" si="42"/>
        <v/>
      </c>
      <c r="I119" s="1564" t="str">
        <f t="shared" si="23"/>
        <v/>
      </c>
      <c r="K119" s="1564" t="str">
        <f t="shared" si="24"/>
        <v/>
      </c>
      <c r="M119" s="1564" t="str">
        <f t="shared" si="25"/>
        <v/>
      </c>
      <c r="O119" s="1564" t="str">
        <f t="shared" si="26"/>
        <v/>
      </c>
      <c r="Q119" s="1564" t="str">
        <f t="shared" si="27"/>
        <v/>
      </c>
      <c r="S119" s="1564" t="str">
        <f t="shared" si="28"/>
        <v/>
      </c>
      <c r="U119" s="1564" t="str">
        <f t="shared" si="29"/>
        <v/>
      </c>
      <c r="W119" s="1564" t="str">
        <f t="shared" si="30"/>
        <v/>
      </c>
      <c r="Y119" s="1564" t="str">
        <f t="shared" si="31"/>
        <v/>
      </c>
      <c r="AA119" s="1564" t="str">
        <f t="shared" si="32"/>
        <v/>
      </c>
      <c r="AC119" s="1564" t="str">
        <f t="shared" si="33"/>
        <v/>
      </c>
      <c r="AE119" s="1564" t="str">
        <f t="shared" si="34"/>
        <v/>
      </c>
      <c r="AG119" s="1564" t="str">
        <f t="shared" si="35"/>
        <v/>
      </c>
      <c r="AI119" s="1564" t="str">
        <f t="shared" si="36"/>
        <v/>
      </c>
      <c r="AK119" s="1564" t="str">
        <f t="shared" si="37"/>
        <v/>
      </c>
      <c r="AM119" s="1564" t="str">
        <f t="shared" si="38"/>
        <v/>
      </c>
      <c r="AO119" s="1564" t="str">
        <f t="shared" si="39"/>
        <v/>
      </c>
      <c r="AQ119" s="1564" t="str">
        <f t="shared" si="40"/>
        <v/>
      </c>
    </row>
    <row r="120" spans="5:43">
      <c r="E120" s="1564" t="str">
        <f t="shared" si="42"/>
        <v/>
      </c>
      <c r="G120" s="1564" t="str">
        <f t="shared" si="42"/>
        <v/>
      </c>
      <c r="I120" s="1564" t="str">
        <f t="shared" si="23"/>
        <v/>
      </c>
      <c r="K120" s="1564" t="str">
        <f t="shared" si="24"/>
        <v/>
      </c>
      <c r="M120" s="1564" t="str">
        <f t="shared" si="25"/>
        <v/>
      </c>
      <c r="O120" s="1564" t="str">
        <f t="shared" si="26"/>
        <v/>
      </c>
      <c r="Q120" s="1564" t="str">
        <f t="shared" si="27"/>
        <v/>
      </c>
      <c r="S120" s="1564" t="str">
        <f t="shared" si="28"/>
        <v/>
      </c>
      <c r="U120" s="1564" t="str">
        <f t="shared" si="29"/>
        <v/>
      </c>
      <c r="W120" s="1564" t="str">
        <f t="shared" si="30"/>
        <v/>
      </c>
      <c r="Y120" s="1564" t="str">
        <f t="shared" si="31"/>
        <v/>
      </c>
      <c r="AA120" s="1564" t="str">
        <f t="shared" si="32"/>
        <v/>
      </c>
      <c r="AC120" s="1564" t="str">
        <f t="shared" si="33"/>
        <v/>
      </c>
      <c r="AE120" s="1564" t="str">
        <f t="shared" si="34"/>
        <v/>
      </c>
      <c r="AG120" s="1564" t="str">
        <f t="shared" si="35"/>
        <v/>
      </c>
      <c r="AI120" s="1564" t="str">
        <f t="shared" si="36"/>
        <v/>
      </c>
      <c r="AK120" s="1564" t="str">
        <f t="shared" si="37"/>
        <v/>
      </c>
      <c r="AM120" s="1564" t="str">
        <f t="shared" si="38"/>
        <v/>
      </c>
      <c r="AO120" s="1564" t="str">
        <f t="shared" si="39"/>
        <v/>
      </c>
      <c r="AQ120" s="1564" t="str">
        <f t="shared" si="40"/>
        <v/>
      </c>
    </row>
    <row r="121" spans="5:43">
      <c r="E121" s="1564" t="str">
        <f t="shared" si="42"/>
        <v/>
      </c>
      <c r="G121" s="1564" t="str">
        <f t="shared" si="42"/>
        <v/>
      </c>
      <c r="I121" s="1564" t="str">
        <f t="shared" si="23"/>
        <v/>
      </c>
      <c r="K121" s="1564" t="str">
        <f t="shared" si="24"/>
        <v/>
      </c>
      <c r="M121" s="1564" t="str">
        <f t="shared" si="25"/>
        <v/>
      </c>
      <c r="O121" s="1564" t="str">
        <f t="shared" si="26"/>
        <v/>
      </c>
      <c r="Q121" s="1564" t="str">
        <f t="shared" si="27"/>
        <v/>
      </c>
      <c r="S121" s="1564" t="str">
        <f t="shared" si="28"/>
        <v/>
      </c>
      <c r="U121" s="1564" t="str">
        <f t="shared" si="29"/>
        <v/>
      </c>
      <c r="W121" s="1564" t="str">
        <f t="shared" si="30"/>
        <v/>
      </c>
      <c r="Y121" s="1564" t="str">
        <f t="shared" si="31"/>
        <v/>
      </c>
      <c r="AA121" s="1564" t="str">
        <f t="shared" si="32"/>
        <v/>
      </c>
      <c r="AC121" s="1564" t="str">
        <f t="shared" si="33"/>
        <v/>
      </c>
      <c r="AE121" s="1564" t="str">
        <f t="shared" si="34"/>
        <v/>
      </c>
      <c r="AG121" s="1564" t="str">
        <f t="shared" si="35"/>
        <v/>
      </c>
      <c r="AI121" s="1564" t="str">
        <f t="shared" si="36"/>
        <v/>
      </c>
      <c r="AK121" s="1564" t="str">
        <f t="shared" si="37"/>
        <v/>
      </c>
      <c r="AM121" s="1564" t="str">
        <f t="shared" si="38"/>
        <v/>
      </c>
      <c r="AO121" s="1564" t="str">
        <f t="shared" si="39"/>
        <v/>
      </c>
      <c r="AQ121" s="1564" t="str">
        <f t="shared" si="40"/>
        <v/>
      </c>
    </row>
    <row r="122" spans="5:43">
      <c r="E122" s="1564" t="str">
        <f t="shared" si="42"/>
        <v/>
      </c>
      <c r="G122" s="1564" t="str">
        <f t="shared" si="42"/>
        <v/>
      </c>
      <c r="I122" s="1564" t="str">
        <f t="shared" si="23"/>
        <v/>
      </c>
      <c r="K122" s="1564" t="str">
        <f t="shared" si="24"/>
        <v/>
      </c>
      <c r="M122" s="1564" t="str">
        <f t="shared" si="25"/>
        <v/>
      </c>
      <c r="O122" s="1564" t="str">
        <f t="shared" si="26"/>
        <v/>
      </c>
      <c r="Q122" s="1564" t="str">
        <f t="shared" si="27"/>
        <v/>
      </c>
      <c r="S122" s="1564" t="str">
        <f t="shared" si="28"/>
        <v/>
      </c>
      <c r="U122" s="1564" t="str">
        <f t="shared" si="29"/>
        <v/>
      </c>
      <c r="W122" s="1564" t="str">
        <f t="shared" si="30"/>
        <v/>
      </c>
      <c r="Y122" s="1564" t="str">
        <f t="shared" si="31"/>
        <v/>
      </c>
      <c r="AA122" s="1564" t="str">
        <f t="shared" si="32"/>
        <v/>
      </c>
      <c r="AC122" s="1564" t="str">
        <f t="shared" si="33"/>
        <v/>
      </c>
      <c r="AE122" s="1564" t="str">
        <f t="shared" si="34"/>
        <v/>
      </c>
      <c r="AG122" s="1564" t="str">
        <f t="shared" si="35"/>
        <v/>
      </c>
      <c r="AI122" s="1564" t="str">
        <f t="shared" si="36"/>
        <v/>
      </c>
      <c r="AK122" s="1564" t="str">
        <f t="shared" si="37"/>
        <v/>
      </c>
      <c r="AM122" s="1564" t="str">
        <f t="shared" si="38"/>
        <v/>
      </c>
      <c r="AO122" s="1564" t="str">
        <f t="shared" si="39"/>
        <v/>
      </c>
      <c r="AQ122" s="1564" t="str">
        <f t="shared" si="40"/>
        <v/>
      </c>
    </row>
    <row r="123" spans="5:43">
      <c r="E123" s="1564" t="str">
        <f t="shared" si="42"/>
        <v/>
      </c>
      <c r="G123" s="1564" t="str">
        <f t="shared" si="42"/>
        <v/>
      </c>
      <c r="I123" s="1564" t="str">
        <f t="shared" si="23"/>
        <v/>
      </c>
      <c r="K123" s="1564" t="str">
        <f t="shared" si="24"/>
        <v/>
      </c>
      <c r="M123" s="1564" t="str">
        <f t="shared" si="25"/>
        <v/>
      </c>
      <c r="O123" s="1564" t="str">
        <f t="shared" si="26"/>
        <v/>
      </c>
      <c r="Q123" s="1564" t="str">
        <f t="shared" si="27"/>
        <v/>
      </c>
      <c r="S123" s="1564" t="str">
        <f t="shared" si="28"/>
        <v/>
      </c>
      <c r="U123" s="1564" t="str">
        <f t="shared" si="29"/>
        <v/>
      </c>
      <c r="W123" s="1564" t="str">
        <f t="shared" si="30"/>
        <v/>
      </c>
      <c r="Y123" s="1564" t="str">
        <f t="shared" si="31"/>
        <v/>
      </c>
      <c r="AA123" s="1564" t="str">
        <f t="shared" si="32"/>
        <v/>
      </c>
      <c r="AC123" s="1564" t="str">
        <f t="shared" si="33"/>
        <v/>
      </c>
      <c r="AE123" s="1564" t="str">
        <f t="shared" si="34"/>
        <v/>
      </c>
      <c r="AG123" s="1564" t="str">
        <f t="shared" si="35"/>
        <v/>
      </c>
      <c r="AI123" s="1564" t="str">
        <f t="shared" si="36"/>
        <v/>
      </c>
      <c r="AK123" s="1564" t="str">
        <f t="shared" si="37"/>
        <v/>
      </c>
      <c r="AM123" s="1564" t="str">
        <f t="shared" si="38"/>
        <v/>
      </c>
      <c r="AO123" s="1564" t="str">
        <f t="shared" si="39"/>
        <v/>
      </c>
      <c r="AQ123" s="1564" t="str">
        <f t="shared" si="40"/>
        <v/>
      </c>
    </row>
    <row r="124" spans="5:43">
      <c r="E124" s="1564" t="str">
        <f t="shared" si="42"/>
        <v/>
      </c>
      <c r="G124" s="1564" t="str">
        <f t="shared" si="42"/>
        <v/>
      </c>
      <c r="I124" s="1564" t="str">
        <f t="shared" si="23"/>
        <v/>
      </c>
      <c r="K124" s="1564" t="str">
        <f t="shared" si="24"/>
        <v/>
      </c>
      <c r="M124" s="1564" t="str">
        <f t="shared" si="25"/>
        <v/>
      </c>
      <c r="O124" s="1564" t="str">
        <f t="shared" si="26"/>
        <v/>
      </c>
      <c r="Q124" s="1564" t="str">
        <f t="shared" si="27"/>
        <v/>
      </c>
      <c r="S124" s="1564" t="str">
        <f t="shared" si="28"/>
        <v/>
      </c>
      <c r="U124" s="1564" t="str">
        <f t="shared" si="29"/>
        <v/>
      </c>
      <c r="W124" s="1564" t="str">
        <f t="shared" si="30"/>
        <v/>
      </c>
      <c r="Y124" s="1564" t="str">
        <f t="shared" si="31"/>
        <v/>
      </c>
      <c r="AA124" s="1564" t="str">
        <f t="shared" si="32"/>
        <v/>
      </c>
      <c r="AC124" s="1564" t="str">
        <f t="shared" si="33"/>
        <v/>
      </c>
      <c r="AE124" s="1564" t="str">
        <f t="shared" si="34"/>
        <v/>
      </c>
      <c r="AG124" s="1564" t="str">
        <f t="shared" si="35"/>
        <v/>
      </c>
      <c r="AI124" s="1564" t="str">
        <f t="shared" si="36"/>
        <v/>
      </c>
      <c r="AK124" s="1564" t="str">
        <f t="shared" si="37"/>
        <v/>
      </c>
      <c r="AM124" s="1564" t="str">
        <f t="shared" si="38"/>
        <v/>
      </c>
      <c r="AO124" s="1564" t="str">
        <f t="shared" si="39"/>
        <v/>
      </c>
      <c r="AQ124" s="1564" t="str">
        <f t="shared" si="40"/>
        <v/>
      </c>
    </row>
    <row r="125" spans="5:43">
      <c r="E125" s="1564" t="str">
        <f t="shared" ref="E125:G140" si="43">IF(OR($B125=0,D125=0),"",D125/$B125)</f>
        <v/>
      </c>
      <c r="G125" s="1564" t="str">
        <f t="shared" si="43"/>
        <v/>
      </c>
      <c r="I125" s="1564" t="str">
        <f t="shared" si="23"/>
        <v/>
      </c>
      <c r="K125" s="1564" t="str">
        <f t="shared" si="24"/>
        <v/>
      </c>
      <c r="M125" s="1564" t="str">
        <f t="shared" si="25"/>
        <v/>
      </c>
      <c r="O125" s="1564" t="str">
        <f t="shared" si="26"/>
        <v/>
      </c>
      <c r="Q125" s="1564" t="str">
        <f t="shared" si="27"/>
        <v/>
      </c>
      <c r="S125" s="1564" t="str">
        <f t="shared" si="28"/>
        <v/>
      </c>
      <c r="U125" s="1564" t="str">
        <f t="shared" si="29"/>
        <v/>
      </c>
      <c r="W125" s="1564" t="str">
        <f t="shared" si="30"/>
        <v/>
      </c>
      <c r="Y125" s="1564" t="str">
        <f t="shared" si="31"/>
        <v/>
      </c>
      <c r="AA125" s="1564" t="str">
        <f t="shared" si="32"/>
        <v/>
      </c>
      <c r="AC125" s="1564" t="str">
        <f t="shared" si="33"/>
        <v/>
      </c>
      <c r="AE125" s="1564" t="str">
        <f t="shared" si="34"/>
        <v/>
      </c>
      <c r="AG125" s="1564" t="str">
        <f t="shared" si="35"/>
        <v/>
      </c>
      <c r="AI125" s="1564" t="str">
        <f t="shared" si="36"/>
        <v/>
      </c>
      <c r="AK125" s="1564" t="str">
        <f t="shared" si="37"/>
        <v/>
      </c>
      <c r="AM125" s="1564" t="str">
        <f t="shared" si="38"/>
        <v/>
      </c>
      <c r="AO125" s="1564" t="str">
        <f t="shared" si="39"/>
        <v/>
      </c>
      <c r="AQ125" s="1564" t="str">
        <f t="shared" si="40"/>
        <v/>
      </c>
    </row>
    <row r="126" spans="5:43">
      <c r="E126" s="1564" t="str">
        <f t="shared" si="43"/>
        <v/>
      </c>
      <c r="G126" s="1564" t="str">
        <f t="shared" si="43"/>
        <v/>
      </c>
      <c r="I126" s="1564" t="str">
        <f t="shared" si="23"/>
        <v/>
      </c>
      <c r="K126" s="1564" t="str">
        <f t="shared" si="24"/>
        <v/>
      </c>
      <c r="M126" s="1564" t="str">
        <f t="shared" si="25"/>
        <v/>
      </c>
      <c r="O126" s="1564" t="str">
        <f t="shared" si="26"/>
        <v/>
      </c>
      <c r="Q126" s="1564" t="str">
        <f t="shared" si="27"/>
        <v/>
      </c>
      <c r="S126" s="1564" t="str">
        <f t="shared" si="28"/>
        <v/>
      </c>
      <c r="U126" s="1564" t="str">
        <f t="shared" si="29"/>
        <v/>
      </c>
      <c r="W126" s="1564" t="str">
        <f t="shared" si="30"/>
        <v/>
      </c>
      <c r="Y126" s="1564" t="str">
        <f t="shared" si="31"/>
        <v/>
      </c>
      <c r="AA126" s="1564" t="str">
        <f t="shared" si="32"/>
        <v/>
      </c>
      <c r="AC126" s="1564" t="str">
        <f t="shared" si="33"/>
        <v/>
      </c>
      <c r="AE126" s="1564" t="str">
        <f t="shared" si="34"/>
        <v/>
      </c>
      <c r="AG126" s="1564" t="str">
        <f t="shared" si="35"/>
        <v/>
      </c>
      <c r="AI126" s="1564" t="str">
        <f t="shared" si="36"/>
        <v/>
      </c>
      <c r="AK126" s="1564" t="str">
        <f t="shared" si="37"/>
        <v/>
      </c>
      <c r="AM126" s="1564" t="str">
        <f t="shared" si="38"/>
        <v/>
      </c>
      <c r="AO126" s="1564" t="str">
        <f t="shared" si="39"/>
        <v/>
      </c>
      <c r="AQ126" s="1564" t="str">
        <f t="shared" si="40"/>
        <v/>
      </c>
    </row>
    <row r="127" spans="5:43">
      <c r="E127" s="1564" t="str">
        <f t="shared" si="43"/>
        <v/>
      </c>
      <c r="G127" s="1564" t="str">
        <f t="shared" si="43"/>
        <v/>
      </c>
      <c r="I127" s="1564" t="str">
        <f t="shared" si="23"/>
        <v/>
      </c>
      <c r="K127" s="1564" t="str">
        <f t="shared" si="24"/>
        <v/>
      </c>
      <c r="M127" s="1564" t="str">
        <f t="shared" si="25"/>
        <v/>
      </c>
      <c r="O127" s="1564" t="str">
        <f t="shared" si="26"/>
        <v/>
      </c>
      <c r="Q127" s="1564" t="str">
        <f t="shared" si="27"/>
        <v/>
      </c>
      <c r="S127" s="1564" t="str">
        <f t="shared" si="28"/>
        <v/>
      </c>
      <c r="U127" s="1564" t="str">
        <f t="shared" si="29"/>
        <v/>
      </c>
      <c r="W127" s="1564" t="str">
        <f t="shared" si="30"/>
        <v/>
      </c>
      <c r="Y127" s="1564" t="str">
        <f t="shared" si="31"/>
        <v/>
      </c>
      <c r="AA127" s="1564" t="str">
        <f t="shared" si="32"/>
        <v/>
      </c>
      <c r="AC127" s="1564" t="str">
        <f t="shared" si="33"/>
        <v/>
      </c>
      <c r="AE127" s="1564" t="str">
        <f t="shared" si="34"/>
        <v/>
      </c>
      <c r="AG127" s="1564" t="str">
        <f t="shared" si="35"/>
        <v/>
      </c>
      <c r="AI127" s="1564" t="str">
        <f t="shared" si="36"/>
        <v/>
      </c>
      <c r="AK127" s="1564" t="str">
        <f t="shared" si="37"/>
        <v/>
      </c>
      <c r="AM127" s="1564" t="str">
        <f t="shared" si="38"/>
        <v/>
      </c>
      <c r="AO127" s="1564" t="str">
        <f t="shared" si="39"/>
        <v/>
      </c>
      <c r="AQ127" s="1564" t="str">
        <f t="shared" si="40"/>
        <v/>
      </c>
    </row>
    <row r="128" spans="5:43">
      <c r="E128" s="1564" t="str">
        <f t="shared" si="43"/>
        <v/>
      </c>
      <c r="G128" s="1564" t="str">
        <f t="shared" si="43"/>
        <v/>
      </c>
      <c r="I128" s="1564" t="str">
        <f t="shared" si="23"/>
        <v/>
      </c>
      <c r="K128" s="1564" t="str">
        <f t="shared" si="24"/>
        <v/>
      </c>
      <c r="M128" s="1564" t="str">
        <f t="shared" si="25"/>
        <v/>
      </c>
      <c r="O128" s="1564" t="str">
        <f t="shared" si="26"/>
        <v/>
      </c>
      <c r="Q128" s="1564" t="str">
        <f t="shared" si="27"/>
        <v/>
      </c>
      <c r="S128" s="1564" t="str">
        <f t="shared" si="28"/>
        <v/>
      </c>
      <c r="U128" s="1564" t="str">
        <f t="shared" si="29"/>
        <v/>
      </c>
      <c r="W128" s="1564" t="str">
        <f t="shared" si="30"/>
        <v/>
      </c>
      <c r="Y128" s="1564" t="str">
        <f t="shared" si="31"/>
        <v/>
      </c>
      <c r="AA128" s="1564" t="str">
        <f t="shared" si="32"/>
        <v/>
      </c>
      <c r="AC128" s="1564" t="str">
        <f t="shared" si="33"/>
        <v/>
      </c>
      <c r="AE128" s="1564" t="str">
        <f t="shared" si="34"/>
        <v/>
      </c>
      <c r="AG128" s="1564" t="str">
        <f t="shared" si="35"/>
        <v/>
      </c>
      <c r="AI128" s="1564" t="str">
        <f t="shared" si="36"/>
        <v/>
      </c>
      <c r="AK128" s="1564" t="str">
        <f t="shared" si="37"/>
        <v/>
      </c>
      <c r="AM128" s="1564" t="str">
        <f t="shared" si="38"/>
        <v/>
      </c>
      <c r="AO128" s="1564" t="str">
        <f t="shared" si="39"/>
        <v/>
      </c>
      <c r="AQ128" s="1564" t="str">
        <f t="shared" si="40"/>
        <v/>
      </c>
    </row>
    <row r="129" spans="5:43">
      <c r="E129" s="1564" t="str">
        <f t="shared" si="43"/>
        <v/>
      </c>
      <c r="G129" s="1564" t="str">
        <f t="shared" si="43"/>
        <v/>
      </c>
      <c r="I129" s="1564" t="str">
        <f t="shared" si="23"/>
        <v/>
      </c>
      <c r="K129" s="1564" t="str">
        <f t="shared" si="24"/>
        <v/>
      </c>
      <c r="M129" s="1564" t="str">
        <f t="shared" si="25"/>
        <v/>
      </c>
      <c r="O129" s="1564" t="str">
        <f t="shared" si="26"/>
        <v/>
      </c>
      <c r="Q129" s="1564" t="str">
        <f t="shared" si="27"/>
        <v/>
      </c>
      <c r="S129" s="1564" t="str">
        <f t="shared" si="28"/>
        <v/>
      </c>
      <c r="U129" s="1564" t="str">
        <f t="shared" si="29"/>
        <v/>
      </c>
      <c r="W129" s="1564" t="str">
        <f t="shared" si="30"/>
        <v/>
      </c>
      <c r="Y129" s="1564" t="str">
        <f t="shared" si="31"/>
        <v/>
      </c>
      <c r="AA129" s="1564" t="str">
        <f t="shared" si="32"/>
        <v/>
      </c>
      <c r="AC129" s="1564" t="str">
        <f t="shared" si="33"/>
        <v/>
      </c>
      <c r="AE129" s="1564" t="str">
        <f t="shared" si="34"/>
        <v/>
      </c>
      <c r="AG129" s="1564" t="str">
        <f t="shared" si="35"/>
        <v/>
      </c>
      <c r="AI129" s="1564" t="str">
        <f t="shared" si="36"/>
        <v/>
      </c>
      <c r="AK129" s="1564" t="str">
        <f t="shared" si="37"/>
        <v/>
      </c>
      <c r="AM129" s="1564" t="str">
        <f t="shared" si="38"/>
        <v/>
      </c>
      <c r="AO129" s="1564" t="str">
        <f t="shared" si="39"/>
        <v/>
      </c>
      <c r="AQ129" s="1564" t="str">
        <f t="shared" si="40"/>
        <v/>
      </c>
    </row>
    <row r="130" spans="5:43">
      <c r="E130" s="1564" t="str">
        <f t="shared" si="43"/>
        <v/>
      </c>
      <c r="G130" s="1564" t="str">
        <f t="shared" si="43"/>
        <v/>
      </c>
      <c r="I130" s="1564" t="str">
        <f t="shared" si="23"/>
        <v/>
      </c>
      <c r="K130" s="1564" t="str">
        <f t="shared" si="24"/>
        <v/>
      </c>
      <c r="M130" s="1564" t="str">
        <f t="shared" si="25"/>
        <v/>
      </c>
      <c r="O130" s="1564" t="str">
        <f t="shared" si="26"/>
        <v/>
      </c>
      <c r="Q130" s="1564" t="str">
        <f t="shared" si="27"/>
        <v/>
      </c>
      <c r="S130" s="1564" t="str">
        <f t="shared" si="28"/>
        <v/>
      </c>
      <c r="U130" s="1564" t="str">
        <f t="shared" si="29"/>
        <v/>
      </c>
      <c r="W130" s="1564" t="str">
        <f t="shared" si="30"/>
        <v/>
      </c>
      <c r="Y130" s="1564" t="str">
        <f t="shared" si="31"/>
        <v/>
      </c>
      <c r="AA130" s="1564" t="str">
        <f t="shared" si="32"/>
        <v/>
      </c>
      <c r="AC130" s="1564" t="str">
        <f t="shared" si="33"/>
        <v/>
      </c>
      <c r="AE130" s="1564" t="str">
        <f t="shared" si="34"/>
        <v/>
      </c>
      <c r="AG130" s="1564" t="str">
        <f t="shared" si="35"/>
        <v/>
      </c>
      <c r="AI130" s="1564" t="str">
        <f t="shared" si="36"/>
        <v/>
      </c>
      <c r="AK130" s="1564" t="str">
        <f t="shared" si="37"/>
        <v/>
      </c>
      <c r="AM130" s="1564" t="str">
        <f t="shared" si="38"/>
        <v/>
      </c>
      <c r="AO130" s="1564" t="str">
        <f t="shared" si="39"/>
        <v/>
      </c>
      <c r="AQ130" s="1564" t="str">
        <f t="shared" si="40"/>
        <v/>
      </c>
    </row>
    <row r="131" spans="5:43">
      <c r="E131" s="1564" t="str">
        <f t="shared" si="43"/>
        <v/>
      </c>
      <c r="G131" s="1564" t="str">
        <f t="shared" si="43"/>
        <v/>
      </c>
      <c r="I131" s="1564" t="str">
        <f t="shared" si="23"/>
        <v/>
      </c>
      <c r="K131" s="1564" t="str">
        <f t="shared" si="24"/>
        <v/>
      </c>
      <c r="M131" s="1564" t="str">
        <f t="shared" si="25"/>
        <v/>
      </c>
      <c r="O131" s="1564" t="str">
        <f t="shared" si="26"/>
        <v/>
      </c>
      <c r="Q131" s="1564" t="str">
        <f t="shared" si="27"/>
        <v/>
      </c>
      <c r="S131" s="1564" t="str">
        <f t="shared" si="28"/>
        <v/>
      </c>
      <c r="U131" s="1564" t="str">
        <f t="shared" si="29"/>
        <v/>
      </c>
      <c r="W131" s="1564" t="str">
        <f t="shared" si="30"/>
        <v/>
      </c>
      <c r="Y131" s="1564" t="str">
        <f t="shared" si="31"/>
        <v/>
      </c>
      <c r="AA131" s="1564" t="str">
        <f t="shared" si="32"/>
        <v/>
      </c>
      <c r="AC131" s="1564" t="str">
        <f t="shared" si="33"/>
        <v/>
      </c>
      <c r="AE131" s="1564" t="str">
        <f t="shared" si="34"/>
        <v/>
      </c>
      <c r="AG131" s="1564" t="str">
        <f t="shared" si="35"/>
        <v/>
      </c>
      <c r="AI131" s="1564" t="str">
        <f t="shared" si="36"/>
        <v/>
      </c>
      <c r="AK131" s="1564" t="str">
        <f t="shared" si="37"/>
        <v/>
      </c>
      <c r="AM131" s="1564" t="str">
        <f t="shared" si="38"/>
        <v/>
      </c>
      <c r="AO131" s="1564" t="str">
        <f t="shared" si="39"/>
        <v/>
      </c>
      <c r="AQ131" s="1564" t="str">
        <f t="shared" si="40"/>
        <v/>
      </c>
    </row>
    <row r="132" spans="5:43">
      <c r="E132" s="1564" t="str">
        <f t="shared" si="43"/>
        <v/>
      </c>
      <c r="G132" s="1564" t="str">
        <f t="shared" si="43"/>
        <v/>
      </c>
      <c r="I132" s="1564" t="str">
        <f t="shared" si="23"/>
        <v/>
      </c>
      <c r="K132" s="1564" t="str">
        <f t="shared" si="24"/>
        <v/>
      </c>
      <c r="M132" s="1564" t="str">
        <f t="shared" si="25"/>
        <v/>
      </c>
      <c r="O132" s="1564" t="str">
        <f t="shared" si="26"/>
        <v/>
      </c>
      <c r="Q132" s="1564" t="str">
        <f t="shared" si="27"/>
        <v/>
      </c>
      <c r="S132" s="1564" t="str">
        <f t="shared" si="28"/>
        <v/>
      </c>
      <c r="U132" s="1564" t="str">
        <f t="shared" si="29"/>
        <v/>
      </c>
      <c r="W132" s="1564" t="str">
        <f t="shared" si="30"/>
        <v/>
      </c>
      <c r="Y132" s="1564" t="str">
        <f t="shared" si="31"/>
        <v/>
      </c>
      <c r="AA132" s="1564" t="str">
        <f t="shared" si="32"/>
        <v/>
      </c>
      <c r="AC132" s="1564" t="str">
        <f t="shared" si="33"/>
        <v/>
      </c>
      <c r="AE132" s="1564" t="str">
        <f t="shared" si="34"/>
        <v/>
      </c>
      <c r="AG132" s="1564" t="str">
        <f t="shared" si="35"/>
        <v/>
      </c>
      <c r="AI132" s="1564" t="str">
        <f t="shared" si="36"/>
        <v/>
      </c>
      <c r="AK132" s="1564" t="str">
        <f t="shared" si="37"/>
        <v/>
      </c>
      <c r="AM132" s="1564" t="str">
        <f t="shared" si="38"/>
        <v/>
      </c>
      <c r="AO132" s="1564" t="str">
        <f t="shared" si="39"/>
        <v/>
      </c>
      <c r="AQ132" s="1564" t="str">
        <f t="shared" si="40"/>
        <v/>
      </c>
    </row>
    <row r="133" spans="5:43">
      <c r="E133" s="1564" t="str">
        <f t="shared" si="43"/>
        <v/>
      </c>
      <c r="G133" s="1564" t="str">
        <f t="shared" si="43"/>
        <v/>
      </c>
      <c r="I133" s="1564" t="str">
        <f t="shared" si="23"/>
        <v/>
      </c>
      <c r="K133" s="1564" t="str">
        <f t="shared" si="24"/>
        <v/>
      </c>
      <c r="M133" s="1564" t="str">
        <f t="shared" si="25"/>
        <v/>
      </c>
      <c r="O133" s="1564" t="str">
        <f t="shared" si="26"/>
        <v/>
      </c>
      <c r="Q133" s="1564" t="str">
        <f t="shared" si="27"/>
        <v/>
      </c>
      <c r="S133" s="1564" t="str">
        <f t="shared" si="28"/>
        <v/>
      </c>
      <c r="U133" s="1564" t="str">
        <f t="shared" si="29"/>
        <v/>
      </c>
      <c r="W133" s="1564" t="str">
        <f t="shared" si="30"/>
        <v/>
      </c>
      <c r="Y133" s="1564" t="str">
        <f t="shared" si="31"/>
        <v/>
      </c>
      <c r="AA133" s="1564" t="str">
        <f t="shared" si="32"/>
        <v/>
      </c>
      <c r="AC133" s="1564" t="str">
        <f t="shared" si="33"/>
        <v/>
      </c>
      <c r="AE133" s="1564" t="str">
        <f t="shared" si="34"/>
        <v/>
      </c>
      <c r="AG133" s="1564" t="str">
        <f t="shared" si="35"/>
        <v/>
      </c>
      <c r="AI133" s="1564" t="str">
        <f t="shared" si="36"/>
        <v/>
      </c>
      <c r="AK133" s="1564" t="str">
        <f t="shared" si="37"/>
        <v/>
      </c>
      <c r="AM133" s="1564" t="str">
        <f t="shared" si="38"/>
        <v/>
      </c>
      <c r="AO133" s="1564" t="str">
        <f t="shared" si="39"/>
        <v/>
      </c>
      <c r="AQ133" s="1564" t="str">
        <f t="shared" si="40"/>
        <v/>
      </c>
    </row>
    <row r="134" spans="5:43">
      <c r="E134" s="1564" t="str">
        <f t="shared" si="43"/>
        <v/>
      </c>
      <c r="G134" s="1564" t="str">
        <f t="shared" si="43"/>
        <v/>
      </c>
      <c r="I134" s="1564" t="str">
        <f t="shared" si="23"/>
        <v/>
      </c>
      <c r="K134" s="1564" t="str">
        <f t="shared" si="24"/>
        <v/>
      </c>
      <c r="M134" s="1564" t="str">
        <f t="shared" si="25"/>
        <v/>
      </c>
      <c r="O134" s="1564" t="str">
        <f t="shared" si="26"/>
        <v/>
      </c>
      <c r="Q134" s="1564" t="str">
        <f t="shared" si="27"/>
        <v/>
      </c>
      <c r="S134" s="1564" t="str">
        <f t="shared" si="28"/>
        <v/>
      </c>
      <c r="U134" s="1564" t="str">
        <f t="shared" si="29"/>
        <v/>
      </c>
      <c r="W134" s="1564" t="str">
        <f t="shared" si="30"/>
        <v/>
      </c>
      <c r="Y134" s="1564" t="str">
        <f t="shared" si="31"/>
        <v/>
      </c>
      <c r="AA134" s="1564" t="str">
        <f t="shared" si="32"/>
        <v/>
      </c>
      <c r="AC134" s="1564" t="str">
        <f t="shared" si="33"/>
        <v/>
      </c>
      <c r="AE134" s="1564" t="str">
        <f t="shared" si="34"/>
        <v/>
      </c>
      <c r="AG134" s="1564" t="str">
        <f t="shared" si="35"/>
        <v/>
      </c>
      <c r="AI134" s="1564" t="str">
        <f t="shared" si="36"/>
        <v/>
      </c>
      <c r="AK134" s="1564" t="str">
        <f t="shared" si="37"/>
        <v/>
      </c>
      <c r="AM134" s="1564" t="str">
        <f t="shared" si="38"/>
        <v/>
      </c>
      <c r="AO134" s="1564" t="str">
        <f t="shared" si="39"/>
        <v/>
      </c>
      <c r="AQ134" s="1564" t="str">
        <f t="shared" si="40"/>
        <v/>
      </c>
    </row>
    <row r="135" spans="5:43">
      <c r="E135" s="1564" t="str">
        <f t="shared" si="43"/>
        <v/>
      </c>
      <c r="G135" s="1564" t="str">
        <f t="shared" si="43"/>
        <v/>
      </c>
      <c r="I135" s="1564" t="str">
        <f t="shared" si="23"/>
        <v/>
      </c>
      <c r="K135" s="1564" t="str">
        <f t="shared" si="24"/>
        <v/>
      </c>
      <c r="M135" s="1564" t="str">
        <f t="shared" si="25"/>
        <v/>
      </c>
      <c r="O135" s="1564" t="str">
        <f t="shared" si="26"/>
        <v/>
      </c>
      <c r="Q135" s="1564" t="str">
        <f t="shared" si="27"/>
        <v/>
      </c>
      <c r="S135" s="1564" t="str">
        <f t="shared" si="28"/>
        <v/>
      </c>
      <c r="U135" s="1564" t="str">
        <f t="shared" si="29"/>
        <v/>
      </c>
      <c r="W135" s="1564" t="str">
        <f t="shared" si="30"/>
        <v/>
      </c>
      <c r="Y135" s="1564" t="str">
        <f t="shared" si="31"/>
        <v/>
      </c>
      <c r="AA135" s="1564" t="str">
        <f t="shared" si="32"/>
        <v/>
      </c>
      <c r="AC135" s="1564" t="str">
        <f t="shared" si="33"/>
        <v/>
      </c>
      <c r="AE135" s="1564" t="str">
        <f t="shared" si="34"/>
        <v/>
      </c>
      <c r="AG135" s="1564" t="str">
        <f t="shared" si="35"/>
        <v/>
      </c>
      <c r="AI135" s="1564" t="str">
        <f t="shared" si="36"/>
        <v/>
      </c>
      <c r="AK135" s="1564" t="str">
        <f t="shared" si="37"/>
        <v/>
      </c>
      <c r="AM135" s="1564" t="str">
        <f t="shared" si="38"/>
        <v/>
      </c>
      <c r="AO135" s="1564" t="str">
        <f t="shared" si="39"/>
        <v/>
      </c>
      <c r="AQ135" s="1564" t="str">
        <f t="shared" si="40"/>
        <v/>
      </c>
    </row>
    <row r="136" spans="5:43">
      <c r="E136" s="1564" t="str">
        <f t="shared" si="43"/>
        <v/>
      </c>
      <c r="G136" s="1564" t="str">
        <f t="shared" si="43"/>
        <v/>
      </c>
      <c r="I136" s="1564" t="str">
        <f t="shared" si="23"/>
        <v/>
      </c>
      <c r="K136" s="1564" t="str">
        <f t="shared" si="24"/>
        <v/>
      </c>
      <c r="M136" s="1564" t="str">
        <f t="shared" si="25"/>
        <v/>
      </c>
      <c r="O136" s="1564" t="str">
        <f t="shared" si="26"/>
        <v/>
      </c>
      <c r="Q136" s="1564" t="str">
        <f t="shared" si="27"/>
        <v/>
      </c>
      <c r="S136" s="1564" t="str">
        <f t="shared" si="28"/>
        <v/>
      </c>
      <c r="U136" s="1564" t="str">
        <f t="shared" si="29"/>
        <v/>
      </c>
      <c r="W136" s="1564" t="str">
        <f t="shared" si="30"/>
        <v/>
      </c>
      <c r="Y136" s="1564" t="str">
        <f t="shared" si="31"/>
        <v/>
      </c>
      <c r="AA136" s="1564" t="str">
        <f t="shared" si="32"/>
        <v/>
      </c>
      <c r="AC136" s="1564" t="str">
        <f t="shared" si="33"/>
        <v/>
      </c>
      <c r="AE136" s="1564" t="str">
        <f t="shared" si="34"/>
        <v/>
      </c>
      <c r="AG136" s="1564" t="str">
        <f t="shared" si="35"/>
        <v/>
      </c>
      <c r="AI136" s="1564" t="str">
        <f t="shared" si="36"/>
        <v/>
      </c>
      <c r="AK136" s="1564" t="str">
        <f t="shared" si="37"/>
        <v/>
      </c>
      <c r="AM136" s="1564" t="str">
        <f t="shared" si="38"/>
        <v/>
      </c>
      <c r="AO136" s="1564" t="str">
        <f t="shared" si="39"/>
        <v/>
      </c>
      <c r="AQ136" s="1564" t="str">
        <f t="shared" si="40"/>
        <v/>
      </c>
    </row>
    <row r="137" spans="5:43">
      <c r="E137" s="1564" t="str">
        <f t="shared" si="43"/>
        <v/>
      </c>
      <c r="G137" s="1564" t="str">
        <f t="shared" si="43"/>
        <v/>
      </c>
      <c r="I137" s="1564" t="str">
        <f t="shared" si="23"/>
        <v/>
      </c>
      <c r="K137" s="1564" t="str">
        <f t="shared" si="24"/>
        <v/>
      </c>
      <c r="M137" s="1564" t="str">
        <f t="shared" si="25"/>
        <v/>
      </c>
      <c r="O137" s="1564" t="str">
        <f t="shared" si="26"/>
        <v/>
      </c>
      <c r="Q137" s="1564" t="str">
        <f t="shared" si="27"/>
        <v/>
      </c>
      <c r="S137" s="1564" t="str">
        <f t="shared" si="28"/>
        <v/>
      </c>
      <c r="U137" s="1564" t="str">
        <f t="shared" si="29"/>
        <v/>
      </c>
      <c r="W137" s="1564" t="str">
        <f t="shared" si="30"/>
        <v/>
      </c>
      <c r="Y137" s="1564" t="str">
        <f t="shared" si="31"/>
        <v/>
      </c>
      <c r="AA137" s="1564" t="str">
        <f t="shared" si="32"/>
        <v/>
      </c>
      <c r="AC137" s="1564" t="str">
        <f t="shared" si="33"/>
        <v/>
      </c>
      <c r="AE137" s="1564" t="str">
        <f t="shared" si="34"/>
        <v/>
      </c>
      <c r="AG137" s="1564" t="str">
        <f t="shared" si="35"/>
        <v/>
      </c>
      <c r="AI137" s="1564" t="str">
        <f t="shared" si="36"/>
        <v/>
      </c>
      <c r="AK137" s="1564" t="str">
        <f t="shared" si="37"/>
        <v/>
      </c>
      <c r="AM137" s="1564" t="str">
        <f t="shared" si="38"/>
        <v/>
      </c>
      <c r="AO137" s="1564" t="str">
        <f t="shared" si="39"/>
        <v/>
      </c>
      <c r="AQ137" s="1564" t="str">
        <f t="shared" si="40"/>
        <v/>
      </c>
    </row>
    <row r="138" spans="5:43">
      <c r="E138" s="1564" t="str">
        <f t="shared" si="43"/>
        <v/>
      </c>
      <c r="G138" s="1564" t="str">
        <f t="shared" si="43"/>
        <v/>
      </c>
      <c r="I138" s="1564" t="str">
        <f t="shared" si="23"/>
        <v/>
      </c>
      <c r="K138" s="1564" t="str">
        <f t="shared" si="24"/>
        <v/>
      </c>
      <c r="M138" s="1564" t="str">
        <f t="shared" si="25"/>
        <v/>
      </c>
      <c r="O138" s="1564" t="str">
        <f t="shared" si="26"/>
        <v/>
      </c>
      <c r="Q138" s="1564" t="str">
        <f t="shared" si="27"/>
        <v/>
      </c>
      <c r="S138" s="1564" t="str">
        <f t="shared" si="28"/>
        <v/>
      </c>
      <c r="U138" s="1564" t="str">
        <f t="shared" si="29"/>
        <v/>
      </c>
      <c r="W138" s="1564" t="str">
        <f t="shared" si="30"/>
        <v/>
      </c>
      <c r="Y138" s="1564" t="str">
        <f t="shared" si="31"/>
        <v/>
      </c>
      <c r="AA138" s="1564" t="str">
        <f t="shared" si="32"/>
        <v/>
      </c>
      <c r="AC138" s="1564" t="str">
        <f t="shared" si="33"/>
        <v/>
      </c>
      <c r="AE138" s="1564" t="str">
        <f t="shared" si="34"/>
        <v/>
      </c>
      <c r="AG138" s="1564" t="str">
        <f t="shared" si="35"/>
        <v/>
      </c>
      <c r="AI138" s="1564" t="str">
        <f t="shared" si="36"/>
        <v/>
      </c>
      <c r="AK138" s="1564" t="str">
        <f t="shared" si="37"/>
        <v/>
      </c>
      <c r="AM138" s="1564" t="str">
        <f t="shared" si="38"/>
        <v/>
      </c>
      <c r="AO138" s="1564" t="str">
        <f t="shared" si="39"/>
        <v/>
      </c>
      <c r="AQ138" s="1564" t="str">
        <f t="shared" si="40"/>
        <v/>
      </c>
    </row>
    <row r="139" spans="5:43">
      <c r="E139" s="1564" t="str">
        <f t="shared" si="43"/>
        <v/>
      </c>
      <c r="G139" s="1564" t="str">
        <f t="shared" si="43"/>
        <v/>
      </c>
      <c r="I139" s="1564" t="str">
        <f t="shared" si="23"/>
        <v/>
      </c>
      <c r="K139" s="1564" t="str">
        <f t="shared" si="24"/>
        <v/>
      </c>
      <c r="M139" s="1564" t="str">
        <f t="shared" si="25"/>
        <v/>
      </c>
      <c r="O139" s="1564" t="str">
        <f t="shared" si="26"/>
        <v/>
      </c>
      <c r="Q139" s="1564" t="str">
        <f t="shared" si="27"/>
        <v/>
      </c>
      <c r="S139" s="1564" t="str">
        <f t="shared" si="28"/>
        <v/>
      </c>
      <c r="U139" s="1564" t="str">
        <f t="shared" si="29"/>
        <v/>
      </c>
      <c r="W139" s="1564" t="str">
        <f t="shared" si="30"/>
        <v/>
      </c>
      <c r="Y139" s="1564" t="str">
        <f t="shared" si="31"/>
        <v/>
      </c>
      <c r="AA139" s="1564" t="str">
        <f t="shared" si="32"/>
        <v/>
      </c>
      <c r="AC139" s="1564" t="str">
        <f t="shared" si="33"/>
        <v/>
      </c>
      <c r="AE139" s="1564" t="str">
        <f t="shared" si="34"/>
        <v/>
      </c>
      <c r="AG139" s="1564" t="str">
        <f t="shared" si="35"/>
        <v/>
      </c>
      <c r="AI139" s="1564" t="str">
        <f t="shared" si="36"/>
        <v/>
      </c>
      <c r="AK139" s="1564" t="str">
        <f t="shared" si="37"/>
        <v/>
      </c>
      <c r="AM139" s="1564" t="str">
        <f t="shared" si="38"/>
        <v/>
      </c>
      <c r="AO139" s="1564" t="str">
        <f t="shared" si="39"/>
        <v/>
      </c>
      <c r="AQ139" s="1564" t="str">
        <f t="shared" si="40"/>
        <v/>
      </c>
    </row>
    <row r="140" spans="5:43">
      <c r="E140" s="1564" t="str">
        <f t="shared" si="43"/>
        <v/>
      </c>
      <c r="G140" s="1564" t="str">
        <f t="shared" si="43"/>
        <v/>
      </c>
      <c r="I140" s="1564" t="str">
        <f t="shared" si="23"/>
        <v/>
      </c>
      <c r="K140" s="1564" t="str">
        <f t="shared" si="24"/>
        <v/>
      </c>
      <c r="M140" s="1564" t="str">
        <f t="shared" si="25"/>
        <v/>
      </c>
      <c r="O140" s="1564" t="str">
        <f t="shared" si="26"/>
        <v/>
      </c>
      <c r="Q140" s="1564" t="str">
        <f t="shared" si="27"/>
        <v/>
      </c>
      <c r="S140" s="1564" t="str">
        <f t="shared" si="28"/>
        <v/>
      </c>
      <c r="U140" s="1564" t="str">
        <f t="shared" si="29"/>
        <v/>
      </c>
      <c r="W140" s="1564" t="str">
        <f t="shared" si="30"/>
        <v/>
      </c>
      <c r="Y140" s="1564" t="str">
        <f t="shared" si="31"/>
        <v/>
      </c>
      <c r="AA140" s="1564" t="str">
        <f t="shared" si="32"/>
        <v/>
      </c>
      <c r="AC140" s="1564" t="str">
        <f t="shared" si="33"/>
        <v/>
      </c>
      <c r="AE140" s="1564" t="str">
        <f t="shared" si="34"/>
        <v/>
      </c>
      <c r="AG140" s="1564" t="str">
        <f t="shared" si="35"/>
        <v/>
      </c>
      <c r="AI140" s="1564" t="str">
        <f t="shared" si="36"/>
        <v/>
      </c>
      <c r="AK140" s="1564" t="str">
        <f t="shared" si="37"/>
        <v/>
      </c>
      <c r="AM140" s="1564" t="str">
        <f t="shared" si="38"/>
        <v/>
      </c>
      <c r="AO140" s="1564" t="str">
        <f t="shared" si="39"/>
        <v/>
      </c>
      <c r="AQ140" s="1564" t="str">
        <f t="shared" si="40"/>
        <v/>
      </c>
    </row>
    <row r="141" spans="5:43">
      <c r="E141" s="1564" t="str">
        <f t="shared" ref="E141:G156" si="44">IF(OR($B141=0,D141=0),"",D141/$B141)</f>
        <v/>
      </c>
      <c r="G141" s="1564" t="str">
        <f t="shared" si="44"/>
        <v/>
      </c>
      <c r="I141" s="1564" t="str">
        <f t="shared" ref="I141:I204" si="45">IF(OR($B141=0,H141=0),"",H141/$B141)</f>
        <v/>
      </c>
      <c r="K141" s="1564" t="str">
        <f t="shared" ref="K141:K204" si="46">IF(OR($B141=0,J141=0),"",J141/$B141)</f>
        <v/>
      </c>
      <c r="M141" s="1564" t="str">
        <f t="shared" ref="M141:M204" si="47">IF(OR($B141=0,L141=0),"",L141/$B141)</f>
        <v/>
      </c>
      <c r="O141" s="1564" t="str">
        <f t="shared" ref="O141:O204" si="48">IF(OR($B141=0,N141=0),"",N141/$B141)</f>
        <v/>
      </c>
      <c r="Q141" s="1564" t="str">
        <f t="shared" ref="Q141:Q204" si="49">IF(OR($B141=0,P141=0),"",P141/$B141)</f>
        <v/>
      </c>
      <c r="S141" s="1564" t="str">
        <f t="shared" ref="S141:S204" si="50">IF(OR($B141=0,R141=0),"",R141/$B141)</f>
        <v/>
      </c>
      <c r="U141" s="1564" t="str">
        <f t="shared" ref="U141:U204" si="51">IF(OR($B141=0,T141=0),"",T141/$B141)</f>
        <v/>
      </c>
      <c r="W141" s="1564" t="str">
        <f t="shared" ref="W141:W204" si="52">IF(OR($B141=0,V141=0),"",V141/$B141)</f>
        <v/>
      </c>
      <c r="Y141" s="1564" t="str">
        <f t="shared" ref="Y141:Y204" si="53">IF(OR($B141=0,X141=0),"",X141/$B141)</f>
        <v/>
      </c>
      <c r="AA141" s="1564" t="str">
        <f t="shared" ref="AA141:AA204" si="54">IF(OR($B141=0,Z141=0),"",Z141/$B141)</f>
        <v/>
      </c>
      <c r="AC141" s="1564" t="str">
        <f t="shared" ref="AC141:AC204" si="55">IF(OR($B141=0,AB141=0),"",AB141/$B141)</f>
        <v/>
      </c>
      <c r="AE141" s="1564" t="str">
        <f t="shared" ref="AE141:AE204" si="56">IF(OR($B141=0,AD141=0),"",AD141/$B141)</f>
        <v/>
      </c>
      <c r="AG141" s="1564" t="str">
        <f t="shared" ref="AG141:AG204" si="57">IF(OR($B141=0,AF141=0),"",AF141/$B141)</f>
        <v/>
      </c>
      <c r="AI141" s="1564" t="str">
        <f t="shared" ref="AI141:AI204" si="58">IF(OR($B141=0,AH141=0),"",AH141/$B141)</f>
        <v/>
      </c>
      <c r="AK141" s="1564" t="str">
        <f t="shared" ref="AK141:AK204" si="59">IF(OR($B141=0,AJ141=0),"",AJ141/$B141)</f>
        <v/>
      </c>
      <c r="AM141" s="1564" t="str">
        <f t="shared" ref="AM141:AM204" si="60">IF(OR($B141=0,AL141=0),"",AL141/$B141)</f>
        <v/>
      </c>
      <c r="AO141" s="1564" t="str">
        <f t="shared" ref="AO141:AO204" si="61">IF(OR($B141=0,AN141=0),"",AN141/$B141)</f>
        <v/>
      </c>
      <c r="AQ141" s="1564" t="str">
        <f t="shared" ref="AQ141:AQ204" si="62">IF(OR($B141=0,AP141=0),"",AP141/$B141)</f>
        <v/>
      </c>
    </row>
    <row r="142" spans="5:43">
      <c r="E142" s="1564" t="str">
        <f t="shared" si="44"/>
        <v/>
      </c>
      <c r="G142" s="1564" t="str">
        <f t="shared" si="44"/>
        <v/>
      </c>
      <c r="I142" s="1564" t="str">
        <f t="shared" si="45"/>
        <v/>
      </c>
      <c r="K142" s="1564" t="str">
        <f t="shared" si="46"/>
        <v/>
      </c>
      <c r="M142" s="1564" t="str">
        <f t="shared" si="47"/>
        <v/>
      </c>
      <c r="O142" s="1564" t="str">
        <f t="shared" si="48"/>
        <v/>
      </c>
      <c r="Q142" s="1564" t="str">
        <f t="shared" si="49"/>
        <v/>
      </c>
      <c r="S142" s="1564" t="str">
        <f t="shared" si="50"/>
        <v/>
      </c>
      <c r="U142" s="1564" t="str">
        <f t="shared" si="51"/>
        <v/>
      </c>
      <c r="W142" s="1564" t="str">
        <f t="shared" si="52"/>
        <v/>
      </c>
      <c r="Y142" s="1564" t="str">
        <f t="shared" si="53"/>
        <v/>
      </c>
      <c r="AA142" s="1564" t="str">
        <f t="shared" si="54"/>
        <v/>
      </c>
      <c r="AC142" s="1564" t="str">
        <f t="shared" si="55"/>
        <v/>
      </c>
      <c r="AE142" s="1564" t="str">
        <f t="shared" si="56"/>
        <v/>
      </c>
      <c r="AG142" s="1564" t="str">
        <f t="shared" si="57"/>
        <v/>
      </c>
      <c r="AI142" s="1564" t="str">
        <f t="shared" si="58"/>
        <v/>
      </c>
      <c r="AK142" s="1564" t="str">
        <f t="shared" si="59"/>
        <v/>
      </c>
      <c r="AM142" s="1564" t="str">
        <f t="shared" si="60"/>
        <v/>
      </c>
      <c r="AO142" s="1564" t="str">
        <f t="shared" si="61"/>
        <v/>
      </c>
      <c r="AQ142" s="1564" t="str">
        <f t="shared" si="62"/>
        <v/>
      </c>
    </row>
    <row r="143" spans="5:43">
      <c r="E143" s="1564" t="str">
        <f t="shared" si="44"/>
        <v/>
      </c>
      <c r="G143" s="1564" t="str">
        <f t="shared" si="44"/>
        <v/>
      </c>
      <c r="I143" s="1564" t="str">
        <f t="shared" si="45"/>
        <v/>
      </c>
      <c r="K143" s="1564" t="str">
        <f t="shared" si="46"/>
        <v/>
      </c>
      <c r="M143" s="1564" t="str">
        <f t="shared" si="47"/>
        <v/>
      </c>
      <c r="O143" s="1564" t="str">
        <f t="shared" si="48"/>
        <v/>
      </c>
      <c r="Q143" s="1564" t="str">
        <f t="shared" si="49"/>
        <v/>
      </c>
      <c r="S143" s="1564" t="str">
        <f t="shared" si="50"/>
        <v/>
      </c>
      <c r="U143" s="1564" t="str">
        <f t="shared" si="51"/>
        <v/>
      </c>
      <c r="W143" s="1564" t="str">
        <f t="shared" si="52"/>
        <v/>
      </c>
      <c r="Y143" s="1564" t="str">
        <f t="shared" si="53"/>
        <v/>
      </c>
      <c r="AA143" s="1564" t="str">
        <f t="shared" si="54"/>
        <v/>
      </c>
      <c r="AC143" s="1564" t="str">
        <f t="shared" si="55"/>
        <v/>
      </c>
      <c r="AE143" s="1564" t="str">
        <f t="shared" si="56"/>
        <v/>
      </c>
      <c r="AG143" s="1564" t="str">
        <f t="shared" si="57"/>
        <v/>
      </c>
      <c r="AI143" s="1564" t="str">
        <f t="shared" si="58"/>
        <v/>
      </c>
      <c r="AK143" s="1564" t="str">
        <f t="shared" si="59"/>
        <v/>
      </c>
      <c r="AM143" s="1564" t="str">
        <f t="shared" si="60"/>
        <v/>
      </c>
      <c r="AO143" s="1564" t="str">
        <f t="shared" si="61"/>
        <v/>
      </c>
      <c r="AQ143" s="1564" t="str">
        <f t="shared" si="62"/>
        <v/>
      </c>
    </row>
    <row r="144" spans="5:43">
      <c r="E144" s="1564" t="str">
        <f t="shared" si="44"/>
        <v/>
      </c>
      <c r="G144" s="1564" t="str">
        <f t="shared" si="44"/>
        <v/>
      </c>
      <c r="I144" s="1564" t="str">
        <f t="shared" si="45"/>
        <v/>
      </c>
      <c r="K144" s="1564" t="str">
        <f t="shared" si="46"/>
        <v/>
      </c>
      <c r="M144" s="1564" t="str">
        <f t="shared" si="47"/>
        <v/>
      </c>
      <c r="O144" s="1564" t="str">
        <f t="shared" si="48"/>
        <v/>
      </c>
      <c r="Q144" s="1564" t="str">
        <f t="shared" si="49"/>
        <v/>
      </c>
      <c r="S144" s="1564" t="str">
        <f t="shared" si="50"/>
        <v/>
      </c>
      <c r="U144" s="1564" t="str">
        <f t="shared" si="51"/>
        <v/>
      </c>
      <c r="W144" s="1564" t="str">
        <f t="shared" si="52"/>
        <v/>
      </c>
      <c r="Y144" s="1564" t="str">
        <f t="shared" si="53"/>
        <v/>
      </c>
      <c r="AA144" s="1564" t="str">
        <f t="shared" si="54"/>
        <v/>
      </c>
      <c r="AC144" s="1564" t="str">
        <f t="shared" si="55"/>
        <v/>
      </c>
      <c r="AE144" s="1564" t="str">
        <f t="shared" si="56"/>
        <v/>
      </c>
      <c r="AG144" s="1564" t="str">
        <f t="shared" si="57"/>
        <v/>
      </c>
      <c r="AI144" s="1564" t="str">
        <f t="shared" si="58"/>
        <v/>
      </c>
      <c r="AK144" s="1564" t="str">
        <f t="shared" si="59"/>
        <v/>
      </c>
      <c r="AM144" s="1564" t="str">
        <f t="shared" si="60"/>
        <v/>
      </c>
      <c r="AO144" s="1564" t="str">
        <f t="shared" si="61"/>
        <v/>
      </c>
      <c r="AQ144" s="1564" t="str">
        <f t="shared" si="62"/>
        <v/>
      </c>
    </row>
    <row r="145" spans="5:43">
      <c r="E145" s="1564" t="str">
        <f t="shared" si="44"/>
        <v/>
      </c>
      <c r="G145" s="1564" t="str">
        <f t="shared" si="44"/>
        <v/>
      </c>
      <c r="I145" s="1564" t="str">
        <f t="shared" si="45"/>
        <v/>
      </c>
      <c r="K145" s="1564" t="str">
        <f t="shared" si="46"/>
        <v/>
      </c>
      <c r="M145" s="1564" t="str">
        <f t="shared" si="47"/>
        <v/>
      </c>
      <c r="O145" s="1564" t="str">
        <f t="shared" si="48"/>
        <v/>
      </c>
      <c r="Q145" s="1564" t="str">
        <f t="shared" si="49"/>
        <v/>
      </c>
      <c r="S145" s="1564" t="str">
        <f t="shared" si="50"/>
        <v/>
      </c>
      <c r="U145" s="1564" t="str">
        <f t="shared" si="51"/>
        <v/>
      </c>
      <c r="W145" s="1564" t="str">
        <f t="shared" si="52"/>
        <v/>
      </c>
      <c r="Y145" s="1564" t="str">
        <f t="shared" si="53"/>
        <v/>
      </c>
      <c r="AA145" s="1564" t="str">
        <f t="shared" si="54"/>
        <v/>
      </c>
      <c r="AC145" s="1564" t="str">
        <f t="shared" si="55"/>
        <v/>
      </c>
      <c r="AE145" s="1564" t="str">
        <f t="shared" si="56"/>
        <v/>
      </c>
      <c r="AG145" s="1564" t="str">
        <f t="shared" si="57"/>
        <v/>
      </c>
      <c r="AI145" s="1564" t="str">
        <f t="shared" si="58"/>
        <v/>
      </c>
      <c r="AK145" s="1564" t="str">
        <f t="shared" si="59"/>
        <v/>
      </c>
      <c r="AM145" s="1564" t="str">
        <f t="shared" si="60"/>
        <v/>
      </c>
      <c r="AO145" s="1564" t="str">
        <f t="shared" si="61"/>
        <v/>
      </c>
      <c r="AQ145" s="1564" t="str">
        <f t="shared" si="62"/>
        <v/>
      </c>
    </row>
    <row r="146" spans="5:43">
      <c r="E146" s="1564" t="str">
        <f t="shared" si="44"/>
        <v/>
      </c>
      <c r="G146" s="1564" t="str">
        <f t="shared" si="44"/>
        <v/>
      </c>
      <c r="I146" s="1564" t="str">
        <f t="shared" si="45"/>
        <v/>
      </c>
      <c r="K146" s="1564" t="str">
        <f t="shared" si="46"/>
        <v/>
      </c>
      <c r="M146" s="1564" t="str">
        <f t="shared" si="47"/>
        <v/>
      </c>
      <c r="O146" s="1564" t="str">
        <f t="shared" si="48"/>
        <v/>
      </c>
      <c r="Q146" s="1564" t="str">
        <f t="shared" si="49"/>
        <v/>
      </c>
      <c r="S146" s="1564" t="str">
        <f t="shared" si="50"/>
        <v/>
      </c>
      <c r="U146" s="1564" t="str">
        <f t="shared" si="51"/>
        <v/>
      </c>
      <c r="W146" s="1564" t="str">
        <f t="shared" si="52"/>
        <v/>
      </c>
      <c r="Y146" s="1564" t="str">
        <f t="shared" si="53"/>
        <v/>
      </c>
      <c r="AA146" s="1564" t="str">
        <f t="shared" si="54"/>
        <v/>
      </c>
      <c r="AC146" s="1564" t="str">
        <f t="shared" si="55"/>
        <v/>
      </c>
      <c r="AE146" s="1564" t="str">
        <f t="shared" si="56"/>
        <v/>
      </c>
      <c r="AG146" s="1564" t="str">
        <f t="shared" si="57"/>
        <v/>
      </c>
      <c r="AI146" s="1564" t="str">
        <f t="shared" si="58"/>
        <v/>
      </c>
      <c r="AK146" s="1564" t="str">
        <f t="shared" si="59"/>
        <v/>
      </c>
      <c r="AM146" s="1564" t="str">
        <f t="shared" si="60"/>
        <v/>
      </c>
      <c r="AO146" s="1564" t="str">
        <f t="shared" si="61"/>
        <v/>
      </c>
      <c r="AQ146" s="1564" t="str">
        <f t="shared" si="62"/>
        <v/>
      </c>
    </row>
    <row r="147" spans="5:43">
      <c r="E147" s="1564" t="str">
        <f t="shared" si="44"/>
        <v/>
      </c>
      <c r="G147" s="1564" t="str">
        <f t="shared" si="44"/>
        <v/>
      </c>
      <c r="I147" s="1564" t="str">
        <f t="shared" si="45"/>
        <v/>
      </c>
      <c r="K147" s="1564" t="str">
        <f t="shared" si="46"/>
        <v/>
      </c>
      <c r="M147" s="1564" t="str">
        <f t="shared" si="47"/>
        <v/>
      </c>
      <c r="O147" s="1564" t="str">
        <f t="shared" si="48"/>
        <v/>
      </c>
      <c r="Q147" s="1564" t="str">
        <f t="shared" si="49"/>
        <v/>
      </c>
      <c r="S147" s="1564" t="str">
        <f t="shared" si="50"/>
        <v/>
      </c>
      <c r="U147" s="1564" t="str">
        <f t="shared" si="51"/>
        <v/>
      </c>
      <c r="W147" s="1564" t="str">
        <f t="shared" si="52"/>
        <v/>
      </c>
      <c r="Y147" s="1564" t="str">
        <f t="shared" si="53"/>
        <v/>
      </c>
      <c r="AA147" s="1564" t="str">
        <f t="shared" si="54"/>
        <v/>
      </c>
      <c r="AC147" s="1564" t="str">
        <f t="shared" si="55"/>
        <v/>
      </c>
      <c r="AE147" s="1564" t="str">
        <f t="shared" si="56"/>
        <v/>
      </c>
      <c r="AG147" s="1564" t="str">
        <f t="shared" si="57"/>
        <v/>
      </c>
      <c r="AI147" s="1564" t="str">
        <f t="shared" si="58"/>
        <v/>
      </c>
      <c r="AK147" s="1564" t="str">
        <f t="shared" si="59"/>
        <v/>
      </c>
      <c r="AM147" s="1564" t="str">
        <f t="shared" si="60"/>
        <v/>
      </c>
      <c r="AO147" s="1564" t="str">
        <f t="shared" si="61"/>
        <v/>
      </c>
      <c r="AQ147" s="1564" t="str">
        <f t="shared" si="62"/>
        <v/>
      </c>
    </row>
    <row r="148" spans="5:43">
      <c r="E148" s="1564" t="str">
        <f t="shared" si="44"/>
        <v/>
      </c>
      <c r="G148" s="1564" t="str">
        <f t="shared" si="44"/>
        <v/>
      </c>
      <c r="I148" s="1564" t="str">
        <f t="shared" si="45"/>
        <v/>
      </c>
      <c r="K148" s="1564" t="str">
        <f t="shared" si="46"/>
        <v/>
      </c>
      <c r="M148" s="1564" t="str">
        <f t="shared" si="47"/>
        <v/>
      </c>
      <c r="O148" s="1564" t="str">
        <f t="shared" si="48"/>
        <v/>
      </c>
      <c r="Q148" s="1564" t="str">
        <f t="shared" si="49"/>
        <v/>
      </c>
      <c r="S148" s="1564" t="str">
        <f t="shared" si="50"/>
        <v/>
      </c>
      <c r="U148" s="1564" t="str">
        <f t="shared" si="51"/>
        <v/>
      </c>
      <c r="W148" s="1564" t="str">
        <f t="shared" si="52"/>
        <v/>
      </c>
      <c r="Y148" s="1564" t="str">
        <f t="shared" si="53"/>
        <v/>
      </c>
      <c r="AA148" s="1564" t="str">
        <f t="shared" si="54"/>
        <v/>
      </c>
      <c r="AC148" s="1564" t="str">
        <f t="shared" si="55"/>
        <v/>
      </c>
      <c r="AE148" s="1564" t="str">
        <f t="shared" si="56"/>
        <v/>
      </c>
      <c r="AG148" s="1564" t="str">
        <f t="shared" si="57"/>
        <v/>
      </c>
      <c r="AI148" s="1564" t="str">
        <f t="shared" si="58"/>
        <v/>
      </c>
      <c r="AK148" s="1564" t="str">
        <f t="shared" si="59"/>
        <v/>
      </c>
      <c r="AM148" s="1564" t="str">
        <f t="shared" si="60"/>
        <v/>
      </c>
      <c r="AO148" s="1564" t="str">
        <f t="shared" si="61"/>
        <v/>
      </c>
      <c r="AQ148" s="1564" t="str">
        <f t="shared" si="62"/>
        <v/>
      </c>
    </row>
    <row r="149" spans="5:43">
      <c r="E149" s="1564" t="str">
        <f t="shared" si="44"/>
        <v/>
      </c>
      <c r="G149" s="1564" t="str">
        <f t="shared" si="44"/>
        <v/>
      </c>
      <c r="I149" s="1564" t="str">
        <f t="shared" si="45"/>
        <v/>
      </c>
      <c r="K149" s="1564" t="str">
        <f t="shared" si="46"/>
        <v/>
      </c>
      <c r="M149" s="1564" t="str">
        <f t="shared" si="47"/>
        <v/>
      </c>
      <c r="O149" s="1564" t="str">
        <f t="shared" si="48"/>
        <v/>
      </c>
      <c r="Q149" s="1564" t="str">
        <f t="shared" si="49"/>
        <v/>
      </c>
      <c r="S149" s="1564" t="str">
        <f t="shared" si="50"/>
        <v/>
      </c>
      <c r="U149" s="1564" t="str">
        <f t="shared" si="51"/>
        <v/>
      </c>
      <c r="W149" s="1564" t="str">
        <f t="shared" si="52"/>
        <v/>
      </c>
      <c r="Y149" s="1564" t="str">
        <f t="shared" si="53"/>
        <v/>
      </c>
      <c r="AA149" s="1564" t="str">
        <f t="shared" si="54"/>
        <v/>
      </c>
      <c r="AC149" s="1564" t="str">
        <f t="shared" si="55"/>
        <v/>
      </c>
      <c r="AE149" s="1564" t="str">
        <f t="shared" si="56"/>
        <v/>
      </c>
      <c r="AG149" s="1564" t="str">
        <f t="shared" si="57"/>
        <v/>
      </c>
      <c r="AI149" s="1564" t="str">
        <f t="shared" si="58"/>
        <v/>
      </c>
      <c r="AK149" s="1564" t="str">
        <f t="shared" si="59"/>
        <v/>
      </c>
      <c r="AM149" s="1564" t="str">
        <f t="shared" si="60"/>
        <v/>
      </c>
      <c r="AO149" s="1564" t="str">
        <f t="shared" si="61"/>
        <v/>
      </c>
      <c r="AQ149" s="1564" t="str">
        <f t="shared" si="62"/>
        <v/>
      </c>
    </row>
    <row r="150" spans="5:43">
      <c r="E150" s="1564" t="str">
        <f t="shared" si="44"/>
        <v/>
      </c>
      <c r="G150" s="1564" t="str">
        <f t="shared" si="44"/>
        <v/>
      </c>
      <c r="I150" s="1564" t="str">
        <f t="shared" si="45"/>
        <v/>
      </c>
      <c r="K150" s="1564" t="str">
        <f t="shared" si="46"/>
        <v/>
      </c>
      <c r="M150" s="1564" t="str">
        <f t="shared" si="47"/>
        <v/>
      </c>
      <c r="O150" s="1564" t="str">
        <f t="shared" si="48"/>
        <v/>
      </c>
      <c r="Q150" s="1564" t="str">
        <f t="shared" si="49"/>
        <v/>
      </c>
      <c r="S150" s="1564" t="str">
        <f t="shared" si="50"/>
        <v/>
      </c>
      <c r="U150" s="1564" t="str">
        <f t="shared" si="51"/>
        <v/>
      </c>
      <c r="W150" s="1564" t="str">
        <f t="shared" si="52"/>
        <v/>
      </c>
      <c r="Y150" s="1564" t="str">
        <f t="shared" si="53"/>
        <v/>
      </c>
      <c r="AA150" s="1564" t="str">
        <f t="shared" si="54"/>
        <v/>
      </c>
      <c r="AC150" s="1564" t="str">
        <f t="shared" si="55"/>
        <v/>
      </c>
      <c r="AE150" s="1564" t="str">
        <f t="shared" si="56"/>
        <v/>
      </c>
      <c r="AG150" s="1564" t="str">
        <f t="shared" si="57"/>
        <v/>
      </c>
      <c r="AI150" s="1564" t="str">
        <f t="shared" si="58"/>
        <v/>
      </c>
      <c r="AK150" s="1564" t="str">
        <f t="shared" si="59"/>
        <v/>
      </c>
      <c r="AM150" s="1564" t="str">
        <f t="shared" si="60"/>
        <v/>
      </c>
      <c r="AO150" s="1564" t="str">
        <f t="shared" si="61"/>
        <v/>
      </c>
      <c r="AQ150" s="1564" t="str">
        <f t="shared" si="62"/>
        <v/>
      </c>
    </row>
    <row r="151" spans="5:43">
      <c r="E151" s="1564" t="str">
        <f t="shared" si="44"/>
        <v/>
      </c>
      <c r="G151" s="1564" t="str">
        <f t="shared" si="44"/>
        <v/>
      </c>
      <c r="I151" s="1564" t="str">
        <f t="shared" si="45"/>
        <v/>
      </c>
      <c r="K151" s="1564" t="str">
        <f t="shared" si="46"/>
        <v/>
      </c>
      <c r="M151" s="1564" t="str">
        <f t="shared" si="47"/>
        <v/>
      </c>
      <c r="O151" s="1564" t="str">
        <f t="shared" si="48"/>
        <v/>
      </c>
      <c r="Q151" s="1564" t="str">
        <f t="shared" si="49"/>
        <v/>
      </c>
      <c r="S151" s="1564" t="str">
        <f t="shared" si="50"/>
        <v/>
      </c>
      <c r="U151" s="1564" t="str">
        <f t="shared" si="51"/>
        <v/>
      </c>
      <c r="W151" s="1564" t="str">
        <f t="shared" si="52"/>
        <v/>
      </c>
      <c r="Y151" s="1564" t="str">
        <f t="shared" si="53"/>
        <v/>
      </c>
      <c r="AA151" s="1564" t="str">
        <f t="shared" si="54"/>
        <v/>
      </c>
      <c r="AC151" s="1564" t="str">
        <f t="shared" si="55"/>
        <v/>
      </c>
      <c r="AE151" s="1564" t="str">
        <f t="shared" si="56"/>
        <v/>
      </c>
      <c r="AG151" s="1564" t="str">
        <f t="shared" si="57"/>
        <v/>
      </c>
      <c r="AI151" s="1564" t="str">
        <f t="shared" si="58"/>
        <v/>
      </c>
      <c r="AK151" s="1564" t="str">
        <f t="shared" si="59"/>
        <v/>
      </c>
      <c r="AM151" s="1564" t="str">
        <f t="shared" si="60"/>
        <v/>
      </c>
      <c r="AO151" s="1564" t="str">
        <f t="shared" si="61"/>
        <v/>
      </c>
      <c r="AQ151" s="1564" t="str">
        <f t="shared" si="62"/>
        <v/>
      </c>
    </row>
    <row r="152" spans="5:43">
      <c r="E152" s="1564" t="str">
        <f t="shared" si="44"/>
        <v/>
      </c>
      <c r="G152" s="1564" t="str">
        <f t="shared" si="44"/>
        <v/>
      </c>
      <c r="I152" s="1564" t="str">
        <f t="shared" si="45"/>
        <v/>
      </c>
      <c r="K152" s="1564" t="str">
        <f t="shared" si="46"/>
        <v/>
      </c>
      <c r="M152" s="1564" t="str">
        <f t="shared" si="47"/>
        <v/>
      </c>
      <c r="O152" s="1564" t="str">
        <f t="shared" si="48"/>
        <v/>
      </c>
      <c r="Q152" s="1564" t="str">
        <f t="shared" si="49"/>
        <v/>
      </c>
      <c r="S152" s="1564" t="str">
        <f t="shared" si="50"/>
        <v/>
      </c>
      <c r="U152" s="1564" t="str">
        <f t="shared" si="51"/>
        <v/>
      </c>
      <c r="W152" s="1564" t="str">
        <f t="shared" si="52"/>
        <v/>
      </c>
      <c r="Y152" s="1564" t="str">
        <f t="shared" si="53"/>
        <v/>
      </c>
      <c r="AA152" s="1564" t="str">
        <f t="shared" si="54"/>
        <v/>
      </c>
      <c r="AC152" s="1564" t="str">
        <f t="shared" si="55"/>
        <v/>
      </c>
      <c r="AE152" s="1564" t="str">
        <f t="shared" si="56"/>
        <v/>
      </c>
      <c r="AG152" s="1564" t="str">
        <f t="shared" si="57"/>
        <v/>
      </c>
      <c r="AI152" s="1564" t="str">
        <f t="shared" si="58"/>
        <v/>
      </c>
      <c r="AK152" s="1564" t="str">
        <f t="shared" si="59"/>
        <v/>
      </c>
      <c r="AM152" s="1564" t="str">
        <f t="shared" si="60"/>
        <v/>
      </c>
      <c r="AO152" s="1564" t="str">
        <f t="shared" si="61"/>
        <v/>
      </c>
      <c r="AQ152" s="1564" t="str">
        <f t="shared" si="62"/>
        <v/>
      </c>
    </row>
    <row r="153" spans="5:43">
      <c r="E153" s="1564" t="str">
        <f t="shared" si="44"/>
        <v/>
      </c>
      <c r="G153" s="1564" t="str">
        <f t="shared" si="44"/>
        <v/>
      </c>
      <c r="I153" s="1564" t="str">
        <f t="shared" si="45"/>
        <v/>
      </c>
      <c r="K153" s="1564" t="str">
        <f t="shared" si="46"/>
        <v/>
      </c>
      <c r="M153" s="1564" t="str">
        <f t="shared" si="47"/>
        <v/>
      </c>
      <c r="O153" s="1564" t="str">
        <f t="shared" si="48"/>
        <v/>
      </c>
      <c r="Q153" s="1564" t="str">
        <f t="shared" si="49"/>
        <v/>
      </c>
      <c r="S153" s="1564" t="str">
        <f t="shared" si="50"/>
        <v/>
      </c>
      <c r="U153" s="1564" t="str">
        <f t="shared" si="51"/>
        <v/>
      </c>
      <c r="W153" s="1564" t="str">
        <f t="shared" si="52"/>
        <v/>
      </c>
      <c r="Y153" s="1564" t="str">
        <f t="shared" si="53"/>
        <v/>
      </c>
      <c r="AA153" s="1564" t="str">
        <f t="shared" si="54"/>
        <v/>
      </c>
      <c r="AC153" s="1564" t="str">
        <f t="shared" si="55"/>
        <v/>
      </c>
      <c r="AE153" s="1564" t="str">
        <f t="shared" si="56"/>
        <v/>
      </c>
      <c r="AG153" s="1564" t="str">
        <f t="shared" si="57"/>
        <v/>
      </c>
      <c r="AI153" s="1564" t="str">
        <f t="shared" si="58"/>
        <v/>
      </c>
      <c r="AK153" s="1564" t="str">
        <f t="shared" si="59"/>
        <v/>
      </c>
      <c r="AM153" s="1564" t="str">
        <f t="shared" si="60"/>
        <v/>
      </c>
      <c r="AO153" s="1564" t="str">
        <f t="shared" si="61"/>
        <v/>
      </c>
      <c r="AQ153" s="1564" t="str">
        <f t="shared" si="62"/>
        <v/>
      </c>
    </row>
    <row r="154" spans="5:43">
      <c r="E154" s="1564" t="str">
        <f t="shared" si="44"/>
        <v/>
      </c>
      <c r="G154" s="1564" t="str">
        <f t="shared" si="44"/>
        <v/>
      </c>
      <c r="I154" s="1564" t="str">
        <f t="shared" si="45"/>
        <v/>
      </c>
      <c r="K154" s="1564" t="str">
        <f t="shared" si="46"/>
        <v/>
      </c>
      <c r="M154" s="1564" t="str">
        <f t="shared" si="47"/>
        <v/>
      </c>
      <c r="O154" s="1564" t="str">
        <f t="shared" si="48"/>
        <v/>
      </c>
      <c r="Q154" s="1564" t="str">
        <f t="shared" si="49"/>
        <v/>
      </c>
      <c r="S154" s="1564" t="str">
        <f t="shared" si="50"/>
        <v/>
      </c>
      <c r="U154" s="1564" t="str">
        <f t="shared" si="51"/>
        <v/>
      </c>
      <c r="W154" s="1564" t="str">
        <f t="shared" si="52"/>
        <v/>
      </c>
      <c r="Y154" s="1564" t="str">
        <f t="shared" si="53"/>
        <v/>
      </c>
      <c r="AA154" s="1564" t="str">
        <f t="shared" si="54"/>
        <v/>
      </c>
      <c r="AC154" s="1564" t="str">
        <f t="shared" si="55"/>
        <v/>
      </c>
      <c r="AE154" s="1564" t="str">
        <f t="shared" si="56"/>
        <v/>
      </c>
      <c r="AG154" s="1564" t="str">
        <f t="shared" si="57"/>
        <v/>
      </c>
      <c r="AI154" s="1564" t="str">
        <f t="shared" si="58"/>
        <v/>
      </c>
      <c r="AK154" s="1564" t="str">
        <f t="shared" si="59"/>
        <v/>
      </c>
      <c r="AM154" s="1564" t="str">
        <f t="shared" si="60"/>
        <v/>
      </c>
      <c r="AO154" s="1564" t="str">
        <f t="shared" si="61"/>
        <v/>
      </c>
      <c r="AQ154" s="1564" t="str">
        <f t="shared" si="62"/>
        <v/>
      </c>
    </row>
    <row r="155" spans="5:43">
      <c r="E155" s="1564" t="str">
        <f t="shared" si="44"/>
        <v/>
      </c>
      <c r="G155" s="1564" t="str">
        <f t="shared" si="44"/>
        <v/>
      </c>
      <c r="I155" s="1564" t="str">
        <f t="shared" si="45"/>
        <v/>
      </c>
      <c r="K155" s="1564" t="str">
        <f t="shared" si="46"/>
        <v/>
      </c>
      <c r="M155" s="1564" t="str">
        <f t="shared" si="47"/>
        <v/>
      </c>
      <c r="O155" s="1564" t="str">
        <f t="shared" si="48"/>
        <v/>
      </c>
      <c r="Q155" s="1564" t="str">
        <f t="shared" si="49"/>
        <v/>
      </c>
      <c r="S155" s="1564" t="str">
        <f t="shared" si="50"/>
        <v/>
      </c>
      <c r="U155" s="1564" t="str">
        <f t="shared" si="51"/>
        <v/>
      </c>
      <c r="W155" s="1564" t="str">
        <f t="shared" si="52"/>
        <v/>
      </c>
      <c r="Y155" s="1564" t="str">
        <f t="shared" si="53"/>
        <v/>
      </c>
      <c r="AA155" s="1564" t="str">
        <f t="shared" si="54"/>
        <v/>
      </c>
      <c r="AC155" s="1564" t="str">
        <f t="shared" si="55"/>
        <v/>
      </c>
      <c r="AE155" s="1564" t="str">
        <f t="shared" si="56"/>
        <v/>
      </c>
      <c r="AG155" s="1564" t="str">
        <f t="shared" si="57"/>
        <v/>
      </c>
      <c r="AI155" s="1564" t="str">
        <f t="shared" si="58"/>
        <v/>
      </c>
      <c r="AK155" s="1564" t="str">
        <f t="shared" si="59"/>
        <v/>
      </c>
      <c r="AM155" s="1564" t="str">
        <f t="shared" si="60"/>
        <v/>
      </c>
      <c r="AO155" s="1564" t="str">
        <f t="shared" si="61"/>
        <v/>
      </c>
      <c r="AQ155" s="1564" t="str">
        <f t="shared" si="62"/>
        <v/>
      </c>
    </row>
    <row r="156" spans="5:43">
      <c r="E156" s="1564" t="str">
        <f t="shared" si="44"/>
        <v/>
      </c>
      <c r="G156" s="1564" t="str">
        <f t="shared" si="44"/>
        <v/>
      </c>
      <c r="I156" s="1564" t="str">
        <f t="shared" si="45"/>
        <v/>
      </c>
      <c r="K156" s="1564" t="str">
        <f t="shared" si="46"/>
        <v/>
      </c>
      <c r="M156" s="1564" t="str">
        <f t="shared" si="47"/>
        <v/>
      </c>
      <c r="O156" s="1564" t="str">
        <f t="shared" si="48"/>
        <v/>
      </c>
      <c r="Q156" s="1564" t="str">
        <f t="shared" si="49"/>
        <v/>
      </c>
      <c r="S156" s="1564" t="str">
        <f t="shared" si="50"/>
        <v/>
      </c>
      <c r="U156" s="1564" t="str">
        <f t="shared" si="51"/>
        <v/>
      </c>
      <c r="W156" s="1564" t="str">
        <f t="shared" si="52"/>
        <v/>
      </c>
      <c r="Y156" s="1564" t="str">
        <f t="shared" si="53"/>
        <v/>
      </c>
      <c r="AA156" s="1564" t="str">
        <f t="shared" si="54"/>
        <v/>
      </c>
      <c r="AC156" s="1564" t="str">
        <f t="shared" si="55"/>
        <v/>
      </c>
      <c r="AE156" s="1564" t="str">
        <f t="shared" si="56"/>
        <v/>
      </c>
      <c r="AG156" s="1564" t="str">
        <f t="shared" si="57"/>
        <v/>
      </c>
      <c r="AI156" s="1564" t="str">
        <f t="shared" si="58"/>
        <v/>
      </c>
      <c r="AK156" s="1564" t="str">
        <f t="shared" si="59"/>
        <v/>
      </c>
      <c r="AM156" s="1564" t="str">
        <f t="shared" si="60"/>
        <v/>
      </c>
      <c r="AO156" s="1564" t="str">
        <f t="shared" si="61"/>
        <v/>
      </c>
      <c r="AQ156" s="1564" t="str">
        <f t="shared" si="62"/>
        <v/>
      </c>
    </row>
    <row r="157" spans="5:43">
      <c r="E157" s="1564" t="str">
        <f t="shared" ref="E157:G172" si="63">IF(OR($B157=0,D157=0),"",D157/$B157)</f>
        <v/>
      </c>
      <c r="G157" s="1564" t="str">
        <f t="shared" si="63"/>
        <v/>
      </c>
      <c r="I157" s="1564" t="str">
        <f t="shared" si="45"/>
        <v/>
      </c>
      <c r="K157" s="1564" t="str">
        <f t="shared" si="46"/>
        <v/>
      </c>
      <c r="M157" s="1564" t="str">
        <f t="shared" si="47"/>
        <v/>
      </c>
      <c r="O157" s="1564" t="str">
        <f t="shared" si="48"/>
        <v/>
      </c>
      <c r="Q157" s="1564" t="str">
        <f t="shared" si="49"/>
        <v/>
      </c>
      <c r="S157" s="1564" t="str">
        <f t="shared" si="50"/>
        <v/>
      </c>
      <c r="U157" s="1564" t="str">
        <f t="shared" si="51"/>
        <v/>
      </c>
      <c r="W157" s="1564" t="str">
        <f t="shared" si="52"/>
        <v/>
      </c>
      <c r="Y157" s="1564" t="str">
        <f t="shared" si="53"/>
        <v/>
      </c>
      <c r="AA157" s="1564" t="str">
        <f t="shared" si="54"/>
        <v/>
      </c>
      <c r="AC157" s="1564" t="str">
        <f t="shared" si="55"/>
        <v/>
      </c>
      <c r="AE157" s="1564" t="str">
        <f t="shared" si="56"/>
        <v/>
      </c>
      <c r="AG157" s="1564" t="str">
        <f t="shared" si="57"/>
        <v/>
      </c>
      <c r="AI157" s="1564" t="str">
        <f t="shared" si="58"/>
        <v/>
      </c>
      <c r="AK157" s="1564" t="str">
        <f t="shared" si="59"/>
        <v/>
      </c>
      <c r="AM157" s="1564" t="str">
        <f t="shared" si="60"/>
        <v/>
      </c>
      <c r="AO157" s="1564" t="str">
        <f t="shared" si="61"/>
        <v/>
      </c>
      <c r="AQ157" s="1564" t="str">
        <f t="shared" si="62"/>
        <v/>
      </c>
    </row>
    <row r="158" spans="5:43">
      <c r="E158" s="1564" t="str">
        <f t="shared" si="63"/>
        <v/>
      </c>
      <c r="G158" s="1564" t="str">
        <f t="shared" si="63"/>
        <v/>
      </c>
      <c r="I158" s="1564" t="str">
        <f t="shared" si="45"/>
        <v/>
      </c>
      <c r="K158" s="1564" t="str">
        <f t="shared" si="46"/>
        <v/>
      </c>
      <c r="M158" s="1564" t="str">
        <f t="shared" si="47"/>
        <v/>
      </c>
      <c r="O158" s="1564" t="str">
        <f t="shared" si="48"/>
        <v/>
      </c>
      <c r="Q158" s="1564" t="str">
        <f t="shared" si="49"/>
        <v/>
      </c>
      <c r="S158" s="1564" t="str">
        <f t="shared" si="50"/>
        <v/>
      </c>
      <c r="U158" s="1564" t="str">
        <f t="shared" si="51"/>
        <v/>
      </c>
      <c r="W158" s="1564" t="str">
        <f t="shared" si="52"/>
        <v/>
      </c>
      <c r="Y158" s="1564" t="str">
        <f t="shared" si="53"/>
        <v/>
      </c>
      <c r="AA158" s="1564" t="str">
        <f t="shared" si="54"/>
        <v/>
      </c>
      <c r="AC158" s="1564" t="str">
        <f t="shared" si="55"/>
        <v/>
      </c>
      <c r="AE158" s="1564" t="str">
        <f t="shared" si="56"/>
        <v/>
      </c>
      <c r="AG158" s="1564" t="str">
        <f t="shared" si="57"/>
        <v/>
      </c>
      <c r="AI158" s="1564" t="str">
        <f t="shared" si="58"/>
        <v/>
      </c>
      <c r="AK158" s="1564" t="str">
        <f t="shared" si="59"/>
        <v/>
      </c>
      <c r="AM158" s="1564" t="str">
        <f t="shared" si="60"/>
        <v/>
      </c>
      <c r="AO158" s="1564" t="str">
        <f t="shared" si="61"/>
        <v/>
      </c>
      <c r="AQ158" s="1564" t="str">
        <f t="shared" si="62"/>
        <v/>
      </c>
    </row>
    <row r="159" spans="5:43">
      <c r="E159" s="1564" t="str">
        <f t="shared" si="63"/>
        <v/>
      </c>
      <c r="G159" s="1564" t="str">
        <f t="shared" si="63"/>
        <v/>
      </c>
      <c r="I159" s="1564" t="str">
        <f t="shared" si="45"/>
        <v/>
      </c>
      <c r="K159" s="1564" t="str">
        <f t="shared" si="46"/>
        <v/>
      </c>
      <c r="M159" s="1564" t="str">
        <f t="shared" si="47"/>
        <v/>
      </c>
      <c r="O159" s="1564" t="str">
        <f t="shared" si="48"/>
        <v/>
      </c>
      <c r="Q159" s="1564" t="str">
        <f t="shared" si="49"/>
        <v/>
      </c>
      <c r="S159" s="1564" t="str">
        <f t="shared" si="50"/>
        <v/>
      </c>
      <c r="U159" s="1564" t="str">
        <f t="shared" si="51"/>
        <v/>
      </c>
      <c r="W159" s="1564" t="str">
        <f t="shared" si="52"/>
        <v/>
      </c>
      <c r="Y159" s="1564" t="str">
        <f t="shared" si="53"/>
        <v/>
      </c>
      <c r="AA159" s="1564" t="str">
        <f t="shared" si="54"/>
        <v/>
      </c>
      <c r="AC159" s="1564" t="str">
        <f t="shared" si="55"/>
        <v/>
      </c>
      <c r="AE159" s="1564" t="str">
        <f t="shared" si="56"/>
        <v/>
      </c>
      <c r="AG159" s="1564" t="str">
        <f t="shared" si="57"/>
        <v/>
      </c>
      <c r="AI159" s="1564" t="str">
        <f t="shared" si="58"/>
        <v/>
      </c>
      <c r="AK159" s="1564" t="str">
        <f t="shared" si="59"/>
        <v/>
      </c>
      <c r="AM159" s="1564" t="str">
        <f t="shared" si="60"/>
        <v/>
      </c>
      <c r="AO159" s="1564" t="str">
        <f t="shared" si="61"/>
        <v/>
      </c>
      <c r="AQ159" s="1564" t="str">
        <f t="shared" si="62"/>
        <v/>
      </c>
    </row>
    <row r="160" spans="5:43">
      <c r="E160" s="1564" t="str">
        <f t="shared" si="63"/>
        <v/>
      </c>
      <c r="G160" s="1564" t="str">
        <f t="shared" si="63"/>
        <v/>
      </c>
      <c r="I160" s="1564" t="str">
        <f t="shared" si="45"/>
        <v/>
      </c>
      <c r="K160" s="1564" t="str">
        <f t="shared" si="46"/>
        <v/>
      </c>
      <c r="M160" s="1564" t="str">
        <f t="shared" si="47"/>
        <v/>
      </c>
      <c r="O160" s="1564" t="str">
        <f t="shared" si="48"/>
        <v/>
      </c>
      <c r="Q160" s="1564" t="str">
        <f t="shared" si="49"/>
        <v/>
      </c>
      <c r="S160" s="1564" t="str">
        <f t="shared" si="50"/>
        <v/>
      </c>
      <c r="U160" s="1564" t="str">
        <f t="shared" si="51"/>
        <v/>
      </c>
      <c r="W160" s="1564" t="str">
        <f t="shared" si="52"/>
        <v/>
      </c>
      <c r="Y160" s="1564" t="str">
        <f t="shared" si="53"/>
        <v/>
      </c>
      <c r="AA160" s="1564" t="str">
        <f t="shared" si="54"/>
        <v/>
      </c>
      <c r="AC160" s="1564" t="str">
        <f t="shared" si="55"/>
        <v/>
      </c>
      <c r="AE160" s="1564" t="str">
        <f t="shared" si="56"/>
        <v/>
      </c>
      <c r="AG160" s="1564" t="str">
        <f t="shared" si="57"/>
        <v/>
      </c>
      <c r="AI160" s="1564" t="str">
        <f t="shared" si="58"/>
        <v/>
      </c>
      <c r="AK160" s="1564" t="str">
        <f t="shared" si="59"/>
        <v/>
      </c>
      <c r="AM160" s="1564" t="str">
        <f t="shared" si="60"/>
        <v/>
      </c>
      <c r="AO160" s="1564" t="str">
        <f t="shared" si="61"/>
        <v/>
      </c>
      <c r="AQ160" s="1564" t="str">
        <f t="shared" si="62"/>
        <v/>
      </c>
    </row>
    <row r="161" spans="5:43">
      <c r="E161" s="1564" t="str">
        <f t="shared" si="63"/>
        <v/>
      </c>
      <c r="G161" s="1564" t="str">
        <f t="shared" si="63"/>
        <v/>
      </c>
      <c r="I161" s="1564" t="str">
        <f t="shared" si="45"/>
        <v/>
      </c>
      <c r="K161" s="1564" t="str">
        <f t="shared" si="46"/>
        <v/>
      </c>
      <c r="M161" s="1564" t="str">
        <f t="shared" si="47"/>
        <v/>
      </c>
      <c r="O161" s="1564" t="str">
        <f t="shared" si="48"/>
        <v/>
      </c>
      <c r="Q161" s="1564" t="str">
        <f t="shared" si="49"/>
        <v/>
      </c>
      <c r="S161" s="1564" t="str">
        <f t="shared" si="50"/>
        <v/>
      </c>
      <c r="U161" s="1564" t="str">
        <f t="shared" si="51"/>
        <v/>
      </c>
      <c r="W161" s="1564" t="str">
        <f t="shared" si="52"/>
        <v/>
      </c>
      <c r="Y161" s="1564" t="str">
        <f t="shared" si="53"/>
        <v/>
      </c>
      <c r="AA161" s="1564" t="str">
        <f t="shared" si="54"/>
        <v/>
      </c>
      <c r="AC161" s="1564" t="str">
        <f t="shared" si="55"/>
        <v/>
      </c>
      <c r="AE161" s="1564" t="str">
        <f t="shared" si="56"/>
        <v/>
      </c>
      <c r="AG161" s="1564" t="str">
        <f t="shared" si="57"/>
        <v/>
      </c>
      <c r="AI161" s="1564" t="str">
        <f t="shared" si="58"/>
        <v/>
      </c>
      <c r="AK161" s="1564" t="str">
        <f t="shared" si="59"/>
        <v/>
      </c>
      <c r="AM161" s="1564" t="str">
        <f t="shared" si="60"/>
        <v/>
      </c>
      <c r="AO161" s="1564" t="str">
        <f t="shared" si="61"/>
        <v/>
      </c>
      <c r="AQ161" s="1564" t="str">
        <f t="shared" si="62"/>
        <v/>
      </c>
    </row>
    <row r="162" spans="5:43">
      <c r="E162" s="1564" t="str">
        <f t="shared" si="63"/>
        <v/>
      </c>
      <c r="G162" s="1564" t="str">
        <f t="shared" si="63"/>
        <v/>
      </c>
      <c r="I162" s="1564" t="str">
        <f t="shared" si="45"/>
        <v/>
      </c>
      <c r="K162" s="1564" t="str">
        <f t="shared" si="46"/>
        <v/>
      </c>
      <c r="M162" s="1564" t="str">
        <f t="shared" si="47"/>
        <v/>
      </c>
      <c r="O162" s="1564" t="str">
        <f t="shared" si="48"/>
        <v/>
      </c>
      <c r="Q162" s="1564" t="str">
        <f t="shared" si="49"/>
        <v/>
      </c>
      <c r="S162" s="1564" t="str">
        <f t="shared" si="50"/>
        <v/>
      </c>
      <c r="U162" s="1564" t="str">
        <f t="shared" si="51"/>
        <v/>
      </c>
      <c r="W162" s="1564" t="str">
        <f t="shared" si="52"/>
        <v/>
      </c>
      <c r="Y162" s="1564" t="str">
        <f t="shared" si="53"/>
        <v/>
      </c>
      <c r="AA162" s="1564" t="str">
        <f t="shared" si="54"/>
        <v/>
      </c>
      <c r="AC162" s="1564" t="str">
        <f t="shared" si="55"/>
        <v/>
      </c>
      <c r="AE162" s="1564" t="str">
        <f t="shared" si="56"/>
        <v/>
      </c>
      <c r="AG162" s="1564" t="str">
        <f t="shared" si="57"/>
        <v/>
      </c>
      <c r="AI162" s="1564" t="str">
        <f t="shared" si="58"/>
        <v/>
      </c>
      <c r="AK162" s="1564" t="str">
        <f t="shared" si="59"/>
        <v/>
      </c>
      <c r="AM162" s="1564" t="str">
        <f t="shared" si="60"/>
        <v/>
      </c>
      <c r="AO162" s="1564" t="str">
        <f t="shared" si="61"/>
        <v/>
      </c>
      <c r="AQ162" s="1564" t="str">
        <f t="shared" si="62"/>
        <v/>
      </c>
    </row>
    <row r="163" spans="5:43">
      <c r="E163" s="1564" t="str">
        <f t="shared" si="63"/>
        <v/>
      </c>
      <c r="G163" s="1564" t="str">
        <f t="shared" si="63"/>
        <v/>
      </c>
      <c r="I163" s="1564" t="str">
        <f t="shared" si="45"/>
        <v/>
      </c>
      <c r="K163" s="1564" t="str">
        <f t="shared" si="46"/>
        <v/>
      </c>
      <c r="M163" s="1564" t="str">
        <f t="shared" si="47"/>
        <v/>
      </c>
      <c r="O163" s="1564" t="str">
        <f t="shared" si="48"/>
        <v/>
      </c>
      <c r="Q163" s="1564" t="str">
        <f t="shared" si="49"/>
        <v/>
      </c>
      <c r="S163" s="1564" t="str">
        <f t="shared" si="50"/>
        <v/>
      </c>
      <c r="U163" s="1564" t="str">
        <f t="shared" si="51"/>
        <v/>
      </c>
      <c r="W163" s="1564" t="str">
        <f t="shared" si="52"/>
        <v/>
      </c>
      <c r="Y163" s="1564" t="str">
        <f t="shared" si="53"/>
        <v/>
      </c>
      <c r="AA163" s="1564" t="str">
        <f t="shared" si="54"/>
        <v/>
      </c>
      <c r="AC163" s="1564" t="str">
        <f t="shared" si="55"/>
        <v/>
      </c>
      <c r="AE163" s="1564" t="str">
        <f t="shared" si="56"/>
        <v/>
      </c>
      <c r="AG163" s="1564" t="str">
        <f t="shared" si="57"/>
        <v/>
      </c>
      <c r="AI163" s="1564" t="str">
        <f t="shared" si="58"/>
        <v/>
      </c>
      <c r="AK163" s="1564" t="str">
        <f t="shared" si="59"/>
        <v/>
      </c>
      <c r="AM163" s="1564" t="str">
        <f t="shared" si="60"/>
        <v/>
      </c>
      <c r="AO163" s="1564" t="str">
        <f t="shared" si="61"/>
        <v/>
      </c>
      <c r="AQ163" s="1564" t="str">
        <f t="shared" si="62"/>
        <v/>
      </c>
    </row>
    <row r="164" spans="5:43">
      <c r="E164" s="1564" t="str">
        <f t="shared" si="63"/>
        <v/>
      </c>
      <c r="G164" s="1564" t="str">
        <f t="shared" si="63"/>
        <v/>
      </c>
      <c r="I164" s="1564" t="str">
        <f t="shared" si="45"/>
        <v/>
      </c>
      <c r="K164" s="1564" t="str">
        <f t="shared" si="46"/>
        <v/>
      </c>
      <c r="M164" s="1564" t="str">
        <f t="shared" si="47"/>
        <v/>
      </c>
      <c r="O164" s="1564" t="str">
        <f t="shared" si="48"/>
        <v/>
      </c>
      <c r="Q164" s="1564" t="str">
        <f t="shared" si="49"/>
        <v/>
      </c>
      <c r="S164" s="1564" t="str">
        <f t="shared" si="50"/>
        <v/>
      </c>
      <c r="U164" s="1564" t="str">
        <f t="shared" si="51"/>
        <v/>
      </c>
      <c r="W164" s="1564" t="str">
        <f t="shared" si="52"/>
        <v/>
      </c>
      <c r="Y164" s="1564" t="str">
        <f t="shared" si="53"/>
        <v/>
      </c>
      <c r="AA164" s="1564" t="str">
        <f t="shared" si="54"/>
        <v/>
      </c>
      <c r="AC164" s="1564" t="str">
        <f t="shared" si="55"/>
        <v/>
      </c>
      <c r="AE164" s="1564" t="str">
        <f t="shared" si="56"/>
        <v/>
      </c>
      <c r="AG164" s="1564" t="str">
        <f t="shared" si="57"/>
        <v/>
      </c>
      <c r="AI164" s="1564" t="str">
        <f t="shared" si="58"/>
        <v/>
      </c>
      <c r="AK164" s="1564" t="str">
        <f t="shared" si="59"/>
        <v/>
      </c>
      <c r="AM164" s="1564" t="str">
        <f t="shared" si="60"/>
        <v/>
      </c>
      <c r="AO164" s="1564" t="str">
        <f t="shared" si="61"/>
        <v/>
      </c>
      <c r="AQ164" s="1564" t="str">
        <f t="shared" si="62"/>
        <v/>
      </c>
    </row>
    <row r="165" spans="5:43">
      <c r="E165" s="1564" t="str">
        <f t="shared" si="63"/>
        <v/>
      </c>
      <c r="G165" s="1564" t="str">
        <f t="shared" si="63"/>
        <v/>
      </c>
      <c r="I165" s="1564" t="str">
        <f t="shared" si="45"/>
        <v/>
      </c>
      <c r="K165" s="1564" t="str">
        <f t="shared" si="46"/>
        <v/>
      </c>
      <c r="M165" s="1564" t="str">
        <f t="shared" si="47"/>
        <v/>
      </c>
      <c r="O165" s="1564" t="str">
        <f t="shared" si="48"/>
        <v/>
      </c>
      <c r="Q165" s="1564" t="str">
        <f t="shared" si="49"/>
        <v/>
      </c>
      <c r="S165" s="1564" t="str">
        <f t="shared" si="50"/>
        <v/>
      </c>
      <c r="U165" s="1564" t="str">
        <f t="shared" si="51"/>
        <v/>
      </c>
      <c r="W165" s="1564" t="str">
        <f t="shared" si="52"/>
        <v/>
      </c>
      <c r="Y165" s="1564" t="str">
        <f t="shared" si="53"/>
        <v/>
      </c>
      <c r="AA165" s="1564" t="str">
        <f t="shared" si="54"/>
        <v/>
      </c>
      <c r="AC165" s="1564" t="str">
        <f t="shared" si="55"/>
        <v/>
      </c>
      <c r="AE165" s="1564" t="str">
        <f t="shared" si="56"/>
        <v/>
      </c>
      <c r="AG165" s="1564" t="str">
        <f t="shared" si="57"/>
        <v/>
      </c>
      <c r="AI165" s="1564" t="str">
        <f t="shared" si="58"/>
        <v/>
      </c>
      <c r="AK165" s="1564" t="str">
        <f t="shared" si="59"/>
        <v/>
      </c>
      <c r="AM165" s="1564" t="str">
        <f t="shared" si="60"/>
        <v/>
      </c>
      <c r="AO165" s="1564" t="str">
        <f t="shared" si="61"/>
        <v/>
      </c>
      <c r="AQ165" s="1564" t="str">
        <f t="shared" si="62"/>
        <v/>
      </c>
    </row>
    <row r="166" spans="5:43">
      <c r="E166" s="1564" t="str">
        <f t="shared" si="63"/>
        <v/>
      </c>
      <c r="G166" s="1564" t="str">
        <f t="shared" si="63"/>
        <v/>
      </c>
      <c r="I166" s="1564" t="str">
        <f t="shared" si="45"/>
        <v/>
      </c>
      <c r="K166" s="1564" t="str">
        <f t="shared" si="46"/>
        <v/>
      </c>
      <c r="M166" s="1564" t="str">
        <f t="shared" si="47"/>
        <v/>
      </c>
      <c r="O166" s="1564" t="str">
        <f t="shared" si="48"/>
        <v/>
      </c>
      <c r="Q166" s="1564" t="str">
        <f t="shared" si="49"/>
        <v/>
      </c>
      <c r="S166" s="1564" t="str">
        <f t="shared" si="50"/>
        <v/>
      </c>
      <c r="U166" s="1564" t="str">
        <f t="shared" si="51"/>
        <v/>
      </c>
      <c r="W166" s="1564" t="str">
        <f t="shared" si="52"/>
        <v/>
      </c>
      <c r="Y166" s="1564" t="str">
        <f t="shared" si="53"/>
        <v/>
      </c>
      <c r="AA166" s="1564" t="str">
        <f t="shared" si="54"/>
        <v/>
      </c>
      <c r="AC166" s="1564" t="str">
        <f t="shared" si="55"/>
        <v/>
      </c>
      <c r="AE166" s="1564" t="str">
        <f t="shared" si="56"/>
        <v/>
      </c>
      <c r="AG166" s="1564" t="str">
        <f t="shared" si="57"/>
        <v/>
      </c>
      <c r="AI166" s="1564" t="str">
        <f t="shared" si="58"/>
        <v/>
      </c>
      <c r="AK166" s="1564" t="str">
        <f t="shared" si="59"/>
        <v/>
      </c>
      <c r="AM166" s="1564" t="str">
        <f t="shared" si="60"/>
        <v/>
      </c>
      <c r="AO166" s="1564" t="str">
        <f t="shared" si="61"/>
        <v/>
      </c>
      <c r="AQ166" s="1564" t="str">
        <f t="shared" si="62"/>
        <v/>
      </c>
    </row>
    <row r="167" spans="5:43">
      <c r="E167" s="1564" t="str">
        <f t="shared" si="63"/>
        <v/>
      </c>
      <c r="G167" s="1564" t="str">
        <f t="shared" si="63"/>
        <v/>
      </c>
      <c r="I167" s="1564" t="str">
        <f t="shared" si="45"/>
        <v/>
      </c>
      <c r="K167" s="1564" t="str">
        <f t="shared" si="46"/>
        <v/>
      </c>
      <c r="M167" s="1564" t="str">
        <f t="shared" si="47"/>
        <v/>
      </c>
      <c r="O167" s="1564" t="str">
        <f t="shared" si="48"/>
        <v/>
      </c>
      <c r="Q167" s="1564" t="str">
        <f t="shared" si="49"/>
        <v/>
      </c>
      <c r="S167" s="1564" t="str">
        <f t="shared" si="50"/>
        <v/>
      </c>
      <c r="U167" s="1564" t="str">
        <f t="shared" si="51"/>
        <v/>
      </c>
      <c r="W167" s="1564" t="str">
        <f t="shared" si="52"/>
        <v/>
      </c>
      <c r="Y167" s="1564" t="str">
        <f t="shared" si="53"/>
        <v/>
      </c>
      <c r="AA167" s="1564" t="str">
        <f t="shared" si="54"/>
        <v/>
      </c>
      <c r="AC167" s="1564" t="str">
        <f t="shared" si="55"/>
        <v/>
      </c>
      <c r="AE167" s="1564" t="str">
        <f t="shared" si="56"/>
        <v/>
      </c>
      <c r="AG167" s="1564" t="str">
        <f t="shared" si="57"/>
        <v/>
      </c>
      <c r="AI167" s="1564" t="str">
        <f t="shared" si="58"/>
        <v/>
      </c>
      <c r="AK167" s="1564" t="str">
        <f t="shared" si="59"/>
        <v/>
      </c>
      <c r="AM167" s="1564" t="str">
        <f t="shared" si="60"/>
        <v/>
      </c>
      <c r="AO167" s="1564" t="str">
        <f t="shared" si="61"/>
        <v/>
      </c>
      <c r="AQ167" s="1564" t="str">
        <f t="shared" si="62"/>
        <v/>
      </c>
    </row>
    <row r="168" spans="5:43">
      <c r="E168" s="1564" t="str">
        <f t="shared" si="63"/>
        <v/>
      </c>
      <c r="G168" s="1564" t="str">
        <f t="shared" si="63"/>
        <v/>
      </c>
      <c r="I168" s="1564" t="str">
        <f t="shared" si="45"/>
        <v/>
      </c>
      <c r="K168" s="1564" t="str">
        <f t="shared" si="46"/>
        <v/>
      </c>
      <c r="M168" s="1564" t="str">
        <f t="shared" si="47"/>
        <v/>
      </c>
      <c r="O168" s="1564" t="str">
        <f t="shared" si="48"/>
        <v/>
      </c>
      <c r="Q168" s="1564" t="str">
        <f t="shared" si="49"/>
        <v/>
      </c>
      <c r="S168" s="1564" t="str">
        <f t="shared" si="50"/>
        <v/>
      </c>
      <c r="U168" s="1564" t="str">
        <f t="shared" si="51"/>
        <v/>
      </c>
      <c r="W168" s="1564" t="str">
        <f t="shared" si="52"/>
        <v/>
      </c>
      <c r="Y168" s="1564" t="str">
        <f t="shared" si="53"/>
        <v/>
      </c>
      <c r="AA168" s="1564" t="str">
        <f t="shared" si="54"/>
        <v/>
      </c>
      <c r="AC168" s="1564" t="str">
        <f t="shared" si="55"/>
        <v/>
      </c>
      <c r="AE168" s="1564" t="str">
        <f t="shared" si="56"/>
        <v/>
      </c>
      <c r="AG168" s="1564" t="str">
        <f t="shared" si="57"/>
        <v/>
      </c>
      <c r="AI168" s="1564" t="str">
        <f t="shared" si="58"/>
        <v/>
      </c>
      <c r="AK168" s="1564" t="str">
        <f t="shared" si="59"/>
        <v/>
      </c>
      <c r="AM168" s="1564" t="str">
        <f t="shared" si="60"/>
        <v/>
      </c>
      <c r="AO168" s="1564" t="str">
        <f t="shared" si="61"/>
        <v/>
      </c>
      <c r="AQ168" s="1564" t="str">
        <f t="shared" si="62"/>
        <v/>
      </c>
    </row>
    <row r="169" spans="5:43">
      <c r="E169" s="1564" t="str">
        <f t="shared" si="63"/>
        <v/>
      </c>
      <c r="G169" s="1564" t="str">
        <f t="shared" si="63"/>
        <v/>
      </c>
      <c r="I169" s="1564" t="str">
        <f t="shared" si="45"/>
        <v/>
      </c>
      <c r="K169" s="1564" t="str">
        <f t="shared" si="46"/>
        <v/>
      </c>
      <c r="M169" s="1564" t="str">
        <f t="shared" si="47"/>
        <v/>
      </c>
      <c r="O169" s="1564" t="str">
        <f t="shared" si="48"/>
        <v/>
      </c>
      <c r="Q169" s="1564" t="str">
        <f t="shared" si="49"/>
        <v/>
      </c>
      <c r="S169" s="1564" t="str">
        <f t="shared" si="50"/>
        <v/>
      </c>
      <c r="U169" s="1564" t="str">
        <f t="shared" si="51"/>
        <v/>
      </c>
      <c r="W169" s="1564" t="str">
        <f t="shared" si="52"/>
        <v/>
      </c>
      <c r="Y169" s="1564" t="str">
        <f t="shared" si="53"/>
        <v/>
      </c>
      <c r="AA169" s="1564" t="str">
        <f t="shared" si="54"/>
        <v/>
      </c>
      <c r="AC169" s="1564" t="str">
        <f t="shared" si="55"/>
        <v/>
      </c>
      <c r="AE169" s="1564" t="str">
        <f t="shared" si="56"/>
        <v/>
      </c>
      <c r="AG169" s="1564" t="str">
        <f t="shared" si="57"/>
        <v/>
      </c>
      <c r="AI169" s="1564" t="str">
        <f t="shared" si="58"/>
        <v/>
      </c>
      <c r="AK169" s="1564" t="str">
        <f t="shared" si="59"/>
        <v/>
      </c>
      <c r="AM169" s="1564" t="str">
        <f t="shared" si="60"/>
        <v/>
      </c>
      <c r="AO169" s="1564" t="str">
        <f t="shared" si="61"/>
        <v/>
      </c>
      <c r="AQ169" s="1564" t="str">
        <f t="shared" si="62"/>
        <v/>
      </c>
    </row>
    <row r="170" spans="5:43">
      <c r="E170" s="1564" t="str">
        <f t="shared" si="63"/>
        <v/>
      </c>
      <c r="G170" s="1564" t="str">
        <f t="shared" si="63"/>
        <v/>
      </c>
      <c r="I170" s="1564" t="str">
        <f t="shared" si="45"/>
        <v/>
      </c>
      <c r="K170" s="1564" t="str">
        <f t="shared" si="46"/>
        <v/>
      </c>
      <c r="M170" s="1564" t="str">
        <f t="shared" si="47"/>
        <v/>
      </c>
      <c r="O170" s="1564" t="str">
        <f t="shared" si="48"/>
        <v/>
      </c>
      <c r="Q170" s="1564" t="str">
        <f t="shared" si="49"/>
        <v/>
      </c>
      <c r="S170" s="1564" t="str">
        <f t="shared" si="50"/>
        <v/>
      </c>
      <c r="U170" s="1564" t="str">
        <f t="shared" si="51"/>
        <v/>
      </c>
      <c r="W170" s="1564" t="str">
        <f t="shared" si="52"/>
        <v/>
      </c>
      <c r="Y170" s="1564" t="str">
        <f t="shared" si="53"/>
        <v/>
      </c>
      <c r="AA170" s="1564" t="str">
        <f t="shared" si="54"/>
        <v/>
      </c>
      <c r="AC170" s="1564" t="str">
        <f t="shared" si="55"/>
        <v/>
      </c>
      <c r="AE170" s="1564" t="str">
        <f t="shared" si="56"/>
        <v/>
      </c>
      <c r="AG170" s="1564" t="str">
        <f t="shared" si="57"/>
        <v/>
      </c>
      <c r="AI170" s="1564" t="str">
        <f t="shared" si="58"/>
        <v/>
      </c>
      <c r="AK170" s="1564" t="str">
        <f t="shared" si="59"/>
        <v/>
      </c>
      <c r="AM170" s="1564" t="str">
        <f t="shared" si="60"/>
        <v/>
      </c>
      <c r="AO170" s="1564" t="str">
        <f t="shared" si="61"/>
        <v/>
      </c>
      <c r="AQ170" s="1564" t="str">
        <f t="shared" si="62"/>
        <v/>
      </c>
    </row>
    <row r="171" spans="5:43">
      <c r="E171" s="1564" t="str">
        <f t="shared" si="63"/>
        <v/>
      </c>
      <c r="G171" s="1564" t="str">
        <f t="shared" si="63"/>
        <v/>
      </c>
      <c r="I171" s="1564" t="str">
        <f t="shared" si="45"/>
        <v/>
      </c>
      <c r="K171" s="1564" t="str">
        <f t="shared" si="46"/>
        <v/>
      </c>
      <c r="M171" s="1564" t="str">
        <f t="shared" si="47"/>
        <v/>
      </c>
      <c r="O171" s="1564" t="str">
        <f t="shared" si="48"/>
        <v/>
      </c>
      <c r="Q171" s="1564" t="str">
        <f t="shared" si="49"/>
        <v/>
      </c>
      <c r="S171" s="1564" t="str">
        <f t="shared" si="50"/>
        <v/>
      </c>
      <c r="U171" s="1564" t="str">
        <f t="shared" si="51"/>
        <v/>
      </c>
      <c r="W171" s="1564" t="str">
        <f t="shared" si="52"/>
        <v/>
      </c>
      <c r="Y171" s="1564" t="str">
        <f t="shared" si="53"/>
        <v/>
      </c>
      <c r="AA171" s="1564" t="str">
        <f t="shared" si="54"/>
        <v/>
      </c>
      <c r="AC171" s="1564" t="str">
        <f t="shared" si="55"/>
        <v/>
      </c>
      <c r="AE171" s="1564" t="str">
        <f t="shared" si="56"/>
        <v/>
      </c>
      <c r="AG171" s="1564" t="str">
        <f t="shared" si="57"/>
        <v/>
      </c>
      <c r="AI171" s="1564" t="str">
        <f t="shared" si="58"/>
        <v/>
      </c>
      <c r="AK171" s="1564" t="str">
        <f t="shared" si="59"/>
        <v/>
      </c>
      <c r="AM171" s="1564" t="str">
        <f t="shared" si="60"/>
        <v/>
      </c>
      <c r="AO171" s="1564" t="str">
        <f t="shared" si="61"/>
        <v/>
      </c>
      <c r="AQ171" s="1564" t="str">
        <f t="shared" si="62"/>
        <v/>
      </c>
    </row>
    <row r="172" spans="5:43">
      <c r="E172" s="1564" t="str">
        <f t="shared" si="63"/>
        <v/>
      </c>
      <c r="G172" s="1564" t="str">
        <f t="shared" si="63"/>
        <v/>
      </c>
      <c r="I172" s="1564" t="str">
        <f t="shared" si="45"/>
        <v/>
      </c>
      <c r="K172" s="1564" t="str">
        <f t="shared" si="46"/>
        <v/>
      </c>
      <c r="M172" s="1564" t="str">
        <f t="shared" si="47"/>
        <v/>
      </c>
      <c r="O172" s="1564" t="str">
        <f t="shared" si="48"/>
        <v/>
      </c>
      <c r="Q172" s="1564" t="str">
        <f t="shared" si="49"/>
        <v/>
      </c>
      <c r="S172" s="1564" t="str">
        <f t="shared" si="50"/>
        <v/>
      </c>
      <c r="U172" s="1564" t="str">
        <f t="shared" si="51"/>
        <v/>
      </c>
      <c r="W172" s="1564" t="str">
        <f t="shared" si="52"/>
        <v/>
      </c>
      <c r="Y172" s="1564" t="str">
        <f t="shared" si="53"/>
        <v/>
      </c>
      <c r="AA172" s="1564" t="str">
        <f t="shared" si="54"/>
        <v/>
      </c>
      <c r="AC172" s="1564" t="str">
        <f t="shared" si="55"/>
        <v/>
      </c>
      <c r="AE172" s="1564" t="str">
        <f t="shared" si="56"/>
        <v/>
      </c>
      <c r="AG172" s="1564" t="str">
        <f t="shared" si="57"/>
        <v/>
      </c>
      <c r="AI172" s="1564" t="str">
        <f t="shared" si="58"/>
        <v/>
      </c>
      <c r="AK172" s="1564" t="str">
        <f t="shared" si="59"/>
        <v/>
      </c>
      <c r="AM172" s="1564" t="str">
        <f t="shared" si="60"/>
        <v/>
      </c>
      <c r="AO172" s="1564" t="str">
        <f t="shared" si="61"/>
        <v/>
      </c>
      <c r="AQ172" s="1564" t="str">
        <f t="shared" si="62"/>
        <v/>
      </c>
    </row>
    <row r="173" spans="5:43">
      <c r="E173" s="1564" t="str">
        <f t="shared" ref="E173:G188" si="64">IF(OR($B173=0,D173=0),"",D173/$B173)</f>
        <v/>
      </c>
      <c r="G173" s="1564" t="str">
        <f t="shared" si="64"/>
        <v/>
      </c>
      <c r="I173" s="1564" t="str">
        <f t="shared" si="45"/>
        <v/>
      </c>
      <c r="K173" s="1564" t="str">
        <f t="shared" si="46"/>
        <v/>
      </c>
      <c r="M173" s="1564" t="str">
        <f t="shared" si="47"/>
        <v/>
      </c>
      <c r="O173" s="1564" t="str">
        <f t="shared" si="48"/>
        <v/>
      </c>
      <c r="Q173" s="1564" t="str">
        <f t="shared" si="49"/>
        <v/>
      </c>
      <c r="S173" s="1564" t="str">
        <f t="shared" si="50"/>
        <v/>
      </c>
      <c r="U173" s="1564" t="str">
        <f t="shared" si="51"/>
        <v/>
      </c>
      <c r="W173" s="1564" t="str">
        <f t="shared" si="52"/>
        <v/>
      </c>
      <c r="Y173" s="1564" t="str">
        <f t="shared" si="53"/>
        <v/>
      </c>
      <c r="AA173" s="1564" t="str">
        <f t="shared" si="54"/>
        <v/>
      </c>
      <c r="AC173" s="1564" t="str">
        <f t="shared" si="55"/>
        <v/>
      </c>
      <c r="AE173" s="1564" t="str">
        <f t="shared" si="56"/>
        <v/>
      </c>
      <c r="AG173" s="1564" t="str">
        <f t="shared" si="57"/>
        <v/>
      </c>
      <c r="AI173" s="1564" t="str">
        <f t="shared" si="58"/>
        <v/>
      </c>
      <c r="AK173" s="1564" t="str">
        <f t="shared" si="59"/>
        <v/>
      </c>
      <c r="AM173" s="1564" t="str">
        <f t="shared" si="60"/>
        <v/>
      </c>
      <c r="AO173" s="1564" t="str">
        <f t="shared" si="61"/>
        <v/>
      </c>
      <c r="AQ173" s="1564" t="str">
        <f t="shared" si="62"/>
        <v/>
      </c>
    </row>
    <row r="174" spans="5:43">
      <c r="E174" s="1564" t="str">
        <f t="shared" si="64"/>
        <v/>
      </c>
      <c r="G174" s="1564" t="str">
        <f t="shared" si="64"/>
        <v/>
      </c>
      <c r="I174" s="1564" t="str">
        <f t="shared" si="45"/>
        <v/>
      </c>
      <c r="K174" s="1564" t="str">
        <f t="shared" si="46"/>
        <v/>
      </c>
      <c r="M174" s="1564" t="str">
        <f t="shared" si="47"/>
        <v/>
      </c>
      <c r="O174" s="1564" t="str">
        <f t="shared" si="48"/>
        <v/>
      </c>
      <c r="Q174" s="1564" t="str">
        <f t="shared" si="49"/>
        <v/>
      </c>
      <c r="S174" s="1564" t="str">
        <f t="shared" si="50"/>
        <v/>
      </c>
      <c r="U174" s="1564" t="str">
        <f t="shared" si="51"/>
        <v/>
      </c>
      <c r="W174" s="1564" t="str">
        <f t="shared" si="52"/>
        <v/>
      </c>
      <c r="Y174" s="1564" t="str">
        <f t="shared" si="53"/>
        <v/>
      </c>
      <c r="AA174" s="1564" t="str">
        <f t="shared" si="54"/>
        <v/>
      </c>
      <c r="AC174" s="1564" t="str">
        <f t="shared" si="55"/>
        <v/>
      </c>
      <c r="AE174" s="1564" t="str">
        <f t="shared" si="56"/>
        <v/>
      </c>
      <c r="AG174" s="1564" t="str">
        <f t="shared" si="57"/>
        <v/>
      </c>
      <c r="AI174" s="1564" t="str">
        <f t="shared" si="58"/>
        <v/>
      </c>
      <c r="AK174" s="1564" t="str">
        <f t="shared" si="59"/>
        <v/>
      </c>
      <c r="AM174" s="1564" t="str">
        <f t="shared" si="60"/>
        <v/>
      </c>
      <c r="AO174" s="1564" t="str">
        <f t="shared" si="61"/>
        <v/>
      </c>
      <c r="AQ174" s="1564" t="str">
        <f t="shared" si="62"/>
        <v/>
      </c>
    </row>
    <row r="175" spans="5:43">
      <c r="E175" s="1564" t="str">
        <f t="shared" si="64"/>
        <v/>
      </c>
      <c r="G175" s="1564" t="str">
        <f t="shared" si="64"/>
        <v/>
      </c>
      <c r="I175" s="1564" t="str">
        <f t="shared" si="45"/>
        <v/>
      </c>
      <c r="K175" s="1564" t="str">
        <f t="shared" si="46"/>
        <v/>
      </c>
      <c r="M175" s="1564" t="str">
        <f t="shared" si="47"/>
        <v/>
      </c>
      <c r="O175" s="1564" t="str">
        <f t="shared" si="48"/>
        <v/>
      </c>
      <c r="Q175" s="1564" t="str">
        <f t="shared" si="49"/>
        <v/>
      </c>
      <c r="S175" s="1564" t="str">
        <f t="shared" si="50"/>
        <v/>
      </c>
      <c r="U175" s="1564" t="str">
        <f t="shared" si="51"/>
        <v/>
      </c>
      <c r="W175" s="1564" t="str">
        <f t="shared" si="52"/>
        <v/>
      </c>
      <c r="Y175" s="1564" t="str">
        <f t="shared" si="53"/>
        <v/>
      </c>
      <c r="AA175" s="1564" t="str">
        <f t="shared" si="54"/>
        <v/>
      </c>
      <c r="AC175" s="1564" t="str">
        <f t="shared" si="55"/>
        <v/>
      </c>
      <c r="AE175" s="1564" t="str">
        <f t="shared" si="56"/>
        <v/>
      </c>
      <c r="AG175" s="1564" t="str">
        <f t="shared" si="57"/>
        <v/>
      </c>
      <c r="AI175" s="1564" t="str">
        <f t="shared" si="58"/>
        <v/>
      </c>
      <c r="AK175" s="1564" t="str">
        <f t="shared" si="59"/>
        <v/>
      </c>
      <c r="AM175" s="1564" t="str">
        <f t="shared" si="60"/>
        <v/>
      </c>
      <c r="AO175" s="1564" t="str">
        <f t="shared" si="61"/>
        <v/>
      </c>
      <c r="AQ175" s="1564" t="str">
        <f t="shared" si="62"/>
        <v/>
      </c>
    </row>
    <row r="176" spans="5:43">
      <c r="E176" s="1564" t="str">
        <f t="shared" si="64"/>
        <v/>
      </c>
      <c r="G176" s="1564" t="str">
        <f t="shared" si="64"/>
        <v/>
      </c>
      <c r="I176" s="1564" t="str">
        <f t="shared" si="45"/>
        <v/>
      </c>
      <c r="K176" s="1564" t="str">
        <f t="shared" si="46"/>
        <v/>
      </c>
      <c r="M176" s="1564" t="str">
        <f t="shared" si="47"/>
        <v/>
      </c>
      <c r="O176" s="1564" t="str">
        <f t="shared" si="48"/>
        <v/>
      </c>
      <c r="Q176" s="1564" t="str">
        <f t="shared" si="49"/>
        <v/>
      </c>
      <c r="S176" s="1564" t="str">
        <f t="shared" si="50"/>
        <v/>
      </c>
      <c r="U176" s="1564" t="str">
        <f t="shared" si="51"/>
        <v/>
      </c>
      <c r="W176" s="1564" t="str">
        <f t="shared" si="52"/>
        <v/>
      </c>
      <c r="Y176" s="1564" t="str">
        <f t="shared" si="53"/>
        <v/>
      </c>
      <c r="AA176" s="1564" t="str">
        <f t="shared" si="54"/>
        <v/>
      </c>
      <c r="AC176" s="1564" t="str">
        <f t="shared" si="55"/>
        <v/>
      </c>
      <c r="AE176" s="1564" t="str">
        <f t="shared" si="56"/>
        <v/>
      </c>
      <c r="AG176" s="1564" t="str">
        <f t="shared" si="57"/>
        <v/>
      </c>
      <c r="AI176" s="1564" t="str">
        <f t="shared" si="58"/>
        <v/>
      </c>
      <c r="AK176" s="1564" t="str">
        <f t="shared" si="59"/>
        <v/>
      </c>
      <c r="AM176" s="1564" t="str">
        <f t="shared" si="60"/>
        <v/>
      </c>
      <c r="AO176" s="1564" t="str">
        <f t="shared" si="61"/>
        <v/>
      </c>
      <c r="AQ176" s="1564" t="str">
        <f t="shared" si="62"/>
        <v/>
      </c>
    </row>
    <row r="177" spans="5:43">
      <c r="E177" s="1564" t="str">
        <f t="shared" si="64"/>
        <v/>
      </c>
      <c r="G177" s="1564" t="str">
        <f t="shared" si="64"/>
        <v/>
      </c>
      <c r="I177" s="1564" t="str">
        <f t="shared" si="45"/>
        <v/>
      </c>
      <c r="K177" s="1564" t="str">
        <f t="shared" si="46"/>
        <v/>
      </c>
      <c r="M177" s="1564" t="str">
        <f t="shared" si="47"/>
        <v/>
      </c>
      <c r="O177" s="1564" t="str">
        <f t="shared" si="48"/>
        <v/>
      </c>
      <c r="Q177" s="1564" t="str">
        <f t="shared" si="49"/>
        <v/>
      </c>
      <c r="S177" s="1564" t="str">
        <f t="shared" si="50"/>
        <v/>
      </c>
      <c r="U177" s="1564" t="str">
        <f t="shared" si="51"/>
        <v/>
      </c>
      <c r="W177" s="1564" t="str">
        <f t="shared" si="52"/>
        <v/>
      </c>
      <c r="Y177" s="1564" t="str">
        <f t="shared" si="53"/>
        <v/>
      </c>
      <c r="AA177" s="1564" t="str">
        <f t="shared" si="54"/>
        <v/>
      </c>
      <c r="AC177" s="1564" t="str">
        <f t="shared" si="55"/>
        <v/>
      </c>
      <c r="AE177" s="1564" t="str">
        <f t="shared" si="56"/>
        <v/>
      </c>
      <c r="AG177" s="1564" t="str">
        <f t="shared" si="57"/>
        <v/>
      </c>
      <c r="AI177" s="1564" t="str">
        <f t="shared" si="58"/>
        <v/>
      </c>
      <c r="AK177" s="1564" t="str">
        <f t="shared" si="59"/>
        <v/>
      </c>
      <c r="AM177" s="1564" t="str">
        <f t="shared" si="60"/>
        <v/>
      </c>
      <c r="AO177" s="1564" t="str">
        <f t="shared" si="61"/>
        <v/>
      </c>
      <c r="AQ177" s="1564" t="str">
        <f t="shared" si="62"/>
        <v/>
      </c>
    </row>
    <row r="178" spans="5:43">
      <c r="E178" s="1564" t="str">
        <f t="shared" si="64"/>
        <v/>
      </c>
      <c r="G178" s="1564" t="str">
        <f t="shared" si="64"/>
        <v/>
      </c>
      <c r="I178" s="1564" t="str">
        <f t="shared" si="45"/>
        <v/>
      </c>
      <c r="K178" s="1564" t="str">
        <f t="shared" si="46"/>
        <v/>
      </c>
      <c r="M178" s="1564" t="str">
        <f t="shared" si="47"/>
        <v/>
      </c>
      <c r="O178" s="1564" t="str">
        <f t="shared" si="48"/>
        <v/>
      </c>
      <c r="Q178" s="1564" t="str">
        <f t="shared" si="49"/>
        <v/>
      </c>
      <c r="S178" s="1564" t="str">
        <f t="shared" si="50"/>
        <v/>
      </c>
      <c r="U178" s="1564" t="str">
        <f t="shared" si="51"/>
        <v/>
      </c>
      <c r="W178" s="1564" t="str">
        <f t="shared" si="52"/>
        <v/>
      </c>
      <c r="Y178" s="1564" t="str">
        <f t="shared" si="53"/>
        <v/>
      </c>
      <c r="AA178" s="1564" t="str">
        <f t="shared" si="54"/>
        <v/>
      </c>
      <c r="AC178" s="1564" t="str">
        <f t="shared" si="55"/>
        <v/>
      </c>
      <c r="AE178" s="1564" t="str">
        <f t="shared" si="56"/>
        <v/>
      </c>
      <c r="AG178" s="1564" t="str">
        <f t="shared" si="57"/>
        <v/>
      </c>
      <c r="AI178" s="1564" t="str">
        <f t="shared" si="58"/>
        <v/>
      </c>
      <c r="AK178" s="1564" t="str">
        <f t="shared" si="59"/>
        <v/>
      </c>
      <c r="AM178" s="1564" t="str">
        <f t="shared" si="60"/>
        <v/>
      </c>
      <c r="AO178" s="1564" t="str">
        <f t="shared" si="61"/>
        <v/>
      </c>
      <c r="AQ178" s="1564" t="str">
        <f t="shared" si="62"/>
        <v/>
      </c>
    </row>
    <row r="179" spans="5:43">
      <c r="E179" s="1564" t="str">
        <f t="shared" si="64"/>
        <v/>
      </c>
      <c r="G179" s="1564" t="str">
        <f t="shared" si="64"/>
        <v/>
      </c>
      <c r="I179" s="1564" t="str">
        <f t="shared" si="45"/>
        <v/>
      </c>
      <c r="K179" s="1564" t="str">
        <f t="shared" si="46"/>
        <v/>
      </c>
      <c r="M179" s="1564" t="str">
        <f t="shared" si="47"/>
        <v/>
      </c>
      <c r="O179" s="1564" t="str">
        <f t="shared" si="48"/>
        <v/>
      </c>
      <c r="Q179" s="1564" t="str">
        <f t="shared" si="49"/>
        <v/>
      </c>
      <c r="S179" s="1564" t="str">
        <f t="shared" si="50"/>
        <v/>
      </c>
      <c r="U179" s="1564" t="str">
        <f t="shared" si="51"/>
        <v/>
      </c>
      <c r="W179" s="1564" t="str">
        <f t="shared" si="52"/>
        <v/>
      </c>
      <c r="Y179" s="1564" t="str">
        <f t="shared" si="53"/>
        <v/>
      </c>
      <c r="AA179" s="1564" t="str">
        <f t="shared" si="54"/>
        <v/>
      </c>
      <c r="AC179" s="1564" t="str">
        <f t="shared" si="55"/>
        <v/>
      </c>
      <c r="AE179" s="1564" t="str">
        <f t="shared" si="56"/>
        <v/>
      </c>
      <c r="AG179" s="1564" t="str">
        <f t="shared" si="57"/>
        <v/>
      </c>
      <c r="AI179" s="1564" t="str">
        <f t="shared" si="58"/>
        <v/>
      </c>
      <c r="AK179" s="1564" t="str">
        <f t="shared" si="59"/>
        <v/>
      </c>
      <c r="AM179" s="1564" t="str">
        <f t="shared" si="60"/>
        <v/>
      </c>
      <c r="AO179" s="1564" t="str">
        <f t="shared" si="61"/>
        <v/>
      </c>
      <c r="AQ179" s="1564" t="str">
        <f t="shared" si="62"/>
        <v/>
      </c>
    </row>
    <row r="180" spans="5:43">
      <c r="E180" s="1564" t="str">
        <f t="shared" si="64"/>
        <v/>
      </c>
      <c r="G180" s="1564" t="str">
        <f t="shared" si="64"/>
        <v/>
      </c>
      <c r="I180" s="1564" t="str">
        <f t="shared" si="45"/>
        <v/>
      </c>
      <c r="K180" s="1564" t="str">
        <f t="shared" si="46"/>
        <v/>
      </c>
      <c r="M180" s="1564" t="str">
        <f t="shared" si="47"/>
        <v/>
      </c>
      <c r="O180" s="1564" t="str">
        <f t="shared" si="48"/>
        <v/>
      </c>
      <c r="Q180" s="1564" t="str">
        <f t="shared" si="49"/>
        <v/>
      </c>
      <c r="S180" s="1564" t="str">
        <f t="shared" si="50"/>
        <v/>
      </c>
      <c r="U180" s="1564" t="str">
        <f t="shared" si="51"/>
        <v/>
      </c>
      <c r="W180" s="1564" t="str">
        <f t="shared" si="52"/>
        <v/>
      </c>
      <c r="Y180" s="1564" t="str">
        <f t="shared" si="53"/>
        <v/>
      </c>
      <c r="AA180" s="1564" t="str">
        <f t="shared" si="54"/>
        <v/>
      </c>
      <c r="AC180" s="1564" t="str">
        <f t="shared" si="55"/>
        <v/>
      </c>
      <c r="AE180" s="1564" t="str">
        <f t="shared" si="56"/>
        <v/>
      </c>
      <c r="AG180" s="1564" t="str">
        <f t="shared" si="57"/>
        <v/>
      </c>
      <c r="AI180" s="1564" t="str">
        <f t="shared" si="58"/>
        <v/>
      </c>
      <c r="AK180" s="1564" t="str">
        <f t="shared" si="59"/>
        <v/>
      </c>
      <c r="AM180" s="1564" t="str">
        <f t="shared" si="60"/>
        <v/>
      </c>
      <c r="AO180" s="1564" t="str">
        <f t="shared" si="61"/>
        <v/>
      </c>
      <c r="AQ180" s="1564" t="str">
        <f t="shared" si="62"/>
        <v/>
      </c>
    </row>
    <row r="181" spans="5:43">
      <c r="E181" s="1564" t="str">
        <f t="shared" si="64"/>
        <v/>
      </c>
      <c r="G181" s="1564" t="str">
        <f t="shared" si="64"/>
        <v/>
      </c>
      <c r="I181" s="1564" t="str">
        <f t="shared" si="45"/>
        <v/>
      </c>
      <c r="K181" s="1564" t="str">
        <f t="shared" si="46"/>
        <v/>
      </c>
      <c r="M181" s="1564" t="str">
        <f t="shared" si="47"/>
        <v/>
      </c>
      <c r="O181" s="1564" t="str">
        <f t="shared" si="48"/>
        <v/>
      </c>
      <c r="Q181" s="1564" t="str">
        <f t="shared" si="49"/>
        <v/>
      </c>
      <c r="S181" s="1564" t="str">
        <f t="shared" si="50"/>
        <v/>
      </c>
      <c r="U181" s="1564" t="str">
        <f t="shared" si="51"/>
        <v/>
      </c>
      <c r="W181" s="1564" t="str">
        <f t="shared" si="52"/>
        <v/>
      </c>
      <c r="Y181" s="1564" t="str">
        <f t="shared" si="53"/>
        <v/>
      </c>
      <c r="AA181" s="1564" t="str">
        <f t="shared" si="54"/>
        <v/>
      </c>
      <c r="AC181" s="1564" t="str">
        <f t="shared" si="55"/>
        <v/>
      </c>
      <c r="AE181" s="1564" t="str">
        <f t="shared" si="56"/>
        <v/>
      </c>
      <c r="AG181" s="1564" t="str">
        <f t="shared" si="57"/>
        <v/>
      </c>
      <c r="AI181" s="1564" t="str">
        <f t="shared" si="58"/>
        <v/>
      </c>
      <c r="AK181" s="1564" t="str">
        <f t="shared" si="59"/>
        <v/>
      </c>
      <c r="AM181" s="1564" t="str">
        <f t="shared" si="60"/>
        <v/>
      </c>
      <c r="AO181" s="1564" t="str">
        <f t="shared" si="61"/>
        <v/>
      </c>
      <c r="AQ181" s="1564" t="str">
        <f t="shared" si="62"/>
        <v/>
      </c>
    </row>
    <row r="182" spans="5:43">
      <c r="E182" s="1564" t="str">
        <f t="shared" si="64"/>
        <v/>
      </c>
      <c r="G182" s="1564" t="str">
        <f t="shared" si="64"/>
        <v/>
      </c>
      <c r="I182" s="1564" t="str">
        <f t="shared" si="45"/>
        <v/>
      </c>
      <c r="K182" s="1564" t="str">
        <f t="shared" si="46"/>
        <v/>
      </c>
      <c r="M182" s="1564" t="str">
        <f t="shared" si="47"/>
        <v/>
      </c>
      <c r="O182" s="1564" t="str">
        <f t="shared" si="48"/>
        <v/>
      </c>
      <c r="Q182" s="1564" t="str">
        <f t="shared" si="49"/>
        <v/>
      </c>
      <c r="S182" s="1564" t="str">
        <f t="shared" si="50"/>
        <v/>
      </c>
      <c r="U182" s="1564" t="str">
        <f t="shared" si="51"/>
        <v/>
      </c>
      <c r="W182" s="1564" t="str">
        <f t="shared" si="52"/>
        <v/>
      </c>
      <c r="Y182" s="1564" t="str">
        <f t="shared" si="53"/>
        <v/>
      </c>
      <c r="AA182" s="1564" t="str">
        <f t="shared" si="54"/>
        <v/>
      </c>
      <c r="AC182" s="1564" t="str">
        <f t="shared" si="55"/>
        <v/>
      </c>
      <c r="AE182" s="1564" t="str">
        <f t="shared" si="56"/>
        <v/>
      </c>
      <c r="AG182" s="1564" t="str">
        <f t="shared" si="57"/>
        <v/>
      </c>
      <c r="AI182" s="1564" t="str">
        <f t="shared" si="58"/>
        <v/>
      </c>
      <c r="AK182" s="1564" t="str">
        <f t="shared" si="59"/>
        <v/>
      </c>
      <c r="AM182" s="1564" t="str">
        <f t="shared" si="60"/>
        <v/>
      </c>
      <c r="AO182" s="1564" t="str">
        <f t="shared" si="61"/>
        <v/>
      </c>
      <c r="AQ182" s="1564" t="str">
        <f t="shared" si="62"/>
        <v/>
      </c>
    </row>
    <row r="183" spans="5:43">
      <c r="E183" s="1564" t="str">
        <f t="shared" si="64"/>
        <v/>
      </c>
      <c r="G183" s="1564" t="str">
        <f t="shared" si="64"/>
        <v/>
      </c>
      <c r="I183" s="1564" t="str">
        <f t="shared" si="45"/>
        <v/>
      </c>
      <c r="K183" s="1564" t="str">
        <f t="shared" si="46"/>
        <v/>
      </c>
      <c r="M183" s="1564" t="str">
        <f t="shared" si="47"/>
        <v/>
      </c>
      <c r="O183" s="1564" t="str">
        <f t="shared" si="48"/>
        <v/>
      </c>
      <c r="Q183" s="1564" t="str">
        <f t="shared" si="49"/>
        <v/>
      </c>
      <c r="S183" s="1564" t="str">
        <f t="shared" si="50"/>
        <v/>
      </c>
      <c r="U183" s="1564" t="str">
        <f t="shared" si="51"/>
        <v/>
      </c>
      <c r="W183" s="1564" t="str">
        <f t="shared" si="52"/>
        <v/>
      </c>
      <c r="Y183" s="1564" t="str">
        <f t="shared" si="53"/>
        <v/>
      </c>
      <c r="AA183" s="1564" t="str">
        <f t="shared" si="54"/>
        <v/>
      </c>
      <c r="AC183" s="1564" t="str">
        <f t="shared" si="55"/>
        <v/>
      </c>
      <c r="AE183" s="1564" t="str">
        <f t="shared" si="56"/>
        <v/>
      </c>
      <c r="AG183" s="1564" t="str">
        <f t="shared" si="57"/>
        <v/>
      </c>
      <c r="AI183" s="1564" t="str">
        <f t="shared" si="58"/>
        <v/>
      </c>
      <c r="AK183" s="1564" t="str">
        <f t="shared" si="59"/>
        <v/>
      </c>
      <c r="AM183" s="1564" t="str">
        <f t="shared" si="60"/>
        <v/>
      </c>
      <c r="AO183" s="1564" t="str">
        <f t="shared" si="61"/>
        <v/>
      </c>
      <c r="AQ183" s="1564" t="str">
        <f t="shared" si="62"/>
        <v/>
      </c>
    </row>
    <row r="184" spans="5:43">
      <c r="E184" s="1564" t="str">
        <f t="shared" si="64"/>
        <v/>
      </c>
      <c r="G184" s="1564" t="str">
        <f t="shared" si="64"/>
        <v/>
      </c>
      <c r="I184" s="1564" t="str">
        <f t="shared" si="45"/>
        <v/>
      </c>
      <c r="K184" s="1564" t="str">
        <f t="shared" si="46"/>
        <v/>
      </c>
      <c r="M184" s="1564" t="str">
        <f t="shared" si="47"/>
        <v/>
      </c>
      <c r="O184" s="1564" t="str">
        <f t="shared" si="48"/>
        <v/>
      </c>
      <c r="Q184" s="1564" t="str">
        <f t="shared" si="49"/>
        <v/>
      </c>
      <c r="S184" s="1564" t="str">
        <f t="shared" si="50"/>
        <v/>
      </c>
      <c r="U184" s="1564" t="str">
        <f t="shared" si="51"/>
        <v/>
      </c>
      <c r="W184" s="1564" t="str">
        <f t="shared" si="52"/>
        <v/>
      </c>
      <c r="Y184" s="1564" t="str">
        <f t="shared" si="53"/>
        <v/>
      </c>
      <c r="AA184" s="1564" t="str">
        <f t="shared" si="54"/>
        <v/>
      </c>
      <c r="AC184" s="1564" t="str">
        <f t="shared" si="55"/>
        <v/>
      </c>
      <c r="AE184" s="1564" t="str">
        <f t="shared" si="56"/>
        <v/>
      </c>
      <c r="AG184" s="1564" t="str">
        <f t="shared" si="57"/>
        <v/>
      </c>
      <c r="AI184" s="1564" t="str">
        <f t="shared" si="58"/>
        <v/>
      </c>
      <c r="AK184" s="1564" t="str">
        <f t="shared" si="59"/>
        <v/>
      </c>
      <c r="AM184" s="1564" t="str">
        <f t="shared" si="60"/>
        <v/>
      </c>
      <c r="AO184" s="1564" t="str">
        <f t="shared" si="61"/>
        <v/>
      </c>
      <c r="AQ184" s="1564" t="str">
        <f t="shared" si="62"/>
        <v/>
      </c>
    </row>
    <row r="185" spans="5:43">
      <c r="E185" s="1564" t="str">
        <f t="shared" si="64"/>
        <v/>
      </c>
      <c r="G185" s="1564" t="str">
        <f t="shared" si="64"/>
        <v/>
      </c>
      <c r="I185" s="1564" t="str">
        <f t="shared" si="45"/>
        <v/>
      </c>
      <c r="K185" s="1564" t="str">
        <f t="shared" si="46"/>
        <v/>
      </c>
      <c r="M185" s="1564" t="str">
        <f t="shared" si="47"/>
        <v/>
      </c>
      <c r="O185" s="1564" t="str">
        <f t="shared" si="48"/>
        <v/>
      </c>
      <c r="Q185" s="1564" t="str">
        <f t="shared" si="49"/>
        <v/>
      </c>
      <c r="S185" s="1564" t="str">
        <f t="shared" si="50"/>
        <v/>
      </c>
      <c r="U185" s="1564" t="str">
        <f t="shared" si="51"/>
        <v/>
      </c>
      <c r="W185" s="1564" t="str">
        <f t="shared" si="52"/>
        <v/>
      </c>
      <c r="Y185" s="1564" t="str">
        <f t="shared" si="53"/>
        <v/>
      </c>
      <c r="AA185" s="1564" t="str">
        <f t="shared" si="54"/>
        <v/>
      </c>
      <c r="AC185" s="1564" t="str">
        <f t="shared" si="55"/>
        <v/>
      </c>
      <c r="AE185" s="1564" t="str">
        <f t="shared" si="56"/>
        <v/>
      </c>
      <c r="AG185" s="1564" t="str">
        <f t="shared" si="57"/>
        <v/>
      </c>
      <c r="AI185" s="1564" t="str">
        <f t="shared" si="58"/>
        <v/>
      </c>
      <c r="AK185" s="1564" t="str">
        <f t="shared" si="59"/>
        <v/>
      </c>
      <c r="AM185" s="1564" t="str">
        <f t="shared" si="60"/>
        <v/>
      </c>
      <c r="AO185" s="1564" t="str">
        <f t="shared" si="61"/>
        <v/>
      </c>
      <c r="AQ185" s="1564" t="str">
        <f t="shared" si="62"/>
        <v/>
      </c>
    </row>
    <row r="186" spans="5:43">
      <c r="E186" s="1564" t="str">
        <f t="shared" si="64"/>
        <v/>
      </c>
      <c r="G186" s="1564" t="str">
        <f t="shared" si="64"/>
        <v/>
      </c>
      <c r="I186" s="1564" t="str">
        <f t="shared" si="45"/>
        <v/>
      </c>
      <c r="K186" s="1564" t="str">
        <f t="shared" si="46"/>
        <v/>
      </c>
      <c r="M186" s="1564" t="str">
        <f t="shared" si="47"/>
        <v/>
      </c>
      <c r="O186" s="1564" t="str">
        <f t="shared" si="48"/>
        <v/>
      </c>
      <c r="Q186" s="1564" t="str">
        <f t="shared" si="49"/>
        <v/>
      </c>
      <c r="S186" s="1564" t="str">
        <f t="shared" si="50"/>
        <v/>
      </c>
      <c r="U186" s="1564" t="str">
        <f t="shared" si="51"/>
        <v/>
      </c>
      <c r="W186" s="1564" t="str">
        <f t="shared" si="52"/>
        <v/>
      </c>
      <c r="Y186" s="1564" t="str">
        <f t="shared" si="53"/>
        <v/>
      </c>
      <c r="AA186" s="1564" t="str">
        <f t="shared" si="54"/>
        <v/>
      </c>
      <c r="AC186" s="1564" t="str">
        <f t="shared" si="55"/>
        <v/>
      </c>
      <c r="AE186" s="1564" t="str">
        <f t="shared" si="56"/>
        <v/>
      </c>
      <c r="AG186" s="1564" t="str">
        <f t="shared" si="57"/>
        <v/>
      </c>
      <c r="AI186" s="1564" t="str">
        <f t="shared" si="58"/>
        <v/>
      </c>
      <c r="AK186" s="1564" t="str">
        <f t="shared" si="59"/>
        <v/>
      </c>
      <c r="AM186" s="1564" t="str">
        <f t="shared" si="60"/>
        <v/>
      </c>
      <c r="AO186" s="1564" t="str">
        <f t="shared" si="61"/>
        <v/>
      </c>
      <c r="AQ186" s="1564" t="str">
        <f t="shared" si="62"/>
        <v/>
      </c>
    </row>
    <row r="187" spans="5:43">
      <c r="E187" s="1564" t="str">
        <f t="shared" si="64"/>
        <v/>
      </c>
      <c r="G187" s="1564" t="str">
        <f t="shared" si="64"/>
        <v/>
      </c>
      <c r="I187" s="1564" t="str">
        <f t="shared" si="45"/>
        <v/>
      </c>
      <c r="K187" s="1564" t="str">
        <f t="shared" si="46"/>
        <v/>
      </c>
      <c r="M187" s="1564" t="str">
        <f t="shared" si="47"/>
        <v/>
      </c>
      <c r="O187" s="1564" t="str">
        <f t="shared" si="48"/>
        <v/>
      </c>
      <c r="Q187" s="1564" t="str">
        <f t="shared" si="49"/>
        <v/>
      </c>
      <c r="S187" s="1564" t="str">
        <f t="shared" si="50"/>
        <v/>
      </c>
      <c r="U187" s="1564" t="str">
        <f t="shared" si="51"/>
        <v/>
      </c>
      <c r="W187" s="1564" t="str">
        <f t="shared" si="52"/>
        <v/>
      </c>
      <c r="Y187" s="1564" t="str">
        <f t="shared" si="53"/>
        <v/>
      </c>
      <c r="AA187" s="1564" t="str">
        <f t="shared" si="54"/>
        <v/>
      </c>
      <c r="AC187" s="1564" t="str">
        <f t="shared" si="55"/>
        <v/>
      </c>
      <c r="AE187" s="1564" t="str">
        <f t="shared" si="56"/>
        <v/>
      </c>
      <c r="AG187" s="1564" t="str">
        <f t="shared" si="57"/>
        <v/>
      </c>
      <c r="AI187" s="1564" t="str">
        <f t="shared" si="58"/>
        <v/>
      </c>
      <c r="AK187" s="1564" t="str">
        <f t="shared" si="59"/>
        <v/>
      </c>
      <c r="AM187" s="1564" t="str">
        <f t="shared" si="60"/>
        <v/>
      </c>
      <c r="AO187" s="1564" t="str">
        <f t="shared" si="61"/>
        <v/>
      </c>
      <c r="AQ187" s="1564" t="str">
        <f t="shared" si="62"/>
        <v/>
      </c>
    </row>
    <row r="188" spans="5:43">
      <c r="E188" s="1564" t="str">
        <f t="shared" si="64"/>
        <v/>
      </c>
      <c r="G188" s="1564" t="str">
        <f t="shared" si="64"/>
        <v/>
      </c>
      <c r="I188" s="1564" t="str">
        <f t="shared" si="45"/>
        <v/>
      </c>
      <c r="K188" s="1564" t="str">
        <f t="shared" si="46"/>
        <v/>
      </c>
      <c r="M188" s="1564" t="str">
        <f t="shared" si="47"/>
        <v/>
      </c>
      <c r="O188" s="1564" t="str">
        <f t="shared" si="48"/>
        <v/>
      </c>
      <c r="Q188" s="1564" t="str">
        <f t="shared" si="49"/>
        <v/>
      </c>
      <c r="S188" s="1564" t="str">
        <f t="shared" si="50"/>
        <v/>
      </c>
      <c r="U188" s="1564" t="str">
        <f t="shared" si="51"/>
        <v/>
      </c>
      <c r="W188" s="1564" t="str">
        <f t="shared" si="52"/>
        <v/>
      </c>
      <c r="Y188" s="1564" t="str">
        <f t="shared" si="53"/>
        <v/>
      </c>
      <c r="AA188" s="1564" t="str">
        <f t="shared" si="54"/>
        <v/>
      </c>
      <c r="AC188" s="1564" t="str">
        <f t="shared" si="55"/>
        <v/>
      </c>
      <c r="AE188" s="1564" t="str">
        <f t="shared" si="56"/>
        <v/>
      </c>
      <c r="AG188" s="1564" t="str">
        <f t="shared" si="57"/>
        <v/>
      </c>
      <c r="AI188" s="1564" t="str">
        <f t="shared" si="58"/>
        <v/>
      </c>
      <c r="AK188" s="1564" t="str">
        <f t="shared" si="59"/>
        <v/>
      </c>
      <c r="AM188" s="1564" t="str">
        <f t="shared" si="60"/>
        <v/>
      </c>
      <c r="AO188" s="1564" t="str">
        <f t="shared" si="61"/>
        <v/>
      </c>
      <c r="AQ188" s="1564" t="str">
        <f t="shared" si="62"/>
        <v/>
      </c>
    </row>
    <row r="189" spans="5:43">
      <c r="E189" s="1564" t="str">
        <f t="shared" ref="E189:G204" si="65">IF(OR($B189=0,D189=0),"",D189/$B189)</f>
        <v/>
      </c>
      <c r="G189" s="1564" t="str">
        <f t="shared" si="65"/>
        <v/>
      </c>
      <c r="I189" s="1564" t="str">
        <f t="shared" si="45"/>
        <v/>
      </c>
      <c r="K189" s="1564" t="str">
        <f t="shared" si="46"/>
        <v/>
      </c>
      <c r="M189" s="1564" t="str">
        <f t="shared" si="47"/>
        <v/>
      </c>
      <c r="O189" s="1564" t="str">
        <f t="shared" si="48"/>
        <v/>
      </c>
      <c r="Q189" s="1564" t="str">
        <f t="shared" si="49"/>
        <v/>
      </c>
      <c r="S189" s="1564" t="str">
        <f t="shared" si="50"/>
        <v/>
      </c>
      <c r="U189" s="1564" t="str">
        <f t="shared" si="51"/>
        <v/>
      </c>
      <c r="W189" s="1564" t="str">
        <f t="shared" si="52"/>
        <v/>
      </c>
      <c r="Y189" s="1564" t="str">
        <f t="shared" si="53"/>
        <v/>
      </c>
      <c r="AA189" s="1564" t="str">
        <f t="shared" si="54"/>
        <v/>
      </c>
      <c r="AC189" s="1564" t="str">
        <f t="shared" si="55"/>
        <v/>
      </c>
      <c r="AE189" s="1564" t="str">
        <f t="shared" si="56"/>
        <v/>
      </c>
      <c r="AG189" s="1564" t="str">
        <f t="shared" si="57"/>
        <v/>
      </c>
      <c r="AI189" s="1564" t="str">
        <f t="shared" si="58"/>
        <v/>
      </c>
      <c r="AK189" s="1564" t="str">
        <f t="shared" si="59"/>
        <v/>
      </c>
      <c r="AM189" s="1564" t="str">
        <f t="shared" si="60"/>
        <v/>
      </c>
      <c r="AO189" s="1564" t="str">
        <f t="shared" si="61"/>
        <v/>
      </c>
      <c r="AQ189" s="1564" t="str">
        <f t="shared" si="62"/>
        <v/>
      </c>
    </row>
    <row r="190" spans="5:43">
      <c r="E190" s="1564" t="str">
        <f t="shared" si="65"/>
        <v/>
      </c>
      <c r="G190" s="1564" t="str">
        <f t="shared" si="65"/>
        <v/>
      </c>
      <c r="I190" s="1564" t="str">
        <f t="shared" si="45"/>
        <v/>
      </c>
      <c r="K190" s="1564" t="str">
        <f t="shared" si="46"/>
        <v/>
      </c>
      <c r="M190" s="1564" t="str">
        <f t="shared" si="47"/>
        <v/>
      </c>
      <c r="O190" s="1564" t="str">
        <f t="shared" si="48"/>
        <v/>
      </c>
      <c r="Q190" s="1564" t="str">
        <f t="shared" si="49"/>
        <v/>
      </c>
      <c r="S190" s="1564" t="str">
        <f t="shared" si="50"/>
        <v/>
      </c>
      <c r="U190" s="1564" t="str">
        <f t="shared" si="51"/>
        <v/>
      </c>
      <c r="W190" s="1564" t="str">
        <f t="shared" si="52"/>
        <v/>
      </c>
      <c r="Y190" s="1564" t="str">
        <f t="shared" si="53"/>
        <v/>
      </c>
      <c r="AA190" s="1564" t="str">
        <f t="shared" si="54"/>
        <v/>
      </c>
      <c r="AC190" s="1564" t="str">
        <f t="shared" si="55"/>
        <v/>
      </c>
      <c r="AE190" s="1564" t="str">
        <f t="shared" si="56"/>
        <v/>
      </c>
      <c r="AG190" s="1564" t="str">
        <f t="shared" si="57"/>
        <v/>
      </c>
      <c r="AI190" s="1564" t="str">
        <f t="shared" si="58"/>
        <v/>
      </c>
      <c r="AK190" s="1564" t="str">
        <f t="shared" si="59"/>
        <v/>
      </c>
      <c r="AM190" s="1564" t="str">
        <f t="shared" si="60"/>
        <v/>
      </c>
      <c r="AO190" s="1564" t="str">
        <f t="shared" si="61"/>
        <v/>
      </c>
      <c r="AQ190" s="1564" t="str">
        <f t="shared" si="62"/>
        <v/>
      </c>
    </row>
    <row r="191" spans="5:43">
      <c r="E191" s="1564" t="str">
        <f t="shared" si="65"/>
        <v/>
      </c>
      <c r="G191" s="1564" t="str">
        <f t="shared" si="65"/>
        <v/>
      </c>
      <c r="I191" s="1564" t="str">
        <f t="shared" si="45"/>
        <v/>
      </c>
      <c r="K191" s="1564" t="str">
        <f t="shared" si="46"/>
        <v/>
      </c>
      <c r="M191" s="1564" t="str">
        <f t="shared" si="47"/>
        <v/>
      </c>
      <c r="O191" s="1564" t="str">
        <f t="shared" si="48"/>
        <v/>
      </c>
      <c r="Q191" s="1564" t="str">
        <f t="shared" si="49"/>
        <v/>
      </c>
      <c r="S191" s="1564" t="str">
        <f t="shared" si="50"/>
        <v/>
      </c>
      <c r="U191" s="1564" t="str">
        <f t="shared" si="51"/>
        <v/>
      </c>
      <c r="W191" s="1564" t="str">
        <f t="shared" si="52"/>
        <v/>
      </c>
      <c r="Y191" s="1564" t="str">
        <f t="shared" si="53"/>
        <v/>
      </c>
      <c r="AA191" s="1564" t="str">
        <f t="shared" si="54"/>
        <v/>
      </c>
      <c r="AC191" s="1564" t="str">
        <f t="shared" si="55"/>
        <v/>
      </c>
      <c r="AE191" s="1564" t="str">
        <f t="shared" si="56"/>
        <v/>
      </c>
      <c r="AG191" s="1564" t="str">
        <f t="shared" si="57"/>
        <v/>
      </c>
      <c r="AI191" s="1564" t="str">
        <f t="shared" si="58"/>
        <v/>
      </c>
      <c r="AK191" s="1564" t="str">
        <f t="shared" si="59"/>
        <v/>
      </c>
      <c r="AM191" s="1564" t="str">
        <f t="shared" si="60"/>
        <v/>
      </c>
      <c r="AO191" s="1564" t="str">
        <f t="shared" si="61"/>
        <v/>
      </c>
      <c r="AQ191" s="1564" t="str">
        <f t="shared" si="62"/>
        <v/>
      </c>
    </row>
    <row r="192" spans="5:43">
      <c r="E192" s="1564" t="str">
        <f t="shared" si="65"/>
        <v/>
      </c>
      <c r="G192" s="1564" t="str">
        <f t="shared" si="65"/>
        <v/>
      </c>
      <c r="I192" s="1564" t="str">
        <f t="shared" si="45"/>
        <v/>
      </c>
      <c r="K192" s="1564" t="str">
        <f t="shared" si="46"/>
        <v/>
      </c>
      <c r="M192" s="1564" t="str">
        <f t="shared" si="47"/>
        <v/>
      </c>
      <c r="O192" s="1564" t="str">
        <f t="shared" si="48"/>
        <v/>
      </c>
      <c r="Q192" s="1564" t="str">
        <f t="shared" si="49"/>
        <v/>
      </c>
      <c r="S192" s="1564" t="str">
        <f t="shared" si="50"/>
        <v/>
      </c>
      <c r="U192" s="1564" t="str">
        <f t="shared" si="51"/>
        <v/>
      </c>
      <c r="W192" s="1564" t="str">
        <f t="shared" si="52"/>
        <v/>
      </c>
      <c r="Y192" s="1564" t="str">
        <f t="shared" si="53"/>
        <v/>
      </c>
      <c r="AA192" s="1564" t="str">
        <f t="shared" si="54"/>
        <v/>
      </c>
      <c r="AC192" s="1564" t="str">
        <f t="shared" si="55"/>
        <v/>
      </c>
      <c r="AE192" s="1564" t="str">
        <f t="shared" si="56"/>
        <v/>
      </c>
      <c r="AG192" s="1564" t="str">
        <f t="shared" si="57"/>
        <v/>
      </c>
      <c r="AI192" s="1564" t="str">
        <f t="shared" si="58"/>
        <v/>
      </c>
      <c r="AK192" s="1564" t="str">
        <f t="shared" si="59"/>
        <v/>
      </c>
      <c r="AM192" s="1564" t="str">
        <f t="shared" si="60"/>
        <v/>
      </c>
      <c r="AO192" s="1564" t="str">
        <f t="shared" si="61"/>
        <v/>
      </c>
      <c r="AQ192" s="1564" t="str">
        <f t="shared" si="62"/>
        <v/>
      </c>
    </row>
    <row r="193" spans="5:43">
      <c r="E193" s="1564" t="str">
        <f t="shared" si="65"/>
        <v/>
      </c>
      <c r="G193" s="1564" t="str">
        <f t="shared" si="65"/>
        <v/>
      </c>
      <c r="I193" s="1564" t="str">
        <f t="shared" si="45"/>
        <v/>
      </c>
      <c r="K193" s="1564" t="str">
        <f t="shared" si="46"/>
        <v/>
      </c>
      <c r="M193" s="1564" t="str">
        <f t="shared" si="47"/>
        <v/>
      </c>
      <c r="O193" s="1564" t="str">
        <f t="shared" si="48"/>
        <v/>
      </c>
      <c r="Q193" s="1564" t="str">
        <f t="shared" si="49"/>
        <v/>
      </c>
      <c r="S193" s="1564" t="str">
        <f t="shared" si="50"/>
        <v/>
      </c>
      <c r="U193" s="1564" t="str">
        <f t="shared" si="51"/>
        <v/>
      </c>
      <c r="W193" s="1564" t="str">
        <f t="shared" si="52"/>
        <v/>
      </c>
      <c r="Y193" s="1564" t="str">
        <f t="shared" si="53"/>
        <v/>
      </c>
      <c r="AA193" s="1564" t="str">
        <f t="shared" si="54"/>
        <v/>
      </c>
      <c r="AC193" s="1564" t="str">
        <f t="shared" si="55"/>
        <v/>
      </c>
      <c r="AE193" s="1564" t="str">
        <f t="shared" si="56"/>
        <v/>
      </c>
      <c r="AG193" s="1564" t="str">
        <f t="shared" si="57"/>
        <v/>
      </c>
      <c r="AI193" s="1564" t="str">
        <f t="shared" si="58"/>
        <v/>
      </c>
      <c r="AK193" s="1564" t="str">
        <f t="shared" si="59"/>
        <v/>
      </c>
      <c r="AM193" s="1564" t="str">
        <f t="shared" si="60"/>
        <v/>
      </c>
      <c r="AO193" s="1564" t="str">
        <f t="shared" si="61"/>
        <v/>
      </c>
      <c r="AQ193" s="1564" t="str">
        <f t="shared" si="62"/>
        <v/>
      </c>
    </row>
    <row r="194" spans="5:43">
      <c r="E194" s="1564" t="str">
        <f t="shared" si="65"/>
        <v/>
      </c>
      <c r="G194" s="1564" t="str">
        <f t="shared" si="65"/>
        <v/>
      </c>
      <c r="I194" s="1564" t="str">
        <f t="shared" si="45"/>
        <v/>
      </c>
      <c r="K194" s="1564" t="str">
        <f t="shared" si="46"/>
        <v/>
      </c>
      <c r="M194" s="1564" t="str">
        <f t="shared" si="47"/>
        <v/>
      </c>
      <c r="O194" s="1564" t="str">
        <f t="shared" si="48"/>
        <v/>
      </c>
      <c r="Q194" s="1564" t="str">
        <f t="shared" si="49"/>
        <v/>
      </c>
      <c r="S194" s="1564" t="str">
        <f t="shared" si="50"/>
        <v/>
      </c>
      <c r="U194" s="1564" t="str">
        <f t="shared" si="51"/>
        <v/>
      </c>
      <c r="W194" s="1564" t="str">
        <f t="shared" si="52"/>
        <v/>
      </c>
      <c r="Y194" s="1564" t="str">
        <f t="shared" si="53"/>
        <v/>
      </c>
      <c r="AA194" s="1564" t="str">
        <f t="shared" si="54"/>
        <v/>
      </c>
      <c r="AC194" s="1564" t="str">
        <f t="shared" si="55"/>
        <v/>
      </c>
      <c r="AE194" s="1564" t="str">
        <f t="shared" si="56"/>
        <v/>
      </c>
      <c r="AG194" s="1564" t="str">
        <f t="shared" si="57"/>
        <v/>
      </c>
      <c r="AI194" s="1564" t="str">
        <f t="shared" si="58"/>
        <v/>
      </c>
      <c r="AK194" s="1564" t="str">
        <f t="shared" si="59"/>
        <v/>
      </c>
      <c r="AM194" s="1564" t="str">
        <f t="shared" si="60"/>
        <v/>
      </c>
      <c r="AO194" s="1564" t="str">
        <f t="shared" si="61"/>
        <v/>
      </c>
      <c r="AQ194" s="1564" t="str">
        <f t="shared" si="62"/>
        <v/>
      </c>
    </row>
    <row r="195" spans="5:43">
      <c r="E195" s="1564" t="str">
        <f t="shared" si="65"/>
        <v/>
      </c>
      <c r="G195" s="1564" t="str">
        <f t="shared" si="65"/>
        <v/>
      </c>
      <c r="I195" s="1564" t="str">
        <f t="shared" si="45"/>
        <v/>
      </c>
      <c r="K195" s="1564" t="str">
        <f t="shared" si="46"/>
        <v/>
      </c>
      <c r="M195" s="1564" t="str">
        <f t="shared" si="47"/>
        <v/>
      </c>
      <c r="O195" s="1564" t="str">
        <f t="shared" si="48"/>
        <v/>
      </c>
      <c r="Q195" s="1564" t="str">
        <f t="shared" si="49"/>
        <v/>
      </c>
      <c r="S195" s="1564" t="str">
        <f t="shared" si="50"/>
        <v/>
      </c>
      <c r="U195" s="1564" t="str">
        <f t="shared" si="51"/>
        <v/>
      </c>
      <c r="W195" s="1564" t="str">
        <f t="shared" si="52"/>
        <v/>
      </c>
      <c r="Y195" s="1564" t="str">
        <f t="shared" si="53"/>
        <v/>
      </c>
      <c r="AA195" s="1564" t="str">
        <f t="shared" si="54"/>
        <v/>
      </c>
      <c r="AC195" s="1564" t="str">
        <f t="shared" si="55"/>
        <v/>
      </c>
      <c r="AE195" s="1564" t="str">
        <f t="shared" si="56"/>
        <v/>
      </c>
      <c r="AG195" s="1564" t="str">
        <f t="shared" si="57"/>
        <v/>
      </c>
      <c r="AI195" s="1564" t="str">
        <f t="shared" si="58"/>
        <v/>
      </c>
      <c r="AK195" s="1564" t="str">
        <f t="shared" si="59"/>
        <v/>
      </c>
      <c r="AM195" s="1564" t="str">
        <f t="shared" si="60"/>
        <v/>
      </c>
      <c r="AO195" s="1564" t="str">
        <f t="shared" si="61"/>
        <v/>
      </c>
      <c r="AQ195" s="1564" t="str">
        <f t="shared" si="62"/>
        <v/>
      </c>
    </row>
    <row r="196" spans="5:43">
      <c r="E196" s="1564" t="str">
        <f t="shared" si="65"/>
        <v/>
      </c>
      <c r="G196" s="1564" t="str">
        <f t="shared" si="65"/>
        <v/>
      </c>
      <c r="I196" s="1564" t="str">
        <f t="shared" si="45"/>
        <v/>
      </c>
      <c r="K196" s="1564" t="str">
        <f t="shared" si="46"/>
        <v/>
      </c>
      <c r="M196" s="1564" t="str">
        <f t="shared" si="47"/>
        <v/>
      </c>
      <c r="O196" s="1564" t="str">
        <f t="shared" si="48"/>
        <v/>
      </c>
      <c r="Q196" s="1564" t="str">
        <f t="shared" si="49"/>
        <v/>
      </c>
      <c r="S196" s="1564" t="str">
        <f t="shared" si="50"/>
        <v/>
      </c>
      <c r="U196" s="1564" t="str">
        <f t="shared" si="51"/>
        <v/>
      </c>
      <c r="W196" s="1564" t="str">
        <f t="shared" si="52"/>
        <v/>
      </c>
      <c r="Y196" s="1564" t="str">
        <f t="shared" si="53"/>
        <v/>
      </c>
      <c r="AA196" s="1564" t="str">
        <f t="shared" si="54"/>
        <v/>
      </c>
      <c r="AC196" s="1564" t="str">
        <f t="shared" si="55"/>
        <v/>
      </c>
      <c r="AE196" s="1564" t="str">
        <f t="shared" si="56"/>
        <v/>
      </c>
      <c r="AG196" s="1564" t="str">
        <f t="shared" si="57"/>
        <v/>
      </c>
      <c r="AI196" s="1564" t="str">
        <f t="shared" si="58"/>
        <v/>
      </c>
      <c r="AK196" s="1564" t="str">
        <f t="shared" si="59"/>
        <v/>
      </c>
      <c r="AM196" s="1564" t="str">
        <f t="shared" si="60"/>
        <v/>
      </c>
      <c r="AO196" s="1564" t="str">
        <f t="shared" si="61"/>
        <v/>
      </c>
      <c r="AQ196" s="1564" t="str">
        <f t="shared" si="62"/>
        <v/>
      </c>
    </row>
    <row r="197" spans="5:43">
      <c r="E197" s="1564" t="str">
        <f t="shared" si="65"/>
        <v/>
      </c>
      <c r="G197" s="1564" t="str">
        <f t="shared" si="65"/>
        <v/>
      </c>
      <c r="I197" s="1564" t="str">
        <f t="shared" si="45"/>
        <v/>
      </c>
      <c r="K197" s="1564" t="str">
        <f t="shared" si="46"/>
        <v/>
      </c>
      <c r="M197" s="1564" t="str">
        <f t="shared" si="47"/>
        <v/>
      </c>
      <c r="O197" s="1564" t="str">
        <f t="shared" si="48"/>
        <v/>
      </c>
      <c r="Q197" s="1564" t="str">
        <f t="shared" si="49"/>
        <v/>
      </c>
      <c r="S197" s="1564" t="str">
        <f t="shared" si="50"/>
        <v/>
      </c>
      <c r="U197" s="1564" t="str">
        <f t="shared" si="51"/>
        <v/>
      </c>
      <c r="W197" s="1564" t="str">
        <f t="shared" si="52"/>
        <v/>
      </c>
      <c r="Y197" s="1564" t="str">
        <f t="shared" si="53"/>
        <v/>
      </c>
      <c r="AA197" s="1564" t="str">
        <f t="shared" si="54"/>
        <v/>
      </c>
      <c r="AC197" s="1564" t="str">
        <f t="shared" si="55"/>
        <v/>
      </c>
      <c r="AE197" s="1564" t="str">
        <f t="shared" si="56"/>
        <v/>
      </c>
      <c r="AG197" s="1564" t="str">
        <f t="shared" si="57"/>
        <v/>
      </c>
      <c r="AI197" s="1564" t="str">
        <f t="shared" si="58"/>
        <v/>
      </c>
      <c r="AK197" s="1564" t="str">
        <f t="shared" si="59"/>
        <v/>
      </c>
      <c r="AM197" s="1564" t="str">
        <f t="shared" si="60"/>
        <v/>
      </c>
      <c r="AO197" s="1564" t="str">
        <f t="shared" si="61"/>
        <v/>
      </c>
      <c r="AQ197" s="1564" t="str">
        <f t="shared" si="62"/>
        <v/>
      </c>
    </row>
    <row r="198" spans="5:43">
      <c r="E198" s="1564" t="str">
        <f t="shared" si="65"/>
        <v/>
      </c>
      <c r="G198" s="1564" t="str">
        <f t="shared" si="65"/>
        <v/>
      </c>
      <c r="I198" s="1564" t="str">
        <f t="shared" si="45"/>
        <v/>
      </c>
      <c r="K198" s="1564" t="str">
        <f t="shared" si="46"/>
        <v/>
      </c>
      <c r="M198" s="1564" t="str">
        <f t="shared" si="47"/>
        <v/>
      </c>
      <c r="O198" s="1564" t="str">
        <f t="shared" si="48"/>
        <v/>
      </c>
      <c r="Q198" s="1564" t="str">
        <f t="shared" si="49"/>
        <v/>
      </c>
      <c r="S198" s="1564" t="str">
        <f t="shared" si="50"/>
        <v/>
      </c>
      <c r="U198" s="1564" t="str">
        <f t="shared" si="51"/>
        <v/>
      </c>
      <c r="W198" s="1564" t="str">
        <f t="shared" si="52"/>
        <v/>
      </c>
      <c r="Y198" s="1564" t="str">
        <f t="shared" si="53"/>
        <v/>
      </c>
      <c r="AA198" s="1564" t="str">
        <f t="shared" si="54"/>
        <v/>
      </c>
      <c r="AC198" s="1564" t="str">
        <f t="shared" si="55"/>
        <v/>
      </c>
      <c r="AE198" s="1564" t="str">
        <f t="shared" si="56"/>
        <v/>
      </c>
      <c r="AG198" s="1564" t="str">
        <f t="shared" si="57"/>
        <v/>
      </c>
      <c r="AI198" s="1564" t="str">
        <f t="shared" si="58"/>
        <v/>
      </c>
      <c r="AK198" s="1564" t="str">
        <f t="shared" si="59"/>
        <v/>
      </c>
      <c r="AM198" s="1564" t="str">
        <f t="shared" si="60"/>
        <v/>
      </c>
      <c r="AO198" s="1564" t="str">
        <f t="shared" si="61"/>
        <v/>
      </c>
      <c r="AQ198" s="1564" t="str">
        <f t="shared" si="62"/>
        <v/>
      </c>
    </row>
    <row r="199" spans="5:43">
      <c r="E199" s="1564" t="str">
        <f t="shared" si="65"/>
        <v/>
      </c>
      <c r="G199" s="1564" t="str">
        <f t="shared" si="65"/>
        <v/>
      </c>
      <c r="I199" s="1564" t="str">
        <f t="shared" si="45"/>
        <v/>
      </c>
      <c r="K199" s="1564" t="str">
        <f t="shared" si="46"/>
        <v/>
      </c>
      <c r="M199" s="1564" t="str">
        <f t="shared" si="47"/>
        <v/>
      </c>
      <c r="O199" s="1564" t="str">
        <f t="shared" si="48"/>
        <v/>
      </c>
      <c r="Q199" s="1564" t="str">
        <f t="shared" si="49"/>
        <v/>
      </c>
      <c r="S199" s="1564" t="str">
        <f t="shared" si="50"/>
        <v/>
      </c>
      <c r="U199" s="1564" t="str">
        <f t="shared" si="51"/>
        <v/>
      </c>
      <c r="W199" s="1564" t="str">
        <f t="shared" si="52"/>
        <v/>
      </c>
      <c r="Y199" s="1564" t="str">
        <f t="shared" si="53"/>
        <v/>
      </c>
      <c r="AA199" s="1564" t="str">
        <f t="shared" si="54"/>
        <v/>
      </c>
      <c r="AC199" s="1564" t="str">
        <f t="shared" si="55"/>
        <v/>
      </c>
      <c r="AE199" s="1564" t="str">
        <f t="shared" si="56"/>
        <v/>
      </c>
      <c r="AG199" s="1564" t="str">
        <f t="shared" si="57"/>
        <v/>
      </c>
      <c r="AI199" s="1564" t="str">
        <f t="shared" si="58"/>
        <v/>
      </c>
      <c r="AK199" s="1564" t="str">
        <f t="shared" si="59"/>
        <v/>
      </c>
      <c r="AM199" s="1564" t="str">
        <f t="shared" si="60"/>
        <v/>
      </c>
      <c r="AO199" s="1564" t="str">
        <f t="shared" si="61"/>
        <v/>
      </c>
      <c r="AQ199" s="1564" t="str">
        <f t="shared" si="62"/>
        <v/>
      </c>
    </row>
    <row r="200" spans="5:43">
      <c r="E200" s="1564" t="str">
        <f t="shared" si="65"/>
        <v/>
      </c>
      <c r="G200" s="1564" t="str">
        <f t="shared" si="65"/>
        <v/>
      </c>
      <c r="I200" s="1564" t="str">
        <f t="shared" si="45"/>
        <v/>
      </c>
      <c r="K200" s="1564" t="str">
        <f t="shared" si="46"/>
        <v/>
      </c>
      <c r="M200" s="1564" t="str">
        <f t="shared" si="47"/>
        <v/>
      </c>
      <c r="O200" s="1564" t="str">
        <f t="shared" si="48"/>
        <v/>
      </c>
      <c r="Q200" s="1564" t="str">
        <f t="shared" si="49"/>
        <v/>
      </c>
      <c r="S200" s="1564" t="str">
        <f t="shared" si="50"/>
        <v/>
      </c>
      <c r="U200" s="1564" t="str">
        <f t="shared" si="51"/>
        <v/>
      </c>
      <c r="W200" s="1564" t="str">
        <f t="shared" si="52"/>
        <v/>
      </c>
      <c r="Y200" s="1564" t="str">
        <f t="shared" si="53"/>
        <v/>
      </c>
      <c r="AA200" s="1564" t="str">
        <f t="shared" si="54"/>
        <v/>
      </c>
      <c r="AC200" s="1564" t="str">
        <f t="shared" si="55"/>
        <v/>
      </c>
      <c r="AE200" s="1564" t="str">
        <f t="shared" si="56"/>
        <v/>
      </c>
      <c r="AG200" s="1564" t="str">
        <f t="shared" si="57"/>
        <v/>
      </c>
      <c r="AI200" s="1564" t="str">
        <f t="shared" si="58"/>
        <v/>
      </c>
      <c r="AK200" s="1564" t="str">
        <f t="shared" si="59"/>
        <v/>
      </c>
      <c r="AM200" s="1564" t="str">
        <f t="shared" si="60"/>
        <v/>
      </c>
      <c r="AO200" s="1564" t="str">
        <f t="shared" si="61"/>
        <v/>
      </c>
      <c r="AQ200" s="1564" t="str">
        <f t="shared" si="62"/>
        <v/>
      </c>
    </row>
    <row r="201" spans="5:43">
      <c r="E201" s="1564" t="str">
        <f t="shared" si="65"/>
        <v/>
      </c>
      <c r="G201" s="1564" t="str">
        <f t="shared" si="65"/>
        <v/>
      </c>
      <c r="I201" s="1564" t="str">
        <f t="shared" si="45"/>
        <v/>
      </c>
      <c r="K201" s="1564" t="str">
        <f t="shared" si="46"/>
        <v/>
      </c>
      <c r="M201" s="1564" t="str">
        <f t="shared" si="47"/>
        <v/>
      </c>
      <c r="O201" s="1564" t="str">
        <f t="shared" si="48"/>
        <v/>
      </c>
      <c r="Q201" s="1564" t="str">
        <f t="shared" si="49"/>
        <v/>
      </c>
      <c r="S201" s="1564" t="str">
        <f t="shared" si="50"/>
        <v/>
      </c>
      <c r="U201" s="1564" t="str">
        <f t="shared" si="51"/>
        <v/>
      </c>
      <c r="W201" s="1564" t="str">
        <f t="shared" si="52"/>
        <v/>
      </c>
      <c r="Y201" s="1564" t="str">
        <f t="shared" si="53"/>
        <v/>
      </c>
      <c r="AA201" s="1564" t="str">
        <f t="shared" si="54"/>
        <v/>
      </c>
      <c r="AC201" s="1564" t="str">
        <f t="shared" si="55"/>
        <v/>
      </c>
      <c r="AE201" s="1564" t="str">
        <f t="shared" si="56"/>
        <v/>
      </c>
      <c r="AG201" s="1564" t="str">
        <f t="shared" si="57"/>
        <v/>
      </c>
      <c r="AI201" s="1564" t="str">
        <f t="shared" si="58"/>
        <v/>
      </c>
      <c r="AK201" s="1564" t="str">
        <f t="shared" si="59"/>
        <v/>
      </c>
      <c r="AM201" s="1564" t="str">
        <f t="shared" si="60"/>
        <v/>
      </c>
      <c r="AO201" s="1564" t="str">
        <f t="shared" si="61"/>
        <v/>
      </c>
      <c r="AQ201" s="1564" t="str">
        <f t="shared" si="62"/>
        <v/>
      </c>
    </row>
    <row r="202" spans="5:43">
      <c r="E202" s="1564" t="str">
        <f t="shared" si="65"/>
        <v/>
      </c>
      <c r="G202" s="1564" t="str">
        <f t="shared" si="65"/>
        <v/>
      </c>
      <c r="I202" s="1564" t="str">
        <f t="shared" si="45"/>
        <v/>
      </c>
      <c r="K202" s="1564" t="str">
        <f t="shared" si="46"/>
        <v/>
      </c>
      <c r="M202" s="1564" t="str">
        <f t="shared" si="47"/>
        <v/>
      </c>
      <c r="O202" s="1564" t="str">
        <f t="shared" si="48"/>
        <v/>
      </c>
      <c r="Q202" s="1564" t="str">
        <f t="shared" si="49"/>
        <v/>
      </c>
      <c r="S202" s="1564" t="str">
        <f t="shared" si="50"/>
        <v/>
      </c>
      <c r="U202" s="1564" t="str">
        <f t="shared" si="51"/>
        <v/>
      </c>
      <c r="W202" s="1564" t="str">
        <f t="shared" si="52"/>
        <v/>
      </c>
      <c r="Y202" s="1564" t="str">
        <f t="shared" si="53"/>
        <v/>
      </c>
      <c r="AA202" s="1564" t="str">
        <f t="shared" si="54"/>
        <v/>
      </c>
      <c r="AC202" s="1564" t="str">
        <f t="shared" si="55"/>
        <v/>
      </c>
      <c r="AE202" s="1564" t="str">
        <f t="shared" si="56"/>
        <v/>
      </c>
      <c r="AG202" s="1564" t="str">
        <f t="shared" si="57"/>
        <v/>
      </c>
      <c r="AI202" s="1564" t="str">
        <f t="shared" si="58"/>
        <v/>
      </c>
      <c r="AK202" s="1564" t="str">
        <f t="shared" si="59"/>
        <v/>
      </c>
      <c r="AM202" s="1564" t="str">
        <f t="shared" si="60"/>
        <v/>
      </c>
      <c r="AO202" s="1564" t="str">
        <f t="shared" si="61"/>
        <v/>
      </c>
      <c r="AQ202" s="1564" t="str">
        <f t="shared" si="62"/>
        <v/>
      </c>
    </row>
    <row r="203" spans="5:43">
      <c r="E203" s="1564" t="str">
        <f t="shared" si="65"/>
        <v/>
      </c>
      <c r="G203" s="1564" t="str">
        <f t="shared" si="65"/>
        <v/>
      </c>
      <c r="I203" s="1564" t="str">
        <f t="shared" si="45"/>
        <v/>
      </c>
      <c r="K203" s="1564" t="str">
        <f t="shared" si="46"/>
        <v/>
      </c>
      <c r="M203" s="1564" t="str">
        <f t="shared" si="47"/>
        <v/>
      </c>
      <c r="O203" s="1564" t="str">
        <f t="shared" si="48"/>
        <v/>
      </c>
      <c r="Q203" s="1564" t="str">
        <f t="shared" si="49"/>
        <v/>
      </c>
      <c r="S203" s="1564" t="str">
        <f t="shared" si="50"/>
        <v/>
      </c>
      <c r="U203" s="1564" t="str">
        <f t="shared" si="51"/>
        <v/>
      </c>
      <c r="W203" s="1564" t="str">
        <f t="shared" si="52"/>
        <v/>
      </c>
      <c r="Y203" s="1564" t="str">
        <f t="shared" si="53"/>
        <v/>
      </c>
      <c r="AA203" s="1564" t="str">
        <f t="shared" si="54"/>
        <v/>
      </c>
      <c r="AC203" s="1564" t="str">
        <f t="shared" si="55"/>
        <v/>
      </c>
      <c r="AE203" s="1564" t="str">
        <f t="shared" si="56"/>
        <v/>
      </c>
      <c r="AG203" s="1564" t="str">
        <f t="shared" si="57"/>
        <v/>
      </c>
      <c r="AI203" s="1564" t="str">
        <f t="shared" si="58"/>
        <v/>
      </c>
      <c r="AK203" s="1564" t="str">
        <f t="shared" si="59"/>
        <v/>
      </c>
      <c r="AM203" s="1564" t="str">
        <f t="shared" si="60"/>
        <v/>
      </c>
      <c r="AO203" s="1564" t="str">
        <f t="shared" si="61"/>
        <v/>
      </c>
      <c r="AQ203" s="1564" t="str">
        <f t="shared" si="62"/>
        <v/>
      </c>
    </row>
    <row r="204" spans="5:43">
      <c r="E204" s="1564" t="str">
        <f t="shared" si="65"/>
        <v/>
      </c>
      <c r="G204" s="1564" t="str">
        <f t="shared" si="65"/>
        <v/>
      </c>
      <c r="I204" s="1564" t="str">
        <f t="shared" si="45"/>
        <v/>
      </c>
      <c r="K204" s="1564" t="str">
        <f t="shared" si="46"/>
        <v/>
      </c>
      <c r="M204" s="1564" t="str">
        <f t="shared" si="47"/>
        <v/>
      </c>
      <c r="O204" s="1564" t="str">
        <f t="shared" si="48"/>
        <v/>
      </c>
      <c r="Q204" s="1564" t="str">
        <f t="shared" si="49"/>
        <v/>
      </c>
      <c r="S204" s="1564" t="str">
        <f t="shared" si="50"/>
        <v/>
      </c>
      <c r="U204" s="1564" t="str">
        <f t="shared" si="51"/>
        <v/>
      </c>
      <c r="W204" s="1564" t="str">
        <f t="shared" si="52"/>
        <v/>
      </c>
      <c r="Y204" s="1564" t="str">
        <f t="shared" si="53"/>
        <v/>
      </c>
      <c r="AA204" s="1564" t="str">
        <f t="shared" si="54"/>
        <v/>
      </c>
      <c r="AC204" s="1564" t="str">
        <f t="shared" si="55"/>
        <v/>
      </c>
      <c r="AE204" s="1564" t="str">
        <f t="shared" si="56"/>
        <v/>
      </c>
      <c r="AG204" s="1564" t="str">
        <f t="shared" si="57"/>
        <v/>
      </c>
      <c r="AI204" s="1564" t="str">
        <f t="shared" si="58"/>
        <v/>
      </c>
      <c r="AK204" s="1564" t="str">
        <f t="shared" si="59"/>
        <v/>
      </c>
      <c r="AM204" s="1564" t="str">
        <f t="shared" si="60"/>
        <v/>
      </c>
      <c r="AO204" s="1564" t="str">
        <f t="shared" si="61"/>
        <v/>
      </c>
      <c r="AQ204" s="1564" t="str">
        <f t="shared" si="62"/>
        <v/>
      </c>
    </row>
    <row r="205" spans="5:43">
      <c r="E205" s="1564" t="str">
        <f t="shared" ref="E205:G220" si="66">IF(OR($B205=0,D205=0),"",D205/$B205)</f>
        <v/>
      </c>
      <c r="G205" s="1564" t="str">
        <f t="shared" si="66"/>
        <v/>
      </c>
      <c r="I205" s="1564" t="str">
        <f t="shared" ref="I205:I268" si="67">IF(OR($B205=0,H205=0),"",H205/$B205)</f>
        <v/>
      </c>
      <c r="K205" s="1564" t="str">
        <f t="shared" ref="K205:K268" si="68">IF(OR($B205=0,J205=0),"",J205/$B205)</f>
        <v/>
      </c>
      <c r="M205" s="1564" t="str">
        <f t="shared" ref="M205:M268" si="69">IF(OR($B205=0,L205=0),"",L205/$B205)</f>
        <v/>
      </c>
      <c r="O205" s="1564" t="str">
        <f t="shared" ref="O205:O268" si="70">IF(OR($B205=0,N205=0),"",N205/$B205)</f>
        <v/>
      </c>
      <c r="Q205" s="1564" t="str">
        <f t="shared" ref="Q205:Q268" si="71">IF(OR($B205=0,P205=0),"",P205/$B205)</f>
        <v/>
      </c>
      <c r="S205" s="1564" t="str">
        <f t="shared" ref="S205:S268" si="72">IF(OR($B205=0,R205=0),"",R205/$B205)</f>
        <v/>
      </c>
      <c r="U205" s="1564" t="str">
        <f t="shared" ref="U205:U268" si="73">IF(OR($B205=0,T205=0),"",T205/$B205)</f>
        <v/>
      </c>
      <c r="W205" s="1564" t="str">
        <f t="shared" ref="W205:W268" si="74">IF(OR($B205=0,V205=0),"",V205/$B205)</f>
        <v/>
      </c>
      <c r="Y205" s="1564" t="str">
        <f t="shared" ref="Y205:Y268" si="75">IF(OR($B205=0,X205=0),"",X205/$B205)</f>
        <v/>
      </c>
      <c r="AA205" s="1564" t="str">
        <f t="shared" ref="AA205:AA268" si="76">IF(OR($B205=0,Z205=0),"",Z205/$B205)</f>
        <v/>
      </c>
      <c r="AC205" s="1564" t="str">
        <f t="shared" ref="AC205:AC268" si="77">IF(OR($B205=0,AB205=0),"",AB205/$B205)</f>
        <v/>
      </c>
      <c r="AE205" s="1564" t="str">
        <f t="shared" ref="AE205:AE268" si="78">IF(OR($B205=0,AD205=0),"",AD205/$B205)</f>
        <v/>
      </c>
      <c r="AG205" s="1564" t="str">
        <f t="shared" ref="AG205:AG268" si="79">IF(OR($B205=0,AF205=0),"",AF205/$B205)</f>
        <v/>
      </c>
      <c r="AI205" s="1564" t="str">
        <f t="shared" ref="AI205:AI268" si="80">IF(OR($B205=0,AH205=0),"",AH205/$B205)</f>
        <v/>
      </c>
      <c r="AK205" s="1564" t="str">
        <f t="shared" ref="AK205:AK268" si="81">IF(OR($B205=0,AJ205=0),"",AJ205/$B205)</f>
        <v/>
      </c>
      <c r="AM205" s="1564" t="str">
        <f t="shared" ref="AM205:AM268" si="82">IF(OR($B205=0,AL205=0),"",AL205/$B205)</f>
        <v/>
      </c>
      <c r="AO205" s="1564" t="str">
        <f t="shared" ref="AO205:AO268" si="83">IF(OR($B205=0,AN205=0),"",AN205/$B205)</f>
        <v/>
      </c>
      <c r="AQ205" s="1564" t="str">
        <f t="shared" ref="AQ205:AQ268" si="84">IF(OR($B205=0,AP205=0),"",AP205/$B205)</f>
        <v/>
      </c>
    </row>
    <row r="206" spans="5:43">
      <c r="E206" s="1564" t="str">
        <f t="shared" si="66"/>
        <v/>
      </c>
      <c r="G206" s="1564" t="str">
        <f t="shared" si="66"/>
        <v/>
      </c>
      <c r="I206" s="1564" t="str">
        <f t="shared" si="67"/>
        <v/>
      </c>
      <c r="K206" s="1564" t="str">
        <f t="shared" si="68"/>
        <v/>
      </c>
      <c r="M206" s="1564" t="str">
        <f t="shared" si="69"/>
        <v/>
      </c>
      <c r="O206" s="1564" t="str">
        <f t="shared" si="70"/>
        <v/>
      </c>
      <c r="Q206" s="1564" t="str">
        <f t="shared" si="71"/>
        <v/>
      </c>
      <c r="S206" s="1564" t="str">
        <f t="shared" si="72"/>
        <v/>
      </c>
      <c r="U206" s="1564" t="str">
        <f t="shared" si="73"/>
        <v/>
      </c>
      <c r="W206" s="1564" t="str">
        <f t="shared" si="74"/>
        <v/>
      </c>
      <c r="Y206" s="1564" t="str">
        <f t="shared" si="75"/>
        <v/>
      </c>
      <c r="AA206" s="1564" t="str">
        <f t="shared" si="76"/>
        <v/>
      </c>
      <c r="AC206" s="1564" t="str">
        <f t="shared" si="77"/>
        <v/>
      </c>
      <c r="AE206" s="1564" t="str">
        <f t="shared" si="78"/>
        <v/>
      </c>
      <c r="AG206" s="1564" t="str">
        <f t="shared" si="79"/>
        <v/>
      </c>
      <c r="AI206" s="1564" t="str">
        <f t="shared" si="80"/>
        <v/>
      </c>
      <c r="AK206" s="1564" t="str">
        <f t="shared" si="81"/>
        <v/>
      </c>
      <c r="AM206" s="1564" t="str">
        <f t="shared" si="82"/>
        <v/>
      </c>
      <c r="AO206" s="1564" t="str">
        <f t="shared" si="83"/>
        <v/>
      </c>
      <c r="AQ206" s="1564" t="str">
        <f t="shared" si="84"/>
        <v/>
      </c>
    </row>
    <row r="207" spans="5:43">
      <c r="E207" s="1564" t="str">
        <f t="shared" si="66"/>
        <v/>
      </c>
      <c r="G207" s="1564" t="str">
        <f t="shared" si="66"/>
        <v/>
      </c>
      <c r="I207" s="1564" t="str">
        <f t="shared" si="67"/>
        <v/>
      </c>
      <c r="K207" s="1564" t="str">
        <f t="shared" si="68"/>
        <v/>
      </c>
      <c r="M207" s="1564" t="str">
        <f t="shared" si="69"/>
        <v/>
      </c>
      <c r="O207" s="1564" t="str">
        <f t="shared" si="70"/>
        <v/>
      </c>
      <c r="Q207" s="1564" t="str">
        <f t="shared" si="71"/>
        <v/>
      </c>
      <c r="S207" s="1564" t="str">
        <f t="shared" si="72"/>
        <v/>
      </c>
      <c r="U207" s="1564" t="str">
        <f t="shared" si="73"/>
        <v/>
      </c>
      <c r="W207" s="1564" t="str">
        <f t="shared" si="74"/>
        <v/>
      </c>
      <c r="Y207" s="1564" t="str">
        <f t="shared" si="75"/>
        <v/>
      </c>
      <c r="AA207" s="1564" t="str">
        <f t="shared" si="76"/>
        <v/>
      </c>
      <c r="AC207" s="1564" t="str">
        <f t="shared" si="77"/>
        <v/>
      </c>
      <c r="AE207" s="1564" t="str">
        <f t="shared" si="78"/>
        <v/>
      </c>
      <c r="AG207" s="1564" t="str">
        <f t="shared" si="79"/>
        <v/>
      </c>
      <c r="AI207" s="1564" t="str">
        <f t="shared" si="80"/>
        <v/>
      </c>
      <c r="AK207" s="1564" t="str">
        <f t="shared" si="81"/>
        <v/>
      </c>
      <c r="AM207" s="1564" t="str">
        <f t="shared" si="82"/>
        <v/>
      </c>
      <c r="AO207" s="1564" t="str">
        <f t="shared" si="83"/>
        <v/>
      </c>
      <c r="AQ207" s="1564" t="str">
        <f t="shared" si="84"/>
        <v/>
      </c>
    </row>
    <row r="208" spans="5:43">
      <c r="E208" s="1564" t="str">
        <f t="shared" si="66"/>
        <v/>
      </c>
      <c r="G208" s="1564" t="str">
        <f t="shared" si="66"/>
        <v/>
      </c>
      <c r="I208" s="1564" t="str">
        <f t="shared" si="67"/>
        <v/>
      </c>
      <c r="K208" s="1564" t="str">
        <f t="shared" si="68"/>
        <v/>
      </c>
      <c r="M208" s="1564" t="str">
        <f t="shared" si="69"/>
        <v/>
      </c>
      <c r="O208" s="1564" t="str">
        <f t="shared" si="70"/>
        <v/>
      </c>
      <c r="Q208" s="1564" t="str">
        <f t="shared" si="71"/>
        <v/>
      </c>
      <c r="S208" s="1564" t="str">
        <f t="shared" si="72"/>
        <v/>
      </c>
      <c r="U208" s="1564" t="str">
        <f t="shared" si="73"/>
        <v/>
      </c>
      <c r="W208" s="1564" t="str">
        <f t="shared" si="74"/>
        <v/>
      </c>
      <c r="Y208" s="1564" t="str">
        <f t="shared" si="75"/>
        <v/>
      </c>
      <c r="AA208" s="1564" t="str">
        <f t="shared" si="76"/>
        <v/>
      </c>
      <c r="AC208" s="1564" t="str">
        <f t="shared" si="77"/>
        <v/>
      </c>
      <c r="AE208" s="1564" t="str">
        <f t="shared" si="78"/>
        <v/>
      </c>
      <c r="AG208" s="1564" t="str">
        <f t="shared" si="79"/>
        <v/>
      </c>
      <c r="AI208" s="1564" t="str">
        <f t="shared" si="80"/>
        <v/>
      </c>
      <c r="AK208" s="1564" t="str">
        <f t="shared" si="81"/>
        <v/>
      </c>
      <c r="AM208" s="1564" t="str">
        <f t="shared" si="82"/>
        <v/>
      </c>
      <c r="AO208" s="1564" t="str">
        <f t="shared" si="83"/>
        <v/>
      </c>
      <c r="AQ208" s="1564" t="str">
        <f t="shared" si="84"/>
        <v/>
      </c>
    </row>
    <row r="209" spans="5:43">
      <c r="E209" s="1564" t="str">
        <f t="shared" si="66"/>
        <v/>
      </c>
      <c r="G209" s="1564" t="str">
        <f t="shared" si="66"/>
        <v/>
      </c>
      <c r="I209" s="1564" t="str">
        <f t="shared" si="67"/>
        <v/>
      </c>
      <c r="K209" s="1564" t="str">
        <f t="shared" si="68"/>
        <v/>
      </c>
      <c r="M209" s="1564" t="str">
        <f t="shared" si="69"/>
        <v/>
      </c>
      <c r="O209" s="1564" t="str">
        <f t="shared" si="70"/>
        <v/>
      </c>
      <c r="Q209" s="1564" t="str">
        <f t="shared" si="71"/>
        <v/>
      </c>
      <c r="S209" s="1564" t="str">
        <f t="shared" si="72"/>
        <v/>
      </c>
      <c r="U209" s="1564" t="str">
        <f t="shared" si="73"/>
        <v/>
      </c>
      <c r="W209" s="1564" t="str">
        <f t="shared" si="74"/>
        <v/>
      </c>
      <c r="Y209" s="1564" t="str">
        <f t="shared" si="75"/>
        <v/>
      </c>
      <c r="AA209" s="1564" t="str">
        <f t="shared" si="76"/>
        <v/>
      </c>
      <c r="AC209" s="1564" t="str">
        <f t="shared" si="77"/>
        <v/>
      </c>
      <c r="AE209" s="1564" t="str">
        <f t="shared" si="78"/>
        <v/>
      </c>
      <c r="AG209" s="1564" t="str">
        <f t="shared" si="79"/>
        <v/>
      </c>
      <c r="AI209" s="1564" t="str">
        <f t="shared" si="80"/>
        <v/>
      </c>
      <c r="AK209" s="1564" t="str">
        <f t="shared" si="81"/>
        <v/>
      </c>
      <c r="AM209" s="1564" t="str">
        <f t="shared" si="82"/>
        <v/>
      </c>
      <c r="AO209" s="1564" t="str">
        <f t="shared" si="83"/>
        <v/>
      </c>
      <c r="AQ209" s="1564" t="str">
        <f t="shared" si="84"/>
        <v/>
      </c>
    </row>
    <row r="210" spans="5:43">
      <c r="E210" s="1564" t="str">
        <f t="shared" si="66"/>
        <v/>
      </c>
      <c r="G210" s="1564" t="str">
        <f t="shared" si="66"/>
        <v/>
      </c>
      <c r="I210" s="1564" t="str">
        <f t="shared" si="67"/>
        <v/>
      </c>
      <c r="K210" s="1564" t="str">
        <f t="shared" si="68"/>
        <v/>
      </c>
      <c r="M210" s="1564" t="str">
        <f t="shared" si="69"/>
        <v/>
      </c>
      <c r="O210" s="1564" t="str">
        <f t="shared" si="70"/>
        <v/>
      </c>
      <c r="Q210" s="1564" t="str">
        <f t="shared" si="71"/>
        <v/>
      </c>
      <c r="S210" s="1564" t="str">
        <f t="shared" si="72"/>
        <v/>
      </c>
      <c r="U210" s="1564" t="str">
        <f t="shared" si="73"/>
        <v/>
      </c>
      <c r="W210" s="1564" t="str">
        <f t="shared" si="74"/>
        <v/>
      </c>
      <c r="Y210" s="1564" t="str">
        <f t="shared" si="75"/>
        <v/>
      </c>
      <c r="AA210" s="1564" t="str">
        <f t="shared" si="76"/>
        <v/>
      </c>
      <c r="AC210" s="1564" t="str">
        <f t="shared" si="77"/>
        <v/>
      </c>
      <c r="AE210" s="1564" t="str">
        <f t="shared" si="78"/>
        <v/>
      </c>
      <c r="AG210" s="1564" t="str">
        <f t="shared" si="79"/>
        <v/>
      </c>
      <c r="AI210" s="1564" t="str">
        <f t="shared" si="80"/>
        <v/>
      </c>
      <c r="AK210" s="1564" t="str">
        <f t="shared" si="81"/>
        <v/>
      </c>
      <c r="AM210" s="1564" t="str">
        <f t="shared" si="82"/>
        <v/>
      </c>
      <c r="AO210" s="1564" t="str">
        <f t="shared" si="83"/>
        <v/>
      </c>
      <c r="AQ210" s="1564" t="str">
        <f t="shared" si="84"/>
        <v/>
      </c>
    </row>
    <row r="211" spans="5:43">
      <c r="E211" s="1564" t="str">
        <f t="shared" si="66"/>
        <v/>
      </c>
      <c r="G211" s="1564" t="str">
        <f t="shared" si="66"/>
        <v/>
      </c>
      <c r="I211" s="1564" t="str">
        <f t="shared" si="67"/>
        <v/>
      </c>
      <c r="K211" s="1564" t="str">
        <f t="shared" si="68"/>
        <v/>
      </c>
      <c r="M211" s="1564" t="str">
        <f t="shared" si="69"/>
        <v/>
      </c>
      <c r="O211" s="1564" t="str">
        <f t="shared" si="70"/>
        <v/>
      </c>
      <c r="Q211" s="1564" t="str">
        <f t="shared" si="71"/>
        <v/>
      </c>
      <c r="S211" s="1564" t="str">
        <f t="shared" si="72"/>
        <v/>
      </c>
      <c r="U211" s="1564" t="str">
        <f t="shared" si="73"/>
        <v/>
      </c>
      <c r="W211" s="1564" t="str">
        <f t="shared" si="74"/>
        <v/>
      </c>
      <c r="Y211" s="1564" t="str">
        <f t="shared" si="75"/>
        <v/>
      </c>
      <c r="AA211" s="1564" t="str">
        <f t="shared" si="76"/>
        <v/>
      </c>
      <c r="AC211" s="1564" t="str">
        <f t="shared" si="77"/>
        <v/>
      </c>
      <c r="AE211" s="1564" t="str">
        <f t="shared" si="78"/>
        <v/>
      </c>
      <c r="AG211" s="1564" t="str">
        <f t="shared" si="79"/>
        <v/>
      </c>
      <c r="AI211" s="1564" t="str">
        <f t="shared" si="80"/>
        <v/>
      </c>
      <c r="AK211" s="1564" t="str">
        <f t="shared" si="81"/>
        <v/>
      </c>
      <c r="AM211" s="1564" t="str">
        <f t="shared" si="82"/>
        <v/>
      </c>
      <c r="AO211" s="1564" t="str">
        <f t="shared" si="83"/>
        <v/>
      </c>
      <c r="AQ211" s="1564" t="str">
        <f t="shared" si="84"/>
        <v/>
      </c>
    </row>
    <row r="212" spans="5:43">
      <c r="E212" s="1564" t="str">
        <f t="shared" si="66"/>
        <v/>
      </c>
      <c r="G212" s="1564" t="str">
        <f t="shared" si="66"/>
        <v/>
      </c>
      <c r="I212" s="1564" t="str">
        <f t="shared" si="67"/>
        <v/>
      </c>
      <c r="K212" s="1564" t="str">
        <f t="shared" si="68"/>
        <v/>
      </c>
      <c r="M212" s="1564" t="str">
        <f t="shared" si="69"/>
        <v/>
      </c>
      <c r="O212" s="1564" t="str">
        <f t="shared" si="70"/>
        <v/>
      </c>
      <c r="Q212" s="1564" t="str">
        <f t="shared" si="71"/>
        <v/>
      </c>
      <c r="S212" s="1564" t="str">
        <f t="shared" si="72"/>
        <v/>
      </c>
      <c r="U212" s="1564" t="str">
        <f t="shared" si="73"/>
        <v/>
      </c>
      <c r="W212" s="1564" t="str">
        <f t="shared" si="74"/>
        <v/>
      </c>
      <c r="Y212" s="1564" t="str">
        <f t="shared" si="75"/>
        <v/>
      </c>
      <c r="AA212" s="1564" t="str">
        <f t="shared" si="76"/>
        <v/>
      </c>
      <c r="AC212" s="1564" t="str">
        <f t="shared" si="77"/>
        <v/>
      </c>
      <c r="AE212" s="1564" t="str">
        <f t="shared" si="78"/>
        <v/>
      </c>
      <c r="AG212" s="1564" t="str">
        <f t="shared" si="79"/>
        <v/>
      </c>
      <c r="AI212" s="1564" t="str">
        <f t="shared" si="80"/>
        <v/>
      </c>
      <c r="AK212" s="1564" t="str">
        <f t="shared" si="81"/>
        <v/>
      </c>
      <c r="AM212" s="1564" t="str">
        <f t="shared" si="82"/>
        <v/>
      </c>
      <c r="AO212" s="1564" t="str">
        <f t="shared" si="83"/>
        <v/>
      </c>
      <c r="AQ212" s="1564" t="str">
        <f t="shared" si="84"/>
        <v/>
      </c>
    </row>
    <row r="213" spans="5:43">
      <c r="E213" s="1564" t="str">
        <f t="shared" si="66"/>
        <v/>
      </c>
      <c r="G213" s="1564" t="str">
        <f t="shared" si="66"/>
        <v/>
      </c>
      <c r="I213" s="1564" t="str">
        <f t="shared" si="67"/>
        <v/>
      </c>
      <c r="K213" s="1564" t="str">
        <f t="shared" si="68"/>
        <v/>
      </c>
      <c r="M213" s="1564" t="str">
        <f t="shared" si="69"/>
        <v/>
      </c>
      <c r="O213" s="1564" t="str">
        <f t="shared" si="70"/>
        <v/>
      </c>
      <c r="Q213" s="1564" t="str">
        <f t="shared" si="71"/>
        <v/>
      </c>
      <c r="S213" s="1564" t="str">
        <f t="shared" si="72"/>
        <v/>
      </c>
      <c r="U213" s="1564" t="str">
        <f t="shared" si="73"/>
        <v/>
      </c>
      <c r="W213" s="1564" t="str">
        <f t="shared" si="74"/>
        <v/>
      </c>
      <c r="Y213" s="1564" t="str">
        <f t="shared" si="75"/>
        <v/>
      </c>
      <c r="AA213" s="1564" t="str">
        <f t="shared" si="76"/>
        <v/>
      </c>
      <c r="AC213" s="1564" t="str">
        <f t="shared" si="77"/>
        <v/>
      </c>
      <c r="AE213" s="1564" t="str">
        <f t="shared" si="78"/>
        <v/>
      </c>
      <c r="AG213" s="1564" t="str">
        <f t="shared" si="79"/>
        <v/>
      </c>
      <c r="AI213" s="1564" t="str">
        <f t="shared" si="80"/>
        <v/>
      </c>
      <c r="AK213" s="1564" t="str">
        <f t="shared" si="81"/>
        <v/>
      </c>
      <c r="AM213" s="1564" t="str">
        <f t="shared" si="82"/>
        <v/>
      </c>
      <c r="AO213" s="1564" t="str">
        <f t="shared" si="83"/>
        <v/>
      </c>
      <c r="AQ213" s="1564" t="str">
        <f t="shared" si="84"/>
        <v/>
      </c>
    </row>
    <row r="214" spans="5:43">
      <c r="E214" s="1564" t="str">
        <f t="shared" si="66"/>
        <v/>
      </c>
      <c r="G214" s="1564" t="str">
        <f t="shared" si="66"/>
        <v/>
      </c>
      <c r="I214" s="1564" t="str">
        <f t="shared" si="67"/>
        <v/>
      </c>
      <c r="K214" s="1564" t="str">
        <f t="shared" si="68"/>
        <v/>
      </c>
      <c r="M214" s="1564" t="str">
        <f t="shared" si="69"/>
        <v/>
      </c>
      <c r="O214" s="1564" t="str">
        <f t="shared" si="70"/>
        <v/>
      </c>
      <c r="Q214" s="1564" t="str">
        <f t="shared" si="71"/>
        <v/>
      </c>
      <c r="S214" s="1564" t="str">
        <f t="shared" si="72"/>
        <v/>
      </c>
      <c r="U214" s="1564" t="str">
        <f t="shared" si="73"/>
        <v/>
      </c>
      <c r="W214" s="1564" t="str">
        <f t="shared" si="74"/>
        <v/>
      </c>
      <c r="Y214" s="1564" t="str">
        <f t="shared" si="75"/>
        <v/>
      </c>
      <c r="AA214" s="1564" t="str">
        <f t="shared" si="76"/>
        <v/>
      </c>
      <c r="AC214" s="1564" t="str">
        <f t="shared" si="77"/>
        <v/>
      </c>
      <c r="AE214" s="1564" t="str">
        <f t="shared" si="78"/>
        <v/>
      </c>
      <c r="AG214" s="1564" t="str">
        <f t="shared" si="79"/>
        <v/>
      </c>
      <c r="AI214" s="1564" t="str">
        <f t="shared" si="80"/>
        <v/>
      </c>
      <c r="AK214" s="1564" t="str">
        <f t="shared" si="81"/>
        <v/>
      </c>
      <c r="AM214" s="1564" t="str">
        <f t="shared" si="82"/>
        <v/>
      </c>
      <c r="AO214" s="1564" t="str">
        <f t="shared" si="83"/>
        <v/>
      </c>
      <c r="AQ214" s="1564" t="str">
        <f t="shared" si="84"/>
        <v/>
      </c>
    </row>
    <row r="215" spans="5:43">
      <c r="E215" s="1564" t="str">
        <f t="shared" si="66"/>
        <v/>
      </c>
      <c r="G215" s="1564" t="str">
        <f t="shared" si="66"/>
        <v/>
      </c>
      <c r="I215" s="1564" t="str">
        <f t="shared" si="67"/>
        <v/>
      </c>
      <c r="K215" s="1564" t="str">
        <f t="shared" si="68"/>
        <v/>
      </c>
      <c r="M215" s="1564" t="str">
        <f t="shared" si="69"/>
        <v/>
      </c>
      <c r="O215" s="1564" t="str">
        <f t="shared" si="70"/>
        <v/>
      </c>
      <c r="Q215" s="1564" t="str">
        <f t="shared" si="71"/>
        <v/>
      </c>
      <c r="S215" s="1564" t="str">
        <f t="shared" si="72"/>
        <v/>
      </c>
      <c r="U215" s="1564" t="str">
        <f t="shared" si="73"/>
        <v/>
      </c>
      <c r="W215" s="1564" t="str">
        <f t="shared" si="74"/>
        <v/>
      </c>
      <c r="Y215" s="1564" t="str">
        <f t="shared" si="75"/>
        <v/>
      </c>
      <c r="AA215" s="1564" t="str">
        <f t="shared" si="76"/>
        <v/>
      </c>
      <c r="AC215" s="1564" t="str">
        <f t="shared" si="77"/>
        <v/>
      </c>
      <c r="AE215" s="1564" t="str">
        <f t="shared" si="78"/>
        <v/>
      </c>
      <c r="AG215" s="1564" t="str">
        <f t="shared" si="79"/>
        <v/>
      </c>
      <c r="AI215" s="1564" t="str">
        <f t="shared" si="80"/>
        <v/>
      </c>
      <c r="AK215" s="1564" t="str">
        <f t="shared" si="81"/>
        <v/>
      </c>
      <c r="AM215" s="1564" t="str">
        <f t="shared" si="82"/>
        <v/>
      </c>
      <c r="AO215" s="1564" t="str">
        <f t="shared" si="83"/>
        <v/>
      </c>
      <c r="AQ215" s="1564" t="str">
        <f t="shared" si="84"/>
        <v/>
      </c>
    </row>
    <row r="216" spans="5:43">
      <c r="E216" s="1564" t="str">
        <f t="shared" si="66"/>
        <v/>
      </c>
      <c r="G216" s="1564" t="str">
        <f t="shared" si="66"/>
        <v/>
      </c>
      <c r="I216" s="1564" t="str">
        <f t="shared" si="67"/>
        <v/>
      </c>
      <c r="K216" s="1564" t="str">
        <f t="shared" si="68"/>
        <v/>
      </c>
      <c r="M216" s="1564" t="str">
        <f t="shared" si="69"/>
        <v/>
      </c>
      <c r="O216" s="1564" t="str">
        <f t="shared" si="70"/>
        <v/>
      </c>
      <c r="Q216" s="1564" t="str">
        <f t="shared" si="71"/>
        <v/>
      </c>
      <c r="S216" s="1564" t="str">
        <f t="shared" si="72"/>
        <v/>
      </c>
      <c r="U216" s="1564" t="str">
        <f t="shared" si="73"/>
        <v/>
      </c>
      <c r="W216" s="1564" t="str">
        <f t="shared" si="74"/>
        <v/>
      </c>
      <c r="Y216" s="1564" t="str">
        <f t="shared" si="75"/>
        <v/>
      </c>
      <c r="AA216" s="1564" t="str">
        <f t="shared" si="76"/>
        <v/>
      </c>
      <c r="AC216" s="1564" t="str">
        <f t="shared" si="77"/>
        <v/>
      </c>
      <c r="AE216" s="1564" t="str">
        <f t="shared" si="78"/>
        <v/>
      </c>
      <c r="AG216" s="1564" t="str">
        <f t="shared" si="79"/>
        <v/>
      </c>
      <c r="AI216" s="1564" t="str">
        <f t="shared" si="80"/>
        <v/>
      </c>
      <c r="AK216" s="1564" t="str">
        <f t="shared" si="81"/>
        <v/>
      </c>
      <c r="AM216" s="1564" t="str">
        <f t="shared" si="82"/>
        <v/>
      </c>
      <c r="AO216" s="1564" t="str">
        <f t="shared" si="83"/>
        <v/>
      </c>
      <c r="AQ216" s="1564" t="str">
        <f t="shared" si="84"/>
        <v/>
      </c>
    </row>
    <row r="217" spans="5:43">
      <c r="E217" s="1564" t="str">
        <f t="shared" si="66"/>
        <v/>
      </c>
      <c r="G217" s="1564" t="str">
        <f t="shared" si="66"/>
        <v/>
      </c>
      <c r="I217" s="1564" t="str">
        <f t="shared" si="67"/>
        <v/>
      </c>
      <c r="K217" s="1564" t="str">
        <f t="shared" si="68"/>
        <v/>
      </c>
      <c r="M217" s="1564" t="str">
        <f t="shared" si="69"/>
        <v/>
      </c>
      <c r="O217" s="1564" t="str">
        <f t="shared" si="70"/>
        <v/>
      </c>
      <c r="Q217" s="1564" t="str">
        <f t="shared" si="71"/>
        <v/>
      </c>
      <c r="S217" s="1564" t="str">
        <f t="shared" si="72"/>
        <v/>
      </c>
      <c r="U217" s="1564" t="str">
        <f t="shared" si="73"/>
        <v/>
      </c>
      <c r="W217" s="1564" t="str">
        <f t="shared" si="74"/>
        <v/>
      </c>
      <c r="Y217" s="1564" t="str">
        <f t="shared" si="75"/>
        <v/>
      </c>
      <c r="AA217" s="1564" t="str">
        <f t="shared" si="76"/>
        <v/>
      </c>
      <c r="AC217" s="1564" t="str">
        <f t="shared" si="77"/>
        <v/>
      </c>
      <c r="AE217" s="1564" t="str">
        <f t="shared" si="78"/>
        <v/>
      </c>
      <c r="AG217" s="1564" t="str">
        <f t="shared" si="79"/>
        <v/>
      </c>
      <c r="AI217" s="1564" t="str">
        <f t="shared" si="80"/>
        <v/>
      </c>
      <c r="AK217" s="1564" t="str">
        <f t="shared" si="81"/>
        <v/>
      </c>
      <c r="AM217" s="1564" t="str">
        <f t="shared" si="82"/>
        <v/>
      </c>
      <c r="AO217" s="1564" t="str">
        <f t="shared" si="83"/>
        <v/>
      </c>
      <c r="AQ217" s="1564" t="str">
        <f t="shared" si="84"/>
        <v/>
      </c>
    </row>
    <row r="218" spans="5:43">
      <c r="E218" s="1564" t="str">
        <f t="shared" si="66"/>
        <v/>
      </c>
      <c r="G218" s="1564" t="str">
        <f t="shared" si="66"/>
        <v/>
      </c>
      <c r="I218" s="1564" t="str">
        <f t="shared" si="67"/>
        <v/>
      </c>
      <c r="K218" s="1564" t="str">
        <f t="shared" si="68"/>
        <v/>
      </c>
      <c r="M218" s="1564" t="str">
        <f t="shared" si="69"/>
        <v/>
      </c>
      <c r="O218" s="1564" t="str">
        <f t="shared" si="70"/>
        <v/>
      </c>
      <c r="Q218" s="1564" t="str">
        <f t="shared" si="71"/>
        <v/>
      </c>
      <c r="S218" s="1564" t="str">
        <f t="shared" si="72"/>
        <v/>
      </c>
      <c r="U218" s="1564" t="str">
        <f t="shared" si="73"/>
        <v/>
      </c>
      <c r="W218" s="1564" t="str">
        <f t="shared" si="74"/>
        <v/>
      </c>
      <c r="Y218" s="1564" t="str">
        <f t="shared" si="75"/>
        <v/>
      </c>
      <c r="AA218" s="1564" t="str">
        <f t="shared" si="76"/>
        <v/>
      </c>
      <c r="AC218" s="1564" t="str">
        <f t="shared" si="77"/>
        <v/>
      </c>
      <c r="AE218" s="1564" t="str">
        <f t="shared" si="78"/>
        <v/>
      </c>
      <c r="AG218" s="1564" t="str">
        <f t="shared" si="79"/>
        <v/>
      </c>
      <c r="AI218" s="1564" t="str">
        <f t="shared" si="80"/>
        <v/>
      </c>
      <c r="AK218" s="1564" t="str">
        <f t="shared" si="81"/>
        <v/>
      </c>
      <c r="AM218" s="1564" t="str">
        <f t="shared" si="82"/>
        <v/>
      </c>
      <c r="AO218" s="1564" t="str">
        <f t="shared" si="83"/>
        <v/>
      </c>
      <c r="AQ218" s="1564" t="str">
        <f t="shared" si="84"/>
        <v/>
      </c>
    </row>
    <row r="219" spans="5:43">
      <c r="E219" s="1564" t="str">
        <f t="shared" si="66"/>
        <v/>
      </c>
      <c r="G219" s="1564" t="str">
        <f t="shared" si="66"/>
        <v/>
      </c>
      <c r="I219" s="1564" t="str">
        <f t="shared" si="67"/>
        <v/>
      </c>
      <c r="K219" s="1564" t="str">
        <f t="shared" si="68"/>
        <v/>
      </c>
      <c r="M219" s="1564" t="str">
        <f t="shared" si="69"/>
        <v/>
      </c>
      <c r="O219" s="1564" t="str">
        <f t="shared" si="70"/>
        <v/>
      </c>
      <c r="Q219" s="1564" t="str">
        <f t="shared" si="71"/>
        <v/>
      </c>
      <c r="S219" s="1564" t="str">
        <f t="shared" si="72"/>
        <v/>
      </c>
      <c r="U219" s="1564" t="str">
        <f t="shared" si="73"/>
        <v/>
      </c>
      <c r="W219" s="1564" t="str">
        <f t="shared" si="74"/>
        <v/>
      </c>
      <c r="Y219" s="1564" t="str">
        <f t="shared" si="75"/>
        <v/>
      </c>
      <c r="AA219" s="1564" t="str">
        <f t="shared" si="76"/>
        <v/>
      </c>
      <c r="AC219" s="1564" t="str">
        <f t="shared" si="77"/>
        <v/>
      </c>
      <c r="AE219" s="1564" t="str">
        <f t="shared" si="78"/>
        <v/>
      </c>
      <c r="AG219" s="1564" t="str">
        <f t="shared" si="79"/>
        <v/>
      </c>
      <c r="AI219" s="1564" t="str">
        <f t="shared" si="80"/>
        <v/>
      </c>
      <c r="AK219" s="1564" t="str">
        <f t="shared" si="81"/>
        <v/>
      </c>
      <c r="AM219" s="1564" t="str">
        <f t="shared" si="82"/>
        <v/>
      </c>
      <c r="AO219" s="1564" t="str">
        <f t="shared" si="83"/>
        <v/>
      </c>
      <c r="AQ219" s="1564" t="str">
        <f t="shared" si="84"/>
        <v/>
      </c>
    </row>
    <row r="220" spans="5:43">
      <c r="E220" s="1564" t="str">
        <f t="shared" si="66"/>
        <v/>
      </c>
      <c r="G220" s="1564" t="str">
        <f t="shared" si="66"/>
        <v/>
      </c>
      <c r="I220" s="1564" t="str">
        <f t="shared" si="67"/>
        <v/>
      </c>
      <c r="K220" s="1564" t="str">
        <f t="shared" si="68"/>
        <v/>
      </c>
      <c r="M220" s="1564" t="str">
        <f t="shared" si="69"/>
        <v/>
      </c>
      <c r="O220" s="1564" t="str">
        <f t="shared" si="70"/>
        <v/>
      </c>
      <c r="Q220" s="1564" t="str">
        <f t="shared" si="71"/>
        <v/>
      </c>
      <c r="S220" s="1564" t="str">
        <f t="shared" si="72"/>
        <v/>
      </c>
      <c r="U220" s="1564" t="str">
        <f t="shared" si="73"/>
        <v/>
      </c>
      <c r="W220" s="1564" t="str">
        <f t="shared" si="74"/>
        <v/>
      </c>
      <c r="Y220" s="1564" t="str">
        <f t="shared" si="75"/>
        <v/>
      </c>
      <c r="AA220" s="1564" t="str">
        <f t="shared" si="76"/>
        <v/>
      </c>
      <c r="AC220" s="1564" t="str">
        <f t="shared" si="77"/>
        <v/>
      </c>
      <c r="AE220" s="1564" t="str">
        <f t="shared" si="78"/>
        <v/>
      </c>
      <c r="AG220" s="1564" t="str">
        <f t="shared" si="79"/>
        <v/>
      </c>
      <c r="AI220" s="1564" t="str">
        <f t="shared" si="80"/>
        <v/>
      </c>
      <c r="AK220" s="1564" t="str">
        <f t="shared" si="81"/>
        <v/>
      </c>
      <c r="AM220" s="1564" t="str">
        <f t="shared" si="82"/>
        <v/>
      </c>
      <c r="AO220" s="1564" t="str">
        <f t="shared" si="83"/>
        <v/>
      </c>
      <c r="AQ220" s="1564" t="str">
        <f t="shared" si="84"/>
        <v/>
      </c>
    </row>
    <row r="221" spans="5:43">
      <c r="E221" s="1564" t="str">
        <f t="shared" ref="E221:G236" si="85">IF(OR($B221=0,D221=0),"",D221/$B221)</f>
        <v/>
      </c>
      <c r="G221" s="1564" t="str">
        <f t="shared" si="85"/>
        <v/>
      </c>
      <c r="I221" s="1564" t="str">
        <f t="shared" si="67"/>
        <v/>
      </c>
      <c r="K221" s="1564" t="str">
        <f t="shared" si="68"/>
        <v/>
      </c>
      <c r="M221" s="1564" t="str">
        <f t="shared" si="69"/>
        <v/>
      </c>
      <c r="O221" s="1564" t="str">
        <f t="shared" si="70"/>
        <v/>
      </c>
      <c r="Q221" s="1564" t="str">
        <f t="shared" si="71"/>
        <v/>
      </c>
      <c r="S221" s="1564" t="str">
        <f t="shared" si="72"/>
        <v/>
      </c>
      <c r="U221" s="1564" t="str">
        <f t="shared" si="73"/>
        <v/>
      </c>
      <c r="W221" s="1564" t="str">
        <f t="shared" si="74"/>
        <v/>
      </c>
      <c r="Y221" s="1564" t="str">
        <f t="shared" si="75"/>
        <v/>
      </c>
      <c r="AA221" s="1564" t="str">
        <f t="shared" si="76"/>
        <v/>
      </c>
      <c r="AC221" s="1564" t="str">
        <f t="shared" si="77"/>
        <v/>
      </c>
      <c r="AE221" s="1564" t="str">
        <f t="shared" si="78"/>
        <v/>
      </c>
      <c r="AG221" s="1564" t="str">
        <f t="shared" si="79"/>
        <v/>
      </c>
      <c r="AI221" s="1564" t="str">
        <f t="shared" si="80"/>
        <v/>
      </c>
      <c r="AK221" s="1564" t="str">
        <f t="shared" si="81"/>
        <v/>
      </c>
      <c r="AM221" s="1564" t="str">
        <f t="shared" si="82"/>
        <v/>
      </c>
      <c r="AO221" s="1564" t="str">
        <f t="shared" si="83"/>
        <v/>
      </c>
      <c r="AQ221" s="1564" t="str">
        <f t="shared" si="84"/>
        <v/>
      </c>
    </row>
    <row r="222" spans="5:43">
      <c r="E222" s="1564" t="str">
        <f t="shared" si="85"/>
        <v/>
      </c>
      <c r="G222" s="1564" t="str">
        <f t="shared" si="85"/>
        <v/>
      </c>
      <c r="I222" s="1564" t="str">
        <f t="shared" si="67"/>
        <v/>
      </c>
      <c r="K222" s="1564" t="str">
        <f t="shared" si="68"/>
        <v/>
      </c>
      <c r="M222" s="1564" t="str">
        <f t="shared" si="69"/>
        <v/>
      </c>
      <c r="O222" s="1564" t="str">
        <f t="shared" si="70"/>
        <v/>
      </c>
      <c r="Q222" s="1564" t="str">
        <f t="shared" si="71"/>
        <v/>
      </c>
      <c r="S222" s="1564" t="str">
        <f t="shared" si="72"/>
        <v/>
      </c>
      <c r="U222" s="1564" t="str">
        <f t="shared" si="73"/>
        <v/>
      </c>
      <c r="W222" s="1564" t="str">
        <f t="shared" si="74"/>
        <v/>
      </c>
      <c r="Y222" s="1564" t="str">
        <f t="shared" si="75"/>
        <v/>
      </c>
      <c r="AA222" s="1564" t="str">
        <f t="shared" si="76"/>
        <v/>
      </c>
      <c r="AC222" s="1564" t="str">
        <f t="shared" si="77"/>
        <v/>
      </c>
      <c r="AE222" s="1564" t="str">
        <f t="shared" si="78"/>
        <v/>
      </c>
      <c r="AG222" s="1564" t="str">
        <f t="shared" si="79"/>
        <v/>
      </c>
      <c r="AI222" s="1564" t="str">
        <f t="shared" si="80"/>
        <v/>
      </c>
      <c r="AK222" s="1564" t="str">
        <f t="shared" si="81"/>
        <v/>
      </c>
      <c r="AM222" s="1564" t="str">
        <f t="shared" si="82"/>
        <v/>
      </c>
      <c r="AO222" s="1564" t="str">
        <f t="shared" si="83"/>
        <v/>
      </c>
      <c r="AQ222" s="1564" t="str">
        <f t="shared" si="84"/>
        <v/>
      </c>
    </row>
    <row r="223" spans="5:43">
      <c r="E223" s="1564" t="str">
        <f t="shared" si="85"/>
        <v/>
      </c>
      <c r="G223" s="1564" t="str">
        <f t="shared" si="85"/>
        <v/>
      </c>
      <c r="I223" s="1564" t="str">
        <f t="shared" si="67"/>
        <v/>
      </c>
      <c r="K223" s="1564" t="str">
        <f t="shared" si="68"/>
        <v/>
      </c>
      <c r="M223" s="1564" t="str">
        <f t="shared" si="69"/>
        <v/>
      </c>
      <c r="O223" s="1564" t="str">
        <f t="shared" si="70"/>
        <v/>
      </c>
      <c r="Q223" s="1564" t="str">
        <f t="shared" si="71"/>
        <v/>
      </c>
      <c r="S223" s="1564" t="str">
        <f t="shared" si="72"/>
        <v/>
      </c>
      <c r="U223" s="1564" t="str">
        <f t="shared" si="73"/>
        <v/>
      </c>
      <c r="W223" s="1564" t="str">
        <f t="shared" si="74"/>
        <v/>
      </c>
      <c r="Y223" s="1564" t="str">
        <f t="shared" si="75"/>
        <v/>
      </c>
      <c r="AA223" s="1564" t="str">
        <f t="shared" si="76"/>
        <v/>
      </c>
      <c r="AC223" s="1564" t="str">
        <f t="shared" si="77"/>
        <v/>
      </c>
      <c r="AE223" s="1564" t="str">
        <f t="shared" si="78"/>
        <v/>
      </c>
      <c r="AG223" s="1564" t="str">
        <f t="shared" si="79"/>
        <v/>
      </c>
      <c r="AI223" s="1564" t="str">
        <f t="shared" si="80"/>
        <v/>
      </c>
      <c r="AK223" s="1564" t="str">
        <f t="shared" si="81"/>
        <v/>
      </c>
      <c r="AM223" s="1564" t="str">
        <f t="shared" si="82"/>
        <v/>
      </c>
      <c r="AO223" s="1564" t="str">
        <f t="shared" si="83"/>
        <v/>
      </c>
      <c r="AQ223" s="1564" t="str">
        <f t="shared" si="84"/>
        <v/>
      </c>
    </row>
    <row r="224" spans="5:43">
      <c r="E224" s="1564" t="str">
        <f t="shared" si="85"/>
        <v/>
      </c>
      <c r="G224" s="1564" t="str">
        <f t="shared" si="85"/>
        <v/>
      </c>
      <c r="I224" s="1564" t="str">
        <f t="shared" si="67"/>
        <v/>
      </c>
      <c r="K224" s="1564" t="str">
        <f t="shared" si="68"/>
        <v/>
      </c>
      <c r="M224" s="1564" t="str">
        <f t="shared" si="69"/>
        <v/>
      </c>
      <c r="O224" s="1564" t="str">
        <f t="shared" si="70"/>
        <v/>
      </c>
      <c r="Q224" s="1564" t="str">
        <f t="shared" si="71"/>
        <v/>
      </c>
      <c r="S224" s="1564" t="str">
        <f t="shared" si="72"/>
        <v/>
      </c>
      <c r="U224" s="1564" t="str">
        <f t="shared" si="73"/>
        <v/>
      </c>
      <c r="W224" s="1564" t="str">
        <f t="shared" si="74"/>
        <v/>
      </c>
      <c r="Y224" s="1564" t="str">
        <f t="shared" si="75"/>
        <v/>
      </c>
      <c r="AA224" s="1564" t="str">
        <f t="shared" si="76"/>
        <v/>
      </c>
      <c r="AC224" s="1564" t="str">
        <f t="shared" si="77"/>
        <v/>
      </c>
      <c r="AE224" s="1564" t="str">
        <f t="shared" si="78"/>
        <v/>
      </c>
      <c r="AG224" s="1564" t="str">
        <f t="shared" si="79"/>
        <v/>
      </c>
      <c r="AI224" s="1564" t="str">
        <f t="shared" si="80"/>
        <v/>
      </c>
      <c r="AK224" s="1564" t="str">
        <f t="shared" si="81"/>
        <v/>
      </c>
      <c r="AM224" s="1564" t="str">
        <f t="shared" si="82"/>
        <v/>
      </c>
      <c r="AO224" s="1564" t="str">
        <f t="shared" si="83"/>
        <v/>
      </c>
      <c r="AQ224" s="1564" t="str">
        <f t="shared" si="84"/>
        <v/>
      </c>
    </row>
    <row r="225" spans="5:43">
      <c r="E225" s="1564" t="str">
        <f t="shared" si="85"/>
        <v/>
      </c>
      <c r="G225" s="1564" t="str">
        <f t="shared" si="85"/>
        <v/>
      </c>
      <c r="I225" s="1564" t="str">
        <f t="shared" si="67"/>
        <v/>
      </c>
      <c r="K225" s="1564" t="str">
        <f t="shared" si="68"/>
        <v/>
      </c>
      <c r="M225" s="1564" t="str">
        <f t="shared" si="69"/>
        <v/>
      </c>
      <c r="O225" s="1564" t="str">
        <f t="shared" si="70"/>
        <v/>
      </c>
      <c r="Q225" s="1564" t="str">
        <f t="shared" si="71"/>
        <v/>
      </c>
      <c r="S225" s="1564" t="str">
        <f t="shared" si="72"/>
        <v/>
      </c>
      <c r="U225" s="1564" t="str">
        <f t="shared" si="73"/>
        <v/>
      </c>
      <c r="W225" s="1564" t="str">
        <f t="shared" si="74"/>
        <v/>
      </c>
      <c r="Y225" s="1564" t="str">
        <f t="shared" si="75"/>
        <v/>
      </c>
      <c r="AA225" s="1564" t="str">
        <f t="shared" si="76"/>
        <v/>
      </c>
      <c r="AC225" s="1564" t="str">
        <f t="shared" si="77"/>
        <v/>
      </c>
      <c r="AE225" s="1564" t="str">
        <f t="shared" si="78"/>
        <v/>
      </c>
      <c r="AG225" s="1564" t="str">
        <f t="shared" si="79"/>
        <v/>
      </c>
      <c r="AI225" s="1564" t="str">
        <f t="shared" si="80"/>
        <v/>
      </c>
      <c r="AK225" s="1564" t="str">
        <f t="shared" si="81"/>
        <v/>
      </c>
      <c r="AM225" s="1564" t="str">
        <f t="shared" si="82"/>
        <v/>
      </c>
      <c r="AO225" s="1564" t="str">
        <f t="shared" si="83"/>
        <v/>
      </c>
      <c r="AQ225" s="1564" t="str">
        <f t="shared" si="84"/>
        <v/>
      </c>
    </row>
    <row r="226" spans="5:43">
      <c r="E226" s="1564" t="str">
        <f t="shared" si="85"/>
        <v/>
      </c>
      <c r="G226" s="1564" t="str">
        <f t="shared" si="85"/>
        <v/>
      </c>
      <c r="I226" s="1564" t="str">
        <f t="shared" si="67"/>
        <v/>
      </c>
      <c r="K226" s="1564" t="str">
        <f t="shared" si="68"/>
        <v/>
      </c>
      <c r="M226" s="1564" t="str">
        <f t="shared" si="69"/>
        <v/>
      </c>
      <c r="O226" s="1564" t="str">
        <f t="shared" si="70"/>
        <v/>
      </c>
      <c r="Q226" s="1564" t="str">
        <f t="shared" si="71"/>
        <v/>
      </c>
      <c r="S226" s="1564" t="str">
        <f t="shared" si="72"/>
        <v/>
      </c>
      <c r="U226" s="1564" t="str">
        <f t="shared" si="73"/>
        <v/>
      </c>
      <c r="W226" s="1564" t="str">
        <f t="shared" si="74"/>
        <v/>
      </c>
      <c r="Y226" s="1564" t="str">
        <f t="shared" si="75"/>
        <v/>
      </c>
      <c r="AA226" s="1564" t="str">
        <f t="shared" si="76"/>
        <v/>
      </c>
      <c r="AC226" s="1564" t="str">
        <f t="shared" si="77"/>
        <v/>
      </c>
      <c r="AE226" s="1564" t="str">
        <f t="shared" si="78"/>
        <v/>
      </c>
      <c r="AG226" s="1564" t="str">
        <f t="shared" si="79"/>
        <v/>
      </c>
      <c r="AI226" s="1564" t="str">
        <f t="shared" si="80"/>
        <v/>
      </c>
      <c r="AK226" s="1564" t="str">
        <f t="shared" si="81"/>
        <v/>
      </c>
      <c r="AM226" s="1564" t="str">
        <f t="shared" si="82"/>
        <v/>
      </c>
      <c r="AO226" s="1564" t="str">
        <f t="shared" si="83"/>
        <v/>
      </c>
      <c r="AQ226" s="1564" t="str">
        <f t="shared" si="84"/>
        <v/>
      </c>
    </row>
    <row r="227" spans="5:43">
      <c r="E227" s="1564" t="str">
        <f t="shared" si="85"/>
        <v/>
      </c>
      <c r="G227" s="1564" t="str">
        <f t="shared" si="85"/>
        <v/>
      </c>
      <c r="I227" s="1564" t="str">
        <f t="shared" si="67"/>
        <v/>
      </c>
      <c r="K227" s="1564" t="str">
        <f t="shared" si="68"/>
        <v/>
      </c>
      <c r="M227" s="1564" t="str">
        <f t="shared" si="69"/>
        <v/>
      </c>
      <c r="O227" s="1564" t="str">
        <f t="shared" si="70"/>
        <v/>
      </c>
      <c r="Q227" s="1564" t="str">
        <f t="shared" si="71"/>
        <v/>
      </c>
      <c r="S227" s="1564" t="str">
        <f t="shared" si="72"/>
        <v/>
      </c>
      <c r="U227" s="1564" t="str">
        <f t="shared" si="73"/>
        <v/>
      </c>
      <c r="W227" s="1564" t="str">
        <f t="shared" si="74"/>
        <v/>
      </c>
      <c r="Y227" s="1564" t="str">
        <f t="shared" si="75"/>
        <v/>
      </c>
      <c r="AA227" s="1564" t="str">
        <f t="shared" si="76"/>
        <v/>
      </c>
      <c r="AC227" s="1564" t="str">
        <f t="shared" si="77"/>
        <v/>
      </c>
      <c r="AE227" s="1564" t="str">
        <f t="shared" si="78"/>
        <v/>
      </c>
      <c r="AG227" s="1564" t="str">
        <f t="shared" si="79"/>
        <v/>
      </c>
      <c r="AI227" s="1564" t="str">
        <f t="shared" si="80"/>
        <v/>
      </c>
      <c r="AK227" s="1564" t="str">
        <f t="shared" si="81"/>
        <v/>
      </c>
      <c r="AM227" s="1564" t="str">
        <f t="shared" si="82"/>
        <v/>
      </c>
      <c r="AO227" s="1564" t="str">
        <f t="shared" si="83"/>
        <v/>
      </c>
      <c r="AQ227" s="1564" t="str">
        <f t="shared" si="84"/>
        <v/>
      </c>
    </row>
    <row r="228" spans="5:43">
      <c r="E228" s="1564" t="str">
        <f t="shared" si="85"/>
        <v/>
      </c>
      <c r="G228" s="1564" t="str">
        <f t="shared" si="85"/>
        <v/>
      </c>
      <c r="I228" s="1564" t="str">
        <f t="shared" si="67"/>
        <v/>
      </c>
      <c r="K228" s="1564" t="str">
        <f t="shared" si="68"/>
        <v/>
      </c>
      <c r="M228" s="1564" t="str">
        <f t="shared" si="69"/>
        <v/>
      </c>
      <c r="O228" s="1564" t="str">
        <f t="shared" si="70"/>
        <v/>
      </c>
      <c r="Q228" s="1564" t="str">
        <f t="shared" si="71"/>
        <v/>
      </c>
      <c r="S228" s="1564" t="str">
        <f t="shared" si="72"/>
        <v/>
      </c>
      <c r="U228" s="1564" t="str">
        <f t="shared" si="73"/>
        <v/>
      </c>
      <c r="W228" s="1564" t="str">
        <f t="shared" si="74"/>
        <v/>
      </c>
      <c r="Y228" s="1564" t="str">
        <f t="shared" si="75"/>
        <v/>
      </c>
      <c r="AA228" s="1564" t="str">
        <f t="shared" si="76"/>
        <v/>
      </c>
      <c r="AC228" s="1564" t="str">
        <f t="shared" si="77"/>
        <v/>
      </c>
      <c r="AE228" s="1564" t="str">
        <f t="shared" si="78"/>
        <v/>
      </c>
      <c r="AG228" s="1564" t="str">
        <f t="shared" si="79"/>
        <v/>
      </c>
      <c r="AI228" s="1564" t="str">
        <f t="shared" si="80"/>
        <v/>
      </c>
      <c r="AK228" s="1564" t="str">
        <f t="shared" si="81"/>
        <v/>
      </c>
      <c r="AM228" s="1564" t="str">
        <f t="shared" si="82"/>
        <v/>
      </c>
      <c r="AO228" s="1564" t="str">
        <f t="shared" si="83"/>
        <v/>
      </c>
      <c r="AQ228" s="1564" t="str">
        <f t="shared" si="84"/>
        <v/>
      </c>
    </row>
    <row r="229" spans="5:43">
      <c r="E229" s="1564" t="str">
        <f t="shared" si="85"/>
        <v/>
      </c>
      <c r="G229" s="1564" t="str">
        <f t="shared" si="85"/>
        <v/>
      </c>
      <c r="I229" s="1564" t="str">
        <f t="shared" si="67"/>
        <v/>
      </c>
      <c r="K229" s="1564" t="str">
        <f t="shared" si="68"/>
        <v/>
      </c>
      <c r="M229" s="1564" t="str">
        <f t="shared" si="69"/>
        <v/>
      </c>
      <c r="O229" s="1564" t="str">
        <f t="shared" si="70"/>
        <v/>
      </c>
      <c r="Q229" s="1564" t="str">
        <f t="shared" si="71"/>
        <v/>
      </c>
      <c r="S229" s="1564" t="str">
        <f t="shared" si="72"/>
        <v/>
      </c>
      <c r="U229" s="1564" t="str">
        <f t="shared" si="73"/>
        <v/>
      </c>
      <c r="W229" s="1564" t="str">
        <f t="shared" si="74"/>
        <v/>
      </c>
      <c r="Y229" s="1564" t="str">
        <f t="shared" si="75"/>
        <v/>
      </c>
      <c r="AA229" s="1564" t="str">
        <f t="shared" si="76"/>
        <v/>
      </c>
      <c r="AC229" s="1564" t="str">
        <f t="shared" si="77"/>
        <v/>
      </c>
      <c r="AE229" s="1564" t="str">
        <f t="shared" si="78"/>
        <v/>
      </c>
      <c r="AG229" s="1564" t="str">
        <f t="shared" si="79"/>
        <v/>
      </c>
      <c r="AI229" s="1564" t="str">
        <f t="shared" si="80"/>
        <v/>
      </c>
      <c r="AK229" s="1564" t="str">
        <f t="shared" si="81"/>
        <v/>
      </c>
      <c r="AM229" s="1564" t="str">
        <f t="shared" si="82"/>
        <v/>
      </c>
      <c r="AO229" s="1564" t="str">
        <f t="shared" si="83"/>
        <v/>
      </c>
      <c r="AQ229" s="1564" t="str">
        <f t="shared" si="84"/>
        <v/>
      </c>
    </row>
    <row r="230" spans="5:43">
      <c r="E230" s="1564" t="str">
        <f t="shared" si="85"/>
        <v/>
      </c>
      <c r="G230" s="1564" t="str">
        <f t="shared" si="85"/>
        <v/>
      </c>
      <c r="I230" s="1564" t="str">
        <f t="shared" si="67"/>
        <v/>
      </c>
      <c r="K230" s="1564" t="str">
        <f t="shared" si="68"/>
        <v/>
      </c>
      <c r="M230" s="1564" t="str">
        <f t="shared" si="69"/>
        <v/>
      </c>
      <c r="O230" s="1564" t="str">
        <f t="shared" si="70"/>
        <v/>
      </c>
      <c r="Q230" s="1564" t="str">
        <f t="shared" si="71"/>
        <v/>
      </c>
      <c r="S230" s="1564" t="str">
        <f t="shared" si="72"/>
        <v/>
      </c>
      <c r="U230" s="1564" t="str">
        <f t="shared" si="73"/>
        <v/>
      </c>
      <c r="W230" s="1564" t="str">
        <f t="shared" si="74"/>
        <v/>
      </c>
      <c r="Y230" s="1564" t="str">
        <f t="shared" si="75"/>
        <v/>
      </c>
      <c r="AA230" s="1564" t="str">
        <f t="shared" si="76"/>
        <v/>
      </c>
      <c r="AC230" s="1564" t="str">
        <f t="shared" si="77"/>
        <v/>
      </c>
      <c r="AE230" s="1564" t="str">
        <f t="shared" si="78"/>
        <v/>
      </c>
      <c r="AG230" s="1564" t="str">
        <f t="shared" si="79"/>
        <v/>
      </c>
      <c r="AI230" s="1564" t="str">
        <f t="shared" si="80"/>
        <v/>
      </c>
      <c r="AK230" s="1564" t="str">
        <f t="shared" si="81"/>
        <v/>
      </c>
      <c r="AM230" s="1564" t="str">
        <f t="shared" si="82"/>
        <v/>
      </c>
      <c r="AO230" s="1564" t="str">
        <f t="shared" si="83"/>
        <v/>
      </c>
      <c r="AQ230" s="1564" t="str">
        <f t="shared" si="84"/>
        <v/>
      </c>
    </row>
    <row r="231" spans="5:43">
      <c r="E231" s="1564" t="str">
        <f t="shared" si="85"/>
        <v/>
      </c>
      <c r="G231" s="1564" t="str">
        <f t="shared" si="85"/>
        <v/>
      </c>
      <c r="I231" s="1564" t="str">
        <f t="shared" si="67"/>
        <v/>
      </c>
      <c r="K231" s="1564" t="str">
        <f t="shared" si="68"/>
        <v/>
      </c>
      <c r="M231" s="1564" t="str">
        <f t="shared" si="69"/>
        <v/>
      </c>
      <c r="O231" s="1564" t="str">
        <f t="shared" si="70"/>
        <v/>
      </c>
      <c r="Q231" s="1564" t="str">
        <f t="shared" si="71"/>
        <v/>
      </c>
      <c r="S231" s="1564" t="str">
        <f t="shared" si="72"/>
        <v/>
      </c>
      <c r="U231" s="1564" t="str">
        <f t="shared" si="73"/>
        <v/>
      </c>
      <c r="W231" s="1564" t="str">
        <f t="shared" si="74"/>
        <v/>
      </c>
      <c r="Y231" s="1564" t="str">
        <f t="shared" si="75"/>
        <v/>
      </c>
      <c r="AA231" s="1564" t="str">
        <f t="shared" si="76"/>
        <v/>
      </c>
      <c r="AC231" s="1564" t="str">
        <f t="shared" si="77"/>
        <v/>
      </c>
      <c r="AE231" s="1564" t="str">
        <f t="shared" si="78"/>
        <v/>
      </c>
      <c r="AG231" s="1564" t="str">
        <f t="shared" si="79"/>
        <v/>
      </c>
      <c r="AI231" s="1564" t="str">
        <f t="shared" si="80"/>
        <v/>
      </c>
      <c r="AK231" s="1564" t="str">
        <f t="shared" si="81"/>
        <v/>
      </c>
      <c r="AM231" s="1564" t="str">
        <f t="shared" si="82"/>
        <v/>
      </c>
      <c r="AO231" s="1564" t="str">
        <f t="shared" si="83"/>
        <v/>
      </c>
      <c r="AQ231" s="1564" t="str">
        <f t="shared" si="84"/>
        <v/>
      </c>
    </row>
    <row r="232" spans="5:43">
      <c r="E232" s="1564" t="str">
        <f t="shared" si="85"/>
        <v/>
      </c>
      <c r="G232" s="1564" t="str">
        <f t="shared" si="85"/>
        <v/>
      </c>
      <c r="I232" s="1564" t="str">
        <f t="shared" si="67"/>
        <v/>
      </c>
      <c r="K232" s="1564" t="str">
        <f t="shared" si="68"/>
        <v/>
      </c>
      <c r="M232" s="1564" t="str">
        <f t="shared" si="69"/>
        <v/>
      </c>
      <c r="O232" s="1564" t="str">
        <f t="shared" si="70"/>
        <v/>
      </c>
      <c r="Q232" s="1564" t="str">
        <f t="shared" si="71"/>
        <v/>
      </c>
      <c r="S232" s="1564" t="str">
        <f t="shared" si="72"/>
        <v/>
      </c>
      <c r="U232" s="1564" t="str">
        <f t="shared" si="73"/>
        <v/>
      </c>
      <c r="W232" s="1564" t="str">
        <f t="shared" si="74"/>
        <v/>
      </c>
      <c r="Y232" s="1564" t="str">
        <f t="shared" si="75"/>
        <v/>
      </c>
      <c r="AA232" s="1564" t="str">
        <f t="shared" si="76"/>
        <v/>
      </c>
      <c r="AC232" s="1564" t="str">
        <f t="shared" si="77"/>
        <v/>
      </c>
      <c r="AE232" s="1564" t="str">
        <f t="shared" si="78"/>
        <v/>
      </c>
      <c r="AG232" s="1564" t="str">
        <f t="shared" si="79"/>
        <v/>
      </c>
      <c r="AI232" s="1564" t="str">
        <f t="shared" si="80"/>
        <v/>
      </c>
      <c r="AK232" s="1564" t="str">
        <f t="shared" si="81"/>
        <v/>
      </c>
      <c r="AM232" s="1564" t="str">
        <f t="shared" si="82"/>
        <v/>
      </c>
      <c r="AO232" s="1564" t="str">
        <f t="shared" si="83"/>
        <v/>
      </c>
      <c r="AQ232" s="1564" t="str">
        <f t="shared" si="84"/>
        <v/>
      </c>
    </row>
    <row r="233" spans="5:43">
      <c r="E233" s="1564" t="str">
        <f t="shared" si="85"/>
        <v/>
      </c>
      <c r="G233" s="1564" t="str">
        <f t="shared" si="85"/>
        <v/>
      </c>
      <c r="I233" s="1564" t="str">
        <f t="shared" si="67"/>
        <v/>
      </c>
      <c r="K233" s="1564" t="str">
        <f t="shared" si="68"/>
        <v/>
      </c>
      <c r="M233" s="1564" t="str">
        <f t="shared" si="69"/>
        <v/>
      </c>
      <c r="O233" s="1564" t="str">
        <f t="shared" si="70"/>
        <v/>
      </c>
      <c r="Q233" s="1564" t="str">
        <f t="shared" si="71"/>
        <v/>
      </c>
      <c r="S233" s="1564" t="str">
        <f t="shared" si="72"/>
        <v/>
      </c>
      <c r="U233" s="1564" t="str">
        <f t="shared" si="73"/>
        <v/>
      </c>
      <c r="W233" s="1564" t="str">
        <f t="shared" si="74"/>
        <v/>
      </c>
      <c r="Y233" s="1564" t="str">
        <f t="shared" si="75"/>
        <v/>
      </c>
      <c r="AA233" s="1564" t="str">
        <f t="shared" si="76"/>
        <v/>
      </c>
      <c r="AC233" s="1564" t="str">
        <f t="shared" si="77"/>
        <v/>
      </c>
      <c r="AE233" s="1564" t="str">
        <f t="shared" si="78"/>
        <v/>
      </c>
      <c r="AG233" s="1564" t="str">
        <f t="shared" si="79"/>
        <v/>
      </c>
      <c r="AI233" s="1564" t="str">
        <f t="shared" si="80"/>
        <v/>
      </c>
      <c r="AK233" s="1564" t="str">
        <f t="shared" si="81"/>
        <v/>
      </c>
      <c r="AM233" s="1564" t="str">
        <f t="shared" si="82"/>
        <v/>
      </c>
      <c r="AO233" s="1564" t="str">
        <f t="shared" si="83"/>
        <v/>
      </c>
      <c r="AQ233" s="1564" t="str">
        <f t="shared" si="84"/>
        <v/>
      </c>
    </row>
    <row r="234" spans="5:43">
      <c r="E234" s="1564" t="str">
        <f t="shared" si="85"/>
        <v/>
      </c>
      <c r="G234" s="1564" t="str">
        <f t="shared" si="85"/>
        <v/>
      </c>
      <c r="I234" s="1564" t="str">
        <f t="shared" si="67"/>
        <v/>
      </c>
      <c r="K234" s="1564" t="str">
        <f t="shared" si="68"/>
        <v/>
      </c>
      <c r="M234" s="1564" t="str">
        <f t="shared" si="69"/>
        <v/>
      </c>
      <c r="O234" s="1564" t="str">
        <f t="shared" si="70"/>
        <v/>
      </c>
      <c r="Q234" s="1564" t="str">
        <f t="shared" si="71"/>
        <v/>
      </c>
      <c r="S234" s="1564" t="str">
        <f t="shared" si="72"/>
        <v/>
      </c>
      <c r="U234" s="1564" t="str">
        <f t="shared" si="73"/>
        <v/>
      </c>
      <c r="W234" s="1564" t="str">
        <f t="shared" si="74"/>
        <v/>
      </c>
      <c r="Y234" s="1564" t="str">
        <f t="shared" si="75"/>
        <v/>
      </c>
      <c r="AA234" s="1564" t="str">
        <f t="shared" si="76"/>
        <v/>
      </c>
      <c r="AC234" s="1564" t="str">
        <f t="shared" si="77"/>
        <v/>
      </c>
      <c r="AE234" s="1564" t="str">
        <f t="shared" si="78"/>
        <v/>
      </c>
      <c r="AG234" s="1564" t="str">
        <f t="shared" si="79"/>
        <v/>
      </c>
      <c r="AI234" s="1564" t="str">
        <f t="shared" si="80"/>
        <v/>
      </c>
      <c r="AK234" s="1564" t="str">
        <f t="shared" si="81"/>
        <v/>
      </c>
      <c r="AM234" s="1564" t="str">
        <f t="shared" si="82"/>
        <v/>
      </c>
      <c r="AO234" s="1564" t="str">
        <f t="shared" si="83"/>
        <v/>
      </c>
      <c r="AQ234" s="1564" t="str">
        <f t="shared" si="84"/>
        <v/>
      </c>
    </row>
    <row r="235" spans="5:43">
      <c r="E235" s="1564" t="str">
        <f t="shared" si="85"/>
        <v/>
      </c>
      <c r="G235" s="1564" t="str">
        <f t="shared" si="85"/>
        <v/>
      </c>
      <c r="I235" s="1564" t="str">
        <f t="shared" si="67"/>
        <v/>
      </c>
      <c r="K235" s="1564" t="str">
        <f t="shared" si="68"/>
        <v/>
      </c>
      <c r="M235" s="1564" t="str">
        <f t="shared" si="69"/>
        <v/>
      </c>
      <c r="O235" s="1564" t="str">
        <f t="shared" si="70"/>
        <v/>
      </c>
      <c r="Q235" s="1564" t="str">
        <f t="shared" si="71"/>
        <v/>
      </c>
      <c r="S235" s="1564" t="str">
        <f t="shared" si="72"/>
        <v/>
      </c>
      <c r="U235" s="1564" t="str">
        <f t="shared" si="73"/>
        <v/>
      </c>
      <c r="W235" s="1564" t="str">
        <f t="shared" si="74"/>
        <v/>
      </c>
      <c r="Y235" s="1564" t="str">
        <f t="shared" si="75"/>
        <v/>
      </c>
      <c r="AA235" s="1564" t="str">
        <f t="shared" si="76"/>
        <v/>
      </c>
      <c r="AC235" s="1564" t="str">
        <f t="shared" si="77"/>
        <v/>
      </c>
      <c r="AE235" s="1564" t="str">
        <f t="shared" si="78"/>
        <v/>
      </c>
      <c r="AG235" s="1564" t="str">
        <f t="shared" si="79"/>
        <v/>
      </c>
      <c r="AI235" s="1564" t="str">
        <f t="shared" si="80"/>
        <v/>
      </c>
      <c r="AK235" s="1564" t="str">
        <f t="shared" si="81"/>
        <v/>
      </c>
      <c r="AM235" s="1564" t="str">
        <f t="shared" si="82"/>
        <v/>
      </c>
      <c r="AO235" s="1564" t="str">
        <f t="shared" si="83"/>
        <v/>
      </c>
      <c r="AQ235" s="1564" t="str">
        <f t="shared" si="84"/>
        <v/>
      </c>
    </row>
    <row r="236" spans="5:43">
      <c r="E236" s="1564" t="str">
        <f t="shared" si="85"/>
        <v/>
      </c>
      <c r="G236" s="1564" t="str">
        <f t="shared" si="85"/>
        <v/>
      </c>
      <c r="I236" s="1564" t="str">
        <f t="shared" si="67"/>
        <v/>
      </c>
      <c r="K236" s="1564" t="str">
        <f t="shared" si="68"/>
        <v/>
      </c>
      <c r="M236" s="1564" t="str">
        <f t="shared" si="69"/>
        <v/>
      </c>
      <c r="O236" s="1564" t="str">
        <f t="shared" si="70"/>
        <v/>
      </c>
      <c r="Q236" s="1564" t="str">
        <f t="shared" si="71"/>
        <v/>
      </c>
      <c r="S236" s="1564" t="str">
        <f t="shared" si="72"/>
        <v/>
      </c>
      <c r="U236" s="1564" t="str">
        <f t="shared" si="73"/>
        <v/>
      </c>
      <c r="W236" s="1564" t="str">
        <f t="shared" si="74"/>
        <v/>
      </c>
      <c r="Y236" s="1564" t="str">
        <f t="shared" si="75"/>
        <v/>
      </c>
      <c r="AA236" s="1564" t="str">
        <f t="shared" si="76"/>
        <v/>
      </c>
      <c r="AC236" s="1564" t="str">
        <f t="shared" si="77"/>
        <v/>
      </c>
      <c r="AE236" s="1564" t="str">
        <f t="shared" si="78"/>
        <v/>
      </c>
      <c r="AG236" s="1564" t="str">
        <f t="shared" si="79"/>
        <v/>
      </c>
      <c r="AI236" s="1564" t="str">
        <f t="shared" si="80"/>
        <v/>
      </c>
      <c r="AK236" s="1564" t="str">
        <f t="shared" si="81"/>
        <v/>
      </c>
      <c r="AM236" s="1564" t="str">
        <f t="shared" si="82"/>
        <v/>
      </c>
      <c r="AO236" s="1564" t="str">
        <f t="shared" si="83"/>
        <v/>
      </c>
      <c r="AQ236" s="1564" t="str">
        <f t="shared" si="84"/>
        <v/>
      </c>
    </row>
    <row r="237" spans="5:43">
      <c r="E237" s="1564" t="str">
        <f t="shared" ref="E237:G252" si="86">IF(OR($B237=0,D237=0),"",D237/$B237)</f>
        <v/>
      </c>
      <c r="G237" s="1564" t="str">
        <f t="shared" si="86"/>
        <v/>
      </c>
      <c r="I237" s="1564" t="str">
        <f t="shared" si="67"/>
        <v/>
      </c>
      <c r="K237" s="1564" t="str">
        <f t="shared" si="68"/>
        <v/>
      </c>
      <c r="M237" s="1564" t="str">
        <f t="shared" si="69"/>
        <v/>
      </c>
      <c r="O237" s="1564" t="str">
        <f t="shared" si="70"/>
        <v/>
      </c>
      <c r="Q237" s="1564" t="str">
        <f t="shared" si="71"/>
        <v/>
      </c>
      <c r="S237" s="1564" t="str">
        <f t="shared" si="72"/>
        <v/>
      </c>
      <c r="U237" s="1564" t="str">
        <f t="shared" si="73"/>
        <v/>
      </c>
      <c r="W237" s="1564" t="str">
        <f t="shared" si="74"/>
        <v/>
      </c>
      <c r="Y237" s="1564" t="str">
        <f t="shared" si="75"/>
        <v/>
      </c>
      <c r="AA237" s="1564" t="str">
        <f t="shared" si="76"/>
        <v/>
      </c>
      <c r="AC237" s="1564" t="str">
        <f t="shared" si="77"/>
        <v/>
      </c>
      <c r="AE237" s="1564" t="str">
        <f t="shared" si="78"/>
        <v/>
      </c>
      <c r="AG237" s="1564" t="str">
        <f t="shared" si="79"/>
        <v/>
      </c>
      <c r="AI237" s="1564" t="str">
        <f t="shared" si="80"/>
        <v/>
      </c>
      <c r="AK237" s="1564" t="str">
        <f t="shared" si="81"/>
        <v/>
      </c>
      <c r="AM237" s="1564" t="str">
        <f t="shared" si="82"/>
        <v/>
      </c>
      <c r="AO237" s="1564" t="str">
        <f t="shared" si="83"/>
        <v/>
      </c>
      <c r="AQ237" s="1564" t="str">
        <f t="shared" si="84"/>
        <v/>
      </c>
    </row>
    <row r="238" spans="5:43">
      <c r="E238" s="1564" t="str">
        <f t="shared" si="86"/>
        <v/>
      </c>
      <c r="G238" s="1564" t="str">
        <f t="shared" si="86"/>
        <v/>
      </c>
      <c r="I238" s="1564" t="str">
        <f t="shared" si="67"/>
        <v/>
      </c>
      <c r="K238" s="1564" t="str">
        <f t="shared" si="68"/>
        <v/>
      </c>
      <c r="M238" s="1564" t="str">
        <f t="shared" si="69"/>
        <v/>
      </c>
      <c r="O238" s="1564" t="str">
        <f t="shared" si="70"/>
        <v/>
      </c>
      <c r="Q238" s="1564" t="str">
        <f t="shared" si="71"/>
        <v/>
      </c>
      <c r="S238" s="1564" t="str">
        <f t="shared" si="72"/>
        <v/>
      </c>
      <c r="U238" s="1564" t="str">
        <f t="shared" si="73"/>
        <v/>
      </c>
      <c r="W238" s="1564" t="str">
        <f t="shared" si="74"/>
        <v/>
      </c>
      <c r="Y238" s="1564" t="str">
        <f t="shared" si="75"/>
        <v/>
      </c>
      <c r="AA238" s="1564" t="str">
        <f t="shared" si="76"/>
        <v/>
      </c>
      <c r="AC238" s="1564" t="str">
        <f t="shared" si="77"/>
        <v/>
      </c>
      <c r="AE238" s="1564" t="str">
        <f t="shared" si="78"/>
        <v/>
      </c>
      <c r="AG238" s="1564" t="str">
        <f t="shared" si="79"/>
        <v/>
      </c>
      <c r="AI238" s="1564" t="str">
        <f t="shared" si="80"/>
        <v/>
      </c>
      <c r="AK238" s="1564" t="str">
        <f t="shared" si="81"/>
        <v/>
      </c>
      <c r="AM238" s="1564" t="str">
        <f t="shared" si="82"/>
        <v/>
      </c>
      <c r="AO238" s="1564" t="str">
        <f t="shared" si="83"/>
        <v/>
      </c>
      <c r="AQ238" s="1564" t="str">
        <f t="shared" si="84"/>
        <v/>
      </c>
    </row>
    <row r="239" spans="5:43">
      <c r="E239" s="1564" t="str">
        <f t="shared" si="86"/>
        <v/>
      </c>
      <c r="G239" s="1564" t="str">
        <f t="shared" si="86"/>
        <v/>
      </c>
      <c r="I239" s="1564" t="str">
        <f t="shared" si="67"/>
        <v/>
      </c>
      <c r="K239" s="1564" t="str">
        <f t="shared" si="68"/>
        <v/>
      </c>
      <c r="M239" s="1564" t="str">
        <f t="shared" si="69"/>
        <v/>
      </c>
      <c r="O239" s="1564" t="str">
        <f t="shared" si="70"/>
        <v/>
      </c>
      <c r="Q239" s="1564" t="str">
        <f t="shared" si="71"/>
        <v/>
      </c>
      <c r="S239" s="1564" t="str">
        <f t="shared" si="72"/>
        <v/>
      </c>
      <c r="U239" s="1564" t="str">
        <f t="shared" si="73"/>
        <v/>
      </c>
      <c r="W239" s="1564" t="str">
        <f t="shared" si="74"/>
        <v/>
      </c>
      <c r="Y239" s="1564" t="str">
        <f t="shared" si="75"/>
        <v/>
      </c>
      <c r="AA239" s="1564" t="str">
        <f t="shared" si="76"/>
        <v/>
      </c>
      <c r="AC239" s="1564" t="str">
        <f t="shared" si="77"/>
        <v/>
      </c>
      <c r="AE239" s="1564" t="str">
        <f t="shared" si="78"/>
        <v/>
      </c>
      <c r="AG239" s="1564" t="str">
        <f t="shared" si="79"/>
        <v/>
      </c>
      <c r="AI239" s="1564" t="str">
        <f t="shared" si="80"/>
        <v/>
      </c>
      <c r="AK239" s="1564" t="str">
        <f t="shared" si="81"/>
        <v/>
      </c>
      <c r="AM239" s="1564" t="str">
        <f t="shared" si="82"/>
        <v/>
      </c>
      <c r="AO239" s="1564" t="str">
        <f t="shared" si="83"/>
        <v/>
      </c>
      <c r="AQ239" s="1564" t="str">
        <f t="shared" si="84"/>
        <v/>
      </c>
    </row>
    <row r="240" spans="5:43">
      <c r="E240" s="1564" t="str">
        <f t="shared" si="86"/>
        <v/>
      </c>
      <c r="G240" s="1564" t="str">
        <f t="shared" si="86"/>
        <v/>
      </c>
      <c r="I240" s="1564" t="str">
        <f t="shared" si="67"/>
        <v/>
      </c>
      <c r="K240" s="1564" t="str">
        <f t="shared" si="68"/>
        <v/>
      </c>
      <c r="M240" s="1564" t="str">
        <f t="shared" si="69"/>
        <v/>
      </c>
      <c r="O240" s="1564" t="str">
        <f t="shared" si="70"/>
        <v/>
      </c>
      <c r="Q240" s="1564" t="str">
        <f t="shared" si="71"/>
        <v/>
      </c>
      <c r="S240" s="1564" t="str">
        <f t="shared" si="72"/>
        <v/>
      </c>
      <c r="U240" s="1564" t="str">
        <f t="shared" si="73"/>
        <v/>
      </c>
      <c r="W240" s="1564" t="str">
        <f t="shared" si="74"/>
        <v/>
      </c>
      <c r="Y240" s="1564" t="str">
        <f t="shared" si="75"/>
        <v/>
      </c>
      <c r="AA240" s="1564" t="str">
        <f t="shared" si="76"/>
        <v/>
      </c>
      <c r="AC240" s="1564" t="str">
        <f t="shared" si="77"/>
        <v/>
      </c>
      <c r="AE240" s="1564" t="str">
        <f t="shared" si="78"/>
        <v/>
      </c>
      <c r="AG240" s="1564" t="str">
        <f t="shared" si="79"/>
        <v/>
      </c>
      <c r="AI240" s="1564" t="str">
        <f t="shared" si="80"/>
        <v/>
      </c>
      <c r="AK240" s="1564" t="str">
        <f t="shared" si="81"/>
        <v/>
      </c>
      <c r="AM240" s="1564" t="str">
        <f t="shared" si="82"/>
        <v/>
      </c>
      <c r="AO240" s="1564" t="str">
        <f t="shared" si="83"/>
        <v/>
      </c>
      <c r="AQ240" s="1564" t="str">
        <f t="shared" si="84"/>
        <v/>
      </c>
    </row>
    <row r="241" spans="5:43">
      <c r="E241" s="1564" t="str">
        <f t="shared" si="86"/>
        <v/>
      </c>
      <c r="G241" s="1564" t="str">
        <f t="shared" si="86"/>
        <v/>
      </c>
      <c r="I241" s="1564" t="str">
        <f t="shared" si="67"/>
        <v/>
      </c>
      <c r="K241" s="1564" t="str">
        <f t="shared" si="68"/>
        <v/>
      </c>
      <c r="M241" s="1564" t="str">
        <f t="shared" si="69"/>
        <v/>
      </c>
      <c r="O241" s="1564" t="str">
        <f t="shared" si="70"/>
        <v/>
      </c>
      <c r="Q241" s="1564" t="str">
        <f t="shared" si="71"/>
        <v/>
      </c>
      <c r="S241" s="1564" t="str">
        <f t="shared" si="72"/>
        <v/>
      </c>
      <c r="U241" s="1564" t="str">
        <f t="shared" si="73"/>
        <v/>
      </c>
      <c r="W241" s="1564" t="str">
        <f t="shared" si="74"/>
        <v/>
      </c>
      <c r="Y241" s="1564" t="str">
        <f t="shared" si="75"/>
        <v/>
      </c>
      <c r="AA241" s="1564" t="str">
        <f t="shared" si="76"/>
        <v/>
      </c>
      <c r="AC241" s="1564" t="str">
        <f t="shared" si="77"/>
        <v/>
      </c>
      <c r="AE241" s="1564" t="str">
        <f t="shared" si="78"/>
        <v/>
      </c>
      <c r="AG241" s="1564" t="str">
        <f t="shared" si="79"/>
        <v/>
      </c>
      <c r="AI241" s="1564" t="str">
        <f t="shared" si="80"/>
        <v/>
      </c>
      <c r="AK241" s="1564" t="str">
        <f t="shared" si="81"/>
        <v/>
      </c>
      <c r="AM241" s="1564" t="str">
        <f t="shared" si="82"/>
        <v/>
      </c>
      <c r="AO241" s="1564" t="str">
        <f t="shared" si="83"/>
        <v/>
      </c>
      <c r="AQ241" s="1564" t="str">
        <f t="shared" si="84"/>
        <v/>
      </c>
    </row>
    <row r="242" spans="5:43">
      <c r="E242" s="1564" t="str">
        <f t="shared" si="86"/>
        <v/>
      </c>
      <c r="G242" s="1564" t="str">
        <f t="shared" si="86"/>
        <v/>
      </c>
      <c r="I242" s="1564" t="str">
        <f t="shared" si="67"/>
        <v/>
      </c>
      <c r="K242" s="1564" t="str">
        <f t="shared" si="68"/>
        <v/>
      </c>
      <c r="M242" s="1564" t="str">
        <f t="shared" si="69"/>
        <v/>
      </c>
      <c r="O242" s="1564" t="str">
        <f t="shared" si="70"/>
        <v/>
      </c>
      <c r="Q242" s="1564" t="str">
        <f t="shared" si="71"/>
        <v/>
      </c>
      <c r="S242" s="1564" t="str">
        <f t="shared" si="72"/>
        <v/>
      </c>
      <c r="U242" s="1564" t="str">
        <f t="shared" si="73"/>
        <v/>
      </c>
      <c r="W242" s="1564" t="str">
        <f t="shared" si="74"/>
        <v/>
      </c>
      <c r="Y242" s="1564" t="str">
        <f t="shared" si="75"/>
        <v/>
      </c>
      <c r="AA242" s="1564" t="str">
        <f t="shared" si="76"/>
        <v/>
      </c>
      <c r="AC242" s="1564" t="str">
        <f t="shared" si="77"/>
        <v/>
      </c>
      <c r="AE242" s="1564" t="str">
        <f t="shared" si="78"/>
        <v/>
      </c>
      <c r="AG242" s="1564" t="str">
        <f t="shared" si="79"/>
        <v/>
      </c>
      <c r="AI242" s="1564" t="str">
        <f t="shared" si="80"/>
        <v/>
      </c>
      <c r="AK242" s="1564" t="str">
        <f t="shared" si="81"/>
        <v/>
      </c>
      <c r="AM242" s="1564" t="str">
        <f t="shared" si="82"/>
        <v/>
      </c>
      <c r="AO242" s="1564" t="str">
        <f t="shared" si="83"/>
        <v/>
      </c>
      <c r="AQ242" s="1564" t="str">
        <f t="shared" si="84"/>
        <v/>
      </c>
    </row>
    <row r="243" spans="5:43">
      <c r="E243" s="1564" t="str">
        <f t="shared" si="86"/>
        <v/>
      </c>
      <c r="G243" s="1564" t="str">
        <f t="shared" si="86"/>
        <v/>
      </c>
      <c r="I243" s="1564" t="str">
        <f t="shared" si="67"/>
        <v/>
      </c>
      <c r="K243" s="1564" t="str">
        <f t="shared" si="68"/>
        <v/>
      </c>
      <c r="M243" s="1564" t="str">
        <f t="shared" si="69"/>
        <v/>
      </c>
      <c r="O243" s="1564" t="str">
        <f t="shared" si="70"/>
        <v/>
      </c>
      <c r="Q243" s="1564" t="str">
        <f t="shared" si="71"/>
        <v/>
      </c>
      <c r="S243" s="1564" t="str">
        <f t="shared" si="72"/>
        <v/>
      </c>
      <c r="U243" s="1564" t="str">
        <f t="shared" si="73"/>
        <v/>
      </c>
      <c r="W243" s="1564" t="str">
        <f t="shared" si="74"/>
        <v/>
      </c>
      <c r="Y243" s="1564" t="str">
        <f t="shared" si="75"/>
        <v/>
      </c>
      <c r="AA243" s="1564" t="str">
        <f t="shared" si="76"/>
        <v/>
      </c>
      <c r="AC243" s="1564" t="str">
        <f t="shared" si="77"/>
        <v/>
      </c>
      <c r="AE243" s="1564" t="str">
        <f t="shared" si="78"/>
        <v/>
      </c>
      <c r="AG243" s="1564" t="str">
        <f t="shared" si="79"/>
        <v/>
      </c>
      <c r="AI243" s="1564" t="str">
        <f t="shared" si="80"/>
        <v/>
      </c>
      <c r="AK243" s="1564" t="str">
        <f t="shared" si="81"/>
        <v/>
      </c>
      <c r="AM243" s="1564" t="str">
        <f t="shared" si="82"/>
        <v/>
      </c>
      <c r="AO243" s="1564" t="str">
        <f t="shared" si="83"/>
        <v/>
      </c>
      <c r="AQ243" s="1564" t="str">
        <f t="shared" si="84"/>
        <v/>
      </c>
    </row>
    <row r="244" spans="5:43">
      <c r="E244" s="1564" t="str">
        <f t="shared" si="86"/>
        <v/>
      </c>
      <c r="G244" s="1564" t="str">
        <f t="shared" si="86"/>
        <v/>
      </c>
      <c r="I244" s="1564" t="str">
        <f t="shared" si="67"/>
        <v/>
      </c>
      <c r="K244" s="1564" t="str">
        <f t="shared" si="68"/>
        <v/>
      </c>
      <c r="M244" s="1564" t="str">
        <f t="shared" si="69"/>
        <v/>
      </c>
      <c r="O244" s="1564" t="str">
        <f t="shared" si="70"/>
        <v/>
      </c>
      <c r="Q244" s="1564" t="str">
        <f t="shared" si="71"/>
        <v/>
      </c>
      <c r="S244" s="1564" t="str">
        <f t="shared" si="72"/>
        <v/>
      </c>
      <c r="U244" s="1564" t="str">
        <f t="shared" si="73"/>
        <v/>
      </c>
      <c r="W244" s="1564" t="str">
        <f t="shared" si="74"/>
        <v/>
      </c>
      <c r="Y244" s="1564" t="str">
        <f t="shared" si="75"/>
        <v/>
      </c>
      <c r="AA244" s="1564" t="str">
        <f t="shared" si="76"/>
        <v/>
      </c>
      <c r="AC244" s="1564" t="str">
        <f t="shared" si="77"/>
        <v/>
      </c>
      <c r="AE244" s="1564" t="str">
        <f t="shared" si="78"/>
        <v/>
      </c>
      <c r="AG244" s="1564" t="str">
        <f t="shared" si="79"/>
        <v/>
      </c>
      <c r="AI244" s="1564" t="str">
        <f t="shared" si="80"/>
        <v/>
      </c>
      <c r="AK244" s="1564" t="str">
        <f t="shared" si="81"/>
        <v/>
      </c>
      <c r="AM244" s="1564" t="str">
        <f t="shared" si="82"/>
        <v/>
      </c>
      <c r="AO244" s="1564" t="str">
        <f t="shared" si="83"/>
        <v/>
      </c>
      <c r="AQ244" s="1564" t="str">
        <f t="shared" si="84"/>
        <v/>
      </c>
    </row>
    <row r="245" spans="5:43">
      <c r="E245" s="1564" t="str">
        <f t="shared" si="86"/>
        <v/>
      </c>
      <c r="G245" s="1564" t="str">
        <f t="shared" si="86"/>
        <v/>
      </c>
      <c r="I245" s="1564" t="str">
        <f t="shared" si="67"/>
        <v/>
      </c>
      <c r="K245" s="1564" t="str">
        <f t="shared" si="68"/>
        <v/>
      </c>
      <c r="M245" s="1564" t="str">
        <f t="shared" si="69"/>
        <v/>
      </c>
      <c r="O245" s="1564" t="str">
        <f t="shared" si="70"/>
        <v/>
      </c>
      <c r="Q245" s="1564" t="str">
        <f t="shared" si="71"/>
        <v/>
      </c>
      <c r="S245" s="1564" t="str">
        <f t="shared" si="72"/>
        <v/>
      </c>
      <c r="U245" s="1564" t="str">
        <f t="shared" si="73"/>
        <v/>
      </c>
      <c r="W245" s="1564" t="str">
        <f t="shared" si="74"/>
        <v/>
      </c>
      <c r="Y245" s="1564" t="str">
        <f t="shared" si="75"/>
        <v/>
      </c>
      <c r="AA245" s="1564" t="str">
        <f t="shared" si="76"/>
        <v/>
      </c>
      <c r="AC245" s="1564" t="str">
        <f t="shared" si="77"/>
        <v/>
      </c>
      <c r="AE245" s="1564" t="str">
        <f t="shared" si="78"/>
        <v/>
      </c>
      <c r="AG245" s="1564" t="str">
        <f t="shared" si="79"/>
        <v/>
      </c>
      <c r="AI245" s="1564" t="str">
        <f t="shared" si="80"/>
        <v/>
      </c>
      <c r="AK245" s="1564" t="str">
        <f t="shared" si="81"/>
        <v/>
      </c>
      <c r="AM245" s="1564" t="str">
        <f t="shared" si="82"/>
        <v/>
      </c>
      <c r="AO245" s="1564" t="str">
        <f t="shared" si="83"/>
        <v/>
      </c>
      <c r="AQ245" s="1564" t="str">
        <f t="shared" si="84"/>
        <v/>
      </c>
    </row>
    <row r="246" spans="5:43">
      <c r="E246" s="1564" t="str">
        <f t="shared" si="86"/>
        <v/>
      </c>
      <c r="G246" s="1564" t="str">
        <f t="shared" si="86"/>
        <v/>
      </c>
      <c r="I246" s="1564" t="str">
        <f t="shared" si="67"/>
        <v/>
      </c>
      <c r="K246" s="1564" t="str">
        <f t="shared" si="68"/>
        <v/>
      </c>
      <c r="M246" s="1564" t="str">
        <f t="shared" si="69"/>
        <v/>
      </c>
      <c r="O246" s="1564" t="str">
        <f t="shared" si="70"/>
        <v/>
      </c>
      <c r="Q246" s="1564" t="str">
        <f t="shared" si="71"/>
        <v/>
      </c>
      <c r="S246" s="1564" t="str">
        <f t="shared" si="72"/>
        <v/>
      </c>
      <c r="U246" s="1564" t="str">
        <f t="shared" si="73"/>
        <v/>
      </c>
      <c r="W246" s="1564" t="str">
        <f t="shared" si="74"/>
        <v/>
      </c>
      <c r="Y246" s="1564" t="str">
        <f t="shared" si="75"/>
        <v/>
      </c>
      <c r="AA246" s="1564" t="str">
        <f t="shared" si="76"/>
        <v/>
      </c>
      <c r="AC246" s="1564" t="str">
        <f t="shared" si="77"/>
        <v/>
      </c>
      <c r="AE246" s="1564" t="str">
        <f t="shared" si="78"/>
        <v/>
      </c>
      <c r="AG246" s="1564" t="str">
        <f t="shared" si="79"/>
        <v/>
      </c>
      <c r="AI246" s="1564" t="str">
        <f t="shared" si="80"/>
        <v/>
      </c>
      <c r="AK246" s="1564" t="str">
        <f t="shared" si="81"/>
        <v/>
      </c>
      <c r="AM246" s="1564" t="str">
        <f t="shared" si="82"/>
        <v/>
      </c>
      <c r="AO246" s="1564" t="str">
        <f t="shared" si="83"/>
        <v/>
      </c>
      <c r="AQ246" s="1564" t="str">
        <f t="shared" si="84"/>
        <v/>
      </c>
    </row>
    <row r="247" spans="5:43">
      <c r="E247" s="1564" t="str">
        <f t="shared" si="86"/>
        <v/>
      </c>
      <c r="G247" s="1564" t="str">
        <f t="shared" si="86"/>
        <v/>
      </c>
      <c r="I247" s="1564" t="str">
        <f t="shared" si="67"/>
        <v/>
      </c>
      <c r="K247" s="1564" t="str">
        <f t="shared" si="68"/>
        <v/>
      </c>
      <c r="M247" s="1564" t="str">
        <f t="shared" si="69"/>
        <v/>
      </c>
      <c r="O247" s="1564" t="str">
        <f t="shared" si="70"/>
        <v/>
      </c>
      <c r="Q247" s="1564" t="str">
        <f t="shared" si="71"/>
        <v/>
      </c>
      <c r="S247" s="1564" t="str">
        <f t="shared" si="72"/>
        <v/>
      </c>
      <c r="U247" s="1564" t="str">
        <f t="shared" si="73"/>
        <v/>
      </c>
      <c r="W247" s="1564" t="str">
        <f t="shared" si="74"/>
        <v/>
      </c>
      <c r="Y247" s="1564" t="str">
        <f t="shared" si="75"/>
        <v/>
      </c>
      <c r="AA247" s="1564" t="str">
        <f t="shared" si="76"/>
        <v/>
      </c>
      <c r="AC247" s="1564" t="str">
        <f t="shared" si="77"/>
        <v/>
      </c>
      <c r="AE247" s="1564" t="str">
        <f t="shared" si="78"/>
        <v/>
      </c>
      <c r="AG247" s="1564" t="str">
        <f t="shared" si="79"/>
        <v/>
      </c>
      <c r="AI247" s="1564" t="str">
        <f t="shared" si="80"/>
        <v/>
      </c>
      <c r="AK247" s="1564" t="str">
        <f t="shared" si="81"/>
        <v/>
      </c>
      <c r="AM247" s="1564" t="str">
        <f t="shared" si="82"/>
        <v/>
      </c>
      <c r="AO247" s="1564" t="str">
        <f t="shared" si="83"/>
        <v/>
      </c>
      <c r="AQ247" s="1564" t="str">
        <f t="shared" si="84"/>
        <v/>
      </c>
    </row>
    <row r="248" spans="5:43">
      <c r="E248" s="1564" t="str">
        <f t="shared" si="86"/>
        <v/>
      </c>
      <c r="G248" s="1564" t="str">
        <f t="shared" si="86"/>
        <v/>
      </c>
      <c r="I248" s="1564" t="str">
        <f t="shared" si="67"/>
        <v/>
      </c>
      <c r="K248" s="1564" t="str">
        <f t="shared" si="68"/>
        <v/>
      </c>
      <c r="M248" s="1564" t="str">
        <f t="shared" si="69"/>
        <v/>
      </c>
      <c r="O248" s="1564" t="str">
        <f t="shared" si="70"/>
        <v/>
      </c>
      <c r="Q248" s="1564" t="str">
        <f t="shared" si="71"/>
        <v/>
      </c>
      <c r="S248" s="1564" t="str">
        <f t="shared" si="72"/>
        <v/>
      </c>
      <c r="U248" s="1564" t="str">
        <f t="shared" si="73"/>
        <v/>
      </c>
      <c r="W248" s="1564" t="str">
        <f t="shared" si="74"/>
        <v/>
      </c>
      <c r="Y248" s="1564" t="str">
        <f t="shared" si="75"/>
        <v/>
      </c>
      <c r="AA248" s="1564" t="str">
        <f t="shared" si="76"/>
        <v/>
      </c>
      <c r="AC248" s="1564" t="str">
        <f t="shared" si="77"/>
        <v/>
      </c>
      <c r="AE248" s="1564" t="str">
        <f t="shared" si="78"/>
        <v/>
      </c>
      <c r="AG248" s="1564" t="str">
        <f t="shared" si="79"/>
        <v/>
      </c>
      <c r="AI248" s="1564" t="str">
        <f t="shared" si="80"/>
        <v/>
      </c>
      <c r="AK248" s="1564" t="str">
        <f t="shared" si="81"/>
        <v/>
      </c>
      <c r="AM248" s="1564" t="str">
        <f t="shared" si="82"/>
        <v/>
      </c>
      <c r="AO248" s="1564" t="str">
        <f t="shared" si="83"/>
        <v/>
      </c>
      <c r="AQ248" s="1564" t="str">
        <f t="shared" si="84"/>
        <v/>
      </c>
    </row>
    <row r="249" spans="5:43">
      <c r="E249" s="1564" t="str">
        <f t="shared" si="86"/>
        <v/>
      </c>
      <c r="G249" s="1564" t="str">
        <f t="shared" si="86"/>
        <v/>
      </c>
      <c r="I249" s="1564" t="str">
        <f t="shared" si="67"/>
        <v/>
      </c>
      <c r="K249" s="1564" t="str">
        <f t="shared" si="68"/>
        <v/>
      </c>
      <c r="M249" s="1564" t="str">
        <f t="shared" si="69"/>
        <v/>
      </c>
      <c r="O249" s="1564" t="str">
        <f t="shared" si="70"/>
        <v/>
      </c>
      <c r="Q249" s="1564" t="str">
        <f t="shared" si="71"/>
        <v/>
      </c>
      <c r="S249" s="1564" t="str">
        <f t="shared" si="72"/>
        <v/>
      </c>
      <c r="U249" s="1564" t="str">
        <f t="shared" si="73"/>
        <v/>
      </c>
      <c r="W249" s="1564" t="str">
        <f t="shared" si="74"/>
        <v/>
      </c>
      <c r="Y249" s="1564" t="str">
        <f t="shared" si="75"/>
        <v/>
      </c>
      <c r="AA249" s="1564" t="str">
        <f t="shared" si="76"/>
        <v/>
      </c>
      <c r="AC249" s="1564" t="str">
        <f t="shared" si="77"/>
        <v/>
      </c>
      <c r="AE249" s="1564" t="str">
        <f t="shared" si="78"/>
        <v/>
      </c>
      <c r="AG249" s="1564" t="str">
        <f t="shared" si="79"/>
        <v/>
      </c>
      <c r="AI249" s="1564" t="str">
        <f t="shared" si="80"/>
        <v/>
      </c>
      <c r="AK249" s="1564" t="str">
        <f t="shared" si="81"/>
        <v/>
      </c>
      <c r="AM249" s="1564" t="str">
        <f t="shared" si="82"/>
        <v/>
      </c>
      <c r="AO249" s="1564" t="str">
        <f t="shared" si="83"/>
        <v/>
      </c>
      <c r="AQ249" s="1564" t="str">
        <f t="shared" si="84"/>
        <v/>
      </c>
    </row>
    <row r="250" spans="5:43">
      <c r="E250" s="1564" t="str">
        <f t="shared" si="86"/>
        <v/>
      </c>
      <c r="G250" s="1564" t="str">
        <f t="shared" si="86"/>
        <v/>
      </c>
      <c r="I250" s="1564" t="str">
        <f t="shared" si="67"/>
        <v/>
      </c>
      <c r="K250" s="1564" t="str">
        <f t="shared" si="68"/>
        <v/>
      </c>
      <c r="M250" s="1564" t="str">
        <f t="shared" si="69"/>
        <v/>
      </c>
      <c r="O250" s="1564" t="str">
        <f t="shared" si="70"/>
        <v/>
      </c>
      <c r="Q250" s="1564" t="str">
        <f t="shared" si="71"/>
        <v/>
      </c>
      <c r="S250" s="1564" t="str">
        <f t="shared" si="72"/>
        <v/>
      </c>
      <c r="U250" s="1564" t="str">
        <f t="shared" si="73"/>
        <v/>
      </c>
      <c r="W250" s="1564" t="str">
        <f t="shared" si="74"/>
        <v/>
      </c>
      <c r="Y250" s="1564" t="str">
        <f t="shared" si="75"/>
        <v/>
      </c>
      <c r="AA250" s="1564" t="str">
        <f t="shared" si="76"/>
        <v/>
      </c>
      <c r="AC250" s="1564" t="str">
        <f t="shared" si="77"/>
        <v/>
      </c>
      <c r="AE250" s="1564" t="str">
        <f t="shared" si="78"/>
        <v/>
      </c>
      <c r="AG250" s="1564" t="str">
        <f t="shared" si="79"/>
        <v/>
      </c>
      <c r="AI250" s="1564" t="str">
        <f t="shared" si="80"/>
        <v/>
      </c>
      <c r="AK250" s="1564" t="str">
        <f t="shared" si="81"/>
        <v/>
      </c>
      <c r="AM250" s="1564" t="str">
        <f t="shared" si="82"/>
        <v/>
      </c>
      <c r="AO250" s="1564" t="str">
        <f t="shared" si="83"/>
        <v/>
      </c>
      <c r="AQ250" s="1564" t="str">
        <f t="shared" si="84"/>
        <v/>
      </c>
    </row>
    <row r="251" spans="5:43">
      <c r="E251" s="1564" t="str">
        <f t="shared" si="86"/>
        <v/>
      </c>
      <c r="G251" s="1564" t="str">
        <f t="shared" si="86"/>
        <v/>
      </c>
      <c r="I251" s="1564" t="str">
        <f t="shared" si="67"/>
        <v/>
      </c>
      <c r="K251" s="1564" t="str">
        <f t="shared" si="68"/>
        <v/>
      </c>
      <c r="M251" s="1564" t="str">
        <f t="shared" si="69"/>
        <v/>
      </c>
      <c r="O251" s="1564" t="str">
        <f t="shared" si="70"/>
        <v/>
      </c>
      <c r="Q251" s="1564" t="str">
        <f t="shared" si="71"/>
        <v/>
      </c>
      <c r="S251" s="1564" t="str">
        <f t="shared" si="72"/>
        <v/>
      </c>
      <c r="U251" s="1564" t="str">
        <f t="shared" si="73"/>
        <v/>
      </c>
      <c r="W251" s="1564" t="str">
        <f t="shared" si="74"/>
        <v/>
      </c>
      <c r="Y251" s="1564" t="str">
        <f t="shared" si="75"/>
        <v/>
      </c>
      <c r="AA251" s="1564" t="str">
        <f t="shared" si="76"/>
        <v/>
      </c>
      <c r="AC251" s="1564" t="str">
        <f t="shared" si="77"/>
        <v/>
      </c>
      <c r="AE251" s="1564" t="str">
        <f t="shared" si="78"/>
        <v/>
      </c>
      <c r="AG251" s="1564" t="str">
        <f t="shared" si="79"/>
        <v/>
      </c>
      <c r="AI251" s="1564" t="str">
        <f t="shared" si="80"/>
        <v/>
      </c>
      <c r="AK251" s="1564" t="str">
        <f t="shared" si="81"/>
        <v/>
      </c>
      <c r="AM251" s="1564" t="str">
        <f t="shared" si="82"/>
        <v/>
      </c>
      <c r="AO251" s="1564" t="str">
        <f t="shared" si="83"/>
        <v/>
      </c>
      <c r="AQ251" s="1564" t="str">
        <f t="shared" si="84"/>
        <v/>
      </c>
    </row>
    <row r="252" spans="5:43">
      <c r="E252" s="1564" t="str">
        <f t="shared" si="86"/>
        <v/>
      </c>
      <c r="G252" s="1564" t="str">
        <f t="shared" si="86"/>
        <v/>
      </c>
      <c r="I252" s="1564" t="str">
        <f t="shared" si="67"/>
        <v/>
      </c>
      <c r="K252" s="1564" t="str">
        <f t="shared" si="68"/>
        <v/>
      </c>
      <c r="M252" s="1564" t="str">
        <f t="shared" si="69"/>
        <v/>
      </c>
      <c r="O252" s="1564" t="str">
        <f t="shared" si="70"/>
        <v/>
      </c>
      <c r="Q252" s="1564" t="str">
        <f t="shared" si="71"/>
        <v/>
      </c>
      <c r="S252" s="1564" t="str">
        <f t="shared" si="72"/>
        <v/>
      </c>
      <c r="U252" s="1564" t="str">
        <f t="shared" si="73"/>
        <v/>
      </c>
      <c r="W252" s="1564" t="str">
        <f t="shared" si="74"/>
        <v/>
      </c>
      <c r="Y252" s="1564" t="str">
        <f t="shared" si="75"/>
        <v/>
      </c>
      <c r="AA252" s="1564" t="str">
        <f t="shared" si="76"/>
        <v/>
      </c>
      <c r="AC252" s="1564" t="str">
        <f t="shared" si="77"/>
        <v/>
      </c>
      <c r="AE252" s="1564" t="str">
        <f t="shared" si="78"/>
        <v/>
      </c>
      <c r="AG252" s="1564" t="str">
        <f t="shared" si="79"/>
        <v/>
      </c>
      <c r="AI252" s="1564" t="str">
        <f t="shared" si="80"/>
        <v/>
      </c>
      <c r="AK252" s="1564" t="str">
        <f t="shared" si="81"/>
        <v/>
      </c>
      <c r="AM252" s="1564" t="str">
        <f t="shared" si="82"/>
        <v/>
      </c>
      <c r="AO252" s="1564" t="str">
        <f t="shared" si="83"/>
        <v/>
      </c>
      <c r="AQ252" s="1564" t="str">
        <f t="shared" si="84"/>
        <v/>
      </c>
    </row>
    <row r="253" spans="5:43">
      <c r="E253" s="1564" t="str">
        <f t="shared" ref="E253:G268" si="87">IF(OR($B253=0,D253=0),"",D253/$B253)</f>
        <v/>
      </c>
      <c r="G253" s="1564" t="str">
        <f t="shared" si="87"/>
        <v/>
      </c>
      <c r="I253" s="1564" t="str">
        <f t="shared" si="67"/>
        <v/>
      </c>
      <c r="K253" s="1564" t="str">
        <f t="shared" si="68"/>
        <v/>
      </c>
      <c r="M253" s="1564" t="str">
        <f t="shared" si="69"/>
        <v/>
      </c>
      <c r="O253" s="1564" t="str">
        <f t="shared" si="70"/>
        <v/>
      </c>
      <c r="Q253" s="1564" t="str">
        <f t="shared" si="71"/>
        <v/>
      </c>
      <c r="S253" s="1564" t="str">
        <f t="shared" si="72"/>
        <v/>
      </c>
      <c r="U253" s="1564" t="str">
        <f t="shared" si="73"/>
        <v/>
      </c>
      <c r="W253" s="1564" t="str">
        <f t="shared" si="74"/>
        <v/>
      </c>
      <c r="Y253" s="1564" t="str">
        <f t="shared" si="75"/>
        <v/>
      </c>
      <c r="AA253" s="1564" t="str">
        <f t="shared" si="76"/>
        <v/>
      </c>
      <c r="AC253" s="1564" t="str">
        <f t="shared" si="77"/>
        <v/>
      </c>
      <c r="AE253" s="1564" t="str">
        <f t="shared" si="78"/>
        <v/>
      </c>
      <c r="AG253" s="1564" t="str">
        <f t="shared" si="79"/>
        <v/>
      </c>
      <c r="AI253" s="1564" t="str">
        <f t="shared" si="80"/>
        <v/>
      </c>
      <c r="AK253" s="1564" t="str">
        <f t="shared" si="81"/>
        <v/>
      </c>
      <c r="AM253" s="1564" t="str">
        <f t="shared" si="82"/>
        <v/>
      </c>
      <c r="AO253" s="1564" t="str">
        <f t="shared" si="83"/>
        <v/>
      </c>
      <c r="AQ253" s="1564" t="str">
        <f t="shared" si="84"/>
        <v/>
      </c>
    </row>
    <row r="254" spans="5:43">
      <c r="E254" s="1564" t="str">
        <f t="shared" si="87"/>
        <v/>
      </c>
      <c r="G254" s="1564" t="str">
        <f t="shared" si="87"/>
        <v/>
      </c>
      <c r="I254" s="1564" t="str">
        <f t="shared" si="67"/>
        <v/>
      </c>
      <c r="K254" s="1564" t="str">
        <f t="shared" si="68"/>
        <v/>
      </c>
      <c r="M254" s="1564" t="str">
        <f t="shared" si="69"/>
        <v/>
      </c>
      <c r="O254" s="1564" t="str">
        <f t="shared" si="70"/>
        <v/>
      </c>
      <c r="Q254" s="1564" t="str">
        <f t="shared" si="71"/>
        <v/>
      </c>
      <c r="S254" s="1564" t="str">
        <f t="shared" si="72"/>
        <v/>
      </c>
      <c r="U254" s="1564" t="str">
        <f t="shared" si="73"/>
        <v/>
      </c>
      <c r="W254" s="1564" t="str">
        <f t="shared" si="74"/>
        <v/>
      </c>
      <c r="Y254" s="1564" t="str">
        <f t="shared" si="75"/>
        <v/>
      </c>
      <c r="AA254" s="1564" t="str">
        <f t="shared" si="76"/>
        <v/>
      </c>
      <c r="AC254" s="1564" t="str">
        <f t="shared" si="77"/>
        <v/>
      </c>
      <c r="AE254" s="1564" t="str">
        <f t="shared" si="78"/>
        <v/>
      </c>
      <c r="AG254" s="1564" t="str">
        <f t="shared" si="79"/>
        <v/>
      </c>
      <c r="AI254" s="1564" t="str">
        <f t="shared" si="80"/>
        <v/>
      </c>
      <c r="AK254" s="1564" t="str">
        <f t="shared" si="81"/>
        <v/>
      </c>
      <c r="AM254" s="1564" t="str">
        <f t="shared" si="82"/>
        <v/>
      </c>
      <c r="AO254" s="1564" t="str">
        <f t="shared" si="83"/>
        <v/>
      </c>
      <c r="AQ254" s="1564" t="str">
        <f t="shared" si="84"/>
        <v/>
      </c>
    </row>
    <row r="255" spans="5:43">
      <c r="E255" s="1564" t="str">
        <f t="shared" si="87"/>
        <v/>
      </c>
      <c r="G255" s="1564" t="str">
        <f t="shared" si="87"/>
        <v/>
      </c>
      <c r="I255" s="1564" t="str">
        <f t="shared" si="67"/>
        <v/>
      </c>
      <c r="K255" s="1564" t="str">
        <f t="shared" si="68"/>
        <v/>
      </c>
      <c r="M255" s="1564" t="str">
        <f t="shared" si="69"/>
        <v/>
      </c>
      <c r="O255" s="1564" t="str">
        <f t="shared" si="70"/>
        <v/>
      </c>
      <c r="Q255" s="1564" t="str">
        <f t="shared" si="71"/>
        <v/>
      </c>
      <c r="S255" s="1564" t="str">
        <f t="shared" si="72"/>
        <v/>
      </c>
      <c r="U255" s="1564" t="str">
        <f t="shared" si="73"/>
        <v/>
      </c>
      <c r="W255" s="1564" t="str">
        <f t="shared" si="74"/>
        <v/>
      </c>
      <c r="Y255" s="1564" t="str">
        <f t="shared" si="75"/>
        <v/>
      </c>
      <c r="AA255" s="1564" t="str">
        <f t="shared" si="76"/>
        <v/>
      </c>
      <c r="AC255" s="1564" t="str">
        <f t="shared" si="77"/>
        <v/>
      </c>
      <c r="AE255" s="1564" t="str">
        <f t="shared" si="78"/>
        <v/>
      </c>
      <c r="AG255" s="1564" t="str">
        <f t="shared" si="79"/>
        <v/>
      </c>
      <c r="AI255" s="1564" t="str">
        <f t="shared" si="80"/>
        <v/>
      </c>
      <c r="AK255" s="1564" t="str">
        <f t="shared" si="81"/>
        <v/>
      </c>
      <c r="AM255" s="1564" t="str">
        <f t="shared" si="82"/>
        <v/>
      </c>
      <c r="AO255" s="1564" t="str">
        <f t="shared" si="83"/>
        <v/>
      </c>
      <c r="AQ255" s="1564" t="str">
        <f t="shared" si="84"/>
        <v/>
      </c>
    </row>
    <row r="256" spans="5:43">
      <c r="E256" s="1564" t="str">
        <f t="shared" si="87"/>
        <v/>
      </c>
      <c r="G256" s="1564" t="str">
        <f t="shared" si="87"/>
        <v/>
      </c>
      <c r="I256" s="1564" t="str">
        <f t="shared" si="67"/>
        <v/>
      </c>
      <c r="K256" s="1564" t="str">
        <f t="shared" si="68"/>
        <v/>
      </c>
      <c r="M256" s="1564" t="str">
        <f t="shared" si="69"/>
        <v/>
      </c>
      <c r="O256" s="1564" t="str">
        <f t="shared" si="70"/>
        <v/>
      </c>
      <c r="Q256" s="1564" t="str">
        <f t="shared" si="71"/>
        <v/>
      </c>
      <c r="S256" s="1564" t="str">
        <f t="shared" si="72"/>
        <v/>
      </c>
      <c r="U256" s="1564" t="str">
        <f t="shared" si="73"/>
        <v/>
      </c>
      <c r="W256" s="1564" t="str">
        <f t="shared" si="74"/>
        <v/>
      </c>
      <c r="Y256" s="1564" t="str">
        <f t="shared" si="75"/>
        <v/>
      </c>
      <c r="AA256" s="1564" t="str">
        <f t="shared" si="76"/>
        <v/>
      </c>
      <c r="AC256" s="1564" t="str">
        <f t="shared" si="77"/>
        <v/>
      </c>
      <c r="AE256" s="1564" t="str">
        <f t="shared" si="78"/>
        <v/>
      </c>
      <c r="AG256" s="1564" t="str">
        <f t="shared" si="79"/>
        <v/>
      </c>
      <c r="AI256" s="1564" t="str">
        <f t="shared" si="80"/>
        <v/>
      </c>
      <c r="AK256" s="1564" t="str">
        <f t="shared" si="81"/>
        <v/>
      </c>
      <c r="AM256" s="1564" t="str">
        <f t="shared" si="82"/>
        <v/>
      </c>
      <c r="AO256" s="1564" t="str">
        <f t="shared" si="83"/>
        <v/>
      </c>
      <c r="AQ256" s="1564" t="str">
        <f t="shared" si="84"/>
        <v/>
      </c>
    </row>
    <row r="257" spans="5:43">
      <c r="E257" s="1564" t="str">
        <f t="shared" si="87"/>
        <v/>
      </c>
      <c r="G257" s="1564" t="str">
        <f t="shared" si="87"/>
        <v/>
      </c>
      <c r="I257" s="1564" t="str">
        <f t="shared" si="67"/>
        <v/>
      </c>
      <c r="K257" s="1564" t="str">
        <f t="shared" si="68"/>
        <v/>
      </c>
      <c r="M257" s="1564" t="str">
        <f t="shared" si="69"/>
        <v/>
      </c>
      <c r="O257" s="1564" t="str">
        <f t="shared" si="70"/>
        <v/>
      </c>
      <c r="Q257" s="1564" t="str">
        <f t="shared" si="71"/>
        <v/>
      </c>
      <c r="S257" s="1564" t="str">
        <f t="shared" si="72"/>
        <v/>
      </c>
      <c r="U257" s="1564" t="str">
        <f t="shared" si="73"/>
        <v/>
      </c>
      <c r="W257" s="1564" t="str">
        <f t="shared" si="74"/>
        <v/>
      </c>
      <c r="Y257" s="1564" t="str">
        <f t="shared" si="75"/>
        <v/>
      </c>
      <c r="AA257" s="1564" t="str">
        <f t="shared" si="76"/>
        <v/>
      </c>
      <c r="AC257" s="1564" t="str">
        <f t="shared" si="77"/>
        <v/>
      </c>
      <c r="AE257" s="1564" t="str">
        <f t="shared" si="78"/>
        <v/>
      </c>
      <c r="AG257" s="1564" t="str">
        <f t="shared" si="79"/>
        <v/>
      </c>
      <c r="AI257" s="1564" t="str">
        <f t="shared" si="80"/>
        <v/>
      </c>
      <c r="AK257" s="1564" t="str">
        <f t="shared" si="81"/>
        <v/>
      </c>
      <c r="AM257" s="1564" t="str">
        <f t="shared" si="82"/>
        <v/>
      </c>
      <c r="AO257" s="1564" t="str">
        <f t="shared" si="83"/>
        <v/>
      </c>
      <c r="AQ257" s="1564" t="str">
        <f t="shared" si="84"/>
        <v/>
      </c>
    </row>
    <row r="258" spans="5:43">
      <c r="E258" s="1564" t="str">
        <f t="shared" si="87"/>
        <v/>
      </c>
      <c r="G258" s="1564" t="str">
        <f t="shared" si="87"/>
        <v/>
      </c>
      <c r="I258" s="1564" t="str">
        <f t="shared" si="67"/>
        <v/>
      </c>
      <c r="K258" s="1564" t="str">
        <f t="shared" si="68"/>
        <v/>
      </c>
      <c r="M258" s="1564" t="str">
        <f t="shared" si="69"/>
        <v/>
      </c>
      <c r="O258" s="1564" t="str">
        <f t="shared" si="70"/>
        <v/>
      </c>
      <c r="Q258" s="1564" t="str">
        <f t="shared" si="71"/>
        <v/>
      </c>
      <c r="S258" s="1564" t="str">
        <f t="shared" si="72"/>
        <v/>
      </c>
      <c r="U258" s="1564" t="str">
        <f t="shared" si="73"/>
        <v/>
      </c>
      <c r="W258" s="1564" t="str">
        <f t="shared" si="74"/>
        <v/>
      </c>
      <c r="Y258" s="1564" t="str">
        <f t="shared" si="75"/>
        <v/>
      </c>
      <c r="AA258" s="1564" t="str">
        <f t="shared" si="76"/>
        <v/>
      </c>
      <c r="AC258" s="1564" t="str">
        <f t="shared" si="77"/>
        <v/>
      </c>
      <c r="AE258" s="1564" t="str">
        <f t="shared" si="78"/>
        <v/>
      </c>
      <c r="AG258" s="1564" t="str">
        <f t="shared" si="79"/>
        <v/>
      </c>
      <c r="AI258" s="1564" t="str">
        <f t="shared" si="80"/>
        <v/>
      </c>
      <c r="AK258" s="1564" t="str">
        <f t="shared" si="81"/>
        <v/>
      </c>
      <c r="AM258" s="1564" t="str">
        <f t="shared" si="82"/>
        <v/>
      </c>
      <c r="AO258" s="1564" t="str">
        <f t="shared" si="83"/>
        <v/>
      </c>
      <c r="AQ258" s="1564" t="str">
        <f t="shared" si="84"/>
        <v/>
      </c>
    </row>
    <row r="259" spans="5:43">
      <c r="E259" s="1564" t="str">
        <f t="shared" si="87"/>
        <v/>
      </c>
      <c r="G259" s="1564" t="str">
        <f t="shared" si="87"/>
        <v/>
      </c>
      <c r="I259" s="1564" t="str">
        <f t="shared" si="67"/>
        <v/>
      </c>
      <c r="K259" s="1564" t="str">
        <f t="shared" si="68"/>
        <v/>
      </c>
      <c r="M259" s="1564" t="str">
        <f t="shared" si="69"/>
        <v/>
      </c>
      <c r="O259" s="1564" t="str">
        <f t="shared" si="70"/>
        <v/>
      </c>
      <c r="Q259" s="1564" t="str">
        <f t="shared" si="71"/>
        <v/>
      </c>
      <c r="S259" s="1564" t="str">
        <f t="shared" si="72"/>
        <v/>
      </c>
      <c r="U259" s="1564" t="str">
        <f t="shared" si="73"/>
        <v/>
      </c>
      <c r="W259" s="1564" t="str">
        <f t="shared" si="74"/>
        <v/>
      </c>
      <c r="Y259" s="1564" t="str">
        <f t="shared" si="75"/>
        <v/>
      </c>
      <c r="AA259" s="1564" t="str">
        <f t="shared" si="76"/>
        <v/>
      </c>
      <c r="AC259" s="1564" t="str">
        <f t="shared" si="77"/>
        <v/>
      </c>
      <c r="AE259" s="1564" t="str">
        <f t="shared" si="78"/>
        <v/>
      </c>
      <c r="AG259" s="1564" t="str">
        <f t="shared" si="79"/>
        <v/>
      </c>
      <c r="AI259" s="1564" t="str">
        <f t="shared" si="80"/>
        <v/>
      </c>
      <c r="AK259" s="1564" t="str">
        <f t="shared" si="81"/>
        <v/>
      </c>
      <c r="AM259" s="1564" t="str">
        <f t="shared" si="82"/>
        <v/>
      </c>
      <c r="AO259" s="1564" t="str">
        <f t="shared" si="83"/>
        <v/>
      </c>
      <c r="AQ259" s="1564" t="str">
        <f t="shared" si="84"/>
        <v/>
      </c>
    </row>
    <row r="260" spans="5:43">
      <c r="E260" s="1564" t="str">
        <f t="shared" si="87"/>
        <v/>
      </c>
      <c r="G260" s="1564" t="str">
        <f t="shared" si="87"/>
        <v/>
      </c>
      <c r="I260" s="1564" t="str">
        <f t="shared" si="67"/>
        <v/>
      </c>
      <c r="K260" s="1564" t="str">
        <f t="shared" si="68"/>
        <v/>
      </c>
      <c r="M260" s="1564" t="str">
        <f t="shared" si="69"/>
        <v/>
      </c>
      <c r="O260" s="1564" t="str">
        <f t="shared" si="70"/>
        <v/>
      </c>
      <c r="Q260" s="1564" t="str">
        <f t="shared" si="71"/>
        <v/>
      </c>
      <c r="S260" s="1564" t="str">
        <f t="shared" si="72"/>
        <v/>
      </c>
      <c r="U260" s="1564" t="str">
        <f t="shared" si="73"/>
        <v/>
      </c>
      <c r="W260" s="1564" t="str">
        <f t="shared" si="74"/>
        <v/>
      </c>
      <c r="Y260" s="1564" t="str">
        <f t="shared" si="75"/>
        <v/>
      </c>
      <c r="AA260" s="1564" t="str">
        <f t="shared" si="76"/>
        <v/>
      </c>
      <c r="AC260" s="1564" t="str">
        <f t="shared" si="77"/>
        <v/>
      </c>
      <c r="AE260" s="1564" t="str">
        <f t="shared" si="78"/>
        <v/>
      </c>
      <c r="AG260" s="1564" t="str">
        <f t="shared" si="79"/>
        <v/>
      </c>
      <c r="AI260" s="1564" t="str">
        <f t="shared" si="80"/>
        <v/>
      </c>
      <c r="AK260" s="1564" t="str">
        <f t="shared" si="81"/>
        <v/>
      </c>
      <c r="AM260" s="1564" t="str">
        <f t="shared" si="82"/>
        <v/>
      </c>
      <c r="AO260" s="1564" t="str">
        <f t="shared" si="83"/>
        <v/>
      </c>
      <c r="AQ260" s="1564" t="str">
        <f t="shared" si="84"/>
        <v/>
      </c>
    </row>
    <row r="261" spans="5:43">
      <c r="E261" s="1564" t="str">
        <f t="shared" si="87"/>
        <v/>
      </c>
      <c r="G261" s="1564" t="str">
        <f t="shared" si="87"/>
        <v/>
      </c>
      <c r="I261" s="1564" t="str">
        <f t="shared" si="67"/>
        <v/>
      </c>
      <c r="K261" s="1564" t="str">
        <f t="shared" si="68"/>
        <v/>
      </c>
      <c r="M261" s="1564" t="str">
        <f t="shared" si="69"/>
        <v/>
      </c>
      <c r="O261" s="1564" t="str">
        <f t="shared" si="70"/>
        <v/>
      </c>
      <c r="Q261" s="1564" t="str">
        <f t="shared" si="71"/>
        <v/>
      </c>
      <c r="S261" s="1564" t="str">
        <f t="shared" si="72"/>
        <v/>
      </c>
      <c r="U261" s="1564" t="str">
        <f t="shared" si="73"/>
        <v/>
      </c>
      <c r="W261" s="1564" t="str">
        <f t="shared" si="74"/>
        <v/>
      </c>
      <c r="Y261" s="1564" t="str">
        <f t="shared" si="75"/>
        <v/>
      </c>
      <c r="AA261" s="1564" t="str">
        <f t="shared" si="76"/>
        <v/>
      </c>
      <c r="AC261" s="1564" t="str">
        <f t="shared" si="77"/>
        <v/>
      </c>
      <c r="AE261" s="1564" t="str">
        <f t="shared" si="78"/>
        <v/>
      </c>
      <c r="AG261" s="1564" t="str">
        <f t="shared" si="79"/>
        <v/>
      </c>
      <c r="AI261" s="1564" t="str">
        <f t="shared" si="80"/>
        <v/>
      </c>
      <c r="AK261" s="1564" t="str">
        <f t="shared" si="81"/>
        <v/>
      </c>
      <c r="AM261" s="1564" t="str">
        <f t="shared" si="82"/>
        <v/>
      </c>
      <c r="AO261" s="1564" t="str">
        <f t="shared" si="83"/>
        <v/>
      </c>
      <c r="AQ261" s="1564" t="str">
        <f t="shared" si="84"/>
        <v/>
      </c>
    </row>
    <row r="262" spans="5:43">
      <c r="E262" s="1564" t="str">
        <f t="shared" si="87"/>
        <v/>
      </c>
      <c r="G262" s="1564" t="str">
        <f t="shared" si="87"/>
        <v/>
      </c>
      <c r="I262" s="1564" t="str">
        <f t="shared" si="67"/>
        <v/>
      </c>
      <c r="K262" s="1564" t="str">
        <f t="shared" si="68"/>
        <v/>
      </c>
      <c r="M262" s="1564" t="str">
        <f t="shared" si="69"/>
        <v/>
      </c>
      <c r="O262" s="1564" t="str">
        <f t="shared" si="70"/>
        <v/>
      </c>
      <c r="Q262" s="1564" t="str">
        <f t="shared" si="71"/>
        <v/>
      </c>
      <c r="S262" s="1564" t="str">
        <f t="shared" si="72"/>
        <v/>
      </c>
      <c r="U262" s="1564" t="str">
        <f t="shared" si="73"/>
        <v/>
      </c>
      <c r="W262" s="1564" t="str">
        <f t="shared" si="74"/>
        <v/>
      </c>
      <c r="Y262" s="1564" t="str">
        <f t="shared" si="75"/>
        <v/>
      </c>
      <c r="AA262" s="1564" t="str">
        <f t="shared" si="76"/>
        <v/>
      </c>
      <c r="AC262" s="1564" t="str">
        <f t="shared" si="77"/>
        <v/>
      </c>
      <c r="AE262" s="1564" t="str">
        <f t="shared" si="78"/>
        <v/>
      </c>
      <c r="AG262" s="1564" t="str">
        <f t="shared" si="79"/>
        <v/>
      </c>
      <c r="AI262" s="1564" t="str">
        <f t="shared" si="80"/>
        <v/>
      </c>
      <c r="AK262" s="1564" t="str">
        <f t="shared" si="81"/>
        <v/>
      </c>
      <c r="AM262" s="1564" t="str">
        <f t="shared" si="82"/>
        <v/>
      </c>
      <c r="AO262" s="1564" t="str">
        <f t="shared" si="83"/>
        <v/>
      </c>
      <c r="AQ262" s="1564" t="str">
        <f t="shared" si="84"/>
        <v/>
      </c>
    </row>
    <row r="263" spans="5:43">
      <c r="E263" s="1564" t="str">
        <f t="shared" si="87"/>
        <v/>
      </c>
      <c r="G263" s="1564" t="str">
        <f t="shared" si="87"/>
        <v/>
      </c>
      <c r="I263" s="1564" t="str">
        <f t="shared" si="67"/>
        <v/>
      </c>
      <c r="K263" s="1564" t="str">
        <f t="shared" si="68"/>
        <v/>
      </c>
      <c r="M263" s="1564" t="str">
        <f t="shared" si="69"/>
        <v/>
      </c>
      <c r="O263" s="1564" t="str">
        <f t="shared" si="70"/>
        <v/>
      </c>
      <c r="Q263" s="1564" t="str">
        <f t="shared" si="71"/>
        <v/>
      </c>
      <c r="S263" s="1564" t="str">
        <f t="shared" si="72"/>
        <v/>
      </c>
      <c r="U263" s="1564" t="str">
        <f t="shared" si="73"/>
        <v/>
      </c>
      <c r="W263" s="1564" t="str">
        <f t="shared" si="74"/>
        <v/>
      </c>
      <c r="Y263" s="1564" t="str">
        <f t="shared" si="75"/>
        <v/>
      </c>
      <c r="AA263" s="1564" t="str">
        <f t="shared" si="76"/>
        <v/>
      </c>
      <c r="AC263" s="1564" t="str">
        <f t="shared" si="77"/>
        <v/>
      </c>
      <c r="AE263" s="1564" t="str">
        <f t="shared" si="78"/>
        <v/>
      </c>
      <c r="AG263" s="1564" t="str">
        <f t="shared" si="79"/>
        <v/>
      </c>
      <c r="AI263" s="1564" t="str">
        <f t="shared" si="80"/>
        <v/>
      </c>
      <c r="AK263" s="1564" t="str">
        <f t="shared" si="81"/>
        <v/>
      </c>
      <c r="AM263" s="1564" t="str">
        <f t="shared" si="82"/>
        <v/>
      </c>
      <c r="AO263" s="1564" t="str">
        <f t="shared" si="83"/>
        <v/>
      </c>
      <c r="AQ263" s="1564" t="str">
        <f t="shared" si="84"/>
        <v/>
      </c>
    </row>
    <row r="264" spans="5:43">
      <c r="E264" s="1564" t="str">
        <f t="shared" si="87"/>
        <v/>
      </c>
      <c r="G264" s="1564" t="str">
        <f t="shared" si="87"/>
        <v/>
      </c>
      <c r="I264" s="1564" t="str">
        <f t="shared" si="67"/>
        <v/>
      </c>
      <c r="K264" s="1564" t="str">
        <f t="shared" si="68"/>
        <v/>
      </c>
      <c r="M264" s="1564" t="str">
        <f t="shared" si="69"/>
        <v/>
      </c>
      <c r="O264" s="1564" t="str">
        <f t="shared" si="70"/>
        <v/>
      </c>
      <c r="Q264" s="1564" t="str">
        <f t="shared" si="71"/>
        <v/>
      </c>
      <c r="S264" s="1564" t="str">
        <f t="shared" si="72"/>
        <v/>
      </c>
      <c r="U264" s="1564" t="str">
        <f t="shared" si="73"/>
        <v/>
      </c>
      <c r="W264" s="1564" t="str">
        <f t="shared" si="74"/>
        <v/>
      </c>
      <c r="Y264" s="1564" t="str">
        <f t="shared" si="75"/>
        <v/>
      </c>
      <c r="AA264" s="1564" t="str">
        <f t="shared" si="76"/>
        <v/>
      </c>
      <c r="AC264" s="1564" t="str">
        <f t="shared" si="77"/>
        <v/>
      </c>
      <c r="AE264" s="1564" t="str">
        <f t="shared" si="78"/>
        <v/>
      </c>
      <c r="AG264" s="1564" t="str">
        <f t="shared" si="79"/>
        <v/>
      </c>
      <c r="AI264" s="1564" t="str">
        <f t="shared" si="80"/>
        <v/>
      </c>
      <c r="AK264" s="1564" t="str">
        <f t="shared" si="81"/>
        <v/>
      </c>
      <c r="AM264" s="1564" t="str">
        <f t="shared" si="82"/>
        <v/>
      </c>
      <c r="AO264" s="1564" t="str">
        <f t="shared" si="83"/>
        <v/>
      </c>
      <c r="AQ264" s="1564" t="str">
        <f t="shared" si="84"/>
        <v/>
      </c>
    </row>
    <row r="265" spans="5:43">
      <c r="E265" s="1564" t="str">
        <f t="shared" si="87"/>
        <v/>
      </c>
      <c r="G265" s="1564" t="str">
        <f t="shared" si="87"/>
        <v/>
      </c>
      <c r="I265" s="1564" t="str">
        <f t="shared" si="67"/>
        <v/>
      </c>
      <c r="K265" s="1564" t="str">
        <f t="shared" si="68"/>
        <v/>
      </c>
      <c r="M265" s="1564" t="str">
        <f t="shared" si="69"/>
        <v/>
      </c>
      <c r="O265" s="1564" t="str">
        <f t="shared" si="70"/>
        <v/>
      </c>
      <c r="Q265" s="1564" t="str">
        <f t="shared" si="71"/>
        <v/>
      </c>
      <c r="S265" s="1564" t="str">
        <f t="shared" si="72"/>
        <v/>
      </c>
      <c r="U265" s="1564" t="str">
        <f t="shared" si="73"/>
        <v/>
      </c>
      <c r="W265" s="1564" t="str">
        <f t="shared" si="74"/>
        <v/>
      </c>
      <c r="Y265" s="1564" t="str">
        <f t="shared" si="75"/>
        <v/>
      </c>
      <c r="AA265" s="1564" t="str">
        <f t="shared" si="76"/>
        <v/>
      </c>
      <c r="AC265" s="1564" t="str">
        <f t="shared" si="77"/>
        <v/>
      </c>
      <c r="AE265" s="1564" t="str">
        <f t="shared" si="78"/>
        <v/>
      </c>
      <c r="AG265" s="1564" t="str">
        <f t="shared" si="79"/>
        <v/>
      </c>
      <c r="AI265" s="1564" t="str">
        <f t="shared" si="80"/>
        <v/>
      </c>
      <c r="AK265" s="1564" t="str">
        <f t="shared" si="81"/>
        <v/>
      </c>
      <c r="AM265" s="1564" t="str">
        <f t="shared" si="82"/>
        <v/>
      </c>
      <c r="AO265" s="1564" t="str">
        <f t="shared" si="83"/>
        <v/>
      </c>
      <c r="AQ265" s="1564" t="str">
        <f t="shared" si="84"/>
        <v/>
      </c>
    </row>
    <row r="266" spans="5:43">
      <c r="E266" s="1564" t="str">
        <f t="shared" si="87"/>
        <v/>
      </c>
      <c r="G266" s="1564" t="str">
        <f t="shared" si="87"/>
        <v/>
      </c>
      <c r="I266" s="1564" t="str">
        <f t="shared" si="67"/>
        <v/>
      </c>
      <c r="K266" s="1564" t="str">
        <f t="shared" si="68"/>
        <v/>
      </c>
      <c r="M266" s="1564" t="str">
        <f t="shared" si="69"/>
        <v/>
      </c>
      <c r="O266" s="1564" t="str">
        <f t="shared" si="70"/>
        <v/>
      </c>
      <c r="Q266" s="1564" t="str">
        <f t="shared" si="71"/>
        <v/>
      </c>
      <c r="S266" s="1564" t="str">
        <f t="shared" si="72"/>
        <v/>
      </c>
      <c r="U266" s="1564" t="str">
        <f t="shared" si="73"/>
        <v/>
      </c>
      <c r="W266" s="1564" t="str">
        <f t="shared" si="74"/>
        <v/>
      </c>
      <c r="Y266" s="1564" t="str">
        <f t="shared" si="75"/>
        <v/>
      </c>
      <c r="AA266" s="1564" t="str">
        <f t="shared" si="76"/>
        <v/>
      </c>
      <c r="AC266" s="1564" t="str">
        <f t="shared" si="77"/>
        <v/>
      </c>
      <c r="AE266" s="1564" t="str">
        <f t="shared" si="78"/>
        <v/>
      </c>
      <c r="AG266" s="1564" t="str">
        <f t="shared" si="79"/>
        <v/>
      </c>
      <c r="AI266" s="1564" t="str">
        <f t="shared" si="80"/>
        <v/>
      </c>
      <c r="AK266" s="1564" t="str">
        <f t="shared" si="81"/>
        <v/>
      </c>
      <c r="AM266" s="1564" t="str">
        <f t="shared" si="82"/>
        <v/>
      </c>
      <c r="AO266" s="1564" t="str">
        <f t="shared" si="83"/>
        <v/>
      </c>
      <c r="AQ266" s="1564" t="str">
        <f t="shared" si="84"/>
        <v/>
      </c>
    </row>
    <row r="267" spans="5:43">
      <c r="E267" s="1564" t="str">
        <f t="shared" si="87"/>
        <v/>
      </c>
      <c r="G267" s="1564" t="str">
        <f t="shared" si="87"/>
        <v/>
      </c>
      <c r="I267" s="1564" t="str">
        <f t="shared" si="67"/>
        <v/>
      </c>
      <c r="K267" s="1564" t="str">
        <f t="shared" si="68"/>
        <v/>
      </c>
      <c r="M267" s="1564" t="str">
        <f t="shared" si="69"/>
        <v/>
      </c>
      <c r="O267" s="1564" t="str">
        <f t="shared" si="70"/>
        <v/>
      </c>
      <c r="Q267" s="1564" t="str">
        <f t="shared" si="71"/>
        <v/>
      </c>
      <c r="S267" s="1564" t="str">
        <f t="shared" si="72"/>
        <v/>
      </c>
      <c r="U267" s="1564" t="str">
        <f t="shared" si="73"/>
        <v/>
      </c>
      <c r="W267" s="1564" t="str">
        <f t="shared" si="74"/>
        <v/>
      </c>
      <c r="Y267" s="1564" t="str">
        <f t="shared" si="75"/>
        <v/>
      </c>
      <c r="AA267" s="1564" t="str">
        <f t="shared" si="76"/>
        <v/>
      </c>
      <c r="AC267" s="1564" t="str">
        <f t="shared" si="77"/>
        <v/>
      </c>
      <c r="AE267" s="1564" t="str">
        <f t="shared" si="78"/>
        <v/>
      </c>
      <c r="AG267" s="1564" t="str">
        <f t="shared" si="79"/>
        <v/>
      </c>
      <c r="AI267" s="1564" t="str">
        <f t="shared" si="80"/>
        <v/>
      </c>
      <c r="AK267" s="1564" t="str">
        <f t="shared" si="81"/>
        <v/>
      </c>
      <c r="AM267" s="1564" t="str">
        <f t="shared" si="82"/>
        <v/>
      </c>
      <c r="AO267" s="1564" t="str">
        <f t="shared" si="83"/>
        <v/>
      </c>
      <c r="AQ267" s="1564" t="str">
        <f t="shared" si="84"/>
        <v/>
      </c>
    </row>
    <row r="268" spans="5:43">
      <c r="E268" s="1564" t="str">
        <f t="shared" si="87"/>
        <v/>
      </c>
      <c r="G268" s="1564" t="str">
        <f t="shared" si="87"/>
        <v/>
      </c>
      <c r="I268" s="1564" t="str">
        <f t="shared" si="67"/>
        <v/>
      </c>
      <c r="K268" s="1564" t="str">
        <f t="shared" si="68"/>
        <v/>
      </c>
      <c r="M268" s="1564" t="str">
        <f t="shared" si="69"/>
        <v/>
      </c>
      <c r="O268" s="1564" t="str">
        <f t="shared" si="70"/>
        <v/>
      </c>
      <c r="Q268" s="1564" t="str">
        <f t="shared" si="71"/>
        <v/>
      </c>
      <c r="S268" s="1564" t="str">
        <f t="shared" si="72"/>
        <v/>
      </c>
      <c r="U268" s="1564" t="str">
        <f t="shared" si="73"/>
        <v/>
      </c>
      <c r="W268" s="1564" t="str">
        <f t="shared" si="74"/>
        <v/>
      </c>
      <c r="Y268" s="1564" t="str">
        <f t="shared" si="75"/>
        <v/>
      </c>
      <c r="AA268" s="1564" t="str">
        <f t="shared" si="76"/>
        <v/>
      </c>
      <c r="AC268" s="1564" t="str">
        <f t="shared" si="77"/>
        <v/>
      </c>
      <c r="AE268" s="1564" t="str">
        <f t="shared" si="78"/>
        <v/>
      </c>
      <c r="AG268" s="1564" t="str">
        <f t="shared" si="79"/>
        <v/>
      </c>
      <c r="AI268" s="1564" t="str">
        <f t="shared" si="80"/>
        <v/>
      </c>
      <c r="AK268" s="1564" t="str">
        <f t="shared" si="81"/>
        <v/>
      </c>
      <c r="AM268" s="1564" t="str">
        <f t="shared" si="82"/>
        <v/>
      </c>
      <c r="AO268" s="1564" t="str">
        <f t="shared" si="83"/>
        <v/>
      </c>
      <c r="AQ268" s="1564" t="str">
        <f t="shared" si="84"/>
        <v/>
      </c>
    </row>
    <row r="269" spans="5:43">
      <c r="E269" s="1564" t="str">
        <f t="shared" ref="E269:G284" si="88">IF(OR($B269=0,D269=0),"",D269/$B269)</f>
        <v/>
      </c>
      <c r="G269" s="1564" t="str">
        <f t="shared" si="88"/>
        <v/>
      </c>
      <c r="I269" s="1564" t="str">
        <f t="shared" ref="I269:I300" si="89">IF(OR($B269=0,H269=0),"",H269/$B269)</f>
        <v/>
      </c>
      <c r="K269" s="1564" t="str">
        <f t="shared" ref="K269:K300" si="90">IF(OR($B269=0,J269=0),"",J269/$B269)</f>
        <v/>
      </c>
      <c r="M269" s="1564" t="str">
        <f t="shared" ref="M269:M300" si="91">IF(OR($B269=0,L269=0),"",L269/$B269)</f>
        <v/>
      </c>
      <c r="O269" s="1564" t="str">
        <f t="shared" ref="O269:O300" si="92">IF(OR($B269=0,N269=0),"",N269/$B269)</f>
        <v/>
      </c>
      <c r="Q269" s="1564" t="str">
        <f t="shared" ref="Q269:Q300" si="93">IF(OR($B269=0,P269=0),"",P269/$B269)</f>
        <v/>
      </c>
      <c r="S269" s="1564" t="str">
        <f t="shared" ref="S269:S300" si="94">IF(OR($B269=0,R269=0),"",R269/$B269)</f>
        <v/>
      </c>
      <c r="U269" s="1564" t="str">
        <f t="shared" ref="U269:U300" si="95">IF(OR($B269=0,T269=0),"",T269/$B269)</f>
        <v/>
      </c>
      <c r="W269" s="1564" t="str">
        <f t="shared" ref="W269:W300" si="96">IF(OR($B269=0,V269=0),"",V269/$B269)</f>
        <v/>
      </c>
      <c r="Y269" s="1564" t="str">
        <f t="shared" ref="Y269:Y300" si="97">IF(OR($B269=0,X269=0),"",X269/$B269)</f>
        <v/>
      </c>
      <c r="AA269" s="1564" t="str">
        <f t="shared" ref="AA269:AA300" si="98">IF(OR($B269=0,Z269=0),"",Z269/$B269)</f>
        <v/>
      </c>
      <c r="AC269" s="1564" t="str">
        <f t="shared" ref="AC269:AC300" si="99">IF(OR($B269=0,AB269=0),"",AB269/$B269)</f>
        <v/>
      </c>
      <c r="AE269" s="1564" t="str">
        <f t="shared" ref="AE269:AE300" si="100">IF(OR($B269=0,AD269=0),"",AD269/$B269)</f>
        <v/>
      </c>
      <c r="AG269" s="1564" t="str">
        <f t="shared" ref="AG269:AG300" si="101">IF(OR($B269=0,AF269=0),"",AF269/$B269)</f>
        <v/>
      </c>
      <c r="AI269" s="1564" t="str">
        <f t="shared" ref="AI269:AI300" si="102">IF(OR($B269=0,AH269=0),"",AH269/$B269)</f>
        <v/>
      </c>
      <c r="AK269" s="1564" t="str">
        <f t="shared" ref="AK269:AK300" si="103">IF(OR($B269=0,AJ269=0),"",AJ269/$B269)</f>
        <v/>
      </c>
      <c r="AM269" s="1564" t="str">
        <f t="shared" ref="AM269:AM300" si="104">IF(OR($B269=0,AL269=0),"",AL269/$B269)</f>
        <v/>
      </c>
      <c r="AO269" s="1564" t="str">
        <f t="shared" ref="AO269:AO300" si="105">IF(OR($B269=0,AN269=0),"",AN269/$B269)</f>
        <v/>
      </c>
      <c r="AQ269" s="1564" t="str">
        <f t="shared" ref="AQ269:AQ300" si="106">IF(OR($B269=0,AP269=0),"",AP269/$B269)</f>
        <v/>
      </c>
    </row>
    <row r="270" spans="5:43">
      <c r="E270" s="1564" t="str">
        <f t="shared" si="88"/>
        <v/>
      </c>
      <c r="G270" s="1564" t="str">
        <f t="shared" si="88"/>
        <v/>
      </c>
      <c r="I270" s="1564" t="str">
        <f t="shared" si="89"/>
        <v/>
      </c>
      <c r="K270" s="1564" t="str">
        <f t="shared" si="90"/>
        <v/>
      </c>
      <c r="M270" s="1564" t="str">
        <f t="shared" si="91"/>
        <v/>
      </c>
      <c r="O270" s="1564" t="str">
        <f t="shared" si="92"/>
        <v/>
      </c>
      <c r="Q270" s="1564" t="str">
        <f t="shared" si="93"/>
        <v/>
      </c>
      <c r="S270" s="1564" t="str">
        <f t="shared" si="94"/>
        <v/>
      </c>
      <c r="U270" s="1564" t="str">
        <f t="shared" si="95"/>
        <v/>
      </c>
      <c r="W270" s="1564" t="str">
        <f t="shared" si="96"/>
        <v/>
      </c>
      <c r="Y270" s="1564" t="str">
        <f t="shared" si="97"/>
        <v/>
      </c>
      <c r="AA270" s="1564" t="str">
        <f t="shared" si="98"/>
        <v/>
      </c>
      <c r="AC270" s="1564" t="str">
        <f t="shared" si="99"/>
        <v/>
      </c>
      <c r="AE270" s="1564" t="str">
        <f t="shared" si="100"/>
        <v/>
      </c>
      <c r="AG270" s="1564" t="str">
        <f t="shared" si="101"/>
        <v/>
      </c>
      <c r="AI270" s="1564" t="str">
        <f t="shared" si="102"/>
        <v/>
      </c>
      <c r="AK270" s="1564" t="str">
        <f t="shared" si="103"/>
        <v/>
      </c>
      <c r="AM270" s="1564" t="str">
        <f t="shared" si="104"/>
        <v/>
      </c>
      <c r="AO270" s="1564" t="str">
        <f t="shared" si="105"/>
        <v/>
      </c>
      <c r="AQ270" s="1564" t="str">
        <f t="shared" si="106"/>
        <v/>
      </c>
    </row>
    <row r="271" spans="5:43">
      <c r="E271" s="1564" t="str">
        <f t="shared" si="88"/>
        <v/>
      </c>
      <c r="G271" s="1564" t="str">
        <f t="shared" si="88"/>
        <v/>
      </c>
      <c r="I271" s="1564" t="str">
        <f t="shared" si="89"/>
        <v/>
      </c>
      <c r="K271" s="1564" t="str">
        <f t="shared" si="90"/>
        <v/>
      </c>
      <c r="M271" s="1564" t="str">
        <f t="shared" si="91"/>
        <v/>
      </c>
      <c r="O271" s="1564" t="str">
        <f t="shared" si="92"/>
        <v/>
      </c>
      <c r="Q271" s="1564" t="str">
        <f t="shared" si="93"/>
        <v/>
      </c>
      <c r="S271" s="1564" t="str">
        <f t="shared" si="94"/>
        <v/>
      </c>
      <c r="U271" s="1564" t="str">
        <f t="shared" si="95"/>
        <v/>
      </c>
      <c r="W271" s="1564" t="str">
        <f t="shared" si="96"/>
        <v/>
      </c>
      <c r="Y271" s="1564" t="str">
        <f t="shared" si="97"/>
        <v/>
      </c>
      <c r="AA271" s="1564" t="str">
        <f t="shared" si="98"/>
        <v/>
      </c>
      <c r="AC271" s="1564" t="str">
        <f t="shared" si="99"/>
        <v/>
      </c>
      <c r="AE271" s="1564" t="str">
        <f t="shared" si="100"/>
        <v/>
      </c>
      <c r="AG271" s="1564" t="str">
        <f t="shared" si="101"/>
        <v/>
      </c>
      <c r="AI271" s="1564" t="str">
        <f t="shared" si="102"/>
        <v/>
      </c>
      <c r="AK271" s="1564" t="str">
        <f t="shared" si="103"/>
        <v/>
      </c>
      <c r="AM271" s="1564" t="str">
        <f t="shared" si="104"/>
        <v/>
      </c>
      <c r="AO271" s="1564" t="str">
        <f t="shared" si="105"/>
        <v/>
      </c>
      <c r="AQ271" s="1564" t="str">
        <f t="shared" si="106"/>
        <v/>
      </c>
    </row>
    <row r="272" spans="5:43">
      <c r="E272" s="1564" t="str">
        <f t="shared" si="88"/>
        <v/>
      </c>
      <c r="G272" s="1564" t="str">
        <f t="shared" si="88"/>
        <v/>
      </c>
      <c r="I272" s="1564" t="str">
        <f t="shared" si="89"/>
        <v/>
      </c>
      <c r="K272" s="1564" t="str">
        <f t="shared" si="90"/>
        <v/>
      </c>
      <c r="M272" s="1564" t="str">
        <f t="shared" si="91"/>
        <v/>
      </c>
      <c r="O272" s="1564" t="str">
        <f t="shared" si="92"/>
        <v/>
      </c>
      <c r="Q272" s="1564" t="str">
        <f t="shared" si="93"/>
        <v/>
      </c>
      <c r="S272" s="1564" t="str">
        <f t="shared" si="94"/>
        <v/>
      </c>
      <c r="U272" s="1564" t="str">
        <f t="shared" si="95"/>
        <v/>
      </c>
      <c r="W272" s="1564" t="str">
        <f t="shared" si="96"/>
        <v/>
      </c>
      <c r="Y272" s="1564" t="str">
        <f t="shared" si="97"/>
        <v/>
      </c>
      <c r="AA272" s="1564" t="str">
        <f t="shared" si="98"/>
        <v/>
      </c>
      <c r="AC272" s="1564" t="str">
        <f t="shared" si="99"/>
        <v/>
      </c>
      <c r="AE272" s="1564" t="str">
        <f t="shared" si="100"/>
        <v/>
      </c>
      <c r="AG272" s="1564" t="str">
        <f t="shared" si="101"/>
        <v/>
      </c>
      <c r="AI272" s="1564" t="str">
        <f t="shared" si="102"/>
        <v/>
      </c>
      <c r="AK272" s="1564" t="str">
        <f t="shared" si="103"/>
        <v/>
      </c>
      <c r="AM272" s="1564" t="str">
        <f t="shared" si="104"/>
        <v/>
      </c>
      <c r="AO272" s="1564" t="str">
        <f t="shared" si="105"/>
        <v/>
      </c>
      <c r="AQ272" s="1564" t="str">
        <f t="shared" si="106"/>
        <v/>
      </c>
    </row>
    <row r="273" spans="5:43">
      <c r="E273" s="1564" t="str">
        <f t="shared" si="88"/>
        <v/>
      </c>
      <c r="G273" s="1564" t="str">
        <f t="shared" si="88"/>
        <v/>
      </c>
      <c r="I273" s="1564" t="str">
        <f t="shared" si="89"/>
        <v/>
      </c>
      <c r="K273" s="1564" t="str">
        <f t="shared" si="90"/>
        <v/>
      </c>
      <c r="M273" s="1564" t="str">
        <f t="shared" si="91"/>
        <v/>
      </c>
      <c r="O273" s="1564" t="str">
        <f t="shared" si="92"/>
        <v/>
      </c>
      <c r="Q273" s="1564" t="str">
        <f t="shared" si="93"/>
        <v/>
      </c>
      <c r="S273" s="1564" t="str">
        <f t="shared" si="94"/>
        <v/>
      </c>
      <c r="U273" s="1564" t="str">
        <f t="shared" si="95"/>
        <v/>
      </c>
      <c r="W273" s="1564" t="str">
        <f t="shared" si="96"/>
        <v/>
      </c>
      <c r="Y273" s="1564" t="str">
        <f t="shared" si="97"/>
        <v/>
      </c>
      <c r="AA273" s="1564" t="str">
        <f t="shared" si="98"/>
        <v/>
      </c>
      <c r="AC273" s="1564" t="str">
        <f t="shared" si="99"/>
        <v/>
      </c>
      <c r="AE273" s="1564" t="str">
        <f t="shared" si="100"/>
        <v/>
      </c>
      <c r="AG273" s="1564" t="str">
        <f t="shared" si="101"/>
        <v/>
      </c>
      <c r="AI273" s="1564" t="str">
        <f t="shared" si="102"/>
        <v/>
      </c>
      <c r="AK273" s="1564" t="str">
        <f t="shared" si="103"/>
        <v/>
      </c>
      <c r="AM273" s="1564" t="str">
        <f t="shared" si="104"/>
        <v/>
      </c>
      <c r="AO273" s="1564" t="str">
        <f t="shared" si="105"/>
        <v/>
      </c>
      <c r="AQ273" s="1564" t="str">
        <f t="shared" si="106"/>
        <v/>
      </c>
    </row>
    <row r="274" spans="5:43">
      <c r="E274" s="1564" t="str">
        <f t="shared" si="88"/>
        <v/>
      </c>
      <c r="G274" s="1564" t="str">
        <f t="shared" si="88"/>
        <v/>
      </c>
      <c r="I274" s="1564" t="str">
        <f t="shared" si="89"/>
        <v/>
      </c>
      <c r="K274" s="1564" t="str">
        <f t="shared" si="90"/>
        <v/>
      </c>
      <c r="M274" s="1564" t="str">
        <f t="shared" si="91"/>
        <v/>
      </c>
      <c r="O274" s="1564" t="str">
        <f t="shared" si="92"/>
        <v/>
      </c>
      <c r="Q274" s="1564" t="str">
        <f t="shared" si="93"/>
        <v/>
      </c>
      <c r="S274" s="1564" t="str">
        <f t="shared" si="94"/>
        <v/>
      </c>
      <c r="U274" s="1564" t="str">
        <f t="shared" si="95"/>
        <v/>
      </c>
      <c r="W274" s="1564" t="str">
        <f t="shared" si="96"/>
        <v/>
      </c>
      <c r="Y274" s="1564" t="str">
        <f t="shared" si="97"/>
        <v/>
      </c>
      <c r="AA274" s="1564" t="str">
        <f t="shared" si="98"/>
        <v/>
      </c>
      <c r="AC274" s="1564" t="str">
        <f t="shared" si="99"/>
        <v/>
      </c>
      <c r="AE274" s="1564" t="str">
        <f t="shared" si="100"/>
        <v/>
      </c>
      <c r="AG274" s="1564" t="str">
        <f t="shared" si="101"/>
        <v/>
      </c>
      <c r="AI274" s="1564" t="str">
        <f t="shared" si="102"/>
        <v/>
      </c>
      <c r="AK274" s="1564" t="str">
        <f t="shared" si="103"/>
        <v/>
      </c>
      <c r="AM274" s="1564" t="str">
        <f t="shared" si="104"/>
        <v/>
      </c>
      <c r="AO274" s="1564" t="str">
        <f t="shared" si="105"/>
        <v/>
      </c>
      <c r="AQ274" s="1564" t="str">
        <f t="shared" si="106"/>
        <v/>
      </c>
    </row>
    <row r="275" spans="5:43">
      <c r="E275" s="1564" t="str">
        <f t="shared" si="88"/>
        <v/>
      </c>
      <c r="G275" s="1564" t="str">
        <f t="shared" si="88"/>
        <v/>
      </c>
      <c r="I275" s="1564" t="str">
        <f t="shared" si="89"/>
        <v/>
      </c>
      <c r="K275" s="1564" t="str">
        <f t="shared" si="90"/>
        <v/>
      </c>
      <c r="M275" s="1564" t="str">
        <f t="shared" si="91"/>
        <v/>
      </c>
      <c r="O275" s="1564" t="str">
        <f t="shared" si="92"/>
        <v/>
      </c>
      <c r="Q275" s="1564" t="str">
        <f t="shared" si="93"/>
        <v/>
      </c>
      <c r="S275" s="1564" t="str">
        <f t="shared" si="94"/>
        <v/>
      </c>
      <c r="U275" s="1564" t="str">
        <f t="shared" si="95"/>
        <v/>
      </c>
      <c r="W275" s="1564" t="str">
        <f t="shared" si="96"/>
        <v/>
      </c>
      <c r="Y275" s="1564" t="str">
        <f t="shared" si="97"/>
        <v/>
      </c>
      <c r="AA275" s="1564" t="str">
        <f t="shared" si="98"/>
        <v/>
      </c>
      <c r="AC275" s="1564" t="str">
        <f t="shared" si="99"/>
        <v/>
      </c>
      <c r="AE275" s="1564" t="str">
        <f t="shared" si="100"/>
        <v/>
      </c>
      <c r="AG275" s="1564" t="str">
        <f t="shared" si="101"/>
        <v/>
      </c>
      <c r="AI275" s="1564" t="str">
        <f t="shared" si="102"/>
        <v/>
      </c>
      <c r="AK275" s="1564" t="str">
        <f t="shared" si="103"/>
        <v/>
      </c>
      <c r="AM275" s="1564" t="str">
        <f t="shared" si="104"/>
        <v/>
      </c>
      <c r="AO275" s="1564" t="str">
        <f t="shared" si="105"/>
        <v/>
      </c>
      <c r="AQ275" s="1564" t="str">
        <f t="shared" si="106"/>
        <v/>
      </c>
    </row>
    <row r="276" spans="5:43">
      <c r="E276" s="1564" t="str">
        <f t="shared" si="88"/>
        <v/>
      </c>
      <c r="G276" s="1564" t="str">
        <f t="shared" si="88"/>
        <v/>
      </c>
      <c r="I276" s="1564" t="str">
        <f t="shared" si="89"/>
        <v/>
      </c>
      <c r="K276" s="1564" t="str">
        <f t="shared" si="90"/>
        <v/>
      </c>
      <c r="M276" s="1564" t="str">
        <f t="shared" si="91"/>
        <v/>
      </c>
      <c r="O276" s="1564" t="str">
        <f t="shared" si="92"/>
        <v/>
      </c>
      <c r="Q276" s="1564" t="str">
        <f t="shared" si="93"/>
        <v/>
      </c>
      <c r="S276" s="1564" t="str">
        <f t="shared" si="94"/>
        <v/>
      </c>
      <c r="U276" s="1564" t="str">
        <f t="shared" si="95"/>
        <v/>
      </c>
      <c r="W276" s="1564" t="str">
        <f t="shared" si="96"/>
        <v/>
      </c>
      <c r="Y276" s="1564" t="str">
        <f t="shared" si="97"/>
        <v/>
      </c>
      <c r="AA276" s="1564" t="str">
        <f t="shared" si="98"/>
        <v/>
      </c>
      <c r="AC276" s="1564" t="str">
        <f t="shared" si="99"/>
        <v/>
      </c>
      <c r="AE276" s="1564" t="str">
        <f t="shared" si="100"/>
        <v/>
      </c>
      <c r="AG276" s="1564" t="str">
        <f t="shared" si="101"/>
        <v/>
      </c>
      <c r="AI276" s="1564" t="str">
        <f t="shared" si="102"/>
        <v/>
      </c>
      <c r="AK276" s="1564" t="str">
        <f t="shared" si="103"/>
        <v/>
      </c>
      <c r="AM276" s="1564" t="str">
        <f t="shared" si="104"/>
        <v/>
      </c>
      <c r="AO276" s="1564" t="str">
        <f t="shared" si="105"/>
        <v/>
      </c>
      <c r="AQ276" s="1564" t="str">
        <f t="shared" si="106"/>
        <v/>
      </c>
    </row>
    <row r="277" spans="5:43">
      <c r="E277" s="1564" t="str">
        <f t="shared" si="88"/>
        <v/>
      </c>
      <c r="G277" s="1564" t="str">
        <f t="shared" si="88"/>
        <v/>
      </c>
      <c r="I277" s="1564" t="str">
        <f t="shared" si="89"/>
        <v/>
      </c>
      <c r="K277" s="1564" t="str">
        <f t="shared" si="90"/>
        <v/>
      </c>
      <c r="M277" s="1564" t="str">
        <f t="shared" si="91"/>
        <v/>
      </c>
      <c r="O277" s="1564" t="str">
        <f t="shared" si="92"/>
        <v/>
      </c>
      <c r="Q277" s="1564" t="str">
        <f t="shared" si="93"/>
        <v/>
      </c>
      <c r="S277" s="1564" t="str">
        <f t="shared" si="94"/>
        <v/>
      </c>
      <c r="U277" s="1564" t="str">
        <f t="shared" si="95"/>
        <v/>
      </c>
      <c r="W277" s="1564" t="str">
        <f t="shared" si="96"/>
        <v/>
      </c>
      <c r="Y277" s="1564" t="str">
        <f t="shared" si="97"/>
        <v/>
      </c>
      <c r="AA277" s="1564" t="str">
        <f t="shared" si="98"/>
        <v/>
      </c>
      <c r="AC277" s="1564" t="str">
        <f t="shared" si="99"/>
        <v/>
      </c>
      <c r="AE277" s="1564" t="str">
        <f t="shared" si="100"/>
        <v/>
      </c>
      <c r="AG277" s="1564" t="str">
        <f t="shared" si="101"/>
        <v/>
      </c>
      <c r="AI277" s="1564" t="str">
        <f t="shared" si="102"/>
        <v/>
      </c>
      <c r="AK277" s="1564" t="str">
        <f t="shared" si="103"/>
        <v/>
      </c>
      <c r="AM277" s="1564" t="str">
        <f t="shared" si="104"/>
        <v/>
      </c>
      <c r="AO277" s="1564" t="str">
        <f t="shared" si="105"/>
        <v/>
      </c>
      <c r="AQ277" s="1564" t="str">
        <f t="shared" si="106"/>
        <v/>
      </c>
    </row>
    <row r="278" spans="5:43">
      <c r="E278" s="1564" t="str">
        <f t="shared" si="88"/>
        <v/>
      </c>
      <c r="G278" s="1564" t="str">
        <f t="shared" si="88"/>
        <v/>
      </c>
      <c r="I278" s="1564" t="str">
        <f t="shared" si="89"/>
        <v/>
      </c>
      <c r="K278" s="1564" t="str">
        <f t="shared" si="90"/>
        <v/>
      </c>
      <c r="M278" s="1564" t="str">
        <f t="shared" si="91"/>
        <v/>
      </c>
      <c r="O278" s="1564" t="str">
        <f t="shared" si="92"/>
        <v/>
      </c>
      <c r="Q278" s="1564" t="str">
        <f t="shared" si="93"/>
        <v/>
      </c>
      <c r="S278" s="1564" t="str">
        <f t="shared" si="94"/>
        <v/>
      </c>
      <c r="U278" s="1564" t="str">
        <f t="shared" si="95"/>
        <v/>
      </c>
      <c r="W278" s="1564" t="str">
        <f t="shared" si="96"/>
        <v/>
      </c>
      <c r="Y278" s="1564" t="str">
        <f t="shared" si="97"/>
        <v/>
      </c>
      <c r="AA278" s="1564" t="str">
        <f t="shared" si="98"/>
        <v/>
      </c>
      <c r="AC278" s="1564" t="str">
        <f t="shared" si="99"/>
        <v/>
      </c>
      <c r="AE278" s="1564" t="str">
        <f t="shared" si="100"/>
        <v/>
      </c>
      <c r="AG278" s="1564" t="str">
        <f t="shared" si="101"/>
        <v/>
      </c>
      <c r="AI278" s="1564" t="str">
        <f t="shared" si="102"/>
        <v/>
      </c>
      <c r="AK278" s="1564" t="str">
        <f t="shared" si="103"/>
        <v/>
      </c>
      <c r="AM278" s="1564" t="str">
        <f t="shared" si="104"/>
        <v/>
      </c>
      <c r="AO278" s="1564" t="str">
        <f t="shared" si="105"/>
        <v/>
      </c>
      <c r="AQ278" s="1564" t="str">
        <f t="shared" si="106"/>
        <v/>
      </c>
    </row>
    <row r="279" spans="5:43">
      <c r="E279" s="1564" t="str">
        <f t="shared" si="88"/>
        <v/>
      </c>
      <c r="G279" s="1564" t="str">
        <f t="shared" si="88"/>
        <v/>
      </c>
      <c r="I279" s="1564" t="str">
        <f t="shared" si="89"/>
        <v/>
      </c>
      <c r="K279" s="1564" t="str">
        <f t="shared" si="90"/>
        <v/>
      </c>
      <c r="M279" s="1564" t="str">
        <f t="shared" si="91"/>
        <v/>
      </c>
      <c r="O279" s="1564" t="str">
        <f t="shared" si="92"/>
        <v/>
      </c>
      <c r="Q279" s="1564" t="str">
        <f t="shared" si="93"/>
        <v/>
      </c>
      <c r="S279" s="1564" t="str">
        <f t="shared" si="94"/>
        <v/>
      </c>
      <c r="U279" s="1564" t="str">
        <f t="shared" si="95"/>
        <v/>
      </c>
      <c r="W279" s="1564" t="str">
        <f t="shared" si="96"/>
        <v/>
      </c>
      <c r="Y279" s="1564" t="str">
        <f t="shared" si="97"/>
        <v/>
      </c>
      <c r="AA279" s="1564" t="str">
        <f t="shared" si="98"/>
        <v/>
      </c>
      <c r="AC279" s="1564" t="str">
        <f t="shared" si="99"/>
        <v/>
      </c>
      <c r="AE279" s="1564" t="str">
        <f t="shared" si="100"/>
        <v/>
      </c>
      <c r="AG279" s="1564" t="str">
        <f t="shared" si="101"/>
        <v/>
      </c>
      <c r="AI279" s="1564" t="str">
        <f t="shared" si="102"/>
        <v/>
      </c>
      <c r="AK279" s="1564" t="str">
        <f t="shared" si="103"/>
        <v/>
      </c>
      <c r="AM279" s="1564" t="str">
        <f t="shared" si="104"/>
        <v/>
      </c>
      <c r="AO279" s="1564" t="str">
        <f t="shared" si="105"/>
        <v/>
      </c>
      <c r="AQ279" s="1564" t="str">
        <f t="shared" si="106"/>
        <v/>
      </c>
    </row>
    <row r="280" spans="5:43">
      <c r="E280" s="1564" t="str">
        <f t="shared" si="88"/>
        <v/>
      </c>
      <c r="G280" s="1564" t="str">
        <f t="shared" si="88"/>
        <v/>
      </c>
      <c r="I280" s="1564" t="str">
        <f t="shared" si="89"/>
        <v/>
      </c>
      <c r="K280" s="1564" t="str">
        <f t="shared" si="90"/>
        <v/>
      </c>
      <c r="M280" s="1564" t="str">
        <f t="shared" si="91"/>
        <v/>
      </c>
      <c r="O280" s="1564" t="str">
        <f t="shared" si="92"/>
        <v/>
      </c>
      <c r="Q280" s="1564" t="str">
        <f t="shared" si="93"/>
        <v/>
      </c>
      <c r="S280" s="1564" t="str">
        <f t="shared" si="94"/>
        <v/>
      </c>
      <c r="U280" s="1564" t="str">
        <f t="shared" si="95"/>
        <v/>
      </c>
      <c r="W280" s="1564" t="str">
        <f t="shared" si="96"/>
        <v/>
      </c>
      <c r="Y280" s="1564" t="str">
        <f t="shared" si="97"/>
        <v/>
      </c>
      <c r="AA280" s="1564" t="str">
        <f t="shared" si="98"/>
        <v/>
      </c>
      <c r="AC280" s="1564" t="str">
        <f t="shared" si="99"/>
        <v/>
      </c>
      <c r="AE280" s="1564" t="str">
        <f t="shared" si="100"/>
        <v/>
      </c>
      <c r="AG280" s="1564" t="str">
        <f t="shared" si="101"/>
        <v/>
      </c>
      <c r="AI280" s="1564" t="str">
        <f t="shared" si="102"/>
        <v/>
      </c>
      <c r="AK280" s="1564" t="str">
        <f t="shared" si="103"/>
        <v/>
      </c>
      <c r="AM280" s="1564" t="str">
        <f t="shared" si="104"/>
        <v/>
      </c>
      <c r="AO280" s="1564" t="str">
        <f t="shared" si="105"/>
        <v/>
      </c>
      <c r="AQ280" s="1564" t="str">
        <f t="shared" si="106"/>
        <v/>
      </c>
    </row>
    <row r="281" spans="5:43">
      <c r="E281" s="1564" t="str">
        <f t="shared" si="88"/>
        <v/>
      </c>
      <c r="G281" s="1564" t="str">
        <f t="shared" si="88"/>
        <v/>
      </c>
      <c r="I281" s="1564" t="str">
        <f t="shared" si="89"/>
        <v/>
      </c>
      <c r="K281" s="1564" t="str">
        <f t="shared" si="90"/>
        <v/>
      </c>
      <c r="M281" s="1564" t="str">
        <f t="shared" si="91"/>
        <v/>
      </c>
      <c r="O281" s="1564" t="str">
        <f t="shared" si="92"/>
        <v/>
      </c>
      <c r="Q281" s="1564" t="str">
        <f t="shared" si="93"/>
        <v/>
      </c>
      <c r="S281" s="1564" t="str">
        <f t="shared" si="94"/>
        <v/>
      </c>
      <c r="U281" s="1564" t="str">
        <f t="shared" si="95"/>
        <v/>
      </c>
      <c r="W281" s="1564" t="str">
        <f t="shared" si="96"/>
        <v/>
      </c>
      <c r="Y281" s="1564" t="str">
        <f t="shared" si="97"/>
        <v/>
      </c>
      <c r="AA281" s="1564" t="str">
        <f t="shared" si="98"/>
        <v/>
      </c>
      <c r="AC281" s="1564" t="str">
        <f t="shared" si="99"/>
        <v/>
      </c>
      <c r="AE281" s="1564" t="str">
        <f t="shared" si="100"/>
        <v/>
      </c>
      <c r="AG281" s="1564" t="str">
        <f t="shared" si="101"/>
        <v/>
      </c>
      <c r="AI281" s="1564" t="str">
        <f t="shared" si="102"/>
        <v/>
      </c>
      <c r="AK281" s="1564" t="str">
        <f t="shared" si="103"/>
        <v/>
      </c>
      <c r="AM281" s="1564" t="str">
        <f t="shared" si="104"/>
        <v/>
      </c>
      <c r="AO281" s="1564" t="str">
        <f t="shared" si="105"/>
        <v/>
      </c>
      <c r="AQ281" s="1564" t="str">
        <f t="shared" si="106"/>
        <v/>
      </c>
    </row>
    <row r="282" spans="5:43">
      <c r="E282" s="1564" t="str">
        <f t="shared" si="88"/>
        <v/>
      </c>
      <c r="G282" s="1564" t="str">
        <f t="shared" si="88"/>
        <v/>
      </c>
      <c r="I282" s="1564" t="str">
        <f t="shared" si="89"/>
        <v/>
      </c>
      <c r="K282" s="1564" t="str">
        <f t="shared" si="90"/>
        <v/>
      </c>
      <c r="M282" s="1564" t="str">
        <f t="shared" si="91"/>
        <v/>
      </c>
      <c r="O282" s="1564" t="str">
        <f t="shared" si="92"/>
        <v/>
      </c>
      <c r="Q282" s="1564" t="str">
        <f t="shared" si="93"/>
        <v/>
      </c>
      <c r="S282" s="1564" t="str">
        <f t="shared" si="94"/>
        <v/>
      </c>
      <c r="U282" s="1564" t="str">
        <f t="shared" si="95"/>
        <v/>
      </c>
      <c r="W282" s="1564" t="str">
        <f t="shared" si="96"/>
        <v/>
      </c>
      <c r="Y282" s="1564" t="str">
        <f t="shared" si="97"/>
        <v/>
      </c>
      <c r="AA282" s="1564" t="str">
        <f t="shared" si="98"/>
        <v/>
      </c>
      <c r="AC282" s="1564" t="str">
        <f t="shared" si="99"/>
        <v/>
      </c>
      <c r="AE282" s="1564" t="str">
        <f t="shared" si="100"/>
        <v/>
      </c>
      <c r="AG282" s="1564" t="str">
        <f t="shared" si="101"/>
        <v/>
      </c>
      <c r="AI282" s="1564" t="str">
        <f t="shared" si="102"/>
        <v/>
      </c>
      <c r="AK282" s="1564" t="str">
        <f t="shared" si="103"/>
        <v/>
      </c>
      <c r="AM282" s="1564" t="str">
        <f t="shared" si="104"/>
        <v/>
      </c>
      <c r="AO282" s="1564" t="str">
        <f t="shared" si="105"/>
        <v/>
      </c>
      <c r="AQ282" s="1564" t="str">
        <f t="shared" si="106"/>
        <v/>
      </c>
    </row>
    <row r="283" spans="5:43">
      <c r="E283" s="1564" t="str">
        <f t="shared" si="88"/>
        <v/>
      </c>
      <c r="G283" s="1564" t="str">
        <f t="shared" si="88"/>
        <v/>
      </c>
      <c r="I283" s="1564" t="str">
        <f t="shared" si="89"/>
        <v/>
      </c>
      <c r="K283" s="1564" t="str">
        <f t="shared" si="90"/>
        <v/>
      </c>
      <c r="M283" s="1564" t="str">
        <f t="shared" si="91"/>
        <v/>
      </c>
      <c r="O283" s="1564" t="str">
        <f t="shared" si="92"/>
        <v/>
      </c>
      <c r="Q283" s="1564" t="str">
        <f t="shared" si="93"/>
        <v/>
      </c>
      <c r="S283" s="1564" t="str">
        <f t="shared" si="94"/>
        <v/>
      </c>
      <c r="U283" s="1564" t="str">
        <f t="shared" si="95"/>
        <v/>
      </c>
      <c r="W283" s="1564" t="str">
        <f t="shared" si="96"/>
        <v/>
      </c>
      <c r="Y283" s="1564" t="str">
        <f t="shared" si="97"/>
        <v/>
      </c>
      <c r="AA283" s="1564" t="str">
        <f t="shared" si="98"/>
        <v/>
      </c>
      <c r="AC283" s="1564" t="str">
        <f t="shared" si="99"/>
        <v/>
      </c>
      <c r="AE283" s="1564" t="str">
        <f t="shared" si="100"/>
        <v/>
      </c>
      <c r="AG283" s="1564" t="str">
        <f t="shared" si="101"/>
        <v/>
      </c>
      <c r="AI283" s="1564" t="str">
        <f t="shared" si="102"/>
        <v/>
      </c>
      <c r="AK283" s="1564" t="str">
        <f t="shared" si="103"/>
        <v/>
      </c>
      <c r="AM283" s="1564" t="str">
        <f t="shared" si="104"/>
        <v/>
      </c>
      <c r="AO283" s="1564" t="str">
        <f t="shared" si="105"/>
        <v/>
      </c>
      <c r="AQ283" s="1564" t="str">
        <f t="shared" si="106"/>
        <v/>
      </c>
    </row>
    <row r="284" spans="5:43">
      <c r="E284" s="1564" t="str">
        <f t="shared" si="88"/>
        <v/>
      </c>
      <c r="G284" s="1564" t="str">
        <f t="shared" si="88"/>
        <v/>
      </c>
      <c r="I284" s="1564" t="str">
        <f t="shared" si="89"/>
        <v/>
      </c>
      <c r="K284" s="1564" t="str">
        <f t="shared" si="90"/>
        <v/>
      </c>
      <c r="M284" s="1564" t="str">
        <f t="shared" si="91"/>
        <v/>
      </c>
      <c r="O284" s="1564" t="str">
        <f t="shared" si="92"/>
        <v/>
      </c>
      <c r="Q284" s="1564" t="str">
        <f t="shared" si="93"/>
        <v/>
      </c>
      <c r="S284" s="1564" t="str">
        <f t="shared" si="94"/>
        <v/>
      </c>
      <c r="U284" s="1564" t="str">
        <f t="shared" si="95"/>
        <v/>
      </c>
      <c r="W284" s="1564" t="str">
        <f t="shared" si="96"/>
        <v/>
      </c>
      <c r="Y284" s="1564" t="str">
        <f t="shared" si="97"/>
        <v/>
      </c>
      <c r="AA284" s="1564" t="str">
        <f t="shared" si="98"/>
        <v/>
      </c>
      <c r="AC284" s="1564" t="str">
        <f t="shared" si="99"/>
        <v/>
      </c>
      <c r="AE284" s="1564" t="str">
        <f t="shared" si="100"/>
        <v/>
      </c>
      <c r="AG284" s="1564" t="str">
        <f t="shared" si="101"/>
        <v/>
      </c>
      <c r="AI284" s="1564" t="str">
        <f t="shared" si="102"/>
        <v/>
      </c>
      <c r="AK284" s="1564" t="str">
        <f t="shared" si="103"/>
        <v/>
      </c>
      <c r="AM284" s="1564" t="str">
        <f t="shared" si="104"/>
        <v/>
      </c>
      <c r="AO284" s="1564" t="str">
        <f t="shared" si="105"/>
        <v/>
      </c>
      <c r="AQ284" s="1564" t="str">
        <f t="shared" si="106"/>
        <v/>
      </c>
    </row>
    <row r="285" spans="5:43">
      <c r="E285" s="1564" t="str">
        <f t="shared" ref="E285:G300" si="107">IF(OR($B285=0,D285=0),"",D285/$B285)</f>
        <v/>
      </c>
      <c r="G285" s="1564" t="str">
        <f t="shared" si="107"/>
        <v/>
      </c>
      <c r="I285" s="1564" t="str">
        <f t="shared" si="89"/>
        <v/>
      </c>
      <c r="K285" s="1564" t="str">
        <f t="shared" si="90"/>
        <v/>
      </c>
      <c r="M285" s="1564" t="str">
        <f t="shared" si="91"/>
        <v/>
      </c>
      <c r="O285" s="1564" t="str">
        <f t="shared" si="92"/>
        <v/>
      </c>
      <c r="Q285" s="1564" t="str">
        <f t="shared" si="93"/>
        <v/>
      </c>
      <c r="S285" s="1564" t="str">
        <f t="shared" si="94"/>
        <v/>
      </c>
      <c r="U285" s="1564" t="str">
        <f t="shared" si="95"/>
        <v/>
      </c>
      <c r="W285" s="1564" t="str">
        <f t="shared" si="96"/>
        <v/>
      </c>
      <c r="Y285" s="1564" t="str">
        <f t="shared" si="97"/>
        <v/>
      </c>
      <c r="AA285" s="1564" t="str">
        <f t="shared" si="98"/>
        <v/>
      </c>
      <c r="AC285" s="1564" t="str">
        <f t="shared" si="99"/>
        <v/>
      </c>
      <c r="AE285" s="1564" t="str">
        <f t="shared" si="100"/>
        <v/>
      </c>
      <c r="AG285" s="1564" t="str">
        <f t="shared" si="101"/>
        <v/>
      </c>
      <c r="AI285" s="1564" t="str">
        <f t="shared" si="102"/>
        <v/>
      </c>
      <c r="AK285" s="1564" t="str">
        <f t="shared" si="103"/>
        <v/>
      </c>
      <c r="AM285" s="1564" t="str">
        <f t="shared" si="104"/>
        <v/>
      </c>
      <c r="AO285" s="1564" t="str">
        <f t="shared" si="105"/>
        <v/>
      </c>
      <c r="AQ285" s="1564" t="str">
        <f t="shared" si="106"/>
        <v/>
      </c>
    </row>
    <row r="286" spans="5:43">
      <c r="E286" s="1564" t="str">
        <f t="shared" si="107"/>
        <v/>
      </c>
      <c r="G286" s="1564" t="str">
        <f t="shared" si="107"/>
        <v/>
      </c>
      <c r="I286" s="1564" t="str">
        <f t="shared" si="89"/>
        <v/>
      </c>
      <c r="K286" s="1564" t="str">
        <f t="shared" si="90"/>
        <v/>
      </c>
      <c r="M286" s="1564" t="str">
        <f t="shared" si="91"/>
        <v/>
      </c>
      <c r="O286" s="1564" t="str">
        <f t="shared" si="92"/>
        <v/>
      </c>
      <c r="Q286" s="1564" t="str">
        <f t="shared" si="93"/>
        <v/>
      </c>
      <c r="S286" s="1564" t="str">
        <f t="shared" si="94"/>
        <v/>
      </c>
      <c r="U286" s="1564" t="str">
        <f t="shared" si="95"/>
        <v/>
      </c>
      <c r="W286" s="1564" t="str">
        <f t="shared" si="96"/>
        <v/>
      </c>
      <c r="Y286" s="1564" t="str">
        <f t="shared" si="97"/>
        <v/>
      </c>
      <c r="AA286" s="1564" t="str">
        <f t="shared" si="98"/>
        <v/>
      </c>
      <c r="AC286" s="1564" t="str">
        <f t="shared" si="99"/>
        <v/>
      </c>
      <c r="AE286" s="1564" t="str">
        <f t="shared" si="100"/>
        <v/>
      </c>
      <c r="AG286" s="1564" t="str">
        <f t="shared" si="101"/>
        <v/>
      </c>
      <c r="AI286" s="1564" t="str">
        <f t="shared" si="102"/>
        <v/>
      </c>
      <c r="AK286" s="1564" t="str">
        <f t="shared" si="103"/>
        <v/>
      </c>
      <c r="AM286" s="1564" t="str">
        <f t="shared" si="104"/>
        <v/>
      </c>
      <c r="AO286" s="1564" t="str">
        <f t="shared" si="105"/>
        <v/>
      </c>
      <c r="AQ286" s="1564" t="str">
        <f t="shared" si="106"/>
        <v/>
      </c>
    </row>
    <row r="287" spans="5:43">
      <c r="E287" s="1564" t="str">
        <f t="shared" si="107"/>
        <v/>
      </c>
      <c r="G287" s="1564" t="str">
        <f t="shared" si="107"/>
        <v/>
      </c>
      <c r="I287" s="1564" t="str">
        <f t="shared" si="89"/>
        <v/>
      </c>
      <c r="K287" s="1564" t="str">
        <f t="shared" si="90"/>
        <v/>
      </c>
      <c r="M287" s="1564" t="str">
        <f t="shared" si="91"/>
        <v/>
      </c>
      <c r="O287" s="1564" t="str">
        <f t="shared" si="92"/>
        <v/>
      </c>
      <c r="Q287" s="1564" t="str">
        <f t="shared" si="93"/>
        <v/>
      </c>
      <c r="S287" s="1564" t="str">
        <f t="shared" si="94"/>
        <v/>
      </c>
      <c r="U287" s="1564" t="str">
        <f t="shared" si="95"/>
        <v/>
      </c>
      <c r="W287" s="1564" t="str">
        <f t="shared" si="96"/>
        <v/>
      </c>
      <c r="Y287" s="1564" t="str">
        <f t="shared" si="97"/>
        <v/>
      </c>
      <c r="AA287" s="1564" t="str">
        <f t="shared" si="98"/>
        <v/>
      </c>
      <c r="AC287" s="1564" t="str">
        <f t="shared" si="99"/>
        <v/>
      </c>
      <c r="AE287" s="1564" t="str">
        <f t="shared" si="100"/>
        <v/>
      </c>
      <c r="AG287" s="1564" t="str">
        <f t="shared" si="101"/>
        <v/>
      </c>
      <c r="AI287" s="1564" t="str">
        <f t="shared" si="102"/>
        <v/>
      </c>
      <c r="AK287" s="1564" t="str">
        <f t="shared" si="103"/>
        <v/>
      </c>
      <c r="AM287" s="1564" t="str">
        <f t="shared" si="104"/>
        <v/>
      </c>
      <c r="AO287" s="1564" t="str">
        <f t="shared" si="105"/>
        <v/>
      </c>
      <c r="AQ287" s="1564" t="str">
        <f t="shared" si="106"/>
        <v/>
      </c>
    </row>
    <row r="288" spans="5:43">
      <c r="E288" s="1564" t="str">
        <f t="shared" si="107"/>
        <v/>
      </c>
      <c r="G288" s="1564" t="str">
        <f t="shared" si="107"/>
        <v/>
      </c>
      <c r="I288" s="1564" t="str">
        <f t="shared" si="89"/>
        <v/>
      </c>
      <c r="K288" s="1564" t="str">
        <f t="shared" si="90"/>
        <v/>
      </c>
      <c r="M288" s="1564" t="str">
        <f t="shared" si="91"/>
        <v/>
      </c>
      <c r="O288" s="1564" t="str">
        <f t="shared" si="92"/>
        <v/>
      </c>
      <c r="Q288" s="1564" t="str">
        <f t="shared" si="93"/>
        <v/>
      </c>
      <c r="S288" s="1564" t="str">
        <f t="shared" si="94"/>
        <v/>
      </c>
      <c r="U288" s="1564" t="str">
        <f t="shared" si="95"/>
        <v/>
      </c>
      <c r="W288" s="1564" t="str">
        <f t="shared" si="96"/>
        <v/>
      </c>
      <c r="Y288" s="1564" t="str">
        <f t="shared" si="97"/>
        <v/>
      </c>
      <c r="AA288" s="1564" t="str">
        <f t="shared" si="98"/>
        <v/>
      </c>
      <c r="AC288" s="1564" t="str">
        <f t="shared" si="99"/>
        <v/>
      </c>
      <c r="AE288" s="1564" t="str">
        <f t="shared" si="100"/>
        <v/>
      </c>
      <c r="AG288" s="1564" t="str">
        <f t="shared" si="101"/>
        <v/>
      </c>
      <c r="AI288" s="1564" t="str">
        <f t="shared" si="102"/>
        <v/>
      </c>
      <c r="AK288" s="1564" t="str">
        <f t="shared" si="103"/>
        <v/>
      </c>
      <c r="AM288" s="1564" t="str">
        <f t="shared" si="104"/>
        <v/>
      </c>
      <c r="AO288" s="1564" t="str">
        <f t="shared" si="105"/>
        <v/>
      </c>
      <c r="AQ288" s="1564" t="str">
        <f t="shared" si="106"/>
        <v/>
      </c>
    </row>
    <row r="289" spans="5:43">
      <c r="E289" s="1564" t="str">
        <f t="shared" si="107"/>
        <v/>
      </c>
      <c r="G289" s="1564" t="str">
        <f t="shared" si="107"/>
        <v/>
      </c>
      <c r="I289" s="1564" t="str">
        <f t="shared" si="89"/>
        <v/>
      </c>
      <c r="K289" s="1564" t="str">
        <f t="shared" si="90"/>
        <v/>
      </c>
      <c r="M289" s="1564" t="str">
        <f t="shared" si="91"/>
        <v/>
      </c>
      <c r="O289" s="1564" t="str">
        <f t="shared" si="92"/>
        <v/>
      </c>
      <c r="Q289" s="1564" t="str">
        <f t="shared" si="93"/>
        <v/>
      </c>
      <c r="S289" s="1564" t="str">
        <f t="shared" si="94"/>
        <v/>
      </c>
      <c r="U289" s="1564" t="str">
        <f t="shared" si="95"/>
        <v/>
      </c>
      <c r="W289" s="1564" t="str">
        <f t="shared" si="96"/>
        <v/>
      </c>
      <c r="Y289" s="1564" t="str">
        <f t="shared" si="97"/>
        <v/>
      </c>
      <c r="AA289" s="1564" t="str">
        <f t="shared" si="98"/>
        <v/>
      </c>
      <c r="AC289" s="1564" t="str">
        <f t="shared" si="99"/>
        <v/>
      </c>
      <c r="AE289" s="1564" t="str">
        <f t="shared" si="100"/>
        <v/>
      </c>
      <c r="AG289" s="1564" t="str">
        <f t="shared" si="101"/>
        <v/>
      </c>
      <c r="AI289" s="1564" t="str">
        <f t="shared" si="102"/>
        <v/>
      </c>
      <c r="AK289" s="1564" t="str">
        <f t="shared" si="103"/>
        <v/>
      </c>
      <c r="AM289" s="1564" t="str">
        <f t="shared" si="104"/>
        <v/>
      </c>
      <c r="AO289" s="1564" t="str">
        <f t="shared" si="105"/>
        <v/>
      </c>
      <c r="AQ289" s="1564" t="str">
        <f t="shared" si="106"/>
        <v/>
      </c>
    </row>
    <row r="290" spans="5:43">
      <c r="E290" s="1564" t="str">
        <f t="shared" si="107"/>
        <v/>
      </c>
      <c r="G290" s="1564" t="str">
        <f t="shared" si="107"/>
        <v/>
      </c>
      <c r="I290" s="1564" t="str">
        <f t="shared" si="89"/>
        <v/>
      </c>
      <c r="K290" s="1564" t="str">
        <f t="shared" si="90"/>
        <v/>
      </c>
      <c r="M290" s="1564" t="str">
        <f t="shared" si="91"/>
        <v/>
      </c>
      <c r="O290" s="1564" t="str">
        <f t="shared" si="92"/>
        <v/>
      </c>
      <c r="Q290" s="1564" t="str">
        <f t="shared" si="93"/>
        <v/>
      </c>
      <c r="S290" s="1564" t="str">
        <f t="shared" si="94"/>
        <v/>
      </c>
      <c r="U290" s="1564" t="str">
        <f t="shared" si="95"/>
        <v/>
      </c>
      <c r="W290" s="1564" t="str">
        <f t="shared" si="96"/>
        <v/>
      </c>
      <c r="Y290" s="1564" t="str">
        <f t="shared" si="97"/>
        <v/>
      </c>
      <c r="AA290" s="1564" t="str">
        <f t="shared" si="98"/>
        <v/>
      </c>
      <c r="AC290" s="1564" t="str">
        <f t="shared" si="99"/>
        <v/>
      </c>
      <c r="AE290" s="1564" t="str">
        <f t="shared" si="100"/>
        <v/>
      </c>
      <c r="AG290" s="1564" t="str">
        <f t="shared" si="101"/>
        <v/>
      </c>
      <c r="AI290" s="1564" t="str">
        <f t="shared" si="102"/>
        <v/>
      </c>
      <c r="AK290" s="1564" t="str">
        <f t="shared" si="103"/>
        <v/>
      </c>
      <c r="AM290" s="1564" t="str">
        <f t="shared" si="104"/>
        <v/>
      </c>
      <c r="AO290" s="1564" t="str">
        <f t="shared" si="105"/>
        <v/>
      </c>
      <c r="AQ290" s="1564" t="str">
        <f t="shared" si="106"/>
        <v/>
      </c>
    </row>
    <row r="291" spans="5:43">
      <c r="E291" s="1564" t="str">
        <f t="shared" si="107"/>
        <v/>
      </c>
      <c r="G291" s="1564" t="str">
        <f t="shared" si="107"/>
        <v/>
      </c>
      <c r="I291" s="1564" t="str">
        <f t="shared" si="89"/>
        <v/>
      </c>
      <c r="K291" s="1564" t="str">
        <f t="shared" si="90"/>
        <v/>
      </c>
      <c r="M291" s="1564" t="str">
        <f t="shared" si="91"/>
        <v/>
      </c>
      <c r="O291" s="1564" t="str">
        <f t="shared" si="92"/>
        <v/>
      </c>
      <c r="Q291" s="1564" t="str">
        <f t="shared" si="93"/>
        <v/>
      </c>
      <c r="S291" s="1564" t="str">
        <f t="shared" si="94"/>
        <v/>
      </c>
      <c r="U291" s="1564" t="str">
        <f t="shared" si="95"/>
        <v/>
      </c>
      <c r="W291" s="1564" t="str">
        <f t="shared" si="96"/>
        <v/>
      </c>
      <c r="Y291" s="1564" t="str">
        <f t="shared" si="97"/>
        <v/>
      </c>
      <c r="AA291" s="1564" t="str">
        <f t="shared" si="98"/>
        <v/>
      </c>
      <c r="AC291" s="1564" t="str">
        <f t="shared" si="99"/>
        <v/>
      </c>
      <c r="AE291" s="1564" t="str">
        <f t="shared" si="100"/>
        <v/>
      </c>
      <c r="AG291" s="1564" t="str">
        <f t="shared" si="101"/>
        <v/>
      </c>
      <c r="AI291" s="1564" t="str">
        <f t="shared" si="102"/>
        <v/>
      </c>
      <c r="AK291" s="1564" t="str">
        <f t="shared" si="103"/>
        <v/>
      </c>
      <c r="AM291" s="1564" t="str">
        <f t="shared" si="104"/>
        <v/>
      </c>
      <c r="AO291" s="1564" t="str">
        <f t="shared" si="105"/>
        <v/>
      </c>
      <c r="AQ291" s="1564" t="str">
        <f t="shared" si="106"/>
        <v/>
      </c>
    </row>
    <row r="292" spans="5:43">
      <c r="E292" s="1564" t="str">
        <f t="shared" si="107"/>
        <v/>
      </c>
      <c r="G292" s="1564" t="str">
        <f t="shared" si="107"/>
        <v/>
      </c>
      <c r="I292" s="1564" t="str">
        <f t="shared" si="89"/>
        <v/>
      </c>
      <c r="K292" s="1564" t="str">
        <f t="shared" si="90"/>
        <v/>
      </c>
      <c r="M292" s="1564" t="str">
        <f t="shared" si="91"/>
        <v/>
      </c>
      <c r="O292" s="1564" t="str">
        <f t="shared" si="92"/>
        <v/>
      </c>
      <c r="Q292" s="1564" t="str">
        <f t="shared" si="93"/>
        <v/>
      </c>
      <c r="S292" s="1564" t="str">
        <f t="shared" si="94"/>
        <v/>
      </c>
      <c r="U292" s="1564" t="str">
        <f t="shared" si="95"/>
        <v/>
      </c>
      <c r="W292" s="1564" t="str">
        <f t="shared" si="96"/>
        <v/>
      </c>
      <c r="Y292" s="1564" t="str">
        <f t="shared" si="97"/>
        <v/>
      </c>
      <c r="AA292" s="1564" t="str">
        <f t="shared" si="98"/>
        <v/>
      </c>
      <c r="AC292" s="1564" t="str">
        <f t="shared" si="99"/>
        <v/>
      </c>
      <c r="AE292" s="1564" t="str">
        <f t="shared" si="100"/>
        <v/>
      </c>
      <c r="AG292" s="1564" t="str">
        <f t="shared" si="101"/>
        <v/>
      </c>
      <c r="AI292" s="1564" t="str">
        <f t="shared" si="102"/>
        <v/>
      </c>
      <c r="AK292" s="1564" t="str">
        <f t="shared" si="103"/>
        <v/>
      </c>
      <c r="AM292" s="1564" t="str">
        <f t="shared" si="104"/>
        <v/>
      </c>
      <c r="AO292" s="1564" t="str">
        <f t="shared" si="105"/>
        <v/>
      </c>
      <c r="AQ292" s="1564" t="str">
        <f t="shared" si="106"/>
        <v/>
      </c>
    </row>
    <row r="293" spans="5:43">
      <c r="E293" s="1564" t="str">
        <f t="shared" si="107"/>
        <v/>
      </c>
      <c r="G293" s="1564" t="str">
        <f t="shared" si="107"/>
        <v/>
      </c>
      <c r="I293" s="1564" t="str">
        <f t="shared" si="89"/>
        <v/>
      </c>
      <c r="K293" s="1564" t="str">
        <f t="shared" si="90"/>
        <v/>
      </c>
      <c r="M293" s="1564" t="str">
        <f t="shared" si="91"/>
        <v/>
      </c>
      <c r="O293" s="1564" t="str">
        <f t="shared" si="92"/>
        <v/>
      </c>
      <c r="Q293" s="1564" t="str">
        <f t="shared" si="93"/>
        <v/>
      </c>
      <c r="S293" s="1564" t="str">
        <f t="shared" si="94"/>
        <v/>
      </c>
      <c r="U293" s="1564" t="str">
        <f t="shared" si="95"/>
        <v/>
      </c>
      <c r="W293" s="1564" t="str">
        <f t="shared" si="96"/>
        <v/>
      </c>
      <c r="Y293" s="1564" t="str">
        <f t="shared" si="97"/>
        <v/>
      </c>
      <c r="AA293" s="1564" t="str">
        <f t="shared" si="98"/>
        <v/>
      </c>
      <c r="AC293" s="1564" t="str">
        <f t="shared" si="99"/>
        <v/>
      </c>
      <c r="AE293" s="1564" t="str">
        <f t="shared" si="100"/>
        <v/>
      </c>
      <c r="AG293" s="1564" t="str">
        <f t="shared" si="101"/>
        <v/>
      </c>
      <c r="AI293" s="1564" t="str">
        <f t="shared" si="102"/>
        <v/>
      </c>
      <c r="AK293" s="1564" t="str">
        <f t="shared" si="103"/>
        <v/>
      </c>
      <c r="AM293" s="1564" t="str">
        <f t="shared" si="104"/>
        <v/>
      </c>
      <c r="AO293" s="1564" t="str">
        <f t="shared" si="105"/>
        <v/>
      </c>
      <c r="AQ293" s="1564" t="str">
        <f t="shared" si="106"/>
        <v/>
      </c>
    </row>
    <row r="294" spans="5:43">
      <c r="E294" s="1564" t="str">
        <f t="shared" si="107"/>
        <v/>
      </c>
      <c r="G294" s="1564" t="str">
        <f t="shared" si="107"/>
        <v/>
      </c>
      <c r="I294" s="1564" t="str">
        <f t="shared" si="89"/>
        <v/>
      </c>
      <c r="K294" s="1564" t="str">
        <f t="shared" si="90"/>
        <v/>
      </c>
      <c r="M294" s="1564" t="str">
        <f t="shared" si="91"/>
        <v/>
      </c>
      <c r="O294" s="1564" t="str">
        <f t="shared" si="92"/>
        <v/>
      </c>
      <c r="Q294" s="1564" t="str">
        <f t="shared" si="93"/>
        <v/>
      </c>
      <c r="S294" s="1564" t="str">
        <f t="shared" si="94"/>
        <v/>
      </c>
      <c r="U294" s="1564" t="str">
        <f t="shared" si="95"/>
        <v/>
      </c>
      <c r="W294" s="1564" t="str">
        <f t="shared" si="96"/>
        <v/>
      </c>
      <c r="Y294" s="1564" t="str">
        <f t="shared" si="97"/>
        <v/>
      </c>
      <c r="AA294" s="1564" t="str">
        <f t="shared" si="98"/>
        <v/>
      </c>
      <c r="AC294" s="1564" t="str">
        <f t="shared" si="99"/>
        <v/>
      </c>
      <c r="AE294" s="1564" t="str">
        <f t="shared" si="100"/>
        <v/>
      </c>
      <c r="AG294" s="1564" t="str">
        <f t="shared" si="101"/>
        <v/>
      </c>
      <c r="AI294" s="1564" t="str">
        <f t="shared" si="102"/>
        <v/>
      </c>
      <c r="AK294" s="1564" t="str">
        <f t="shared" si="103"/>
        <v/>
      </c>
      <c r="AM294" s="1564" t="str">
        <f t="shared" si="104"/>
        <v/>
      </c>
      <c r="AO294" s="1564" t="str">
        <f t="shared" si="105"/>
        <v/>
      </c>
      <c r="AQ294" s="1564" t="str">
        <f t="shared" si="106"/>
        <v/>
      </c>
    </row>
    <row r="295" spans="5:43">
      <c r="E295" s="1564" t="str">
        <f t="shared" si="107"/>
        <v/>
      </c>
      <c r="G295" s="1564" t="str">
        <f t="shared" si="107"/>
        <v/>
      </c>
      <c r="I295" s="1564" t="str">
        <f t="shared" si="89"/>
        <v/>
      </c>
      <c r="K295" s="1564" t="str">
        <f t="shared" si="90"/>
        <v/>
      </c>
      <c r="M295" s="1564" t="str">
        <f t="shared" si="91"/>
        <v/>
      </c>
      <c r="O295" s="1564" t="str">
        <f t="shared" si="92"/>
        <v/>
      </c>
      <c r="Q295" s="1564" t="str">
        <f t="shared" si="93"/>
        <v/>
      </c>
      <c r="S295" s="1564" t="str">
        <f t="shared" si="94"/>
        <v/>
      </c>
      <c r="U295" s="1564" t="str">
        <f t="shared" si="95"/>
        <v/>
      </c>
      <c r="W295" s="1564" t="str">
        <f t="shared" si="96"/>
        <v/>
      </c>
      <c r="Y295" s="1564" t="str">
        <f t="shared" si="97"/>
        <v/>
      </c>
      <c r="AA295" s="1564" t="str">
        <f t="shared" si="98"/>
        <v/>
      </c>
      <c r="AC295" s="1564" t="str">
        <f t="shared" si="99"/>
        <v/>
      </c>
      <c r="AE295" s="1564" t="str">
        <f t="shared" si="100"/>
        <v/>
      </c>
      <c r="AG295" s="1564" t="str">
        <f t="shared" si="101"/>
        <v/>
      </c>
      <c r="AI295" s="1564" t="str">
        <f t="shared" si="102"/>
        <v/>
      </c>
      <c r="AK295" s="1564" t="str">
        <f t="shared" si="103"/>
        <v/>
      </c>
      <c r="AM295" s="1564" t="str">
        <f t="shared" si="104"/>
        <v/>
      </c>
      <c r="AO295" s="1564" t="str">
        <f t="shared" si="105"/>
        <v/>
      </c>
      <c r="AQ295" s="1564" t="str">
        <f t="shared" si="106"/>
        <v/>
      </c>
    </row>
    <row r="296" spans="5:43">
      <c r="E296" s="1564" t="str">
        <f t="shared" si="107"/>
        <v/>
      </c>
      <c r="G296" s="1564" t="str">
        <f t="shared" si="107"/>
        <v/>
      </c>
      <c r="I296" s="1564" t="str">
        <f t="shared" si="89"/>
        <v/>
      </c>
      <c r="K296" s="1564" t="str">
        <f t="shared" si="90"/>
        <v/>
      </c>
      <c r="M296" s="1564" t="str">
        <f t="shared" si="91"/>
        <v/>
      </c>
      <c r="O296" s="1564" t="str">
        <f t="shared" si="92"/>
        <v/>
      </c>
      <c r="Q296" s="1564" t="str">
        <f t="shared" si="93"/>
        <v/>
      </c>
      <c r="S296" s="1564" t="str">
        <f t="shared" si="94"/>
        <v/>
      </c>
      <c r="U296" s="1564" t="str">
        <f t="shared" si="95"/>
        <v/>
      </c>
      <c r="W296" s="1564" t="str">
        <f t="shared" si="96"/>
        <v/>
      </c>
      <c r="Y296" s="1564" t="str">
        <f t="shared" si="97"/>
        <v/>
      </c>
      <c r="AA296" s="1564" t="str">
        <f t="shared" si="98"/>
        <v/>
      </c>
      <c r="AC296" s="1564" t="str">
        <f t="shared" si="99"/>
        <v/>
      </c>
      <c r="AE296" s="1564" t="str">
        <f t="shared" si="100"/>
        <v/>
      </c>
      <c r="AG296" s="1564" t="str">
        <f t="shared" si="101"/>
        <v/>
      </c>
      <c r="AI296" s="1564" t="str">
        <f t="shared" si="102"/>
        <v/>
      </c>
      <c r="AK296" s="1564" t="str">
        <f t="shared" si="103"/>
        <v/>
      </c>
      <c r="AM296" s="1564" t="str">
        <f t="shared" si="104"/>
        <v/>
      </c>
      <c r="AO296" s="1564" t="str">
        <f t="shared" si="105"/>
        <v/>
      </c>
      <c r="AQ296" s="1564" t="str">
        <f t="shared" si="106"/>
        <v/>
      </c>
    </row>
    <row r="297" spans="5:43">
      <c r="E297" s="1564" t="str">
        <f t="shared" si="107"/>
        <v/>
      </c>
      <c r="G297" s="1564" t="str">
        <f t="shared" si="107"/>
        <v/>
      </c>
      <c r="I297" s="1564" t="str">
        <f t="shared" si="89"/>
        <v/>
      </c>
      <c r="K297" s="1564" t="str">
        <f t="shared" si="90"/>
        <v/>
      </c>
      <c r="M297" s="1564" t="str">
        <f t="shared" si="91"/>
        <v/>
      </c>
      <c r="O297" s="1564" t="str">
        <f t="shared" si="92"/>
        <v/>
      </c>
      <c r="Q297" s="1564" t="str">
        <f t="shared" si="93"/>
        <v/>
      </c>
      <c r="S297" s="1564" t="str">
        <f t="shared" si="94"/>
        <v/>
      </c>
      <c r="U297" s="1564" t="str">
        <f t="shared" si="95"/>
        <v/>
      </c>
      <c r="W297" s="1564" t="str">
        <f t="shared" si="96"/>
        <v/>
      </c>
      <c r="Y297" s="1564" t="str">
        <f t="shared" si="97"/>
        <v/>
      </c>
      <c r="AA297" s="1564" t="str">
        <f t="shared" si="98"/>
        <v/>
      </c>
      <c r="AC297" s="1564" t="str">
        <f t="shared" si="99"/>
        <v/>
      </c>
      <c r="AE297" s="1564" t="str">
        <f t="shared" si="100"/>
        <v/>
      </c>
      <c r="AG297" s="1564" t="str">
        <f t="shared" si="101"/>
        <v/>
      </c>
      <c r="AI297" s="1564" t="str">
        <f t="shared" si="102"/>
        <v/>
      </c>
      <c r="AK297" s="1564" t="str">
        <f t="shared" si="103"/>
        <v/>
      </c>
      <c r="AM297" s="1564" t="str">
        <f t="shared" si="104"/>
        <v/>
      </c>
      <c r="AO297" s="1564" t="str">
        <f t="shared" si="105"/>
        <v/>
      </c>
      <c r="AQ297" s="1564" t="str">
        <f t="shared" si="106"/>
        <v/>
      </c>
    </row>
    <row r="298" spans="5:43">
      <c r="E298" s="1564" t="str">
        <f t="shared" si="107"/>
        <v/>
      </c>
      <c r="G298" s="1564" t="str">
        <f t="shared" si="107"/>
        <v/>
      </c>
      <c r="I298" s="1564" t="str">
        <f t="shared" si="89"/>
        <v/>
      </c>
      <c r="K298" s="1564" t="str">
        <f t="shared" si="90"/>
        <v/>
      </c>
      <c r="M298" s="1564" t="str">
        <f t="shared" si="91"/>
        <v/>
      </c>
      <c r="O298" s="1564" t="str">
        <f t="shared" si="92"/>
        <v/>
      </c>
      <c r="Q298" s="1564" t="str">
        <f t="shared" si="93"/>
        <v/>
      </c>
      <c r="S298" s="1564" t="str">
        <f t="shared" si="94"/>
        <v/>
      </c>
      <c r="U298" s="1564" t="str">
        <f t="shared" si="95"/>
        <v/>
      </c>
      <c r="W298" s="1564" t="str">
        <f t="shared" si="96"/>
        <v/>
      </c>
      <c r="Y298" s="1564" t="str">
        <f t="shared" si="97"/>
        <v/>
      </c>
      <c r="AA298" s="1564" t="str">
        <f t="shared" si="98"/>
        <v/>
      </c>
      <c r="AC298" s="1564" t="str">
        <f t="shared" si="99"/>
        <v/>
      </c>
      <c r="AE298" s="1564" t="str">
        <f t="shared" si="100"/>
        <v/>
      </c>
      <c r="AG298" s="1564" t="str">
        <f t="shared" si="101"/>
        <v/>
      </c>
      <c r="AI298" s="1564" t="str">
        <f t="shared" si="102"/>
        <v/>
      </c>
      <c r="AK298" s="1564" t="str">
        <f t="shared" si="103"/>
        <v/>
      </c>
      <c r="AM298" s="1564" t="str">
        <f t="shared" si="104"/>
        <v/>
      </c>
      <c r="AO298" s="1564" t="str">
        <f t="shared" si="105"/>
        <v/>
      </c>
      <c r="AQ298" s="1564" t="str">
        <f t="shared" si="106"/>
        <v/>
      </c>
    </row>
    <row r="299" spans="5:43">
      <c r="E299" s="1564" t="str">
        <f t="shared" si="107"/>
        <v/>
      </c>
      <c r="G299" s="1564" t="str">
        <f t="shared" si="107"/>
        <v/>
      </c>
      <c r="I299" s="1564" t="str">
        <f t="shared" si="89"/>
        <v/>
      </c>
      <c r="K299" s="1564" t="str">
        <f t="shared" si="90"/>
        <v/>
      </c>
      <c r="M299" s="1564" t="str">
        <f t="shared" si="91"/>
        <v/>
      </c>
      <c r="O299" s="1564" t="str">
        <f t="shared" si="92"/>
        <v/>
      </c>
      <c r="Q299" s="1564" t="str">
        <f t="shared" si="93"/>
        <v/>
      </c>
      <c r="S299" s="1564" t="str">
        <f t="shared" si="94"/>
        <v/>
      </c>
      <c r="U299" s="1564" t="str">
        <f t="shared" si="95"/>
        <v/>
      </c>
      <c r="W299" s="1564" t="str">
        <f t="shared" si="96"/>
        <v/>
      </c>
      <c r="Y299" s="1564" t="str">
        <f t="shared" si="97"/>
        <v/>
      </c>
      <c r="AA299" s="1564" t="str">
        <f t="shared" si="98"/>
        <v/>
      </c>
      <c r="AC299" s="1564" t="str">
        <f t="shared" si="99"/>
        <v/>
      </c>
      <c r="AE299" s="1564" t="str">
        <f t="shared" si="100"/>
        <v/>
      </c>
      <c r="AG299" s="1564" t="str">
        <f t="shared" si="101"/>
        <v/>
      </c>
      <c r="AI299" s="1564" t="str">
        <f t="shared" si="102"/>
        <v/>
      </c>
      <c r="AK299" s="1564" t="str">
        <f t="shared" si="103"/>
        <v/>
      </c>
      <c r="AM299" s="1564" t="str">
        <f t="shared" si="104"/>
        <v/>
      </c>
      <c r="AO299" s="1564" t="str">
        <f t="shared" si="105"/>
        <v/>
      </c>
      <c r="AQ299" s="1564" t="str">
        <f t="shared" si="106"/>
        <v/>
      </c>
    </row>
    <row r="300" spans="5:43">
      <c r="E300" s="1564" t="str">
        <f t="shared" si="107"/>
        <v/>
      </c>
      <c r="G300" s="1564" t="str">
        <f t="shared" si="107"/>
        <v/>
      </c>
      <c r="I300" s="1564" t="str">
        <f t="shared" si="89"/>
        <v/>
      </c>
      <c r="K300" s="1564" t="str">
        <f t="shared" si="90"/>
        <v/>
      </c>
      <c r="M300" s="1564" t="str">
        <f t="shared" si="91"/>
        <v/>
      </c>
      <c r="O300" s="1564" t="str">
        <f t="shared" si="92"/>
        <v/>
      </c>
      <c r="Q300" s="1564" t="str">
        <f t="shared" si="93"/>
        <v/>
      </c>
      <c r="S300" s="1564" t="str">
        <f t="shared" si="94"/>
        <v/>
      </c>
      <c r="U300" s="1564" t="str">
        <f t="shared" si="95"/>
        <v/>
      </c>
      <c r="W300" s="1564" t="str">
        <f t="shared" si="96"/>
        <v/>
      </c>
      <c r="Y300" s="1564" t="str">
        <f t="shared" si="97"/>
        <v/>
      </c>
      <c r="AA300" s="1564" t="str">
        <f t="shared" si="98"/>
        <v/>
      </c>
      <c r="AC300" s="1564" t="str">
        <f t="shared" si="99"/>
        <v/>
      </c>
      <c r="AE300" s="1564" t="str">
        <f t="shared" si="100"/>
        <v/>
      </c>
      <c r="AG300" s="1564" t="str">
        <f t="shared" si="101"/>
        <v/>
      </c>
      <c r="AI300" s="1564" t="str">
        <f t="shared" si="102"/>
        <v/>
      </c>
      <c r="AK300" s="1564" t="str">
        <f t="shared" si="103"/>
        <v/>
      </c>
      <c r="AM300" s="1564" t="str">
        <f t="shared" si="104"/>
        <v/>
      </c>
      <c r="AO300" s="1564" t="str">
        <f t="shared" si="105"/>
        <v/>
      </c>
      <c r="AQ300" s="1564" t="str">
        <f t="shared" si="106"/>
        <v/>
      </c>
    </row>
  </sheetData>
  <mergeCells count="1">
    <mergeCell ref="A3:A6"/>
  </mergeCells>
  <conditionalFormatting sqref="E12:E300">
    <cfRule type="expression" dxfId="13"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12" priority="1">
      <formula>AND(LEN(G12)&gt;0,OR(G12&lt;G$2,G12&gt;G$3))</formula>
    </cfRule>
  </conditionalFormatting>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pageSetUpPr fitToPage="1"/>
  </sheetPr>
  <dimension ref="B2:V35"/>
  <sheetViews>
    <sheetView zoomScale="90" zoomScaleNormal="90" zoomScaleSheetLayoutView="90" workbookViewId="0">
      <selection activeCell="E35" sqref="E35"/>
    </sheetView>
  </sheetViews>
  <sheetFormatPr defaultColWidth="9.1796875" defaultRowHeight="14.5"/>
  <cols>
    <col min="1" max="1" width="3.81640625" style="1125" customWidth="1"/>
    <col min="2" max="2" width="24.54296875" style="1125" customWidth="1"/>
    <col min="3" max="3" width="11.7265625" style="1125" customWidth="1"/>
    <col min="4" max="4" width="10.81640625" style="1125" customWidth="1"/>
    <col min="5" max="5" width="1.26953125" style="1125" customWidth="1"/>
    <col min="6" max="6" width="52.26953125" style="1125" customWidth="1"/>
    <col min="7" max="7" width="1.453125" style="1125" customWidth="1"/>
    <col min="8" max="8" width="22.453125" style="1125" customWidth="1"/>
    <col min="9" max="9" width="14.453125" style="1125" customWidth="1"/>
    <col min="10" max="10" width="13.1796875" style="1125" bestFit="1" customWidth="1"/>
    <col min="11" max="11" width="11.453125" style="1125" bestFit="1" customWidth="1"/>
    <col min="12" max="12" width="1.54296875" style="1125" customWidth="1"/>
    <col min="13" max="13" width="22.453125" style="1125" customWidth="1"/>
    <col min="14" max="14" width="14.453125" style="1125" customWidth="1"/>
    <col min="15" max="15" width="13.1796875" style="1125" bestFit="1" customWidth="1"/>
    <col min="16" max="16" width="11.453125" style="1125" bestFit="1" customWidth="1"/>
    <col min="17" max="17" width="1.453125" style="1125" customWidth="1"/>
    <col min="18" max="18" width="21.7265625" style="1125" customWidth="1"/>
    <col min="19" max="19" width="9.54296875" style="1125" bestFit="1" customWidth="1"/>
    <col min="20" max="20" width="14.81640625" style="1125" customWidth="1"/>
    <col min="21" max="21" width="9.81640625" style="1125" customWidth="1"/>
    <col min="22" max="22" width="12.453125" style="1125" bestFit="1" customWidth="1"/>
    <col min="23" max="23" width="3.453125" style="1125" customWidth="1"/>
    <col min="24" max="24" width="22.453125" style="1125" customWidth="1"/>
    <col min="25" max="25" width="16.54296875" style="1125" customWidth="1"/>
    <col min="26" max="26" width="13.1796875" style="1125" bestFit="1" customWidth="1"/>
    <col min="27" max="27" width="10.54296875" style="1125" bestFit="1" customWidth="1"/>
    <col min="28" max="28" width="5.54296875" style="1125" customWidth="1"/>
    <col min="29" max="16384" width="9.1796875" style="1125"/>
  </cols>
  <sheetData>
    <row r="2" spans="2:22" ht="15" thickBot="1">
      <c r="B2" s="1316" t="s">
        <v>494</v>
      </c>
      <c r="H2" s="1316"/>
      <c r="M2" s="1316"/>
    </row>
    <row r="3" spans="2:22" ht="15" thickBot="1">
      <c r="B3" s="3341" t="s">
        <v>495</v>
      </c>
      <c r="C3" s="3342"/>
      <c r="D3" s="3342"/>
      <c r="E3" s="3342"/>
      <c r="F3" s="3343"/>
      <c r="H3" s="3338" t="s">
        <v>496</v>
      </c>
      <c r="I3" s="3339"/>
      <c r="J3" s="3339"/>
      <c r="K3" s="3340"/>
      <c r="M3" s="3338" t="s">
        <v>497</v>
      </c>
      <c r="N3" s="3339"/>
      <c r="O3" s="3339"/>
      <c r="P3" s="3340"/>
      <c r="R3" s="3338" t="s">
        <v>498</v>
      </c>
      <c r="S3" s="3339"/>
      <c r="T3" s="3339"/>
      <c r="U3" s="3339"/>
      <c r="V3" s="3340"/>
    </row>
    <row r="4" spans="2:22">
      <c r="B4" s="3344"/>
      <c r="C4" s="3393" t="s">
        <v>248</v>
      </c>
      <c r="D4" s="3346" t="s">
        <v>499</v>
      </c>
      <c r="E4" s="3346"/>
      <c r="F4" s="3348" t="s">
        <v>500</v>
      </c>
      <c r="H4" s="101"/>
      <c r="I4" s="102"/>
      <c r="J4" s="103" t="s">
        <v>501</v>
      </c>
      <c r="K4" s="104">
        <v>20</v>
      </c>
      <c r="M4" s="101"/>
      <c r="N4" s="102"/>
      <c r="O4" s="103" t="s">
        <v>501</v>
      </c>
      <c r="P4" s="104">
        <v>10</v>
      </c>
      <c r="R4" s="101"/>
      <c r="S4" s="102"/>
      <c r="T4" s="103" t="s">
        <v>501</v>
      </c>
      <c r="U4" s="103"/>
      <c r="V4" s="104">
        <v>10</v>
      </c>
    </row>
    <row r="5" spans="2:22" ht="15" thickBot="1">
      <c r="B5" s="3345"/>
      <c r="C5" s="3394"/>
      <c r="D5" s="3347"/>
      <c r="E5" s="3347"/>
      <c r="F5" s="3349"/>
      <c r="H5" s="101"/>
      <c r="I5" s="102"/>
      <c r="J5" s="103" t="s">
        <v>502</v>
      </c>
      <c r="K5" s="104">
        <v>365</v>
      </c>
      <c r="M5" s="101"/>
      <c r="N5" s="102"/>
      <c r="O5" s="103" t="s">
        <v>502</v>
      </c>
      <c r="P5" s="104">
        <v>365</v>
      </c>
      <c r="R5" s="101"/>
      <c r="S5" s="102"/>
      <c r="T5" s="103" t="s">
        <v>502</v>
      </c>
      <c r="U5" s="103"/>
      <c r="V5" s="104">
        <v>365</v>
      </c>
    </row>
    <row r="6" spans="2:22">
      <c r="B6" s="105"/>
      <c r="C6" s="106"/>
      <c r="D6" s="107"/>
      <c r="E6" s="107"/>
      <c r="F6" s="108"/>
      <c r="H6" s="109"/>
      <c r="I6" s="110" t="s">
        <v>240</v>
      </c>
      <c r="J6" s="111" t="s">
        <v>6</v>
      </c>
      <c r="K6" s="112" t="s">
        <v>7</v>
      </c>
      <c r="M6" s="109"/>
      <c r="N6" s="110" t="s">
        <v>240</v>
      </c>
      <c r="O6" s="111" t="s">
        <v>6</v>
      </c>
      <c r="P6" s="112" t="s">
        <v>7</v>
      </c>
      <c r="R6" s="109"/>
      <c r="S6" s="110" t="s">
        <v>240</v>
      </c>
      <c r="T6" s="111" t="s">
        <v>6</v>
      </c>
      <c r="U6" s="111"/>
      <c r="V6" s="112" t="s">
        <v>7</v>
      </c>
    </row>
    <row r="7" spans="2:22" ht="15" customHeight="1">
      <c r="B7" s="187" t="s">
        <v>503</v>
      </c>
      <c r="C7" s="1318">
        <f t="shared" ref="C7:C8" si="0">J7</f>
        <v>0.15</v>
      </c>
      <c r="D7" s="1319">
        <f>'M2021 BLS  53%ile'!D22</f>
        <v>72974.720000000001</v>
      </c>
      <c r="E7" s="1319"/>
      <c r="F7" s="113" t="s">
        <v>120</v>
      </c>
      <c r="H7" s="105" t="s">
        <v>504</v>
      </c>
      <c r="I7" s="114">
        <f>D7</f>
        <v>72974.720000000001</v>
      </c>
      <c r="J7" s="115">
        <v>0.15</v>
      </c>
      <c r="K7" s="116">
        <f>J7*I7</f>
        <v>10946.208000000001</v>
      </c>
      <c r="M7" s="105" t="s">
        <v>504</v>
      </c>
      <c r="N7" s="114">
        <f>I7</f>
        <v>72974.720000000001</v>
      </c>
      <c r="O7" s="115">
        <v>0.15</v>
      </c>
      <c r="P7" s="116">
        <f>O7*N7</f>
        <v>10946.208000000001</v>
      </c>
      <c r="R7" s="105" t="s">
        <v>504</v>
      </c>
      <c r="S7" s="114">
        <f>I7</f>
        <v>72974.720000000001</v>
      </c>
      <c r="T7" s="115">
        <v>0.15</v>
      </c>
      <c r="U7" s="115"/>
      <c r="V7" s="116">
        <f>T7*S7</f>
        <v>10946.208000000001</v>
      </c>
    </row>
    <row r="8" spans="2:22">
      <c r="B8" s="187" t="s">
        <v>274</v>
      </c>
      <c r="C8" s="1318">
        <f t="shared" si="0"/>
        <v>1</v>
      </c>
      <c r="D8" s="1319">
        <f>'M2021 BLS  53%ile'!D12</f>
        <v>50728.703999999998</v>
      </c>
      <c r="E8" s="1319"/>
      <c r="F8" s="190" t="s">
        <v>120</v>
      </c>
      <c r="H8" s="117" t="str">
        <f>B8</f>
        <v>Case Worker</v>
      </c>
      <c r="I8" s="114">
        <f>D8</f>
        <v>50728.703999999998</v>
      </c>
      <c r="J8" s="115">
        <v>1</v>
      </c>
      <c r="K8" s="116">
        <f>J8*I8</f>
        <v>50728.703999999998</v>
      </c>
      <c r="M8" s="117" t="str">
        <f>H8</f>
        <v>Case Worker</v>
      </c>
      <c r="N8" s="114">
        <f>I8</f>
        <v>50728.703999999998</v>
      </c>
      <c r="O8" s="115">
        <v>1</v>
      </c>
      <c r="P8" s="116">
        <f>O8*N8</f>
        <v>50728.703999999998</v>
      </c>
      <c r="R8" s="117" t="str">
        <f>M8</f>
        <v>Case Worker</v>
      </c>
      <c r="S8" s="114">
        <f>I8</f>
        <v>50728.703999999998</v>
      </c>
      <c r="T8" s="115">
        <v>1</v>
      </c>
      <c r="U8" s="115"/>
      <c r="V8" s="116">
        <f>T8*S8</f>
        <v>50728.703999999998</v>
      </c>
    </row>
    <row r="9" spans="2:22">
      <c r="B9" s="1320"/>
      <c r="C9" s="1321"/>
      <c r="D9" s="1322"/>
      <c r="E9" s="1322"/>
      <c r="F9" s="1323"/>
      <c r="H9" s="118" t="s">
        <v>505</v>
      </c>
      <c r="I9" s="119"/>
      <c r="J9" s="120">
        <f>SUM(J7:J8)</f>
        <v>1.1499999999999999</v>
      </c>
      <c r="K9" s="121">
        <f>SUM(K7:K8)</f>
        <v>61674.911999999997</v>
      </c>
      <c r="M9" s="118" t="s">
        <v>505</v>
      </c>
      <c r="N9" s="119"/>
      <c r="O9" s="120">
        <f>SUM(O7:O8)</f>
        <v>1.1499999999999999</v>
      </c>
      <c r="P9" s="121">
        <f>SUM(P7:P8)</f>
        <v>61674.911999999997</v>
      </c>
      <c r="R9" s="118" t="s">
        <v>505</v>
      </c>
      <c r="S9" s="119"/>
      <c r="T9" s="120">
        <f>SUM(T7:T8)</f>
        <v>1.1499999999999999</v>
      </c>
      <c r="U9" s="120"/>
      <c r="V9" s="121">
        <f>SUM(V7:V8)</f>
        <v>61674.911999999997</v>
      </c>
    </row>
    <row r="10" spans="2:22">
      <c r="B10" s="1331" t="s">
        <v>261</v>
      </c>
      <c r="C10" s="1321"/>
      <c r="D10" s="322"/>
      <c r="E10" s="1321"/>
      <c r="F10" s="1323"/>
      <c r="H10" s="117"/>
      <c r="I10" s="122"/>
      <c r="J10" s="115"/>
      <c r="K10" s="123"/>
      <c r="M10" s="117"/>
      <c r="N10" s="122"/>
      <c r="O10" s="115"/>
      <c r="P10" s="123"/>
      <c r="R10" s="117"/>
      <c r="S10" s="122"/>
      <c r="T10" s="115"/>
      <c r="U10" s="115"/>
      <c r="V10" s="123"/>
    </row>
    <row r="11" spans="2:22">
      <c r="B11" s="196"/>
      <c r="C11" s="1318"/>
      <c r="D11" s="1318"/>
      <c r="E11" s="1324"/>
      <c r="F11" s="190"/>
      <c r="H11" s="101" t="s">
        <v>506</v>
      </c>
      <c r="I11" s="124"/>
      <c r="J11" s="125">
        <f>D12</f>
        <v>0.25390000000000001</v>
      </c>
      <c r="K11" s="126">
        <f>J11*K9</f>
        <v>15659.260156800001</v>
      </c>
      <c r="M11" s="101" t="s">
        <v>506</v>
      </c>
      <c r="N11" s="124"/>
      <c r="O11" s="125">
        <f>J11</f>
        <v>0.25390000000000001</v>
      </c>
      <c r="P11" s="126">
        <f>O11*P9</f>
        <v>15659.260156800001</v>
      </c>
      <c r="R11" s="101" t="s">
        <v>506</v>
      </c>
      <c r="S11" s="124"/>
      <c r="T11" s="125">
        <f>J11</f>
        <v>0.25390000000000001</v>
      </c>
      <c r="U11" s="125"/>
      <c r="V11" s="126">
        <f>T11*V9</f>
        <v>15659.260156800001</v>
      </c>
    </row>
    <row r="12" spans="2:22">
      <c r="B12" s="187" t="s">
        <v>440</v>
      </c>
      <c r="C12" s="1324"/>
      <c r="D12" s="1324">
        <f>'M2021 BLS  53%ile'!D38</f>
        <v>0.25390000000000001</v>
      </c>
      <c r="E12" s="1319"/>
      <c r="F12" s="1741" t="str">
        <f>F23</f>
        <v>C.257 Benchmark</v>
      </c>
      <c r="H12" s="128" t="s">
        <v>507</v>
      </c>
      <c r="I12" s="129"/>
      <c r="J12" s="129"/>
      <c r="K12" s="130">
        <f>K9+K11</f>
        <v>77334.172156799992</v>
      </c>
      <c r="M12" s="128" t="s">
        <v>507</v>
      </c>
      <c r="N12" s="129"/>
      <c r="O12" s="129"/>
      <c r="P12" s="130">
        <f>P9+P11</f>
        <v>77334.172156799992</v>
      </c>
      <c r="R12" s="128" t="s">
        <v>507</v>
      </c>
      <c r="S12" s="129"/>
      <c r="T12" s="129"/>
      <c r="U12" s="129"/>
      <c r="V12" s="130">
        <f>V9+V11</f>
        <v>77334.172156799992</v>
      </c>
    </row>
    <row r="13" spans="2:22">
      <c r="B13" s="187"/>
      <c r="C13" s="1318"/>
      <c r="D13" s="1319"/>
      <c r="E13" s="1319"/>
      <c r="F13" s="190"/>
      <c r="H13" s="131"/>
      <c r="I13" s="132" t="s">
        <v>509</v>
      </c>
      <c r="J13" s="132" t="s">
        <v>510</v>
      </c>
      <c r="K13" s="133" t="s">
        <v>7</v>
      </c>
      <c r="M13" s="131"/>
      <c r="N13" s="132" t="s">
        <v>509</v>
      </c>
      <c r="O13" s="132" t="s">
        <v>510</v>
      </c>
      <c r="P13" s="133" t="s">
        <v>7</v>
      </c>
      <c r="R13" s="131"/>
      <c r="S13" s="132" t="s">
        <v>509</v>
      </c>
      <c r="T13" s="132" t="s">
        <v>511</v>
      </c>
      <c r="U13" s="132" t="s">
        <v>510</v>
      </c>
      <c r="V13" s="133" t="s">
        <v>7</v>
      </c>
    </row>
    <row r="14" spans="2:22">
      <c r="B14" s="1331" t="s">
        <v>508</v>
      </c>
      <c r="C14" s="1318"/>
      <c r="D14" s="322"/>
      <c r="E14" s="1319"/>
      <c r="F14" s="190"/>
      <c r="H14" s="117"/>
      <c r="I14" s="102"/>
      <c r="J14" s="134" t="s">
        <v>512</v>
      </c>
      <c r="K14" s="126"/>
      <c r="M14" s="117"/>
      <c r="N14" s="102"/>
      <c r="O14" s="134" t="s">
        <v>512</v>
      </c>
      <c r="P14" s="126"/>
      <c r="R14" s="135" t="s">
        <v>71</v>
      </c>
      <c r="S14" s="136"/>
      <c r="T14" s="137" t="e">
        <f>D15</f>
        <v>#REF!</v>
      </c>
      <c r="U14" s="134" t="s">
        <v>512</v>
      </c>
      <c r="V14" s="138" t="e">
        <f>T14*V4*V5</f>
        <v>#REF!</v>
      </c>
    </row>
    <row r="15" spans="2:22" ht="26">
      <c r="B15" s="196" t="s">
        <v>71</v>
      </c>
      <c r="C15" s="1318"/>
      <c r="D15" s="1325" t="e">
        <f>#REF!</f>
        <v>#REF!</v>
      </c>
      <c r="E15" s="1319"/>
      <c r="F15" s="190" t="s">
        <v>764</v>
      </c>
      <c r="H15" s="101" t="s">
        <v>277</v>
      </c>
      <c r="I15" s="122">
        <f>D16</f>
        <v>356.22612857219599</v>
      </c>
      <c r="J15" s="102"/>
      <c r="K15" s="139">
        <f>I15*$J$9</f>
        <v>409.66004785802534</v>
      </c>
      <c r="M15" s="101" t="s">
        <v>277</v>
      </c>
      <c r="N15" s="140">
        <f>I15</f>
        <v>356.22612857219599</v>
      </c>
      <c r="O15" s="102"/>
      <c r="P15" s="139">
        <f>N15*O9</f>
        <v>409.66004785802534</v>
      </c>
      <c r="R15" s="101" t="s">
        <v>277</v>
      </c>
      <c r="S15" s="140">
        <f>N15</f>
        <v>356.22612857219599</v>
      </c>
      <c r="T15" s="141"/>
      <c r="U15" s="141"/>
      <c r="V15" s="139">
        <f>S15*T9</f>
        <v>409.66004785802534</v>
      </c>
    </row>
    <row r="16" spans="2:22">
      <c r="B16" s="1200" t="s">
        <v>513</v>
      </c>
      <c r="C16" s="1318"/>
      <c r="D16" s="1319">
        <f>'FY21 UFR BTL 4956'!P43</f>
        <v>356.22612857219599</v>
      </c>
      <c r="E16" s="1319"/>
      <c r="F16" s="190" t="s">
        <v>765</v>
      </c>
      <c r="H16" s="101" t="s">
        <v>514</v>
      </c>
      <c r="I16" s="142"/>
      <c r="J16" s="143">
        <f>'[47]Other Benchmarks'!B7</f>
        <v>25.22</v>
      </c>
      <c r="K16" s="144">
        <f>D17</f>
        <v>10804.248</v>
      </c>
      <c r="M16" s="101" t="s">
        <v>514</v>
      </c>
      <c r="N16" s="145"/>
      <c r="O16" s="143">
        <f>J16</f>
        <v>25.22</v>
      </c>
      <c r="P16" s="144">
        <f>K16</f>
        <v>10804.248</v>
      </c>
      <c r="R16" s="101" t="s">
        <v>514</v>
      </c>
      <c r="S16" s="145"/>
      <c r="T16" s="146"/>
      <c r="U16" s="143">
        <f>J16</f>
        <v>25.22</v>
      </c>
      <c r="V16" s="144">
        <f>K16</f>
        <v>10804.248</v>
      </c>
    </row>
    <row r="17" spans="2:22">
      <c r="B17" s="1326" t="s">
        <v>514</v>
      </c>
      <c r="C17" s="1327"/>
      <c r="D17" s="1328">
        <f>'[48]Other Benchmarks'!E16*(2%+1)</f>
        <v>10804.248</v>
      </c>
      <c r="E17" s="1329"/>
      <c r="F17" s="190" t="s">
        <v>771</v>
      </c>
      <c r="H17" s="101" t="s">
        <v>515</v>
      </c>
      <c r="I17" s="122">
        <f>D18</f>
        <v>216.16145449981389</v>
      </c>
      <c r="J17" s="146"/>
      <c r="K17" s="139">
        <f>I17*$J$9</f>
        <v>248.58567267478594</v>
      </c>
      <c r="M17" s="101" t="s">
        <v>515</v>
      </c>
      <c r="N17" s="140">
        <f>I17</f>
        <v>216.16145449981389</v>
      </c>
      <c r="O17" s="146"/>
      <c r="P17" s="139">
        <f>N17*$O$9</f>
        <v>248.58567267478594</v>
      </c>
      <c r="R17" s="101" t="s">
        <v>515</v>
      </c>
      <c r="S17" s="140">
        <f>N17</f>
        <v>216.16145449981389</v>
      </c>
      <c r="T17" s="146"/>
      <c r="U17" s="146"/>
      <c r="V17" s="139">
        <f>S17*T9</f>
        <v>248.58567267478594</v>
      </c>
    </row>
    <row r="18" spans="2:22">
      <c r="B18" s="1200" t="s">
        <v>515</v>
      </c>
      <c r="C18" s="1318"/>
      <c r="D18" s="1748">
        <f>'[49]Other Benchmarks'!$B$4*(2%+1)</f>
        <v>216.16145449981389</v>
      </c>
      <c r="E18" s="1319"/>
      <c r="F18" s="190" t="s">
        <v>770</v>
      </c>
      <c r="H18" s="101" t="s">
        <v>517</v>
      </c>
      <c r="I18" s="122">
        <f>D19</f>
        <v>546.5907373116504</v>
      </c>
      <c r="J18" s="146"/>
      <c r="K18" s="139">
        <f>I18*$J$9</f>
        <v>628.57934790839795</v>
      </c>
      <c r="M18" s="101" t="s">
        <v>517</v>
      </c>
      <c r="N18" s="140">
        <f>D20</f>
        <v>1093.1814746233008</v>
      </c>
      <c r="O18" s="146"/>
      <c r="P18" s="139">
        <f>N18*$O$9</f>
        <v>1257.1586958167959</v>
      </c>
      <c r="R18" s="101" t="s">
        <v>517</v>
      </c>
      <c r="S18" s="140">
        <f>D21</f>
        <v>1639.7722119349512</v>
      </c>
      <c r="T18" s="146"/>
      <c r="U18" s="146"/>
      <c r="V18" s="139">
        <f>S18*T9</f>
        <v>1885.7380437251938</v>
      </c>
    </row>
    <row r="19" spans="2:22" ht="26">
      <c r="B19" s="1200" t="s">
        <v>516</v>
      </c>
      <c r="C19" s="1318"/>
      <c r="D19" s="1749">
        <f>'[49]FY22 Permanent '!$C$19*(2%+1)</f>
        <v>546.5907373116504</v>
      </c>
      <c r="E19" s="1318"/>
      <c r="F19" s="190" t="s">
        <v>767</v>
      </c>
      <c r="H19" s="101"/>
      <c r="I19" s="102"/>
      <c r="J19" s="147"/>
      <c r="K19" s="148"/>
      <c r="M19" s="101"/>
      <c r="N19" s="102"/>
      <c r="O19" s="149"/>
      <c r="P19" s="148"/>
      <c r="R19" s="101"/>
      <c r="S19" s="102"/>
      <c r="T19" s="149"/>
      <c r="U19" s="149"/>
      <c r="V19" s="148"/>
    </row>
    <row r="20" spans="2:22" ht="26">
      <c r="B20" s="1200" t="s">
        <v>518</v>
      </c>
      <c r="C20" s="1318"/>
      <c r="D20" s="1749">
        <f>'[49]FY22 Permanent '!$C$20*(2%+1)</f>
        <v>1093.1814746233008</v>
      </c>
      <c r="E20" s="1318"/>
      <c r="F20" s="190" t="s">
        <v>768</v>
      </c>
      <c r="H20" s="128" t="s">
        <v>16</v>
      </c>
      <c r="I20" s="129"/>
      <c r="J20" s="129"/>
      <c r="K20" s="150">
        <f>SUM(K12:K19)</f>
        <v>89425.245225241189</v>
      </c>
      <c r="M20" s="128" t="s">
        <v>16</v>
      </c>
      <c r="N20" s="129"/>
      <c r="O20" s="129"/>
      <c r="P20" s="150">
        <f>SUM(P12:P19)</f>
        <v>90053.824573149584</v>
      </c>
      <c r="R20" s="128" t="s">
        <v>16</v>
      </c>
      <c r="S20" s="129"/>
      <c r="T20" s="129"/>
      <c r="U20" s="129"/>
      <c r="V20" s="150" t="e">
        <f>SUM(V12:V19)</f>
        <v>#REF!</v>
      </c>
    </row>
    <row r="21" spans="2:22" ht="26">
      <c r="B21" s="1200" t="s">
        <v>519</v>
      </c>
      <c r="C21" s="1318"/>
      <c r="D21" s="1749">
        <f>'[49]FY22 Permanent '!$C$21*(2%+1)</f>
        <v>1639.7722119349512</v>
      </c>
      <c r="E21" s="1318"/>
      <c r="F21" s="190" t="s">
        <v>769</v>
      </c>
      <c r="H21" s="151"/>
      <c r="I21" s="102"/>
      <c r="J21" s="152"/>
      <c r="K21" s="153"/>
      <c r="M21" s="151"/>
      <c r="N21" s="102"/>
      <c r="O21" s="152"/>
      <c r="P21" s="153"/>
      <c r="R21" s="151"/>
      <c r="S21" s="102"/>
      <c r="T21" s="152"/>
      <c r="U21" s="152"/>
      <c r="V21" s="153"/>
    </row>
    <row r="22" spans="2:22">
      <c r="B22" s="1200"/>
      <c r="C22" s="1318"/>
      <c r="D22" s="1330"/>
      <c r="E22" s="1318"/>
      <c r="F22" s="190"/>
      <c r="H22" s="118" t="s">
        <v>520</v>
      </c>
      <c r="I22" s="152"/>
      <c r="J22" s="154">
        <f>D23</f>
        <v>0.12</v>
      </c>
      <c r="K22" s="153">
        <f>J22*K20</f>
        <v>10731.029427028943</v>
      </c>
      <c r="M22" s="118" t="s">
        <v>520</v>
      </c>
      <c r="N22" s="152"/>
      <c r="O22" s="154">
        <f>J22</f>
        <v>0.12</v>
      </c>
      <c r="P22" s="153">
        <f>O22*P20</f>
        <v>10806.45894877795</v>
      </c>
      <c r="R22" s="155" t="s">
        <v>520</v>
      </c>
      <c r="S22" s="129"/>
      <c r="T22" s="156">
        <f>J22</f>
        <v>0.12</v>
      </c>
      <c r="U22" s="157"/>
      <c r="V22" s="158" t="e">
        <f>T22*V20</f>
        <v>#REF!</v>
      </c>
    </row>
    <row r="23" spans="2:22" ht="15" thickBot="1">
      <c r="B23" s="1754" t="s">
        <v>520</v>
      </c>
      <c r="C23" s="1761"/>
      <c r="D23" s="1762">
        <f>'M2021 BLS  53%ile'!D41</f>
        <v>0.12</v>
      </c>
      <c r="E23" s="1761"/>
      <c r="F23" s="1763" t="s">
        <v>122</v>
      </c>
      <c r="H23" s="159" t="s">
        <v>18</v>
      </c>
      <c r="I23" s="160"/>
      <c r="J23" s="129"/>
      <c r="K23" s="158">
        <f>SUM(K20:K22)</f>
        <v>100156.27465227013</v>
      </c>
      <c r="M23" s="159" t="s">
        <v>18</v>
      </c>
      <c r="N23" s="160"/>
      <c r="O23" s="161"/>
      <c r="P23" s="158">
        <f>SUM(P20:P22)</f>
        <v>100860.28352192753</v>
      </c>
      <c r="R23" s="162" t="s">
        <v>18</v>
      </c>
      <c r="S23" s="163"/>
      <c r="T23" s="164"/>
      <c r="U23" s="165"/>
      <c r="V23" s="166" t="e">
        <f>SUM(V20:V22)</f>
        <v>#REF!</v>
      </c>
    </row>
    <row r="24" spans="2:22" ht="15" thickBot="1">
      <c r="B24" s="1989" t="s">
        <v>809</v>
      </c>
      <c r="C24" s="172"/>
      <c r="D24" s="1740">
        <f>'FALL CAF 2022'!CI24</f>
        <v>2.7811565914169036E-2</v>
      </c>
      <c r="E24" s="172"/>
      <c r="F24" s="181" t="s">
        <v>751</v>
      </c>
      <c r="H24" s="127" t="str">
        <f>B24</f>
        <v>CAF Rate</v>
      </c>
      <c r="I24" s="167"/>
      <c r="J24" s="1742">
        <f>D24</f>
        <v>2.7811565914169036E-2</v>
      </c>
      <c r="K24" s="169">
        <f>(K23-K9)*J24</f>
        <v>1070.2269538706535</v>
      </c>
      <c r="M24" s="170" t="str">
        <f>H24</f>
        <v>CAF Rate</v>
      </c>
      <c r="N24" s="124"/>
      <c r="O24" s="1742">
        <f>J24</f>
        <v>2.7811565914169036E-2</v>
      </c>
      <c r="P24" s="169">
        <f>(P23-P9)*O24</f>
        <v>1089.8065429532899</v>
      </c>
      <c r="R24" s="127" t="str">
        <f>M24</f>
        <v>CAF Rate</v>
      </c>
      <c r="S24" s="124"/>
      <c r="T24" s="1742">
        <f>O24</f>
        <v>2.7811565914169036E-2</v>
      </c>
      <c r="U24" s="102"/>
      <c r="V24" s="169" t="e">
        <f>(V23-V9)*T24</f>
        <v>#REF!</v>
      </c>
    </row>
    <row r="25" spans="2:22" ht="15" thickBot="1">
      <c r="B25" s="1314"/>
      <c r="C25" s="1314"/>
      <c r="D25" s="1315"/>
      <c r="E25" s="1314"/>
      <c r="F25" s="1314"/>
      <c r="H25" s="171" t="s">
        <v>18</v>
      </c>
      <c r="I25" s="172"/>
      <c r="J25" s="173"/>
      <c r="K25" s="174">
        <f>SUM(K23:K24)</f>
        <v>101226.5016061408</v>
      </c>
      <c r="M25" s="127" t="str">
        <f>H25</f>
        <v>Total</v>
      </c>
      <c r="N25" s="102"/>
      <c r="O25" s="168"/>
      <c r="P25" s="133">
        <f>SUM(P23:P24)</f>
        <v>101950.09006488082</v>
      </c>
      <c r="R25" s="175" t="str">
        <f t="shared" ref="R25" si="1">M25</f>
        <v>Total</v>
      </c>
      <c r="S25" s="172"/>
      <c r="T25" s="173"/>
      <c r="U25" s="176"/>
      <c r="V25" s="174" t="e">
        <f>SUM(V23:V24)</f>
        <v>#REF!</v>
      </c>
    </row>
    <row r="26" spans="2:22" ht="15" thickBot="1">
      <c r="C26" s="1314"/>
      <c r="D26" s="1315"/>
      <c r="E26" s="1314"/>
      <c r="F26" s="1314"/>
      <c r="H26" s="177" t="s">
        <v>521</v>
      </c>
      <c r="I26" s="178"/>
      <c r="J26" s="179"/>
      <c r="K26" s="180">
        <f>K25/K4/K5</f>
        <v>13.866644055635724</v>
      </c>
      <c r="M26" s="226" t="str">
        <f>H26</f>
        <v xml:space="preserve">Enrolled Client Day Rate </v>
      </c>
      <c r="N26" s="178"/>
      <c r="O26" s="178"/>
      <c r="P26" s="180">
        <f>P25/P4/P5</f>
        <v>27.931531524624884</v>
      </c>
      <c r="R26" s="177" t="s">
        <v>521</v>
      </c>
      <c r="S26" s="279"/>
      <c r="T26" s="279"/>
      <c r="U26" s="279"/>
      <c r="V26" s="180" t="e">
        <f>V25/V4/V5</f>
        <v>#REF!</v>
      </c>
    </row>
    <row r="27" spans="2:22">
      <c r="C27" s="1314"/>
      <c r="D27" s="1315"/>
      <c r="E27" s="1314"/>
      <c r="F27" s="1314"/>
      <c r="J27" s="1521" t="s">
        <v>365</v>
      </c>
      <c r="K27" s="1523">
        <v>12.43</v>
      </c>
      <c r="O27" s="1521" t="s">
        <v>365</v>
      </c>
      <c r="P27" s="1523">
        <v>25.06</v>
      </c>
      <c r="U27" s="1521" t="s">
        <v>365</v>
      </c>
      <c r="V27" s="1523">
        <v>34.46</v>
      </c>
    </row>
    <row r="28" spans="2:22">
      <c r="C28" s="1314"/>
      <c r="D28" s="1315"/>
      <c r="E28" s="1314"/>
      <c r="F28" s="1314"/>
      <c r="J28" s="1521" t="s">
        <v>367</v>
      </c>
      <c r="K28" s="1525">
        <f>(K26-K27)/K27</f>
        <v>0.11557876553787005</v>
      </c>
      <c r="O28" s="1521" t="s">
        <v>367</v>
      </c>
      <c r="P28" s="1525">
        <f>(P26-P27)/P27</f>
        <v>0.11458625397545431</v>
      </c>
      <c r="U28" s="1521" t="s">
        <v>367</v>
      </c>
      <c r="V28" s="1525" t="e">
        <f>(V26-V27)/V27</f>
        <v>#REF!</v>
      </c>
    </row>
    <row r="29" spans="2:22">
      <c r="C29" s="1314"/>
      <c r="D29" s="1315"/>
      <c r="E29" s="1314"/>
      <c r="F29" s="1314"/>
    </row>
    <row r="30" spans="2:22">
      <c r="C30" s="1314"/>
      <c r="D30" s="1315"/>
      <c r="E30" s="1314"/>
      <c r="F30" s="1314"/>
    </row>
    <row r="31" spans="2:22">
      <c r="C31" s="1314"/>
      <c r="D31" s="1315"/>
      <c r="E31" s="1314"/>
      <c r="F31" s="1314"/>
    </row>
    <row r="32" spans="2:22">
      <c r="C32" s="1314"/>
      <c r="D32" s="1315"/>
      <c r="E32" s="1314"/>
      <c r="F32" s="1314"/>
    </row>
    <row r="33" spans="3:6">
      <c r="C33" s="1314"/>
      <c r="D33" s="1315"/>
      <c r="E33" s="1314"/>
      <c r="F33" s="1314"/>
    </row>
    <row r="34" spans="3:6">
      <c r="C34" s="1314"/>
      <c r="D34" s="1315"/>
      <c r="E34" s="1314"/>
      <c r="F34" s="1314"/>
    </row>
    <row r="35" spans="3:6">
      <c r="C35" s="1314"/>
    </row>
  </sheetData>
  <mergeCells count="9">
    <mergeCell ref="B3:F3"/>
    <mergeCell ref="H3:K3"/>
    <mergeCell ref="M3:P3"/>
    <mergeCell ref="R3:V3"/>
    <mergeCell ref="B4:B5"/>
    <mergeCell ref="C4:C5"/>
    <mergeCell ref="D4:D5"/>
    <mergeCell ref="E4:E5"/>
    <mergeCell ref="F4:F5"/>
  </mergeCells>
  <pageMargins left="0.7" right="0.7" top="0.75" bottom="0.75" header="0.3" footer="0.3"/>
  <pageSetup scale="64" orientation="landscape" r:id="rId1"/>
  <colBreaks count="2" manualBreakCount="2">
    <brk id="22" max="1048575" man="1"/>
    <brk id="23" max="1048575" man="1"/>
  </colBreaks>
  <ignoredErrors>
    <ignoredError sqref="K16" formula="1"/>
  </ignoredError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A7621-B439-4579-A834-2B0CAC77EDBA}">
  <sheetPr>
    <pageSetUpPr fitToPage="1"/>
  </sheetPr>
  <dimension ref="B2:S51"/>
  <sheetViews>
    <sheetView zoomScale="80" zoomScaleNormal="80" zoomScaleSheetLayoutView="70" workbookViewId="0">
      <selection activeCell="L39" sqref="L39"/>
    </sheetView>
  </sheetViews>
  <sheetFormatPr defaultColWidth="9.1796875" defaultRowHeight="14.5"/>
  <cols>
    <col min="1" max="1" width="5.7265625" style="1125" customWidth="1"/>
    <col min="2" max="2" width="22.7265625" style="1125" customWidth="1"/>
    <col min="3" max="3" width="13.453125" style="1125" customWidth="1"/>
    <col min="4" max="4" width="13.54296875" style="1125" customWidth="1"/>
    <col min="5" max="5" width="10" style="1125" customWidth="1"/>
    <col min="6" max="6" width="59.453125" style="1125" customWidth="1"/>
    <col min="7" max="7" width="1.54296875" style="1125" customWidth="1"/>
    <col min="8" max="8" width="37.7265625" style="1125" bestFit="1" customWidth="1"/>
    <col min="9" max="9" width="10.1796875" style="1125" customWidth="1"/>
    <col min="10" max="10" width="11.81640625" style="1125" customWidth="1"/>
    <col min="11" max="11" width="2.7265625" style="1125" customWidth="1"/>
    <col min="12" max="12" width="37.1796875" style="1125" customWidth="1"/>
    <col min="13" max="13" width="13.1796875" style="1125" bestFit="1" customWidth="1"/>
    <col min="14" max="14" width="11.453125" style="1125" bestFit="1" customWidth="1"/>
    <col min="15" max="15" width="2.7265625" style="1125" customWidth="1"/>
    <col min="16" max="16" width="33.1796875" style="1125" customWidth="1"/>
    <col min="17" max="17" width="11" style="1125" customWidth="1"/>
    <col min="18" max="18" width="11.7265625" style="1125" customWidth="1"/>
    <col min="19" max="19" width="12.453125" style="1125" bestFit="1" customWidth="1"/>
    <col min="20" max="20" width="5.54296875" style="1125" customWidth="1"/>
    <col min="21" max="16384" width="9.1796875" style="1125"/>
  </cols>
  <sheetData>
    <row r="2" spans="2:19" ht="15" thickBot="1">
      <c r="B2" s="1316" t="s">
        <v>522</v>
      </c>
      <c r="H2" s="1316"/>
    </row>
    <row r="3" spans="2:19" ht="15" thickBot="1">
      <c r="B3" s="3341" t="s">
        <v>854</v>
      </c>
      <c r="C3" s="3342"/>
      <c r="D3" s="3342"/>
      <c r="E3" s="3342"/>
      <c r="F3" s="3343"/>
      <c r="H3" s="3338" t="s">
        <v>852</v>
      </c>
      <c r="I3" s="3339"/>
      <c r="J3" s="3340"/>
      <c r="L3" s="3338" t="s">
        <v>865</v>
      </c>
      <c r="M3" s="3339"/>
      <c r="N3" s="3340"/>
      <c r="P3" s="3338" t="s">
        <v>853</v>
      </c>
      <c r="Q3" s="3339"/>
      <c r="R3" s="3339"/>
      <c r="S3" s="3340"/>
    </row>
    <row r="4" spans="2:19" ht="15.75" customHeight="1">
      <c r="B4" s="3344"/>
      <c r="C4" s="3346" t="s">
        <v>248</v>
      </c>
      <c r="D4" s="3346" t="s">
        <v>236</v>
      </c>
      <c r="E4" s="3346" t="s">
        <v>524</v>
      </c>
      <c r="F4" s="3348" t="s">
        <v>525</v>
      </c>
      <c r="H4" s="101"/>
      <c r="I4" s="103" t="s">
        <v>501</v>
      </c>
      <c r="J4" s="104">
        <v>20</v>
      </c>
      <c r="L4" s="101"/>
      <c r="M4" s="103" t="s">
        <v>501</v>
      </c>
      <c r="N4" s="104">
        <v>10</v>
      </c>
      <c r="P4" s="101"/>
      <c r="Q4" s="103" t="s">
        <v>501</v>
      </c>
      <c r="R4" s="103"/>
      <c r="S4" s="104">
        <v>10</v>
      </c>
    </row>
    <row r="5" spans="2:19" ht="15" thickBot="1">
      <c r="B5" s="3345"/>
      <c r="C5" s="3347"/>
      <c r="D5" s="3347"/>
      <c r="E5" s="3347"/>
      <c r="F5" s="3349"/>
      <c r="H5" s="101"/>
      <c r="I5" s="103" t="s">
        <v>502</v>
      </c>
      <c r="J5" s="104">
        <v>365</v>
      </c>
      <c r="L5" s="101"/>
      <c r="M5" s="103" t="s">
        <v>502</v>
      </c>
      <c r="N5" s="104">
        <v>365</v>
      </c>
      <c r="P5" s="101"/>
      <c r="Q5" s="103" t="s">
        <v>502</v>
      </c>
      <c r="R5" s="103"/>
      <c r="S5" s="104">
        <v>365</v>
      </c>
    </row>
    <row r="6" spans="2:19">
      <c r="B6" s="105"/>
      <c r="C6" s="106"/>
      <c r="D6" s="107"/>
      <c r="E6" s="107"/>
      <c r="F6" s="108"/>
      <c r="H6" s="109"/>
      <c r="I6" s="110" t="s">
        <v>6</v>
      </c>
      <c r="J6" s="210" t="s">
        <v>7</v>
      </c>
      <c r="L6" s="109"/>
      <c r="M6" s="111" t="s">
        <v>6</v>
      </c>
      <c r="N6" s="112" t="s">
        <v>7</v>
      </c>
      <c r="P6" s="109"/>
      <c r="Q6" s="111" t="s">
        <v>6</v>
      </c>
      <c r="R6" s="111"/>
      <c r="S6" s="112" t="s">
        <v>7</v>
      </c>
    </row>
    <row r="7" spans="2:19">
      <c r="B7" s="187" t="s">
        <v>503</v>
      </c>
      <c r="C7" s="1318">
        <f>I7</f>
        <v>0</v>
      </c>
      <c r="D7" s="1750">
        <f>'M2021 BLS  53%ile'!D22</f>
        <v>72974.720000000001</v>
      </c>
      <c r="E7" s="107"/>
      <c r="F7" s="113" t="s">
        <v>120</v>
      </c>
      <c r="H7" s="1935" t="s">
        <v>504</v>
      </c>
      <c r="I7" s="212"/>
      <c r="J7" s="213">
        <f>'SCM 4956 HSS'!K7</f>
        <v>12124.444799999999</v>
      </c>
      <c r="L7" s="1935" t="s">
        <v>504</v>
      </c>
      <c r="M7" s="115"/>
      <c r="N7" s="116">
        <f>'SCM 4956 HSS'!P7</f>
        <v>12124.444799999999</v>
      </c>
      <c r="P7" s="1935" t="s">
        <v>504</v>
      </c>
      <c r="Q7" s="115"/>
      <c r="R7" s="115"/>
      <c r="S7" s="116">
        <f>'SCM 4956 HSS'!V7</f>
        <v>12124.444799999999</v>
      </c>
    </row>
    <row r="8" spans="2:19">
      <c r="B8" s="187" t="s">
        <v>274</v>
      </c>
      <c r="C8" s="1318">
        <f>I8</f>
        <v>0</v>
      </c>
      <c r="D8" s="1750">
        <f>'M2021 BLS  53%ile'!D12</f>
        <v>50728.703999999998</v>
      </c>
      <c r="E8" s="107"/>
      <c r="F8" s="113" t="s">
        <v>120</v>
      </c>
      <c r="H8" s="1936" t="str">
        <f>B8</f>
        <v>Case Worker</v>
      </c>
      <c r="I8" s="115"/>
      <c r="J8" s="116">
        <f>'SCM 4956 HSS'!K8</f>
        <v>64438.399999999994</v>
      </c>
      <c r="L8" s="1936" t="str">
        <f>H8</f>
        <v>Case Worker</v>
      </c>
      <c r="M8" s="115"/>
      <c r="N8" s="116">
        <f>'SCM 4956 HSS'!P8</f>
        <v>64438.399999999994</v>
      </c>
      <c r="P8" s="1936" t="str">
        <f>H8</f>
        <v>Case Worker</v>
      </c>
      <c r="Q8" s="115"/>
      <c r="R8" s="115"/>
      <c r="S8" s="116">
        <f>'SCM 4956 HSS'!V8</f>
        <v>64438.399999999994</v>
      </c>
    </row>
    <row r="9" spans="2:19">
      <c r="B9" s="187" t="s">
        <v>527</v>
      </c>
      <c r="C9" s="1318">
        <f>I33</f>
        <v>0.5</v>
      </c>
      <c r="D9" s="1750">
        <f>'M2021 BLS  53%ile'!D8</f>
        <v>50421.529600000002</v>
      </c>
      <c r="E9" s="107"/>
      <c r="F9" s="113" t="s">
        <v>120</v>
      </c>
      <c r="H9" s="118" t="s">
        <v>505</v>
      </c>
      <c r="I9" s="120">
        <f>'SCM 4956 HSS'!J9</f>
        <v>1.1499999999999999</v>
      </c>
      <c r="J9" s="121">
        <f>SUM(J7:J8)</f>
        <v>76562.844799999992</v>
      </c>
      <c r="L9" s="118" t="s">
        <v>505</v>
      </c>
      <c r="M9" s="120">
        <f>'SCM 4956 HSS'!O9</f>
        <v>1.1499999999999999</v>
      </c>
      <c r="N9" s="121">
        <f>SUM(N7:N8)</f>
        <v>76562.844799999992</v>
      </c>
      <c r="P9" s="118" t="s">
        <v>505</v>
      </c>
      <c r="Q9" s="120">
        <f>'SCM 4956 HSS'!T9</f>
        <v>1.1499999999999999</v>
      </c>
      <c r="R9" s="120"/>
      <c r="S9" s="121">
        <f>SUM(S7:S8)</f>
        <v>76562.844799999992</v>
      </c>
    </row>
    <row r="10" spans="2:19">
      <c r="B10" s="191"/>
      <c r="C10" s="192"/>
      <c r="D10" s="193"/>
      <c r="E10" s="193"/>
      <c r="F10" s="194"/>
      <c r="H10" s="117"/>
      <c r="I10" s="115"/>
      <c r="J10" s="123"/>
      <c r="L10" s="117"/>
      <c r="M10" s="115"/>
      <c r="N10" s="123"/>
      <c r="P10" s="117"/>
      <c r="Q10" s="115"/>
      <c r="R10" s="115"/>
      <c r="S10" s="123"/>
    </row>
    <row r="11" spans="2:19">
      <c r="B11" s="191"/>
      <c r="C11" s="192"/>
      <c r="D11" s="193" t="s">
        <v>261</v>
      </c>
      <c r="E11" s="192"/>
      <c r="F11" s="194"/>
      <c r="H11" s="101" t="s">
        <v>506</v>
      </c>
      <c r="I11" s="125">
        <f>D13</f>
        <v>0.25390000000000001</v>
      </c>
      <c r="J11" s="126">
        <f>I11*J9</f>
        <v>19439.306294719998</v>
      </c>
      <c r="L11" s="101" t="s">
        <v>506</v>
      </c>
      <c r="M11" s="125">
        <f>I11</f>
        <v>0.25390000000000001</v>
      </c>
      <c r="N11" s="126">
        <f>M11*N9</f>
        <v>19439.306294719998</v>
      </c>
      <c r="P11" s="101" t="s">
        <v>506</v>
      </c>
      <c r="Q11" s="125">
        <f>I11</f>
        <v>0.25390000000000001</v>
      </c>
      <c r="R11" s="125"/>
      <c r="S11" s="126">
        <f>Q11*S9</f>
        <v>19439.306294719998</v>
      </c>
    </row>
    <row r="12" spans="2:19">
      <c r="B12" s="196"/>
      <c r="C12" s="188"/>
      <c r="D12" s="188"/>
      <c r="E12" s="197"/>
      <c r="F12" s="190"/>
      <c r="H12" s="128" t="s">
        <v>507</v>
      </c>
      <c r="I12" s="129"/>
      <c r="J12" s="130">
        <f>SUM(J9:J11)</f>
        <v>96002.151094719986</v>
      </c>
      <c r="L12" s="128" t="s">
        <v>507</v>
      </c>
      <c r="M12" s="129"/>
      <c r="N12" s="130">
        <f>SUM(N9:N11)</f>
        <v>96002.151094719986</v>
      </c>
      <c r="P12" s="128" t="s">
        <v>507</v>
      </c>
      <c r="Q12" s="129"/>
      <c r="R12" s="129"/>
      <c r="S12" s="130">
        <f>SUM(S9:S11)</f>
        <v>96002.151094719986</v>
      </c>
    </row>
    <row r="13" spans="2:19">
      <c r="B13" s="200" t="s">
        <v>440</v>
      </c>
      <c r="C13" s="201"/>
      <c r="D13" s="1324">
        <f>'M2021 BLS  53%ile'!D38</f>
        <v>0.25390000000000001</v>
      </c>
      <c r="E13" s="107"/>
      <c r="F13" s="1741" t="str">
        <f>'SCM 4956 Perm'!F12</f>
        <v>C.257 Benchmark</v>
      </c>
      <c r="H13" s="131"/>
      <c r="I13" s="132"/>
      <c r="J13" s="133" t="s">
        <v>7</v>
      </c>
      <c r="L13" s="131"/>
      <c r="M13" s="132"/>
      <c r="N13" s="133" t="s">
        <v>7</v>
      </c>
      <c r="P13" s="131"/>
      <c r="Q13" s="132"/>
      <c r="R13" s="132"/>
      <c r="S13" s="133" t="s">
        <v>7</v>
      </c>
    </row>
    <row r="14" spans="2:19">
      <c r="B14" s="200"/>
      <c r="C14" s="201"/>
      <c r="D14" s="197"/>
      <c r="E14" s="107"/>
      <c r="F14" s="190"/>
      <c r="H14" s="101" t="s">
        <v>866</v>
      </c>
      <c r="I14" s="2456">
        <f>D17</f>
        <v>518.03495625283654</v>
      </c>
      <c r="J14" s="139">
        <f>I14*I9</f>
        <v>595.74019969076198</v>
      </c>
      <c r="L14" s="101" t="s">
        <v>866</v>
      </c>
      <c r="M14" s="2456">
        <f>D17</f>
        <v>518.03495625283654</v>
      </c>
      <c r="N14" s="139">
        <f>M14*M9</f>
        <v>595.74019969076198</v>
      </c>
      <c r="P14" s="214" t="s">
        <v>871</v>
      </c>
      <c r="Q14" s="140"/>
      <c r="R14" s="140">
        <f>D16</f>
        <v>3321.7685583272269</v>
      </c>
      <c r="S14" s="139">
        <f>R14*S4</f>
        <v>33217.685583272265</v>
      </c>
    </row>
    <row r="15" spans="2:19">
      <c r="B15" s="105"/>
      <c r="C15" s="188"/>
      <c r="D15" s="193" t="s">
        <v>508</v>
      </c>
      <c r="E15" s="107"/>
      <c r="F15" s="190"/>
      <c r="H15" s="101" t="s">
        <v>869</v>
      </c>
      <c r="I15" s="143">
        <v>27.03</v>
      </c>
      <c r="J15" s="144">
        <f>D18</f>
        <v>11579.415451799852</v>
      </c>
      <c r="L15" s="101" t="s">
        <v>869</v>
      </c>
      <c r="M15" s="143">
        <f>I15</f>
        <v>27.03</v>
      </c>
      <c r="N15" s="144">
        <f>J15</f>
        <v>11579.415451799852</v>
      </c>
      <c r="P15" s="101" t="s">
        <v>866</v>
      </c>
      <c r="Q15" s="102"/>
      <c r="R15" s="2458">
        <f>D17</f>
        <v>518.03495625283654</v>
      </c>
      <c r="S15" s="139">
        <f>R15*Q9</f>
        <v>595.74019969076198</v>
      </c>
    </row>
    <row r="16" spans="2:19" ht="26">
      <c r="B16" s="196" t="s">
        <v>71</v>
      </c>
      <c r="C16" s="188"/>
      <c r="D16" s="1750">
        <f>'[49]FY22 Transitional'!$C$19*(2%+1)</f>
        <v>3321.7685583272269</v>
      </c>
      <c r="E16" s="107"/>
      <c r="F16" s="190" t="s">
        <v>772</v>
      </c>
      <c r="H16" s="101" t="s">
        <v>870</v>
      </c>
      <c r="I16" s="143">
        <v>27.03</v>
      </c>
      <c r="J16" s="144">
        <f>D19</f>
        <v>14474.269314749814</v>
      </c>
      <c r="L16" s="101" t="s">
        <v>870</v>
      </c>
      <c r="M16" s="143">
        <f>I16</f>
        <v>27.03</v>
      </c>
      <c r="N16" s="144">
        <f>J16</f>
        <v>14474.269314749814</v>
      </c>
      <c r="P16" s="101" t="s">
        <v>869</v>
      </c>
      <c r="Q16" s="146"/>
      <c r="R16" s="143">
        <f>I15</f>
        <v>27.03</v>
      </c>
      <c r="S16" s="144">
        <f>N15</f>
        <v>11579.415451799852</v>
      </c>
    </row>
    <row r="17" spans="2:19">
      <c r="B17" s="127" t="s">
        <v>277</v>
      </c>
      <c r="C17" s="188"/>
      <c r="D17" s="1750">
        <f>'[49]FY22 Transitional'!$C$20*(2%+1)</f>
        <v>518.03495625283654</v>
      </c>
      <c r="E17" s="107"/>
      <c r="F17" s="190" t="s">
        <v>773</v>
      </c>
      <c r="H17" s="101" t="s">
        <v>867</v>
      </c>
      <c r="I17" s="2457">
        <f>D20</f>
        <v>231.67029175178828</v>
      </c>
      <c r="J17" s="139">
        <f>I17*I9</f>
        <v>266.42083551455653</v>
      </c>
      <c r="L17" s="101" t="s">
        <v>867</v>
      </c>
      <c r="M17" s="2459">
        <f>D20</f>
        <v>231.67029175178828</v>
      </c>
      <c r="N17" s="139">
        <f>M17*M9</f>
        <v>266.42083551455653</v>
      </c>
      <c r="P17" s="101" t="s">
        <v>870</v>
      </c>
      <c r="Q17" s="215"/>
      <c r="R17" s="143">
        <f>I16</f>
        <v>27.03</v>
      </c>
      <c r="S17" s="144">
        <f>J16</f>
        <v>14474.269314749814</v>
      </c>
    </row>
    <row r="18" spans="2:19" ht="26">
      <c r="B18" s="127" t="s">
        <v>514</v>
      </c>
      <c r="C18" s="188"/>
      <c r="D18" s="1750">
        <f>'[49]FY22 Transitional'!$C$21*(2%+1)</f>
        <v>11579.415451799852</v>
      </c>
      <c r="E18" s="209"/>
      <c r="F18" s="190" t="s">
        <v>774</v>
      </c>
      <c r="H18" s="101" t="s">
        <v>868</v>
      </c>
      <c r="I18" s="2457">
        <f>D21</f>
        <v>546.5907373116504</v>
      </c>
      <c r="J18" s="139">
        <f>I18*I9</f>
        <v>628.57934790839795</v>
      </c>
      <c r="L18" s="101" t="s">
        <v>868</v>
      </c>
      <c r="M18" s="2459">
        <f>D22</f>
        <v>1093.1814746233008</v>
      </c>
      <c r="N18" s="139">
        <f>M18*M9</f>
        <v>1257.1586958167959</v>
      </c>
      <c r="P18" s="101" t="s">
        <v>867</v>
      </c>
      <c r="Q18" s="146"/>
      <c r="R18" s="2459">
        <f>D20</f>
        <v>231.67029175178828</v>
      </c>
      <c r="S18" s="139">
        <f>R18*Q9</f>
        <v>266.42083551455653</v>
      </c>
    </row>
    <row r="19" spans="2:19" ht="15" customHeight="1">
      <c r="B19" s="127" t="s">
        <v>532</v>
      </c>
      <c r="C19" s="188"/>
      <c r="D19" s="1750">
        <f>'[49]FY22 Transitional'!$C$22*(2%+1)</f>
        <v>14474.269314749814</v>
      </c>
      <c r="E19" s="209"/>
      <c r="F19" s="190" t="s">
        <v>775</v>
      </c>
      <c r="H19" s="101"/>
      <c r="I19" s="149"/>
      <c r="J19" s="148"/>
      <c r="L19" s="101"/>
      <c r="M19" s="149"/>
      <c r="N19" s="148"/>
      <c r="P19" s="101" t="s">
        <v>868</v>
      </c>
      <c r="Q19" s="146"/>
      <c r="R19" s="2459">
        <f>D23</f>
        <v>1639.7722119349512</v>
      </c>
      <c r="S19" s="139">
        <f>R19*Q9</f>
        <v>1885.7380437251938</v>
      </c>
    </row>
    <row r="20" spans="2:19">
      <c r="B20" s="127" t="s">
        <v>515</v>
      </c>
      <c r="C20" s="188"/>
      <c r="D20" s="1751">
        <f>'[49]FY22 Transitional'!$C$23*(2%+1)</f>
        <v>231.67029175178828</v>
      </c>
      <c r="E20" s="107"/>
      <c r="F20" s="190" t="s">
        <v>776</v>
      </c>
      <c r="H20" s="128" t="s">
        <v>16</v>
      </c>
      <c r="I20" s="129"/>
      <c r="J20" s="150">
        <f>SUM(J12:J19)</f>
        <v>123546.57624438337</v>
      </c>
      <c r="L20" s="128" t="s">
        <v>16</v>
      </c>
      <c r="M20" s="129"/>
      <c r="N20" s="150">
        <f>SUM(N12:N19)</f>
        <v>124175.15559229176</v>
      </c>
      <c r="P20" s="128" t="s">
        <v>16</v>
      </c>
      <c r="Q20" s="129"/>
      <c r="R20" s="129"/>
      <c r="S20" s="150">
        <f>SUM(S12:S19)</f>
        <v>158021.42052347242</v>
      </c>
    </row>
    <row r="21" spans="2:19" ht="26">
      <c r="B21" s="127" t="s">
        <v>516</v>
      </c>
      <c r="C21" s="188"/>
      <c r="D21" s="1750">
        <f>'[49]FY22 Transitional'!$C$24*(2%+1)</f>
        <v>546.5907373116504</v>
      </c>
      <c r="E21" s="188"/>
      <c r="F21" s="190" t="s">
        <v>777</v>
      </c>
      <c r="H21" s="151"/>
      <c r="I21" s="152"/>
      <c r="J21" s="153"/>
      <c r="L21" s="151"/>
      <c r="M21" s="152"/>
      <c r="N21" s="153"/>
      <c r="P21" s="151"/>
      <c r="Q21" s="152"/>
      <c r="R21" s="152"/>
      <c r="S21" s="153"/>
    </row>
    <row r="22" spans="2:19" ht="26">
      <c r="B22" s="127" t="s">
        <v>518</v>
      </c>
      <c r="C22" s="188"/>
      <c r="D22" s="1750">
        <f>'[49]FY22 Transitional'!$C$25*(2%+1)</f>
        <v>1093.1814746233008</v>
      </c>
      <c r="E22" s="188"/>
      <c r="F22" s="190" t="s">
        <v>778</v>
      </c>
      <c r="H22" s="118" t="s">
        <v>520</v>
      </c>
      <c r="I22" s="154">
        <f>D25</f>
        <v>0.12</v>
      </c>
      <c r="J22" s="153">
        <f>I22*J20</f>
        <v>14825.589149326004</v>
      </c>
      <c r="L22" s="118" t="s">
        <v>520</v>
      </c>
      <c r="M22" s="154">
        <f>I22</f>
        <v>0.12</v>
      </c>
      <c r="N22" s="153">
        <f>M22*N20</f>
        <v>14901.018671075011</v>
      </c>
      <c r="P22" s="118" t="s">
        <v>520</v>
      </c>
      <c r="Q22" s="154">
        <f>I22</f>
        <v>0.12</v>
      </c>
      <c r="R22" s="216"/>
      <c r="S22" s="153">
        <f>Q22*S20</f>
        <v>18962.57046281669</v>
      </c>
    </row>
    <row r="23" spans="2:19" ht="26.5" thickBot="1">
      <c r="B23" s="127" t="s">
        <v>519</v>
      </c>
      <c r="C23" s="188"/>
      <c r="D23" s="1750">
        <f>'[49]FY22 Transitional'!$C$26*(2%+1)</f>
        <v>1639.7722119349512</v>
      </c>
      <c r="E23" s="188"/>
      <c r="F23" s="190" t="s">
        <v>779</v>
      </c>
      <c r="H23" s="217" t="s">
        <v>18</v>
      </c>
      <c r="I23" s="219"/>
      <c r="J23" s="220">
        <f>SUM(J20:J22)</f>
        <v>138372.16539370938</v>
      </c>
      <c r="L23" s="101" t="s">
        <v>18</v>
      </c>
      <c r="M23" s="221"/>
      <c r="N23" s="222">
        <f>SUM(N20:N22)</f>
        <v>139076.17426336676</v>
      </c>
      <c r="P23" s="217" t="s">
        <v>18</v>
      </c>
      <c r="Q23" s="219"/>
      <c r="R23" s="223"/>
      <c r="S23" s="220">
        <f>SUM(S20:S22)</f>
        <v>176983.99098628911</v>
      </c>
    </row>
    <row r="24" spans="2:19" ht="15" customHeight="1" thickTop="1" thickBot="1">
      <c r="B24" s="127"/>
      <c r="C24" s="188"/>
      <c r="D24" s="1330"/>
      <c r="E24" s="188"/>
      <c r="F24" s="190"/>
      <c r="H24" s="127" t="str">
        <f>B26</f>
        <v>CAF Rate</v>
      </c>
      <c r="I24" s="168">
        <f>D26</f>
        <v>2.7811565914169036E-2</v>
      </c>
      <c r="J24" s="169">
        <f>(J23-J9)*I24</f>
        <v>1719.0139938019543</v>
      </c>
      <c r="L24" s="109" t="str">
        <f>H24</f>
        <v>CAF Rate</v>
      </c>
      <c r="M24" s="225">
        <f>I24</f>
        <v>2.7811565914169036E-2</v>
      </c>
      <c r="N24" s="169">
        <f>(N23-N9)*M24</f>
        <v>1738.5935828845902</v>
      </c>
      <c r="P24" s="127" t="str">
        <f>L24</f>
        <v>CAF Rate</v>
      </c>
      <c r="Q24" s="168">
        <f>I24</f>
        <v>2.7811565914169036E-2</v>
      </c>
      <c r="R24" s="102"/>
      <c r="S24" s="169">
        <f>(S23-S9)*Q24</f>
        <v>2792.8693263363843</v>
      </c>
    </row>
    <row r="25" spans="2:19" ht="15" thickBot="1">
      <c r="B25" s="1754" t="s">
        <v>533</v>
      </c>
      <c r="C25" s="1755"/>
      <c r="D25" s="1756">
        <f>'M2021 BLS  53%ile'!D41</f>
        <v>0.12</v>
      </c>
      <c r="E25" s="1755"/>
      <c r="F25" s="1757" t="str">
        <f>'M2021 BLS  53%ile'!G41</f>
        <v>C.257 Benchmark</v>
      </c>
      <c r="H25" s="226" t="s">
        <v>18</v>
      </c>
      <c r="I25" s="228"/>
      <c r="J25" s="1337">
        <f>SUM(J23:J24)</f>
        <v>140091.17938751134</v>
      </c>
      <c r="K25" s="1175"/>
      <c r="L25" s="226" t="str">
        <f>H25</f>
        <v>Total</v>
      </c>
      <c r="M25" s="228"/>
      <c r="N25" s="1337">
        <f>SUM(N23:N24)</f>
        <v>140814.76784625134</v>
      </c>
      <c r="O25" s="1175"/>
      <c r="P25" s="226" t="str">
        <f t="shared" ref="P25" si="0">L25</f>
        <v>Total</v>
      </c>
      <c r="Q25" s="228"/>
      <c r="R25" s="228"/>
      <c r="S25" s="1337">
        <f>SUM(S23:S24)</f>
        <v>179776.8603126255</v>
      </c>
    </row>
    <row r="26" spans="2:19" ht="15" thickBot="1">
      <c r="B26" s="1989" t="s">
        <v>809</v>
      </c>
      <c r="C26" s="172"/>
      <c r="D26" s="1740">
        <f>'FALL CAF 2022'!CI24</f>
        <v>2.7811565914169036E-2</v>
      </c>
      <c r="E26" s="172"/>
      <c r="F26" s="181" t="s">
        <v>751</v>
      </c>
      <c r="H26" s="280" t="s">
        <v>784</v>
      </c>
      <c r="I26" s="206"/>
      <c r="J26" s="230">
        <f>J25/J4/J5</f>
        <v>19.190572518837168</v>
      </c>
      <c r="L26" s="229" t="str">
        <f>H26</f>
        <v>Rate Review</v>
      </c>
      <c r="M26" s="206"/>
      <c r="N26" s="230">
        <f>N25/N4/N5</f>
        <v>38.579388451027768</v>
      </c>
      <c r="P26" s="229" t="str">
        <f>H26</f>
        <v>Rate Review</v>
      </c>
      <c r="Q26" s="206"/>
      <c r="R26" s="206"/>
      <c r="S26" s="230">
        <f>S25/S4/S5</f>
        <v>49.253934332226166</v>
      </c>
    </row>
    <row r="27" spans="2:19">
      <c r="I27" s="1521" t="s">
        <v>365</v>
      </c>
      <c r="J27" s="1523">
        <v>14.8</v>
      </c>
      <c r="K27" s="1332"/>
      <c r="M27" s="1521" t="s">
        <v>365</v>
      </c>
      <c r="N27" s="1523">
        <v>29.79</v>
      </c>
      <c r="O27" s="1332"/>
      <c r="R27" s="1521" t="s">
        <v>365</v>
      </c>
      <c r="S27" s="1523">
        <v>40.17</v>
      </c>
    </row>
    <row r="28" spans="2:19">
      <c r="I28" s="1521" t="s">
        <v>367</v>
      </c>
      <c r="J28" s="1525">
        <f>(J26-J27)/J27</f>
        <v>0.29666030532683563</v>
      </c>
      <c r="M28" s="1521" t="s">
        <v>367</v>
      </c>
      <c r="N28" s="1525">
        <f>(N26-N27)/N27</f>
        <v>0.29504492954104627</v>
      </c>
      <c r="R28" s="1521" t="s">
        <v>367</v>
      </c>
      <c r="S28" s="1525">
        <f>(S26-S27)/S27</f>
        <v>0.22613727488738272</v>
      </c>
    </row>
    <row r="29" spans="2:19" ht="15" thickBot="1">
      <c r="J29" s="1177"/>
    </row>
    <row r="30" spans="2:19" ht="15" thickBot="1">
      <c r="H30" s="3338" t="s">
        <v>523</v>
      </c>
      <c r="I30" s="3339"/>
      <c r="J30" s="3339"/>
    </row>
    <row r="31" spans="2:19" ht="15" thickBot="1">
      <c r="B31" s="1334"/>
      <c r="C31" s="1334"/>
      <c r="D31" s="1334"/>
      <c r="E31" s="1334"/>
      <c r="H31" s="2460"/>
      <c r="I31" s="103"/>
      <c r="J31" s="104">
        <v>12</v>
      </c>
    </row>
    <row r="32" spans="2:19">
      <c r="B32" s="1316"/>
      <c r="C32" s="1316"/>
      <c r="D32" s="1316"/>
      <c r="E32" s="1316"/>
      <c r="H32" s="184"/>
      <c r="I32" s="111" t="s">
        <v>6</v>
      </c>
      <c r="J32" s="112" t="s">
        <v>7</v>
      </c>
    </row>
    <row r="33" spans="2:10">
      <c r="B33" s="1335"/>
      <c r="C33" s="1335"/>
      <c r="D33" s="1335"/>
      <c r="E33" s="1335"/>
      <c r="H33" s="185" t="s">
        <v>527</v>
      </c>
      <c r="I33" s="186">
        <f>'SCM 4956 HSS'!J34</f>
        <v>0.5</v>
      </c>
      <c r="J33" s="158">
        <f>'SCM 4956 HSS'!K34</f>
        <v>28108.620800000001</v>
      </c>
    </row>
    <row r="34" spans="2:10">
      <c r="B34" s="1335"/>
      <c r="C34" s="1335"/>
      <c r="D34" s="1335"/>
      <c r="E34" s="1335"/>
      <c r="H34" s="101" t="s">
        <v>506</v>
      </c>
      <c r="I34" s="167">
        <f>I11</f>
        <v>0.25390000000000001</v>
      </c>
      <c r="J34" s="189">
        <f>J33*I34</f>
        <v>7136.7788211200004</v>
      </c>
    </row>
    <row r="35" spans="2:10">
      <c r="B35" s="1316"/>
      <c r="C35" s="1316"/>
      <c r="D35" s="1316"/>
      <c r="E35" s="1316"/>
      <c r="G35" s="1333"/>
      <c r="H35" s="101" t="s">
        <v>520</v>
      </c>
      <c r="I35" s="167">
        <f>I22</f>
        <v>0.12</v>
      </c>
      <c r="J35" s="189">
        <f>(J33+J34)*I35</f>
        <v>4229.4479545344002</v>
      </c>
    </row>
    <row r="36" spans="2:10">
      <c r="B36" s="1335"/>
      <c r="C36" s="1335"/>
      <c r="D36" s="1335"/>
      <c r="E36" s="1335"/>
      <c r="G36" s="1333"/>
      <c r="H36" s="101" t="s">
        <v>528</v>
      </c>
      <c r="I36" s="167"/>
      <c r="J36" s="189">
        <f>3244*(2%+1)</f>
        <v>3308.88</v>
      </c>
    </row>
    <row r="37" spans="2:10">
      <c r="B37" s="1335"/>
      <c r="C37" s="1335"/>
      <c r="D37" s="1335"/>
      <c r="E37" s="1335"/>
      <c r="H37" s="131" t="s">
        <v>18</v>
      </c>
      <c r="I37" s="167"/>
      <c r="J37" s="195">
        <f>SUM(J33:J36)</f>
        <v>42783.727575654397</v>
      </c>
    </row>
    <row r="38" spans="2:10">
      <c r="B38" s="1335"/>
      <c r="C38" s="1335"/>
      <c r="D38" s="1335"/>
      <c r="E38" s="1335"/>
      <c r="H38" s="198" t="s">
        <v>529</v>
      </c>
      <c r="I38" s="199"/>
      <c r="J38" s="195">
        <f>J37/J31</f>
        <v>3565.3106313045332</v>
      </c>
    </row>
    <row r="39" spans="2:10">
      <c r="H39" s="198" t="s">
        <v>780</v>
      </c>
      <c r="I39" s="167">
        <f>D26</f>
        <v>2.7811565914169036E-2</v>
      </c>
      <c r="J39" s="195">
        <f>J38+(J38*I39)</f>
        <v>3664.4675029315467</v>
      </c>
    </row>
    <row r="40" spans="2:10" ht="15" thickBot="1">
      <c r="H40" s="203" t="s">
        <v>530</v>
      </c>
      <c r="I40" s="176"/>
      <c r="J40" s="174">
        <f>J39</f>
        <v>3664.4675029315467</v>
      </c>
    </row>
    <row r="41" spans="2:10" ht="16" thickBot="1">
      <c r="B41" s="1336"/>
      <c r="H41" s="203" t="s">
        <v>18</v>
      </c>
      <c r="I41" s="176"/>
      <c r="J41" s="174">
        <f>J37*(I39+1)</f>
        <v>43973.610035178564</v>
      </c>
    </row>
    <row r="42" spans="2:10" ht="15" thickBot="1">
      <c r="H42" s="205" t="s">
        <v>531</v>
      </c>
      <c r="I42" s="207"/>
      <c r="J42" s="208">
        <f>J41/J31</f>
        <v>3664.4675029315472</v>
      </c>
    </row>
    <row r="43" spans="2:10">
      <c r="I43" s="1521" t="s">
        <v>365</v>
      </c>
      <c r="J43" s="1522">
        <v>2917</v>
      </c>
    </row>
    <row r="44" spans="2:10" ht="15.5">
      <c r="B44" s="1336"/>
      <c r="I44" s="1521" t="s">
        <v>367</v>
      </c>
      <c r="J44" s="1525">
        <f>(J42-J43)/J43</f>
        <v>0.25624528725798668</v>
      </c>
    </row>
    <row r="51" spans="7:7" ht="15.5">
      <c r="G51" s="1336"/>
    </row>
  </sheetData>
  <mergeCells count="10">
    <mergeCell ref="H30:J30"/>
    <mergeCell ref="B3:F3"/>
    <mergeCell ref="H3:J3"/>
    <mergeCell ref="L3:N3"/>
    <mergeCell ref="P3:S3"/>
    <mergeCell ref="B4:B5"/>
    <mergeCell ref="C4:C5"/>
    <mergeCell ref="D4:D5"/>
    <mergeCell ref="E4:E5"/>
    <mergeCell ref="F4:F5"/>
  </mergeCells>
  <pageMargins left="0.7" right="0.7" top="0.75" bottom="0.75" header="0.3" footer="0.3"/>
  <pageSetup scale="63" orientation="landscape" r:id="rId1"/>
  <colBreaks count="1" manualBreakCount="1">
    <brk id="19"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FDE79-F083-4E50-8B80-36EF61E55AE8}">
  <sheetPr>
    <tabColor rgb="FF00B0F0"/>
  </sheetPr>
  <dimension ref="B2:M41"/>
  <sheetViews>
    <sheetView zoomScale="90" zoomScaleNormal="90" zoomScaleSheetLayoutView="112" workbookViewId="0">
      <selection activeCell="J26" sqref="J26"/>
    </sheetView>
  </sheetViews>
  <sheetFormatPr defaultColWidth="9.1796875" defaultRowHeight="14.5"/>
  <cols>
    <col min="1" max="1" width="4.81640625" style="1765" customWidth="1"/>
    <col min="2" max="2" width="15.81640625" style="1765" customWidth="1"/>
    <col min="3" max="3" width="13.453125" style="1765" customWidth="1"/>
    <col min="4" max="4" width="14.81640625" style="1765" customWidth="1"/>
    <col min="5" max="5" width="7.1796875" style="1765" customWidth="1"/>
    <col min="6" max="6" width="39.453125" style="1765" customWidth="1"/>
    <col min="7" max="7" width="4.453125" style="1765" customWidth="1"/>
    <col min="8" max="8" width="24.54296875" style="1765" customWidth="1"/>
    <col min="9" max="9" width="13.1796875" style="1765" bestFit="1" customWidth="1"/>
    <col min="10" max="10" width="14.453125" style="1765" customWidth="1"/>
    <col min="11" max="11" width="5.54296875" style="1765" customWidth="1"/>
    <col min="12" max="12" width="9.1796875" style="1765"/>
    <col min="13" max="13" width="10" style="1765" bestFit="1" customWidth="1"/>
    <col min="14" max="16384" width="9.1796875" style="1765"/>
  </cols>
  <sheetData>
    <row r="2" spans="2:13" ht="15" thickBot="1">
      <c r="B2" s="1316" t="s">
        <v>535</v>
      </c>
      <c r="H2" s="1316"/>
    </row>
    <row r="3" spans="2:13" ht="15" thickBot="1">
      <c r="B3" s="3341" t="s">
        <v>536</v>
      </c>
      <c r="C3" s="3342"/>
      <c r="D3" s="3342"/>
      <c r="E3" s="3342"/>
      <c r="F3" s="3343"/>
      <c r="H3" s="3338" t="s">
        <v>676</v>
      </c>
      <c r="I3" s="3351"/>
      <c r="J3" s="3340"/>
    </row>
    <row r="4" spans="2:13">
      <c r="B4" s="3355"/>
      <c r="C4" s="3357" t="s">
        <v>248</v>
      </c>
      <c r="D4" s="3357" t="s">
        <v>236</v>
      </c>
      <c r="E4" s="3357" t="s">
        <v>524</v>
      </c>
      <c r="F4" s="3359" t="s">
        <v>525</v>
      </c>
      <c r="H4" s="101"/>
      <c r="I4" s="2266" t="s">
        <v>501</v>
      </c>
      <c r="J4" s="1768">
        <v>10</v>
      </c>
    </row>
    <row r="5" spans="2:13" ht="15" thickBot="1">
      <c r="B5" s="3356"/>
      <c r="C5" s="3358"/>
      <c r="D5" s="3358"/>
      <c r="E5" s="3358"/>
      <c r="F5" s="3360"/>
      <c r="H5" s="101"/>
      <c r="I5" s="2267" t="s">
        <v>502</v>
      </c>
      <c r="J5" s="1768">
        <v>365</v>
      </c>
    </row>
    <row r="6" spans="2:13">
      <c r="B6" s="1795"/>
      <c r="C6" s="1796"/>
      <c r="D6" s="1797"/>
      <c r="E6" s="1797"/>
      <c r="F6" s="1798"/>
      <c r="H6" s="1769"/>
      <c r="I6" s="2268" t="s">
        <v>6</v>
      </c>
      <c r="J6" s="112" t="s">
        <v>7</v>
      </c>
    </row>
    <row r="7" spans="2:13">
      <c r="B7" s="1326" t="s">
        <v>503</v>
      </c>
      <c r="C7" s="1799">
        <f>I7</f>
        <v>0</v>
      </c>
      <c r="D7" s="1800">
        <f>'M2021 BLS  53%ile'!D22</f>
        <v>72974.720000000001</v>
      </c>
      <c r="E7" s="1797"/>
      <c r="F7" s="1801" t="s">
        <v>120</v>
      </c>
      <c r="H7" s="2165" t="s">
        <v>287</v>
      </c>
      <c r="I7" s="2273"/>
      <c r="J7" s="2274">
        <f>'SCM 4956 Low Thresh'!K7</f>
        <v>21824.000640000002</v>
      </c>
    </row>
    <row r="8" spans="2:13" ht="15" thickBot="1">
      <c r="B8" s="1326" t="s">
        <v>274</v>
      </c>
      <c r="C8" s="1799">
        <f>I8</f>
        <v>0</v>
      </c>
      <c r="D8" s="1800">
        <f>'M2021 BLS  53%ile'!D12</f>
        <v>50728.703999999998</v>
      </c>
      <c r="E8" s="1797"/>
      <c r="F8" s="1801" t="s">
        <v>120</v>
      </c>
      <c r="H8" s="2165" t="s">
        <v>842</v>
      </c>
      <c r="I8" s="2273"/>
      <c r="J8" s="2274">
        <f>'SCM 4956 Low Thresh'!K8+'SCM 4956 Low Thresh'!K9</f>
        <v>136956.38399999999</v>
      </c>
    </row>
    <row r="9" spans="2:13" ht="15" thickBot="1">
      <c r="B9" s="1802"/>
      <c r="C9" s="1803"/>
      <c r="D9" s="1804" t="s">
        <v>261</v>
      </c>
      <c r="E9" s="1803"/>
      <c r="F9" s="1806"/>
      <c r="H9" s="226" t="s">
        <v>12</v>
      </c>
      <c r="I9" s="2172">
        <f>'SCM 4956 Low Thresh'!J10</f>
        <v>2.3953846153846157</v>
      </c>
      <c r="J9" s="2265">
        <f>SUM(J7:J8)</f>
        <v>158780.38464</v>
      </c>
    </row>
    <row r="10" spans="2:13">
      <c r="B10" s="1807"/>
      <c r="C10" s="1808"/>
      <c r="D10" s="1808"/>
      <c r="E10" s="1809"/>
      <c r="F10" s="1810"/>
      <c r="H10" s="2167" t="s">
        <v>506</v>
      </c>
      <c r="I10" s="2291">
        <f>D11</f>
        <v>0.25390000000000001</v>
      </c>
      <c r="J10" s="2275">
        <f>J9*I10</f>
        <v>40314.339660096004</v>
      </c>
    </row>
    <row r="11" spans="2:13">
      <c r="B11" s="1811" t="s">
        <v>440</v>
      </c>
      <c r="C11" s="1812"/>
      <c r="D11" s="1813">
        <f>'M2021 BLS  53%ile'!D38</f>
        <v>0.25390000000000001</v>
      </c>
      <c r="E11" s="1797"/>
      <c r="F11" s="1741" t="str">
        <f>'SCM 4956 HSS'!F13</f>
        <v>C.257 Benchmark</v>
      </c>
      <c r="H11" s="2167" t="s">
        <v>119</v>
      </c>
      <c r="I11" s="2291">
        <f>'SCM 4956 Low Thresh'!J24</f>
        <v>3.2549514448865162E-2</v>
      </c>
      <c r="J11" s="2275">
        <f>(J9+J10)*I11</f>
        <v>6480.4366052988007</v>
      </c>
    </row>
    <row r="12" spans="2:13" ht="15" thickBot="1">
      <c r="B12" s="1326"/>
      <c r="C12" s="1808"/>
      <c r="D12" s="1797"/>
      <c r="E12" s="1797"/>
      <c r="F12" s="1810"/>
      <c r="H12" s="2276" t="s">
        <v>250</v>
      </c>
      <c r="I12" s="2277"/>
      <c r="J12" s="2278">
        <f>SUM(J9:J11)</f>
        <v>205575.16090539482</v>
      </c>
    </row>
    <row r="13" spans="2:13" ht="15" thickTop="1">
      <c r="B13" s="1795"/>
      <c r="C13" s="1808"/>
      <c r="D13" s="1804" t="s">
        <v>508</v>
      </c>
      <c r="E13" s="1797"/>
      <c r="F13" s="1810"/>
      <c r="H13" s="117"/>
      <c r="I13" s="2270" t="s">
        <v>510</v>
      </c>
      <c r="J13" s="133" t="s">
        <v>7</v>
      </c>
    </row>
    <row r="14" spans="2:13">
      <c r="B14" s="1773" t="s">
        <v>277</v>
      </c>
      <c r="C14" s="1808"/>
      <c r="D14" s="1800">
        <f>'FY21 UFR BTL 4956'!P43</f>
        <v>356.22612857219599</v>
      </c>
      <c r="E14" s="1797"/>
      <c r="F14" s="1810" t="s">
        <v>782</v>
      </c>
      <c r="H14" s="117"/>
      <c r="I14" s="2271" t="s">
        <v>512</v>
      </c>
      <c r="J14" s="133"/>
    </row>
    <row r="15" spans="2:13" ht="24.75" customHeight="1">
      <c r="B15" s="1773" t="s">
        <v>514</v>
      </c>
      <c r="C15" s="1808"/>
      <c r="D15" s="1800">
        <f>'[49]FY22 Low Threshold '!$C$16*(2%+1)</f>
        <v>7789.6433799899714</v>
      </c>
      <c r="E15" s="1814"/>
      <c r="F15" s="1810" t="s">
        <v>774</v>
      </c>
      <c r="H15" s="2165" t="s">
        <v>277</v>
      </c>
      <c r="I15" s="2272">
        <f>D14</f>
        <v>356.22612857219599</v>
      </c>
      <c r="J15" s="2294">
        <f>I9*I15</f>
        <v>853.29858797986037</v>
      </c>
    </row>
    <row r="16" spans="2:13" ht="29">
      <c r="B16" s="1773" t="s">
        <v>532</v>
      </c>
      <c r="C16" s="1808"/>
      <c r="D16" s="1800">
        <f>'[49]FY22 Low Threshold '!$C$17*(2%+1)</f>
        <v>14474.269314749814</v>
      </c>
      <c r="E16" s="1814"/>
      <c r="F16" s="1810" t="s">
        <v>775</v>
      </c>
      <c r="H16" s="2165" t="s">
        <v>514</v>
      </c>
      <c r="I16" s="2280">
        <v>27.03</v>
      </c>
      <c r="J16" s="2281">
        <f>D15</f>
        <v>7789.6433799899714</v>
      </c>
      <c r="M16" s="2295"/>
    </row>
    <row r="17" spans="2:10" ht="29">
      <c r="B17" s="1773" t="s">
        <v>515</v>
      </c>
      <c r="C17" s="1808"/>
      <c r="D17" s="1815">
        <f>'[49]FY22 Low Threshold '!$C$18*(2%+1)</f>
        <v>231.67029175178828</v>
      </c>
      <c r="E17" s="1797"/>
      <c r="F17" s="1810" t="s">
        <v>776</v>
      </c>
      <c r="H17" s="2165" t="s">
        <v>532</v>
      </c>
      <c r="I17" s="2280">
        <v>27.03</v>
      </c>
      <c r="J17" s="2281">
        <f>D16</f>
        <v>14474.269314749814</v>
      </c>
    </row>
    <row r="18" spans="2:10" ht="42" customHeight="1">
      <c r="B18" s="1773" t="s">
        <v>516</v>
      </c>
      <c r="C18" s="1808"/>
      <c r="D18" s="1800">
        <f>'[49]FY22 Low Threshold '!$C$19*(2%+1)</f>
        <v>546.5907373116504</v>
      </c>
      <c r="E18" s="1808"/>
      <c r="F18" s="1816" t="s">
        <v>777</v>
      </c>
      <c r="H18" s="2165" t="s">
        <v>515</v>
      </c>
      <c r="I18" s="2282">
        <f>D17</f>
        <v>231.67029175178828</v>
      </c>
      <c r="J18" s="2294">
        <f>I18*I9</f>
        <v>554.93945270389906</v>
      </c>
    </row>
    <row r="19" spans="2:10" ht="15" customHeight="1" thickBot="1">
      <c r="B19" s="1817" t="s">
        <v>533</v>
      </c>
      <c r="C19" s="1818"/>
      <c r="D19" s="1819">
        <f>'M2021 BLS  53%ile'!D41</f>
        <v>0.12</v>
      </c>
      <c r="E19" s="1818"/>
      <c r="F19" s="1775" t="str">
        <f>'SCM 4956 HSS'!F25</f>
        <v>C.257 Benchmark</v>
      </c>
      <c r="H19" s="2165" t="s">
        <v>517</v>
      </c>
      <c r="I19" s="2282">
        <f>D18</f>
        <v>546.5907373116504</v>
      </c>
      <c r="J19" s="2294">
        <f>I19*I9</f>
        <v>1309.2950430680612</v>
      </c>
    </row>
    <row r="20" spans="2:10" ht="15" thickBot="1">
      <c r="B20" s="1989" t="s">
        <v>809</v>
      </c>
      <c r="C20" s="1776"/>
      <c r="D20" s="1740">
        <f>'FALL CAF 2022'!CI24</f>
        <v>2.7811565914169036E-2</v>
      </c>
      <c r="E20" s="1764"/>
      <c r="F20" s="181" t="s">
        <v>751</v>
      </c>
      <c r="H20" s="2165"/>
      <c r="I20" s="2283"/>
      <c r="J20" s="2284"/>
    </row>
    <row r="21" spans="2:10" ht="15" thickBot="1">
      <c r="B21" s="1168"/>
      <c r="C21" s="1314"/>
      <c r="D21" s="1315"/>
      <c r="E21" s="1314"/>
      <c r="F21" s="1820"/>
      <c r="H21" s="2190" t="s">
        <v>16</v>
      </c>
      <c r="I21" s="2285"/>
      <c r="J21" s="150">
        <f>SUM(J12:J20)</f>
        <v>230556.60668388644</v>
      </c>
    </row>
    <row r="22" spans="2:10">
      <c r="B22" s="3350" t="s">
        <v>538</v>
      </c>
      <c r="C22" s="3351"/>
      <c r="D22" s="3351"/>
      <c r="E22" s="3352"/>
      <c r="H22" s="2196" t="s">
        <v>520</v>
      </c>
      <c r="I22" s="2293">
        <f>D19</f>
        <v>0.12</v>
      </c>
      <c r="J22" s="2286">
        <f>(J21-J11)*I22</f>
        <v>26889.140409430514</v>
      </c>
    </row>
    <row r="23" spans="2:10" ht="15" thickBot="1">
      <c r="B23" s="1780"/>
      <c r="C23" s="1777"/>
      <c r="D23" s="232" t="s">
        <v>303</v>
      </c>
      <c r="E23" s="233" t="s">
        <v>329</v>
      </c>
      <c r="H23" s="2187" t="s">
        <v>843</v>
      </c>
      <c r="I23" s="2296">
        <f>I11</f>
        <v>3.2549514448865162E-2</v>
      </c>
      <c r="J23" s="2287">
        <f>(J15+J16+J17+J18+J19)*I23</f>
        <v>813.13393032055421</v>
      </c>
    </row>
    <row r="24" spans="2:10" ht="15.5" thickTop="1" thickBot="1">
      <c r="B24" s="1782" t="s">
        <v>380</v>
      </c>
      <c r="C24" s="1766"/>
      <c r="D24" s="1766">
        <v>120</v>
      </c>
      <c r="E24" s="1783">
        <f>D24/8</f>
        <v>15</v>
      </c>
      <c r="H24" s="2288" t="s">
        <v>18</v>
      </c>
      <c r="I24" s="2289"/>
      <c r="J24" s="1340">
        <f>SUM(J21:J23)</f>
        <v>258258.88102363751</v>
      </c>
    </row>
    <row r="25" spans="2:10" ht="15" thickBot="1">
      <c r="B25" s="1782" t="s">
        <v>382</v>
      </c>
      <c r="C25" s="1766"/>
      <c r="D25" s="1766">
        <v>80</v>
      </c>
      <c r="E25" s="1783">
        <f>D25/8</f>
        <v>10</v>
      </c>
      <c r="H25" s="280" t="s">
        <v>784</v>
      </c>
      <c r="I25" s="2290"/>
      <c r="J25" s="180">
        <f>J24/J4/J5</f>
        <v>70.755857814695204</v>
      </c>
    </row>
    <row r="26" spans="2:10">
      <c r="B26" s="1782" t="s">
        <v>384</v>
      </c>
      <c r="C26" s="1766"/>
      <c r="D26" s="1766">
        <v>96</v>
      </c>
      <c r="E26" s="1783">
        <f>D26/8</f>
        <v>12</v>
      </c>
      <c r="I26" s="1791" t="s">
        <v>365</v>
      </c>
      <c r="J26" s="1792">
        <v>51.43</v>
      </c>
    </row>
    <row r="27" spans="2:10" ht="15" thickBot="1">
      <c r="B27" s="1781" t="s">
        <v>386</v>
      </c>
      <c r="C27" s="1789"/>
      <c r="D27" s="1789">
        <v>80</v>
      </c>
      <c r="E27" s="1790">
        <f>D27/8</f>
        <v>10</v>
      </c>
      <c r="I27" s="1791" t="s">
        <v>367</v>
      </c>
      <c r="J27" s="1793">
        <f>(J25-J26)/J26</f>
        <v>0.37577013055989122</v>
      </c>
    </row>
    <row r="28" spans="2:10" ht="15" thickTop="1">
      <c r="B28" s="1782"/>
      <c r="C28" s="1766"/>
      <c r="D28" s="1766"/>
      <c r="E28" s="1783"/>
    </row>
    <row r="29" spans="2:10">
      <c r="B29" s="117" t="s">
        <v>539</v>
      </c>
      <c r="C29" s="1766"/>
      <c r="D29" s="1766">
        <f>SUM(D24:D27)</f>
        <v>376</v>
      </c>
      <c r="E29" s="1783">
        <f>SUM(E24:E27)</f>
        <v>47</v>
      </c>
    </row>
    <row r="30" spans="2:10" ht="15" thickBot="1">
      <c r="B30" s="1753" t="s">
        <v>394</v>
      </c>
      <c r="C30" s="1776"/>
      <c r="D30" s="3353">
        <f>D29/2080</f>
        <v>0.18076923076923077</v>
      </c>
      <c r="E30" s="3354"/>
    </row>
    <row r="32" spans="2:10">
      <c r="B32" s="1334"/>
      <c r="G32" s="1794"/>
    </row>
    <row r="34" spans="2:7">
      <c r="B34" s="1334"/>
      <c r="C34" s="1334"/>
      <c r="D34" s="1334"/>
      <c r="E34" s="1334"/>
      <c r="F34" s="1334"/>
      <c r="G34" s="1794"/>
    </row>
    <row r="35" spans="2:7">
      <c r="B35" s="1316"/>
      <c r="C35" s="1316"/>
      <c r="D35" s="1316"/>
      <c r="E35" s="1316"/>
      <c r="F35" s="1316"/>
    </row>
    <row r="36" spans="2:7">
      <c r="B36" s="1821"/>
      <c r="C36" s="1821"/>
      <c r="D36" s="1821"/>
      <c r="E36" s="1821"/>
      <c r="F36" s="1821"/>
      <c r="G36" s="1794"/>
    </row>
    <row r="37" spans="2:7">
      <c r="B37" s="1821"/>
      <c r="C37" s="1821"/>
      <c r="D37" s="1821"/>
      <c r="E37" s="1821"/>
      <c r="F37" s="1821"/>
    </row>
    <row r="38" spans="2:7">
      <c r="B38" s="1316"/>
      <c r="C38" s="1316"/>
      <c r="D38" s="1316"/>
      <c r="E38" s="1316"/>
      <c r="F38" s="1316"/>
      <c r="G38" s="1794"/>
    </row>
    <row r="39" spans="2:7">
      <c r="B39" s="1821"/>
      <c r="C39" s="1821"/>
      <c r="D39" s="1821"/>
      <c r="E39" s="1821"/>
      <c r="F39" s="1821"/>
    </row>
    <row r="40" spans="2:7">
      <c r="B40" s="1821"/>
      <c r="C40" s="1821"/>
      <c r="D40" s="1821"/>
      <c r="E40" s="1821"/>
      <c r="F40" s="1821"/>
    </row>
    <row r="41" spans="2:7">
      <c r="B41" s="1821"/>
      <c r="C41" s="1821"/>
      <c r="D41" s="1821"/>
      <c r="E41" s="1821"/>
      <c r="F41" s="1821"/>
    </row>
  </sheetData>
  <mergeCells count="9">
    <mergeCell ref="B22:E22"/>
    <mergeCell ref="D30:E30"/>
    <mergeCell ref="B3:F3"/>
    <mergeCell ref="H3:J3"/>
    <mergeCell ref="B4:B5"/>
    <mergeCell ref="C4:C5"/>
    <mergeCell ref="D4:D5"/>
    <mergeCell ref="E4:E5"/>
    <mergeCell ref="F4:F5"/>
  </mergeCells>
  <pageMargins left="0.7" right="0.7" top="0.75" bottom="0.75" header="0.3" footer="0.3"/>
  <pageSetup scale="67" orientation="landscape" r:id="rId1"/>
  <colBreaks count="2" manualBreakCount="2">
    <brk id="10" min="1" max="36" man="1"/>
    <brk id="11" max="1048575" man="1"/>
  </col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20274-47A7-4308-8F6E-D7E61BB5A70D}">
  <dimension ref="A1:AUU300"/>
  <sheetViews>
    <sheetView topLeftCell="F19" workbookViewId="0">
      <selection activeCell="P43" sqref="P43"/>
    </sheetView>
  </sheetViews>
  <sheetFormatPr defaultRowHeight="14.5"/>
  <cols>
    <col min="1" max="1" width="40.7265625" customWidth="1"/>
    <col min="2" max="2" width="18.7265625" customWidth="1"/>
    <col min="4" max="43" width="18.7265625" customWidth="1"/>
    <col min="884" max="923" width="9.1796875" style="1"/>
    <col min="1124" max="1243" width="9.1796875" style="2"/>
  </cols>
  <sheetData>
    <row r="1" spans="1:43">
      <c r="A1" s="1555">
        <v>25</v>
      </c>
      <c r="C1" s="1556" t="s">
        <v>396</v>
      </c>
      <c r="E1" s="1557">
        <f ca="1">IF(COUNT(E12:E300)=0,"-",AVERAGE(E12:OFFSET(E12,$A$1-1,0)))</f>
        <v>294087.04755449138</v>
      </c>
      <c r="G1" s="1557">
        <f ca="1">IF(COUNT(G12:G300)=0,"-",AVERAGE(G12:OFFSET(G12,$A$1-1,0)))</f>
        <v>258.62068965517244</v>
      </c>
      <c r="I1" s="1557">
        <f ca="1">IF(COUNT(I12:I300)=0,"-",AVERAGE(I12:OFFSET(I12,$A$1-1,0)))</f>
        <v>626.8661459955664</v>
      </c>
      <c r="K1" s="1557" t="str">
        <f ca="1">IF(COUNT(K12:K300)=0,"-",AVERAGE(K12:OFFSET(K12,$A$1-1,0)))</f>
        <v>-</v>
      </c>
      <c r="M1" s="1557" t="str">
        <f ca="1">IF(COUNT(M12:M300)=0,"-",AVERAGE(M12:OFFSET(M12,$A$1-1,0)))</f>
        <v>-</v>
      </c>
      <c r="O1" s="1557">
        <f ca="1">IF(COUNT(O12:O300)=0,"-",AVERAGE(O12:OFFSET(O12,$A$1-1,0)))</f>
        <v>87.187222461497399</v>
      </c>
      <c r="Q1" s="1557">
        <f ca="1">IF(COUNT(Q12:Q300)=0,"-",AVERAGE(Q12:OFFSET(Q12,$A$1-1,0)))</f>
        <v>273.60060213937356</v>
      </c>
      <c r="S1" s="1557">
        <f ca="1">IF(COUNT(S12:S300)=0,"-",AVERAGE(S12:OFFSET(S12,$A$1-1,0)))</f>
        <v>1158.1231116318081</v>
      </c>
      <c r="U1" s="1557">
        <f ca="1">IF(COUNT(U12:U300)=0,"-",AVERAGE(U12:OFFSET(U12,$A$1-1,0)))</f>
        <v>35.76537558030757</v>
      </c>
      <c r="W1" s="1557">
        <f ca="1">IF(COUNT(W12:W300)=0,"-",AVERAGE(W12:OFFSET(W12,$A$1-1,0)))</f>
        <v>819.42733075225624</v>
      </c>
      <c r="Y1" s="1557">
        <f ca="1">IF(COUNT(Y12:Y300)=0,"-",AVERAGE(Y12:OFFSET(Y12,$A$1-1,0)))</f>
        <v>324.67000161578864</v>
      </c>
      <c r="AA1" s="1557">
        <f ca="1">IF(COUNT(AA12:AA300)=0,"-",AVERAGE(AA12:OFFSET(AA12,$A$1-1,0)))</f>
        <v>133.57685777379069</v>
      </c>
      <c r="AC1" s="1557">
        <f ca="1">IF(COUNT(AC12:AC300)=0,"-",AVERAGE(AC12:OFFSET(AC12,$A$1-1,0)))</f>
        <v>738.97674974766869</v>
      </c>
      <c r="AE1" s="1557">
        <f ca="1">IF(COUNT(AE12:AE300)=0,"-",AVERAGE(AE12:OFFSET(AE12,$A$1-1,0)))</f>
        <v>496.24622415584048</v>
      </c>
      <c r="AG1" s="1557" t="str">
        <f ca="1">IF(COUNT(AG12:AG300)=0,"-",AVERAGE(AG12:OFFSET(AG12,$A$1-1,0)))</f>
        <v>-</v>
      </c>
      <c r="AI1" s="1557" t="str">
        <f ca="1">IF(COUNT(AI12:AI300)=0,"-",AVERAGE(AI12:OFFSET(AI12,$A$1-1,0)))</f>
        <v>-</v>
      </c>
      <c r="AK1" s="1557">
        <f ca="1">IF(COUNT(AK12:AK300)=0,"-",AVERAGE(AK12:OFFSET(AK12,$A$1-1,0)))</f>
        <v>8259.4035824908951</v>
      </c>
      <c r="AM1" s="1557" t="str">
        <f ca="1">IF(COUNT(AM12:AM300)=0,"-",AVERAGE(AM12:OFFSET(AM12,$A$1-1,0)))</f>
        <v>-</v>
      </c>
      <c r="AO1" s="1557">
        <f ca="1">IF(COUNT(AO12:AO300)=0,"-",AVERAGE(AO12:OFFSET(AO12,$A$1-1,0)))</f>
        <v>369.11901796500536</v>
      </c>
      <c r="AQ1" s="1557">
        <f ca="1">IF(COUNT(AQ12:AQ300)=0,"-",AVERAGE(AQ12:OFFSET(AQ12,$A$1-1,0)))</f>
        <v>9193.1387741781236</v>
      </c>
    </row>
    <row r="2" spans="1:43">
      <c r="C2" s="1556" t="s">
        <v>397</v>
      </c>
      <c r="E2" s="1557">
        <f ca="1">IF(COUNT(E12:E300)=0,"-",E1-(2*_xlfn.STDEV.P(E12:OFFSET(E12,$A$1-1,0))))</f>
        <v>-2055316.2777941327</v>
      </c>
      <c r="G2" s="1557">
        <f ca="1">IF(COUNT(G12:G300)=0,"-",G1-(2*_xlfn.STDEV.P(G12:OFFSET(G12,$A$1-1,0))))</f>
        <v>258.62068965517244</v>
      </c>
      <c r="I2" s="1557">
        <f ca="1">IF(COUNT(I12:I300)=0,"-",I1-(2*_xlfn.STDEV.P(I12:OFFSET(I12,$A$1-1,0))))</f>
        <v>-67.947405559057643</v>
      </c>
      <c r="K2" s="1557" t="str">
        <f ca="1">IF(COUNT(K12:K300)=0,"-",K1-(2*_xlfn.STDEV.P(K12:OFFSET(K12,$A$1-1,0))))</f>
        <v>-</v>
      </c>
      <c r="M2" s="1557" t="str">
        <f ca="1">IF(COUNT(M12:M300)=0,"-",M1-(2*_xlfn.STDEV.P(M12:OFFSET(M12,$A$1-1,0))))</f>
        <v>-</v>
      </c>
      <c r="O2" s="1557">
        <f ca="1">IF(COUNT(O12:O300)=0,"-",O1-(2*_xlfn.STDEV.P(O12:OFFSET(O12,$A$1-1,0))))</f>
        <v>-62.964537053721429</v>
      </c>
      <c r="Q2" s="1557">
        <f ca="1">IF(COUNT(Q12:Q300)=0,"-",Q1-(2*_xlfn.STDEV.P(Q12:OFFSET(Q12,$A$1-1,0))))</f>
        <v>-208.55934839895485</v>
      </c>
      <c r="S2" s="1557">
        <f ca="1">IF(COUNT(S12:S300)=0,"-",S1-(2*_xlfn.STDEV.P(S12:OFFSET(S12,$A$1-1,0))))</f>
        <v>-2226.596101156324</v>
      </c>
      <c r="U2" s="1557">
        <f ca="1">IF(COUNT(U12:U300)=0,"-",U1-(2*_xlfn.STDEV.P(U12:OFFSET(U12,$A$1-1,0))))</f>
        <v>-50.898574572406694</v>
      </c>
      <c r="W2" s="1557">
        <f ca="1">IF(COUNT(W12:W300)=0,"-",W1-(2*_xlfn.STDEV.P(W12:OFFSET(W12,$A$1-1,0))))</f>
        <v>-431.86476834149857</v>
      </c>
      <c r="Y2" s="1557">
        <f ca="1">IF(COUNT(Y12:Y300)=0,"-",Y1-(2*_xlfn.STDEV.P(Y12:OFFSET(Y12,$A$1-1,0))))</f>
        <v>-135.04242214329491</v>
      </c>
      <c r="AA2" s="1557">
        <f ca="1">IF(COUNT(AA12:AA300)=0,"-",AA1-(2*_xlfn.STDEV.P(AA12:OFFSET(AA12,$A$1-1,0))))</f>
        <v>9.4943642843664833</v>
      </c>
      <c r="AC2" s="1557">
        <f ca="1">IF(COUNT(AC12:AC300)=0,"-",AC1-(2*_xlfn.STDEV.P(AC12:OFFSET(AC12,$A$1-1,0))))</f>
        <v>-932.74849208448404</v>
      </c>
      <c r="AE2" s="1557">
        <f ca="1">IF(COUNT(AE12:AE300)=0,"-",AE1-(2*_xlfn.STDEV.P(AE12:OFFSET(AE12,$A$1-1,0))))</f>
        <v>-204.73473023161006</v>
      </c>
      <c r="AG2" s="1557" t="str">
        <f ca="1">IF(COUNT(AG12:AG300)=0,"-",AG1-(2*_xlfn.STDEV.P(AG12:OFFSET(AG12,$A$1-1,0))))</f>
        <v>-</v>
      </c>
      <c r="AI2" s="1557" t="str">
        <f ca="1">IF(COUNT(AI12:AI300)=0,"-",AI1-(2*_xlfn.STDEV.P(AI12:OFFSET(AI12,$A$1-1,0))))</f>
        <v>-</v>
      </c>
      <c r="AK2" s="1557">
        <f ca="1">IF(COUNT(AK12:AK300)=0,"-",AK1-(2*_xlfn.STDEV.P(AK12:OFFSET(AK12,$A$1-1,0))))</f>
        <v>-33300.125557439969</v>
      </c>
      <c r="AM2" s="1557" t="str">
        <f ca="1">IF(COUNT(AM12:AM300)=0,"-",AM1-(2*_xlfn.STDEV.P(AM12:OFFSET(AM12,$A$1-1,0))))</f>
        <v>-</v>
      </c>
      <c r="AO2" s="1557">
        <f ca="1">IF(COUNT(AO12:AO300)=0,"-",AO1-(2*_xlfn.STDEV.P(AO12:OFFSET(AO12,$A$1-1,0))))</f>
        <v>-223.58615765907712</v>
      </c>
      <c r="AQ2" s="1557">
        <f ca="1">IF(COUNT(AQ12:AQ300)=0,"-",AQ1-(2*_xlfn.STDEV.P(AQ12:OFFSET(AQ12,$A$1-1,0))))</f>
        <v>-30474.938043211871</v>
      </c>
    </row>
    <row r="3" spans="1:43">
      <c r="A3" s="3176" t="s">
        <v>74</v>
      </c>
      <c r="C3" s="1556" t="s">
        <v>398</v>
      </c>
      <c r="E3" s="1557">
        <f ca="1">IF(COUNT(E12:E300)=0,"-",E1+(2*_xlfn.STDEV.P(E12:OFFSET(E12,$A$1-1,0))))</f>
        <v>2643490.3729031156</v>
      </c>
      <c r="G3" s="1557">
        <f ca="1">IF(COUNT(G12:G300)=0,"-",G1+(2*_xlfn.STDEV.P(G12:OFFSET(G12,$A$1-1,0))))</f>
        <v>258.62068965517244</v>
      </c>
      <c r="I3" s="1557">
        <f ca="1">IF(COUNT(I12:I300)=0,"-",I1+(2*_xlfn.STDEV.P(I12:OFFSET(I12,$A$1-1,0))))</f>
        <v>1321.6796975501904</v>
      </c>
      <c r="K3" s="1557" t="str">
        <f ca="1">IF(COUNT(K12:K300)=0,"-",K1+(2*_xlfn.STDEV.P(K12:OFFSET(K12,$A$1-1,0))))</f>
        <v>-</v>
      </c>
      <c r="M3" s="1557" t="str">
        <f ca="1">IF(COUNT(M12:M300)=0,"-",M1+(2*_xlfn.STDEV.P(M12:OFFSET(M12,$A$1-1,0))))</f>
        <v>-</v>
      </c>
      <c r="O3" s="1557">
        <f ca="1">IF(COUNT(O12:O300)=0,"-",O1+(2*_xlfn.STDEV.P(O12:OFFSET(O12,$A$1-1,0))))</f>
        <v>237.33898197671624</v>
      </c>
      <c r="Q3" s="1557">
        <f ca="1">IF(COUNT(Q12:Q300)=0,"-",Q1+(2*_xlfn.STDEV.P(Q12:OFFSET(Q12,$A$1-1,0))))</f>
        <v>755.76055267770198</v>
      </c>
      <c r="S3" s="1557">
        <f ca="1">IF(COUNT(S12:S300)=0,"-",S1+(2*_xlfn.STDEV.P(S12:OFFSET(S12,$A$1-1,0))))</f>
        <v>4542.8423244199403</v>
      </c>
      <c r="U3" s="1557">
        <f ca="1">IF(COUNT(U12:U300)=0,"-",U1+(2*_xlfn.STDEV.P(U12:OFFSET(U12,$A$1-1,0))))</f>
        <v>122.42932573302184</v>
      </c>
      <c r="W3" s="1557">
        <f ca="1">IF(COUNT(W12:W300)=0,"-",W1+(2*_xlfn.STDEV.P(W12:OFFSET(W12,$A$1-1,0))))</f>
        <v>2070.7194298460108</v>
      </c>
      <c r="Y3" s="1557">
        <f ca="1">IF(COUNT(Y12:Y300)=0,"-",Y1+(2*_xlfn.STDEV.P(Y12:OFFSET(Y12,$A$1-1,0))))</f>
        <v>784.38242537487213</v>
      </c>
      <c r="AA3" s="1557">
        <f ca="1">IF(COUNT(AA12:AA300)=0,"-",AA1+(2*_xlfn.STDEV.P(AA12:OFFSET(AA12,$A$1-1,0))))</f>
        <v>257.65935126321489</v>
      </c>
      <c r="AC3" s="1557">
        <f ca="1">IF(COUNT(AC12:AC300)=0,"-",AC1+(2*_xlfn.STDEV.P(AC12:OFFSET(AC12,$A$1-1,0))))</f>
        <v>2410.7019915798214</v>
      </c>
      <c r="AE3" s="1557">
        <f ca="1">IF(COUNT(AE12:AE300)=0,"-",AE1+(2*_xlfn.STDEV.P(AE12:OFFSET(AE12,$A$1-1,0))))</f>
        <v>1197.2271785432911</v>
      </c>
      <c r="AG3" s="1557" t="str">
        <f ca="1">IF(COUNT(AG12:AG300)=0,"-",AG1+(2*_xlfn.STDEV.P(AG12:OFFSET(AG12,$A$1-1,0))))</f>
        <v>-</v>
      </c>
      <c r="AI3" s="1557" t="str">
        <f ca="1">IF(COUNT(AI12:AI300)=0,"-",AI1+(2*_xlfn.STDEV.P(AI12:OFFSET(AI12,$A$1-1,0))))</f>
        <v>-</v>
      </c>
      <c r="AK3" s="1557">
        <f ca="1">IF(COUNT(AK12:AK300)=0,"-",AK1+(2*_xlfn.STDEV.P(AK12:OFFSET(AK12,$A$1-1,0))))</f>
        <v>49818.932722421756</v>
      </c>
      <c r="AM3" s="1557" t="str">
        <f ca="1">IF(COUNT(AM12:AM300)=0,"-",AM1+(2*_xlfn.STDEV.P(AM12:OFFSET(AM12,$A$1-1,0))))</f>
        <v>-</v>
      </c>
      <c r="AO3" s="1557">
        <f ca="1">IF(COUNT(AO12:AO300)=0,"-",AO1+(2*_xlfn.STDEV.P(AO12:OFFSET(AO12,$A$1-1,0))))</f>
        <v>961.82419358908783</v>
      </c>
      <c r="AQ3" s="1557">
        <f ca="1">IF(COUNT(AQ12:AQ300)=0,"-",AQ1+(2*_xlfn.STDEV.P(AQ12:OFFSET(AQ12,$A$1-1,0))))</f>
        <v>48861.215591568114</v>
      </c>
    </row>
    <row r="4" spans="1:43">
      <c r="A4" s="3176"/>
      <c r="C4" s="1556" t="s">
        <v>399</v>
      </c>
      <c r="E4" s="1558">
        <f ca="1">IF(COUNT(E12:E300)=0,"-",AVERAGEIFS(E12:E300, E12:E300, "&gt;="&amp;E2,E12:E300,"&lt;="&amp;E3))</f>
        <v>43903.27698878642</v>
      </c>
      <c r="G4" s="1558">
        <f ca="1">IF(COUNT(G12:G300)=0,"-",AVERAGEIFS(G12:G300, G12:G300, "&gt;="&amp;G2,G12:G300,"&lt;="&amp;G3))</f>
        <v>258.62068965517244</v>
      </c>
      <c r="I4" s="1558">
        <f ca="1">IF(COUNT(I12:I300)=0,"-",AVERAGEIFS(I12:I300, I12:I300, "&gt;="&amp;I2,I12:I300,"&lt;="&amp;I3))</f>
        <v>626.8661459955664</v>
      </c>
      <c r="K4" s="1558" t="str">
        <f>IF(COUNT(K12:K300)=0,"-",AVERAGEIFS(K12:K300, K12:K300, "&gt;="&amp;K2,K12:K300,"&lt;="&amp;K3))</f>
        <v>-</v>
      </c>
      <c r="M4" s="1558" t="str">
        <f>IF(COUNT(M12:M300)=0,"-",AVERAGEIFS(M12:M300, M12:M300, "&gt;="&amp;M2,M12:M300,"&lt;="&amp;M3))</f>
        <v>-</v>
      </c>
      <c r="O4" s="1558">
        <f ca="1">IF(COUNT(O12:O300)=0,"-",AVERAGEIFS(O12:O300, O12:O300, "&gt;="&amp;O2,O12:O300,"&lt;="&amp;O3))</f>
        <v>87.187222461497399</v>
      </c>
      <c r="Q4" s="1558">
        <f ca="1">IF(COUNT(Q12:Q300)=0,"-",AVERAGEIFS(Q12:Q300, Q12:Q300, "&gt;="&amp;Q2,Q12:Q300,"&lt;="&amp;Q3))</f>
        <v>228.28076797821262</v>
      </c>
      <c r="S4" s="1558">
        <f ca="1">IF(COUNT(S12:S300)=0,"-",AVERAGEIFS(S12:S300, S12:S300, "&gt;="&amp;S2,S12:S300,"&lt;="&amp;S3))</f>
        <v>719.04339450742702</v>
      </c>
      <c r="U4" s="1558">
        <f ca="1">IF(COUNT(U12:U300)=0,"-",AVERAGEIFS(U12:U300, U12:U300, "&gt;="&amp;U2,U12:U300,"&lt;="&amp;U3))</f>
        <v>35.76537558030757</v>
      </c>
      <c r="W4" s="1558">
        <f ca="1">IF(COUNT(W12:W300)=0,"-",AVERAGEIFS(W12:W300, W12:W300, "&gt;="&amp;W2,W12:W300,"&lt;="&amp;W3))</f>
        <v>819.42733075225624</v>
      </c>
      <c r="Y4" s="1558">
        <f ca="1">IF(COUNT(Y12:Y300)=0,"-",AVERAGEIFS(Y12:Y300, Y12:Y300, "&gt;="&amp;Y2,Y12:Y300,"&lt;="&amp;Y3))</f>
        <v>324.67000161578864</v>
      </c>
      <c r="AA4" s="1558">
        <f ca="1">IF(COUNT(AA12:AA300)=0,"-",AVERAGEIFS(AA12:AA300, AA12:AA300, "&gt;="&amp;AA2,AA12:AA300,"&lt;="&amp;AA3))</f>
        <v>133.57685777379069</v>
      </c>
      <c r="AC4" s="1558">
        <f ca="1">IF(COUNT(AC12:AC300)=0,"-",AVERAGEIFS(AC12:AC300, AC12:AC300, "&gt;="&amp;AC2,AC12:AC300,"&lt;="&amp;AC3))</f>
        <v>738.97674974766869</v>
      </c>
      <c r="AE4" s="1558">
        <f ca="1">IF(COUNT(AE12:AE300)=0,"-",AVERAGEIFS(AE12:AE300, AE12:AE300, "&gt;="&amp;AE2,AE12:AE300,"&lt;="&amp;AE3))</f>
        <v>496.24622415584048</v>
      </c>
      <c r="AG4" s="1558" t="str">
        <f>IF(COUNT(AG12:AG300)=0,"-",AVERAGEIFS(AG12:AG300, AG12:AG300, "&gt;="&amp;AG2,AG12:AG300,"&lt;="&amp;AG3))</f>
        <v>-</v>
      </c>
      <c r="AI4" s="1558" t="str">
        <f>IF(COUNT(AI12:AI300)=0,"-",AVERAGEIFS(AI12:AI300, AI12:AI300, "&gt;="&amp;AI2,AI12:AI300,"&lt;="&amp;AI3))</f>
        <v>-</v>
      </c>
      <c r="AK4" s="1558">
        <f ca="1">IF(COUNT(AK12:AK300)=0,"-",AVERAGEIFS(AK12:AK300, AK12:AK300, "&gt;="&amp;AK2,AK12:AK300,"&lt;="&amp;AK3))</f>
        <v>1788.4927473009382</v>
      </c>
      <c r="AM4" s="1558" t="str">
        <f>IF(COUNT(AM12:AM300)=0,"-",AVERAGEIFS(AM12:AM300, AM12:AM300, "&gt;="&amp;AM2,AM12:AM300,"&lt;="&amp;AM3))</f>
        <v>-</v>
      </c>
      <c r="AO4" s="1558">
        <f ca="1">IF(COUNT(AO12:AO300)=0,"-",AVERAGEIFS(AO12:AO300, AO12:AO300, "&gt;="&amp;AO2,AO12:AO300,"&lt;="&amp;AO3))</f>
        <v>262.44313563807196</v>
      </c>
      <c r="AQ4" s="1558">
        <f ca="1">IF(COUNT(AQ12:AQ300)=0,"-",AVERAGEIFS(AQ12:AQ300, AQ12:AQ300, "&gt;="&amp;AQ2,AQ12:AQ300,"&lt;="&amp;AQ3))</f>
        <v>3332.3001060716197</v>
      </c>
    </row>
    <row r="5" spans="1:43">
      <c r="A5" s="3176"/>
      <c r="C5" s="1556" t="s">
        <v>400</v>
      </c>
      <c r="E5" s="1559">
        <f ca="1">IF(COUNT(E12:E300)=0,"-",SUMIFS(D12:D300,E12:E300,"&gt;="&amp;E2,E12:E300,"&lt;="&amp;E3)/SUMIFS($B12:$B300,E12:E300,"&gt;="&amp;E2,E12:E300,"&lt;="&amp;E3))</f>
        <v>70998.516230518799</v>
      </c>
      <c r="G5" s="1559">
        <f ca="1">IF(COUNT(G12:G300)=0,"-",SUMIFS(F12:F300,G12:G300,"&gt;="&amp;G2,G12:G300,"&lt;="&amp;G3)/SUMIFS($B12:$B300,G12:G300,"&gt;="&amp;G2,G12:G300,"&lt;="&amp;G3))</f>
        <v>258.62068965517244</v>
      </c>
      <c r="I5" s="1559">
        <f ca="1">IF(COUNT(I12:I300)=0,"-",SUMIFS(H12:H300,I12:I300,"&gt;="&amp;I2,I12:I300,"&lt;="&amp;I3)/SUMIFS($B12:$B300,I12:I300,"&gt;="&amp;I2,I12:I300,"&lt;="&amp;I3))</f>
        <v>717.27141883190677</v>
      </c>
      <c r="K5" s="1559" t="str">
        <f>IF(COUNT(K12:K300)=0,"-",SUMIFS(J12:J300,K12:K300,"&gt;="&amp;K2,K12:K300,"&lt;="&amp;K3)/SUMIFS($B12:$B300,K12:K300,"&gt;="&amp;K2,K12:K300,"&lt;="&amp;K3))</f>
        <v>-</v>
      </c>
      <c r="M5" s="1559" t="str">
        <f>IF(COUNT(M12:M300)=0,"-",SUMIFS(L12:L300,M12:M300,"&gt;="&amp;M2,M12:M300,"&lt;="&amp;M3)/SUMIFS($B12:$B300,M12:M300,"&gt;="&amp;M2,M12:M300,"&lt;="&amp;M3))</f>
        <v>-</v>
      </c>
      <c r="O5" s="1559">
        <f ca="1">IF(COUNT(O12:O300)=0,"-",SUMIFS(N12:N300,O12:O300,"&gt;="&amp;O2,O12:O300,"&lt;="&amp;O3)/SUMIFS($B12:$B300,O12:O300,"&gt;="&amp;O2,O12:O300,"&lt;="&amp;O3))</f>
        <v>89.266729103925414</v>
      </c>
      <c r="Q5" s="1559">
        <f ca="1">IF(COUNT(Q12:Q300)=0,"-",SUMIFS(P12:P300,Q12:Q300,"&gt;="&amp;Q2,Q12:Q300,"&lt;="&amp;Q3)/SUMIFS($B12:$B300,Q12:Q300,"&gt;="&amp;Q2,Q12:Q300,"&lt;="&amp;Q3))</f>
        <v>287.81761164798195</v>
      </c>
      <c r="S5" s="1559">
        <f ca="1">IF(COUNT(S12:S300)=0,"-",SUMIFS(R12:R300,S12:S300,"&gt;="&amp;S2,S12:S300,"&lt;="&amp;S3)/SUMIFS($B12:$B300,S12:S300,"&gt;="&amp;S2,S12:S300,"&lt;="&amp;S3))</f>
        <v>563.80683211303653</v>
      </c>
      <c r="U5" s="1559">
        <f ca="1">IF(COUNT(U12:U300)=0,"-",SUMIFS(T12:T300,U12:U300,"&gt;="&amp;U2,U12:U300,"&lt;="&amp;U3)/SUMIFS($B12:$B300,U12:U300,"&gt;="&amp;U2,U12:U300,"&lt;="&amp;U3))</f>
        <v>8.4706260548099337</v>
      </c>
      <c r="W5" s="1559">
        <f ca="1">IF(COUNT(W12:W300)=0,"-",SUMIFS(V12:V300,W12:W300,"&gt;="&amp;W2,W12:W300,"&lt;="&amp;W3)/SUMIFS($B12:$B300,W12:W300,"&gt;="&amp;W2,W12:W300,"&lt;="&amp;W3))</f>
        <v>1146.3600252604988</v>
      </c>
      <c r="Y5" s="1559">
        <f ca="1">IF(COUNT(Y12:Y300)=0,"-",SUMIFS(X12:X300,Y12:Y300,"&gt;="&amp;Y2,Y12:Y300,"&lt;="&amp;Y3)/SUMIFS($B12:$B300,Y12:Y300,"&gt;="&amp;Y2,Y12:Y300,"&lt;="&amp;Y3))</f>
        <v>144.05229806689661</v>
      </c>
      <c r="AA5" s="1559">
        <f ca="1">IF(COUNT(AA12:AA300)=0,"-",SUMIFS(Z12:Z300,AA12:AA300,"&gt;="&amp;AA2,AA12:AA300,"&lt;="&amp;AA3)/SUMIFS($B12:$B300,AA12:AA300,"&gt;="&amp;AA2,AA12:AA300,"&lt;="&amp;AA3))</f>
        <v>128.79352084523728</v>
      </c>
      <c r="AC5" s="1559">
        <f ca="1">IF(COUNT(AC12:AC300)=0,"-",SUMIFS(AB12:AB300,AC12:AC300,"&gt;="&amp;AC2,AC12:AC300,"&lt;="&amp;AC3)/SUMIFS($B12:$B300,AC12:AC300,"&gt;="&amp;AC2,AC12:AC300,"&lt;="&amp;AC3))</f>
        <v>1819.3689601057238</v>
      </c>
      <c r="AE5" s="1559">
        <f ca="1">IF(COUNT(AE12:AE300)=0,"-",SUMIFS(AD12:AD300,AE12:AE300,"&gt;="&amp;AE2,AE12:AE300,"&lt;="&amp;AE3)/SUMIFS($B12:$B300,AE12:AE300,"&gt;="&amp;AE2,AE12:AE300,"&lt;="&amp;AE3))</f>
        <v>603.72239172515867</v>
      </c>
      <c r="AG5" s="1559" t="str">
        <f>IF(COUNT(AG12:AG300)=0,"-",SUMIFS(AF12:AF300,AG12:AG300,"&gt;="&amp;AG2,AG12:AG300,"&lt;="&amp;AG3)/SUMIFS($B12:$B300,AG12:AG300,"&gt;="&amp;AG2,AG12:AG300,"&lt;="&amp;AG3))</f>
        <v>-</v>
      </c>
      <c r="AI5" s="1559" t="str">
        <f>IF(COUNT(AI12:AI300)=0,"-",SUMIFS(AH12:AH300,AI12:AI300,"&gt;="&amp;AI2,AI12:AI300,"&lt;="&amp;AI3)/SUMIFS($B12:$B300,AI12:AI300,"&gt;="&amp;AI2,AI12:AI300,"&lt;="&amp;AI3))</f>
        <v>-</v>
      </c>
      <c r="AK5" s="1559">
        <f ca="1">IF(COUNT(AK12:AK300)=0,"-",SUMIFS(AJ12:AJ300,AK12:AK300,"&gt;="&amp;AK2,AK12:AK300,"&lt;="&amp;AK3)/SUMIFS($B12:$B300,AK12:AK300,"&gt;="&amp;AK2,AK12:AK300,"&lt;="&amp;AK3))</f>
        <v>895.69086175584198</v>
      </c>
      <c r="AM5" s="1559" t="str">
        <f>IF(COUNT(AM12:AM300)=0,"-",SUMIFS(AL12:AL300,AM12:AM300,"&gt;="&amp;AM2,AM12:AM300,"&lt;="&amp;AM3)/SUMIFS($B12:$B300,AM12:AM300,"&gt;="&amp;AM2,AM12:AM300,"&lt;="&amp;AM3))</f>
        <v>-</v>
      </c>
      <c r="AO5" s="1559">
        <f ca="1">IF(COUNT(AO12:AO300)=0,"-",SUMIFS(AN12:AN300,AO12:AO300,"&gt;="&amp;AO2,AO12:AO300,"&lt;="&amp;AO3)/SUMIFS($B12:$B300,AO12:AO300,"&gt;="&amp;AO2,AO12:AO300,"&lt;="&amp;AO3))</f>
        <v>231.36929460580913</v>
      </c>
      <c r="AQ5" s="1559">
        <f ca="1">IF(COUNT(AQ12:AQ300)=0,"-",SUMIFS(AP12:AP300,AQ12:AQ300,"&gt;="&amp;AQ2,AQ12:AQ300,"&lt;="&amp;AQ3)/SUMIFS($B12:$B300,AQ12:AQ300,"&gt;="&amp;AQ2,AQ12:AQ300,"&lt;="&amp;AQ3))</f>
        <v>5035.3931186820373</v>
      </c>
    </row>
    <row r="6" spans="1:43">
      <c r="A6" s="3176"/>
      <c r="C6" s="1556" t="s">
        <v>401</v>
      </c>
      <c r="E6" s="1560">
        <f ca="1">IF(COUNT(E12:E300)=0,"-",SUMIFS(E12:E300, E12:E300, "&gt;="&amp;E2,E12:E300,"&lt;="&amp;E3)/($A$1-COUNTIF(E12:E300,"&lt;"&amp;E$2)-COUNTIF(E12:E300,"&gt;"&amp;E$3)))</f>
        <v>40244.670573054223</v>
      </c>
      <c r="G6" s="1560">
        <f ca="1">IF(COUNT(G12:G300)=0,"-",SUMIFS(G12:G300, G12:G300, "&gt;="&amp;G2,G12:G300,"&lt;="&amp;G3)/($A$1-COUNTIF(G12:G300,"&lt;"&amp;G$2)-COUNTIF(G12:G300,"&gt;"&amp;G$3)))</f>
        <v>10.344827586206897</v>
      </c>
      <c r="I6" s="1560">
        <f ca="1">IF(COUNT(I12:I300)=0,"-",SUMIFS(I12:I300, I12:I300, "&gt;="&amp;I2,I12:I300,"&lt;="&amp;I3)/($A$1-COUNTIF(I12:I300,"&lt;"&amp;I$2)-COUNTIF(I12:I300,"&gt;"&amp;I$3)))</f>
        <v>75.223937519467967</v>
      </c>
      <c r="K6" s="1560" t="str">
        <f>IF(COUNT(K12:K300)=0,"-",SUMIFS(K12:K300, K12:K300, "&gt;="&amp;K2,K12:K300,"&lt;="&amp;K3)/($A$1-COUNTIF(K12:K300,"&lt;"&amp;K$2)-COUNTIF(K12:K300,"&gt;"&amp;K$3)))</f>
        <v>-</v>
      </c>
      <c r="M6" s="1560" t="str">
        <f>IF(COUNT(M12:M300)=0,"-",SUMIFS(M12:M300, M12:M300, "&gt;="&amp;M2,M12:M300,"&lt;="&amp;M3)/($A$1-COUNTIF(M12:M300,"&lt;"&amp;M$2)-COUNTIF(M12:M300,"&gt;"&amp;M$3)))</f>
        <v>-</v>
      </c>
      <c r="O6" s="1560">
        <f ca="1">IF(COUNT(O12:O300)=0,"-",SUMIFS(O12:O300, O12:O300, "&gt;="&amp;O2,O12:O300,"&lt;="&amp;O3)/($A$1-COUNTIF(O12:O300,"&lt;"&amp;O$2)-COUNTIF(O12:O300,"&gt;"&amp;O$3)))</f>
        <v>38.362377883058855</v>
      </c>
      <c r="Q6" s="1560">
        <f ca="1">IF(COUNT(Q12:Q300)=0,"-",SUMIFS(Q12:Q300, Q12:Q300, "&gt;="&amp;Q2,Q12:Q300,"&lt;="&amp;Q3)/($A$1-COUNTIF(Q12:Q300,"&lt;"&amp;Q$2)-COUNTIF(Q12:Q300,"&gt;"&amp;Q$3)))</f>
        <v>152.18717865214174</v>
      </c>
      <c r="S6" s="1560">
        <f ca="1">IF(COUNT(S12:S300)=0,"-",SUMIFS(S12:S300, S12:S300, "&gt;="&amp;S2,S12:S300,"&lt;="&amp;S3)/($A$1-COUNTIF(S12:S300,"&lt;"&amp;S$2)-COUNTIF(S12:S300,"&gt;"&amp;S$3)))</f>
        <v>329.56155581590406</v>
      </c>
      <c r="U6" s="1560">
        <f ca="1">IF(COUNT(U12:U300)=0,"-",SUMIFS(U12:U300, U12:U300, "&gt;="&amp;U2,U12:U300,"&lt;="&amp;U3)/($A$1-COUNTIF(U12:U300,"&lt;"&amp;U$2)-COUNTIF(U12:U300,"&gt;"&amp;U$3)))</f>
        <v>4.2918450696369081</v>
      </c>
      <c r="W6" s="1560">
        <f ca="1">IF(COUNT(W12:W300)=0,"-",SUMIFS(W12:W300, W12:W300, "&gt;="&amp;W2,W12:W300,"&lt;="&amp;W3)/($A$1-COUNTIF(W12:W300,"&lt;"&amp;W$2)-COUNTIF(W12:W300,"&gt;"&amp;W$3)))</f>
        <v>360.54802553099273</v>
      </c>
      <c r="Y6" s="1560">
        <f ca="1">IF(COUNT(Y12:Y300)=0,"-",SUMIFS(Y12:Y300, Y12:Y300, "&gt;="&amp;Y2,Y12:Y300,"&lt;="&amp;Y3)/($A$1-COUNTIF(Y12:Y300,"&lt;"&amp;Y$2)-COUNTIF(Y12:Y300,"&gt;"&amp;Y$3)))</f>
        <v>38.960400193894635</v>
      </c>
      <c r="AA6" s="1560">
        <f ca="1">IF(COUNT(AA12:AA300)=0,"-",SUMIFS(AA12:AA300, AA12:AA300, "&gt;="&amp;AA2,AA12:AA300,"&lt;="&amp;AA3)/($A$1-COUNTIF(AA12:AA300,"&lt;"&amp;AA$2)-COUNTIF(AA12:AA300,"&gt;"&amp;AA$3)))</f>
        <v>16.029222932854882</v>
      </c>
      <c r="AC6" s="1560">
        <f ca="1">IF(COUNT(AC12:AC300)=0,"-",SUMIFS(AC12:AC300, AC12:AC300, "&gt;="&amp;AC2,AC12:AC300,"&lt;="&amp;AC3)/($A$1-COUNTIF(AC12:AC300,"&lt;"&amp;AC$2)-COUNTIF(AC12:AC300,"&gt;"&amp;AC$3)))</f>
        <v>88.677209969720238</v>
      </c>
      <c r="AE6" s="1560">
        <f ca="1">IF(COUNT(AE12:AE300)=0,"-",SUMIFS(AE12:AE300, AE12:AE300, "&gt;="&amp;AE2,AE12:AE300,"&lt;="&amp;AE3)/($A$1-COUNTIF(AE12:AE300,"&lt;"&amp;AE$2)-COUNTIF(AE12:AE300,"&gt;"&amp;AE$3)))</f>
        <v>79.399395864934476</v>
      </c>
      <c r="AG6" s="1560" t="str">
        <f>IF(COUNT(AG12:AG300)=0,"-",SUMIFS(AG12:AG300, AG12:AG300, "&gt;="&amp;AG2,AG12:AG300,"&lt;="&amp;AG3)/($A$1-COUNTIF(AG12:AG300,"&lt;"&amp;AG$2)-COUNTIF(AG12:AG300,"&gt;"&amp;AG$3)))</f>
        <v>-</v>
      </c>
      <c r="AI6" s="1560" t="str">
        <f>IF(COUNT(AI12:AI300)=0,"-",SUMIFS(AI12:AI300, AI12:AI300, "&gt;="&amp;AI2,AI12:AI300,"&lt;="&amp;AI3)/($A$1-COUNTIF(AI12:AI300,"&lt;"&amp;AI$2)-COUNTIF(AI12:AI300,"&gt;"&amp;AI$3)))</f>
        <v>-</v>
      </c>
      <c r="AK6" s="1560">
        <f ca="1">IF(COUNT(AK12:AK300)=0,"-",SUMIFS(AK12:AK300, AK12:AK300, "&gt;="&amp;AK2,AK12:AK300,"&lt;="&amp;AK3)/($A$1-COUNTIF(AK12:AK300,"&lt;"&amp;AK$2)-COUNTIF(AK12:AK300,"&gt;"&amp;AK$3)))</f>
        <v>1555.2110846095115</v>
      </c>
      <c r="AM6" s="1560" t="str">
        <f>IF(COUNT(AM12:AM300)=0,"-",SUMIFS(AM12:AM300, AM12:AM300, "&gt;="&amp;AM2,AM12:AM300,"&lt;="&amp;AM3)/($A$1-COUNTIF(AM12:AM300,"&lt;"&amp;AM$2)-COUNTIF(AM12:AM300,"&gt;"&amp;AM$3)))</f>
        <v>-</v>
      </c>
      <c r="AO6" s="1560">
        <f ca="1">IF(COUNT(AO12:AO300)=0,"-",SUMIFS(AO12:AO300, AO12:AO300, "&gt;="&amp;AO2,AO12:AO300,"&lt;="&amp;AO3)/($A$1-COUNTIF(AO12:AO300,"&lt;"&amp;AO$2)-COUNTIF(AO12:AO300,"&gt;"&amp;AO$3)))</f>
        <v>65.610783909517991</v>
      </c>
      <c r="AQ6" s="1560">
        <f ca="1">IF(COUNT(AQ12:AQ300)=0,"-",SUMIFS(AQ12:AQ300, AQ12:AQ300, "&gt;="&amp;AQ2,AQ12:AQ300,"&lt;="&amp;AQ3)/($A$1-COUNTIF(AQ12:AQ300,"&lt;"&amp;AQ$2)-COUNTIF(AQ12:AQ300,"&gt;"&amp;AQ$3)))</f>
        <v>3187.4174927641579</v>
      </c>
    </row>
    <row r="9" spans="1:43">
      <c r="D9" t="s">
        <v>75</v>
      </c>
      <c r="E9" s="1561"/>
      <c r="F9" t="s">
        <v>76</v>
      </c>
      <c r="G9" s="1561"/>
      <c r="H9" t="s">
        <v>77</v>
      </c>
      <c r="I9" s="1561"/>
      <c r="J9" t="s">
        <v>78</v>
      </c>
      <c r="K9" s="1561"/>
      <c r="L9" t="s">
        <v>79</v>
      </c>
      <c r="M9" s="1561"/>
      <c r="N9" t="s">
        <v>80</v>
      </c>
      <c r="O9" s="1561"/>
      <c r="P9" t="s">
        <v>81</v>
      </c>
      <c r="Q9" s="1561"/>
      <c r="R9" t="s">
        <v>82</v>
      </c>
      <c r="S9" s="1561"/>
      <c r="T9" t="s">
        <v>83</v>
      </c>
      <c r="U9" s="1561"/>
      <c r="V9" t="s">
        <v>84</v>
      </c>
      <c r="W9" s="1561"/>
      <c r="X9" t="s">
        <v>85</v>
      </c>
      <c r="Y9" s="1561"/>
      <c r="Z9" t="s">
        <v>86</v>
      </c>
      <c r="AA9" s="1561"/>
      <c r="AB9" t="s">
        <v>87</v>
      </c>
      <c r="AC9" s="1561"/>
      <c r="AD9" t="s">
        <v>88</v>
      </c>
      <c r="AE9" s="1561"/>
      <c r="AF9" t="s">
        <v>89</v>
      </c>
      <c r="AG9" s="1561"/>
      <c r="AH9" t="s">
        <v>90</v>
      </c>
      <c r="AI9" s="1561"/>
      <c r="AJ9" t="s">
        <v>91</v>
      </c>
      <c r="AK9" s="1561"/>
      <c r="AL9" t="s">
        <v>92</v>
      </c>
      <c r="AM9" s="1561"/>
      <c r="AN9" t="s">
        <v>93</v>
      </c>
      <c r="AO9" s="1561"/>
      <c r="AP9" t="s">
        <v>94</v>
      </c>
      <c r="AQ9" s="1561"/>
    </row>
    <row r="10" spans="1:43" ht="58">
      <c r="A10" s="1562"/>
      <c r="B10" s="1562"/>
      <c r="D10" s="1562" t="s">
        <v>95</v>
      </c>
      <c r="E10" s="1563" t="str">
        <f>D10&amp;"
per FTE"</f>
        <v>Total Occupancy
per FTE</v>
      </c>
      <c r="F10" s="1562" t="s">
        <v>96</v>
      </c>
      <c r="G10" s="1563" t="str">
        <f>F10&amp;"
per FTE"</f>
        <v>Direct Care Consultant 201
per FTE</v>
      </c>
      <c r="H10" s="1562" t="s">
        <v>97</v>
      </c>
      <c r="I10" s="1563" t="str">
        <f>H10&amp;"
per FTE"</f>
        <v>Temporary Help 202
per FTE</v>
      </c>
      <c r="J10" s="1562" t="s">
        <v>98</v>
      </c>
      <c r="K10" s="1563" t="str">
        <f>J10&amp;"
per FTE"</f>
        <v>Clients and Caregivers Reimb./Stipends 203
per FTE</v>
      </c>
      <c r="L10" s="1562" t="s">
        <v>99</v>
      </c>
      <c r="M10" s="1563" t="str">
        <f>L10&amp;"
per FTE"</f>
        <v>Subcontracted Direct Care 206
per FTE</v>
      </c>
      <c r="N10" s="1562" t="s">
        <v>100</v>
      </c>
      <c r="O10" s="1563" t="str">
        <f>N10&amp;"
per FTE"</f>
        <v>Staff Training 204
per FTE</v>
      </c>
      <c r="P10" s="1562" t="s">
        <v>101</v>
      </c>
      <c r="Q10" s="1563" t="str">
        <f>P10&amp;"
per FTE"</f>
        <v>Staff Mileage / Travel 205
per FTE</v>
      </c>
      <c r="R10" s="1562" t="s">
        <v>102</v>
      </c>
      <c r="S10" s="1563" t="str">
        <f>R10&amp;"
per FTE"</f>
        <v>Meals 207
per FTE</v>
      </c>
      <c r="T10" s="1562" t="s">
        <v>103</v>
      </c>
      <c r="U10" s="1563" t="str">
        <f>T10&amp;"
per FTE"</f>
        <v>Client Transportation 208
per FTE</v>
      </c>
      <c r="V10" s="1562" t="s">
        <v>104</v>
      </c>
      <c r="W10" s="1563" t="str">
        <f>V10&amp;"
per FTE"</f>
        <v>Vehicle Expenses 208
per FTE</v>
      </c>
      <c r="X10" s="1562" t="s">
        <v>105</v>
      </c>
      <c r="Y10" s="1563" t="str">
        <f>X10&amp;"
per FTE"</f>
        <v>Vehicle Depreciation 208
per FTE</v>
      </c>
      <c r="Z10" s="1562" t="s">
        <v>106</v>
      </c>
      <c r="AA10" s="1563" t="str">
        <f>Z10&amp;"
per FTE"</f>
        <v>Incidental Medical /Medicine/Pharmacy 209
per FTE</v>
      </c>
      <c r="AB10" s="1562" t="s">
        <v>107</v>
      </c>
      <c r="AC10" s="1563" t="str">
        <f>AB10&amp;"
per FTE"</f>
        <v>Client Personal Allowances 211
per FTE</v>
      </c>
      <c r="AD10" s="1562" t="s">
        <v>108</v>
      </c>
      <c r="AE10" s="1563" t="str">
        <f>AD10&amp;"
per FTE"</f>
        <v>Provision Material Goods/Svs./Benefits 212
per FTE</v>
      </c>
      <c r="AF10" s="1562" t="s">
        <v>109</v>
      </c>
      <c r="AG10" s="1563" t="str">
        <f>AF10&amp;"
per FTE"</f>
        <v>Direct Client Wages 214
per FTE</v>
      </c>
      <c r="AH10" s="1562" t="s">
        <v>110</v>
      </c>
      <c r="AI10" s="1563" t="str">
        <f>AH10&amp;"
per FTE"</f>
        <v>Other Commercial Prod. &amp; Svs. 214
per FTE</v>
      </c>
      <c r="AJ10" s="1562" t="s">
        <v>111</v>
      </c>
      <c r="AK10" s="1563" t="str">
        <f>AJ10&amp;"
per FTE"</f>
        <v>Program Supplies &amp; Materials 215
per FTE</v>
      </c>
      <c r="AL10" s="1562" t="s">
        <v>112</v>
      </c>
      <c r="AM10" s="1563" t="str">
        <f>AL10&amp;"
per FTE"</f>
        <v>Non Charitable Expenses
per FTE</v>
      </c>
      <c r="AN10" s="1562" t="s">
        <v>113</v>
      </c>
      <c r="AO10" s="1563" t="str">
        <f>AN10&amp;"
per FTE"</f>
        <v>Other Expense
per FTE</v>
      </c>
      <c r="AP10" s="1562" t="s">
        <v>114</v>
      </c>
      <c r="AQ10" s="1563" t="str">
        <f>AP10&amp;"
per FTE"</f>
        <v>Total Other Program Expense
per FTE</v>
      </c>
    </row>
    <row r="11" spans="1:43">
      <c r="A11" t="s">
        <v>115</v>
      </c>
      <c r="B11" t="s">
        <v>116</v>
      </c>
      <c r="D11" t="s">
        <v>117</v>
      </c>
      <c r="E11" s="1561"/>
      <c r="F11" t="s">
        <v>117</v>
      </c>
      <c r="G11" s="1561"/>
      <c r="H11" t="s">
        <v>117</v>
      </c>
      <c r="I11" s="1561"/>
      <c r="J11" t="s">
        <v>117</v>
      </c>
      <c r="K11" s="1561"/>
      <c r="L11" t="s">
        <v>117</v>
      </c>
      <c r="M11" s="1561"/>
      <c r="N11" t="s">
        <v>117</v>
      </c>
      <c r="O11" s="1561"/>
      <c r="P11" t="s">
        <v>117</v>
      </c>
      <c r="Q11" s="1561"/>
      <c r="R11" t="s">
        <v>117</v>
      </c>
      <c r="S11" s="1561"/>
      <c r="T11" t="s">
        <v>117</v>
      </c>
      <c r="U11" s="1561"/>
      <c r="V11" t="s">
        <v>117</v>
      </c>
      <c r="W11" s="1561"/>
      <c r="X11" t="s">
        <v>117</v>
      </c>
      <c r="Y11" s="1561"/>
      <c r="Z11" t="s">
        <v>117</v>
      </c>
      <c r="AA11" s="1561"/>
      <c r="AB11" t="s">
        <v>117</v>
      </c>
      <c r="AC11" s="1561"/>
      <c r="AD11" t="s">
        <v>117</v>
      </c>
      <c r="AE11" s="1561"/>
      <c r="AF11" t="s">
        <v>117</v>
      </c>
      <c r="AG11" s="1561"/>
      <c r="AH11" t="s">
        <v>117</v>
      </c>
      <c r="AI11" s="1561"/>
      <c r="AJ11" t="s">
        <v>117</v>
      </c>
      <c r="AK11" s="1561"/>
      <c r="AL11" t="s">
        <v>117</v>
      </c>
      <c r="AM11" s="1561"/>
      <c r="AN11" t="s">
        <v>117</v>
      </c>
      <c r="AO11" s="1561"/>
      <c r="AP11" t="s">
        <v>117</v>
      </c>
      <c r="AQ11" s="1561"/>
    </row>
    <row r="12" spans="1:43">
      <c r="A12" t="s">
        <v>118</v>
      </c>
      <c r="B12">
        <v>0.5</v>
      </c>
      <c r="D12">
        <v>50</v>
      </c>
      <c r="E12" s="1564">
        <f>IF(OR($B12=0,D12=0),"",D12/$B12)</f>
        <v>100</v>
      </c>
      <c r="G12" s="1564" t="str">
        <f>IF(OR($B12=0,F12=0),"",F12/$B12)</f>
        <v/>
      </c>
      <c r="I12" s="1564" t="str">
        <f>IF(OR($B12=0,H12=0),"",H12/$B12)</f>
        <v/>
      </c>
      <c r="K12" s="1564" t="str">
        <f>IF(OR($B12=0,J12=0),"",J12/$B12)</f>
        <v/>
      </c>
      <c r="M12" s="1564" t="str">
        <f>IF(OR($B12=0,L12=0),"",L12/$B12)</f>
        <v/>
      </c>
      <c r="O12" s="1564" t="str">
        <f>IF(OR($B12=0,N12=0),"",N12/$B12)</f>
        <v/>
      </c>
      <c r="Q12" s="1564" t="str">
        <f>IF(OR($B12=0,P12=0),"",P12/$B12)</f>
        <v/>
      </c>
      <c r="S12" s="1564" t="str">
        <f>IF(OR($B12=0,R12=0),"",R12/$B12)</f>
        <v/>
      </c>
      <c r="U12" s="1564" t="str">
        <f>IF(OR($B12=0,T12=0),"",T12/$B12)</f>
        <v/>
      </c>
      <c r="W12" s="1564" t="str">
        <f>IF(OR($B12=0,V12=0),"",V12/$B12)</f>
        <v/>
      </c>
      <c r="Y12" s="1564" t="str">
        <f>IF(OR($B12=0,X12=0),"",X12/$B12)</f>
        <v/>
      </c>
      <c r="AA12" s="1564" t="str">
        <f>IF(OR($B12=0,Z12=0),"",Z12/$B12)</f>
        <v/>
      </c>
      <c r="AC12" s="1564" t="str">
        <f>IF(OR($B12=0,AB12=0),"",AB12/$B12)</f>
        <v/>
      </c>
      <c r="AE12" s="1564" t="str">
        <f>IF(OR($B12=0,AD12=0),"",AD12/$B12)</f>
        <v/>
      </c>
      <c r="AG12" s="1564" t="str">
        <f>IF(OR($B12=0,AF12=0),"",AF12/$B12)</f>
        <v/>
      </c>
      <c r="AI12" s="1564" t="str">
        <f>IF(OR($B12=0,AH12=0),"",AH12/$B12)</f>
        <v/>
      </c>
      <c r="AJ12">
        <v>189</v>
      </c>
      <c r="AK12" s="1564">
        <f>IF(OR($B12=0,AJ12=0),"",AJ12/$B12)</f>
        <v>378</v>
      </c>
      <c r="AM12" s="1564" t="str">
        <f>IF(OR($B12=0,AL12=0),"",AL12/$B12)</f>
        <v/>
      </c>
      <c r="AO12" s="1564" t="str">
        <f>IF(OR($B12=0,AN12=0),"",AN12/$B12)</f>
        <v/>
      </c>
      <c r="AP12">
        <v>189</v>
      </c>
      <c r="AQ12" s="1564">
        <f>IF(OR($B12=0,AP12=0),"",AP12/$B12)</f>
        <v>378</v>
      </c>
    </row>
    <row r="13" spans="1:43">
      <c r="A13" t="s">
        <v>725</v>
      </c>
      <c r="B13">
        <v>7.27</v>
      </c>
      <c r="D13">
        <v>183173</v>
      </c>
      <c r="E13" s="1564">
        <f t="shared" ref="E13:G28" si="0">IF(OR($B13=0,D13=0),"",D13/$B13)</f>
        <v>25195.735900962864</v>
      </c>
      <c r="G13" s="1564" t="str">
        <f t="shared" si="0"/>
        <v/>
      </c>
      <c r="H13">
        <v>7096</v>
      </c>
      <c r="I13" s="1564">
        <f t="shared" ref="I13:I76" si="1">IF(OR($B13=0,H13=0),"",H13/$B13)</f>
        <v>976.0660247592848</v>
      </c>
      <c r="K13" s="1564" t="str">
        <f t="shared" ref="K13:K76" si="2">IF(OR($B13=0,J13=0),"",J13/$B13)</f>
        <v/>
      </c>
      <c r="M13" s="1564" t="str">
        <f t="shared" ref="M13:M76" si="3">IF(OR($B13=0,L13=0),"",L13/$B13)</f>
        <v/>
      </c>
      <c r="O13" s="1564" t="str">
        <f t="shared" ref="O13:O76" si="4">IF(OR($B13=0,N13=0),"",N13/$B13)</f>
        <v/>
      </c>
      <c r="P13">
        <v>931</v>
      </c>
      <c r="Q13" s="1564">
        <f t="shared" ref="Q13:Q76" si="5">IF(OR($B13=0,P13=0),"",P13/$B13)</f>
        <v>128.06052269601102</v>
      </c>
      <c r="R13">
        <v>16966</v>
      </c>
      <c r="S13" s="1564">
        <f t="shared" ref="S13:S76" si="6">IF(OR($B13=0,R13=0),"",R13/$B13)</f>
        <v>2333.700137551582</v>
      </c>
      <c r="U13" s="1564" t="str">
        <f t="shared" ref="U13:U76" si="7">IF(OR($B13=0,T13=0),"",T13/$B13)</f>
        <v/>
      </c>
      <c r="V13">
        <v>7956</v>
      </c>
      <c r="W13" s="1564">
        <f t="shared" ref="W13:W76" si="8">IF(OR($B13=0,V13=0),"",V13/$B13)</f>
        <v>1094.3603851444293</v>
      </c>
      <c r="Y13" s="1564" t="str">
        <f t="shared" ref="Y13:Y76" si="9">IF(OR($B13=0,X13=0),"",X13/$B13)</f>
        <v/>
      </c>
      <c r="AA13" s="1564" t="str">
        <f t="shared" ref="AA13:AA76" si="10">IF(OR($B13=0,Z13=0),"",Z13/$B13)</f>
        <v/>
      </c>
      <c r="AC13" s="1564" t="str">
        <f t="shared" ref="AC13:AC76" si="11">IF(OR($B13=0,AB13=0),"",AB13/$B13)</f>
        <v/>
      </c>
      <c r="AD13">
        <v>1338</v>
      </c>
      <c r="AE13" s="1564">
        <f t="shared" ref="AE13:AE76" si="12">IF(OR($B13=0,AD13=0),"",AD13/$B13)</f>
        <v>184.04401650618982</v>
      </c>
      <c r="AG13" s="1564" t="str">
        <f t="shared" ref="AG13:AG76" si="13">IF(OR($B13=0,AF13=0),"",AF13/$B13)</f>
        <v/>
      </c>
      <c r="AI13" s="1564" t="str">
        <f t="shared" ref="AI13:AI76" si="14">IF(OR($B13=0,AH13=0),"",AH13/$B13)</f>
        <v/>
      </c>
      <c r="AJ13">
        <v>6355</v>
      </c>
      <c r="AK13" s="1564">
        <f t="shared" ref="AK13:AK76" si="15">IF(OR($B13=0,AJ13=0),"",AJ13/$B13)</f>
        <v>874.14030261348012</v>
      </c>
      <c r="AM13" s="1564" t="str">
        <f t="shared" ref="AM13:AM76" si="16">IF(OR($B13=0,AL13=0),"",AL13/$B13)</f>
        <v/>
      </c>
      <c r="AN13">
        <v>1108</v>
      </c>
      <c r="AO13" s="1564">
        <f t="shared" ref="AO13:AO76" si="17">IF(OR($B13=0,AN13=0),"",AN13/$B13)</f>
        <v>152.40715268225586</v>
      </c>
      <c r="AP13">
        <v>41750</v>
      </c>
      <c r="AQ13" s="1564">
        <f t="shared" ref="AQ13:AQ76" si="18">IF(OR($B13=0,AP13=0),"",AP13/$B13)</f>
        <v>5742.7785419532329</v>
      </c>
    </row>
    <row r="14" spans="1:43">
      <c r="A14" t="s">
        <v>691</v>
      </c>
      <c r="B14">
        <v>2.56</v>
      </c>
      <c r="D14">
        <v>593612</v>
      </c>
      <c r="E14" s="1564">
        <f t="shared" si="0"/>
        <v>231879.6875</v>
      </c>
      <c r="G14" s="1564" t="str">
        <f t="shared" si="0"/>
        <v/>
      </c>
      <c r="I14" s="1564" t="str">
        <f t="shared" si="1"/>
        <v/>
      </c>
      <c r="K14" s="1564" t="str">
        <f t="shared" si="2"/>
        <v/>
      </c>
      <c r="M14" s="1564" t="str">
        <f t="shared" si="3"/>
        <v/>
      </c>
      <c r="O14" s="1564" t="str">
        <f t="shared" si="4"/>
        <v/>
      </c>
      <c r="P14">
        <v>349</v>
      </c>
      <c r="Q14" s="1564">
        <f t="shared" si="5"/>
        <v>136.328125</v>
      </c>
      <c r="R14">
        <v>231</v>
      </c>
      <c r="S14" s="1564">
        <f t="shared" si="6"/>
        <v>90.234375</v>
      </c>
      <c r="U14" s="1564" t="str">
        <f t="shared" si="7"/>
        <v/>
      </c>
      <c r="V14">
        <v>4603</v>
      </c>
      <c r="W14" s="1564">
        <f t="shared" si="8"/>
        <v>1798.046875</v>
      </c>
      <c r="Y14" s="1564" t="str">
        <f t="shared" si="9"/>
        <v/>
      </c>
      <c r="AA14" s="1564" t="str">
        <f t="shared" si="10"/>
        <v/>
      </c>
      <c r="AB14">
        <v>600</v>
      </c>
      <c r="AC14" s="1564">
        <f t="shared" si="11"/>
        <v>234.375</v>
      </c>
      <c r="AE14" s="1564" t="str">
        <f t="shared" si="12"/>
        <v/>
      </c>
      <c r="AG14" s="1564" t="str">
        <f t="shared" si="13"/>
        <v/>
      </c>
      <c r="AI14" s="1564" t="str">
        <f t="shared" si="14"/>
        <v/>
      </c>
      <c r="AJ14">
        <v>16135</v>
      </c>
      <c r="AK14" s="1564">
        <f t="shared" si="15"/>
        <v>6302.734375</v>
      </c>
      <c r="AM14" s="1564" t="str">
        <f t="shared" si="16"/>
        <v/>
      </c>
      <c r="AN14">
        <v>452</v>
      </c>
      <c r="AO14" s="1564">
        <f t="shared" si="17"/>
        <v>176.5625</v>
      </c>
      <c r="AP14">
        <v>22370</v>
      </c>
      <c r="AQ14" s="1564">
        <f t="shared" si="18"/>
        <v>8738.28125</v>
      </c>
    </row>
    <row r="15" spans="1:43">
      <c r="A15" t="s">
        <v>692</v>
      </c>
      <c r="B15">
        <v>0.1</v>
      </c>
      <c r="D15">
        <v>579813</v>
      </c>
      <c r="E15" s="1564">
        <f t="shared" si="0"/>
        <v>5798130</v>
      </c>
      <c r="G15" s="1564" t="str">
        <f t="shared" si="0"/>
        <v/>
      </c>
      <c r="I15" s="1564" t="str">
        <f t="shared" si="1"/>
        <v/>
      </c>
      <c r="K15" s="1564" t="str">
        <f t="shared" si="2"/>
        <v/>
      </c>
      <c r="M15" s="1564" t="str">
        <f t="shared" si="3"/>
        <v/>
      </c>
      <c r="O15" s="1564" t="str">
        <f t="shared" si="4"/>
        <v/>
      </c>
      <c r="Q15" s="1564" t="str">
        <f t="shared" si="5"/>
        <v/>
      </c>
      <c r="S15" s="1564" t="str">
        <f t="shared" si="6"/>
        <v/>
      </c>
      <c r="U15" s="1564" t="str">
        <f t="shared" si="7"/>
        <v/>
      </c>
      <c r="V15">
        <v>155</v>
      </c>
      <c r="W15" s="1564">
        <f t="shared" si="8"/>
        <v>1550</v>
      </c>
      <c r="Y15" s="1564" t="str">
        <f t="shared" si="9"/>
        <v/>
      </c>
      <c r="AA15" s="1564" t="str">
        <f t="shared" si="10"/>
        <v/>
      </c>
      <c r="AC15" s="1564" t="str">
        <f t="shared" si="11"/>
        <v/>
      </c>
      <c r="AE15" s="1564" t="str">
        <f t="shared" si="12"/>
        <v/>
      </c>
      <c r="AG15" s="1564" t="str">
        <f t="shared" si="13"/>
        <v/>
      </c>
      <c r="AI15" s="1564" t="str">
        <f t="shared" si="14"/>
        <v/>
      </c>
      <c r="AJ15">
        <v>100</v>
      </c>
      <c r="AK15" s="1564">
        <f t="shared" si="15"/>
        <v>1000</v>
      </c>
      <c r="AM15" s="1564" t="str">
        <f t="shared" si="16"/>
        <v/>
      </c>
      <c r="AO15" s="1564" t="str">
        <f t="shared" si="17"/>
        <v/>
      </c>
      <c r="AP15">
        <v>255</v>
      </c>
      <c r="AQ15" s="1564">
        <f t="shared" si="18"/>
        <v>2550</v>
      </c>
    </row>
    <row r="16" spans="1:43">
      <c r="A16" t="s">
        <v>726</v>
      </c>
      <c r="B16">
        <v>0.82</v>
      </c>
      <c r="D16">
        <v>48865</v>
      </c>
      <c r="E16" s="1564">
        <f t="shared" si="0"/>
        <v>59591.463414634149</v>
      </c>
      <c r="G16" s="1564" t="str">
        <f t="shared" si="0"/>
        <v/>
      </c>
      <c r="I16" s="1564" t="str">
        <f t="shared" si="1"/>
        <v/>
      </c>
      <c r="K16" s="1564" t="str">
        <f t="shared" si="2"/>
        <v/>
      </c>
      <c r="M16" s="1564" t="str">
        <f t="shared" si="3"/>
        <v/>
      </c>
      <c r="O16" s="1564" t="str">
        <f t="shared" si="4"/>
        <v/>
      </c>
      <c r="P16">
        <v>129</v>
      </c>
      <c r="Q16" s="1564">
        <f t="shared" si="5"/>
        <v>157.3170731707317</v>
      </c>
      <c r="R16">
        <v>2167</v>
      </c>
      <c r="S16" s="1564">
        <f t="shared" si="6"/>
        <v>2642.6829268292686</v>
      </c>
      <c r="U16" s="1564" t="str">
        <f t="shared" si="7"/>
        <v/>
      </c>
      <c r="W16" s="1564" t="str">
        <f t="shared" si="8"/>
        <v/>
      </c>
      <c r="Y16" s="1564" t="str">
        <f t="shared" si="9"/>
        <v/>
      </c>
      <c r="AA16" s="1564" t="str">
        <f t="shared" si="10"/>
        <v/>
      </c>
      <c r="AC16" s="1564" t="str">
        <f t="shared" si="11"/>
        <v/>
      </c>
      <c r="AE16" s="1564" t="str">
        <f t="shared" si="12"/>
        <v/>
      </c>
      <c r="AG16" s="1564" t="str">
        <f t="shared" si="13"/>
        <v/>
      </c>
      <c r="AI16" s="1564" t="str">
        <f t="shared" si="14"/>
        <v/>
      </c>
      <c r="AJ16">
        <v>2865</v>
      </c>
      <c r="AK16" s="1564">
        <f t="shared" si="15"/>
        <v>3493.9024390243903</v>
      </c>
      <c r="AM16" s="1564" t="str">
        <f t="shared" si="16"/>
        <v/>
      </c>
      <c r="AO16" s="1564" t="str">
        <f t="shared" si="17"/>
        <v/>
      </c>
      <c r="AP16">
        <v>5161</v>
      </c>
      <c r="AQ16" s="1564">
        <f t="shared" si="18"/>
        <v>6293.9024390243903</v>
      </c>
    </row>
    <row r="17" spans="1:43">
      <c r="A17" t="s">
        <v>695</v>
      </c>
      <c r="B17">
        <v>6.42</v>
      </c>
      <c r="D17">
        <v>120382</v>
      </c>
      <c r="E17" s="1564">
        <f t="shared" si="0"/>
        <v>18751.090342679126</v>
      </c>
      <c r="G17" s="1564" t="str">
        <f t="shared" si="0"/>
        <v/>
      </c>
      <c r="I17" s="1564" t="str">
        <f t="shared" si="1"/>
        <v/>
      </c>
      <c r="K17" s="1564" t="str">
        <f t="shared" si="2"/>
        <v/>
      </c>
      <c r="M17" s="1564" t="str">
        <f t="shared" si="3"/>
        <v/>
      </c>
      <c r="N17">
        <v>142</v>
      </c>
      <c r="O17" s="1564">
        <f t="shared" si="4"/>
        <v>22.118380062305295</v>
      </c>
      <c r="P17">
        <v>3381</v>
      </c>
      <c r="Q17" s="1564">
        <f t="shared" si="5"/>
        <v>526.63551401869154</v>
      </c>
      <c r="R17">
        <v>454</v>
      </c>
      <c r="S17" s="1564">
        <f t="shared" si="6"/>
        <v>70.716510903426794</v>
      </c>
      <c r="U17" s="1564" t="str">
        <f t="shared" si="7"/>
        <v/>
      </c>
      <c r="W17" s="1564" t="str">
        <f t="shared" si="8"/>
        <v/>
      </c>
      <c r="Y17" s="1564" t="str">
        <f t="shared" si="9"/>
        <v/>
      </c>
      <c r="AA17" s="1564" t="str">
        <f t="shared" si="10"/>
        <v/>
      </c>
      <c r="AC17" s="1564" t="str">
        <f t="shared" si="11"/>
        <v/>
      </c>
      <c r="AE17" s="1564" t="str">
        <f t="shared" si="12"/>
        <v/>
      </c>
      <c r="AG17" s="1564" t="str">
        <f t="shared" si="13"/>
        <v/>
      </c>
      <c r="AI17" s="1564" t="str">
        <f t="shared" si="14"/>
        <v/>
      </c>
      <c r="AJ17">
        <v>1392</v>
      </c>
      <c r="AK17" s="1564">
        <f t="shared" si="15"/>
        <v>216.82242990654206</v>
      </c>
      <c r="AM17" s="1564" t="str">
        <f t="shared" si="16"/>
        <v/>
      </c>
      <c r="AN17">
        <v>3085</v>
      </c>
      <c r="AO17" s="1564">
        <f t="shared" si="17"/>
        <v>480.52959501557632</v>
      </c>
      <c r="AP17">
        <v>8454</v>
      </c>
      <c r="AQ17" s="1564">
        <f t="shared" si="18"/>
        <v>1316.8224299065421</v>
      </c>
    </row>
    <row r="18" spans="1:43">
      <c r="A18" t="s">
        <v>727</v>
      </c>
      <c r="B18">
        <v>114.45</v>
      </c>
      <c r="D18">
        <v>10706087</v>
      </c>
      <c r="E18" s="1564">
        <f t="shared" si="0"/>
        <v>93543.792048929667</v>
      </c>
      <c r="G18" s="1564" t="str">
        <f t="shared" si="0"/>
        <v/>
      </c>
      <c r="H18">
        <v>86017</v>
      </c>
      <c r="I18" s="1564">
        <f t="shared" si="1"/>
        <v>751.56837046745306</v>
      </c>
      <c r="K18" s="1564" t="str">
        <f t="shared" si="2"/>
        <v/>
      </c>
      <c r="M18" s="1564" t="str">
        <f t="shared" si="3"/>
        <v/>
      </c>
      <c r="N18">
        <v>11561</v>
      </c>
      <c r="O18" s="1564">
        <f t="shared" si="4"/>
        <v>101.01354303189166</v>
      </c>
      <c r="P18">
        <v>34691</v>
      </c>
      <c r="Q18" s="1564">
        <f t="shared" si="5"/>
        <v>303.11052861511575</v>
      </c>
      <c r="R18">
        <v>61994</v>
      </c>
      <c r="S18" s="1564">
        <f t="shared" si="6"/>
        <v>541.66885102664912</v>
      </c>
      <c r="T18">
        <v>632</v>
      </c>
      <c r="U18" s="1564">
        <f t="shared" si="7"/>
        <v>5.5220620358235033</v>
      </c>
      <c r="V18">
        <v>145632</v>
      </c>
      <c r="W18" s="1564">
        <f t="shared" si="8"/>
        <v>1272.4508519003932</v>
      </c>
      <c r="X18">
        <v>12249</v>
      </c>
      <c r="Y18" s="1564">
        <f t="shared" si="9"/>
        <v>107.02490170380078</v>
      </c>
      <c r="AA18" s="1564" t="str">
        <f t="shared" si="10"/>
        <v/>
      </c>
      <c r="AB18">
        <v>219405</v>
      </c>
      <c r="AC18" s="1564">
        <f t="shared" si="11"/>
        <v>1917.0380078636958</v>
      </c>
      <c r="AE18" s="1564" t="str">
        <f t="shared" si="12"/>
        <v/>
      </c>
      <c r="AG18" s="1564" t="str">
        <f t="shared" si="13"/>
        <v/>
      </c>
      <c r="AI18" s="1564" t="str">
        <f t="shared" si="14"/>
        <v/>
      </c>
      <c r="AJ18">
        <v>8781</v>
      </c>
      <c r="AK18" s="1564">
        <f t="shared" si="15"/>
        <v>76.723460026212322</v>
      </c>
      <c r="AM18" s="1564" t="str">
        <f t="shared" si="16"/>
        <v/>
      </c>
      <c r="AN18">
        <v>115500</v>
      </c>
      <c r="AO18" s="1564">
        <f t="shared" si="17"/>
        <v>1009.1743119266055</v>
      </c>
      <c r="AP18">
        <v>696462</v>
      </c>
      <c r="AQ18" s="1564">
        <f t="shared" si="18"/>
        <v>6085.2948885976411</v>
      </c>
    </row>
    <row r="19" spans="1:43">
      <c r="B19">
        <v>0.78</v>
      </c>
      <c r="E19" s="1564" t="str">
        <f t="shared" si="0"/>
        <v/>
      </c>
      <c r="G19" s="1564" t="str">
        <f t="shared" si="0"/>
        <v/>
      </c>
      <c r="I19" s="1564" t="str">
        <f t="shared" si="1"/>
        <v/>
      </c>
      <c r="K19" s="1564" t="str">
        <f t="shared" si="2"/>
        <v/>
      </c>
      <c r="M19" s="1564" t="str">
        <f t="shared" si="3"/>
        <v/>
      </c>
      <c r="O19" s="1564" t="str">
        <f t="shared" si="4"/>
        <v/>
      </c>
      <c r="P19">
        <v>779</v>
      </c>
      <c r="Q19" s="1564">
        <f t="shared" si="5"/>
        <v>998.71794871794873</v>
      </c>
      <c r="S19" s="1564" t="str">
        <f t="shared" si="6"/>
        <v/>
      </c>
      <c r="U19" s="1564" t="str">
        <f t="shared" si="7"/>
        <v/>
      </c>
      <c r="W19" s="1564" t="str">
        <f t="shared" si="8"/>
        <v/>
      </c>
      <c r="Y19" s="1564" t="str">
        <f t="shared" si="9"/>
        <v/>
      </c>
      <c r="AA19" s="1564" t="str">
        <f t="shared" si="10"/>
        <v/>
      </c>
      <c r="AC19" s="1564" t="str">
        <f t="shared" si="11"/>
        <v/>
      </c>
      <c r="AE19" s="1564" t="str">
        <f t="shared" si="12"/>
        <v/>
      </c>
      <c r="AG19" s="1564" t="str">
        <f t="shared" si="13"/>
        <v/>
      </c>
      <c r="AI19" s="1564" t="str">
        <f t="shared" si="14"/>
        <v/>
      </c>
      <c r="AK19" s="1564" t="str">
        <f t="shared" si="15"/>
        <v/>
      </c>
      <c r="AM19" s="1564" t="str">
        <f t="shared" si="16"/>
        <v/>
      </c>
      <c r="AO19" s="1564" t="str">
        <f t="shared" si="17"/>
        <v/>
      </c>
      <c r="AP19">
        <v>779</v>
      </c>
      <c r="AQ19" s="1564">
        <f t="shared" si="18"/>
        <v>998.71794871794873</v>
      </c>
    </row>
    <row r="20" spans="1:43">
      <c r="A20" t="s">
        <v>699</v>
      </c>
      <c r="B20">
        <v>8.68</v>
      </c>
      <c r="D20">
        <v>429415.69</v>
      </c>
      <c r="E20" s="1564">
        <f t="shared" si="0"/>
        <v>49471.85368663595</v>
      </c>
      <c r="G20" s="1564" t="str">
        <f t="shared" si="0"/>
        <v/>
      </c>
      <c r="I20" s="1564" t="str">
        <f t="shared" si="1"/>
        <v/>
      </c>
      <c r="K20" s="1564" t="str">
        <f t="shared" si="2"/>
        <v/>
      </c>
      <c r="M20" s="1564" t="str">
        <f t="shared" si="3"/>
        <v/>
      </c>
      <c r="N20">
        <v>484.65</v>
      </c>
      <c r="O20" s="1564">
        <f t="shared" si="4"/>
        <v>55.835253456221196</v>
      </c>
      <c r="P20">
        <v>2649.43</v>
      </c>
      <c r="Q20" s="1564">
        <f t="shared" si="5"/>
        <v>305.23387096774195</v>
      </c>
      <c r="S20" s="1564" t="str">
        <f t="shared" si="6"/>
        <v/>
      </c>
      <c r="U20" s="1564" t="str">
        <f t="shared" si="7"/>
        <v/>
      </c>
      <c r="V20">
        <v>12920.11</v>
      </c>
      <c r="W20" s="1564">
        <f t="shared" si="8"/>
        <v>1488.491935483871</v>
      </c>
      <c r="Y20" s="1564" t="str">
        <f t="shared" si="9"/>
        <v/>
      </c>
      <c r="AA20" s="1564" t="str">
        <f t="shared" si="10"/>
        <v/>
      </c>
      <c r="AC20" s="1564" t="str">
        <f t="shared" si="11"/>
        <v/>
      </c>
      <c r="AE20" s="1564" t="str">
        <f t="shared" si="12"/>
        <v/>
      </c>
      <c r="AG20" s="1564" t="str">
        <f t="shared" si="13"/>
        <v/>
      </c>
      <c r="AI20" s="1564" t="str">
        <f t="shared" si="14"/>
        <v/>
      </c>
      <c r="AJ20">
        <v>51470.8</v>
      </c>
      <c r="AK20" s="1564">
        <f t="shared" si="15"/>
        <v>5929.8156682027657</v>
      </c>
      <c r="AM20" s="1564" t="str">
        <f t="shared" si="16"/>
        <v/>
      </c>
      <c r="AN20">
        <v>531</v>
      </c>
      <c r="AO20" s="1564">
        <f t="shared" si="17"/>
        <v>61.175115207373274</v>
      </c>
      <c r="AP20">
        <v>68055.990000000005</v>
      </c>
      <c r="AQ20" s="1564">
        <f t="shared" si="18"/>
        <v>7840.5518433179732</v>
      </c>
    </row>
    <row r="21" spans="1:43">
      <c r="A21" t="s">
        <v>700</v>
      </c>
      <c r="B21">
        <v>4.0599999999999996</v>
      </c>
      <c r="D21">
        <v>16130</v>
      </c>
      <c r="E21" s="1564">
        <f t="shared" si="0"/>
        <v>3972.9064039408872</v>
      </c>
      <c r="F21">
        <v>1050</v>
      </c>
      <c r="G21" s="1564">
        <f t="shared" si="0"/>
        <v>258.62068965517244</v>
      </c>
      <c r="I21" s="1564" t="str">
        <f t="shared" si="1"/>
        <v/>
      </c>
      <c r="K21" s="1564" t="str">
        <f t="shared" si="2"/>
        <v/>
      </c>
      <c r="M21" s="1564" t="str">
        <f t="shared" si="3"/>
        <v/>
      </c>
      <c r="O21" s="1564" t="str">
        <f t="shared" si="4"/>
        <v/>
      </c>
      <c r="P21">
        <v>1537</v>
      </c>
      <c r="Q21" s="1564">
        <f t="shared" si="5"/>
        <v>378.57142857142861</v>
      </c>
      <c r="R21">
        <v>50</v>
      </c>
      <c r="S21" s="1564">
        <f t="shared" si="6"/>
        <v>12.315270935960593</v>
      </c>
      <c r="T21">
        <v>394</v>
      </c>
      <c r="U21" s="1564">
        <f t="shared" si="7"/>
        <v>97.044334975369466</v>
      </c>
      <c r="W21" s="1564" t="str">
        <f t="shared" si="8"/>
        <v/>
      </c>
      <c r="Y21" s="1564" t="str">
        <f t="shared" si="9"/>
        <v/>
      </c>
      <c r="AA21" s="1564" t="str">
        <f t="shared" si="10"/>
        <v/>
      </c>
      <c r="AB21">
        <v>266</v>
      </c>
      <c r="AC21" s="1564">
        <f t="shared" si="11"/>
        <v>65.517241379310349</v>
      </c>
      <c r="AE21" s="1564" t="str">
        <f t="shared" si="12"/>
        <v/>
      </c>
      <c r="AG21" s="1564" t="str">
        <f t="shared" si="13"/>
        <v/>
      </c>
      <c r="AI21" s="1564" t="str">
        <f t="shared" si="14"/>
        <v/>
      </c>
      <c r="AJ21">
        <v>944</v>
      </c>
      <c r="AK21" s="1564">
        <f t="shared" si="15"/>
        <v>232.51231527093597</v>
      </c>
      <c r="AM21" s="1564" t="str">
        <f t="shared" si="16"/>
        <v/>
      </c>
      <c r="AO21" s="1564" t="str">
        <f t="shared" si="17"/>
        <v/>
      </c>
      <c r="AP21">
        <v>4241</v>
      </c>
      <c r="AQ21" s="1564">
        <f t="shared" si="18"/>
        <v>1044.5812807881775</v>
      </c>
    </row>
    <row r="22" spans="1:43">
      <c r="A22" t="s">
        <v>707</v>
      </c>
      <c r="B22">
        <v>3.6</v>
      </c>
      <c r="D22">
        <v>76364</v>
      </c>
      <c r="E22" s="1564">
        <f t="shared" si="0"/>
        <v>21212.222222222223</v>
      </c>
      <c r="G22" s="1564" t="str">
        <f t="shared" si="0"/>
        <v/>
      </c>
      <c r="I22" s="1564" t="str">
        <f t="shared" si="1"/>
        <v/>
      </c>
      <c r="K22" s="1564" t="str">
        <f t="shared" si="2"/>
        <v/>
      </c>
      <c r="M22" s="1564" t="str">
        <f t="shared" si="3"/>
        <v/>
      </c>
      <c r="N22">
        <v>120</v>
      </c>
      <c r="O22" s="1564">
        <f t="shared" si="4"/>
        <v>33.333333333333336</v>
      </c>
      <c r="Q22" s="1564" t="str">
        <f t="shared" si="5"/>
        <v/>
      </c>
      <c r="R22">
        <v>994</v>
      </c>
      <c r="S22" s="1564">
        <f t="shared" si="6"/>
        <v>276.11111111111109</v>
      </c>
      <c r="U22" s="1564" t="str">
        <f t="shared" si="7"/>
        <v/>
      </c>
      <c r="V22">
        <v>1118</v>
      </c>
      <c r="W22" s="1564">
        <f t="shared" si="8"/>
        <v>310.55555555555554</v>
      </c>
      <c r="Y22" s="1564" t="str">
        <f t="shared" si="9"/>
        <v/>
      </c>
      <c r="AA22" s="1564" t="str">
        <f t="shared" si="10"/>
        <v/>
      </c>
      <c r="AC22" s="1564" t="str">
        <f t="shared" si="11"/>
        <v/>
      </c>
      <c r="AE22" s="1564" t="str">
        <f t="shared" si="12"/>
        <v/>
      </c>
      <c r="AG22" s="1564" t="str">
        <f t="shared" si="13"/>
        <v/>
      </c>
      <c r="AI22" s="1564" t="str">
        <f t="shared" si="14"/>
        <v/>
      </c>
      <c r="AJ22">
        <v>13437</v>
      </c>
      <c r="AK22" s="1564">
        <f t="shared" si="15"/>
        <v>3732.5</v>
      </c>
      <c r="AM22" s="1564" t="str">
        <f t="shared" si="16"/>
        <v/>
      </c>
      <c r="AO22" s="1564" t="str">
        <f t="shared" si="17"/>
        <v/>
      </c>
      <c r="AP22">
        <v>15669</v>
      </c>
      <c r="AQ22" s="1564">
        <f t="shared" si="18"/>
        <v>4352.5</v>
      </c>
    </row>
    <row r="23" spans="1:43">
      <c r="B23">
        <v>7.06</v>
      </c>
      <c r="D23">
        <v>135478</v>
      </c>
      <c r="E23" s="1564">
        <f t="shared" si="0"/>
        <v>19189.518413597736</v>
      </c>
      <c r="G23" s="1564" t="str">
        <f t="shared" si="0"/>
        <v/>
      </c>
      <c r="I23" s="1564" t="str">
        <f t="shared" si="1"/>
        <v/>
      </c>
      <c r="K23" s="1564" t="str">
        <f t="shared" si="2"/>
        <v/>
      </c>
      <c r="M23" s="1564" t="str">
        <f t="shared" si="3"/>
        <v/>
      </c>
      <c r="N23">
        <v>35</v>
      </c>
      <c r="O23" s="1564">
        <f t="shared" si="4"/>
        <v>4.9575070821529748</v>
      </c>
      <c r="P23">
        <v>78</v>
      </c>
      <c r="Q23" s="1564">
        <f t="shared" si="5"/>
        <v>11.04815864022663</v>
      </c>
      <c r="R23">
        <v>263</v>
      </c>
      <c r="S23" s="1564">
        <f t="shared" si="6"/>
        <v>37.252124645892351</v>
      </c>
      <c r="U23" s="1564" t="str">
        <f t="shared" si="7"/>
        <v/>
      </c>
      <c r="V23">
        <v>708</v>
      </c>
      <c r="W23" s="1564">
        <f t="shared" si="8"/>
        <v>100.28328611898017</v>
      </c>
      <c r="Y23" s="1564" t="str">
        <f t="shared" si="9"/>
        <v/>
      </c>
      <c r="AA23" s="1564" t="str">
        <f t="shared" si="10"/>
        <v/>
      </c>
      <c r="AC23" s="1564" t="str">
        <f t="shared" si="11"/>
        <v/>
      </c>
      <c r="AE23" s="1564" t="str">
        <f t="shared" si="12"/>
        <v/>
      </c>
      <c r="AG23" s="1564" t="str">
        <f t="shared" si="13"/>
        <v/>
      </c>
      <c r="AI23" s="1564" t="str">
        <f t="shared" si="14"/>
        <v/>
      </c>
      <c r="AJ23">
        <v>31305</v>
      </c>
      <c r="AK23" s="1564">
        <f t="shared" si="15"/>
        <v>4434.1359773371105</v>
      </c>
      <c r="AM23" s="1564" t="str">
        <f t="shared" si="16"/>
        <v/>
      </c>
      <c r="AO23" s="1564" t="str">
        <f t="shared" si="17"/>
        <v/>
      </c>
      <c r="AP23">
        <v>32389</v>
      </c>
      <c r="AQ23" s="1564">
        <f t="shared" si="18"/>
        <v>4587.6770538243627</v>
      </c>
    </row>
    <row r="24" spans="1:43">
      <c r="A24" t="s">
        <v>728</v>
      </c>
      <c r="B24">
        <v>5.92</v>
      </c>
      <c r="D24">
        <v>6673</v>
      </c>
      <c r="E24" s="1564">
        <f t="shared" si="0"/>
        <v>1127.1959459459461</v>
      </c>
      <c r="G24" s="1564" t="str">
        <f t="shared" si="0"/>
        <v/>
      </c>
      <c r="I24" s="1564" t="str">
        <f t="shared" si="1"/>
        <v/>
      </c>
      <c r="K24" s="1564" t="str">
        <f t="shared" si="2"/>
        <v/>
      </c>
      <c r="M24" s="1564" t="str">
        <f t="shared" si="3"/>
        <v/>
      </c>
      <c r="O24" s="1564" t="str">
        <f t="shared" si="4"/>
        <v/>
      </c>
      <c r="P24">
        <v>1064</v>
      </c>
      <c r="Q24" s="1564">
        <f t="shared" si="5"/>
        <v>179.72972972972974</v>
      </c>
      <c r="S24" s="1564" t="str">
        <f t="shared" si="6"/>
        <v/>
      </c>
      <c r="T24">
        <v>28</v>
      </c>
      <c r="U24" s="1564">
        <f t="shared" si="7"/>
        <v>4.7297297297297298</v>
      </c>
      <c r="W24" s="1564" t="str">
        <f t="shared" si="8"/>
        <v/>
      </c>
      <c r="Y24" s="1564" t="str">
        <f t="shared" si="9"/>
        <v/>
      </c>
      <c r="AA24" s="1564" t="str">
        <f t="shared" si="10"/>
        <v/>
      </c>
      <c r="AC24" s="1564" t="str">
        <f t="shared" si="11"/>
        <v/>
      </c>
      <c r="AE24" s="1564" t="str">
        <f t="shared" si="12"/>
        <v/>
      </c>
      <c r="AG24" s="1564" t="str">
        <f t="shared" si="13"/>
        <v/>
      </c>
      <c r="AI24" s="1564" t="str">
        <f t="shared" si="14"/>
        <v/>
      </c>
      <c r="AK24" s="1564" t="str">
        <f t="shared" si="15"/>
        <v/>
      </c>
      <c r="AM24" s="1564" t="str">
        <f t="shared" si="16"/>
        <v/>
      </c>
      <c r="AO24" s="1564" t="str">
        <f t="shared" si="17"/>
        <v/>
      </c>
      <c r="AP24">
        <v>1092</v>
      </c>
      <c r="AQ24" s="1564">
        <f t="shared" si="18"/>
        <v>184.45945945945945</v>
      </c>
    </row>
    <row r="25" spans="1:43">
      <c r="A25" t="s">
        <v>713</v>
      </c>
      <c r="B25">
        <v>1.41</v>
      </c>
      <c r="D25">
        <v>8011</v>
      </c>
      <c r="E25" s="1564">
        <f t="shared" si="0"/>
        <v>5681.5602836879434</v>
      </c>
      <c r="G25" s="1564" t="str">
        <f t="shared" si="0"/>
        <v/>
      </c>
      <c r="I25" s="1564" t="str">
        <f t="shared" si="1"/>
        <v/>
      </c>
      <c r="K25" s="1564" t="str">
        <f t="shared" si="2"/>
        <v/>
      </c>
      <c r="M25" s="1564" t="str">
        <f t="shared" si="3"/>
        <v/>
      </c>
      <c r="O25" s="1564" t="str">
        <f t="shared" si="4"/>
        <v/>
      </c>
      <c r="P25">
        <v>345</v>
      </c>
      <c r="Q25" s="1564">
        <f t="shared" si="5"/>
        <v>244.68085106382981</v>
      </c>
      <c r="S25" s="1564" t="str">
        <f t="shared" si="6"/>
        <v/>
      </c>
      <c r="U25" s="1564" t="str">
        <f t="shared" si="7"/>
        <v/>
      </c>
      <c r="W25" s="1564" t="str">
        <f t="shared" si="8"/>
        <v/>
      </c>
      <c r="Y25" s="1564" t="str">
        <f t="shared" si="9"/>
        <v/>
      </c>
      <c r="AA25" s="1564" t="str">
        <f t="shared" si="10"/>
        <v/>
      </c>
      <c r="AC25" s="1564" t="str">
        <f t="shared" si="11"/>
        <v/>
      </c>
      <c r="AE25" s="1564" t="str">
        <f t="shared" si="12"/>
        <v/>
      </c>
      <c r="AG25" s="1564" t="str">
        <f t="shared" si="13"/>
        <v/>
      </c>
      <c r="AI25" s="1564" t="str">
        <f t="shared" si="14"/>
        <v/>
      </c>
      <c r="AJ25">
        <v>452</v>
      </c>
      <c r="AK25" s="1564">
        <f t="shared" si="15"/>
        <v>320.56737588652481</v>
      </c>
      <c r="AM25" s="1564" t="str">
        <f t="shared" si="16"/>
        <v/>
      </c>
      <c r="AO25" s="1564" t="str">
        <f t="shared" si="17"/>
        <v/>
      </c>
      <c r="AP25">
        <v>797</v>
      </c>
      <c r="AQ25" s="1564">
        <f t="shared" si="18"/>
        <v>565.24822695035459</v>
      </c>
    </row>
    <row r="26" spans="1:43">
      <c r="A26" t="s">
        <v>729</v>
      </c>
      <c r="B26">
        <v>10.29</v>
      </c>
      <c r="D26">
        <v>1428495</v>
      </c>
      <c r="E26" s="1564">
        <f t="shared" si="0"/>
        <v>138823.61516034987</v>
      </c>
      <c r="G26" s="1564" t="str">
        <f t="shared" si="0"/>
        <v/>
      </c>
      <c r="H26">
        <v>1574</v>
      </c>
      <c r="I26" s="1564">
        <f t="shared" si="1"/>
        <v>152.96404275996113</v>
      </c>
      <c r="K26" s="1564" t="str">
        <f t="shared" si="2"/>
        <v/>
      </c>
      <c r="M26" s="1564" t="str">
        <f t="shared" si="3"/>
        <v/>
      </c>
      <c r="N26">
        <v>394</v>
      </c>
      <c r="O26" s="1564">
        <f t="shared" si="4"/>
        <v>38.289601554907684</v>
      </c>
      <c r="P26">
        <v>3744</v>
      </c>
      <c r="Q26" s="1564">
        <f t="shared" si="5"/>
        <v>363.84839650145773</v>
      </c>
      <c r="S26" s="1564" t="str">
        <f t="shared" si="6"/>
        <v/>
      </c>
      <c r="U26" s="1564" t="str">
        <f t="shared" si="7"/>
        <v/>
      </c>
      <c r="W26" s="1564" t="str">
        <f t="shared" si="8"/>
        <v/>
      </c>
      <c r="Y26" s="1564" t="str">
        <f t="shared" si="9"/>
        <v/>
      </c>
      <c r="AA26" s="1564" t="str">
        <f t="shared" si="10"/>
        <v/>
      </c>
      <c r="AC26" s="1564" t="str">
        <f t="shared" si="11"/>
        <v/>
      </c>
      <c r="AE26" s="1564" t="str">
        <f t="shared" si="12"/>
        <v/>
      </c>
      <c r="AG26" s="1564" t="str">
        <f t="shared" si="13"/>
        <v/>
      </c>
      <c r="AI26" s="1564" t="str">
        <f t="shared" si="14"/>
        <v/>
      </c>
      <c r="AJ26">
        <v>855229</v>
      </c>
      <c r="AK26" s="1564">
        <f t="shared" si="15"/>
        <v>83112.633624878523</v>
      </c>
      <c r="AM26" s="1564" t="str">
        <f t="shared" si="16"/>
        <v/>
      </c>
      <c r="AN26">
        <v>2785</v>
      </c>
      <c r="AO26" s="1564">
        <f t="shared" si="17"/>
        <v>270.65111758989315</v>
      </c>
      <c r="AP26">
        <v>863726</v>
      </c>
      <c r="AQ26" s="1564">
        <f t="shared" si="18"/>
        <v>83938.386783284746</v>
      </c>
    </row>
    <row r="27" spans="1:43">
      <c r="A27" t="s">
        <v>724</v>
      </c>
      <c r="B27">
        <v>7.99</v>
      </c>
      <c r="D27">
        <v>39262</v>
      </c>
      <c r="E27" s="1564">
        <f t="shared" si="0"/>
        <v>4913.8923654568207</v>
      </c>
      <c r="G27" s="1564" t="str">
        <f t="shared" si="0"/>
        <v/>
      </c>
      <c r="I27" s="1564" t="str">
        <f t="shared" si="1"/>
        <v/>
      </c>
      <c r="K27" s="1564" t="str">
        <f t="shared" si="2"/>
        <v/>
      </c>
      <c r="M27" s="1564" t="str">
        <f t="shared" si="3"/>
        <v/>
      </c>
      <c r="N27">
        <v>138</v>
      </c>
      <c r="O27" s="1564">
        <f t="shared" si="4"/>
        <v>17.271589486858574</v>
      </c>
      <c r="P27">
        <v>4573</v>
      </c>
      <c r="Q27" s="1564">
        <f t="shared" si="5"/>
        <v>572.34042553191489</v>
      </c>
      <c r="R27">
        <v>87</v>
      </c>
      <c r="S27" s="1564">
        <f t="shared" si="6"/>
        <v>10.888610763454318</v>
      </c>
      <c r="U27" s="1564" t="str">
        <f t="shared" si="7"/>
        <v/>
      </c>
      <c r="W27" s="1564" t="str">
        <f t="shared" si="8"/>
        <v/>
      </c>
      <c r="Y27" s="1564" t="str">
        <f t="shared" si="9"/>
        <v/>
      </c>
      <c r="AA27" s="1564" t="str">
        <f t="shared" si="10"/>
        <v/>
      </c>
      <c r="AC27" s="1564" t="str">
        <f t="shared" si="11"/>
        <v/>
      </c>
      <c r="AD27">
        <v>8635</v>
      </c>
      <c r="AE27" s="1564">
        <f t="shared" si="12"/>
        <v>1080.7259073842304</v>
      </c>
      <c r="AG27" s="1564" t="str">
        <f t="shared" si="13"/>
        <v/>
      </c>
      <c r="AI27" s="1564" t="str">
        <f t="shared" si="14"/>
        <v/>
      </c>
      <c r="AJ27">
        <v>1455</v>
      </c>
      <c r="AK27" s="1564">
        <f t="shared" si="15"/>
        <v>182.1026282853567</v>
      </c>
      <c r="AM27" s="1564" t="str">
        <f t="shared" si="16"/>
        <v/>
      </c>
      <c r="AO27" s="1564" t="str">
        <f t="shared" si="17"/>
        <v/>
      </c>
      <c r="AP27">
        <v>14888</v>
      </c>
      <c r="AQ27" s="1564">
        <f t="shared" si="18"/>
        <v>1863.3291614518148</v>
      </c>
    </row>
    <row r="28" spans="1:43">
      <c r="B28">
        <v>2.0699999999999998</v>
      </c>
      <c r="D28">
        <v>7796</v>
      </c>
      <c r="E28" s="1564">
        <f t="shared" si="0"/>
        <v>3766.1835748792273</v>
      </c>
      <c r="G28" s="1564" t="str">
        <f t="shared" si="0"/>
        <v/>
      </c>
      <c r="I28" s="1564" t="str">
        <f t="shared" si="1"/>
        <v/>
      </c>
      <c r="K28" s="1564" t="str">
        <f t="shared" si="2"/>
        <v/>
      </c>
      <c r="M28" s="1564" t="str">
        <f t="shared" si="3"/>
        <v/>
      </c>
      <c r="O28" s="1564" t="str">
        <f t="shared" si="4"/>
        <v/>
      </c>
      <c r="Q28" s="1564" t="str">
        <f t="shared" si="5"/>
        <v/>
      </c>
      <c r="S28" s="1564" t="str">
        <f t="shared" si="6"/>
        <v/>
      </c>
      <c r="U28" s="1564" t="str">
        <f t="shared" si="7"/>
        <v/>
      </c>
      <c r="W28" s="1564" t="str">
        <f t="shared" si="8"/>
        <v/>
      </c>
      <c r="Y28" s="1564" t="str">
        <f t="shared" si="9"/>
        <v/>
      </c>
      <c r="Z28">
        <v>117</v>
      </c>
      <c r="AA28" s="1564">
        <f t="shared" si="10"/>
        <v>56.521739130434788</v>
      </c>
      <c r="AC28" s="1564" t="str">
        <f t="shared" si="11"/>
        <v/>
      </c>
      <c r="AD28">
        <v>926</v>
      </c>
      <c r="AE28" s="1564">
        <f t="shared" si="12"/>
        <v>447.34299516908214</v>
      </c>
      <c r="AG28" s="1564" t="str">
        <f t="shared" si="13"/>
        <v/>
      </c>
      <c r="AI28" s="1564" t="str">
        <f t="shared" si="14"/>
        <v/>
      </c>
      <c r="AJ28">
        <v>7</v>
      </c>
      <c r="AK28" s="1564">
        <f t="shared" si="15"/>
        <v>3.381642512077295</v>
      </c>
      <c r="AM28" s="1564" t="str">
        <f t="shared" si="16"/>
        <v/>
      </c>
      <c r="AO28" s="1564" t="str">
        <f t="shared" si="17"/>
        <v/>
      </c>
      <c r="AP28">
        <v>1050</v>
      </c>
      <c r="AQ28" s="1564">
        <f t="shared" si="18"/>
        <v>507.24637681159425</v>
      </c>
    </row>
    <row r="29" spans="1:43">
      <c r="A29" t="s">
        <v>715</v>
      </c>
      <c r="B29">
        <v>1</v>
      </c>
      <c r="D29">
        <v>23893</v>
      </c>
      <c r="E29" s="1564">
        <f t="shared" ref="E29:G44" si="19">IF(OR($B29=0,D29=0),"",D29/$B29)</f>
        <v>23893</v>
      </c>
      <c r="G29" s="1564" t="str">
        <f t="shared" si="19"/>
        <v/>
      </c>
      <c r="I29" s="1564" t="str">
        <f t="shared" si="1"/>
        <v/>
      </c>
      <c r="K29" s="1564" t="str">
        <f t="shared" si="2"/>
        <v/>
      </c>
      <c r="M29" s="1564" t="str">
        <f t="shared" si="3"/>
        <v/>
      </c>
      <c r="O29" s="1564" t="str">
        <f t="shared" si="4"/>
        <v/>
      </c>
      <c r="Q29" s="1564" t="str">
        <f t="shared" si="5"/>
        <v/>
      </c>
      <c r="R29">
        <v>5988</v>
      </c>
      <c r="S29" s="1564">
        <f t="shared" si="6"/>
        <v>5988</v>
      </c>
      <c r="U29" s="1564" t="str">
        <f t="shared" si="7"/>
        <v/>
      </c>
      <c r="V29">
        <v>205</v>
      </c>
      <c r="W29" s="1564">
        <f t="shared" si="8"/>
        <v>205</v>
      </c>
      <c r="Y29" s="1564" t="str">
        <f t="shared" si="9"/>
        <v/>
      </c>
      <c r="AA29" s="1564" t="str">
        <f t="shared" si="10"/>
        <v/>
      </c>
      <c r="AC29" s="1564" t="str">
        <f t="shared" si="11"/>
        <v/>
      </c>
      <c r="AE29" s="1564" t="str">
        <f t="shared" si="12"/>
        <v/>
      </c>
      <c r="AG29" s="1564" t="str">
        <f t="shared" si="13"/>
        <v/>
      </c>
      <c r="AI29" s="1564" t="str">
        <f t="shared" si="14"/>
        <v/>
      </c>
      <c r="AJ29">
        <v>1672</v>
      </c>
      <c r="AK29" s="1564">
        <f t="shared" si="15"/>
        <v>1672</v>
      </c>
      <c r="AM29" s="1564" t="str">
        <f t="shared" si="16"/>
        <v/>
      </c>
      <c r="AO29" s="1564" t="str">
        <f t="shared" si="17"/>
        <v/>
      </c>
      <c r="AP29">
        <v>7865</v>
      </c>
      <c r="AQ29" s="1564">
        <f t="shared" si="18"/>
        <v>7865</v>
      </c>
    </row>
    <row r="30" spans="1:43">
      <c r="B30">
        <v>8.17</v>
      </c>
      <c r="D30">
        <v>185122</v>
      </c>
      <c r="E30" s="1564">
        <f t="shared" si="19"/>
        <v>22658.75152998776</v>
      </c>
      <c r="G30" s="1564" t="str">
        <f t="shared" si="19"/>
        <v/>
      </c>
      <c r="I30" s="1564" t="str">
        <f t="shared" si="1"/>
        <v/>
      </c>
      <c r="K30" s="1564" t="str">
        <f t="shared" si="2"/>
        <v/>
      </c>
      <c r="M30" s="1564" t="str">
        <f t="shared" si="3"/>
        <v/>
      </c>
      <c r="N30">
        <v>660</v>
      </c>
      <c r="O30" s="1564">
        <f t="shared" si="4"/>
        <v>80.783353733170131</v>
      </c>
      <c r="Q30" s="1564" t="str">
        <f t="shared" si="5"/>
        <v/>
      </c>
      <c r="S30" s="1564" t="str">
        <f t="shared" si="6"/>
        <v/>
      </c>
      <c r="U30" s="1564" t="str">
        <f t="shared" si="7"/>
        <v/>
      </c>
      <c r="V30">
        <v>7471</v>
      </c>
      <c r="W30" s="1564">
        <f t="shared" si="8"/>
        <v>914.44308445532431</v>
      </c>
      <c r="X30">
        <v>5250</v>
      </c>
      <c r="Y30" s="1564">
        <f t="shared" si="9"/>
        <v>642.59485924112607</v>
      </c>
      <c r="AA30" s="1564" t="str">
        <f t="shared" si="10"/>
        <v/>
      </c>
      <c r="AC30" s="1564" t="str">
        <f t="shared" si="11"/>
        <v/>
      </c>
      <c r="AE30" s="1564" t="str">
        <f t="shared" si="12"/>
        <v/>
      </c>
      <c r="AG30" s="1564" t="str">
        <f t="shared" si="13"/>
        <v/>
      </c>
      <c r="AI30" s="1564" t="str">
        <f t="shared" si="14"/>
        <v/>
      </c>
      <c r="AJ30">
        <v>2361</v>
      </c>
      <c r="AK30" s="1564">
        <f t="shared" si="15"/>
        <v>288.98408812729497</v>
      </c>
      <c r="AM30" s="1564" t="str">
        <f t="shared" si="16"/>
        <v/>
      </c>
      <c r="AO30" s="1564" t="str">
        <f t="shared" si="17"/>
        <v/>
      </c>
      <c r="AP30">
        <v>15742</v>
      </c>
      <c r="AQ30" s="1564">
        <f t="shared" si="18"/>
        <v>1926.8053855569156</v>
      </c>
    </row>
    <row r="31" spans="1:43">
      <c r="B31">
        <v>3.41</v>
      </c>
      <c r="D31">
        <v>10017</v>
      </c>
      <c r="E31" s="1564">
        <f t="shared" si="19"/>
        <v>2937.5366568914956</v>
      </c>
      <c r="G31" s="1564" t="str">
        <f t="shared" si="19"/>
        <v/>
      </c>
      <c r="I31" s="1564" t="str">
        <f t="shared" si="1"/>
        <v/>
      </c>
      <c r="K31" s="1564" t="str">
        <f t="shared" si="2"/>
        <v/>
      </c>
      <c r="M31" s="1564" t="str">
        <f t="shared" si="3"/>
        <v/>
      </c>
      <c r="N31">
        <v>723</v>
      </c>
      <c r="O31" s="1564">
        <f t="shared" si="4"/>
        <v>212.02346041055716</v>
      </c>
      <c r="P31">
        <v>592</v>
      </c>
      <c r="Q31" s="1564">
        <f t="shared" si="5"/>
        <v>173.60703812316714</v>
      </c>
      <c r="R31">
        <v>3233</v>
      </c>
      <c r="S31" s="1564">
        <f t="shared" si="6"/>
        <v>948.09384164222865</v>
      </c>
      <c r="U31" s="1564" t="str">
        <f t="shared" si="7"/>
        <v/>
      </c>
      <c r="V31">
        <v>461</v>
      </c>
      <c r="W31" s="1564">
        <f t="shared" si="8"/>
        <v>135.19061583577712</v>
      </c>
      <c r="Y31" s="1564" t="str">
        <f t="shared" si="9"/>
        <v/>
      </c>
      <c r="AA31" s="1564" t="str">
        <f t="shared" si="10"/>
        <v/>
      </c>
      <c r="AC31" s="1564" t="str">
        <f t="shared" si="11"/>
        <v/>
      </c>
      <c r="AE31" s="1564" t="str">
        <f t="shared" si="12"/>
        <v/>
      </c>
      <c r="AG31" s="1564" t="str">
        <f t="shared" si="13"/>
        <v/>
      </c>
      <c r="AI31" s="1564" t="str">
        <f t="shared" si="14"/>
        <v/>
      </c>
      <c r="AJ31">
        <v>2014</v>
      </c>
      <c r="AK31" s="1564">
        <f t="shared" si="15"/>
        <v>590.61583577712611</v>
      </c>
      <c r="AM31" s="1564" t="str">
        <f t="shared" si="16"/>
        <v/>
      </c>
      <c r="AO31" s="1564" t="str">
        <f t="shared" si="17"/>
        <v/>
      </c>
      <c r="AP31">
        <v>7023</v>
      </c>
      <c r="AQ31" s="1564">
        <f t="shared" si="18"/>
        <v>2059.5307917888563</v>
      </c>
    </row>
    <row r="32" spans="1:43">
      <c r="B32">
        <v>2.0499999999999998</v>
      </c>
      <c r="D32">
        <v>46496</v>
      </c>
      <c r="E32" s="1564">
        <f t="shared" si="19"/>
        <v>22680.9756097561</v>
      </c>
      <c r="G32" s="1564" t="str">
        <f t="shared" si="19"/>
        <v/>
      </c>
      <c r="I32" s="1564" t="str">
        <f t="shared" si="1"/>
        <v/>
      </c>
      <c r="K32" s="1564" t="str">
        <f t="shared" si="2"/>
        <v/>
      </c>
      <c r="M32" s="1564" t="str">
        <f t="shared" si="3"/>
        <v/>
      </c>
      <c r="N32">
        <v>395</v>
      </c>
      <c r="O32" s="1564">
        <f t="shared" si="4"/>
        <v>192.6829268292683</v>
      </c>
      <c r="Q32" s="1564" t="str">
        <f t="shared" si="5"/>
        <v/>
      </c>
      <c r="S32" s="1564" t="str">
        <f t="shared" si="6"/>
        <v/>
      </c>
      <c r="U32" s="1564" t="str">
        <f t="shared" si="7"/>
        <v/>
      </c>
      <c r="V32">
        <v>297</v>
      </c>
      <c r="W32" s="1564">
        <f t="shared" si="8"/>
        <v>144.87804878048783</v>
      </c>
      <c r="X32">
        <v>460</v>
      </c>
      <c r="Y32" s="1564">
        <f t="shared" si="9"/>
        <v>224.39024390243904</v>
      </c>
      <c r="AA32" s="1564" t="str">
        <f t="shared" si="10"/>
        <v/>
      </c>
      <c r="AC32" s="1564" t="str">
        <f t="shared" si="11"/>
        <v/>
      </c>
      <c r="AE32" s="1564" t="str">
        <f t="shared" si="12"/>
        <v/>
      </c>
      <c r="AG32" s="1564" t="str">
        <f t="shared" si="13"/>
        <v/>
      </c>
      <c r="AI32" s="1564" t="str">
        <f t="shared" si="14"/>
        <v/>
      </c>
      <c r="AJ32">
        <v>128790</v>
      </c>
      <c r="AK32" s="1564">
        <f t="shared" si="15"/>
        <v>62824.390243902446</v>
      </c>
      <c r="AM32" s="1564" t="str">
        <f t="shared" si="16"/>
        <v/>
      </c>
      <c r="AO32" s="1564" t="str">
        <f t="shared" si="17"/>
        <v/>
      </c>
      <c r="AP32">
        <v>129942</v>
      </c>
      <c r="AQ32" s="1564">
        <f t="shared" si="18"/>
        <v>63386.341463414639</v>
      </c>
    </row>
    <row r="33" spans="1:43">
      <c r="A33" t="s">
        <v>716</v>
      </c>
      <c r="B33">
        <v>1.3192999999999999</v>
      </c>
      <c r="D33">
        <v>144182</v>
      </c>
      <c r="E33" s="1564">
        <f t="shared" si="19"/>
        <v>109286.7429697567</v>
      </c>
      <c r="G33" s="1564" t="str">
        <f t="shared" si="19"/>
        <v/>
      </c>
      <c r="I33" s="1564" t="str">
        <f t="shared" si="1"/>
        <v/>
      </c>
      <c r="K33" s="1564" t="str">
        <f t="shared" si="2"/>
        <v/>
      </c>
      <c r="M33" s="1564" t="str">
        <f t="shared" si="3"/>
        <v/>
      </c>
      <c r="O33" s="1564" t="str">
        <f t="shared" si="4"/>
        <v/>
      </c>
      <c r="P33">
        <v>155</v>
      </c>
      <c r="Q33" s="1564">
        <f t="shared" si="5"/>
        <v>117.48654589555068</v>
      </c>
      <c r="S33" s="1564" t="str">
        <f t="shared" si="6"/>
        <v/>
      </c>
      <c r="U33" s="1564" t="str">
        <f t="shared" si="7"/>
        <v/>
      </c>
      <c r="W33" s="1564" t="str">
        <f t="shared" si="8"/>
        <v/>
      </c>
      <c r="Y33" s="1564" t="str">
        <f t="shared" si="9"/>
        <v/>
      </c>
      <c r="Z33">
        <v>275</v>
      </c>
      <c r="AA33" s="1564">
        <f t="shared" si="10"/>
        <v>208.44387175017056</v>
      </c>
      <c r="AC33" s="1564" t="str">
        <f t="shared" si="11"/>
        <v/>
      </c>
      <c r="AD33">
        <v>360</v>
      </c>
      <c r="AE33" s="1564">
        <f t="shared" si="12"/>
        <v>272.87197756385962</v>
      </c>
      <c r="AG33" s="1564" t="str">
        <f t="shared" si="13"/>
        <v/>
      </c>
      <c r="AI33" s="1564" t="str">
        <f t="shared" si="14"/>
        <v/>
      </c>
      <c r="AJ33">
        <v>207</v>
      </c>
      <c r="AK33" s="1564">
        <f t="shared" si="15"/>
        <v>156.90138709921931</v>
      </c>
      <c r="AM33" s="1564" t="str">
        <f t="shared" si="16"/>
        <v/>
      </c>
      <c r="AO33" s="1564" t="str">
        <f t="shared" si="17"/>
        <v/>
      </c>
      <c r="AP33">
        <v>997</v>
      </c>
      <c r="AQ33" s="1564">
        <f t="shared" si="18"/>
        <v>755.70378230880021</v>
      </c>
    </row>
    <row r="34" spans="1:43">
      <c r="A34" t="s">
        <v>730</v>
      </c>
      <c r="B34">
        <v>0.93</v>
      </c>
      <c r="D34">
        <v>41321</v>
      </c>
      <c r="E34" s="1564">
        <f t="shared" si="19"/>
        <v>44431.182795698922</v>
      </c>
      <c r="G34" s="1564" t="str">
        <f t="shared" si="19"/>
        <v/>
      </c>
      <c r="I34" s="1564" t="str">
        <f t="shared" si="1"/>
        <v/>
      </c>
      <c r="K34" s="1564" t="str">
        <f t="shared" si="2"/>
        <v/>
      </c>
      <c r="M34" s="1564" t="str">
        <f t="shared" si="3"/>
        <v/>
      </c>
      <c r="O34" s="1564" t="str">
        <f t="shared" si="4"/>
        <v/>
      </c>
      <c r="P34">
        <v>30</v>
      </c>
      <c r="Q34" s="1564">
        <f t="shared" si="5"/>
        <v>32.258064516129032</v>
      </c>
      <c r="S34" s="1564" t="str">
        <f t="shared" si="6"/>
        <v/>
      </c>
      <c r="U34" s="1564" t="str">
        <f t="shared" si="7"/>
        <v/>
      </c>
      <c r="W34" s="1564" t="str">
        <f t="shared" si="8"/>
        <v/>
      </c>
      <c r="Y34" s="1564" t="str">
        <f t="shared" si="9"/>
        <v/>
      </c>
      <c r="AA34" s="1564" t="str">
        <f t="shared" si="10"/>
        <v/>
      </c>
      <c r="AC34" s="1564" t="str">
        <f t="shared" si="11"/>
        <v/>
      </c>
      <c r="AE34" s="1564" t="str">
        <f t="shared" si="12"/>
        <v/>
      </c>
      <c r="AG34" s="1564" t="str">
        <f t="shared" si="13"/>
        <v/>
      </c>
      <c r="AI34" s="1564" t="str">
        <f t="shared" si="14"/>
        <v/>
      </c>
      <c r="AJ34">
        <v>1729</v>
      </c>
      <c r="AK34" s="1564">
        <f t="shared" si="15"/>
        <v>1859.1397849462364</v>
      </c>
      <c r="AM34" s="1564" t="str">
        <f t="shared" si="16"/>
        <v/>
      </c>
      <c r="AN34">
        <v>403</v>
      </c>
      <c r="AO34" s="1564">
        <f t="shared" si="17"/>
        <v>433.33333333333331</v>
      </c>
      <c r="AP34">
        <v>2162</v>
      </c>
      <c r="AQ34" s="1564">
        <f t="shared" si="18"/>
        <v>2324.7311827956987</v>
      </c>
    </row>
    <row r="35" spans="1:43">
      <c r="A35" t="s">
        <v>718</v>
      </c>
      <c r="B35">
        <v>1</v>
      </c>
      <c r="E35" s="1564" t="str">
        <f t="shared" si="19"/>
        <v/>
      </c>
      <c r="G35" s="1564" t="str">
        <f t="shared" si="19"/>
        <v/>
      </c>
      <c r="I35" s="1564" t="str">
        <f t="shared" si="1"/>
        <v/>
      </c>
      <c r="K35" s="1564" t="str">
        <f t="shared" si="2"/>
        <v/>
      </c>
      <c r="M35" s="1564" t="str">
        <f t="shared" si="3"/>
        <v/>
      </c>
      <c r="O35" s="1564" t="str">
        <f t="shared" si="4"/>
        <v/>
      </c>
      <c r="Q35" s="1564" t="str">
        <f t="shared" si="5"/>
        <v/>
      </c>
      <c r="S35" s="1564" t="str">
        <f t="shared" si="6"/>
        <v/>
      </c>
      <c r="U35" s="1564" t="str">
        <f t="shared" si="7"/>
        <v/>
      </c>
      <c r="W35" s="1564" t="str">
        <f t="shared" si="8"/>
        <v/>
      </c>
      <c r="Y35" s="1564" t="str">
        <f t="shared" si="9"/>
        <v/>
      </c>
      <c r="AA35" s="1564" t="str">
        <f t="shared" si="10"/>
        <v/>
      </c>
      <c r="AC35" s="1564" t="str">
        <f t="shared" si="11"/>
        <v/>
      </c>
      <c r="AE35" s="1564" t="str">
        <f t="shared" si="12"/>
        <v/>
      </c>
      <c r="AG35" s="1564" t="str">
        <f t="shared" si="13"/>
        <v/>
      </c>
      <c r="AI35" s="1564" t="str">
        <f t="shared" si="14"/>
        <v/>
      </c>
      <c r="AK35" s="1564" t="str">
        <f t="shared" si="15"/>
        <v/>
      </c>
      <c r="AM35" s="1564" t="str">
        <f t="shared" si="16"/>
        <v/>
      </c>
      <c r="AO35" s="1564" t="str">
        <f t="shared" si="17"/>
        <v/>
      </c>
      <c r="AQ35" s="1564" t="str">
        <f t="shared" si="18"/>
        <v/>
      </c>
    </row>
    <row r="36" spans="1:43">
      <c r="A36" t="s">
        <v>731</v>
      </c>
      <c r="B36">
        <v>6.38603645898894</v>
      </c>
      <c r="D36">
        <v>400808</v>
      </c>
      <c r="E36" s="1564">
        <f t="shared" si="19"/>
        <v>62763.18692728813</v>
      </c>
      <c r="G36" s="1564" t="str">
        <f t="shared" si="19"/>
        <v/>
      </c>
      <c r="I36" s="1564" t="str">
        <f t="shared" si="1"/>
        <v/>
      </c>
      <c r="K36" s="1564" t="str">
        <f t="shared" si="2"/>
        <v/>
      </c>
      <c r="M36" s="1564" t="str">
        <f t="shared" si="3"/>
        <v/>
      </c>
      <c r="N36">
        <v>1282</v>
      </c>
      <c r="O36" s="1564">
        <f t="shared" si="4"/>
        <v>200.75049809580491</v>
      </c>
      <c r="P36">
        <v>142</v>
      </c>
      <c r="Q36" s="1564">
        <f t="shared" si="5"/>
        <v>22.236014609675738</v>
      </c>
      <c r="R36">
        <v>6040</v>
      </c>
      <c r="S36" s="1564">
        <f t="shared" si="6"/>
        <v>945.81357917212301</v>
      </c>
      <c r="U36" s="1564" t="str">
        <f t="shared" si="7"/>
        <v/>
      </c>
      <c r="W36" s="1564" t="str">
        <f t="shared" si="8"/>
        <v/>
      </c>
      <c r="Y36" s="1564" t="str">
        <f t="shared" si="9"/>
        <v/>
      </c>
      <c r="Z36">
        <v>867</v>
      </c>
      <c r="AA36" s="1564">
        <f t="shared" si="10"/>
        <v>135.76496244076665</v>
      </c>
      <c r="AC36" s="1564" t="str">
        <f t="shared" si="11"/>
        <v/>
      </c>
      <c r="AE36" s="1564" t="str">
        <f t="shared" si="12"/>
        <v/>
      </c>
      <c r="AG36" s="1564" t="str">
        <f t="shared" si="13"/>
        <v/>
      </c>
      <c r="AI36" s="1564" t="str">
        <f t="shared" si="14"/>
        <v/>
      </c>
      <c r="AJ36">
        <v>25703</v>
      </c>
      <c r="AK36" s="1564">
        <f t="shared" si="15"/>
        <v>4024.8752360034896</v>
      </c>
      <c r="AM36" s="1564" t="str">
        <f t="shared" si="16"/>
        <v/>
      </c>
      <c r="AO36" s="1564" t="str">
        <f t="shared" si="17"/>
        <v/>
      </c>
      <c r="AP36">
        <v>34034</v>
      </c>
      <c r="AQ36" s="1564">
        <f t="shared" si="18"/>
        <v>5329.4402903218597</v>
      </c>
    </row>
    <row r="37" spans="1:43">
      <c r="E37" s="1564" t="str">
        <f t="shared" si="19"/>
        <v/>
      </c>
      <c r="G37" s="1564" t="str">
        <f t="shared" si="19"/>
        <v/>
      </c>
      <c r="I37" s="1564" t="str">
        <f t="shared" si="1"/>
        <v/>
      </c>
      <c r="K37" s="1564" t="str">
        <f t="shared" si="2"/>
        <v/>
      </c>
      <c r="M37" s="1564" t="str">
        <f t="shared" si="3"/>
        <v/>
      </c>
      <c r="O37" s="1564" t="str">
        <f t="shared" si="4"/>
        <v/>
      </c>
      <c r="Q37" s="1564" t="str">
        <f t="shared" si="5"/>
        <v/>
      </c>
      <c r="S37" s="1564" t="str">
        <f t="shared" si="6"/>
        <v/>
      </c>
      <c r="U37" s="1564" t="str">
        <f t="shared" si="7"/>
        <v/>
      </c>
      <c r="W37" s="1564" t="str">
        <f t="shared" si="8"/>
        <v/>
      </c>
      <c r="Y37" s="1564" t="str">
        <f t="shared" si="9"/>
        <v/>
      </c>
      <c r="AA37" s="1564" t="str">
        <f t="shared" si="10"/>
        <v/>
      </c>
      <c r="AC37" s="1564" t="str">
        <f t="shared" si="11"/>
        <v/>
      </c>
      <c r="AE37" s="1564" t="str">
        <f t="shared" si="12"/>
        <v/>
      </c>
      <c r="AG37" s="1564" t="str">
        <f t="shared" si="13"/>
        <v/>
      </c>
      <c r="AI37" s="1564" t="str">
        <f t="shared" si="14"/>
        <v/>
      </c>
      <c r="AK37" s="1564" t="str">
        <f t="shared" si="15"/>
        <v/>
      </c>
      <c r="AM37" s="1564" t="str">
        <f t="shared" si="16"/>
        <v/>
      </c>
      <c r="AO37" s="1564" t="str">
        <f t="shared" si="17"/>
        <v/>
      </c>
      <c r="AQ37" s="1564" t="str">
        <f t="shared" si="18"/>
        <v/>
      </c>
    </row>
    <row r="38" spans="1:43">
      <c r="B38">
        <f>SUM(B12:B36)</f>
        <v>208.24533645898893</v>
      </c>
      <c r="E38" s="1564" t="str">
        <f t="shared" si="19"/>
        <v/>
      </c>
      <c r="G38" s="1564" t="str">
        <f t="shared" si="19"/>
        <v/>
      </c>
      <c r="I38" s="1564" t="str">
        <f t="shared" si="1"/>
        <v/>
      </c>
      <c r="K38" s="1564" t="str">
        <f t="shared" si="2"/>
        <v/>
      </c>
      <c r="M38" s="1564" t="str">
        <f t="shared" si="3"/>
        <v/>
      </c>
      <c r="O38" s="1564" t="str">
        <f t="shared" si="4"/>
        <v/>
      </c>
      <c r="Q38" s="1564" t="str">
        <f t="shared" si="5"/>
        <v/>
      </c>
      <c r="S38" s="1564" t="str">
        <f t="shared" si="6"/>
        <v/>
      </c>
      <c r="U38" s="1564" t="str">
        <f t="shared" si="7"/>
        <v/>
      </c>
      <c r="W38" s="1564" t="str">
        <f t="shared" si="8"/>
        <v/>
      </c>
      <c r="Y38" s="1564" t="str">
        <f t="shared" si="9"/>
        <v/>
      </c>
      <c r="AA38" s="1564" t="str">
        <f t="shared" si="10"/>
        <v/>
      </c>
      <c r="AC38" s="1564" t="str">
        <f t="shared" si="11"/>
        <v/>
      </c>
      <c r="AE38" s="1564" t="str">
        <f t="shared" si="12"/>
        <v/>
      </c>
      <c r="AG38" s="1564" t="str">
        <f t="shared" si="13"/>
        <v/>
      </c>
      <c r="AI38" s="1564" t="str">
        <f t="shared" si="14"/>
        <v/>
      </c>
      <c r="AK38" s="1564" t="str">
        <f t="shared" si="15"/>
        <v/>
      </c>
      <c r="AM38" s="1564" t="str">
        <f t="shared" si="16"/>
        <v/>
      </c>
      <c r="AO38" s="1564" t="str">
        <f t="shared" si="17"/>
        <v/>
      </c>
      <c r="AQ38" s="1564" t="str">
        <f t="shared" si="18"/>
        <v/>
      </c>
    </row>
    <row r="39" spans="1:43">
      <c r="E39" s="1564" t="str">
        <f t="shared" si="19"/>
        <v/>
      </c>
      <c r="G39" s="1564" t="str">
        <f t="shared" si="19"/>
        <v/>
      </c>
      <c r="I39" s="1564" t="str">
        <f t="shared" si="1"/>
        <v/>
      </c>
      <c r="K39" s="1564" t="str">
        <f t="shared" si="2"/>
        <v/>
      </c>
      <c r="M39" s="1564" t="str">
        <f t="shared" si="3"/>
        <v/>
      </c>
      <c r="N39">
        <f>SUM(N17:N37)</f>
        <v>15934.65</v>
      </c>
      <c r="O39" s="1564" t="str">
        <f t="shared" si="4"/>
        <v/>
      </c>
      <c r="Q39" s="1564" t="str">
        <f t="shared" si="5"/>
        <v/>
      </c>
      <c r="S39" s="1564" t="str">
        <f t="shared" si="6"/>
        <v/>
      </c>
      <c r="U39" s="1564" t="str">
        <f t="shared" si="7"/>
        <v/>
      </c>
      <c r="W39" s="1564" t="str">
        <f t="shared" si="8"/>
        <v/>
      </c>
      <c r="Y39" s="1564" t="str">
        <f t="shared" si="9"/>
        <v/>
      </c>
      <c r="AA39" s="1564" t="str">
        <f t="shared" si="10"/>
        <v/>
      </c>
      <c r="AC39" s="1564" t="str">
        <f t="shared" si="11"/>
        <v/>
      </c>
      <c r="AE39" s="1564" t="str">
        <f t="shared" si="12"/>
        <v/>
      </c>
      <c r="AG39" s="1564" t="str">
        <f t="shared" si="13"/>
        <v/>
      </c>
      <c r="AI39" s="1564" t="str">
        <f t="shared" si="14"/>
        <v/>
      </c>
      <c r="AK39" s="1564" t="str">
        <f t="shared" si="15"/>
        <v/>
      </c>
      <c r="AM39" s="1564" t="str">
        <f t="shared" si="16"/>
        <v/>
      </c>
      <c r="AO39" s="1564" t="str">
        <f t="shared" si="17"/>
        <v/>
      </c>
      <c r="AQ39" s="1564" t="str">
        <f t="shared" si="18"/>
        <v/>
      </c>
    </row>
    <row r="40" spans="1:43">
      <c r="E40" s="1564" t="str">
        <f t="shared" si="19"/>
        <v/>
      </c>
      <c r="G40" s="1564" t="str">
        <f t="shared" si="19"/>
        <v/>
      </c>
      <c r="I40" s="1564" t="str">
        <f t="shared" si="1"/>
        <v/>
      </c>
      <c r="K40" s="1564" t="str">
        <f t="shared" si="2"/>
        <v/>
      </c>
      <c r="M40" s="1564" t="str">
        <f t="shared" si="3"/>
        <v/>
      </c>
      <c r="N40" s="1746">
        <f>N39/B38</f>
        <v>76.518640325653152</v>
      </c>
      <c r="O40" s="1564" t="str">
        <f t="shared" si="4"/>
        <v/>
      </c>
      <c r="P40">
        <f>SUM(P13:P36)</f>
        <v>55169.43</v>
      </c>
      <c r="Q40" s="1564" t="str">
        <f t="shared" si="5"/>
        <v/>
      </c>
      <c r="S40" s="1564" t="str">
        <f t="shared" si="6"/>
        <v/>
      </c>
      <c r="T40">
        <f>SUM(T18:T24)</f>
        <v>1054</v>
      </c>
      <c r="U40" s="1564" t="str">
        <f t="shared" si="7"/>
        <v/>
      </c>
      <c r="W40" s="1564" t="str">
        <f t="shared" si="8"/>
        <v/>
      </c>
      <c r="X40">
        <f>SUM(X18:X32)</f>
        <v>17959</v>
      </c>
      <c r="Y40" s="1564" t="str">
        <f t="shared" si="9"/>
        <v/>
      </c>
      <c r="AA40" s="1564" t="str">
        <f t="shared" si="10"/>
        <v/>
      </c>
      <c r="AC40" s="1564" t="str">
        <f t="shared" si="11"/>
        <v/>
      </c>
      <c r="AE40" s="1564" t="str">
        <f t="shared" si="12"/>
        <v/>
      </c>
      <c r="AG40" s="1564" t="str">
        <f t="shared" si="13"/>
        <v/>
      </c>
      <c r="AI40" s="1564" t="str">
        <f t="shared" si="14"/>
        <v/>
      </c>
      <c r="AK40" s="1564" t="str">
        <f t="shared" si="15"/>
        <v/>
      </c>
      <c r="AM40" s="1564" t="str">
        <f t="shared" si="16"/>
        <v/>
      </c>
      <c r="AO40" s="1564" t="str">
        <f t="shared" si="17"/>
        <v/>
      </c>
      <c r="AQ40" s="1564" t="str">
        <f t="shared" si="18"/>
        <v/>
      </c>
    </row>
    <row r="41" spans="1:43">
      <c r="E41" s="1564" t="str">
        <f t="shared" si="19"/>
        <v/>
      </c>
      <c r="G41" s="1564" t="str">
        <f t="shared" si="19"/>
        <v/>
      </c>
      <c r="I41" s="1564" t="str">
        <f t="shared" si="1"/>
        <v/>
      </c>
      <c r="K41" s="1564" t="str">
        <f t="shared" si="2"/>
        <v/>
      </c>
      <c r="M41" s="1564" t="str">
        <f t="shared" si="3"/>
        <v/>
      </c>
      <c r="O41" s="1564" t="str">
        <f t="shared" si="4"/>
        <v/>
      </c>
      <c r="P41" s="1734">
        <f>P40/B38</f>
        <v>264.92516441473765</v>
      </c>
      <c r="Q41" s="1564" t="str">
        <f t="shared" si="5"/>
        <v/>
      </c>
      <c r="S41" s="1564" t="str">
        <f t="shared" si="6"/>
        <v/>
      </c>
      <c r="T41" s="1747">
        <f>T40/B38</f>
        <v>5.0613378331647336</v>
      </c>
      <c r="U41" s="1564" t="str">
        <f t="shared" si="7"/>
        <v/>
      </c>
      <c r="W41" s="1564" t="str">
        <f t="shared" si="8"/>
        <v/>
      </c>
      <c r="X41" s="1734">
        <f>X40/B38</f>
        <v>86.239626324293596</v>
      </c>
      <c r="Y41" s="1564" t="str">
        <f t="shared" si="9"/>
        <v/>
      </c>
      <c r="AA41" s="1564" t="str">
        <f t="shared" si="10"/>
        <v/>
      </c>
      <c r="AC41" s="1564" t="str">
        <f t="shared" si="11"/>
        <v/>
      </c>
      <c r="AE41" s="1564" t="str">
        <f t="shared" si="12"/>
        <v/>
      </c>
      <c r="AG41" s="1564" t="str">
        <f t="shared" si="13"/>
        <v/>
      </c>
      <c r="AI41" s="1564" t="str">
        <f t="shared" si="14"/>
        <v/>
      </c>
      <c r="AK41" s="1564" t="str">
        <f t="shared" si="15"/>
        <v/>
      </c>
      <c r="AM41" s="1564" t="str">
        <f t="shared" si="16"/>
        <v/>
      </c>
      <c r="AO41" s="1564" t="str">
        <f t="shared" si="17"/>
        <v/>
      </c>
      <c r="AQ41" s="1564" t="str">
        <f t="shared" si="18"/>
        <v/>
      </c>
    </row>
    <row r="42" spans="1:43">
      <c r="E42" s="1564" t="str">
        <f t="shared" si="19"/>
        <v/>
      </c>
      <c r="G42" s="1564" t="str">
        <f t="shared" si="19"/>
        <v/>
      </c>
      <c r="I42" s="1564" t="str">
        <f t="shared" si="1"/>
        <v/>
      </c>
      <c r="K42" s="1564" t="str">
        <f t="shared" si="2"/>
        <v/>
      </c>
      <c r="M42" s="1564" t="str">
        <f t="shared" si="3"/>
        <v/>
      </c>
      <c r="O42" s="1564" t="str">
        <f t="shared" si="4"/>
        <v/>
      </c>
      <c r="Q42" s="1564" t="str">
        <f t="shared" si="5"/>
        <v/>
      </c>
      <c r="S42" s="1564" t="str">
        <f t="shared" si="6"/>
        <v/>
      </c>
      <c r="U42" s="1564" t="str">
        <f t="shared" si="7"/>
        <v/>
      </c>
      <c r="W42" s="1564" t="str">
        <f t="shared" si="8"/>
        <v/>
      </c>
      <c r="Y42" s="1564" t="str">
        <f t="shared" si="9"/>
        <v/>
      </c>
      <c r="AA42" s="1564" t="str">
        <f t="shared" si="10"/>
        <v/>
      </c>
      <c r="AC42" s="1564" t="str">
        <f t="shared" si="11"/>
        <v/>
      </c>
      <c r="AE42" s="1564" t="str">
        <f t="shared" si="12"/>
        <v/>
      </c>
      <c r="AG42" s="1564" t="str">
        <f t="shared" si="13"/>
        <v/>
      </c>
      <c r="AI42" s="1564" t="str">
        <f t="shared" si="14"/>
        <v/>
      </c>
      <c r="AK42" s="1564" t="str">
        <f t="shared" si="15"/>
        <v/>
      </c>
      <c r="AM42" s="1564" t="str">
        <f t="shared" si="16"/>
        <v/>
      </c>
      <c r="AO42" s="1564" t="str">
        <f t="shared" si="17"/>
        <v/>
      </c>
      <c r="AQ42" s="1564" t="str">
        <f t="shared" si="18"/>
        <v/>
      </c>
    </row>
    <row r="43" spans="1:43">
      <c r="E43" s="1564" t="str">
        <f t="shared" si="19"/>
        <v/>
      </c>
      <c r="G43" s="1564" t="str">
        <f t="shared" si="19"/>
        <v/>
      </c>
      <c r="I43" s="1564" t="str">
        <f t="shared" si="1"/>
        <v/>
      </c>
      <c r="K43" s="1564" t="str">
        <f t="shared" si="2"/>
        <v/>
      </c>
      <c r="M43" s="1564" t="str">
        <f t="shared" si="3"/>
        <v/>
      </c>
      <c r="O43" s="1564" t="str">
        <f t="shared" si="4"/>
        <v/>
      </c>
      <c r="P43" s="1734">
        <f>P41+T41+X41</f>
        <v>356.22612857219599</v>
      </c>
      <c r="Q43" s="1564" t="str">
        <f t="shared" si="5"/>
        <v/>
      </c>
      <c r="S43" s="1564" t="str">
        <f t="shared" si="6"/>
        <v/>
      </c>
      <c r="U43" s="1564" t="str">
        <f t="shared" si="7"/>
        <v/>
      </c>
      <c r="W43" s="1564" t="str">
        <f t="shared" si="8"/>
        <v/>
      </c>
      <c r="Y43" s="1564" t="str">
        <f t="shared" si="9"/>
        <v/>
      </c>
      <c r="AA43" s="1564" t="str">
        <f t="shared" si="10"/>
        <v/>
      </c>
      <c r="AC43" s="1564" t="str">
        <f t="shared" si="11"/>
        <v/>
      </c>
      <c r="AE43" s="1564" t="str">
        <f t="shared" si="12"/>
        <v/>
      </c>
      <c r="AG43" s="1564" t="str">
        <f t="shared" si="13"/>
        <v/>
      </c>
      <c r="AI43" s="1564" t="str">
        <f t="shared" si="14"/>
        <v/>
      </c>
      <c r="AK43" s="1564" t="str">
        <f t="shared" si="15"/>
        <v/>
      </c>
      <c r="AM43" s="1564" t="str">
        <f t="shared" si="16"/>
        <v/>
      </c>
      <c r="AO43" s="1564" t="str">
        <f t="shared" si="17"/>
        <v/>
      </c>
      <c r="AQ43" s="1564" t="str">
        <f t="shared" si="18"/>
        <v/>
      </c>
    </row>
    <row r="44" spans="1:43">
      <c r="E44" s="1564" t="str">
        <f t="shared" si="19"/>
        <v/>
      </c>
      <c r="G44" s="1564" t="str">
        <f t="shared" si="19"/>
        <v/>
      </c>
      <c r="I44" s="1564" t="str">
        <f t="shared" si="1"/>
        <v/>
      </c>
      <c r="K44" s="1564" t="str">
        <f t="shared" si="2"/>
        <v/>
      </c>
      <c r="M44" s="1564" t="str">
        <f t="shared" si="3"/>
        <v/>
      </c>
      <c r="O44" s="1564" t="str">
        <f t="shared" si="4"/>
        <v/>
      </c>
      <c r="Q44" s="1564" t="str">
        <f t="shared" si="5"/>
        <v/>
      </c>
      <c r="S44" s="1564" t="str">
        <f t="shared" si="6"/>
        <v/>
      </c>
      <c r="U44" s="1564" t="str">
        <f t="shared" si="7"/>
        <v/>
      </c>
      <c r="W44" s="1564" t="str">
        <f t="shared" si="8"/>
        <v/>
      </c>
      <c r="Y44" s="1564" t="str">
        <f t="shared" si="9"/>
        <v/>
      </c>
      <c r="AA44" s="1564" t="str">
        <f t="shared" si="10"/>
        <v/>
      </c>
      <c r="AC44" s="1564" t="str">
        <f t="shared" si="11"/>
        <v/>
      </c>
      <c r="AE44" s="1564" t="str">
        <f t="shared" si="12"/>
        <v/>
      </c>
      <c r="AG44" s="1564" t="str">
        <f t="shared" si="13"/>
        <v/>
      </c>
      <c r="AI44" s="1564" t="str">
        <f t="shared" si="14"/>
        <v/>
      </c>
      <c r="AK44" s="1564" t="str">
        <f t="shared" si="15"/>
        <v/>
      </c>
      <c r="AM44" s="1564" t="str">
        <f t="shared" si="16"/>
        <v/>
      </c>
      <c r="AO44" s="1564" t="str">
        <f t="shared" si="17"/>
        <v/>
      </c>
      <c r="AQ44" s="1564" t="str">
        <f t="shared" si="18"/>
        <v/>
      </c>
    </row>
    <row r="45" spans="1:43">
      <c r="E45" s="1564" t="str">
        <f t="shared" ref="E45:G60" si="20">IF(OR($B45=0,D45=0),"",D45/$B45)</f>
        <v/>
      </c>
      <c r="G45" s="1564" t="str">
        <f t="shared" si="20"/>
        <v/>
      </c>
      <c r="I45" s="1564" t="str">
        <f t="shared" si="1"/>
        <v/>
      </c>
      <c r="K45" s="1564" t="str">
        <f t="shared" si="2"/>
        <v/>
      </c>
      <c r="M45" s="1564" t="str">
        <f t="shared" si="3"/>
        <v/>
      </c>
      <c r="O45" s="1564" t="str">
        <f t="shared" si="4"/>
        <v/>
      </c>
      <c r="Q45" s="1564" t="str">
        <f t="shared" si="5"/>
        <v/>
      </c>
      <c r="S45" s="1564" t="str">
        <f t="shared" si="6"/>
        <v/>
      </c>
      <c r="U45" s="1564" t="str">
        <f t="shared" si="7"/>
        <v/>
      </c>
      <c r="W45" s="1564" t="str">
        <f t="shared" si="8"/>
        <v/>
      </c>
      <c r="Y45" s="1564" t="str">
        <f t="shared" si="9"/>
        <v/>
      </c>
      <c r="AA45" s="1564" t="str">
        <f t="shared" si="10"/>
        <v/>
      </c>
      <c r="AC45" s="1564" t="str">
        <f t="shared" si="11"/>
        <v/>
      </c>
      <c r="AE45" s="1564" t="str">
        <f t="shared" si="12"/>
        <v/>
      </c>
      <c r="AG45" s="1564" t="str">
        <f t="shared" si="13"/>
        <v/>
      </c>
      <c r="AI45" s="1564" t="str">
        <f t="shared" si="14"/>
        <v/>
      </c>
      <c r="AK45" s="1564" t="str">
        <f t="shared" si="15"/>
        <v/>
      </c>
      <c r="AM45" s="1564" t="str">
        <f t="shared" si="16"/>
        <v/>
      </c>
      <c r="AO45" s="1564" t="str">
        <f t="shared" si="17"/>
        <v/>
      </c>
      <c r="AQ45" s="1564" t="str">
        <f t="shared" si="18"/>
        <v/>
      </c>
    </row>
    <row r="46" spans="1:43">
      <c r="E46" s="1564" t="str">
        <f t="shared" si="20"/>
        <v/>
      </c>
      <c r="G46" s="1564" t="str">
        <f t="shared" si="20"/>
        <v/>
      </c>
      <c r="I46" s="1564" t="str">
        <f t="shared" si="1"/>
        <v/>
      </c>
      <c r="K46" s="1564" t="str">
        <f t="shared" si="2"/>
        <v/>
      </c>
      <c r="M46" s="1564" t="str">
        <f t="shared" si="3"/>
        <v/>
      </c>
      <c r="O46" s="1564" t="str">
        <f t="shared" si="4"/>
        <v/>
      </c>
      <c r="Q46" s="1564" t="str">
        <f t="shared" si="5"/>
        <v/>
      </c>
      <c r="S46" s="1564" t="str">
        <f t="shared" si="6"/>
        <v/>
      </c>
      <c r="U46" s="1564" t="str">
        <f t="shared" si="7"/>
        <v/>
      </c>
      <c r="W46" s="1564" t="str">
        <f t="shared" si="8"/>
        <v/>
      </c>
      <c r="Y46" s="1564" t="str">
        <f t="shared" si="9"/>
        <v/>
      </c>
      <c r="AA46" s="1564" t="str">
        <f t="shared" si="10"/>
        <v/>
      </c>
      <c r="AC46" s="1564" t="str">
        <f t="shared" si="11"/>
        <v/>
      </c>
      <c r="AE46" s="1564" t="str">
        <f t="shared" si="12"/>
        <v/>
      </c>
      <c r="AG46" s="1564" t="str">
        <f t="shared" si="13"/>
        <v/>
      </c>
      <c r="AI46" s="1564" t="str">
        <f t="shared" si="14"/>
        <v/>
      </c>
      <c r="AK46" s="1564" t="str">
        <f t="shared" si="15"/>
        <v/>
      </c>
      <c r="AM46" s="1564" t="str">
        <f t="shared" si="16"/>
        <v/>
      </c>
      <c r="AO46" s="1564" t="str">
        <f t="shared" si="17"/>
        <v/>
      </c>
      <c r="AQ46" s="1564" t="str">
        <f t="shared" si="18"/>
        <v/>
      </c>
    </row>
    <row r="47" spans="1:43">
      <c r="E47" s="1564" t="str">
        <f t="shared" si="20"/>
        <v/>
      </c>
      <c r="G47" s="1564" t="str">
        <f t="shared" si="20"/>
        <v/>
      </c>
      <c r="I47" s="1564" t="str">
        <f t="shared" si="1"/>
        <v/>
      </c>
      <c r="K47" s="1564" t="str">
        <f t="shared" si="2"/>
        <v/>
      </c>
      <c r="M47" s="1564" t="str">
        <f t="shared" si="3"/>
        <v/>
      </c>
      <c r="O47" s="1564" t="str">
        <f t="shared" si="4"/>
        <v/>
      </c>
      <c r="Q47" s="1564" t="str">
        <f t="shared" si="5"/>
        <v/>
      </c>
      <c r="S47" s="1564" t="str">
        <f t="shared" si="6"/>
        <v/>
      </c>
      <c r="U47" s="1564" t="str">
        <f t="shared" si="7"/>
        <v/>
      </c>
      <c r="W47" s="1564" t="str">
        <f t="shared" si="8"/>
        <v/>
      </c>
      <c r="Y47" s="1564" t="str">
        <f t="shared" si="9"/>
        <v/>
      </c>
      <c r="AA47" s="1564" t="str">
        <f t="shared" si="10"/>
        <v/>
      </c>
      <c r="AC47" s="1564" t="str">
        <f t="shared" si="11"/>
        <v/>
      </c>
      <c r="AE47" s="1564" t="str">
        <f t="shared" si="12"/>
        <v/>
      </c>
      <c r="AG47" s="1564" t="str">
        <f t="shared" si="13"/>
        <v/>
      </c>
      <c r="AI47" s="1564" t="str">
        <f t="shared" si="14"/>
        <v/>
      </c>
      <c r="AK47" s="1564" t="str">
        <f t="shared" si="15"/>
        <v/>
      </c>
      <c r="AM47" s="1564" t="str">
        <f t="shared" si="16"/>
        <v/>
      </c>
      <c r="AO47" s="1564" t="str">
        <f t="shared" si="17"/>
        <v/>
      </c>
      <c r="AQ47" s="1564" t="str">
        <f t="shared" si="18"/>
        <v/>
      </c>
    </row>
    <row r="48" spans="1:43">
      <c r="E48" s="1564" t="str">
        <f t="shared" si="20"/>
        <v/>
      </c>
      <c r="G48" s="1564" t="str">
        <f t="shared" si="20"/>
        <v/>
      </c>
      <c r="I48" s="1564" t="str">
        <f t="shared" si="1"/>
        <v/>
      </c>
      <c r="K48" s="1564" t="str">
        <f t="shared" si="2"/>
        <v/>
      </c>
      <c r="M48" s="1564" t="str">
        <f t="shared" si="3"/>
        <v/>
      </c>
      <c r="O48" s="1564" t="str">
        <f t="shared" si="4"/>
        <v/>
      </c>
      <c r="Q48" s="1564" t="str">
        <f t="shared" si="5"/>
        <v/>
      </c>
      <c r="S48" s="1564" t="str">
        <f t="shared" si="6"/>
        <v/>
      </c>
      <c r="U48" s="1564" t="str">
        <f t="shared" si="7"/>
        <v/>
      </c>
      <c r="W48" s="1564" t="str">
        <f t="shared" si="8"/>
        <v/>
      </c>
      <c r="Y48" s="1564" t="str">
        <f t="shared" si="9"/>
        <v/>
      </c>
      <c r="AA48" s="1564" t="str">
        <f t="shared" si="10"/>
        <v/>
      </c>
      <c r="AC48" s="1564" t="str">
        <f t="shared" si="11"/>
        <v/>
      </c>
      <c r="AE48" s="1564" t="str">
        <f t="shared" si="12"/>
        <v/>
      </c>
      <c r="AG48" s="1564" t="str">
        <f t="shared" si="13"/>
        <v/>
      </c>
      <c r="AI48" s="1564" t="str">
        <f t="shared" si="14"/>
        <v/>
      </c>
      <c r="AK48" s="1564" t="str">
        <f t="shared" si="15"/>
        <v/>
      </c>
      <c r="AM48" s="1564" t="str">
        <f t="shared" si="16"/>
        <v/>
      </c>
      <c r="AO48" s="1564" t="str">
        <f t="shared" si="17"/>
        <v/>
      </c>
      <c r="AQ48" s="1564" t="str">
        <f t="shared" si="18"/>
        <v/>
      </c>
    </row>
    <row r="49" spans="5:43">
      <c r="E49" s="1564" t="str">
        <f t="shared" si="20"/>
        <v/>
      </c>
      <c r="G49" s="1564" t="str">
        <f t="shared" si="20"/>
        <v/>
      </c>
      <c r="I49" s="1564" t="str">
        <f t="shared" si="1"/>
        <v/>
      </c>
      <c r="K49" s="1564" t="str">
        <f t="shared" si="2"/>
        <v/>
      </c>
      <c r="M49" s="1564" t="str">
        <f t="shared" si="3"/>
        <v/>
      </c>
      <c r="O49" s="1564" t="str">
        <f t="shared" si="4"/>
        <v/>
      </c>
      <c r="Q49" s="1564" t="str">
        <f t="shared" si="5"/>
        <v/>
      </c>
      <c r="S49" s="1564" t="str">
        <f t="shared" si="6"/>
        <v/>
      </c>
      <c r="U49" s="1564" t="str">
        <f t="shared" si="7"/>
        <v/>
      </c>
      <c r="W49" s="1564" t="str">
        <f t="shared" si="8"/>
        <v/>
      </c>
      <c r="Y49" s="1564" t="str">
        <f t="shared" si="9"/>
        <v/>
      </c>
      <c r="AA49" s="1564" t="str">
        <f t="shared" si="10"/>
        <v/>
      </c>
      <c r="AC49" s="1564" t="str">
        <f t="shared" si="11"/>
        <v/>
      </c>
      <c r="AE49" s="1564" t="str">
        <f t="shared" si="12"/>
        <v/>
      </c>
      <c r="AG49" s="1564" t="str">
        <f t="shared" si="13"/>
        <v/>
      </c>
      <c r="AI49" s="1564" t="str">
        <f t="shared" si="14"/>
        <v/>
      </c>
      <c r="AK49" s="1564" t="str">
        <f t="shared" si="15"/>
        <v/>
      </c>
      <c r="AM49" s="1564" t="str">
        <f t="shared" si="16"/>
        <v/>
      </c>
      <c r="AO49" s="1564" t="str">
        <f t="shared" si="17"/>
        <v/>
      </c>
      <c r="AQ49" s="1564" t="str">
        <f t="shared" si="18"/>
        <v/>
      </c>
    </row>
    <row r="50" spans="5:43">
      <c r="E50" s="1564" t="str">
        <f t="shared" si="20"/>
        <v/>
      </c>
      <c r="G50" s="1564" t="str">
        <f t="shared" si="20"/>
        <v/>
      </c>
      <c r="I50" s="1564" t="str">
        <f t="shared" si="1"/>
        <v/>
      </c>
      <c r="K50" s="1564" t="str">
        <f t="shared" si="2"/>
        <v/>
      </c>
      <c r="M50" s="1564" t="str">
        <f t="shared" si="3"/>
        <v/>
      </c>
      <c r="O50" s="1564" t="str">
        <f t="shared" si="4"/>
        <v/>
      </c>
      <c r="Q50" s="1564" t="str">
        <f t="shared" si="5"/>
        <v/>
      </c>
      <c r="S50" s="1564" t="str">
        <f t="shared" si="6"/>
        <v/>
      </c>
      <c r="U50" s="1564" t="str">
        <f t="shared" si="7"/>
        <v/>
      </c>
      <c r="W50" s="1564" t="str">
        <f t="shared" si="8"/>
        <v/>
      </c>
      <c r="Y50" s="1564" t="str">
        <f t="shared" si="9"/>
        <v/>
      </c>
      <c r="AA50" s="1564" t="str">
        <f t="shared" si="10"/>
        <v/>
      </c>
      <c r="AC50" s="1564" t="str">
        <f t="shared" si="11"/>
        <v/>
      </c>
      <c r="AE50" s="1564" t="str">
        <f t="shared" si="12"/>
        <v/>
      </c>
      <c r="AG50" s="1564" t="str">
        <f t="shared" si="13"/>
        <v/>
      </c>
      <c r="AI50" s="1564" t="str">
        <f t="shared" si="14"/>
        <v/>
      </c>
      <c r="AK50" s="1564" t="str">
        <f t="shared" si="15"/>
        <v/>
      </c>
      <c r="AM50" s="1564" t="str">
        <f t="shared" si="16"/>
        <v/>
      </c>
      <c r="AO50" s="1564" t="str">
        <f t="shared" si="17"/>
        <v/>
      </c>
      <c r="AQ50" s="1564" t="str">
        <f t="shared" si="18"/>
        <v/>
      </c>
    </row>
    <row r="51" spans="5:43">
      <c r="E51" s="1564" t="str">
        <f t="shared" si="20"/>
        <v/>
      </c>
      <c r="G51" s="1564" t="str">
        <f t="shared" si="20"/>
        <v/>
      </c>
      <c r="I51" s="1564" t="str">
        <f t="shared" si="1"/>
        <v/>
      </c>
      <c r="K51" s="1564" t="str">
        <f t="shared" si="2"/>
        <v/>
      </c>
      <c r="M51" s="1564" t="str">
        <f t="shared" si="3"/>
        <v/>
      </c>
      <c r="O51" s="1564" t="str">
        <f t="shared" si="4"/>
        <v/>
      </c>
      <c r="Q51" s="1564" t="str">
        <f t="shared" si="5"/>
        <v/>
      </c>
      <c r="S51" s="1564" t="str">
        <f t="shared" si="6"/>
        <v/>
      </c>
      <c r="U51" s="1564" t="str">
        <f t="shared" si="7"/>
        <v/>
      </c>
      <c r="W51" s="1564" t="str">
        <f t="shared" si="8"/>
        <v/>
      </c>
      <c r="Y51" s="1564" t="str">
        <f t="shared" si="9"/>
        <v/>
      </c>
      <c r="AA51" s="1564" t="str">
        <f t="shared" si="10"/>
        <v/>
      </c>
      <c r="AC51" s="1564" t="str">
        <f t="shared" si="11"/>
        <v/>
      </c>
      <c r="AE51" s="1564" t="str">
        <f t="shared" si="12"/>
        <v/>
      </c>
      <c r="AG51" s="1564" t="str">
        <f t="shared" si="13"/>
        <v/>
      </c>
      <c r="AI51" s="1564" t="str">
        <f t="shared" si="14"/>
        <v/>
      </c>
      <c r="AK51" s="1564" t="str">
        <f t="shared" si="15"/>
        <v/>
      </c>
      <c r="AM51" s="1564" t="str">
        <f t="shared" si="16"/>
        <v/>
      </c>
      <c r="AO51" s="1564" t="str">
        <f t="shared" si="17"/>
        <v/>
      </c>
      <c r="AQ51" s="1564" t="str">
        <f t="shared" si="18"/>
        <v/>
      </c>
    </row>
    <row r="52" spans="5:43">
      <c r="E52" s="1564" t="str">
        <f t="shared" si="20"/>
        <v/>
      </c>
      <c r="G52" s="1564" t="str">
        <f t="shared" si="20"/>
        <v/>
      </c>
      <c r="I52" s="1564" t="str">
        <f t="shared" si="1"/>
        <v/>
      </c>
      <c r="K52" s="1564" t="str">
        <f t="shared" si="2"/>
        <v/>
      </c>
      <c r="M52" s="1564" t="str">
        <f t="shared" si="3"/>
        <v/>
      </c>
      <c r="O52" s="1564" t="str">
        <f t="shared" si="4"/>
        <v/>
      </c>
      <c r="Q52" s="1564" t="str">
        <f t="shared" si="5"/>
        <v/>
      </c>
      <c r="S52" s="1564" t="str">
        <f t="shared" si="6"/>
        <v/>
      </c>
      <c r="U52" s="1564" t="str">
        <f t="shared" si="7"/>
        <v/>
      </c>
      <c r="W52" s="1564" t="str">
        <f t="shared" si="8"/>
        <v/>
      </c>
      <c r="Y52" s="1564" t="str">
        <f t="shared" si="9"/>
        <v/>
      </c>
      <c r="AA52" s="1564" t="str">
        <f t="shared" si="10"/>
        <v/>
      </c>
      <c r="AC52" s="1564" t="str">
        <f t="shared" si="11"/>
        <v/>
      </c>
      <c r="AE52" s="1564" t="str">
        <f t="shared" si="12"/>
        <v/>
      </c>
      <c r="AG52" s="1564" t="str">
        <f t="shared" si="13"/>
        <v/>
      </c>
      <c r="AI52" s="1564" t="str">
        <f t="shared" si="14"/>
        <v/>
      </c>
      <c r="AK52" s="1564" t="str">
        <f t="shared" si="15"/>
        <v/>
      </c>
      <c r="AM52" s="1564" t="str">
        <f t="shared" si="16"/>
        <v/>
      </c>
      <c r="AO52" s="1564" t="str">
        <f t="shared" si="17"/>
        <v/>
      </c>
      <c r="AQ52" s="1564" t="str">
        <f t="shared" si="18"/>
        <v/>
      </c>
    </row>
    <row r="53" spans="5:43">
      <c r="E53" s="1564" t="str">
        <f t="shared" si="20"/>
        <v/>
      </c>
      <c r="G53" s="1564" t="str">
        <f t="shared" si="20"/>
        <v/>
      </c>
      <c r="I53" s="1564" t="str">
        <f t="shared" si="1"/>
        <v/>
      </c>
      <c r="K53" s="1564" t="str">
        <f t="shared" si="2"/>
        <v/>
      </c>
      <c r="M53" s="1564" t="str">
        <f t="shared" si="3"/>
        <v/>
      </c>
      <c r="O53" s="1564" t="str">
        <f t="shared" si="4"/>
        <v/>
      </c>
      <c r="Q53" s="1564" t="str">
        <f t="shared" si="5"/>
        <v/>
      </c>
      <c r="S53" s="1564" t="str">
        <f t="shared" si="6"/>
        <v/>
      </c>
      <c r="U53" s="1564" t="str">
        <f t="shared" si="7"/>
        <v/>
      </c>
      <c r="W53" s="1564" t="str">
        <f t="shared" si="8"/>
        <v/>
      </c>
      <c r="Y53" s="1564" t="str">
        <f t="shared" si="9"/>
        <v/>
      </c>
      <c r="AA53" s="1564" t="str">
        <f t="shared" si="10"/>
        <v/>
      </c>
      <c r="AC53" s="1564" t="str">
        <f t="shared" si="11"/>
        <v/>
      </c>
      <c r="AE53" s="1564" t="str">
        <f t="shared" si="12"/>
        <v/>
      </c>
      <c r="AG53" s="1564" t="str">
        <f t="shared" si="13"/>
        <v/>
      </c>
      <c r="AI53" s="1564" t="str">
        <f t="shared" si="14"/>
        <v/>
      </c>
      <c r="AK53" s="1564" t="str">
        <f t="shared" si="15"/>
        <v/>
      </c>
      <c r="AM53" s="1564" t="str">
        <f t="shared" si="16"/>
        <v/>
      </c>
      <c r="AO53" s="1564" t="str">
        <f t="shared" si="17"/>
        <v/>
      </c>
      <c r="AQ53" s="1564" t="str">
        <f t="shared" si="18"/>
        <v/>
      </c>
    </row>
    <row r="54" spans="5:43">
      <c r="E54" s="1564" t="str">
        <f t="shared" si="20"/>
        <v/>
      </c>
      <c r="G54" s="1564" t="str">
        <f t="shared" si="20"/>
        <v/>
      </c>
      <c r="I54" s="1564" t="str">
        <f t="shared" si="1"/>
        <v/>
      </c>
      <c r="K54" s="1564" t="str">
        <f t="shared" si="2"/>
        <v/>
      </c>
      <c r="M54" s="1564" t="str">
        <f t="shared" si="3"/>
        <v/>
      </c>
      <c r="O54" s="1564" t="str">
        <f t="shared" si="4"/>
        <v/>
      </c>
      <c r="Q54" s="1564" t="str">
        <f t="shared" si="5"/>
        <v/>
      </c>
      <c r="S54" s="1564" t="str">
        <f t="shared" si="6"/>
        <v/>
      </c>
      <c r="U54" s="1564" t="str">
        <f t="shared" si="7"/>
        <v/>
      </c>
      <c r="W54" s="1564" t="str">
        <f t="shared" si="8"/>
        <v/>
      </c>
      <c r="Y54" s="1564" t="str">
        <f t="shared" si="9"/>
        <v/>
      </c>
      <c r="AA54" s="1564" t="str">
        <f t="shared" si="10"/>
        <v/>
      </c>
      <c r="AC54" s="1564" t="str">
        <f t="shared" si="11"/>
        <v/>
      </c>
      <c r="AE54" s="1564" t="str">
        <f t="shared" si="12"/>
        <v/>
      </c>
      <c r="AG54" s="1564" t="str">
        <f t="shared" si="13"/>
        <v/>
      </c>
      <c r="AI54" s="1564" t="str">
        <f t="shared" si="14"/>
        <v/>
      </c>
      <c r="AK54" s="1564" t="str">
        <f t="shared" si="15"/>
        <v/>
      </c>
      <c r="AM54" s="1564" t="str">
        <f t="shared" si="16"/>
        <v/>
      </c>
      <c r="AO54" s="1564" t="str">
        <f t="shared" si="17"/>
        <v/>
      </c>
      <c r="AQ54" s="1564" t="str">
        <f t="shared" si="18"/>
        <v/>
      </c>
    </row>
    <row r="55" spans="5:43">
      <c r="E55" s="1564" t="str">
        <f t="shared" si="20"/>
        <v/>
      </c>
      <c r="G55" s="1564" t="str">
        <f t="shared" si="20"/>
        <v/>
      </c>
      <c r="I55" s="1564" t="str">
        <f t="shared" si="1"/>
        <v/>
      </c>
      <c r="K55" s="1564" t="str">
        <f t="shared" si="2"/>
        <v/>
      </c>
      <c r="M55" s="1564" t="str">
        <f t="shared" si="3"/>
        <v/>
      </c>
      <c r="O55" s="1564" t="str">
        <f t="shared" si="4"/>
        <v/>
      </c>
      <c r="Q55" s="1564" t="str">
        <f t="shared" si="5"/>
        <v/>
      </c>
      <c r="S55" s="1564" t="str">
        <f t="shared" si="6"/>
        <v/>
      </c>
      <c r="U55" s="1564" t="str">
        <f t="shared" si="7"/>
        <v/>
      </c>
      <c r="W55" s="1564" t="str">
        <f t="shared" si="8"/>
        <v/>
      </c>
      <c r="Y55" s="1564" t="str">
        <f t="shared" si="9"/>
        <v/>
      </c>
      <c r="AA55" s="1564" t="str">
        <f t="shared" si="10"/>
        <v/>
      </c>
      <c r="AC55" s="1564" t="str">
        <f t="shared" si="11"/>
        <v/>
      </c>
      <c r="AE55" s="1564" t="str">
        <f t="shared" si="12"/>
        <v/>
      </c>
      <c r="AG55" s="1564" t="str">
        <f t="shared" si="13"/>
        <v/>
      </c>
      <c r="AI55" s="1564" t="str">
        <f t="shared" si="14"/>
        <v/>
      </c>
      <c r="AK55" s="1564" t="str">
        <f t="shared" si="15"/>
        <v/>
      </c>
      <c r="AM55" s="1564" t="str">
        <f t="shared" si="16"/>
        <v/>
      </c>
      <c r="AO55" s="1564" t="str">
        <f t="shared" si="17"/>
        <v/>
      </c>
      <c r="AQ55" s="1564" t="str">
        <f t="shared" si="18"/>
        <v/>
      </c>
    </row>
    <row r="56" spans="5:43">
      <c r="E56" s="1564" t="str">
        <f t="shared" si="20"/>
        <v/>
      </c>
      <c r="G56" s="1564" t="str">
        <f t="shared" si="20"/>
        <v/>
      </c>
      <c r="I56" s="1564" t="str">
        <f t="shared" si="1"/>
        <v/>
      </c>
      <c r="K56" s="1564" t="str">
        <f t="shared" si="2"/>
        <v/>
      </c>
      <c r="M56" s="1564" t="str">
        <f t="shared" si="3"/>
        <v/>
      </c>
      <c r="O56" s="1564" t="str">
        <f t="shared" si="4"/>
        <v/>
      </c>
      <c r="Q56" s="1564" t="str">
        <f t="shared" si="5"/>
        <v/>
      </c>
      <c r="S56" s="1564" t="str">
        <f t="shared" si="6"/>
        <v/>
      </c>
      <c r="U56" s="1564" t="str">
        <f t="shared" si="7"/>
        <v/>
      </c>
      <c r="W56" s="1564" t="str">
        <f t="shared" si="8"/>
        <v/>
      </c>
      <c r="Y56" s="1564" t="str">
        <f t="shared" si="9"/>
        <v/>
      </c>
      <c r="AA56" s="1564" t="str">
        <f t="shared" si="10"/>
        <v/>
      </c>
      <c r="AC56" s="1564" t="str">
        <f t="shared" si="11"/>
        <v/>
      </c>
      <c r="AE56" s="1564" t="str">
        <f t="shared" si="12"/>
        <v/>
      </c>
      <c r="AG56" s="1564" t="str">
        <f t="shared" si="13"/>
        <v/>
      </c>
      <c r="AI56" s="1564" t="str">
        <f t="shared" si="14"/>
        <v/>
      </c>
      <c r="AK56" s="1564" t="str">
        <f t="shared" si="15"/>
        <v/>
      </c>
      <c r="AM56" s="1564" t="str">
        <f t="shared" si="16"/>
        <v/>
      </c>
      <c r="AO56" s="1564" t="str">
        <f t="shared" si="17"/>
        <v/>
      </c>
      <c r="AQ56" s="1564" t="str">
        <f t="shared" si="18"/>
        <v/>
      </c>
    </row>
    <row r="57" spans="5:43">
      <c r="E57" s="1564" t="str">
        <f t="shared" si="20"/>
        <v/>
      </c>
      <c r="G57" s="1564" t="str">
        <f t="shared" si="20"/>
        <v/>
      </c>
      <c r="I57" s="1564" t="str">
        <f t="shared" si="1"/>
        <v/>
      </c>
      <c r="K57" s="1564" t="str">
        <f t="shared" si="2"/>
        <v/>
      </c>
      <c r="M57" s="1564" t="str">
        <f t="shared" si="3"/>
        <v/>
      </c>
      <c r="O57" s="1564" t="str">
        <f t="shared" si="4"/>
        <v/>
      </c>
      <c r="Q57" s="1564" t="str">
        <f t="shared" si="5"/>
        <v/>
      </c>
      <c r="S57" s="1564" t="str">
        <f t="shared" si="6"/>
        <v/>
      </c>
      <c r="U57" s="1564" t="str">
        <f t="shared" si="7"/>
        <v/>
      </c>
      <c r="W57" s="1564" t="str">
        <f t="shared" si="8"/>
        <v/>
      </c>
      <c r="Y57" s="1564" t="str">
        <f t="shared" si="9"/>
        <v/>
      </c>
      <c r="AA57" s="1564" t="str">
        <f t="shared" si="10"/>
        <v/>
      </c>
      <c r="AC57" s="1564" t="str">
        <f t="shared" si="11"/>
        <v/>
      </c>
      <c r="AE57" s="1564" t="str">
        <f t="shared" si="12"/>
        <v/>
      </c>
      <c r="AG57" s="1564" t="str">
        <f t="shared" si="13"/>
        <v/>
      </c>
      <c r="AI57" s="1564" t="str">
        <f t="shared" si="14"/>
        <v/>
      </c>
      <c r="AK57" s="1564" t="str">
        <f t="shared" si="15"/>
        <v/>
      </c>
      <c r="AM57" s="1564" t="str">
        <f t="shared" si="16"/>
        <v/>
      </c>
      <c r="AO57" s="1564" t="str">
        <f t="shared" si="17"/>
        <v/>
      </c>
      <c r="AQ57" s="1564" t="str">
        <f t="shared" si="18"/>
        <v/>
      </c>
    </row>
    <row r="58" spans="5:43">
      <c r="E58" s="1564" t="str">
        <f t="shared" si="20"/>
        <v/>
      </c>
      <c r="G58" s="1564" t="str">
        <f t="shared" si="20"/>
        <v/>
      </c>
      <c r="I58" s="1564" t="str">
        <f t="shared" si="1"/>
        <v/>
      </c>
      <c r="K58" s="1564" t="str">
        <f t="shared" si="2"/>
        <v/>
      </c>
      <c r="M58" s="1564" t="str">
        <f t="shared" si="3"/>
        <v/>
      </c>
      <c r="O58" s="1564" t="str">
        <f t="shared" si="4"/>
        <v/>
      </c>
      <c r="Q58" s="1564" t="str">
        <f t="shared" si="5"/>
        <v/>
      </c>
      <c r="S58" s="1564" t="str">
        <f t="shared" si="6"/>
        <v/>
      </c>
      <c r="U58" s="1564" t="str">
        <f t="shared" si="7"/>
        <v/>
      </c>
      <c r="W58" s="1564" t="str">
        <f t="shared" si="8"/>
        <v/>
      </c>
      <c r="Y58" s="1564" t="str">
        <f t="shared" si="9"/>
        <v/>
      </c>
      <c r="AA58" s="1564" t="str">
        <f t="shared" si="10"/>
        <v/>
      </c>
      <c r="AC58" s="1564" t="str">
        <f t="shared" si="11"/>
        <v/>
      </c>
      <c r="AE58" s="1564" t="str">
        <f t="shared" si="12"/>
        <v/>
      </c>
      <c r="AG58" s="1564" t="str">
        <f t="shared" si="13"/>
        <v/>
      </c>
      <c r="AI58" s="1564" t="str">
        <f t="shared" si="14"/>
        <v/>
      </c>
      <c r="AK58" s="1564" t="str">
        <f t="shared" si="15"/>
        <v/>
      </c>
      <c r="AM58" s="1564" t="str">
        <f t="shared" si="16"/>
        <v/>
      </c>
      <c r="AO58" s="1564" t="str">
        <f t="shared" si="17"/>
        <v/>
      </c>
      <c r="AQ58" s="1564" t="str">
        <f t="shared" si="18"/>
        <v/>
      </c>
    </row>
    <row r="59" spans="5:43">
      <c r="E59" s="1564" t="str">
        <f t="shared" si="20"/>
        <v/>
      </c>
      <c r="G59" s="1564" t="str">
        <f t="shared" si="20"/>
        <v/>
      </c>
      <c r="I59" s="1564" t="str">
        <f t="shared" si="1"/>
        <v/>
      </c>
      <c r="K59" s="1564" t="str">
        <f t="shared" si="2"/>
        <v/>
      </c>
      <c r="M59" s="1564" t="str">
        <f t="shared" si="3"/>
        <v/>
      </c>
      <c r="O59" s="1564" t="str">
        <f t="shared" si="4"/>
        <v/>
      </c>
      <c r="Q59" s="1564" t="str">
        <f t="shared" si="5"/>
        <v/>
      </c>
      <c r="S59" s="1564" t="str">
        <f t="shared" si="6"/>
        <v/>
      </c>
      <c r="U59" s="1564" t="str">
        <f t="shared" si="7"/>
        <v/>
      </c>
      <c r="W59" s="1564" t="str">
        <f t="shared" si="8"/>
        <v/>
      </c>
      <c r="Y59" s="1564" t="str">
        <f t="shared" si="9"/>
        <v/>
      </c>
      <c r="AA59" s="1564" t="str">
        <f t="shared" si="10"/>
        <v/>
      </c>
      <c r="AC59" s="1564" t="str">
        <f t="shared" si="11"/>
        <v/>
      </c>
      <c r="AE59" s="1564" t="str">
        <f t="shared" si="12"/>
        <v/>
      </c>
      <c r="AG59" s="1564" t="str">
        <f t="shared" si="13"/>
        <v/>
      </c>
      <c r="AI59" s="1564" t="str">
        <f t="shared" si="14"/>
        <v/>
      </c>
      <c r="AK59" s="1564" t="str">
        <f t="shared" si="15"/>
        <v/>
      </c>
      <c r="AM59" s="1564" t="str">
        <f t="shared" si="16"/>
        <v/>
      </c>
      <c r="AO59" s="1564" t="str">
        <f t="shared" si="17"/>
        <v/>
      </c>
      <c r="AQ59" s="1564" t="str">
        <f t="shared" si="18"/>
        <v/>
      </c>
    </row>
    <row r="60" spans="5:43">
      <c r="E60" s="1564" t="str">
        <f t="shared" si="20"/>
        <v/>
      </c>
      <c r="G60" s="1564" t="str">
        <f t="shared" si="20"/>
        <v/>
      </c>
      <c r="I60" s="1564" t="str">
        <f t="shared" si="1"/>
        <v/>
      </c>
      <c r="K60" s="1564" t="str">
        <f t="shared" si="2"/>
        <v/>
      </c>
      <c r="M60" s="1564" t="str">
        <f t="shared" si="3"/>
        <v/>
      </c>
      <c r="O60" s="1564" t="str">
        <f t="shared" si="4"/>
        <v/>
      </c>
      <c r="Q60" s="1564" t="str">
        <f t="shared" si="5"/>
        <v/>
      </c>
      <c r="S60" s="1564" t="str">
        <f t="shared" si="6"/>
        <v/>
      </c>
      <c r="U60" s="1564" t="str">
        <f t="shared" si="7"/>
        <v/>
      </c>
      <c r="W60" s="1564" t="str">
        <f t="shared" si="8"/>
        <v/>
      </c>
      <c r="Y60" s="1564" t="str">
        <f t="shared" si="9"/>
        <v/>
      </c>
      <c r="AA60" s="1564" t="str">
        <f t="shared" si="10"/>
        <v/>
      </c>
      <c r="AC60" s="1564" t="str">
        <f t="shared" si="11"/>
        <v/>
      </c>
      <c r="AE60" s="1564" t="str">
        <f t="shared" si="12"/>
        <v/>
      </c>
      <c r="AG60" s="1564" t="str">
        <f t="shared" si="13"/>
        <v/>
      </c>
      <c r="AI60" s="1564" t="str">
        <f t="shared" si="14"/>
        <v/>
      </c>
      <c r="AK60" s="1564" t="str">
        <f t="shared" si="15"/>
        <v/>
      </c>
      <c r="AM60" s="1564" t="str">
        <f t="shared" si="16"/>
        <v/>
      </c>
      <c r="AO60" s="1564" t="str">
        <f t="shared" si="17"/>
        <v/>
      </c>
      <c r="AQ60" s="1564" t="str">
        <f t="shared" si="18"/>
        <v/>
      </c>
    </row>
    <row r="61" spans="5:43">
      <c r="E61" s="1564" t="str">
        <f t="shared" ref="E61:G76" si="21">IF(OR($B61=0,D61=0),"",D61/$B61)</f>
        <v/>
      </c>
      <c r="G61" s="1564" t="str">
        <f t="shared" si="21"/>
        <v/>
      </c>
      <c r="I61" s="1564" t="str">
        <f t="shared" si="1"/>
        <v/>
      </c>
      <c r="K61" s="1564" t="str">
        <f t="shared" si="2"/>
        <v/>
      </c>
      <c r="M61" s="1564" t="str">
        <f t="shared" si="3"/>
        <v/>
      </c>
      <c r="O61" s="1564" t="str">
        <f t="shared" si="4"/>
        <v/>
      </c>
      <c r="Q61" s="1564" t="str">
        <f t="shared" si="5"/>
        <v/>
      </c>
      <c r="S61" s="1564" t="str">
        <f t="shared" si="6"/>
        <v/>
      </c>
      <c r="U61" s="1564" t="str">
        <f t="shared" si="7"/>
        <v/>
      </c>
      <c r="W61" s="1564" t="str">
        <f t="shared" si="8"/>
        <v/>
      </c>
      <c r="Y61" s="1564" t="str">
        <f t="shared" si="9"/>
        <v/>
      </c>
      <c r="AA61" s="1564" t="str">
        <f t="shared" si="10"/>
        <v/>
      </c>
      <c r="AC61" s="1564" t="str">
        <f t="shared" si="11"/>
        <v/>
      </c>
      <c r="AE61" s="1564" t="str">
        <f t="shared" si="12"/>
        <v/>
      </c>
      <c r="AG61" s="1564" t="str">
        <f t="shared" si="13"/>
        <v/>
      </c>
      <c r="AI61" s="1564" t="str">
        <f t="shared" si="14"/>
        <v/>
      </c>
      <c r="AK61" s="1564" t="str">
        <f t="shared" si="15"/>
        <v/>
      </c>
      <c r="AM61" s="1564" t="str">
        <f t="shared" si="16"/>
        <v/>
      </c>
      <c r="AO61" s="1564" t="str">
        <f t="shared" si="17"/>
        <v/>
      </c>
      <c r="AQ61" s="1564" t="str">
        <f t="shared" si="18"/>
        <v/>
      </c>
    </row>
    <row r="62" spans="5:43">
      <c r="E62" s="1564" t="str">
        <f t="shared" si="21"/>
        <v/>
      </c>
      <c r="G62" s="1564" t="str">
        <f t="shared" si="21"/>
        <v/>
      </c>
      <c r="I62" s="1564" t="str">
        <f t="shared" si="1"/>
        <v/>
      </c>
      <c r="K62" s="1564" t="str">
        <f t="shared" si="2"/>
        <v/>
      </c>
      <c r="M62" s="1564" t="str">
        <f t="shared" si="3"/>
        <v/>
      </c>
      <c r="O62" s="1564" t="str">
        <f t="shared" si="4"/>
        <v/>
      </c>
      <c r="Q62" s="1564" t="str">
        <f t="shared" si="5"/>
        <v/>
      </c>
      <c r="S62" s="1564" t="str">
        <f t="shared" si="6"/>
        <v/>
      </c>
      <c r="U62" s="1564" t="str">
        <f t="shared" si="7"/>
        <v/>
      </c>
      <c r="W62" s="1564" t="str">
        <f t="shared" si="8"/>
        <v/>
      </c>
      <c r="Y62" s="1564" t="str">
        <f t="shared" si="9"/>
        <v/>
      </c>
      <c r="AA62" s="1564" t="str">
        <f t="shared" si="10"/>
        <v/>
      </c>
      <c r="AC62" s="1564" t="str">
        <f t="shared" si="11"/>
        <v/>
      </c>
      <c r="AE62" s="1564" t="str">
        <f t="shared" si="12"/>
        <v/>
      </c>
      <c r="AG62" s="1564" t="str">
        <f t="shared" si="13"/>
        <v/>
      </c>
      <c r="AI62" s="1564" t="str">
        <f t="shared" si="14"/>
        <v/>
      </c>
      <c r="AK62" s="1564" t="str">
        <f t="shared" si="15"/>
        <v/>
      </c>
      <c r="AM62" s="1564" t="str">
        <f t="shared" si="16"/>
        <v/>
      </c>
      <c r="AO62" s="1564" t="str">
        <f t="shared" si="17"/>
        <v/>
      </c>
      <c r="AQ62" s="1564" t="str">
        <f t="shared" si="18"/>
        <v/>
      </c>
    </row>
    <row r="63" spans="5:43">
      <c r="E63" s="1564" t="str">
        <f t="shared" si="21"/>
        <v/>
      </c>
      <c r="G63" s="1564" t="str">
        <f t="shared" si="21"/>
        <v/>
      </c>
      <c r="I63" s="1564" t="str">
        <f t="shared" si="1"/>
        <v/>
      </c>
      <c r="K63" s="1564" t="str">
        <f t="shared" si="2"/>
        <v/>
      </c>
      <c r="M63" s="1564" t="str">
        <f t="shared" si="3"/>
        <v/>
      </c>
      <c r="O63" s="1564" t="str">
        <f t="shared" si="4"/>
        <v/>
      </c>
      <c r="Q63" s="1564" t="str">
        <f t="shared" si="5"/>
        <v/>
      </c>
      <c r="S63" s="1564" t="str">
        <f t="shared" si="6"/>
        <v/>
      </c>
      <c r="U63" s="1564" t="str">
        <f t="shared" si="7"/>
        <v/>
      </c>
      <c r="W63" s="1564" t="str">
        <f t="shared" si="8"/>
        <v/>
      </c>
      <c r="Y63" s="1564" t="str">
        <f t="shared" si="9"/>
        <v/>
      </c>
      <c r="AA63" s="1564" t="str">
        <f t="shared" si="10"/>
        <v/>
      </c>
      <c r="AC63" s="1564" t="str">
        <f t="shared" si="11"/>
        <v/>
      </c>
      <c r="AE63" s="1564" t="str">
        <f t="shared" si="12"/>
        <v/>
      </c>
      <c r="AG63" s="1564" t="str">
        <f t="shared" si="13"/>
        <v/>
      </c>
      <c r="AI63" s="1564" t="str">
        <f t="shared" si="14"/>
        <v/>
      </c>
      <c r="AK63" s="1564" t="str">
        <f t="shared" si="15"/>
        <v/>
      </c>
      <c r="AM63" s="1564" t="str">
        <f t="shared" si="16"/>
        <v/>
      </c>
      <c r="AO63" s="1564" t="str">
        <f t="shared" si="17"/>
        <v/>
      </c>
      <c r="AQ63" s="1564" t="str">
        <f t="shared" si="18"/>
        <v/>
      </c>
    </row>
    <row r="64" spans="5:43">
      <c r="E64" s="1564" t="str">
        <f t="shared" si="21"/>
        <v/>
      </c>
      <c r="G64" s="1564" t="str">
        <f t="shared" si="21"/>
        <v/>
      </c>
      <c r="I64" s="1564" t="str">
        <f t="shared" si="1"/>
        <v/>
      </c>
      <c r="K64" s="1564" t="str">
        <f t="shared" si="2"/>
        <v/>
      </c>
      <c r="M64" s="1564" t="str">
        <f t="shared" si="3"/>
        <v/>
      </c>
      <c r="O64" s="1564" t="str">
        <f t="shared" si="4"/>
        <v/>
      </c>
      <c r="Q64" s="1564" t="str">
        <f t="shared" si="5"/>
        <v/>
      </c>
      <c r="S64" s="1564" t="str">
        <f t="shared" si="6"/>
        <v/>
      </c>
      <c r="U64" s="1564" t="str">
        <f t="shared" si="7"/>
        <v/>
      </c>
      <c r="W64" s="1564" t="str">
        <f t="shared" si="8"/>
        <v/>
      </c>
      <c r="Y64" s="1564" t="str">
        <f t="shared" si="9"/>
        <v/>
      </c>
      <c r="AA64" s="1564" t="str">
        <f t="shared" si="10"/>
        <v/>
      </c>
      <c r="AC64" s="1564" t="str">
        <f t="shared" si="11"/>
        <v/>
      </c>
      <c r="AE64" s="1564" t="str">
        <f t="shared" si="12"/>
        <v/>
      </c>
      <c r="AG64" s="1564" t="str">
        <f t="shared" si="13"/>
        <v/>
      </c>
      <c r="AI64" s="1564" t="str">
        <f t="shared" si="14"/>
        <v/>
      </c>
      <c r="AK64" s="1564" t="str">
        <f t="shared" si="15"/>
        <v/>
      </c>
      <c r="AM64" s="1564" t="str">
        <f t="shared" si="16"/>
        <v/>
      </c>
      <c r="AO64" s="1564" t="str">
        <f t="shared" si="17"/>
        <v/>
      </c>
      <c r="AQ64" s="1564" t="str">
        <f t="shared" si="18"/>
        <v/>
      </c>
    </row>
    <row r="65" spans="5:43">
      <c r="E65" s="1564" t="str">
        <f t="shared" si="21"/>
        <v/>
      </c>
      <c r="G65" s="1564" t="str">
        <f t="shared" si="21"/>
        <v/>
      </c>
      <c r="I65" s="1564" t="str">
        <f t="shared" si="1"/>
        <v/>
      </c>
      <c r="K65" s="1564" t="str">
        <f t="shared" si="2"/>
        <v/>
      </c>
      <c r="M65" s="1564" t="str">
        <f t="shared" si="3"/>
        <v/>
      </c>
      <c r="O65" s="1564" t="str">
        <f t="shared" si="4"/>
        <v/>
      </c>
      <c r="Q65" s="1564" t="str">
        <f t="shared" si="5"/>
        <v/>
      </c>
      <c r="S65" s="1564" t="str">
        <f t="shared" si="6"/>
        <v/>
      </c>
      <c r="U65" s="1564" t="str">
        <f t="shared" si="7"/>
        <v/>
      </c>
      <c r="W65" s="1564" t="str">
        <f t="shared" si="8"/>
        <v/>
      </c>
      <c r="Y65" s="1564" t="str">
        <f t="shared" si="9"/>
        <v/>
      </c>
      <c r="AA65" s="1564" t="str">
        <f t="shared" si="10"/>
        <v/>
      </c>
      <c r="AC65" s="1564" t="str">
        <f t="shared" si="11"/>
        <v/>
      </c>
      <c r="AE65" s="1564" t="str">
        <f t="shared" si="12"/>
        <v/>
      </c>
      <c r="AG65" s="1564" t="str">
        <f t="shared" si="13"/>
        <v/>
      </c>
      <c r="AI65" s="1564" t="str">
        <f t="shared" si="14"/>
        <v/>
      </c>
      <c r="AK65" s="1564" t="str">
        <f t="shared" si="15"/>
        <v/>
      </c>
      <c r="AM65" s="1564" t="str">
        <f t="shared" si="16"/>
        <v/>
      </c>
      <c r="AO65" s="1564" t="str">
        <f t="shared" si="17"/>
        <v/>
      </c>
      <c r="AQ65" s="1564" t="str">
        <f t="shared" si="18"/>
        <v/>
      </c>
    </row>
    <row r="66" spans="5:43">
      <c r="E66" s="1564" t="str">
        <f t="shared" si="21"/>
        <v/>
      </c>
      <c r="G66" s="1564" t="str">
        <f t="shared" si="21"/>
        <v/>
      </c>
      <c r="I66" s="1564" t="str">
        <f t="shared" si="1"/>
        <v/>
      </c>
      <c r="K66" s="1564" t="str">
        <f t="shared" si="2"/>
        <v/>
      </c>
      <c r="M66" s="1564" t="str">
        <f t="shared" si="3"/>
        <v/>
      </c>
      <c r="O66" s="1564" t="str">
        <f t="shared" si="4"/>
        <v/>
      </c>
      <c r="Q66" s="1564" t="str">
        <f t="shared" si="5"/>
        <v/>
      </c>
      <c r="S66" s="1564" t="str">
        <f t="shared" si="6"/>
        <v/>
      </c>
      <c r="U66" s="1564" t="str">
        <f t="shared" si="7"/>
        <v/>
      </c>
      <c r="W66" s="1564" t="str">
        <f t="shared" si="8"/>
        <v/>
      </c>
      <c r="Y66" s="1564" t="str">
        <f t="shared" si="9"/>
        <v/>
      </c>
      <c r="AA66" s="1564" t="str">
        <f t="shared" si="10"/>
        <v/>
      </c>
      <c r="AC66" s="1564" t="str">
        <f t="shared" si="11"/>
        <v/>
      </c>
      <c r="AE66" s="1564" t="str">
        <f t="shared" si="12"/>
        <v/>
      </c>
      <c r="AG66" s="1564" t="str">
        <f t="shared" si="13"/>
        <v/>
      </c>
      <c r="AI66" s="1564" t="str">
        <f t="shared" si="14"/>
        <v/>
      </c>
      <c r="AK66" s="1564" t="str">
        <f t="shared" si="15"/>
        <v/>
      </c>
      <c r="AM66" s="1564" t="str">
        <f t="shared" si="16"/>
        <v/>
      </c>
      <c r="AO66" s="1564" t="str">
        <f t="shared" si="17"/>
        <v/>
      </c>
      <c r="AQ66" s="1564" t="str">
        <f t="shared" si="18"/>
        <v/>
      </c>
    </row>
    <row r="67" spans="5:43">
      <c r="E67" s="1564" t="str">
        <f t="shared" si="21"/>
        <v/>
      </c>
      <c r="G67" s="1564" t="str">
        <f t="shared" si="21"/>
        <v/>
      </c>
      <c r="I67" s="1564" t="str">
        <f t="shared" si="1"/>
        <v/>
      </c>
      <c r="K67" s="1564" t="str">
        <f t="shared" si="2"/>
        <v/>
      </c>
      <c r="M67" s="1564" t="str">
        <f t="shared" si="3"/>
        <v/>
      </c>
      <c r="O67" s="1564" t="str">
        <f t="shared" si="4"/>
        <v/>
      </c>
      <c r="Q67" s="1564" t="str">
        <f t="shared" si="5"/>
        <v/>
      </c>
      <c r="S67" s="1564" t="str">
        <f t="shared" si="6"/>
        <v/>
      </c>
      <c r="U67" s="1564" t="str">
        <f t="shared" si="7"/>
        <v/>
      </c>
      <c r="W67" s="1564" t="str">
        <f t="shared" si="8"/>
        <v/>
      </c>
      <c r="Y67" s="1564" t="str">
        <f t="shared" si="9"/>
        <v/>
      </c>
      <c r="AA67" s="1564" t="str">
        <f t="shared" si="10"/>
        <v/>
      </c>
      <c r="AC67" s="1564" t="str">
        <f t="shared" si="11"/>
        <v/>
      </c>
      <c r="AE67" s="1564" t="str">
        <f t="shared" si="12"/>
        <v/>
      </c>
      <c r="AG67" s="1564" t="str">
        <f t="shared" si="13"/>
        <v/>
      </c>
      <c r="AI67" s="1564" t="str">
        <f t="shared" si="14"/>
        <v/>
      </c>
      <c r="AK67" s="1564" t="str">
        <f t="shared" si="15"/>
        <v/>
      </c>
      <c r="AM67" s="1564" t="str">
        <f t="shared" si="16"/>
        <v/>
      </c>
      <c r="AO67" s="1564" t="str">
        <f t="shared" si="17"/>
        <v/>
      </c>
      <c r="AQ67" s="1564" t="str">
        <f t="shared" si="18"/>
        <v/>
      </c>
    </row>
    <row r="68" spans="5:43">
      <c r="E68" s="1564" t="str">
        <f t="shared" si="21"/>
        <v/>
      </c>
      <c r="G68" s="1564" t="str">
        <f t="shared" si="21"/>
        <v/>
      </c>
      <c r="I68" s="1564" t="str">
        <f t="shared" si="1"/>
        <v/>
      </c>
      <c r="K68" s="1564" t="str">
        <f t="shared" si="2"/>
        <v/>
      </c>
      <c r="M68" s="1564" t="str">
        <f t="shared" si="3"/>
        <v/>
      </c>
      <c r="O68" s="1564" t="str">
        <f t="shared" si="4"/>
        <v/>
      </c>
      <c r="Q68" s="1564" t="str">
        <f t="shared" si="5"/>
        <v/>
      </c>
      <c r="S68" s="1564" t="str">
        <f t="shared" si="6"/>
        <v/>
      </c>
      <c r="U68" s="1564" t="str">
        <f t="shared" si="7"/>
        <v/>
      </c>
      <c r="W68" s="1564" t="str">
        <f t="shared" si="8"/>
        <v/>
      </c>
      <c r="Y68" s="1564" t="str">
        <f t="shared" si="9"/>
        <v/>
      </c>
      <c r="AA68" s="1564" t="str">
        <f t="shared" si="10"/>
        <v/>
      </c>
      <c r="AC68" s="1564" t="str">
        <f t="shared" si="11"/>
        <v/>
      </c>
      <c r="AE68" s="1564" t="str">
        <f t="shared" si="12"/>
        <v/>
      </c>
      <c r="AG68" s="1564" t="str">
        <f t="shared" si="13"/>
        <v/>
      </c>
      <c r="AI68" s="1564" t="str">
        <f t="shared" si="14"/>
        <v/>
      </c>
      <c r="AK68" s="1564" t="str">
        <f t="shared" si="15"/>
        <v/>
      </c>
      <c r="AM68" s="1564" t="str">
        <f t="shared" si="16"/>
        <v/>
      </c>
      <c r="AO68" s="1564" t="str">
        <f t="shared" si="17"/>
        <v/>
      </c>
      <c r="AQ68" s="1564" t="str">
        <f t="shared" si="18"/>
        <v/>
      </c>
    </row>
    <row r="69" spans="5:43">
      <c r="E69" s="1564" t="str">
        <f t="shared" si="21"/>
        <v/>
      </c>
      <c r="G69" s="1564" t="str">
        <f t="shared" si="21"/>
        <v/>
      </c>
      <c r="I69" s="1564" t="str">
        <f t="shared" si="1"/>
        <v/>
      </c>
      <c r="K69" s="1564" t="str">
        <f t="shared" si="2"/>
        <v/>
      </c>
      <c r="M69" s="1564" t="str">
        <f t="shared" si="3"/>
        <v/>
      </c>
      <c r="O69" s="1564" t="str">
        <f t="shared" si="4"/>
        <v/>
      </c>
      <c r="Q69" s="1564" t="str">
        <f t="shared" si="5"/>
        <v/>
      </c>
      <c r="S69" s="1564" t="str">
        <f t="shared" si="6"/>
        <v/>
      </c>
      <c r="U69" s="1564" t="str">
        <f t="shared" si="7"/>
        <v/>
      </c>
      <c r="W69" s="1564" t="str">
        <f t="shared" si="8"/>
        <v/>
      </c>
      <c r="Y69" s="1564" t="str">
        <f t="shared" si="9"/>
        <v/>
      </c>
      <c r="AA69" s="1564" t="str">
        <f t="shared" si="10"/>
        <v/>
      </c>
      <c r="AC69" s="1564" t="str">
        <f t="shared" si="11"/>
        <v/>
      </c>
      <c r="AE69" s="1564" t="str">
        <f t="shared" si="12"/>
        <v/>
      </c>
      <c r="AG69" s="1564" t="str">
        <f t="shared" si="13"/>
        <v/>
      </c>
      <c r="AI69" s="1564" t="str">
        <f t="shared" si="14"/>
        <v/>
      </c>
      <c r="AK69" s="1564" t="str">
        <f t="shared" si="15"/>
        <v/>
      </c>
      <c r="AM69" s="1564" t="str">
        <f t="shared" si="16"/>
        <v/>
      </c>
      <c r="AO69" s="1564" t="str">
        <f t="shared" si="17"/>
        <v/>
      </c>
      <c r="AQ69" s="1564" t="str">
        <f t="shared" si="18"/>
        <v/>
      </c>
    </row>
    <row r="70" spans="5:43">
      <c r="E70" s="1564" t="str">
        <f t="shared" si="21"/>
        <v/>
      </c>
      <c r="G70" s="1564" t="str">
        <f t="shared" si="21"/>
        <v/>
      </c>
      <c r="I70" s="1564" t="str">
        <f t="shared" si="1"/>
        <v/>
      </c>
      <c r="K70" s="1564" t="str">
        <f t="shared" si="2"/>
        <v/>
      </c>
      <c r="M70" s="1564" t="str">
        <f t="shared" si="3"/>
        <v/>
      </c>
      <c r="O70" s="1564" t="str">
        <f t="shared" si="4"/>
        <v/>
      </c>
      <c r="Q70" s="1564" t="str">
        <f t="shared" si="5"/>
        <v/>
      </c>
      <c r="S70" s="1564" t="str">
        <f t="shared" si="6"/>
        <v/>
      </c>
      <c r="U70" s="1564" t="str">
        <f t="shared" si="7"/>
        <v/>
      </c>
      <c r="W70" s="1564" t="str">
        <f t="shared" si="8"/>
        <v/>
      </c>
      <c r="Y70" s="1564" t="str">
        <f t="shared" si="9"/>
        <v/>
      </c>
      <c r="AA70" s="1564" t="str">
        <f t="shared" si="10"/>
        <v/>
      </c>
      <c r="AC70" s="1564" t="str">
        <f t="shared" si="11"/>
        <v/>
      </c>
      <c r="AE70" s="1564" t="str">
        <f t="shared" si="12"/>
        <v/>
      </c>
      <c r="AG70" s="1564" t="str">
        <f t="shared" si="13"/>
        <v/>
      </c>
      <c r="AI70" s="1564" t="str">
        <f t="shared" si="14"/>
        <v/>
      </c>
      <c r="AK70" s="1564" t="str">
        <f t="shared" si="15"/>
        <v/>
      </c>
      <c r="AM70" s="1564" t="str">
        <f t="shared" si="16"/>
        <v/>
      </c>
      <c r="AO70" s="1564" t="str">
        <f t="shared" si="17"/>
        <v/>
      </c>
      <c r="AQ70" s="1564" t="str">
        <f t="shared" si="18"/>
        <v/>
      </c>
    </row>
    <row r="71" spans="5:43">
      <c r="E71" s="1564" t="str">
        <f t="shared" si="21"/>
        <v/>
      </c>
      <c r="G71" s="1564" t="str">
        <f t="shared" si="21"/>
        <v/>
      </c>
      <c r="I71" s="1564" t="str">
        <f t="shared" si="1"/>
        <v/>
      </c>
      <c r="K71" s="1564" t="str">
        <f t="shared" si="2"/>
        <v/>
      </c>
      <c r="M71" s="1564" t="str">
        <f t="shared" si="3"/>
        <v/>
      </c>
      <c r="O71" s="1564" t="str">
        <f t="shared" si="4"/>
        <v/>
      </c>
      <c r="Q71" s="1564" t="str">
        <f t="shared" si="5"/>
        <v/>
      </c>
      <c r="S71" s="1564" t="str">
        <f t="shared" si="6"/>
        <v/>
      </c>
      <c r="U71" s="1564" t="str">
        <f t="shared" si="7"/>
        <v/>
      </c>
      <c r="W71" s="1564" t="str">
        <f t="shared" si="8"/>
        <v/>
      </c>
      <c r="Y71" s="1564" t="str">
        <f t="shared" si="9"/>
        <v/>
      </c>
      <c r="AA71" s="1564" t="str">
        <f t="shared" si="10"/>
        <v/>
      </c>
      <c r="AC71" s="1564" t="str">
        <f t="shared" si="11"/>
        <v/>
      </c>
      <c r="AE71" s="1564" t="str">
        <f t="shared" si="12"/>
        <v/>
      </c>
      <c r="AG71" s="1564" t="str">
        <f t="shared" si="13"/>
        <v/>
      </c>
      <c r="AI71" s="1564" t="str">
        <f t="shared" si="14"/>
        <v/>
      </c>
      <c r="AK71" s="1564" t="str">
        <f t="shared" si="15"/>
        <v/>
      </c>
      <c r="AM71" s="1564" t="str">
        <f t="shared" si="16"/>
        <v/>
      </c>
      <c r="AO71" s="1564" t="str">
        <f t="shared" si="17"/>
        <v/>
      </c>
      <c r="AQ71" s="1564" t="str">
        <f t="shared" si="18"/>
        <v/>
      </c>
    </row>
    <row r="72" spans="5:43">
      <c r="E72" s="1564" t="str">
        <f t="shared" si="21"/>
        <v/>
      </c>
      <c r="G72" s="1564" t="str">
        <f t="shared" si="21"/>
        <v/>
      </c>
      <c r="I72" s="1564" t="str">
        <f t="shared" si="1"/>
        <v/>
      </c>
      <c r="K72" s="1564" t="str">
        <f t="shared" si="2"/>
        <v/>
      </c>
      <c r="M72" s="1564" t="str">
        <f t="shared" si="3"/>
        <v/>
      </c>
      <c r="O72" s="1564" t="str">
        <f t="shared" si="4"/>
        <v/>
      </c>
      <c r="Q72" s="1564" t="str">
        <f t="shared" si="5"/>
        <v/>
      </c>
      <c r="S72" s="1564" t="str">
        <f t="shared" si="6"/>
        <v/>
      </c>
      <c r="U72" s="1564" t="str">
        <f t="shared" si="7"/>
        <v/>
      </c>
      <c r="W72" s="1564" t="str">
        <f t="shared" si="8"/>
        <v/>
      </c>
      <c r="Y72" s="1564" t="str">
        <f t="shared" si="9"/>
        <v/>
      </c>
      <c r="AA72" s="1564" t="str">
        <f t="shared" si="10"/>
        <v/>
      </c>
      <c r="AC72" s="1564" t="str">
        <f t="shared" si="11"/>
        <v/>
      </c>
      <c r="AE72" s="1564" t="str">
        <f t="shared" si="12"/>
        <v/>
      </c>
      <c r="AG72" s="1564" t="str">
        <f t="shared" si="13"/>
        <v/>
      </c>
      <c r="AI72" s="1564" t="str">
        <f t="shared" si="14"/>
        <v/>
      </c>
      <c r="AK72" s="1564" t="str">
        <f t="shared" si="15"/>
        <v/>
      </c>
      <c r="AM72" s="1564" t="str">
        <f t="shared" si="16"/>
        <v/>
      </c>
      <c r="AO72" s="1564" t="str">
        <f t="shared" si="17"/>
        <v/>
      </c>
      <c r="AQ72" s="1564" t="str">
        <f t="shared" si="18"/>
        <v/>
      </c>
    </row>
    <row r="73" spans="5:43">
      <c r="E73" s="1564" t="str">
        <f t="shared" si="21"/>
        <v/>
      </c>
      <c r="G73" s="1564" t="str">
        <f t="shared" si="21"/>
        <v/>
      </c>
      <c r="I73" s="1564" t="str">
        <f t="shared" si="1"/>
        <v/>
      </c>
      <c r="K73" s="1564" t="str">
        <f t="shared" si="2"/>
        <v/>
      </c>
      <c r="M73" s="1564" t="str">
        <f t="shared" si="3"/>
        <v/>
      </c>
      <c r="O73" s="1564" t="str">
        <f t="shared" si="4"/>
        <v/>
      </c>
      <c r="Q73" s="1564" t="str">
        <f t="shared" si="5"/>
        <v/>
      </c>
      <c r="S73" s="1564" t="str">
        <f t="shared" si="6"/>
        <v/>
      </c>
      <c r="U73" s="1564" t="str">
        <f t="shared" si="7"/>
        <v/>
      </c>
      <c r="W73" s="1564" t="str">
        <f t="shared" si="8"/>
        <v/>
      </c>
      <c r="Y73" s="1564" t="str">
        <f t="shared" si="9"/>
        <v/>
      </c>
      <c r="AA73" s="1564" t="str">
        <f t="shared" si="10"/>
        <v/>
      </c>
      <c r="AC73" s="1564" t="str">
        <f t="shared" si="11"/>
        <v/>
      </c>
      <c r="AE73" s="1564" t="str">
        <f t="shared" si="12"/>
        <v/>
      </c>
      <c r="AG73" s="1564" t="str">
        <f t="shared" si="13"/>
        <v/>
      </c>
      <c r="AI73" s="1564" t="str">
        <f t="shared" si="14"/>
        <v/>
      </c>
      <c r="AK73" s="1564" t="str">
        <f t="shared" si="15"/>
        <v/>
      </c>
      <c r="AM73" s="1564" t="str">
        <f t="shared" si="16"/>
        <v/>
      </c>
      <c r="AO73" s="1564" t="str">
        <f t="shared" si="17"/>
        <v/>
      </c>
      <c r="AQ73" s="1564" t="str">
        <f t="shared" si="18"/>
        <v/>
      </c>
    </row>
    <row r="74" spans="5:43">
      <c r="E74" s="1564" t="str">
        <f t="shared" si="21"/>
        <v/>
      </c>
      <c r="G74" s="1564" t="str">
        <f t="shared" si="21"/>
        <v/>
      </c>
      <c r="I74" s="1564" t="str">
        <f t="shared" si="1"/>
        <v/>
      </c>
      <c r="K74" s="1564" t="str">
        <f t="shared" si="2"/>
        <v/>
      </c>
      <c r="M74" s="1564" t="str">
        <f t="shared" si="3"/>
        <v/>
      </c>
      <c r="O74" s="1564" t="str">
        <f t="shared" si="4"/>
        <v/>
      </c>
      <c r="Q74" s="1564" t="str">
        <f t="shared" si="5"/>
        <v/>
      </c>
      <c r="S74" s="1564" t="str">
        <f t="shared" si="6"/>
        <v/>
      </c>
      <c r="U74" s="1564" t="str">
        <f t="shared" si="7"/>
        <v/>
      </c>
      <c r="W74" s="1564" t="str">
        <f t="shared" si="8"/>
        <v/>
      </c>
      <c r="Y74" s="1564" t="str">
        <f t="shared" si="9"/>
        <v/>
      </c>
      <c r="AA74" s="1564" t="str">
        <f t="shared" si="10"/>
        <v/>
      </c>
      <c r="AC74" s="1564" t="str">
        <f t="shared" si="11"/>
        <v/>
      </c>
      <c r="AE74" s="1564" t="str">
        <f t="shared" si="12"/>
        <v/>
      </c>
      <c r="AG74" s="1564" t="str">
        <f t="shared" si="13"/>
        <v/>
      </c>
      <c r="AI74" s="1564" t="str">
        <f t="shared" si="14"/>
        <v/>
      </c>
      <c r="AK74" s="1564" t="str">
        <f t="shared" si="15"/>
        <v/>
      </c>
      <c r="AM74" s="1564" t="str">
        <f t="shared" si="16"/>
        <v/>
      </c>
      <c r="AO74" s="1564" t="str">
        <f t="shared" si="17"/>
        <v/>
      </c>
      <c r="AQ74" s="1564" t="str">
        <f t="shared" si="18"/>
        <v/>
      </c>
    </row>
    <row r="75" spans="5:43">
      <c r="E75" s="1564" t="str">
        <f t="shared" si="21"/>
        <v/>
      </c>
      <c r="G75" s="1564" t="str">
        <f t="shared" si="21"/>
        <v/>
      </c>
      <c r="I75" s="1564" t="str">
        <f t="shared" si="1"/>
        <v/>
      </c>
      <c r="K75" s="1564" t="str">
        <f t="shared" si="2"/>
        <v/>
      </c>
      <c r="M75" s="1564" t="str">
        <f t="shared" si="3"/>
        <v/>
      </c>
      <c r="O75" s="1564" t="str">
        <f t="shared" si="4"/>
        <v/>
      </c>
      <c r="Q75" s="1564" t="str">
        <f t="shared" si="5"/>
        <v/>
      </c>
      <c r="S75" s="1564" t="str">
        <f t="shared" si="6"/>
        <v/>
      </c>
      <c r="U75" s="1564" t="str">
        <f t="shared" si="7"/>
        <v/>
      </c>
      <c r="W75" s="1564" t="str">
        <f t="shared" si="8"/>
        <v/>
      </c>
      <c r="Y75" s="1564" t="str">
        <f t="shared" si="9"/>
        <v/>
      </c>
      <c r="AA75" s="1564" t="str">
        <f t="shared" si="10"/>
        <v/>
      </c>
      <c r="AC75" s="1564" t="str">
        <f t="shared" si="11"/>
        <v/>
      </c>
      <c r="AE75" s="1564" t="str">
        <f t="shared" si="12"/>
        <v/>
      </c>
      <c r="AG75" s="1564" t="str">
        <f t="shared" si="13"/>
        <v/>
      </c>
      <c r="AI75" s="1564" t="str">
        <f t="shared" si="14"/>
        <v/>
      </c>
      <c r="AK75" s="1564" t="str">
        <f t="shared" si="15"/>
        <v/>
      </c>
      <c r="AM75" s="1564" t="str">
        <f t="shared" si="16"/>
        <v/>
      </c>
      <c r="AO75" s="1564" t="str">
        <f t="shared" si="17"/>
        <v/>
      </c>
      <c r="AQ75" s="1564" t="str">
        <f t="shared" si="18"/>
        <v/>
      </c>
    </row>
    <row r="76" spans="5:43">
      <c r="E76" s="1564" t="str">
        <f t="shared" si="21"/>
        <v/>
      </c>
      <c r="G76" s="1564" t="str">
        <f t="shared" si="21"/>
        <v/>
      </c>
      <c r="I76" s="1564" t="str">
        <f t="shared" si="1"/>
        <v/>
      </c>
      <c r="K76" s="1564" t="str">
        <f t="shared" si="2"/>
        <v/>
      </c>
      <c r="M76" s="1564" t="str">
        <f t="shared" si="3"/>
        <v/>
      </c>
      <c r="O76" s="1564" t="str">
        <f t="shared" si="4"/>
        <v/>
      </c>
      <c r="Q76" s="1564" t="str">
        <f t="shared" si="5"/>
        <v/>
      </c>
      <c r="S76" s="1564" t="str">
        <f t="shared" si="6"/>
        <v/>
      </c>
      <c r="U76" s="1564" t="str">
        <f t="shared" si="7"/>
        <v/>
      </c>
      <c r="W76" s="1564" t="str">
        <f t="shared" si="8"/>
        <v/>
      </c>
      <c r="Y76" s="1564" t="str">
        <f t="shared" si="9"/>
        <v/>
      </c>
      <c r="AA76" s="1564" t="str">
        <f t="shared" si="10"/>
        <v/>
      </c>
      <c r="AC76" s="1564" t="str">
        <f t="shared" si="11"/>
        <v/>
      </c>
      <c r="AE76" s="1564" t="str">
        <f t="shared" si="12"/>
        <v/>
      </c>
      <c r="AG76" s="1564" t="str">
        <f t="shared" si="13"/>
        <v/>
      </c>
      <c r="AI76" s="1564" t="str">
        <f t="shared" si="14"/>
        <v/>
      </c>
      <c r="AK76" s="1564" t="str">
        <f t="shared" si="15"/>
        <v/>
      </c>
      <c r="AM76" s="1564" t="str">
        <f t="shared" si="16"/>
        <v/>
      </c>
      <c r="AO76" s="1564" t="str">
        <f t="shared" si="17"/>
        <v/>
      </c>
      <c r="AQ76" s="1564" t="str">
        <f t="shared" si="18"/>
        <v/>
      </c>
    </row>
    <row r="77" spans="5:43">
      <c r="E77" s="1564" t="str">
        <f t="shared" ref="E77:G92" si="22">IF(OR($B77=0,D77=0),"",D77/$B77)</f>
        <v/>
      </c>
      <c r="G77" s="1564" t="str">
        <f t="shared" si="22"/>
        <v/>
      </c>
      <c r="I77" s="1564" t="str">
        <f t="shared" ref="I77:I140" si="23">IF(OR($B77=0,H77=0),"",H77/$B77)</f>
        <v/>
      </c>
      <c r="K77" s="1564" t="str">
        <f t="shared" ref="K77:K140" si="24">IF(OR($B77=0,J77=0),"",J77/$B77)</f>
        <v/>
      </c>
      <c r="M77" s="1564" t="str">
        <f t="shared" ref="M77:M140" si="25">IF(OR($B77=0,L77=0),"",L77/$B77)</f>
        <v/>
      </c>
      <c r="O77" s="1564" t="str">
        <f t="shared" ref="O77:O140" si="26">IF(OR($B77=0,N77=0),"",N77/$B77)</f>
        <v/>
      </c>
      <c r="Q77" s="1564" t="str">
        <f t="shared" ref="Q77:Q140" si="27">IF(OR($B77=0,P77=0),"",P77/$B77)</f>
        <v/>
      </c>
      <c r="S77" s="1564" t="str">
        <f t="shared" ref="S77:S140" si="28">IF(OR($B77=0,R77=0),"",R77/$B77)</f>
        <v/>
      </c>
      <c r="U77" s="1564" t="str">
        <f t="shared" ref="U77:U140" si="29">IF(OR($B77=0,T77=0),"",T77/$B77)</f>
        <v/>
      </c>
      <c r="W77" s="1564" t="str">
        <f t="shared" ref="W77:W140" si="30">IF(OR($B77=0,V77=0),"",V77/$B77)</f>
        <v/>
      </c>
      <c r="Y77" s="1564" t="str">
        <f t="shared" ref="Y77:Y140" si="31">IF(OR($B77=0,X77=0),"",X77/$B77)</f>
        <v/>
      </c>
      <c r="AA77" s="1564" t="str">
        <f t="shared" ref="AA77:AA140" si="32">IF(OR($B77=0,Z77=0),"",Z77/$B77)</f>
        <v/>
      </c>
      <c r="AC77" s="1564" t="str">
        <f t="shared" ref="AC77:AC140" si="33">IF(OR($B77=0,AB77=0),"",AB77/$B77)</f>
        <v/>
      </c>
      <c r="AE77" s="1564" t="str">
        <f t="shared" ref="AE77:AE140" si="34">IF(OR($B77=0,AD77=0),"",AD77/$B77)</f>
        <v/>
      </c>
      <c r="AG77" s="1564" t="str">
        <f t="shared" ref="AG77:AG140" si="35">IF(OR($B77=0,AF77=0),"",AF77/$B77)</f>
        <v/>
      </c>
      <c r="AI77" s="1564" t="str">
        <f t="shared" ref="AI77:AI140" si="36">IF(OR($B77=0,AH77=0),"",AH77/$B77)</f>
        <v/>
      </c>
      <c r="AK77" s="1564" t="str">
        <f t="shared" ref="AK77:AK140" si="37">IF(OR($B77=0,AJ77=0),"",AJ77/$B77)</f>
        <v/>
      </c>
      <c r="AM77" s="1564" t="str">
        <f t="shared" ref="AM77:AM140" si="38">IF(OR($B77=0,AL77=0),"",AL77/$B77)</f>
        <v/>
      </c>
      <c r="AO77" s="1564" t="str">
        <f t="shared" ref="AO77:AO140" si="39">IF(OR($B77=0,AN77=0),"",AN77/$B77)</f>
        <v/>
      </c>
      <c r="AQ77" s="1564" t="str">
        <f t="shared" ref="AQ77:AQ140" si="40">IF(OR($B77=0,AP77=0),"",AP77/$B77)</f>
        <v/>
      </c>
    </row>
    <row r="78" spans="5:43">
      <c r="E78" s="1564" t="str">
        <f t="shared" si="22"/>
        <v/>
      </c>
      <c r="G78" s="1564" t="str">
        <f t="shared" si="22"/>
        <v/>
      </c>
      <c r="I78" s="1564" t="str">
        <f t="shared" si="23"/>
        <v/>
      </c>
      <c r="K78" s="1564" t="str">
        <f t="shared" si="24"/>
        <v/>
      </c>
      <c r="M78" s="1564" t="str">
        <f t="shared" si="25"/>
        <v/>
      </c>
      <c r="O78" s="1564" t="str">
        <f t="shared" si="26"/>
        <v/>
      </c>
      <c r="Q78" s="1564" t="str">
        <f t="shared" si="27"/>
        <v/>
      </c>
      <c r="S78" s="1564" t="str">
        <f t="shared" si="28"/>
        <v/>
      </c>
      <c r="U78" s="1564" t="str">
        <f t="shared" si="29"/>
        <v/>
      </c>
      <c r="W78" s="1564" t="str">
        <f t="shared" si="30"/>
        <v/>
      </c>
      <c r="Y78" s="1564" t="str">
        <f t="shared" si="31"/>
        <v/>
      </c>
      <c r="AA78" s="1564" t="str">
        <f t="shared" si="32"/>
        <v/>
      </c>
      <c r="AC78" s="1564" t="str">
        <f t="shared" si="33"/>
        <v/>
      </c>
      <c r="AE78" s="1564" t="str">
        <f t="shared" si="34"/>
        <v/>
      </c>
      <c r="AG78" s="1564" t="str">
        <f t="shared" si="35"/>
        <v/>
      </c>
      <c r="AI78" s="1564" t="str">
        <f t="shared" si="36"/>
        <v/>
      </c>
      <c r="AK78" s="1564" t="str">
        <f t="shared" si="37"/>
        <v/>
      </c>
      <c r="AM78" s="1564" t="str">
        <f t="shared" si="38"/>
        <v/>
      </c>
      <c r="AO78" s="1564" t="str">
        <f t="shared" si="39"/>
        <v/>
      </c>
      <c r="AQ78" s="1564" t="str">
        <f t="shared" si="40"/>
        <v/>
      </c>
    </row>
    <row r="79" spans="5:43">
      <c r="E79" s="1564" t="str">
        <f t="shared" si="22"/>
        <v/>
      </c>
      <c r="G79" s="1564" t="str">
        <f t="shared" si="22"/>
        <v/>
      </c>
      <c r="I79" s="1564" t="str">
        <f t="shared" si="23"/>
        <v/>
      </c>
      <c r="K79" s="1564" t="str">
        <f t="shared" si="24"/>
        <v/>
      </c>
      <c r="M79" s="1564" t="str">
        <f t="shared" si="25"/>
        <v/>
      </c>
      <c r="O79" s="1564" t="str">
        <f t="shared" si="26"/>
        <v/>
      </c>
      <c r="Q79" s="1564" t="str">
        <f t="shared" si="27"/>
        <v/>
      </c>
      <c r="S79" s="1564" t="str">
        <f t="shared" si="28"/>
        <v/>
      </c>
      <c r="U79" s="1564" t="str">
        <f t="shared" si="29"/>
        <v/>
      </c>
      <c r="W79" s="1564" t="str">
        <f t="shared" si="30"/>
        <v/>
      </c>
      <c r="Y79" s="1564" t="str">
        <f t="shared" si="31"/>
        <v/>
      </c>
      <c r="AA79" s="1564" t="str">
        <f t="shared" si="32"/>
        <v/>
      </c>
      <c r="AC79" s="1564" t="str">
        <f t="shared" si="33"/>
        <v/>
      </c>
      <c r="AE79" s="1564" t="str">
        <f t="shared" si="34"/>
        <v/>
      </c>
      <c r="AG79" s="1564" t="str">
        <f t="shared" si="35"/>
        <v/>
      </c>
      <c r="AI79" s="1564" t="str">
        <f t="shared" si="36"/>
        <v/>
      </c>
      <c r="AK79" s="1564" t="str">
        <f t="shared" si="37"/>
        <v/>
      </c>
      <c r="AM79" s="1564" t="str">
        <f t="shared" si="38"/>
        <v/>
      </c>
      <c r="AO79" s="1564" t="str">
        <f t="shared" si="39"/>
        <v/>
      </c>
      <c r="AQ79" s="1564" t="str">
        <f t="shared" si="40"/>
        <v/>
      </c>
    </row>
    <row r="80" spans="5:43">
      <c r="E80" s="1564" t="str">
        <f t="shared" si="22"/>
        <v/>
      </c>
      <c r="G80" s="1564" t="str">
        <f t="shared" si="22"/>
        <v/>
      </c>
      <c r="I80" s="1564" t="str">
        <f t="shared" si="23"/>
        <v/>
      </c>
      <c r="K80" s="1564" t="str">
        <f t="shared" si="24"/>
        <v/>
      </c>
      <c r="M80" s="1564" t="str">
        <f t="shared" si="25"/>
        <v/>
      </c>
      <c r="O80" s="1564" t="str">
        <f t="shared" si="26"/>
        <v/>
      </c>
      <c r="Q80" s="1564" t="str">
        <f t="shared" si="27"/>
        <v/>
      </c>
      <c r="S80" s="1564" t="str">
        <f t="shared" si="28"/>
        <v/>
      </c>
      <c r="U80" s="1564" t="str">
        <f t="shared" si="29"/>
        <v/>
      </c>
      <c r="W80" s="1564" t="str">
        <f t="shared" si="30"/>
        <v/>
      </c>
      <c r="Y80" s="1564" t="str">
        <f t="shared" si="31"/>
        <v/>
      </c>
      <c r="AA80" s="1564" t="str">
        <f t="shared" si="32"/>
        <v/>
      </c>
      <c r="AC80" s="1564" t="str">
        <f t="shared" si="33"/>
        <v/>
      </c>
      <c r="AE80" s="1564" t="str">
        <f t="shared" si="34"/>
        <v/>
      </c>
      <c r="AG80" s="1564" t="str">
        <f t="shared" si="35"/>
        <v/>
      </c>
      <c r="AI80" s="1564" t="str">
        <f t="shared" si="36"/>
        <v/>
      </c>
      <c r="AK80" s="1564" t="str">
        <f t="shared" si="37"/>
        <v/>
      </c>
      <c r="AM80" s="1564" t="str">
        <f t="shared" si="38"/>
        <v/>
      </c>
      <c r="AO80" s="1564" t="str">
        <f t="shared" si="39"/>
        <v/>
      </c>
      <c r="AQ80" s="1564" t="str">
        <f t="shared" si="40"/>
        <v/>
      </c>
    </row>
    <row r="81" spans="5:43">
      <c r="E81" s="1564" t="str">
        <f t="shared" si="22"/>
        <v/>
      </c>
      <c r="G81" s="1564" t="str">
        <f t="shared" si="22"/>
        <v/>
      </c>
      <c r="I81" s="1564" t="str">
        <f t="shared" si="23"/>
        <v/>
      </c>
      <c r="K81" s="1564" t="str">
        <f t="shared" si="24"/>
        <v/>
      </c>
      <c r="M81" s="1564" t="str">
        <f t="shared" si="25"/>
        <v/>
      </c>
      <c r="O81" s="1564" t="str">
        <f t="shared" si="26"/>
        <v/>
      </c>
      <c r="Q81" s="1564" t="str">
        <f t="shared" si="27"/>
        <v/>
      </c>
      <c r="S81" s="1564" t="str">
        <f t="shared" si="28"/>
        <v/>
      </c>
      <c r="U81" s="1564" t="str">
        <f t="shared" si="29"/>
        <v/>
      </c>
      <c r="W81" s="1564" t="str">
        <f t="shared" si="30"/>
        <v/>
      </c>
      <c r="Y81" s="1564" t="str">
        <f t="shared" si="31"/>
        <v/>
      </c>
      <c r="AA81" s="1564" t="str">
        <f t="shared" si="32"/>
        <v/>
      </c>
      <c r="AC81" s="1564" t="str">
        <f t="shared" si="33"/>
        <v/>
      </c>
      <c r="AE81" s="1564" t="str">
        <f t="shared" si="34"/>
        <v/>
      </c>
      <c r="AG81" s="1564" t="str">
        <f t="shared" si="35"/>
        <v/>
      </c>
      <c r="AI81" s="1564" t="str">
        <f t="shared" si="36"/>
        <v/>
      </c>
      <c r="AK81" s="1564" t="str">
        <f t="shared" si="37"/>
        <v/>
      </c>
      <c r="AM81" s="1564" t="str">
        <f t="shared" si="38"/>
        <v/>
      </c>
      <c r="AO81" s="1564" t="str">
        <f t="shared" si="39"/>
        <v/>
      </c>
      <c r="AQ81" s="1564" t="str">
        <f t="shared" si="40"/>
        <v/>
      </c>
    </row>
    <row r="82" spans="5:43">
      <c r="E82" s="1564" t="str">
        <f t="shared" si="22"/>
        <v/>
      </c>
      <c r="G82" s="1564" t="str">
        <f t="shared" si="22"/>
        <v/>
      </c>
      <c r="I82" s="1564" t="str">
        <f t="shared" si="23"/>
        <v/>
      </c>
      <c r="K82" s="1564" t="str">
        <f t="shared" si="24"/>
        <v/>
      </c>
      <c r="M82" s="1564" t="str">
        <f t="shared" si="25"/>
        <v/>
      </c>
      <c r="O82" s="1564" t="str">
        <f t="shared" si="26"/>
        <v/>
      </c>
      <c r="Q82" s="1564" t="str">
        <f t="shared" si="27"/>
        <v/>
      </c>
      <c r="S82" s="1564" t="str">
        <f t="shared" si="28"/>
        <v/>
      </c>
      <c r="U82" s="1564" t="str">
        <f t="shared" si="29"/>
        <v/>
      </c>
      <c r="W82" s="1564" t="str">
        <f t="shared" si="30"/>
        <v/>
      </c>
      <c r="Y82" s="1564" t="str">
        <f t="shared" si="31"/>
        <v/>
      </c>
      <c r="AA82" s="1564" t="str">
        <f t="shared" si="32"/>
        <v/>
      </c>
      <c r="AC82" s="1564" t="str">
        <f t="shared" si="33"/>
        <v/>
      </c>
      <c r="AE82" s="1564" t="str">
        <f t="shared" si="34"/>
        <v/>
      </c>
      <c r="AG82" s="1564" t="str">
        <f t="shared" si="35"/>
        <v/>
      </c>
      <c r="AI82" s="1564" t="str">
        <f t="shared" si="36"/>
        <v/>
      </c>
      <c r="AK82" s="1564" t="str">
        <f t="shared" si="37"/>
        <v/>
      </c>
      <c r="AM82" s="1564" t="str">
        <f t="shared" si="38"/>
        <v/>
      </c>
      <c r="AO82" s="1564" t="str">
        <f t="shared" si="39"/>
        <v/>
      </c>
      <c r="AQ82" s="1564" t="str">
        <f t="shared" si="40"/>
        <v/>
      </c>
    </row>
    <row r="83" spans="5:43">
      <c r="E83" s="1564" t="str">
        <f t="shared" si="22"/>
        <v/>
      </c>
      <c r="G83" s="1564" t="str">
        <f t="shared" si="22"/>
        <v/>
      </c>
      <c r="I83" s="1564" t="str">
        <f t="shared" si="23"/>
        <v/>
      </c>
      <c r="K83" s="1564" t="str">
        <f t="shared" si="24"/>
        <v/>
      </c>
      <c r="M83" s="1564" t="str">
        <f t="shared" si="25"/>
        <v/>
      </c>
      <c r="O83" s="1564" t="str">
        <f t="shared" si="26"/>
        <v/>
      </c>
      <c r="Q83" s="1564" t="str">
        <f t="shared" si="27"/>
        <v/>
      </c>
      <c r="S83" s="1564" t="str">
        <f t="shared" si="28"/>
        <v/>
      </c>
      <c r="U83" s="1564" t="str">
        <f t="shared" si="29"/>
        <v/>
      </c>
      <c r="W83" s="1564" t="str">
        <f t="shared" si="30"/>
        <v/>
      </c>
      <c r="Y83" s="1564" t="str">
        <f t="shared" si="31"/>
        <v/>
      </c>
      <c r="AA83" s="1564" t="str">
        <f t="shared" si="32"/>
        <v/>
      </c>
      <c r="AC83" s="1564" t="str">
        <f t="shared" si="33"/>
        <v/>
      </c>
      <c r="AE83" s="1564" t="str">
        <f t="shared" si="34"/>
        <v/>
      </c>
      <c r="AG83" s="1564" t="str">
        <f t="shared" si="35"/>
        <v/>
      </c>
      <c r="AI83" s="1564" t="str">
        <f t="shared" si="36"/>
        <v/>
      </c>
      <c r="AK83" s="1564" t="str">
        <f t="shared" si="37"/>
        <v/>
      </c>
      <c r="AM83" s="1564" t="str">
        <f t="shared" si="38"/>
        <v/>
      </c>
      <c r="AO83" s="1564" t="str">
        <f t="shared" si="39"/>
        <v/>
      </c>
      <c r="AQ83" s="1564" t="str">
        <f t="shared" si="40"/>
        <v/>
      </c>
    </row>
    <row r="84" spans="5:43">
      <c r="E84" s="1564" t="str">
        <f t="shared" si="22"/>
        <v/>
      </c>
      <c r="G84" s="1564" t="str">
        <f t="shared" si="22"/>
        <v/>
      </c>
      <c r="I84" s="1564" t="str">
        <f t="shared" si="23"/>
        <v/>
      </c>
      <c r="K84" s="1564" t="str">
        <f t="shared" si="24"/>
        <v/>
      </c>
      <c r="M84" s="1564" t="str">
        <f t="shared" si="25"/>
        <v/>
      </c>
      <c r="O84" s="1564" t="str">
        <f t="shared" si="26"/>
        <v/>
      </c>
      <c r="Q84" s="1564" t="str">
        <f t="shared" si="27"/>
        <v/>
      </c>
      <c r="S84" s="1564" t="str">
        <f t="shared" si="28"/>
        <v/>
      </c>
      <c r="U84" s="1564" t="str">
        <f t="shared" si="29"/>
        <v/>
      </c>
      <c r="W84" s="1564" t="str">
        <f t="shared" si="30"/>
        <v/>
      </c>
      <c r="Y84" s="1564" t="str">
        <f t="shared" si="31"/>
        <v/>
      </c>
      <c r="AA84" s="1564" t="str">
        <f t="shared" si="32"/>
        <v/>
      </c>
      <c r="AC84" s="1564" t="str">
        <f t="shared" si="33"/>
        <v/>
      </c>
      <c r="AE84" s="1564" t="str">
        <f t="shared" si="34"/>
        <v/>
      </c>
      <c r="AG84" s="1564" t="str">
        <f t="shared" si="35"/>
        <v/>
      </c>
      <c r="AI84" s="1564" t="str">
        <f t="shared" si="36"/>
        <v/>
      </c>
      <c r="AK84" s="1564" t="str">
        <f t="shared" si="37"/>
        <v/>
      </c>
      <c r="AM84" s="1564" t="str">
        <f t="shared" si="38"/>
        <v/>
      </c>
      <c r="AO84" s="1564" t="str">
        <f t="shared" si="39"/>
        <v/>
      </c>
      <c r="AQ84" s="1564" t="str">
        <f t="shared" si="40"/>
        <v/>
      </c>
    </row>
    <row r="85" spans="5:43">
      <c r="E85" s="1564" t="str">
        <f t="shared" si="22"/>
        <v/>
      </c>
      <c r="G85" s="1564" t="str">
        <f t="shared" si="22"/>
        <v/>
      </c>
      <c r="I85" s="1564" t="str">
        <f t="shared" si="23"/>
        <v/>
      </c>
      <c r="K85" s="1564" t="str">
        <f t="shared" si="24"/>
        <v/>
      </c>
      <c r="M85" s="1564" t="str">
        <f t="shared" si="25"/>
        <v/>
      </c>
      <c r="O85" s="1564" t="str">
        <f t="shared" si="26"/>
        <v/>
      </c>
      <c r="Q85" s="1564" t="str">
        <f t="shared" si="27"/>
        <v/>
      </c>
      <c r="S85" s="1564" t="str">
        <f t="shared" si="28"/>
        <v/>
      </c>
      <c r="U85" s="1564" t="str">
        <f t="shared" si="29"/>
        <v/>
      </c>
      <c r="W85" s="1564" t="str">
        <f t="shared" si="30"/>
        <v/>
      </c>
      <c r="Y85" s="1564" t="str">
        <f t="shared" si="31"/>
        <v/>
      </c>
      <c r="AA85" s="1564" t="str">
        <f t="shared" si="32"/>
        <v/>
      </c>
      <c r="AC85" s="1564" t="str">
        <f t="shared" si="33"/>
        <v/>
      </c>
      <c r="AE85" s="1564" t="str">
        <f t="shared" si="34"/>
        <v/>
      </c>
      <c r="AG85" s="1564" t="str">
        <f t="shared" si="35"/>
        <v/>
      </c>
      <c r="AI85" s="1564" t="str">
        <f t="shared" si="36"/>
        <v/>
      </c>
      <c r="AK85" s="1564" t="str">
        <f t="shared" si="37"/>
        <v/>
      </c>
      <c r="AM85" s="1564" t="str">
        <f t="shared" si="38"/>
        <v/>
      </c>
      <c r="AO85" s="1564" t="str">
        <f t="shared" si="39"/>
        <v/>
      </c>
      <c r="AQ85" s="1564" t="str">
        <f t="shared" si="40"/>
        <v/>
      </c>
    </row>
    <row r="86" spans="5:43">
      <c r="E86" s="1564" t="str">
        <f t="shared" si="22"/>
        <v/>
      </c>
      <c r="G86" s="1564" t="str">
        <f t="shared" si="22"/>
        <v/>
      </c>
      <c r="I86" s="1564" t="str">
        <f t="shared" si="23"/>
        <v/>
      </c>
      <c r="K86" s="1564" t="str">
        <f t="shared" si="24"/>
        <v/>
      </c>
      <c r="M86" s="1564" t="str">
        <f t="shared" si="25"/>
        <v/>
      </c>
      <c r="O86" s="1564" t="str">
        <f t="shared" si="26"/>
        <v/>
      </c>
      <c r="Q86" s="1564" t="str">
        <f t="shared" si="27"/>
        <v/>
      </c>
      <c r="S86" s="1564" t="str">
        <f t="shared" si="28"/>
        <v/>
      </c>
      <c r="U86" s="1564" t="str">
        <f t="shared" si="29"/>
        <v/>
      </c>
      <c r="W86" s="1564" t="str">
        <f t="shared" si="30"/>
        <v/>
      </c>
      <c r="Y86" s="1564" t="str">
        <f t="shared" si="31"/>
        <v/>
      </c>
      <c r="AA86" s="1564" t="str">
        <f t="shared" si="32"/>
        <v/>
      </c>
      <c r="AC86" s="1564" t="str">
        <f t="shared" si="33"/>
        <v/>
      </c>
      <c r="AE86" s="1564" t="str">
        <f t="shared" si="34"/>
        <v/>
      </c>
      <c r="AG86" s="1564" t="str">
        <f t="shared" si="35"/>
        <v/>
      </c>
      <c r="AI86" s="1564" t="str">
        <f t="shared" si="36"/>
        <v/>
      </c>
      <c r="AK86" s="1564" t="str">
        <f t="shared" si="37"/>
        <v/>
      </c>
      <c r="AM86" s="1564" t="str">
        <f t="shared" si="38"/>
        <v/>
      </c>
      <c r="AO86" s="1564" t="str">
        <f t="shared" si="39"/>
        <v/>
      </c>
      <c r="AQ86" s="1564" t="str">
        <f t="shared" si="40"/>
        <v/>
      </c>
    </row>
    <row r="87" spans="5:43">
      <c r="E87" s="1564" t="str">
        <f t="shared" si="22"/>
        <v/>
      </c>
      <c r="G87" s="1564" t="str">
        <f t="shared" si="22"/>
        <v/>
      </c>
      <c r="I87" s="1564" t="str">
        <f t="shared" si="23"/>
        <v/>
      </c>
      <c r="K87" s="1564" t="str">
        <f t="shared" si="24"/>
        <v/>
      </c>
      <c r="M87" s="1564" t="str">
        <f t="shared" si="25"/>
        <v/>
      </c>
      <c r="O87" s="1564" t="str">
        <f t="shared" si="26"/>
        <v/>
      </c>
      <c r="Q87" s="1564" t="str">
        <f t="shared" si="27"/>
        <v/>
      </c>
      <c r="S87" s="1564" t="str">
        <f t="shared" si="28"/>
        <v/>
      </c>
      <c r="U87" s="1564" t="str">
        <f t="shared" si="29"/>
        <v/>
      </c>
      <c r="W87" s="1564" t="str">
        <f t="shared" si="30"/>
        <v/>
      </c>
      <c r="Y87" s="1564" t="str">
        <f t="shared" si="31"/>
        <v/>
      </c>
      <c r="AA87" s="1564" t="str">
        <f t="shared" si="32"/>
        <v/>
      </c>
      <c r="AC87" s="1564" t="str">
        <f t="shared" si="33"/>
        <v/>
      </c>
      <c r="AE87" s="1564" t="str">
        <f t="shared" si="34"/>
        <v/>
      </c>
      <c r="AG87" s="1564" t="str">
        <f t="shared" si="35"/>
        <v/>
      </c>
      <c r="AI87" s="1564" t="str">
        <f t="shared" si="36"/>
        <v/>
      </c>
      <c r="AK87" s="1564" t="str">
        <f t="shared" si="37"/>
        <v/>
      </c>
      <c r="AM87" s="1564" t="str">
        <f t="shared" si="38"/>
        <v/>
      </c>
      <c r="AO87" s="1564" t="str">
        <f t="shared" si="39"/>
        <v/>
      </c>
      <c r="AQ87" s="1564" t="str">
        <f t="shared" si="40"/>
        <v/>
      </c>
    </row>
    <row r="88" spans="5:43">
      <c r="E88" s="1564" t="str">
        <f t="shared" si="22"/>
        <v/>
      </c>
      <c r="G88" s="1564" t="str">
        <f t="shared" si="22"/>
        <v/>
      </c>
      <c r="I88" s="1564" t="str">
        <f t="shared" si="23"/>
        <v/>
      </c>
      <c r="K88" s="1564" t="str">
        <f t="shared" si="24"/>
        <v/>
      </c>
      <c r="M88" s="1564" t="str">
        <f t="shared" si="25"/>
        <v/>
      </c>
      <c r="O88" s="1564" t="str">
        <f t="shared" si="26"/>
        <v/>
      </c>
      <c r="Q88" s="1564" t="str">
        <f t="shared" si="27"/>
        <v/>
      </c>
      <c r="S88" s="1564" t="str">
        <f t="shared" si="28"/>
        <v/>
      </c>
      <c r="U88" s="1564" t="str">
        <f t="shared" si="29"/>
        <v/>
      </c>
      <c r="W88" s="1564" t="str">
        <f t="shared" si="30"/>
        <v/>
      </c>
      <c r="Y88" s="1564" t="str">
        <f t="shared" si="31"/>
        <v/>
      </c>
      <c r="AA88" s="1564" t="str">
        <f t="shared" si="32"/>
        <v/>
      </c>
      <c r="AC88" s="1564" t="str">
        <f t="shared" si="33"/>
        <v/>
      </c>
      <c r="AE88" s="1564" t="str">
        <f t="shared" si="34"/>
        <v/>
      </c>
      <c r="AG88" s="1564" t="str">
        <f t="shared" si="35"/>
        <v/>
      </c>
      <c r="AI88" s="1564" t="str">
        <f t="shared" si="36"/>
        <v/>
      </c>
      <c r="AK88" s="1564" t="str">
        <f t="shared" si="37"/>
        <v/>
      </c>
      <c r="AM88" s="1564" t="str">
        <f t="shared" si="38"/>
        <v/>
      </c>
      <c r="AO88" s="1564" t="str">
        <f t="shared" si="39"/>
        <v/>
      </c>
      <c r="AQ88" s="1564" t="str">
        <f t="shared" si="40"/>
        <v/>
      </c>
    </row>
    <row r="89" spans="5:43">
      <c r="E89" s="1564" t="str">
        <f t="shared" si="22"/>
        <v/>
      </c>
      <c r="G89" s="1564" t="str">
        <f t="shared" si="22"/>
        <v/>
      </c>
      <c r="I89" s="1564" t="str">
        <f t="shared" si="23"/>
        <v/>
      </c>
      <c r="K89" s="1564" t="str">
        <f t="shared" si="24"/>
        <v/>
      </c>
      <c r="M89" s="1564" t="str">
        <f t="shared" si="25"/>
        <v/>
      </c>
      <c r="O89" s="1564" t="str">
        <f t="shared" si="26"/>
        <v/>
      </c>
      <c r="Q89" s="1564" t="str">
        <f t="shared" si="27"/>
        <v/>
      </c>
      <c r="S89" s="1564" t="str">
        <f t="shared" si="28"/>
        <v/>
      </c>
      <c r="U89" s="1564" t="str">
        <f t="shared" si="29"/>
        <v/>
      </c>
      <c r="W89" s="1564" t="str">
        <f t="shared" si="30"/>
        <v/>
      </c>
      <c r="Y89" s="1564" t="str">
        <f t="shared" si="31"/>
        <v/>
      </c>
      <c r="AA89" s="1564" t="str">
        <f t="shared" si="32"/>
        <v/>
      </c>
      <c r="AC89" s="1564" t="str">
        <f t="shared" si="33"/>
        <v/>
      </c>
      <c r="AE89" s="1564" t="str">
        <f t="shared" si="34"/>
        <v/>
      </c>
      <c r="AG89" s="1564" t="str">
        <f t="shared" si="35"/>
        <v/>
      </c>
      <c r="AI89" s="1564" t="str">
        <f t="shared" si="36"/>
        <v/>
      </c>
      <c r="AK89" s="1564" t="str">
        <f t="shared" si="37"/>
        <v/>
      </c>
      <c r="AM89" s="1564" t="str">
        <f t="shared" si="38"/>
        <v/>
      </c>
      <c r="AO89" s="1564" t="str">
        <f t="shared" si="39"/>
        <v/>
      </c>
      <c r="AQ89" s="1564" t="str">
        <f t="shared" si="40"/>
        <v/>
      </c>
    </row>
    <row r="90" spans="5:43">
      <c r="E90" s="1564" t="str">
        <f t="shared" si="22"/>
        <v/>
      </c>
      <c r="G90" s="1564" t="str">
        <f t="shared" si="22"/>
        <v/>
      </c>
      <c r="I90" s="1564" t="str">
        <f t="shared" si="23"/>
        <v/>
      </c>
      <c r="K90" s="1564" t="str">
        <f t="shared" si="24"/>
        <v/>
      </c>
      <c r="M90" s="1564" t="str">
        <f t="shared" si="25"/>
        <v/>
      </c>
      <c r="O90" s="1564" t="str">
        <f t="shared" si="26"/>
        <v/>
      </c>
      <c r="Q90" s="1564" t="str">
        <f t="shared" si="27"/>
        <v/>
      </c>
      <c r="S90" s="1564" t="str">
        <f t="shared" si="28"/>
        <v/>
      </c>
      <c r="U90" s="1564" t="str">
        <f t="shared" si="29"/>
        <v/>
      </c>
      <c r="W90" s="1564" t="str">
        <f t="shared" si="30"/>
        <v/>
      </c>
      <c r="Y90" s="1564" t="str">
        <f t="shared" si="31"/>
        <v/>
      </c>
      <c r="AA90" s="1564" t="str">
        <f t="shared" si="32"/>
        <v/>
      </c>
      <c r="AC90" s="1564" t="str">
        <f t="shared" si="33"/>
        <v/>
      </c>
      <c r="AE90" s="1564" t="str">
        <f t="shared" si="34"/>
        <v/>
      </c>
      <c r="AG90" s="1564" t="str">
        <f t="shared" si="35"/>
        <v/>
      </c>
      <c r="AI90" s="1564" t="str">
        <f t="shared" si="36"/>
        <v/>
      </c>
      <c r="AK90" s="1564" t="str">
        <f t="shared" si="37"/>
        <v/>
      </c>
      <c r="AM90" s="1564" t="str">
        <f t="shared" si="38"/>
        <v/>
      </c>
      <c r="AO90" s="1564" t="str">
        <f t="shared" si="39"/>
        <v/>
      </c>
      <c r="AQ90" s="1564" t="str">
        <f t="shared" si="40"/>
        <v/>
      </c>
    </row>
    <row r="91" spans="5:43">
      <c r="E91" s="1564" t="str">
        <f t="shared" si="22"/>
        <v/>
      </c>
      <c r="G91" s="1564" t="str">
        <f t="shared" si="22"/>
        <v/>
      </c>
      <c r="I91" s="1564" t="str">
        <f t="shared" si="23"/>
        <v/>
      </c>
      <c r="K91" s="1564" t="str">
        <f t="shared" si="24"/>
        <v/>
      </c>
      <c r="M91" s="1564" t="str">
        <f t="shared" si="25"/>
        <v/>
      </c>
      <c r="O91" s="1564" t="str">
        <f t="shared" si="26"/>
        <v/>
      </c>
      <c r="Q91" s="1564" t="str">
        <f t="shared" si="27"/>
        <v/>
      </c>
      <c r="S91" s="1564" t="str">
        <f t="shared" si="28"/>
        <v/>
      </c>
      <c r="U91" s="1564" t="str">
        <f t="shared" si="29"/>
        <v/>
      </c>
      <c r="W91" s="1564" t="str">
        <f t="shared" si="30"/>
        <v/>
      </c>
      <c r="Y91" s="1564" t="str">
        <f t="shared" si="31"/>
        <v/>
      </c>
      <c r="AA91" s="1564" t="str">
        <f t="shared" si="32"/>
        <v/>
      </c>
      <c r="AC91" s="1564" t="str">
        <f t="shared" si="33"/>
        <v/>
      </c>
      <c r="AE91" s="1564" t="str">
        <f t="shared" si="34"/>
        <v/>
      </c>
      <c r="AG91" s="1564" t="str">
        <f t="shared" si="35"/>
        <v/>
      </c>
      <c r="AI91" s="1564" t="str">
        <f t="shared" si="36"/>
        <v/>
      </c>
      <c r="AK91" s="1564" t="str">
        <f t="shared" si="37"/>
        <v/>
      </c>
      <c r="AM91" s="1564" t="str">
        <f t="shared" si="38"/>
        <v/>
      </c>
      <c r="AO91" s="1564" t="str">
        <f t="shared" si="39"/>
        <v/>
      </c>
      <c r="AQ91" s="1564" t="str">
        <f t="shared" si="40"/>
        <v/>
      </c>
    </row>
    <row r="92" spans="5:43">
      <c r="E92" s="1564" t="str">
        <f t="shared" si="22"/>
        <v/>
      </c>
      <c r="G92" s="1564" t="str">
        <f t="shared" si="22"/>
        <v/>
      </c>
      <c r="I92" s="1564" t="str">
        <f t="shared" si="23"/>
        <v/>
      </c>
      <c r="K92" s="1564" t="str">
        <f t="shared" si="24"/>
        <v/>
      </c>
      <c r="M92" s="1564" t="str">
        <f t="shared" si="25"/>
        <v/>
      </c>
      <c r="O92" s="1564" t="str">
        <f t="shared" si="26"/>
        <v/>
      </c>
      <c r="Q92" s="1564" t="str">
        <f t="shared" si="27"/>
        <v/>
      </c>
      <c r="S92" s="1564" t="str">
        <f t="shared" si="28"/>
        <v/>
      </c>
      <c r="U92" s="1564" t="str">
        <f t="shared" si="29"/>
        <v/>
      </c>
      <c r="W92" s="1564" t="str">
        <f t="shared" si="30"/>
        <v/>
      </c>
      <c r="Y92" s="1564" t="str">
        <f t="shared" si="31"/>
        <v/>
      </c>
      <c r="AA92" s="1564" t="str">
        <f t="shared" si="32"/>
        <v/>
      </c>
      <c r="AC92" s="1564" t="str">
        <f t="shared" si="33"/>
        <v/>
      </c>
      <c r="AE92" s="1564" t="str">
        <f t="shared" si="34"/>
        <v/>
      </c>
      <c r="AG92" s="1564" t="str">
        <f t="shared" si="35"/>
        <v/>
      </c>
      <c r="AI92" s="1564" t="str">
        <f t="shared" si="36"/>
        <v/>
      </c>
      <c r="AK92" s="1564" t="str">
        <f t="shared" si="37"/>
        <v/>
      </c>
      <c r="AM92" s="1564" t="str">
        <f t="shared" si="38"/>
        <v/>
      </c>
      <c r="AO92" s="1564" t="str">
        <f t="shared" si="39"/>
        <v/>
      </c>
      <c r="AQ92" s="1564" t="str">
        <f t="shared" si="40"/>
        <v/>
      </c>
    </row>
    <row r="93" spans="5:43">
      <c r="E93" s="1564" t="str">
        <f t="shared" ref="E93:G108" si="41">IF(OR($B93=0,D93=0),"",D93/$B93)</f>
        <v/>
      </c>
      <c r="G93" s="1564" t="str">
        <f t="shared" si="41"/>
        <v/>
      </c>
      <c r="I93" s="1564" t="str">
        <f t="shared" si="23"/>
        <v/>
      </c>
      <c r="K93" s="1564" t="str">
        <f t="shared" si="24"/>
        <v/>
      </c>
      <c r="M93" s="1564" t="str">
        <f t="shared" si="25"/>
        <v/>
      </c>
      <c r="O93" s="1564" t="str">
        <f t="shared" si="26"/>
        <v/>
      </c>
      <c r="Q93" s="1564" t="str">
        <f t="shared" si="27"/>
        <v/>
      </c>
      <c r="S93" s="1564" t="str">
        <f t="shared" si="28"/>
        <v/>
      </c>
      <c r="U93" s="1564" t="str">
        <f t="shared" si="29"/>
        <v/>
      </c>
      <c r="W93" s="1564" t="str">
        <f t="shared" si="30"/>
        <v/>
      </c>
      <c r="Y93" s="1564" t="str">
        <f t="shared" si="31"/>
        <v/>
      </c>
      <c r="AA93" s="1564" t="str">
        <f t="shared" si="32"/>
        <v/>
      </c>
      <c r="AC93" s="1564" t="str">
        <f t="shared" si="33"/>
        <v/>
      </c>
      <c r="AE93" s="1564" t="str">
        <f t="shared" si="34"/>
        <v/>
      </c>
      <c r="AG93" s="1564" t="str">
        <f t="shared" si="35"/>
        <v/>
      </c>
      <c r="AI93" s="1564" t="str">
        <f t="shared" si="36"/>
        <v/>
      </c>
      <c r="AK93" s="1564" t="str">
        <f t="shared" si="37"/>
        <v/>
      </c>
      <c r="AM93" s="1564" t="str">
        <f t="shared" si="38"/>
        <v/>
      </c>
      <c r="AO93" s="1564" t="str">
        <f t="shared" si="39"/>
        <v/>
      </c>
      <c r="AQ93" s="1564" t="str">
        <f t="shared" si="40"/>
        <v/>
      </c>
    </row>
    <row r="94" spans="5:43">
      <c r="E94" s="1564" t="str">
        <f t="shared" si="41"/>
        <v/>
      </c>
      <c r="G94" s="1564" t="str">
        <f t="shared" si="41"/>
        <v/>
      </c>
      <c r="I94" s="1564" t="str">
        <f t="shared" si="23"/>
        <v/>
      </c>
      <c r="K94" s="1564" t="str">
        <f t="shared" si="24"/>
        <v/>
      </c>
      <c r="M94" s="1564" t="str">
        <f t="shared" si="25"/>
        <v/>
      </c>
      <c r="O94" s="1564" t="str">
        <f t="shared" si="26"/>
        <v/>
      </c>
      <c r="Q94" s="1564" t="str">
        <f t="shared" si="27"/>
        <v/>
      </c>
      <c r="S94" s="1564" t="str">
        <f t="shared" si="28"/>
        <v/>
      </c>
      <c r="U94" s="1564" t="str">
        <f t="shared" si="29"/>
        <v/>
      </c>
      <c r="W94" s="1564" t="str">
        <f t="shared" si="30"/>
        <v/>
      </c>
      <c r="Y94" s="1564" t="str">
        <f t="shared" si="31"/>
        <v/>
      </c>
      <c r="AA94" s="1564" t="str">
        <f t="shared" si="32"/>
        <v/>
      </c>
      <c r="AC94" s="1564" t="str">
        <f t="shared" si="33"/>
        <v/>
      </c>
      <c r="AE94" s="1564" t="str">
        <f t="shared" si="34"/>
        <v/>
      </c>
      <c r="AG94" s="1564" t="str">
        <f t="shared" si="35"/>
        <v/>
      </c>
      <c r="AI94" s="1564" t="str">
        <f t="shared" si="36"/>
        <v/>
      </c>
      <c r="AK94" s="1564" t="str">
        <f t="shared" si="37"/>
        <v/>
      </c>
      <c r="AM94" s="1564" t="str">
        <f t="shared" si="38"/>
        <v/>
      </c>
      <c r="AO94" s="1564" t="str">
        <f t="shared" si="39"/>
        <v/>
      </c>
      <c r="AQ94" s="1564" t="str">
        <f t="shared" si="40"/>
        <v/>
      </c>
    </row>
    <row r="95" spans="5:43">
      <c r="E95" s="1564" t="str">
        <f t="shared" si="41"/>
        <v/>
      </c>
      <c r="G95" s="1564" t="str">
        <f t="shared" si="41"/>
        <v/>
      </c>
      <c r="I95" s="1564" t="str">
        <f t="shared" si="23"/>
        <v/>
      </c>
      <c r="K95" s="1564" t="str">
        <f t="shared" si="24"/>
        <v/>
      </c>
      <c r="M95" s="1564" t="str">
        <f t="shared" si="25"/>
        <v/>
      </c>
      <c r="O95" s="1564" t="str">
        <f t="shared" si="26"/>
        <v/>
      </c>
      <c r="Q95" s="1564" t="str">
        <f t="shared" si="27"/>
        <v/>
      </c>
      <c r="S95" s="1564" t="str">
        <f t="shared" si="28"/>
        <v/>
      </c>
      <c r="U95" s="1564" t="str">
        <f t="shared" si="29"/>
        <v/>
      </c>
      <c r="W95" s="1564" t="str">
        <f t="shared" si="30"/>
        <v/>
      </c>
      <c r="Y95" s="1564" t="str">
        <f t="shared" si="31"/>
        <v/>
      </c>
      <c r="AA95" s="1564" t="str">
        <f t="shared" si="32"/>
        <v/>
      </c>
      <c r="AC95" s="1564" t="str">
        <f t="shared" si="33"/>
        <v/>
      </c>
      <c r="AE95" s="1564" t="str">
        <f t="shared" si="34"/>
        <v/>
      </c>
      <c r="AG95" s="1564" t="str">
        <f t="shared" si="35"/>
        <v/>
      </c>
      <c r="AI95" s="1564" t="str">
        <f t="shared" si="36"/>
        <v/>
      </c>
      <c r="AK95" s="1564" t="str">
        <f t="shared" si="37"/>
        <v/>
      </c>
      <c r="AM95" s="1564" t="str">
        <f t="shared" si="38"/>
        <v/>
      </c>
      <c r="AO95" s="1564" t="str">
        <f t="shared" si="39"/>
        <v/>
      </c>
      <c r="AQ95" s="1564" t="str">
        <f t="shared" si="40"/>
        <v/>
      </c>
    </row>
    <row r="96" spans="5:43">
      <c r="E96" s="1564" t="str">
        <f t="shared" si="41"/>
        <v/>
      </c>
      <c r="G96" s="1564" t="str">
        <f t="shared" si="41"/>
        <v/>
      </c>
      <c r="I96" s="1564" t="str">
        <f t="shared" si="23"/>
        <v/>
      </c>
      <c r="K96" s="1564" t="str">
        <f t="shared" si="24"/>
        <v/>
      </c>
      <c r="M96" s="1564" t="str">
        <f t="shared" si="25"/>
        <v/>
      </c>
      <c r="O96" s="1564" t="str">
        <f t="shared" si="26"/>
        <v/>
      </c>
      <c r="Q96" s="1564" t="str">
        <f t="shared" si="27"/>
        <v/>
      </c>
      <c r="S96" s="1564" t="str">
        <f t="shared" si="28"/>
        <v/>
      </c>
      <c r="U96" s="1564" t="str">
        <f t="shared" si="29"/>
        <v/>
      </c>
      <c r="W96" s="1564" t="str">
        <f t="shared" si="30"/>
        <v/>
      </c>
      <c r="Y96" s="1564" t="str">
        <f t="shared" si="31"/>
        <v/>
      </c>
      <c r="AA96" s="1564" t="str">
        <f t="shared" si="32"/>
        <v/>
      </c>
      <c r="AC96" s="1564" t="str">
        <f t="shared" si="33"/>
        <v/>
      </c>
      <c r="AE96" s="1564" t="str">
        <f t="shared" si="34"/>
        <v/>
      </c>
      <c r="AG96" s="1564" t="str">
        <f t="shared" si="35"/>
        <v/>
      </c>
      <c r="AI96" s="1564" t="str">
        <f t="shared" si="36"/>
        <v/>
      </c>
      <c r="AK96" s="1564" t="str">
        <f t="shared" si="37"/>
        <v/>
      </c>
      <c r="AM96" s="1564" t="str">
        <f t="shared" si="38"/>
        <v/>
      </c>
      <c r="AO96" s="1564" t="str">
        <f t="shared" si="39"/>
        <v/>
      </c>
      <c r="AQ96" s="1564" t="str">
        <f t="shared" si="40"/>
        <v/>
      </c>
    </row>
    <row r="97" spans="5:43">
      <c r="E97" s="1564" t="str">
        <f t="shared" si="41"/>
        <v/>
      </c>
      <c r="G97" s="1564" t="str">
        <f t="shared" si="41"/>
        <v/>
      </c>
      <c r="I97" s="1564" t="str">
        <f t="shared" si="23"/>
        <v/>
      </c>
      <c r="K97" s="1564" t="str">
        <f t="shared" si="24"/>
        <v/>
      </c>
      <c r="M97" s="1564" t="str">
        <f t="shared" si="25"/>
        <v/>
      </c>
      <c r="O97" s="1564" t="str">
        <f t="shared" si="26"/>
        <v/>
      </c>
      <c r="Q97" s="1564" t="str">
        <f t="shared" si="27"/>
        <v/>
      </c>
      <c r="S97" s="1564" t="str">
        <f t="shared" si="28"/>
        <v/>
      </c>
      <c r="U97" s="1564" t="str">
        <f t="shared" si="29"/>
        <v/>
      </c>
      <c r="W97" s="1564" t="str">
        <f t="shared" si="30"/>
        <v/>
      </c>
      <c r="Y97" s="1564" t="str">
        <f t="shared" si="31"/>
        <v/>
      </c>
      <c r="AA97" s="1564" t="str">
        <f t="shared" si="32"/>
        <v/>
      </c>
      <c r="AC97" s="1564" t="str">
        <f t="shared" si="33"/>
        <v/>
      </c>
      <c r="AE97" s="1564" t="str">
        <f t="shared" si="34"/>
        <v/>
      </c>
      <c r="AG97" s="1564" t="str">
        <f t="shared" si="35"/>
        <v/>
      </c>
      <c r="AI97" s="1564" t="str">
        <f t="shared" si="36"/>
        <v/>
      </c>
      <c r="AK97" s="1564" t="str">
        <f t="shared" si="37"/>
        <v/>
      </c>
      <c r="AM97" s="1564" t="str">
        <f t="shared" si="38"/>
        <v/>
      </c>
      <c r="AO97" s="1564" t="str">
        <f t="shared" si="39"/>
        <v/>
      </c>
      <c r="AQ97" s="1564" t="str">
        <f t="shared" si="40"/>
        <v/>
      </c>
    </row>
    <row r="98" spans="5:43">
      <c r="E98" s="1564" t="str">
        <f t="shared" si="41"/>
        <v/>
      </c>
      <c r="G98" s="1564" t="str">
        <f t="shared" si="41"/>
        <v/>
      </c>
      <c r="I98" s="1564" t="str">
        <f t="shared" si="23"/>
        <v/>
      </c>
      <c r="K98" s="1564" t="str">
        <f t="shared" si="24"/>
        <v/>
      </c>
      <c r="M98" s="1564" t="str">
        <f t="shared" si="25"/>
        <v/>
      </c>
      <c r="O98" s="1564" t="str">
        <f t="shared" si="26"/>
        <v/>
      </c>
      <c r="Q98" s="1564" t="str">
        <f t="shared" si="27"/>
        <v/>
      </c>
      <c r="S98" s="1564" t="str">
        <f t="shared" si="28"/>
        <v/>
      </c>
      <c r="U98" s="1564" t="str">
        <f t="shared" si="29"/>
        <v/>
      </c>
      <c r="W98" s="1564" t="str">
        <f t="shared" si="30"/>
        <v/>
      </c>
      <c r="Y98" s="1564" t="str">
        <f t="shared" si="31"/>
        <v/>
      </c>
      <c r="AA98" s="1564" t="str">
        <f t="shared" si="32"/>
        <v/>
      </c>
      <c r="AC98" s="1564" t="str">
        <f t="shared" si="33"/>
        <v/>
      </c>
      <c r="AE98" s="1564" t="str">
        <f t="shared" si="34"/>
        <v/>
      </c>
      <c r="AG98" s="1564" t="str">
        <f t="shared" si="35"/>
        <v/>
      </c>
      <c r="AI98" s="1564" t="str">
        <f t="shared" si="36"/>
        <v/>
      </c>
      <c r="AK98" s="1564" t="str">
        <f t="shared" si="37"/>
        <v/>
      </c>
      <c r="AM98" s="1564" t="str">
        <f t="shared" si="38"/>
        <v/>
      </c>
      <c r="AO98" s="1564" t="str">
        <f t="shared" si="39"/>
        <v/>
      </c>
      <c r="AQ98" s="1564" t="str">
        <f t="shared" si="40"/>
        <v/>
      </c>
    </row>
    <row r="99" spans="5:43">
      <c r="E99" s="1564" t="str">
        <f t="shared" si="41"/>
        <v/>
      </c>
      <c r="G99" s="1564" t="str">
        <f t="shared" si="41"/>
        <v/>
      </c>
      <c r="I99" s="1564" t="str">
        <f t="shared" si="23"/>
        <v/>
      </c>
      <c r="K99" s="1564" t="str">
        <f t="shared" si="24"/>
        <v/>
      </c>
      <c r="M99" s="1564" t="str">
        <f t="shared" si="25"/>
        <v/>
      </c>
      <c r="O99" s="1564" t="str">
        <f t="shared" si="26"/>
        <v/>
      </c>
      <c r="Q99" s="1564" t="str">
        <f t="shared" si="27"/>
        <v/>
      </c>
      <c r="S99" s="1564" t="str">
        <f t="shared" si="28"/>
        <v/>
      </c>
      <c r="U99" s="1564" t="str">
        <f t="shared" si="29"/>
        <v/>
      </c>
      <c r="W99" s="1564" t="str">
        <f t="shared" si="30"/>
        <v/>
      </c>
      <c r="Y99" s="1564" t="str">
        <f t="shared" si="31"/>
        <v/>
      </c>
      <c r="AA99" s="1564" t="str">
        <f t="shared" si="32"/>
        <v/>
      </c>
      <c r="AC99" s="1564" t="str">
        <f t="shared" si="33"/>
        <v/>
      </c>
      <c r="AE99" s="1564" t="str">
        <f t="shared" si="34"/>
        <v/>
      </c>
      <c r="AG99" s="1564" t="str">
        <f t="shared" si="35"/>
        <v/>
      </c>
      <c r="AI99" s="1564" t="str">
        <f t="shared" si="36"/>
        <v/>
      </c>
      <c r="AK99" s="1564" t="str">
        <f t="shared" si="37"/>
        <v/>
      </c>
      <c r="AM99" s="1564" t="str">
        <f t="shared" si="38"/>
        <v/>
      </c>
      <c r="AO99" s="1564" t="str">
        <f t="shared" si="39"/>
        <v/>
      </c>
      <c r="AQ99" s="1564" t="str">
        <f t="shared" si="40"/>
        <v/>
      </c>
    </row>
    <row r="100" spans="5:43">
      <c r="E100" s="1564" t="str">
        <f t="shared" si="41"/>
        <v/>
      </c>
      <c r="G100" s="1564" t="str">
        <f t="shared" si="41"/>
        <v/>
      </c>
      <c r="I100" s="1564" t="str">
        <f t="shared" si="23"/>
        <v/>
      </c>
      <c r="K100" s="1564" t="str">
        <f t="shared" si="24"/>
        <v/>
      </c>
      <c r="M100" s="1564" t="str">
        <f t="shared" si="25"/>
        <v/>
      </c>
      <c r="O100" s="1564" t="str">
        <f t="shared" si="26"/>
        <v/>
      </c>
      <c r="Q100" s="1564" t="str">
        <f t="shared" si="27"/>
        <v/>
      </c>
      <c r="S100" s="1564" t="str">
        <f t="shared" si="28"/>
        <v/>
      </c>
      <c r="U100" s="1564" t="str">
        <f t="shared" si="29"/>
        <v/>
      </c>
      <c r="W100" s="1564" t="str">
        <f t="shared" si="30"/>
        <v/>
      </c>
      <c r="Y100" s="1564" t="str">
        <f t="shared" si="31"/>
        <v/>
      </c>
      <c r="AA100" s="1564" t="str">
        <f t="shared" si="32"/>
        <v/>
      </c>
      <c r="AC100" s="1564" t="str">
        <f t="shared" si="33"/>
        <v/>
      </c>
      <c r="AE100" s="1564" t="str">
        <f t="shared" si="34"/>
        <v/>
      </c>
      <c r="AG100" s="1564" t="str">
        <f t="shared" si="35"/>
        <v/>
      </c>
      <c r="AI100" s="1564" t="str">
        <f t="shared" si="36"/>
        <v/>
      </c>
      <c r="AK100" s="1564" t="str">
        <f t="shared" si="37"/>
        <v/>
      </c>
      <c r="AM100" s="1564" t="str">
        <f t="shared" si="38"/>
        <v/>
      </c>
      <c r="AO100" s="1564" t="str">
        <f t="shared" si="39"/>
        <v/>
      </c>
      <c r="AQ100" s="1564" t="str">
        <f t="shared" si="40"/>
        <v/>
      </c>
    </row>
    <row r="101" spans="5:43">
      <c r="E101" s="1564" t="str">
        <f t="shared" si="41"/>
        <v/>
      </c>
      <c r="G101" s="1564" t="str">
        <f t="shared" si="41"/>
        <v/>
      </c>
      <c r="I101" s="1564" t="str">
        <f t="shared" si="23"/>
        <v/>
      </c>
      <c r="K101" s="1564" t="str">
        <f t="shared" si="24"/>
        <v/>
      </c>
      <c r="M101" s="1564" t="str">
        <f t="shared" si="25"/>
        <v/>
      </c>
      <c r="O101" s="1564" t="str">
        <f t="shared" si="26"/>
        <v/>
      </c>
      <c r="Q101" s="1564" t="str">
        <f t="shared" si="27"/>
        <v/>
      </c>
      <c r="S101" s="1564" t="str">
        <f t="shared" si="28"/>
        <v/>
      </c>
      <c r="U101" s="1564" t="str">
        <f t="shared" si="29"/>
        <v/>
      </c>
      <c r="W101" s="1564" t="str">
        <f t="shared" si="30"/>
        <v/>
      </c>
      <c r="Y101" s="1564" t="str">
        <f t="shared" si="31"/>
        <v/>
      </c>
      <c r="AA101" s="1564" t="str">
        <f t="shared" si="32"/>
        <v/>
      </c>
      <c r="AC101" s="1564" t="str">
        <f t="shared" si="33"/>
        <v/>
      </c>
      <c r="AE101" s="1564" t="str">
        <f t="shared" si="34"/>
        <v/>
      </c>
      <c r="AG101" s="1564" t="str">
        <f t="shared" si="35"/>
        <v/>
      </c>
      <c r="AI101" s="1564" t="str">
        <f t="shared" si="36"/>
        <v/>
      </c>
      <c r="AK101" s="1564" t="str">
        <f t="shared" si="37"/>
        <v/>
      </c>
      <c r="AM101" s="1564" t="str">
        <f t="shared" si="38"/>
        <v/>
      </c>
      <c r="AO101" s="1564" t="str">
        <f t="shared" si="39"/>
        <v/>
      </c>
      <c r="AQ101" s="1564" t="str">
        <f t="shared" si="40"/>
        <v/>
      </c>
    </row>
    <row r="102" spans="5:43">
      <c r="E102" s="1564" t="str">
        <f t="shared" si="41"/>
        <v/>
      </c>
      <c r="G102" s="1564" t="str">
        <f t="shared" si="41"/>
        <v/>
      </c>
      <c r="I102" s="1564" t="str">
        <f t="shared" si="23"/>
        <v/>
      </c>
      <c r="K102" s="1564" t="str">
        <f t="shared" si="24"/>
        <v/>
      </c>
      <c r="M102" s="1564" t="str">
        <f t="shared" si="25"/>
        <v/>
      </c>
      <c r="O102" s="1564" t="str">
        <f t="shared" si="26"/>
        <v/>
      </c>
      <c r="Q102" s="1564" t="str">
        <f t="shared" si="27"/>
        <v/>
      </c>
      <c r="S102" s="1564" t="str">
        <f t="shared" si="28"/>
        <v/>
      </c>
      <c r="U102" s="1564" t="str">
        <f t="shared" si="29"/>
        <v/>
      </c>
      <c r="W102" s="1564" t="str">
        <f t="shared" si="30"/>
        <v/>
      </c>
      <c r="Y102" s="1564" t="str">
        <f t="shared" si="31"/>
        <v/>
      </c>
      <c r="AA102" s="1564" t="str">
        <f t="shared" si="32"/>
        <v/>
      </c>
      <c r="AC102" s="1564" t="str">
        <f t="shared" si="33"/>
        <v/>
      </c>
      <c r="AE102" s="1564" t="str">
        <f t="shared" si="34"/>
        <v/>
      </c>
      <c r="AG102" s="1564" t="str">
        <f t="shared" si="35"/>
        <v/>
      </c>
      <c r="AI102" s="1564" t="str">
        <f t="shared" si="36"/>
        <v/>
      </c>
      <c r="AK102" s="1564" t="str">
        <f t="shared" si="37"/>
        <v/>
      </c>
      <c r="AM102" s="1564" t="str">
        <f t="shared" si="38"/>
        <v/>
      </c>
      <c r="AO102" s="1564" t="str">
        <f t="shared" si="39"/>
        <v/>
      </c>
      <c r="AQ102" s="1564" t="str">
        <f t="shared" si="40"/>
        <v/>
      </c>
    </row>
    <row r="103" spans="5:43">
      <c r="E103" s="1564" t="str">
        <f t="shared" si="41"/>
        <v/>
      </c>
      <c r="G103" s="1564" t="str">
        <f t="shared" si="41"/>
        <v/>
      </c>
      <c r="I103" s="1564" t="str">
        <f t="shared" si="23"/>
        <v/>
      </c>
      <c r="K103" s="1564" t="str">
        <f t="shared" si="24"/>
        <v/>
      </c>
      <c r="M103" s="1564" t="str">
        <f t="shared" si="25"/>
        <v/>
      </c>
      <c r="O103" s="1564" t="str">
        <f t="shared" si="26"/>
        <v/>
      </c>
      <c r="Q103" s="1564" t="str">
        <f t="shared" si="27"/>
        <v/>
      </c>
      <c r="S103" s="1564" t="str">
        <f t="shared" si="28"/>
        <v/>
      </c>
      <c r="U103" s="1564" t="str">
        <f t="shared" si="29"/>
        <v/>
      </c>
      <c r="W103" s="1564" t="str">
        <f t="shared" si="30"/>
        <v/>
      </c>
      <c r="Y103" s="1564" t="str">
        <f t="shared" si="31"/>
        <v/>
      </c>
      <c r="AA103" s="1564" t="str">
        <f t="shared" si="32"/>
        <v/>
      </c>
      <c r="AC103" s="1564" t="str">
        <f t="shared" si="33"/>
        <v/>
      </c>
      <c r="AE103" s="1564" t="str">
        <f t="shared" si="34"/>
        <v/>
      </c>
      <c r="AG103" s="1564" t="str">
        <f t="shared" si="35"/>
        <v/>
      </c>
      <c r="AI103" s="1564" t="str">
        <f t="shared" si="36"/>
        <v/>
      </c>
      <c r="AK103" s="1564" t="str">
        <f t="shared" si="37"/>
        <v/>
      </c>
      <c r="AM103" s="1564" t="str">
        <f t="shared" si="38"/>
        <v/>
      </c>
      <c r="AO103" s="1564" t="str">
        <f t="shared" si="39"/>
        <v/>
      </c>
      <c r="AQ103" s="1564" t="str">
        <f t="shared" si="40"/>
        <v/>
      </c>
    </row>
    <row r="104" spans="5:43">
      <c r="E104" s="1564" t="str">
        <f t="shared" si="41"/>
        <v/>
      </c>
      <c r="G104" s="1564" t="str">
        <f t="shared" si="41"/>
        <v/>
      </c>
      <c r="I104" s="1564" t="str">
        <f t="shared" si="23"/>
        <v/>
      </c>
      <c r="K104" s="1564" t="str">
        <f t="shared" si="24"/>
        <v/>
      </c>
      <c r="M104" s="1564" t="str">
        <f t="shared" si="25"/>
        <v/>
      </c>
      <c r="O104" s="1564" t="str">
        <f t="shared" si="26"/>
        <v/>
      </c>
      <c r="Q104" s="1564" t="str">
        <f t="shared" si="27"/>
        <v/>
      </c>
      <c r="S104" s="1564" t="str">
        <f t="shared" si="28"/>
        <v/>
      </c>
      <c r="U104" s="1564" t="str">
        <f t="shared" si="29"/>
        <v/>
      </c>
      <c r="W104" s="1564" t="str">
        <f t="shared" si="30"/>
        <v/>
      </c>
      <c r="Y104" s="1564" t="str">
        <f t="shared" si="31"/>
        <v/>
      </c>
      <c r="AA104" s="1564" t="str">
        <f t="shared" si="32"/>
        <v/>
      </c>
      <c r="AC104" s="1564" t="str">
        <f t="shared" si="33"/>
        <v/>
      </c>
      <c r="AE104" s="1564" t="str">
        <f t="shared" si="34"/>
        <v/>
      </c>
      <c r="AG104" s="1564" t="str">
        <f t="shared" si="35"/>
        <v/>
      </c>
      <c r="AI104" s="1564" t="str">
        <f t="shared" si="36"/>
        <v/>
      </c>
      <c r="AK104" s="1564" t="str">
        <f t="shared" si="37"/>
        <v/>
      </c>
      <c r="AM104" s="1564" t="str">
        <f t="shared" si="38"/>
        <v/>
      </c>
      <c r="AO104" s="1564" t="str">
        <f t="shared" si="39"/>
        <v/>
      </c>
      <c r="AQ104" s="1564" t="str">
        <f t="shared" si="40"/>
        <v/>
      </c>
    </row>
    <row r="105" spans="5:43">
      <c r="E105" s="1564" t="str">
        <f t="shared" si="41"/>
        <v/>
      </c>
      <c r="G105" s="1564" t="str">
        <f t="shared" si="41"/>
        <v/>
      </c>
      <c r="I105" s="1564" t="str">
        <f t="shared" si="23"/>
        <v/>
      </c>
      <c r="K105" s="1564" t="str">
        <f t="shared" si="24"/>
        <v/>
      </c>
      <c r="M105" s="1564" t="str">
        <f t="shared" si="25"/>
        <v/>
      </c>
      <c r="O105" s="1564" t="str">
        <f t="shared" si="26"/>
        <v/>
      </c>
      <c r="Q105" s="1564" t="str">
        <f t="shared" si="27"/>
        <v/>
      </c>
      <c r="S105" s="1564" t="str">
        <f t="shared" si="28"/>
        <v/>
      </c>
      <c r="U105" s="1564" t="str">
        <f t="shared" si="29"/>
        <v/>
      </c>
      <c r="W105" s="1564" t="str">
        <f t="shared" si="30"/>
        <v/>
      </c>
      <c r="Y105" s="1564" t="str">
        <f t="shared" si="31"/>
        <v/>
      </c>
      <c r="AA105" s="1564" t="str">
        <f t="shared" si="32"/>
        <v/>
      </c>
      <c r="AC105" s="1564" t="str">
        <f t="shared" si="33"/>
        <v/>
      </c>
      <c r="AE105" s="1564" t="str">
        <f t="shared" si="34"/>
        <v/>
      </c>
      <c r="AG105" s="1564" t="str">
        <f t="shared" si="35"/>
        <v/>
      </c>
      <c r="AI105" s="1564" t="str">
        <f t="shared" si="36"/>
        <v/>
      </c>
      <c r="AK105" s="1564" t="str">
        <f t="shared" si="37"/>
        <v/>
      </c>
      <c r="AM105" s="1564" t="str">
        <f t="shared" si="38"/>
        <v/>
      </c>
      <c r="AO105" s="1564" t="str">
        <f t="shared" si="39"/>
        <v/>
      </c>
      <c r="AQ105" s="1564" t="str">
        <f t="shared" si="40"/>
        <v/>
      </c>
    </row>
    <row r="106" spans="5:43">
      <c r="E106" s="1564" t="str">
        <f t="shared" si="41"/>
        <v/>
      </c>
      <c r="G106" s="1564" t="str">
        <f t="shared" si="41"/>
        <v/>
      </c>
      <c r="I106" s="1564" t="str">
        <f t="shared" si="23"/>
        <v/>
      </c>
      <c r="K106" s="1564" t="str">
        <f t="shared" si="24"/>
        <v/>
      </c>
      <c r="M106" s="1564" t="str">
        <f t="shared" si="25"/>
        <v/>
      </c>
      <c r="O106" s="1564" t="str">
        <f t="shared" si="26"/>
        <v/>
      </c>
      <c r="Q106" s="1564" t="str">
        <f t="shared" si="27"/>
        <v/>
      </c>
      <c r="S106" s="1564" t="str">
        <f t="shared" si="28"/>
        <v/>
      </c>
      <c r="U106" s="1564" t="str">
        <f t="shared" si="29"/>
        <v/>
      </c>
      <c r="W106" s="1564" t="str">
        <f t="shared" si="30"/>
        <v/>
      </c>
      <c r="Y106" s="1564" t="str">
        <f t="shared" si="31"/>
        <v/>
      </c>
      <c r="AA106" s="1564" t="str">
        <f t="shared" si="32"/>
        <v/>
      </c>
      <c r="AC106" s="1564" t="str">
        <f t="shared" si="33"/>
        <v/>
      </c>
      <c r="AE106" s="1564" t="str">
        <f t="shared" si="34"/>
        <v/>
      </c>
      <c r="AG106" s="1564" t="str">
        <f t="shared" si="35"/>
        <v/>
      </c>
      <c r="AI106" s="1564" t="str">
        <f t="shared" si="36"/>
        <v/>
      </c>
      <c r="AK106" s="1564" t="str">
        <f t="shared" si="37"/>
        <v/>
      </c>
      <c r="AM106" s="1564" t="str">
        <f t="shared" si="38"/>
        <v/>
      </c>
      <c r="AO106" s="1564" t="str">
        <f t="shared" si="39"/>
        <v/>
      </c>
      <c r="AQ106" s="1564" t="str">
        <f t="shared" si="40"/>
        <v/>
      </c>
    </row>
    <row r="107" spans="5:43">
      <c r="E107" s="1564" t="str">
        <f t="shared" si="41"/>
        <v/>
      </c>
      <c r="G107" s="1564" t="str">
        <f t="shared" si="41"/>
        <v/>
      </c>
      <c r="I107" s="1564" t="str">
        <f t="shared" si="23"/>
        <v/>
      </c>
      <c r="K107" s="1564" t="str">
        <f t="shared" si="24"/>
        <v/>
      </c>
      <c r="M107" s="1564" t="str">
        <f t="shared" si="25"/>
        <v/>
      </c>
      <c r="O107" s="1564" t="str">
        <f t="shared" si="26"/>
        <v/>
      </c>
      <c r="Q107" s="1564" t="str">
        <f t="shared" si="27"/>
        <v/>
      </c>
      <c r="S107" s="1564" t="str">
        <f t="shared" si="28"/>
        <v/>
      </c>
      <c r="U107" s="1564" t="str">
        <f t="shared" si="29"/>
        <v/>
      </c>
      <c r="W107" s="1564" t="str">
        <f t="shared" si="30"/>
        <v/>
      </c>
      <c r="Y107" s="1564" t="str">
        <f t="shared" si="31"/>
        <v/>
      </c>
      <c r="AA107" s="1564" t="str">
        <f t="shared" si="32"/>
        <v/>
      </c>
      <c r="AC107" s="1564" t="str">
        <f t="shared" si="33"/>
        <v/>
      </c>
      <c r="AE107" s="1564" t="str">
        <f t="shared" si="34"/>
        <v/>
      </c>
      <c r="AG107" s="1564" t="str">
        <f t="shared" si="35"/>
        <v/>
      </c>
      <c r="AI107" s="1564" t="str">
        <f t="shared" si="36"/>
        <v/>
      </c>
      <c r="AK107" s="1564" t="str">
        <f t="shared" si="37"/>
        <v/>
      </c>
      <c r="AM107" s="1564" t="str">
        <f t="shared" si="38"/>
        <v/>
      </c>
      <c r="AO107" s="1564" t="str">
        <f t="shared" si="39"/>
        <v/>
      </c>
      <c r="AQ107" s="1564" t="str">
        <f t="shared" si="40"/>
        <v/>
      </c>
    </row>
    <row r="108" spans="5:43">
      <c r="E108" s="1564" t="str">
        <f t="shared" si="41"/>
        <v/>
      </c>
      <c r="G108" s="1564" t="str">
        <f t="shared" si="41"/>
        <v/>
      </c>
      <c r="I108" s="1564" t="str">
        <f t="shared" si="23"/>
        <v/>
      </c>
      <c r="K108" s="1564" t="str">
        <f t="shared" si="24"/>
        <v/>
      </c>
      <c r="M108" s="1564" t="str">
        <f t="shared" si="25"/>
        <v/>
      </c>
      <c r="O108" s="1564" t="str">
        <f t="shared" si="26"/>
        <v/>
      </c>
      <c r="Q108" s="1564" t="str">
        <f t="shared" si="27"/>
        <v/>
      </c>
      <c r="S108" s="1564" t="str">
        <f t="shared" si="28"/>
        <v/>
      </c>
      <c r="U108" s="1564" t="str">
        <f t="shared" si="29"/>
        <v/>
      </c>
      <c r="W108" s="1564" t="str">
        <f t="shared" si="30"/>
        <v/>
      </c>
      <c r="Y108" s="1564" t="str">
        <f t="shared" si="31"/>
        <v/>
      </c>
      <c r="AA108" s="1564" t="str">
        <f t="shared" si="32"/>
        <v/>
      </c>
      <c r="AC108" s="1564" t="str">
        <f t="shared" si="33"/>
        <v/>
      </c>
      <c r="AE108" s="1564" t="str">
        <f t="shared" si="34"/>
        <v/>
      </c>
      <c r="AG108" s="1564" t="str">
        <f t="shared" si="35"/>
        <v/>
      </c>
      <c r="AI108" s="1564" t="str">
        <f t="shared" si="36"/>
        <v/>
      </c>
      <c r="AK108" s="1564" t="str">
        <f t="shared" si="37"/>
        <v/>
      </c>
      <c r="AM108" s="1564" t="str">
        <f t="shared" si="38"/>
        <v/>
      </c>
      <c r="AO108" s="1564" t="str">
        <f t="shared" si="39"/>
        <v/>
      </c>
      <c r="AQ108" s="1564" t="str">
        <f t="shared" si="40"/>
        <v/>
      </c>
    </row>
    <row r="109" spans="5:43">
      <c r="E109" s="1564" t="str">
        <f t="shared" ref="E109:G124" si="42">IF(OR($B109=0,D109=0),"",D109/$B109)</f>
        <v/>
      </c>
      <c r="G109" s="1564" t="str">
        <f t="shared" si="42"/>
        <v/>
      </c>
      <c r="I109" s="1564" t="str">
        <f t="shared" si="23"/>
        <v/>
      </c>
      <c r="K109" s="1564" t="str">
        <f t="shared" si="24"/>
        <v/>
      </c>
      <c r="M109" s="1564" t="str">
        <f t="shared" si="25"/>
        <v/>
      </c>
      <c r="O109" s="1564" t="str">
        <f t="shared" si="26"/>
        <v/>
      </c>
      <c r="Q109" s="1564" t="str">
        <f t="shared" si="27"/>
        <v/>
      </c>
      <c r="S109" s="1564" t="str">
        <f t="shared" si="28"/>
        <v/>
      </c>
      <c r="U109" s="1564" t="str">
        <f t="shared" si="29"/>
        <v/>
      </c>
      <c r="W109" s="1564" t="str">
        <f t="shared" si="30"/>
        <v/>
      </c>
      <c r="Y109" s="1564" t="str">
        <f t="shared" si="31"/>
        <v/>
      </c>
      <c r="AA109" s="1564" t="str">
        <f t="shared" si="32"/>
        <v/>
      </c>
      <c r="AC109" s="1564" t="str">
        <f t="shared" si="33"/>
        <v/>
      </c>
      <c r="AE109" s="1564" t="str">
        <f t="shared" si="34"/>
        <v/>
      </c>
      <c r="AG109" s="1564" t="str">
        <f t="shared" si="35"/>
        <v/>
      </c>
      <c r="AI109" s="1564" t="str">
        <f t="shared" si="36"/>
        <v/>
      </c>
      <c r="AK109" s="1564" t="str">
        <f t="shared" si="37"/>
        <v/>
      </c>
      <c r="AM109" s="1564" t="str">
        <f t="shared" si="38"/>
        <v/>
      </c>
      <c r="AO109" s="1564" t="str">
        <f t="shared" si="39"/>
        <v/>
      </c>
      <c r="AQ109" s="1564" t="str">
        <f t="shared" si="40"/>
        <v/>
      </c>
    </row>
    <row r="110" spans="5:43">
      <c r="E110" s="1564" t="str">
        <f t="shared" si="42"/>
        <v/>
      </c>
      <c r="G110" s="1564" t="str">
        <f t="shared" si="42"/>
        <v/>
      </c>
      <c r="I110" s="1564" t="str">
        <f t="shared" si="23"/>
        <v/>
      </c>
      <c r="K110" s="1564" t="str">
        <f t="shared" si="24"/>
        <v/>
      </c>
      <c r="M110" s="1564" t="str">
        <f t="shared" si="25"/>
        <v/>
      </c>
      <c r="O110" s="1564" t="str">
        <f t="shared" si="26"/>
        <v/>
      </c>
      <c r="Q110" s="1564" t="str">
        <f t="shared" si="27"/>
        <v/>
      </c>
      <c r="S110" s="1564" t="str">
        <f t="shared" si="28"/>
        <v/>
      </c>
      <c r="U110" s="1564" t="str">
        <f t="shared" si="29"/>
        <v/>
      </c>
      <c r="W110" s="1564" t="str">
        <f t="shared" si="30"/>
        <v/>
      </c>
      <c r="Y110" s="1564" t="str">
        <f t="shared" si="31"/>
        <v/>
      </c>
      <c r="AA110" s="1564" t="str">
        <f t="shared" si="32"/>
        <v/>
      </c>
      <c r="AC110" s="1564" t="str">
        <f t="shared" si="33"/>
        <v/>
      </c>
      <c r="AE110" s="1564" t="str">
        <f t="shared" si="34"/>
        <v/>
      </c>
      <c r="AG110" s="1564" t="str">
        <f t="shared" si="35"/>
        <v/>
      </c>
      <c r="AI110" s="1564" t="str">
        <f t="shared" si="36"/>
        <v/>
      </c>
      <c r="AK110" s="1564" t="str">
        <f t="shared" si="37"/>
        <v/>
      </c>
      <c r="AM110" s="1564" t="str">
        <f t="shared" si="38"/>
        <v/>
      </c>
      <c r="AO110" s="1564" t="str">
        <f t="shared" si="39"/>
        <v/>
      </c>
      <c r="AQ110" s="1564" t="str">
        <f t="shared" si="40"/>
        <v/>
      </c>
    </row>
    <row r="111" spans="5:43">
      <c r="E111" s="1564" t="str">
        <f t="shared" si="42"/>
        <v/>
      </c>
      <c r="G111" s="1564" t="str">
        <f t="shared" si="42"/>
        <v/>
      </c>
      <c r="I111" s="1564" t="str">
        <f t="shared" si="23"/>
        <v/>
      </c>
      <c r="K111" s="1564" t="str">
        <f t="shared" si="24"/>
        <v/>
      </c>
      <c r="M111" s="1564" t="str">
        <f t="shared" si="25"/>
        <v/>
      </c>
      <c r="O111" s="1564" t="str">
        <f t="shared" si="26"/>
        <v/>
      </c>
      <c r="Q111" s="1564" t="str">
        <f t="shared" si="27"/>
        <v/>
      </c>
      <c r="S111" s="1564" t="str">
        <f t="shared" si="28"/>
        <v/>
      </c>
      <c r="U111" s="1564" t="str">
        <f t="shared" si="29"/>
        <v/>
      </c>
      <c r="W111" s="1564" t="str">
        <f t="shared" si="30"/>
        <v/>
      </c>
      <c r="Y111" s="1564" t="str">
        <f t="shared" si="31"/>
        <v/>
      </c>
      <c r="AA111" s="1564" t="str">
        <f t="shared" si="32"/>
        <v/>
      </c>
      <c r="AC111" s="1564" t="str">
        <f t="shared" si="33"/>
        <v/>
      </c>
      <c r="AE111" s="1564" t="str">
        <f t="shared" si="34"/>
        <v/>
      </c>
      <c r="AG111" s="1564" t="str">
        <f t="shared" si="35"/>
        <v/>
      </c>
      <c r="AI111" s="1564" t="str">
        <f t="shared" si="36"/>
        <v/>
      </c>
      <c r="AK111" s="1564" t="str">
        <f t="shared" si="37"/>
        <v/>
      </c>
      <c r="AM111" s="1564" t="str">
        <f t="shared" si="38"/>
        <v/>
      </c>
      <c r="AO111" s="1564" t="str">
        <f t="shared" si="39"/>
        <v/>
      </c>
      <c r="AQ111" s="1564" t="str">
        <f t="shared" si="40"/>
        <v/>
      </c>
    </row>
    <row r="112" spans="5:43">
      <c r="E112" s="1564" t="str">
        <f t="shared" si="42"/>
        <v/>
      </c>
      <c r="G112" s="1564" t="str">
        <f t="shared" si="42"/>
        <v/>
      </c>
      <c r="I112" s="1564" t="str">
        <f t="shared" si="23"/>
        <v/>
      </c>
      <c r="K112" s="1564" t="str">
        <f t="shared" si="24"/>
        <v/>
      </c>
      <c r="M112" s="1564" t="str">
        <f t="shared" si="25"/>
        <v/>
      </c>
      <c r="O112" s="1564" t="str">
        <f t="shared" si="26"/>
        <v/>
      </c>
      <c r="Q112" s="1564" t="str">
        <f t="shared" si="27"/>
        <v/>
      </c>
      <c r="S112" s="1564" t="str">
        <f t="shared" si="28"/>
        <v/>
      </c>
      <c r="U112" s="1564" t="str">
        <f t="shared" si="29"/>
        <v/>
      </c>
      <c r="W112" s="1564" t="str">
        <f t="shared" si="30"/>
        <v/>
      </c>
      <c r="Y112" s="1564" t="str">
        <f t="shared" si="31"/>
        <v/>
      </c>
      <c r="AA112" s="1564" t="str">
        <f t="shared" si="32"/>
        <v/>
      </c>
      <c r="AC112" s="1564" t="str">
        <f t="shared" si="33"/>
        <v/>
      </c>
      <c r="AE112" s="1564" t="str">
        <f t="shared" si="34"/>
        <v/>
      </c>
      <c r="AG112" s="1564" t="str">
        <f t="shared" si="35"/>
        <v/>
      </c>
      <c r="AI112" s="1564" t="str">
        <f t="shared" si="36"/>
        <v/>
      </c>
      <c r="AK112" s="1564" t="str">
        <f t="shared" si="37"/>
        <v/>
      </c>
      <c r="AM112" s="1564" t="str">
        <f t="shared" si="38"/>
        <v/>
      </c>
      <c r="AO112" s="1564" t="str">
        <f t="shared" si="39"/>
        <v/>
      </c>
      <c r="AQ112" s="1564" t="str">
        <f t="shared" si="40"/>
        <v/>
      </c>
    </row>
    <row r="113" spans="5:43">
      <c r="E113" s="1564" t="str">
        <f t="shared" si="42"/>
        <v/>
      </c>
      <c r="G113" s="1564" t="str">
        <f t="shared" si="42"/>
        <v/>
      </c>
      <c r="I113" s="1564" t="str">
        <f t="shared" si="23"/>
        <v/>
      </c>
      <c r="K113" s="1564" t="str">
        <f t="shared" si="24"/>
        <v/>
      </c>
      <c r="M113" s="1564" t="str">
        <f t="shared" si="25"/>
        <v/>
      </c>
      <c r="O113" s="1564" t="str">
        <f t="shared" si="26"/>
        <v/>
      </c>
      <c r="Q113" s="1564" t="str">
        <f t="shared" si="27"/>
        <v/>
      </c>
      <c r="S113" s="1564" t="str">
        <f t="shared" si="28"/>
        <v/>
      </c>
      <c r="U113" s="1564" t="str">
        <f t="shared" si="29"/>
        <v/>
      </c>
      <c r="W113" s="1564" t="str">
        <f t="shared" si="30"/>
        <v/>
      </c>
      <c r="Y113" s="1564" t="str">
        <f t="shared" si="31"/>
        <v/>
      </c>
      <c r="AA113" s="1564" t="str">
        <f t="shared" si="32"/>
        <v/>
      </c>
      <c r="AC113" s="1564" t="str">
        <f t="shared" si="33"/>
        <v/>
      </c>
      <c r="AE113" s="1564" t="str">
        <f t="shared" si="34"/>
        <v/>
      </c>
      <c r="AG113" s="1564" t="str">
        <f t="shared" si="35"/>
        <v/>
      </c>
      <c r="AI113" s="1564" t="str">
        <f t="shared" si="36"/>
        <v/>
      </c>
      <c r="AK113" s="1564" t="str">
        <f t="shared" si="37"/>
        <v/>
      </c>
      <c r="AM113" s="1564" t="str">
        <f t="shared" si="38"/>
        <v/>
      </c>
      <c r="AO113" s="1564" t="str">
        <f t="shared" si="39"/>
        <v/>
      </c>
      <c r="AQ113" s="1564" t="str">
        <f t="shared" si="40"/>
        <v/>
      </c>
    </row>
    <row r="114" spans="5:43">
      <c r="E114" s="1564" t="str">
        <f t="shared" si="42"/>
        <v/>
      </c>
      <c r="G114" s="1564" t="str">
        <f t="shared" si="42"/>
        <v/>
      </c>
      <c r="I114" s="1564" t="str">
        <f t="shared" si="23"/>
        <v/>
      </c>
      <c r="K114" s="1564" t="str">
        <f t="shared" si="24"/>
        <v/>
      </c>
      <c r="M114" s="1564" t="str">
        <f t="shared" si="25"/>
        <v/>
      </c>
      <c r="O114" s="1564" t="str">
        <f t="shared" si="26"/>
        <v/>
      </c>
      <c r="Q114" s="1564" t="str">
        <f t="shared" si="27"/>
        <v/>
      </c>
      <c r="S114" s="1564" t="str">
        <f t="shared" si="28"/>
        <v/>
      </c>
      <c r="U114" s="1564" t="str">
        <f t="shared" si="29"/>
        <v/>
      </c>
      <c r="W114" s="1564" t="str">
        <f t="shared" si="30"/>
        <v/>
      </c>
      <c r="Y114" s="1564" t="str">
        <f t="shared" si="31"/>
        <v/>
      </c>
      <c r="AA114" s="1564" t="str">
        <f t="shared" si="32"/>
        <v/>
      </c>
      <c r="AC114" s="1564" t="str">
        <f t="shared" si="33"/>
        <v/>
      </c>
      <c r="AE114" s="1564" t="str">
        <f t="shared" si="34"/>
        <v/>
      </c>
      <c r="AG114" s="1564" t="str">
        <f t="shared" si="35"/>
        <v/>
      </c>
      <c r="AI114" s="1564" t="str">
        <f t="shared" si="36"/>
        <v/>
      </c>
      <c r="AK114" s="1564" t="str">
        <f t="shared" si="37"/>
        <v/>
      </c>
      <c r="AM114" s="1564" t="str">
        <f t="shared" si="38"/>
        <v/>
      </c>
      <c r="AO114" s="1564" t="str">
        <f t="shared" si="39"/>
        <v/>
      </c>
      <c r="AQ114" s="1564" t="str">
        <f t="shared" si="40"/>
        <v/>
      </c>
    </row>
    <row r="115" spans="5:43">
      <c r="E115" s="1564" t="str">
        <f t="shared" si="42"/>
        <v/>
      </c>
      <c r="G115" s="1564" t="str">
        <f t="shared" si="42"/>
        <v/>
      </c>
      <c r="I115" s="1564" t="str">
        <f t="shared" si="23"/>
        <v/>
      </c>
      <c r="K115" s="1564" t="str">
        <f t="shared" si="24"/>
        <v/>
      </c>
      <c r="M115" s="1564" t="str">
        <f t="shared" si="25"/>
        <v/>
      </c>
      <c r="O115" s="1564" t="str">
        <f t="shared" si="26"/>
        <v/>
      </c>
      <c r="Q115" s="1564" t="str">
        <f t="shared" si="27"/>
        <v/>
      </c>
      <c r="S115" s="1564" t="str">
        <f t="shared" si="28"/>
        <v/>
      </c>
      <c r="U115" s="1564" t="str">
        <f t="shared" si="29"/>
        <v/>
      </c>
      <c r="W115" s="1564" t="str">
        <f t="shared" si="30"/>
        <v/>
      </c>
      <c r="Y115" s="1564" t="str">
        <f t="shared" si="31"/>
        <v/>
      </c>
      <c r="AA115" s="1564" t="str">
        <f t="shared" si="32"/>
        <v/>
      </c>
      <c r="AC115" s="1564" t="str">
        <f t="shared" si="33"/>
        <v/>
      </c>
      <c r="AE115" s="1564" t="str">
        <f t="shared" si="34"/>
        <v/>
      </c>
      <c r="AG115" s="1564" t="str">
        <f t="shared" si="35"/>
        <v/>
      </c>
      <c r="AI115" s="1564" t="str">
        <f t="shared" si="36"/>
        <v/>
      </c>
      <c r="AK115" s="1564" t="str">
        <f t="shared" si="37"/>
        <v/>
      </c>
      <c r="AM115" s="1564" t="str">
        <f t="shared" si="38"/>
        <v/>
      </c>
      <c r="AO115" s="1564" t="str">
        <f t="shared" si="39"/>
        <v/>
      </c>
      <c r="AQ115" s="1564" t="str">
        <f t="shared" si="40"/>
        <v/>
      </c>
    </row>
    <row r="116" spans="5:43">
      <c r="E116" s="1564" t="str">
        <f t="shared" si="42"/>
        <v/>
      </c>
      <c r="G116" s="1564" t="str">
        <f t="shared" si="42"/>
        <v/>
      </c>
      <c r="I116" s="1564" t="str">
        <f t="shared" si="23"/>
        <v/>
      </c>
      <c r="K116" s="1564" t="str">
        <f t="shared" si="24"/>
        <v/>
      </c>
      <c r="M116" s="1564" t="str">
        <f t="shared" si="25"/>
        <v/>
      </c>
      <c r="O116" s="1564" t="str">
        <f t="shared" si="26"/>
        <v/>
      </c>
      <c r="Q116" s="1564" t="str">
        <f t="shared" si="27"/>
        <v/>
      </c>
      <c r="S116" s="1564" t="str">
        <f t="shared" si="28"/>
        <v/>
      </c>
      <c r="U116" s="1564" t="str">
        <f t="shared" si="29"/>
        <v/>
      </c>
      <c r="W116" s="1564" t="str">
        <f t="shared" si="30"/>
        <v/>
      </c>
      <c r="Y116" s="1564" t="str">
        <f t="shared" si="31"/>
        <v/>
      </c>
      <c r="AA116" s="1564" t="str">
        <f t="shared" si="32"/>
        <v/>
      </c>
      <c r="AC116" s="1564" t="str">
        <f t="shared" si="33"/>
        <v/>
      </c>
      <c r="AE116" s="1564" t="str">
        <f t="shared" si="34"/>
        <v/>
      </c>
      <c r="AG116" s="1564" t="str">
        <f t="shared" si="35"/>
        <v/>
      </c>
      <c r="AI116" s="1564" t="str">
        <f t="shared" si="36"/>
        <v/>
      </c>
      <c r="AK116" s="1564" t="str">
        <f t="shared" si="37"/>
        <v/>
      </c>
      <c r="AM116" s="1564" t="str">
        <f t="shared" si="38"/>
        <v/>
      </c>
      <c r="AO116" s="1564" t="str">
        <f t="shared" si="39"/>
        <v/>
      </c>
      <c r="AQ116" s="1564" t="str">
        <f t="shared" si="40"/>
        <v/>
      </c>
    </row>
    <row r="117" spans="5:43">
      <c r="E117" s="1564" t="str">
        <f t="shared" si="42"/>
        <v/>
      </c>
      <c r="G117" s="1564" t="str">
        <f t="shared" si="42"/>
        <v/>
      </c>
      <c r="I117" s="1564" t="str">
        <f t="shared" si="23"/>
        <v/>
      </c>
      <c r="K117" s="1564" t="str">
        <f t="shared" si="24"/>
        <v/>
      </c>
      <c r="M117" s="1564" t="str">
        <f t="shared" si="25"/>
        <v/>
      </c>
      <c r="O117" s="1564" t="str">
        <f t="shared" si="26"/>
        <v/>
      </c>
      <c r="Q117" s="1564" t="str">
        <f t="shared" si="27"/>
        <v/>
      </c>
      <c r="S117" s="1564" t="str">
        <f t="shared" si="28"/>
        <v/>
      </c>
      <c r="U117" s="1564" t="str">
        <f t="shared" si="29"/>
        <v/>
      </c>
      <c r="W117" s="1564" t="str">
        <f t="shared" si="30"/>
        <v/>
      </c>
      <c r="Y117" s="1564" t="str">
        <f t="shared" si="31"/>
        <v/>
      </c>
      <c r="AA117" s="1564" t="str">
        <f t="shared" si="32"/>
        <v/>
      </c>
      <c r="AC117" s="1564" t="str">
        <f t="shared" si="33"/>
        <v/>
      </c>
      <c r="AE117" s="1564" t="str">
        <f t="shared" si="34"/>
        <v/>
      </c>
      <c r="AG117" s="1564" t="str">
        <f t="shared" si="35"/>
        <v/>
      </c>
      <c r="AI117" s="1564" t="str">
        <f t="shared" si="36"/>
        <v/>
      </c>
      <c r="AK117" s="1564" t="str">
        <f t="shared" si="37"/>
        <v/>
      </c>
      <c r="AM117" s="1564" t="str">
        <f t="shared" si="38"/>
        <v/>
      </c>
      <c r="AO117" s="1564" t="str">
        <f t="shared" si="39"/>
        <v/>
      </c>
      <c r="AQ117" s="1564" t="str">
        <f t="shared" si="40"/>
        <v/>
      </c>
    </row>
    <row r="118" spans="5:43">
      <c r="E118" s="1564" t="str">
        <f t="shared" si="42"/>
        <v/>
      </c>
      <c r="G118" s="1564" t="str">
        <f t="shared" si="42"/>
        <v/>
      </c>
      <c r="I118" s="1564" t="str">
        <f t="shared" si="23"/>
        <v/>
      </c>
      <c r="K118" s="1564" t="str">
        <f t="shared" si="24"/>
        <v/>
      </c>
      <c r="M118" s="1564" t="str">
        <f t="shared" si="25"/>
        <v/>
      </c>
      <c r="O118" s="1564" t="str">
        <f t="shared" si="26"/>
        <v/>
      </c>
      <c r="Q118" s="1564" t="str">
        <f t="shared" si="27"/>
        <v/>
      </c>
      <c r="S118" s="1564" t="str">
        <f t="shared" si="28"/>
        <v/>
      </c>
      <c r="U118" s="1564" t="str">
        <f t="shared" si="29"/>
        <v/>
      </c>
      <c r="W118" s="1564" t="str">
        <f t="shared" si="30"/>
        <v/>
      </c>
      <c r="Y118" s="1564" t="str">
        <f t="shared" si="31"/>
        <v/>
      </c>
      <c r="AA118" s="1564" t="str">
        <f t="shared" si="32"/>
        <v/>
      </c>
      <c r="AC118" s="1564" t="str">
        <f t="shared" si="33"/>
        <v/>
      </c>
      <c r="AE118" s="1564" t="str">
        <f t="shared" si="34"/>
        <v/>
      </c>
      <c r="AG118" s="1564" t="str">
        <f t="shared" si="35"/>
        <v/>
      </c>
      <c r="AI118" s="1564" t="str">
        <f t="shared" si="36"/>
        <v/>
      </c>
      <c r="AK118" s="1564" t="str">
        <f t="shared" si="37"/>
        <v/>
      </c>
      <c r="AM118" s="1564" t="str">
        <f t="shared" si="38"/>
        <v/>
      </c>
      <c r="AO118" s="1564" t="str">
        <f t="shared" si="39"/>
        <v/>
      </c>
      <c r="AQ118" s="1564" t="str">
        <f t="shared" si="40"/>
        <v/>
      </c>
    </row>
    <row r="119" spans="5:43">
      <c r="E119" s="1564" t="str">
        <f t="shared" si="42"/>
        <v/>
      </c>
      <c r="G119" s="1564" t="str">
        <f t="shared" si="42"/>
        <v/>
      </c>
      <c r="I119" s="1564" t="str">
        <f t="shared" si="23"/>
        <v/>
      </c>
      <c r="K119" s="1564" t="str">
        <f t="shared" si="24"/>
        <v/>
      </c>
      <c r="M119" s="1564" t="str">
        <f t="shared" si="25"/>
        <v/>
      </c>
      <c r="O119" s="1564" t="str">
        <f t="shared" si="26"/>
        <v/>
      </c>
      <c r="Q119" s="1564" t="str">
        <f t="shared" si="27"/>
        <v/>
      </c>
      <c r="S119" s="1564" t="str">
        <f t="shared" si="28"/>
        <v/>
      </c>
      <c r="U119" s="1564" t="str">
        <f t="shared" si="29"/>
        <v/>
      </c>
      <c r="W119" s="1564" t="str">
        <f t="shared" si="30"/>
        <v/>
      </c>
      <c r="Y119" s="1564" t="str">
        <f t="shared" si="31"/>
        <v/>
      </c>
      <c r="AA119" s="1564" t="str">
        <f t="shared" si="32"/>
        <v/>
      </c>
      <c r="AC119" s="1564" t="str">
        <f t="shared" si="33"/>
        <v/>
      </c>
      <c r="AE119" s="1564" t="str">
        <f t="shared" si="34"/>
        <v/>
      </c>
      <c r="AG119" s="1564" t="str">
        <f t="shared" si="35"/>
        <v/>
      </c>
      <c r="AI119" s="1564" t="str">
        <f t="shared" si="36"/>
        <v/>
      </c>
      <c r="AK119" s="1564" t="str">
        <f t="shared" si="37"/>
        <v/>
      </c>
      <c r="AM119" s="1564" t="str">
        <f t="shared" si="38"/>
        <v/>
      </c>
      <c r="AO119" s="1564" t="str">
        <f t="shared" si="39"/>
        <v/>
      </c>
      <c r="AQ119" s="1564" t="str">
        <f t="shared" si="40"/>
        <v/>
      </c>
    </row>
    <row r="120" spans="5:43">
      <c r="E120" s="1564" t="str">
        <f t="shared" si="42"/>
        <v/>
      </c>
      <c r="G120" s="1564" t="str">
        <f t="shared" si="42"/>
        <v/>
      </c>
      <c r="I120" s="1564" t="str">
        <f t="shared" si="23"/>
        <v/>
      </c>
      <c r="K120" s="1564" t="str">
        <f t="shared" si="24"/>
        <v/>
      </c>
      <c r="M120" s="1564" t="str">
        <f t="shared" si="25"/>
        <v/>
      </c>
      <c r="O120" s="1564" t="str">
        <f t="shared" si="26"/>
        <v/>
      </c>
      <c r="Q120" s="1564" t="str">
        <f t="shared" si="27"/>
        <v/>
      </c>
      <c r="S120" s="1564" t="str">
        <f t="shared" si="28"/>
        <v/>
      </c>
      <c r="U120" s="1564" t="str">
        <f t="shared" si="29"/>
        <v/>
      </c>
      <c r="W120" s="1564" t="str">
        <f t="shared" si="30"/>
        <v/>
      </c>
      <c r="Y120" s="1564" t="str">
        <f t="shared" si="31"/>
        <v/>
      </c>
      <c r="AA120" s="1564" t="str">
        <f t="shared" si="32"/>
        <v/>
      </c>
      <c r="AC120" s="1564" t="str">
        <f t="shared" si="33"/>
        <v/>
      </c>
      <c r="AE120" s="1564" t="str">
        <f t="shared" si="34"/>
        <v/>
      </c>
      <c r="AG120" s="1564" t="str">
        <f t="shared" si="35"/>
        <v/>
      </c>
      <c r="AI120" s="1564" t="str">
        <f t="shared" si="36"/>
        <v/>
      </c>
      <c r="AK120" s="1564" t="str">
        <f t="shared" si="37"/>
        <v/>
      </c>
      <c r="AM120" s="1564" t="str">
        <f t="shared" si="38"/>
        <v/>
      </c>
      <c r="AO120" s="1564" t="str">
        <f t="shared" si="39"/>
        <v/>
      </c>
      <c r="AQ120" s="1564" t="str">
        <f t="shared" si="40"/>
        <v/>
      </c>
    </row>
    <row r="121" spans="5:43">
      <c r="E121" s="1564" t="str">
        <f t="shared" si="42"/>
        <v/>
      </c>
      <c r="G121" s="1564" t="str">
        <f t="shared" si="42"/>
        <v/>
      </c>
      <c r="I121" s="1564" t="str">
        <f t="shared" si="23"/>
        <v/>
      </c>
      <c r="K121" s="1564" t="str">
        <f t="shared" si="24"/>
        <v/>
      </c>
      <c r="M121" s="1564" t="str">
        <f t="shared" si="25"/>
        <v/>
      </c>
      <c r="O121" s="1564" t="str">
        <f t="shared" si="26"/>
        <v/>
      </c>
      <c r="Q121" s="1564" t="str">
        <f t="shared" si="27"/>
        <v/>
      </c>
      <c r="S121" s="1564" t="str">
        <f t="shared" si="28"/>
        <v/>
      </c>
      <c r="U121" s="1564" t="str">
        <f t="shared" si="29"/>
        <v/>
      </c>
      <c r="W121" s="1564" t="str">
        <f t="shared" si="30"/>
        <v/>
      </c>
      <c r="Y121" s="1564" t="str">
        <f t="shared" si="31"/>
        <v/>
      </c>
      <c r="AA121" s="1564" t="str">
        <f t="shared" si="32"/>
        <v/>
      </c>
      <c r="AC121" s="1564" t="str">
        <f t="shared" si="33"/>
        <v/>
      </c>
      <c r="AE121" s="1564" t="str">
        <f t="shared" si="34"/>
        <v/>
      </c>
      <c r="AG121" s="1564" t="str">
        <f t="shared" si="35"/>
        <v/>
      </c>
      <c r="AI121" s="1564" t="str">
        <f t="shared" si="36"/>
        <v/>
      </c>
      <c r="AK121" s="1564" t="str">
        <f t="shared" si="37"/>
        <v/>
      </c>
      <c r="AM121" s="1564" t="str">
        <f t="shared" si="38"/>
        <v/>
      </c>
      <c r="AO121" s="1564" t="str">
        <f t="shared" si="39"/>
        <v/>
      </c>
      <c r="AQ121" s="1564" t="str">
        <f t="shared" si="40"/>
        <v/>
      </c>
    </row>
    <row r="122" spans="5:43">
      <c r="E122" s="1564" t="str">
        <f t="shared" si="42"/>
        <v/>
      </c>
      <c r="G122" s="1564" t="str">
        <f t="shared" si="42"/>
        <v/>
      </c>
      <c r="I122" s="1564" t="str">
        <f t="shared" si="23"/>
        <v/>
      </c>
      <c r="K122" s="1564" t="str">
        <f t="shared" si="24"/>
        <v/>
      </c>
      <c r="M122" s="1564" t="str">
        <f t="shared" si="25"/>
        <v/>
      </c>
      <c r="O122" s="1564" t="str">
        <f t="shared" si="26"/>
        <v/>
      </c>
      <c r="Q122" s="1564" t="str">
        <f t="shared" si="27"/>
        <v/>
      </c>
      <c r="S122" s="1564" t="str">
        <f t="shared" si="28"/>
        <v/>
      </c>
      <c r="U122" s="1564" t="str">
        <f t="shared" si="29"/>
        <v/>
      </c>
      <c r="W122" s="1564" t="str">
        <f t="shared" si="30"/>
        <v/>
      </c>
      <c r="Y122" s="1564" t="str">
        <f t="shared" si="31"/>
        <v/>
      </c>
      <c r="AA122" s="1564" t="str">
        <f t="shared" si="32"/>
        <v/>
      </c>
      <c r="AC122" s="1564" t="str">
        <f t="shared" si="33"/>
        <v/>
      </c>
      <c r="AE122" s="1564" t="str">
        <f t="shared" si="34"/>
        <v/>
      </c>
      <c r="AG122" s="1564" t="str">
        <f t="shared" si="35"/>
        <v/>
      </c>
      <c r="AI122" s="1564" t="str">
        <f t="shared" si="36"/>
        <v/>
      </c>
      <c r="AK122" s="1564" t="str">
        <f t="shared" si="37"/>
        <v/>
      </c>
      <c r="AM122" s="1564" t="str">
        <f t="shared" si="38"/>
        <v/>
      </c>
      <c r="AO122" s="1564" t="str">
        <f t="shared" si="39"/>
        <v/>
      </c>
      <c r="AQ122" s="1564" t="str">
        <f t="shared" si="40"/>
        <v/>
      </c>
    </row>
    <row r="123" spans="5:43">
      <c r="E123" s="1564" t="str">
        <f t="shared" si="42"/>
        <v/>
      </c>
      <c r="G123" s="1564" t="str">
        <f t="shared" si="42"/>
        <v/>
      </c>
      <c r="I123" s="1564" t="str">
        <f t="shared" si="23"/>
        <v/>
      </c>
      <c r="K123" s="1564" t="str">
        <f t="shared" si="24"/>
        <v/>
      </c>
      <c r="M123" s="1564" t="str">
        <f t="shared" si="25"/>
        <v/>
      </c>
      <c r="O123" s="1564" t="str">
        <f t="shared" si="26"/>
        <v/>
      </c>
      <c r="Q123" s="1564" t="str">
        <f t="shared" si="27"/>
        <v/>
      </c>
      <c r="S123" s="1564" t="str">
        <f t="shared" si="28"/>
        <v/>
      </c>
      <c r="U123" s="1564" t="str">
        <f t="shared" si="29"/>
        <v/>
      </c>
      <c r="W123" s="1564" t="str">
        <f t="shared" si="30"/>
        <v/>
      </c>
      <c r="Y123" s="1564" t="str">
        <f t="shared" si="31"/>
        <v/>
      </c>
      <c r="AA123" s="1564" t="str">
        <f t="shared" si="32"/>
        <v/>
      </c>
      <c r="AC123" s="1564" t="str">
        <f t="shared" si="33"/>
        <v/>
      </c>
      <c r="AE123" s="1564" t="str">
        <f t="shared" si="34"/>
        <v/>
      </c>
      <c r="AG123" s="1564" t="str">
        <f t="shared" si="35"/>
        <v/>
      </c>
      <c r="AI123" s="1564" t="str">
        <f t="shared" si="36"/>
        <v/>
      </c>
      <c r="AK123" s="1564" t="str">
        <f t="shared" si="37"/>
        <v/>
      </c>
      <c r="AM123" s="1564" t="str">
        <f t="shared" si="38"/>
        <v/>
      </c>
      <c r="AO123" s="1564" t="str">
        <f t="shared" si="39"/>
        <v/>
      </c>
      <c r="AQ123" s="1564" t="str">
        <f t="shared" si="40"/>
        <v/>
      </c>
    </row>
    <row r="124" spans="5:43">
      <c r="E124" s="1564" t="str">
        <f t="shared" si="42"/>
        <v/>
      </c>
      <c r="G124" s="1564" t="str">
        <f t="shared" si="42"/>
        <v/>
      </c>
      <c r="I124" s="1564" t="str">
        <f t="shared" si="23"/>
        <v/>
      </c>
      <c r="K124" s="1564" t="str">
        <f t="shared" si="24"/>
        <v/>
      </c>
      <c r="M124" s="1564" t="str">
        <f t="shared" si="25"/>
        <v/>
      </c>
      <c r="O124" s="1564" t="str">
        <f t="shared" si="26"/>
        <v/>
      </c>
      <c r="Q124" s="1564" t="str">
        <f t="shared" si="27"/>
        <v/>
      </c>
      <c r="S124" s="1564" t="str">
        <f t="shared" si="28"/>
        <v/>
      </c>
      <c r="U124" s="1564" t="str">
        <f t="shared" si="29"/>
        <v/>
      </c>
      <c r="W124" s="1564" t="str">
        <f t="shared" si="30"/>
        <v/>
      </c>
      <c r="Y124" s="1564" t="str">
        <f t="shared" si="31"/>
        <v/>
      </c>
      <c r="AA124" s="1564" t="str">
        <f t="shared" si="32"/>
        <v/>
      </c>
      <c r="AC124" s="1564" t="str">
        <f t="shared" si="33"/>
        <v/>
      </c>
      <c r="AE124" s="1564" t="str">
        <f t="shared" si="34"/>
        <v/>
      </c>
      <c r="AG124" s="1564" t="str">
        <f t="shared" si="35"/>
        <v/>
      </c>
      <c r="AI124" s="1564" t="str">
        <f t="shared" si="36"/>
        <v/>
      </c>
      <c r="AK124" s="1564" t="str">
        <f t="shared" si="37"/>
        <v/>
      </c>
      <c r="AM124" s="1564" t="str">
        <f t="shared" si="38"/>
        <v/>
      </c>
      <c r="AO124" s="1564" t="str">
        <f t="shared" si="39"/>
        <v/>
      </c>
      <c r="AQ124" s="1564" t="str">
        <f t="shared" si="40"/>
        <v/>
      </c>
    </row>
    <row r="125" spans="5:43">
      <c r="E125" s="1564" t="str">
        <f t="shared" ref="E125:G140" si="43">IF(OR($B125=0,D125=0),"",D125/$B125)</f>
        <v/>
      </c>
      <c r="G125" s="1564" t="str">
        <f t="shared" si="43"/>
        <v/>
      </c>
      <c r="I125" s="1564" t="str">
        <f t="shared" si="23"/>
        <v/>
      </c>
      <c r="K125" s="1564" t="str">
        <f t="shared" si="24"/>
        <v/>
      </c>
      <c r="M125" s="1564" t="str">
        <f t="shared" si="25"/>
        <v/>
      </c>
      <c r="O125" s="1564" t="str">
        <f t="shared" si="26"/>
        <v/>
      </c>
      <c r="Q125" s="1564" t="str">
        <f t="shared" si="27"/>
        <v/>
      </c>
      <c r="S125" s="1564" t="str">
        <f t="shared" si="28"/>
        <v/>
      </c>
      <c r="U125" s="1564" t="str">
        <f t="shared" si="29"/>
        <v/>
      </c>
      <c r="W125" s="1564" t="str">
        <f t="shared" si="30"/>
        <v/>
      </c>
      <c r="Y125" s="1564" t="str">
        <f t="shared" si="31"/>
        <v/>
      </c>
      <c r="AA125" s="1564" t="str">
        <f t="shared" si="32"/>
        <v/>
      </c>
      <c r="AC125" s="1564" t="str">
        <f t="shared" si="33"/>
        <v/>
      </c>
      <c r="AE125" s="1564" t="str">
        <f t="shared" si="34"/>
        <v/>
      </c>
      <c r="AG125" s="1564" t="str">
        <f t="shared" si="35"/>
        <v/>
      </c>
      <c r="AI125" s="1564" t="str">
        <f t="shared" si="36"/>
        <v/>
      </c>
      <c r="AK125" s="1564" t="str">
        <f t="shared" si="37"/>
        <v/>
      </c>
      <c r="AM125" s="1564" t="str">
        <f t="shared" si="38"/>
        <v/>
      </c>
      <c r="AO125" s="1564" t="str">
        <f t="shared" si="39"/>
        <v/>
      </c>
      <c r="AQ125" s="1564" t="str">
        <f t="shared" si="40"/>
        <v/>
      </c>
    </row>
    <row r="126" spans="5:43">
      <c r="E126" s="1564" t="str">
        <f t="shared" si="43"/>
        <v/>
      </c>
      <c r="G126" s="1564" t="str">
        <f t="shared" si="43"/>
        <v/>
      </c>
      <c r="I126" s="1564" t="str">
        <f t="shared" si="23"/>
        <v/>
      </c>
      <c r="K126" s="1564" t="str">
        <f t="shared" si="24"/>
        <v/>
      </c>
      <c r="M126" s="1564" t="str">
        <f t="shared" si="25"/>
        <v/>
      </c>
      <c r="O126" s="1564" t="str">
        <f t="shared" si="26"/>
        <v/>
      </c>
      <c r="Q126" s="1564" t="str">
        <f t="shared" si="27"/>
        <v/>
      </c>
      <c r="S126" s="1564" t="str">
        <f t="shared" si="28"/>
        <v/>
      </c>
      <c r="U126" s="1564" t="str">
        <f t="shared" si="29"/>
        <v/>
      </c>
      <c r="W126" s="1564" t="str">
        <f t="shared" si="30"/>
        <v/>
      </c>
      <c r="Y126" s="1564" t="str">
        <f t="shared" si="31"/>
        <v/>
      </c>
      <c r="AA126" s="1564" t="str">
        <f t="shared" si="32"/>
        <v/>
      </c>
      <c r="AC126" s="1564" t="str">
        <f t="shared" si="33"/>
        <v/>
      </c>
      <c r="AE126" s="1564" t="str">
        <f t="shared" si="34"/>
        <v/>
      </c>
      <c r="AG126" s="1564" t="str">
        <f t="shared" si="35"/>
        <v/>
      </c>
      <c r="AI126" s="1564" t="str">
        <f t="shared" si="36"/>
        <v/>
      </c>
      <c r="AK126" s="1564" t="str">
        <f t="shared" si="37"/>
        <v/>
      </c>
      <c r="AM126" s="1564" t="str">
        <f t="shared" si="38"/>
        <v/>
      </c>
      <c r="AO126" s="1564" t="str">
        <f t="shared" si="39"/>
        <v/>
      </c>
      <c r="AQ126" s="1564" t="str">
        <f t="shared" si="40"/>
        <v/>
      </c>
    </row>
    <row r="127" spans="5:43">
      <c r="E127" s="1564" t="str">
        <f t="shared" si="43"/>
        <v/>
      </c>
      <c r="G127" s="1564" t="str">
        <f t="shared" si="43"/>
        <v/>
      </c>
      <c r="I127" s="1564" t="str">
        <f t="shared" si="23"/>
        <v/>
      </c>
      <c r="K127" s="1564" t="str">
        <f t="shared" si="24"/>
        <v/>
      </c>
      <c r="M127" s="1564" t="str">
        <f t="shared" si="25"/>
        <v/>
      </c>
      <c r="O127" s="1564" t="str">
        <f t="shared" si="26"/>
        <v/>
      </c>
      <c r="Q127" s="1564" t="str">
        <f t="shared" si="27"/>
        <v/>
      </c>
      <c r="S127" s="1564" t="str">
        <f t="shared" si="28"/>
        <v/>
      </c>
      <c r="U127" s="1564" t="str">
        <f t="shared" si="29"/>
        <v/>
      </c>
      <c r="W127" s="1564" t="str">
        <f t="shared" si="30"/>
        <v/>
      </c>
      <c r="Y127" s="1564" t="str">
        <f t="shared" si="31"/>
        <v/>
      </c>
      <c r="AA127" s="1564" t="str">
        <f t="shared" si="32"/>
        <v/>
      </c>
      <c r="AC127" s="1564" t="str">
        <f t="shared" si="33"/>
        <v/>
      </c>
      <c r="AE127" s="1564" t="str">
        <f t="shared" si="34"/>
        <v/>
      </c>
      <c r="AG127" s="1564" t="str">
        <f t="shared" si="35"/>
        <v/>
      </c>
      <c r="AI127" s="1564" t="str">
        <f t="shared" si="36"/>
        <v/>
      </c>
      <c r="AK127" s="1564" t="str">
        <f t="shared" si="37"/>
        <v/>
      </c>
      <c r="AM127" s="1564" t="str">
        <f t="shared" si="38"/>
        <v/>
      </c>
      <c r="AO127" s="1564" t="str">
        <f t="shared" si="39"/>
        <v/>
      </c>
      <c r="AQ127" s="1564" t="str">
        <f t="shared" si="40"/>
        <v/>
      </c>
    </row>
    <row r="128" spans="5:43">
      <c r="E128" s="1564" t="str">
        <f t="shared" si="43"/>
        <v/>
      </c>
      <c r="G128" s="1564" t="str">
        <f t="shared" si="43"/>
        <v/>
      </c>
      <c r="I128" s="1564" t="str">
        <f t="shared" si="23"/>
        <v/>
      </c>
      <c r="K128" s="1564" t="str">
        <f t="shared" si="24"/>
        <v/>
      </c>
      <c r="M128" s="1564" t="str">
        <f t="shared" si="25"/>
        <v/>
      </c>
      <c r="O128" s="1564" t="str">
        <f t="shared" si="26"/>
        <v/>
      </c>
      <c r="Q128" s="1564" t="str">
        <f t="shared" si="27"/>
        <v/>
      </c>
      <c r="S128" s="1564" t="str">
        <f t="shared" si="28"/>
        <v/>
      </c>
      <c r="U128" s="1564" t="str">
        <f t="shared" si="29"/>
        <v/>
      </c>
      <c r="W128" s="1564" t="str">
        <f t="shared" si="30"/>
        <v/>
      </c>
      <c r="Y128" s="1564" t="str">
        <f t="shared" si="31"/>
        <v/>
      </c>
      <c r="AA128" s="1564" t="str">
        <f t="shared" si="32"/>
        <v/>
      </c>
      <c r="AC128" s="1564" t="str">
        <f t="shared" si="33"/>
        <v/>
      </c>
      <c r="AE128" s="1564" t="str">
        <f t="shared" si="34"/>
        <v/>
      </c>
      <c r="AG128" s="1564" t="str">
        <f t="shared" si="35"/>
        <v/>
      </c>
      <c r="AI128" s="1564" t="str">
        <f t="shared" si="36"/>
        <v/>
      </c>
      <c r="AK128" s="1564" t="str">
        <f t="shared" si="37"/>
        <v/>
      </c>
      <c r="AM128" s="1564" t="str">
        <f t="shared" si="38"/>
        <v/>
      </c>
      <c r="AO128" s="1564" t="str">
        <f t="shared" si="39"/>
        <v/>
      </c>
      <c r="AQ128" s="1564" t="str">
        <f t="shared" si="40"/>
        <v/>
      </c>
    </row>
    <row r="129" spans="5:43">
      <c r="E129" s="1564" t="str">
        <f t="shared" si="43"/>
        <v/>
      </c>
      <c r="G129" s="1564" t="str">
        <f t="shared" si="43"/>
        <v/>
      </c>
      <c r="I129" s="1564" t="str">
        <f t="shared" si="23"/>
        <v/>
      </c>
      <c r="K129" s="1564" t="str">
        <f t="shared" si="24"/>
        <v/>
      </c>
      <c r="M129" s="1564" t="str">
        <f t="shared" si="25"/>
        <v/>
      </c>
      <c r="O129" s="1564" t="str">
        <f t="shared" si="26"/>
        <v/>
      </c>
      <c r="Q129" s="1564" t="str">
        <f t="shared" si="27"/>
        <v/>
      </c>
      <c r="S129" s="1564" t="str">
        <f t="shared" si="28"/>
        <v/>
      </c>
      <c r="U129" s="1564" t="str">
        <f t="shared" si="29"/>
        <v/>
      </c>
      <c r="W129" s="1564" t="str">
        <f t="shared" si="30"/>
        <v/>
      </c>
      <c r="Y129" s="1564" t="str">
        <f t="shared" si="31"/>
        <v/>
      </c>
      <c r="AA129" s="1564" t="str">
        <f t="shared" si="32"/>
        <v/>
      </c>
      <c r="AC129" s="1564" t="str">
        <f t="shared" si="33"/>
        <v/>
      </c>
      <c r="AE129" s="1564" t="str">
        <f t="shared" si="34"/>
        <v/>
      </c>
      <c r="AG129" s="1564" t="str">
        <f t="shared" si="35"/>
        <v/>
      </c>
      <c r="AI129" s="1564" t="str">
        <f t="shared" si="36"/>
        <v/>
      </c>
      <c r="AK129" s="1564" t="str">
        <f t="shared" si="37"/>
        <v/>
      </c>
      <c r="AM129" s="1564" t="str">
        <f t="shared" si="38"/>
        <v/>
      </c>
      <c r="AO129" s="1564" t="str">
        <f t="shared" si="39"/>
        <v/>
      </c>
      <c r="AQ129" s="1564" t="str">
        <f t="shared" si="40"/>
        <v/>
      </c>
    </row>
    <row r="130" spans="5:43">
      <c r="E130" s="1564" t="str">
        <f t="shared" si="43"/>
        <v/>
      </c>
      <c r="G130" s="1564" t="str">
        <f t="shared" si="43"/>
        <v/>
      </c>
      <c r="I130" s="1564" t="str">
        <f t="shared" si="23"/>
        <v/>
      </c>
      <c r="K130" s="1564" t="str">
        <f t="shared" si="24"/>
        <v/>
      </c>
      <c r="M130" s="1564" t="str">
        <f t="shared" si="25"/>
        <v/>
      </c>
      <c r="O130" s="1564" t="str">
        <f t="shared" si="26"/>
        <v/>
      </c>
      <c r="Q130" s="1564" t="str">
        <f t="shared" si="27"/>
        <v/>
      </c>
      <c r="S130" s="1564" t="str">
        <f t="shared" si="28"/>
        <v/>
      </c>
      <c r="U130" s="1564" t="str">
        <f t="shared" si="29"/>
        <v/>
      </c>
      <c r="W130" s="1564" t="str">
        <f t="shared" si="30"/>
        <v/>
      </c>
      <c r="Y130" s="1564" t="str">
        <f t="shared" si="31"/>
        <v/>
      </c>
      <c r="AA130" s="1564" t="str">
        <f t="shared" si="32"/>
        <v/>
      </c>
      <c r="AC130" s="1564" t="str">
        <f t="shared" si="33"/>
        <v/>
      </c>
      <c r="AE130" s="1564" t="str">
        <f t="shared" si="34"/>
        <v/>
      </c>
      <c r="AG130" s="1564" t="str">
        <f t="shared" si="35"/>
        <v/>
      </c>
      <c r="AI130" s="1564" t="str">
        <f t="shared" si="36"/>
        <v/>
      </c>
      <c r="AK130" s="1564" t="str">
        <f t="shared" si="37"/>
        <v/>
      </c>
      <c r="AM130" s="1564" t="str">
        <f t="shared" si="38"/>
        <v/>
      </c>
      <c r="AO130" s="1564" t="str">
        <f t="shared" si="39"/>
        <v/>
      </c>
      <c r="AQ130" s="1564" t="str">
        <f t="shared" si="40"/>
        <v/>
      </c>
    </row>
    <row r="131" spans="5:43">
      <c r="E131" s="1564" t="str">
        <f t="shared" si="43"/>
        <v/>
      </c>
      <c r="G131" s="1564" t="str">
        <f t="shared" si="43"/>
        <v/>
      </c>
      <c r="I131" s="1564" t="str">
        <f t="shared" si="23"/>
        <v/>
      </c>
      <c r="K131" s="1564" t="str">
        <f t="shared" si="24"/>
        <v/>
      </c>
      <c r="M131" s="1564" t="str">
        <f t="shared" si="25"/>
        <v/>
      </c>
      <c r="O131" s="1564" t="str">
        <f t="shared" si="26"/>
        <v/>
      </c>
      <c r="Q131" s="1564" t="str">
        <f t="shared" si="27"/>
        <v/>
      </c>
      <c r="S131" s="1564" t="str">
        <f t="shared" si="28"/>
        <v/>
      </c>
      <c r="U131" s="1564" t="str">
        <f t="shared" si="29"/>
        <v/>
      </c>
      <c r="W131" s="1564" t="str">
        <f t="shared" si="30"/>
        <v/>
      </c>
      <c r="Y131" s="1564" t="str">
        <f t="shared" si="31"/>
        <v/>
      </c>
      <c r="AA131" s="1564" t="str">
        <f t="shared" si="32"/>
        <v/>
      </c>
      <c r="AC131" s="1564" t="str">
        <f t="shared" si="33"/>
        <v/>
      </c>
      <c r="AE131" s="1564" t="str">
        <f t="shared" si="34"/>
        <v/>
      </c>
      <c r="AG131" s="1564" t="str">
        <f t="shared" si="35"/>
        <v/>
      </c>
      <c r="AI131" s="1564" t="str">
        <f t="shared" si="36"/>
        <v/>
      </c>
      <c r="AK131" s="1564" t="str">
        <f t="shared" si="37"/>
        <v/>
      </c>
      <c r="AM131" s="1564" t="str">
        <f t="shared" si="38"/>
        <v/>
      </c>
      <c r="AO131" s="1564" t="str">
        <f t="shared" si="39"/>
        <v/>
      </c>
      <c r="AQ131" s="1564" t="str">
        <f t="shared" si="40"/>
        <v/>
      </c>
    </row>
    <row r="132" spans="5:43">
      <c r="E132" s="1564" t="str">
        <f t="shared" si="43"/>
        <v/>
      </c>
      <c r="G132" s="1564" t="str">
        <f t="shared" si="43"/>
        <v/>
      </c>
      <c r="I132" s="1564" t="str">
        <f t="shared" si="23"/>
        <v/>
      </c>
      <c r="K132" s="1564" t="str">
        <f t="shared" si="24"/>
        <v/>
      </c>
      <c r="M132" s="1564" t="str">
        <f t="shared" si="25"/>
        <v/>
      </c>
      <c r="O132" s="1564" t="str">
        <f t="shared" si="26"/>
        <v/>
      </c>
      <c r="Q132" s="1564" t="str">
        <f t="shared" si="27"/>
        <v/>
      </c>
      <c r="S132" s="1564" t="str">
        <f t="shared" si="28"/>
        <v/>
      </c>
      <c r="U132" s="1564" t="str">
        <f t="shared" si="29"/>
        <v/>
      </c>
      <c r="W132" s="1564" t="str">
        <f t="shared" si="30"/>
        <v/>
      </c>
      <c r="Y132" s="1564" t="str">
        <f t="shared" si="31"/>
        <v/>
      </c>
      <c r="AA132" s="1564" t="str">
        <f t="shared" si="32"/>
        <v/>
      </c>
      <c r="AC132" s="1564" t="str">
        <f t="shared" si="33"/>
        <v/>
      </c>
      <c r="AE132" s="1564" t="str">
        <f t="shared" si="34"/>
        <v/>
      </c>
      <c r="AG132" s="1564" t="str">
        <f t="shared" si="35"/>
        <v/>
      </c>
      <c r="AI132" s="1564" t="str">
        <f t="shared" si="36"/>
        <v/>
      </c>
      <c r="AK132" s="1564" t="str">
        <f t="shared" si="37"/>
        <v/>
      </c>
      <c r="AM132" s="1564" t="str">
        <f t="shared" si="38"/>
        <v/>
      </c>
      <c r="AO132" s="1564" t="str">
        <f t="shared" si="39"/>
        <v/>
      </c>
      <c r="AQ132" s="1564" t="str">
        <f t="shared" si="40"/>
        <v/>
      </c>
    </row>
    <row r="133" spans="5:43">
      <c r="E133" s="1564" t="str">
        <f t="shared" si="43"/>
        <v/>
      </c>
      <c r="G133" s="1564" t="str">
        <f t="shared" si="43"/>
        <v/>
      </c>
      <c r="I133" s="1564" t="str">
        <f t="shared" si="23"/>
        <v/>
      </c>
      <c r="K133" s="1564" t="str">
        <f t="shared" si="24"/>
        <v/>
      </c>
      <c r="M133" s="1564" t="str">
        <f t="shared" si="25"/>
        <v/>
      </c>
      <c r="O133" s="1564" t="str">
        <f t="shared" si="26"/>
        <v/>
      </c>
      <c r="Q133" s="1564" t="str">
        <f t="shared" si="27"/>
        <v/>
      </c>
      <c r="S133" s="1564" t="str">
        <f t="shared" si="28"/>
        <v/>
      </c>
      <c r="U133" s="1564" t="str">
        <f t="shared" si="29"/>
        <v/>
      </c>
      <c r="W133" s="1564" t="str">
        <f t="shared" si="30"/>
        <v/>
      </c>
      <c r="Y133" s="1564" t="str">
        <f t="shared" si="31"/>
        <v/>
      </c>
      <c r="AA133" s="1564" t="str">
        <f t="shared" si="32"/>
        <v/>
      </c>
      <c r="AC133" s="1564" t="str">
        <f t="shared" si="33"/>
        <v/>
      </c>
      <c r="AE133" s="1564" t="str">
        <f t="shared" si="34"/>
        <v/>
      </c>
      <c r="AG133" s="1564" t="str">
        <f t="shared" si="35"/>
        <v/>
      </c>
      <c r="AI133" s="1564" t="str">
        <f t="shared" si="36"/>
        <v/>
      </c>
      <c r="AK133" s="1564" t="str">
        <f t="shared" si="37"/>
        <v/>
      </c>
      <c r="AM133" s="1564" t="str">
        <f t="shared" si="38"/>
        <v/>
      </c>
      <c r="AO133" s="1564" t="str">
        <f t="shared" si="39"/>
        <v/>
      </c>
      <c r="AQ133" s="1564" t="str">
        <f t="shared" si="40"/>
        <v/>
      </c>
    </row>
    <row r="134" spans="5:43">
      <c r="E134" s="1564" t="str">
        <f t="shared" si="43"/>
        <v/>
      </c>
      <c r="G134" s="1564" t="str">
        <f t="shared" si="43"/>
        <v/>
      </c>
      <c r="I134" s="1564" t="str">
        <f t="shared" si="23"/>
        <v/>
      </c>
      <c r="K134" s="1564" t="str">
        <f t="shared" si="24"/>
        <v/>
      </c>
      <c r="M134" s="1564" t="str">
        <f t="shared" si="25"/>
        <v/>
      </c>
      <c r="O134" s="1564" t="str">
        <f t="shared" si="26"/>
        <v/>
      </c>
      <c r="Q134" s="1564" t="str">
        <f t="shared" si="27"/>
        <v/>
      </c>
      <c r="S134" s="1564" t="str">
        <f t="shared" si="28"/>
        <v/>
      </c>
      <c r="U134" s="1564" t="str">
        <f t="shared" si="29"/>
        <v/>
      </c>
      <c r="W134" s="1564" t="str">
        <f t="shared" si="30"/>
        <v/>
      </c>
      <c r="Y134" s="1564" t="str">
        <f t="shared" si="31"/>
        <v/>
      </c>
      <c r="AA134" s="1564" t="str">
        <f t="shared" si="32"/>
        <v/>
      </c>
      <c r="AC134" s="1564" t="str">
        <f t="shared" si="33"/>
        <v/>
      </c>
      <c r="AE134" s="1564" t="str">
        <f t="shared" si="34"/>
        <v/>
      </c>
      <c r="AG134" s="1564" t="str">
        <f t="shared" si="35"/>
        <v/>
      </c>
      <c r="AI134" s="1564" t="str">
        <f t="shared" si="36"/>
        <v/>
      </c>
      <c r="AK134" s="1564" t="str">
        <f t="shared" si="37"/>
        <v/>
      </c>
      <c r="AM134" s="1564" t="str">
        <f t="shared" si="38"/>
        <v/>
      </c>
      <c r="AO134" s="1564" t="str">
        <f t="shared" si="39"/>
        <v/>
      </c>
      <c r="AQ134" s="1564" t="str">
        <f t="shared" si="40"/>
        <v/>
      </c>
    </row>
    <row r="135" spans="5:43">
      <c r="E135" s="1564" t="str">
        <f t="shared" si="43"/>
        <v/>
      </c>
      <c r="G135" s="1564" t="str">
        <f t="shared" si="43"/>
        <v/>
      </c>
      <c r="I135" s="1564" t="str">
        <f t="shared" si="23"/>
        <v/>
      </c>
      <c r="K135" s="1564" t="str">
        <f t="shared" si="24"/>
        <v/>
      </c>
      <c r="M135" s="1564" t="str">
        <f t="shared" si="25"/>
        <v/>
      </c>
      <c r="O135" s="1564" t="str">
        <f t="shared" si="26"/>
        <v/>
      </c>
      <c r="Q135" s="1564" t="str">
        <f t="shared" si="27"/>
        <v/>
      </c>
      <c r="S135" s="1564" t="str">
        <f t="shared" si="28"/>
        <v/>
      </c>
      <c r="U135" s="1564" t="str">
        <f t="shared" si="29"/>
        <v/>
      </c>
      <c r="W135" s="1564" t="str">
        <f t="shared" si="30"/>
        <v/>
      </c>
      <c r="Y135" s="1564" t="str">
        <f t="shared" si="31"/>
        <v/>
      </c>
      <c r="AA135" s="1564" t="str">
        <f t="shared" si="32"/>
        <v/>
      </c>
      <c r="AC135" s="1564" t="str">
        <f t="shared" si="33"/>
        <v/>
      </c>
      <c r="AE135" s="1564" t="str">
        <f t="shared" si="34"/>
        <v/>
      </c>
      <c r="AG135" s="1564" t="str">
        <f t="shared" si="35"/>
        <v/>
      </c>
      <c r="AI135" s="1564" t="str">
        <f t="shared" si="36"/>
        <v/>
      </c>
      <c r="AK135" s="1564" t="str">
        <f t="shared" si="37"/>
        <v/>
      </c>
      <c r="AM135" s="1564" t="str">
        <f t="shared" si="38"/>
        <v/>
      </c>
      <c r="AO135" s="1564" t="str">
        <f t="shared" si="39"/>
        <v/>
      </c>
      <c r="AQ135" s="1564" t="str">
        <f t="shared" si="40"/>
        <v/>
      </c>
    </row>
    <row r="136" spans="5:43">
      <c r="E136" s="1564" t="str">
        <f t="shared" si="43"/>
        <v/>
      </c>
      <c r="G136" s="1564" t="str">
        <f t="shared" si="43"/>
        <v/>
      </c>
      <c r="I136" s="1564" t="str">
        <f t="shared" si="23"/>
        <v/>
      </c>
      <c r="K136" s="1564" t="str">
        <f t="shared" si="24"/>
        <v/>
      </c>
      <c r="M136" s="1564" t="str">
        <f t="shared" si="25"/>
        <v/>
      </c>
      <c r="O136" s="1564" t="str">
        <f t="shared" si="26"/>
        <v/>
      </c>
      <c r="Q136" s="1564" t="str">
        <f t="shared" si="27"/>
        <v/>
      </c>
      <c r="S136" s="1564" t="str">
        <f t="shared" si="28"/>
        <v/>
      </c>
      <c r="U136" s="1564" t="str">
        <f t="shared" si="29"/>
        <v/>
      </c>
      <c r="W136" s="1564" t="str">
        <f t="shared" si="30"/>
        <v/>
      </c>
      <c r="Y136" s="1564" t="str">
        <f t="shared" si="31"/>
        <v/>
      </c>
      <c r="AA136" s="1564" t="str">
        <f t="shared" si="32"/>
        <v/>
      </c>
      <c r="AC136" s="1564" t="str">
        <f t="shared" si="33"/>
        <v/>
      </c>
      <c r="AE136" s="1564" t="str">
        <f t="shared" si="34"/>
        <v/>
      </c>
      <c r="AG136" s="1564" t="str">
        <f t="shared" si="35"/>
        <v/>
      </c>
      <c r="AI136" s="1564" t="str">
        <f t="shared" si="36"/>
        <v/>
      </c>
      <c r="AK136" s="1564" t="str">
        <f t="shared" si="37"/>
        <v/>
      </c>
      <c r="AM136" s="1564" t="str">
        <f t="shared" si="38"/>
        <v/>
      </c>
      <c r="AO136" s="1564" t="str">
        <f t="shared" si="39"/>
        <v/>
      </c>
      <c r="AQ136" s="1564" t="str">
        <f t="shared" si="40"/>
        <v/>
      </c>
    </row>
    <row r="137" spans="5:43">
      <c r="E137" s="1564" t="str">
        <f t="shared" si="43"/>
        <v/>
      </c>
      <c r="G137" s="1564" t="str">
        <f t="shared" si="43"/>
        <v/>
      </c>
      <c r="I137" s="1564" t="str">
        <f t="shared" si="23"/>
        <v/>
      </c>
      <c r="K137" s="1564" t="str">
        <f t="shared" si="24"/>
        <v/>
      </c>
      <c r="M137" s="1564" t="str">
        <f t="shared" si="25"/>
        <v/>
      </c>
      <c r="O137" s="1564" t="str">
        <f t="shared" si="26"/>
        <v/>
      </c>
      <c r="Q137" s="1564" t="str">
        <f t="shared" si="27"/>
        <v/>
      </c>
      <c r="S137" s="1564" t="str">
        <f t="shared" si="28"/>
        <v/>
      </c>
      <c r="U137" s="1564" t="str">
        <f t="shared" si="29"/>
        <v/>
      </c>
      <c r="W137" s="1564" t="str">
        <f t="shared" si="30"/>
        <v/>
      </c>
      <c r="Y137" s="1564" t="str">
        <f t="shared" si="31"/>
        <v/>
      </c>
      <c r="AA137" s="1564" t="str">
        <f t="shared" si="32"/>
        <v/>
      </c>
      <c r="AC137" s="1564" t="str">
        <f t="shared" si="33"/>
        <v/>
      </c>
      <c r="AE137" s="1564" t="str">
        <f t="shared" si="34"/>
        <v/>
      </c>
      <c r="AG137" s="1564" t="str">
        <f t="shared" si="35"/>
        <v/>
      </c>
      <c r="AI137" s="1564" t="str">
        <f t="shared" si="36"/>
        <v/>
      </c>
      <c r="AK137" s="1564" t="str">
        <f t="shared" si="37"/>
        <v/>
      </c>
      <c r="AM137" s="1564" t="str">
        <f t="shared" si="38"/>
        <v/>
      </c>
      <c r="AO137" s="1564" t="str">
        <f t="shared" si="39"/>
        <v/>
      </c>
      <c r="AQ137" s="1564" t="str">
        <f t="shared" si="40"/>
        <v/>
      </c>
    </row>
    <row r="138" spans="5:43">
      <c r="E138" s="1564" t="str">
        <f t="shared" si="43"/>
        <v/>
      </c>
      <c r="G138" s="1564" t="str">
        <f t="shared" si="43"/>
        <v/>
      </c>
      <c r="I138" s="1564" t="str">
        <f t="shared" si="23"/>
        <v/>
      </c>
      <c r="K138" s="1564" t="str">
        <f t="shared" si="24"/>
        <v/>
      </c>
      <c r="M138" s="1564" t="str">
        <f t="shared" si="25"/>
        <v/>
      </c>
      <c r="O138" s="1564" t="str">
        <f t="shared" si="26"/>
        <v/>
      </c>
      <c r="Q138" s="1564" t="str">
        <f t="shared" si="27"/>
        <v/>
      </c>
      <c r="S138" s="1564" t="str">
        <f t="shared" si="28"/>
        <v/>
      </c>
      <c r="U138" s="1564" t="str">
        <f t="shared" si="29"/>
        <v/>
      </c>
      <c r="W138" s="1564" t="str">
        <f t="shared" si="30"/>
        <v/>
      </c>
      <c r="Y138" s="1564" t="str">
        <f t="shared" si="31"/>
        <v/>
      </c>
      <c r="AA138" s="1564" t="str">
        <f t="shared" si="32"/>
        <v/>
      </c>
      <c r="AC138" s="1564" t="str">
        <f t="shared" si="33"/>
        <v/>
      </c>
      <c r="AE138" s="1564" t="str">
        <f t="shared" si="34"/>
        <v/>
      </c>
      <c r="AG138" s="1564" t="str">
        <f t="shared" si="35"/>
        <v/>
      </c>
      <c r="AI138" s="1564" t="str">
        <f t="shared" si="36"/>
        <v/>
      </c>
      <c r="AK138" s="1564" t="str">
        <f t="shared" si="37"/>
        <v/>
      </c>
      <c r="AM138" s="1564" t="str">
        <f t="shared" si="38"/>
        <v/>
      </c>
      <c r="AO138" s="1564" t="str">
        <f t="shared" si="39"/>
        <v/>
      </c>
      <c r="AQ138" s="1564" t="str">
        <f t="shared" si="40"/>
        <v/>
      </c>
    </row>
    <row r="139" spans="5:43">
      <c r="E139" s="1564" t="str">
        <f t="shared" si="43"/>
        <v/>
      </c>
      <c r="G139" s="1564" t="str">
        <f t="shared" si="43"/>
        <v/>
      </c>
      <c r="I139" s="1564" t="str">
        <f t="shared" si="23"/>
        <v/>
      </c>
      <c r="K139" s="1564" t="str">
        <f t="shared" si="24"/>
        <v/>
      </c>
      <c r="M139" s="1564" t="str">
        <f t="shared" si="25"/>
        <v/>
      </c>
      <c r="O139" s="1564" t="str">
        <f t="shared" si="26"/>
        <v/>
      </c>
      <c r="Q139" s="1564" t="str">
        <f t="shared" si="27"/>
        <v/>
      </c>
      <c r="S139" s="1564" t="str">
        <f t="shared" si="28"/>
        <v/>
      </c>
      <c r="U139" s="1564" t="str">
        <f t="shared" si="29"/>
        <v/>
      </c>
      <c r="W139" s="1564" t="str">
        <f t="shared" si="30"/>
        <v/>
      </c>
      <c r="Y139" s="1564" t="str">
        <f t="shared" si="31"/>
        <v/>
      </c>
      <c r="AA139" s="1564" t="str">
        <f t="shared" si="32"/>
        <v/>
      </c>
      <c r="AC139" s="1564" t="str">
        <f t="shared" si="33"/>
        <v/>
      </c>
      <c r="AE139" s="1564" t="str">
        <f t="shared" si="34"/>
        <v/>
      </c>
      <c r="AG139" s="1564" t="str">
        <f t="shared" si="35"/>
        <v/>
      </c>
      <c r="AI139" s="1564" t="str">
        <f t="shared" si="36"/>
        <v/>
      </c>
      <c r="AK139" s="1564" t="str">
        <f t="shared" si="37"/>
        <v/>
      </c>
      <c r="AM139" s="1564" t="str">
        <f t="shared" si="38"/>
        <v/>
      </c>
      <c r="AO139" s="1564" t="str">
        <f t="shared" si="39"/>
        <v/>
      </c>
      <c r="AQ139" s="1564" t="str">
        <f t="shared" si="40"/>
        <v/>
      </c>
    </row>
    <row r="140" spans="5:43">
      <c r="E140" s="1564" t="str">
        <f t="shared" si="43"/>
        <v/>
      </c>
      <c r="G140" s="1564" t="str">
        <f t="shared" si="43"/>
        <v/>
      </c>
      <c r="I140" s="1564" t="str">
        <f t="shared" si="23"/>
        <v/>
      </c>
      <c r="K140" s="1564" t="str">
        <f t="shared" si="24"/>
        <v/>
      </c>
      <c r="M140" s="1564" t="str">
        <f t="shared" si="25"/>
        <v/>
      </c>
      <c r="O140" s="1564" t="str">
        <f t="shared" si="26"/>
        <v/>
      </c>
      <c r="Q140" s="1564" t="str">
        <f t="shared" si="27"/>
        <v/>
      </c>
      <c r="S140" s="1564" t="str">
        <f t="shared" si="28"/>
        <v/>
      </c>
      <c r="U140" s="1564" t="str">
        <f t="shared" si="29"/>
        <v/>
      </c>
      <c r="W140" s="1564" t="str">
        <f t="shared" si="30"/>
        <v/>
      </c>
      <c r="Y140" s="1564" t="str">
        <f t="shared" si="31"/>
        <v/>
      </c>
      <c r="AA140" s="1564" t="str">
        <f t="shared" si="32"/>
        <v/>
      </c>
      <c r="AC140" s="1564" t="str">
        <f t="shared" si="33"/>
        <v/>
      </c>
      <c r="AE140" s="1564" t="str">
        <f t="shared" si="34"/>
        <v/>
      </c>
      <c r="AG140" s="1564" t="str">
        <f t="shared" si="35"/>
        <v/>
      </c>
      <c r="AI140" s="1564" t="str">
        <f t="shared" si="36"/>
        <v/>
      </c>
      <c r="AK140" s="1564" t="str">
        <f t="shared" si="37"/>
        <v/>
      </c>
      <c r="AM140" s="1564" t="str">
        <f t="shared" si="38"/>
        <v/>
      </c>
      <c r="AO140" s="1564" t="str">
        <f t="shared" si="39"/>
        <v/>
      </c>
      <c r="AQ140" s="1564" t="str">
        <f t="shared" si="40"/>
        <v/>
      </c>
    </row>
    <row r="141" spans="5:43">
      <c r="E141" s="1564" t="str">
        <f t="shared" ref="E141:G156" si="44">IF(OR($B141=0,D141=0),"",D141/$B141)</f>
        <v/>
      </c>
      <c r="G141" s="1564" t="str">
        <f t="shared" si="44"/>
        <v/>
      </c>
      <c r="I141" s="1564" t="str">
        <f t="shared" ref="I141:I204" si="45">IF(OR($B141=0,H141=0),"",H141/$B141)</f>
        <v/>
      </c>
      <c r="K141" s="1564" t="str">
        <f t="shared" ref="K141:K204" si="46">IF(OR($B141=0,J141=0),"",J141/$B141)</f>
        <v/>
      </c>
      <c r="M141" s="1564" t="str">
        <f t="shared" ref="M141:M204" si="47">IF(OR($B141=0,L141=0),"",L141/$B141)</f>
        <v/>
      </c>
      <c r="O141" s="1564" t="str">
        <f t="shared" ref="O141:O204" si="48">IF(OR($B141=0,N141=0),"",N141/$B141)</f>
        <v/>
      </c>
      <c r="Q141" s="1564" t="str">
        <f t="shared" ref="Q141:Q204" si="49">IF(OR($B141=0,P141=0),"",P141/$B141)</f>
        <v/>
      </c>
      <c r="S141" s="1564" t="str">
        <f t="shared" ref="S141:S204" si="50">IF(OR($B141=0,R141=0),"",R141/$B141)</f>
        <v/>
      </c>
      <c r="U141" s="1564" t="str">
        <f t="shared" ref="U141:U204" si="51">IF(OR($B141=0,T141=0),"",T141/$B141)</f>
        <v/>
      </c>
      <c r="W141" s="1564" t="str">
        <f t="shared" ref="W141:W204" si="52">IF(OR($B141=0,V141=0),"",V141/$B141)</f>
        <v/>
      </c>
      <c r="Y141" s="1564" t="str">
        <f t="shared" ref="Y141:Y204" si="53">IF(OR($B141=0,X141=0),"",X141/$B141)</f>
        <v/>
      </c>
      <c r="AA141" s="1564" t="str">
        <f t="shared" ref="AA141:AA204" si="54">IF(OR($B141=0,Z141=0),"",Z141/$B141)</f>
        <v/>
      </c>
      <c r="AC141" s="1564" t="str">
        <f t="shared" ref="AC141:AC204" si="55">IF(OR($B141=0,AB141=0),"",AB141/$B141)</f>
        <v/>
      </c>
      <c r="AE141" s="1564" t="str">
        <f t="shared" ref="AE141:AE204" si="56">IF(OR($B141=0,AD141=0),"",AD141/$B141)</f>
        <v/>
      </c>
      <c r="AG141" s="1564" t="str">
        <f t="shared" ref="AG141:AG204" si="57">IF(OR($B141=0,AF141=0),"",AF141/$B141)</f>
        <v/>
      </c>
      <c r="AI141" s="1564" t="str">
        <f t="shared" ref="AI141:AI204" si="58">IF(OR($B141=0,AH141=0),"",AH141/$B141)</f>
        <v/>
      </c>
      <c r="AK141" s="1564" t="str">
        <f t="shared" ref="AK141:AK204" si="59">IF(OR($B141=0,AJ141=0),"",AJ141/$B141)</f>
        <v/>
      </c>
      <c r="AM141" s="1564" t="str">
        <f t="shared" ref="AM141:AM204" si="60">IF(OR($B141=0,AL141=0),"",AL141/$B141)</f>
        <v/>
      </c>
      <c r="AO141" s="1564" t="str">
        <f t="shared" ref="AO141:AO204" si="61">IF(OR($B141=0,AN141=0),"",AN141/$B141)</f>
        <v/>
      </c>
      <c r="AQ141" s="1564" t="str">
        <f t="shared" ref="AQ141:AQ204" si="62">IF(OR($B141=0,AP141=0),"",AP141/$B141)</f>
        <v/>
      </c>
    </row>
    <row r="142" spans="5:43">
      <c r="E142" s="1564" t="str">
        <f t="shared" si="44"/>
        <v/>
      </c>
      <c r="G142" s="1564" t="str">
        <f t="shared" si="44"/>
        <v/>
      </c>
      <c r="I142" s="1564" t="str">
        <f t="shared" si="45"/>
        <v/>
      </c>
      <c r="K142" s="1564" t="str">
        <f t="shared" si="46"/>
        <v/>
      </c>
      <c r="M142" s="1564" t="str">
        <f t="shared" si="47"/>
        <v/>
      </c>
      <c r="O142" s="1564" t="str">
        <f t="shared" si="48"/>
        <v/>
      </c>
      <c r="Q142" s="1564" t="str">
        <f t="shared" si="49"/>
        <v/>
      </c>
      <c r="S142" s="1564" t="str">
        <f t="shared" si="50"/>
        <v/>
      </c>
      <c r="U142" s="1564" t="str">
        <f t="shared" si="51"/>
        <v/>
      </c>
      <c r="W142" s="1564" t="str">
        <f t="shared" si="52"/>
        <v/>
      </c>
      <c r="Y142" s="1564" t="str">
        <f t="shared" si="53"/>
        <v/>
      </c>
      <c r="AA142" s="1564" t="str">
        <f t="shared" si="54"/>
        <v/>
      </c>
      <c r="AC142" s="1564" t="str">
        <f t="shared" si="55"/>
        <v/>
      </c>
      <c r="AE142" s="1564" t="str">
        <f t="shared" si="56"/>
        <v/>
      </c>
      <c r="AG142" s="1564" t="str">
        <f t="shared" si="57"/>
        <v/>
      </c>
      <c r="AI142" s="1564" t="str">
        <f t="shared" si="58"/>
        <v/>
      </c>
      <c r="AK142" s="1564" t="str">
        <f t="shared" si="59"/>
        <v/>
      </c>
      <c r="AM142" s="1564" t="str">
        <f t="shared" si="60"/>
        <v/>
      </c>
      <c r="AO142" s="1564" t="str">
        <f t="shared" si="61"/>
        <v/>
      </c>
      <c r="AQ142" s="1564" t="str">
        <f t="shared" si="62"/>
        <v/>
      </c>
    </row>
    <row r="143" spans="5:43">
      <c r="E143" s="1564" t="str">
        <f t="shared" si="44"/>
        <v/>
      </c>
      <c r="G143" s="1564" t="str">
        <f t="shared" si="44"/>
        <v/>
      </c>
      <c r="I143" s="1564" t="str">
        <f t="shared" si="45"/>
        <v/>
      </c>
      <c r="K143" s="1564" t="str">
        <f t="shared" si="46"/>
        <v/>
      </c>
      <c r="M143" s="1564" t="str">
        <f t="shared" si="47"/>
        <v/>
      </c>
      <c r="O143" s="1564" t="str">
        <f t="shared" si="48"/>
        <v/>
      </c>
      <c r="Q143" s="1564" t="str">
        <f t="shared" si="49"/>
        <v/>
      </c>
      <c r="S143" s="1564" t="str">
        <f t="shared" si="50"/>
        <v/>
      </c>
      <c r="U143" s="1564" t="str">
        <f t="shared" si="51"/>
        <v/>
      </c>
      <c r="W143" s="1564" t="str">
        <f t="shared" si="52"/>
        <v/>
      </c>
      <c r="Y143" s="1564" t="str">
        <f t="shared" si="53"/>
        <v/>
      </c>
      <c r="AA143" s="1564" t="str">
        <f t="shared" si="54"/>
        <v/>
      </c>
      <c r="AC143" s="1564" t="str">
        <f t="shared" si="55"/>
        <v/>
      </c>
      <c r="AE143" s="1564" t="str">
        <f t="shared" si="56"/>
        <v/>
      </c>
      <c r="AG143" s="1564" t="str">
        <f t="shared" si="57"/>
        <v/>
      </c>
      <c r="AI143" s="1564" t="str">
        <f t="shared" si="58"/>
        <v/>
      </c>
      <c r="AK143" s="1564" t="str">
        <f t="shared" si="59"/>
        <v/>
      </c>
      <c r="AM143" s="1564" t="str">
        <f t="shared" si="60"/>
        <v/>
      </c>
      <c r="AO143" s="1564" t="str">
        <f t="shared" si="61"/>
        <v/>
      </c>
      <c r="AQ143" s="1564" t="str">
        <f t="shared" si="62"/>
        <v/>
      </c>
    </row>
    <row r="144" spans="5:43">
      <c r="E144" s="1564" t="str">
        <f t="shared" si="44"/>
        <v/>
      </c>
      <c r="G144" s="1564" t="str">
        <f t="shared" si="44"/>
        <v/>
      </c>
      <c r="I144" s="1564" t="str">
        <f t="shared" si="45"/>
        <v/>
      </c>
      <c r="K144" s="1564" t="str">
        <f t="shared" si="46"/>
        <v/>
      </c>
      <c r="M144" s="1564" t="str">
        <f t="shared" si="47"/>
        <v/>
      </c>
      <c r="O144" s="1564" t="str">
        <f t="shared" si="48"/>
        <v/>
      </c>
      <c r="Q144" s="1564" t="str">
        <f t="shared" si="49"/>
        <v/>
      </c>
      <c r="S144" s="1564" t="str">
        <f t="shared" si="50"/>
        <v/>
      </c>
      <c r="U144" s="1564" t="str">
        <f t="shared" si="51"/>
        <v/>
      </c>
      <c r="W144" s="1564" t="str">
        <f t="shared" si="52"/>
        <v/>
      </c>
      <c r="Y144" s="1564" t="str">
        <f t="shared" si="53"/>
        <v/>
      </c>
      <c r="AA144" s="1564" t="str">
        <f t="shared" si="54"/>
        <v/>
      </c>
      <c r="AC144" s="1564" t="str">
        <f t="shared" si="55"/>
        <v/>
      </c>
      <c r="AE144" s="1564" t="str">
        <f t="shared" si="56"/>
        <v/>
      </c>
      <c r="AG144" s="1564" t="str">
        <f t="shared" si="57"/>
        <v/>
      </c>
      <c r="AI144" s="1564" t="str">
        <f t="shared" si="58"/>
        <v/>
      </c>
      <c r="AK144" s="1564" t="str">
        <f t="shared" si="59"/>
        <v/>
      </c>
      <c r="AM144" s="1564" t="str">
        <f t="shared" si="60"/>
        <v/>
      </c>
      <c r="AO144" s="1564" t="str">
        <f t="shared" si="61"/>
        <v/>
      </c>
      <c r="AQ144" s="1564" t="str">
        <f t="shared" si="62"/>
        <v/>
      </c>
    </row>
    <row r="145" spans="5:43">
      <c r="E145" s="1564" t="str">
        <f t="shared" si="44"/>
        <v/>
      </c>
      <c r="G145" s="1564" t="str">
        <f t="shared" si="44"/>
        <v/>
      </c>
      <c r="I145" s="1564" t="str">
        <f t="shared" si="45"/>
        <v/>
      </c>
      <c r="K145" s="1564" t="str">
        <f t="shared" si="46"/>
        <v/>
      </c>
      <c r="M145" s="1564" t="str">
        <f t="shared" si="47"/>
        <v/>
      </c>
      <c r="O145" s="1564" t="str">
        <f t="shared" si="48"/>
        <v/>
      </c>
      <c r="Q145" s="1564" t="str">
        <f t="shared" si="49"/>
        <v/>
      </c>
      <c r="S145" s="1564" t="str">
        <f t="shared" si="50"/>
        <v/>
      </c>
      <c r="U145" s="1564" t="str">
        <f t="shared" si="51"/>
        <v/>
      </c>
      <c r="W145" s="1564" t="str">
        <f t="shared" si="52"/>
        <v/>
      </c>
      <c r="Y145" s="1564" t="str">
        <f t="shared" si="53"/>
        <v/>
      </c>
      <c r="AA145" s="1564" t="str">
        <f t="shared" si="54"/>
        <v/>
      </c>
      <c r="AC145" s="1564" t="str">
        <f t="shared" si="55"/>
        <v/>
      </c>
      <c r="AE145" s="1564" t="str">
        <f t="shared" si="56"/>
        <v/>
      </c>
      <c r="AG145" s="1564" t="str">
        <f t="shared" si="57"/>
        <v/>
      </c>
      <c r="AI145" s="1564" t="str">
        <f t="shared" si="58"/>
        <v/>
      </c>
      <c r="AK145" s="1564" t="str">
        <f t="shared" si="59"/>
        <v/>
      </c>
      <c r="AM145" s="1564" t="str">
        <f t="shared" si="60"/>
        <v/>
      </c>
      <c r="AO145" s="1564" t="str">
        <f t="shared" si="61"/>
        <v/>
      </c>
      <c r="AQ145" s="1564" t="str">
        <f t="shared" si="62"/>
        <v/>
      </c>
    </row>
    <row r="146" spans="5:43">
      <c r="E146" s="1564" t="str">
        <f t="shared" si="44"/>
        <v/>
      </c>
      <c r="G146" s="1564" t="str">
        <f t="shared" si="44"/>
        <v/>
      </c>
      <c r="I146" s="1564" t="str">
        <f t="shared" si="45"/>
        <v/>
      </c>
      <c r="K146" s="1564" t="str">
        <f t="shared" si="46"/>
        <v/>
      </c>
      <c r="M146" s="1564" t="str">
        <f t="shared" si="47"/>
        <v/>
      </c>
      <c r="O146" s="1564" t="str">
        <f t="shared" si="48"/>
        <v/>
      </c>
      <c r="Q146" s="1564" t="str">
        <f t="shared" si="49"/>
        <v/>
      </c>
      <c r="S146" s="1564" t="str">
        <f t="shared" si="50"/>
        <v/>
      </c>
      <c r="U146" s="1564" t="str">
        <f t="shared" si="51"/>
        <v/>
      </c>
      <c r="W146" s="1564" t="str">
        <f t="shared" si="52"/>
        <v/>
      </c>
      <c r="Y146" s="1564" t="str">
        <f t="shared" si="53"/>
        <v/>
      </c>
      <c r="AA146" s="1564" t="str">
        <f t="shared" si="54"/>
        <v/>
      </c>
      <c r="AC146" s="1564" t="str">
        <f t="shared" si="55"/>
        <v/>
      </c>
      <c r="AE146" s="1564" t="str">
        <f t="shared" si="56"/>
        <v/>
      </c>
      <c r="AG146" s="1564" t="str">
        <f t="shared" si="57"/>
        <v/>
      </c>
      <c r="AI146" s="1564" t="str">
        <f t="shared" si="58"/>
        <v/>
      </c>
      <c r="AK146" s="1564" t="str">
        <f t="shared" si="59"/>
        <v/>
      </c>
      <c r="AM146" s="1564" t="str">
        <f t="shared" si="60"/>
        <v/>
      </c>
      <c r="AO146" s="1564" t="str">
        <f t="shared" si="61"/>
        <v/>
      </c>
      <c r="AQ146" s="1564" t="str">
        <f t="shared" si="62"/>
        <v/>
      </c>
    </row>
    <row r="147" spans="5:43">
      <c r="E147" s="1564" t="str">
        <f t="shared" si="44"/>
        <v/>
      </c>
      <c r="G147" s="1564" t="str">
        <f t="shared" si="44"/>
        <v/>
      </c>
      <c r="I147" s="1564" t="str">
        <f t="shared" si="45"/>
        <v/>
      </c>
      <c r="K147" s="1564" t="str">
        <f t="shared" si="46"/>
        <v/>
      </c>
      <c r="M147" s="1564" t="str">
        <f t="shared" si="47"/>
        <v/>
      </c>
      <c r="O147" s="1564" t="str">
        <f t="shared" si="48"/>
        <v/>
      </c>
      <c r="Q147" s="1564" t="str">
        <f t="shared" si="49"/>
        <v/>
      </c>
      <c r="S147" s="1564" t="str">
        <f t="shared" si="50"/>
        <v/>
      </c>
      <c r="U147" s="1564" t="str">
        <f t="shared" si="51"/>
        <v/>
      </c>
      <c r="W147" s="1564" t="str">
        <f t="shared" si="52"/>
        <v/>
      </c>
      <c r="Y147" s="1564" t="str">
        <f t="shared" si="53"/>
        <v/>
      </c>
      <c r="AA147" s="1564" t="str">
        <f t="shared" si="54"/>
        <v/>
      </c>
      <c r="AC147" s="1564" t="str">
        <f t="shared" si="55"/>
        <v/>
      </c>
      <c r="AE147" s="1564" t="str">
        <f t="shared" si="56"/>
        <v/>
      </c>
      <c r="AG147" s="1564" t="str">
        <f t="shared" si="57"/>
        <v/>
      </c>
      <c r="AI147" s="1564" t="str">
        <f t="shared" si="58"/>
        <v/>
      </c>
      <c r="AK147" s="1564" t="str">
        <f t="shared" si="59"/>
        <v/>
      </c>
      <c r="AM147" s="1564" t="str">
        <f t="shared" si="60"/>
        <v/>
      </c>
      <c r="AO147" s="1564" t="str">
        <f t="shared" si="61"/>
        <v/>
      </c>
      <c r="AQ147" s="1564" t="str">
        <f t="shared" si="62"/>
        <v/>
      </c>
    </row>
    <row r="148" spans="5:43">
      <c r="E148" s="1564" t="str">
        <f t="shared" si="44"/>
        <v/>
      </c>
      <c r="G148" s="1564" t="str">
        <f t="shared" si="44"/>
        <v/>
      </c>
      <c r="I148" s="1564" t="str">
        <f t="shared" si="45"/>
        <v/>
      </c>
      <c r="K148" s="1564" t="str">
        <f t="shared" si="46"/>
        <v/>
      </c>
      <c r="M148" s="1564" t="str">
        <f t="shared" si="47"/>
        <v/>
      </c>
      <c r="O148" s="1564" t="str">
        <f t="shared" si="48"/>
        <v/>
      </c>
      <c r="Q148" s="1564" t="str">
        <f t="shared" si="49"/>
        <v/>
      </c>
      <c r="S148" s="1564" t="str">
        <f t="shared" si="50"/>
        <v/>
      </c>
      <c r="U148" s="1564" t="str">
        <f t="shared" si="51"/>
        <v/>
      </c>
      <c r="W148" s="1564" t="str">
        <f t="shared" si="52"/>
        <v/>
      </c>
      <c r="Y148" s="1564" t="str">
        <f t="shared" si="53"/>
        <v/>
      </c>
      <c r="AA148" s="1564" t="str">
        <f t="shared" si="54"/>
        <v/>
      </c>
      <c r="AC148" s="1564" t="str">
        <f t="shared" si="55"/>
        <v/>
      </c>
      <c r="AE148" s="1564" t="str">
        <f t="shared" si="56"/>
        <v/>
      </c>
      <c r="AG148" s="1564" t="str">
        <f t="shared" si="57"/>
        <v/>
      </c>
      <c r="AI148" s="1564" t="str">
        <f t="shared" si="58"/>
        <v/>
      </c>
      <c r="AK148" s="1564" t="str">
        <f t="shared" si="59"/>
        <v/>
      </c>
      <c r="AM148" s="1564" t="str">
        <f t="shared" si="60"/>
        <v/>
      </c>
      <c r="AO148" s="1564" t="str">
        <f t="shared" si="61"/>
        <v/>
      </c>
      <c r="AQ148" s="1564" t="str">
        <f t="shared" si="62"/>
        <v/>
      </c>
    </row>
    <row r="149" spans="5:43">
      <c r="E149" s="1564" t="str">
        <f t="shared" si="44"/>
        <v/>
      </c>
      <c r="G149" s="1564" t="str">
        <f t="shared" si="44"/>
        <v/>
      </c>
      <c r="I149" s="1564" t="str">
        <f t="shared" si="45"/>
        <v/>
      </c>
      <c r="K149" s="1564" t="str">
        <f t="shared" si="46"/>
        <v/>
      </c>
      <c r="M149" s="1564" t="str">
        <f t="shared" si="47"/>
        <v/>
      </c>
      <c r="O149" s="1564" t="str">
        <f t="shared" si="48"/>
        <v/>
      </c>
      <c r="Q149" s="1564" t="str">
        <f t="shared" si="49"/>
        <v/>
      </c>
      <c r="S149" s="1564" t="str">
        <f t="shared" si="50"/>
        <v/>
      </c>
      <c r="U149" s="1564" t="str">
        <f t="shared" si="51"/>
        <v/>
      </c>
      <c r="W149" s="1564" t="str">
        <f t="shared" si="52"/>
        <v/>
      </c>
      <c r="Y149" s="1564" t="str">
        <f t="shared" si="53"/>
        <v/>
      </c>
      <c r="AA149" s="1564" t="str">
        <f t="shared" si="54"/>
        <v/>
      </c>
      <c r="AC149" s="1564" t="str">
        <f t="shared" si="55"/>
        <v/>
      </c>
      <c r="AE149" s="1564" t="str">
        <f t="shared" si="56"/>
        <v/>
      </c>
      <c r="AG149" s="1564" t="str">
        <f t="shared" si="57"/>
        <v/>
      </c>
      <c r="AI149" s="1564" t="str">
        <f t="shared" si="58"/>
        <v/>
      </c>
      <c r="AK149" s="1564" t="str">
        <f t="shared" si="59"/>
        <v/>
      </c>
      <c r="AM149" s="1564" t="str">
        <f t="shared" si="60"/>
        <v/>
      </c>
      <c r="AO149" s="1564" t="str">
        <f t="shared" si="61"/>
        <v/>
      </c>
      <c r="AQ149" s="1564" t="str">
        <f t="shared" si="62"/>
        <v/>
      </c>
    </row>
    <row r="150" spans="5:43">
      <c r="E150" s="1564" t="str">
        <f t="shared" si="44"/>
        <v/>
      </c>
      <c r="G150" s="1564" t="str">
        <f t="shared" si="44"/>
        <v/>
      </c>
      <c r="I150" s="1564" t="str">
        <f t="shared" si="45"/>
        <v/>
      </c>
      <c r="K150" s="1564" t="str">
        <f t="shared" si="46"/>
        <v/>
      </c>
      <c r="M150" s="1564" t="str">
        <f t="shared" si="47"/>
        <v/>
      </c>
      <c r="O150" s="1564" t="str">
        <f t="shared" si="48"/>
        <v/>
      </c>
      <c r="Q150" s="1564" t="str">
        <f t="shared" si="49"/>
        <v/>
      </c>
      <c r="S150" s="1564" t="str">
        <f t="shared" si="50"/>
        <v/>
      </c>
      <c r="U150" s="1564" t="str">
        <f t="shared" si="51"/>
        <v/>
      </c>
      <c r="W150" s="1564" t="str">
        <f t="shared" si="52"/>
        <v/>
      </c>
      <c r="Y150" s="1564" t="str">
        <f t="shared" si="53"/>
        <v/>
      </c>
      <c r="AA150" s="1564" t="str">
        <f t="shared" si="54"/>
        <v/>
      </c>
      <c r="AC150" s="1564" t="str">
        <f t="shared" si="55"/>
        <v/>
      </c>
      <c r="AE150" s="1564" t="str">
        <f t="shared" si="56"/>
        <v/>
      </c>
      <c r="AG150" s="1564" t="str">
        <f t="shared" si="57"/>
        <v/>
      </c>
      <c r="AI150" s="1564" t="str">
        <f t="shared" si="58"/>
        <v/>
      </c>
      <c r="AK150" s="1564" t="str">
        <f t="shared" si="59"/>
        <v/>
      </c>
      <c r="AM150" s="1564" t="str">
        <f t="shared" si="60"/>
        <v/>
      </c>
      <c r="AO150" s="1564" t="str">
        <f t="shared" si="61"/>
        <v/>
      </c>
      <c r="AQ150" s="1564" t="str">
        <f t="shared" si="62"/>
        <v/>
      </c>
    </row>
    <row r="151" spans="5:43">
      <c r="E151" s="1564" t="str">
        <f t="shared" si="44"/>
        <v/>
      </c>
      <c r="G151" s="1564" t="str">
        <f t="shared" si="44"/>
        <v/>
      </c>
      <c r="I151" s="1564" t="str">
        <f t="shared" si="45"/>
        <v/>
      </c>
      <c r="K151" s="1564" t="str">
        <f t="shared" si="46"/>
        <v/>
      </c>
      <c r="M151" s="1564" t="str">
        <f t="shared" si="47"/>
        <v/>
      </c>
      <c r="O151" s="1564" t="str">
        <f t="shared" si="48"/>
        <v/>
      </c>
      <c r="Q151" s="1564" t="str">
        <f t="shared" si="49"/>
        <v/>
      </c>
      <c r="S151" s="1564" t="str">
        <f t="shared" si="50"/>
        <v/>
      </c>
      <c r="U151" s="1564" t="str">
        <f t="shared" si="51"/>
        <v/>
      </c>
      <c r="W151" s="1564" t="str">
        <f t="shared" si="52"/>
        <v/>
      </c>
      <c r="Y151" s="1564" t="str">
        <f t="shared" si="53"/>
        <v/>
      </c>
      <c r="AA151" s="1564" t="str">
        <f t="shared" si="54"/>
        <v/>
      </c>
      <c r="AC151" s="1564" t="str">
        <f t="shared" si="55"/>
        <v/>
      </c>
      <c r="AE151" s="1564" t="str">
        <f t="shared" si="56"/>
        <v/>
      </c>
      <c r="AG151" s="1564" t="str">
        <f t="shared" si="57"/>
        <v/>
      </c>
      <c r="AI151" s="1564" t="str">
        <f t="shared" si="58"/>
        <v/>
      </c>
      <c r="AK151" s="1564" t="str">
        <f t="shared" si="59"/>
        <v/>
      </c>
      <c r="AM151" s="1564" t="str">
        <f t="shared" si="60"/>
        <v/>
      </c>
      <c r="AO151" s="1564" t="str">
        <f t="shared" si="61"/>
        <v/>
      </c>
      <c r="AQ151" s="1564" t="str">
        <f t="shared" si="62"/>
        <v/>
      </c>
    </row>
    <row r="152" spans="5:43">
      <c r="E152" s="1564" t="str">
        <f t="shared" si="44"/>
        <v/>
      </c>
      <c r="G152" s="1564" t="str">
        <f t="shared" si="44"/>
        <v/>
      </c>
      <c r="I152" s="1564" t="str">
        <f t="shared" si="45"/>
        <v/>
      </c>
      <c r="K152" s="1564" t="str">
        <f t="shared" si="46"/>
        <v/>
      </c>
      <c r="M152" s="1564" t="str">
        <f t="shared" si="47"/>
        <v/>
      </c>
      <c r="O152" s="1564" t="str">
        <f t="shared" si="48"/>
        <v/>
      </c>
      <c r="Q152" s="1564" t="str">
        <f t="shared" si="49"/>
        <v/>
      </c>
      <c r="S152" s="1564" t="str">
        <f t="shared" si="50"/>
        <v/>
      </c>
      <c r="U152" s="1564" t="str">
        <f t="shared" si="51"/>
        <v/>
      </c>
      <c r="W152" s="1564" t="str">
        <f t="shared" si="52"/>
        <v/>
      </c>
      <c r="Y152" s="1564" t="str">
        <f t="shared" si="53"/>
        <v/>
      </c>
      <c r="AA152" s="1564" t="str">
        <f t="shared" si="54"/>
        <v/>
      </c>
      <c r="AC152" s="1564" t="str">
        <f t="shared" si="55"/>
        <v/>
      </c>
      <c r="AE152" s="1564" t="str">
        <f t="shared" si="56"/>
        <v/>
      </c>
      <c r="AG152" s="1564" t="str">
        <f t="shared" si="57"/>
        <v/>
      </c>
      <c r="AI152" s="1564" t="str">
        <f t="shared" si="58"/>
        <v/>
      </c>
      <c r="AK152" s="1564" t="str">
        <f t="shared" si="59"/>
        <v/>
      </c>
      <c r="AM152" s="1564" t="str">
        <f t="shared" si="60"/>
        <v/>
      </c>
      <c r="AO152" s="1564" t="str">
        <f t="shared" si="61"/>
        <v/>
      </c>
      <c r="AQ152" s="1564" t="str">
        <f t="shared" si="62"/>
        <v/>
      </c>
    </row>
    <row r="153" spans="5:43">
      <c r="E153" s="1564" t="str">
        <f t="shared" si="44"/>
        <v/>
      </c>
      <c r="G153" s="1564" t="str">
        <f t="shared" si="44"/>
        <v/>
      </c>
      <c r="I153" s="1564" t="str">
        <f t="shared" si="45"/>
        <v/>
      </c>
      <c r="K153" s="1564" t="str">
        <f t="shared" si="46"/>
        <v/>
      </c>
      <c r="M153" s="1564" t="str">
        <f t="shared" si="47"/>
        <v/>
      </c>
      <c r="O153" s="1564" t="str">
        <f t="shared" si="48"/>
        <v/>
      </c>
      <c r="Q153" s="1564" t="str">
        <f t="shared" si="49"/>
        <v/>
      </c>
      <c r="S153" s="1564" t="str">
        <f t="shared" si="50"/>
        <v/>
      </c>
      <c r="U153" s="1564" t="str">
        <f t="shared" si="51"/>
        <v/>
      </c>
      <c r="W153" s="1564" t="str">
        <f t="shared" si="52"/>
        <v/>
      </c>
      <c r="Y153" s="1564" t="str">
        <f t="shared" si="53"/>
        <v/>
      </c>
      <c r="AA153" s="1564" t="str">
        <f t="shared" si="54"/>
        <v/>
      </c>
      <c r="AC153" s="1564" t="str">
        <f t="shared" si="55"/>
        <v/>
      </c>
      <c r="AE153" s="1564" t="str">
        <f t="shared" si="56"/>
        <v/>
      </c>
      <c r="AG153" s="1564" t="str">
        <f t="shared" si="57"/>
        <v/>
      </c>
      <c r="AI153" s="1564" t="str">
        <f t="shared" si="58"/>
        <v/>
      </c>
      <c r="AK153" s="1564" t="str">
        <f t="shared" si="59"/>
        <v/>
      </c>
      <c r="AM153" s="1564" t="str">
        <f t="shared" si="60"/>
        <v/>
      </c>
      <c r="AO153" s="1564" t="str">
        <f t="shared" si="61"/>
        <v/>
      </c>
      <c r="AQ153" s="1564" t="str">
        <f t="shared" si="62"/>
        <v/>
      </c>
    </row>
    <row r="154" spans="5:43">
      <c r="E154" s="1564" t="str">
        <f t="shared" si="44"/>
        <v/>
      </c>
      <c r="G154" s="1564" t="str">
        <f t="shared" si="44"/>
        <v/>
      </c>
      <c r="I154" s="1564" t="str">
        <f t="shared" si="45"/>
        <v/>
      </c>
      <c r="K154" s="1564" t="str">
        <f t="shared" si="46"/>
        <v/>
      </c>
      <c r="M154" s="1564" t="str">
        <f t="shared" si="47"/>
        <v/>
      </c>
      <c r="O154" s="1564" t="str">
        <f t="shared" si="48"/>
        <v/>
      </c>
      <c r="Q154" s="1564" t="str">
        <f t="shared" si="49"/>
        <v/>
      </c>
      <c r="S154" s="1564" t="str">
        <f t="shared" si="50"/>
        <v/>
      </c>
      <c r="U154" s="1564" t="str">
        <f t="shared" si="51"/>
        <v/>
      </c>
      <c r="W154" s="1564" t="str">
        <f t="shared" si="52"/>
        <v/>
      </c>
      <c r="Y154" s="1564" t="str">
        <f t="shared" si="53"/>
        <v/>
      </c>
      <c r="AA154" s="1564" t="str">
        <f t="shared" si="54"/>
        <v/>
      </c>
      <c r="AC154" s="1564" t="str">
        <f t="shared" si="55"/>
        <v/>
      </c>
      <c r="AE154" s="1564" t="str">
        <f t="shared" si="56"/>
        <v/>
      </c>
      <c r="AG154" s="1564" t="str">
        <f t="shared" si="57"/>
        <v/>
      </c>
      <c r="AI154" s="1564" t="str">
        <f t="shared" si="58"/>
        <v/>
      </c>
      <c r="AK154" s="1564" t="str">
        <f t="shared" si="59"/>
        <v/>
      </c>
      <c r="AM154" s="1564" t="str">
        <f t="shared" si="60"/>
        <v/>
      </c>
      <c r="AO154" s="1564" t="str">
        <f t="shared" si="61"/>
        <v/>
      </c>
      <c r="AQ154" s="1564" t="str">
        <f t="shared" si="62"/>
        <v/>
      </c>
    </row>
    <row r="155" spans="5:43">
      <c r="E155" s="1564" t="str">
        <f t="shared" si="44"/>
        <v/>
      </c>
      <c r="G155" s="1564" t="str">
        <f t="shared" si="44"/>
        <v/>
      </c>
      <c r="I155" s="1564" t="str">
        <f t="shared" si="45"/>
        <v/>
      </c>
      <c r="K155" s="1564" t="str">
        <f t="shared" si="46"/>
        <v/>
      </c>
      <c r="M155" s="1564" t="str">
        <f t="shared" si="47"/>
        <v/>
      </c>
      <c r="O155" s="1564" t="str">
        <f t="shared" si="48"/>
        <v/>
      </c>
      <c r="Q155" s="1564" t="str">
        <f t="shared" si="49"/>
        <v/>
      </c>
      <c r="S155" s="1564" t="str">
        <f t="shared" si="50"/>
        <v/>
      </c>
      <c r="U155" s="1564" t="str">
        <f t="shared" si="51"/>
        <v/>
      </c>
      <c r="W155" s="1564" t="str">
        <f t="shared" si="52"/>
        <v/>
      </c>
      <c r="Y155" s="1564" t="str">
        <f t="shared" si="53"/>
        <v/>
      </c>
      <c r="AA155" s="1564" t="str">
        <f t="shared" si="54"/>
        <v/>
      </c>
      <c r="AC155" s="1564" t="str">
        <f t="shared" si="55"/>
        <v/>
      </c>
      <c r="AE155" s="1564" t="str">
        <f t="shared" si="56"/>
        <v/>
      </c>
      <c r="AG155" s="1564" t="str">
        <f t="shared" si="57"/>
        <v/>
      </c>
      <c r="AI155" s="1564" t="str">
        <f t="shared" si="58"/>
        <v/>
      </c>
      <c r="AK155" s="1564" t="str">
        <f t="shared" si="59"/>
        <v/>
      </c>
      <c r="AM155" s="1564" t="str">
        <f t="shared" si="60"/>
        <v/>
      </c>
      <c r="AO155" s="1564" t="str">
        <f t="shared" si="61"/>
        <v/>
      </c>
      <c r="AQ155" s="1564" t="str">
        <f t="shared" si="62"/>
        <v/>
      </c>
    </row>
    <row r="156" spans="5:43">
      <c r="E156" s="1564" t="str">
        <f t="shared" si="44"/>
        <v/>
      </c>
      <c r="G156" s="1564" t="str">
        <f t="shared" si="44"/>
        <v/>
      </c>
      <c r="I156" s="1564" t="str">
        <f t="shared" si="45"/>
        <v/>
      </c>
      <c r="K156" s="1564" t="str">
        <f t="shared" si="46"/>
        <v/>
      </c>
      <c r="M156" s="1564" t="str">
        <f t="shared" si="47"/>
        <v/>
      </c>
      <c r="O156" s="1564" t="str">
        <f t="shared" si="48"/>
        <v/>
      </c>
      <c r="Q156" s="1564" t="str">
        <f t="shared" si="49"/>
        <v/>
      </c>
      <c r="S156" s="1564" t="str">
        <f t="shared" si="50"/>
        <v/>
      </c>
      <c r="U156" s="1564" t="str">
        <f t="shared" si="51"/>
        <v/>
      </c>
      <c r="W156" s="1564" t="str">
        <f t="shared" si="52"/>
        <v/>
      </c>
      <c r="Y156" s="1564" t="str">
        <f t="shared" si="53"/>
        <v/>
      </c>
      <c r="AA156" s="1564" t="str">
        <f t="shared" si="54"/>
        <v/>
      </c>
      <c r="AC156" s="1564" t="str">
        <f t="shared" si="55"/>
        <v/>
      </c>
      <c r="AE156" s="1564" t="str">
        <f t="shared" si="56"/>
        <v/>
      </c>
      <c r="AG156" s="1564" t="str">
        <f t="shared" si="57"/>
        <v/>
      </c>
      <c r="AI156" s="1564" t="str">
        <f t="shared" si="58"/>
        <v/>
      </c>
      <c r="AK156" s="1564" t="str">
        <f t="shared" si="59"/>
        <v/>
      </c>
      <c r="AM156" s="1564" t="str">
        <f t="shared" si="60"/>
        <v/>
      </c>
      <c r="AO156" s="1564" t="str">
        <f t="shared" si="61"/>
        <v/>
      </c>
      <c r="AQ156" s="1564" t="str">
        <f t="shared" si="62"/>
        <v/>
      </c>
    </row>
    <row r="157" spans="5:43">
      <c r="E157" s="1564" t="str">
        <f t="shared" ref="E157:G172" si="63">IF(OR($B157=0,D157=0),"",D157/$B157)</f>
        <v/>
      </c>
      <c r="G157" s="1564" t="str">
        <f t="shared" si="63"/>
        <v/>
      </c>
      <c r="I157" s="1564" t="str">
        <f t="shared" si="45"/>
        <v/>
      </c>
      <c r="K157" s="1564" t="str">
        <f t="shared" si="46"/>
        <v/>
      </c>
      <c r="M157" s="1564" t="str">
        <f t="shared" si="47"/>
        <v/>
      </c>
      <c r="O157" s="1564" t="str">
        <f t="shared" si="48"/>
        <v/>
      </c>
      <c r="Q157" s="1564" t="str">
        <f t="shared" si="49"/>
        <v/>
      </c>
      <c r="S157" s="1564" t="str">
        <f t="shared" si="50"/>
        <v/>
      </c>
      <c r="U157" s="1564" t="str">
        <f t="shared" si="51"/>
        <v/>
      </c>
      <c r="W157" s="1564" t="str">
        <f t="shared" si="52"/>
        <v/>
      </c>
      <c r="Y157" s="1564" t="str">
        <f t="shared" si="53"/>
        <v/>
      </c>
      <c r="AA157" s="1564" t="str">
        <f t="shared" si="54"/>
        <v/>
      </c>
      <c r="AC157" s="1564" t="str">
        <f t="shared" si="55"/>
        <v/>
      </c>
      <c r="AE157" s="1564" t="str">
        <f t="shared" si="56"/>
        <v/>
      </c>
      <c r="AG157" s="1564" t="str">
        <f t="shared" si="57"/>
        <v/>
      </c>
      <c r="AI157" s="1564" t="str">
        <f t="shared" si="58"/>
        <v/>
      </c>
      <c r="AK157" s="1564" t="str">
        <f t="shared" si="59"/>
        <v/>
      </c>
      <c r="AM157" s="1564" t="str">
        <f t="shared" si="60"/>
        <v/>
      </c>
      <c r="AO157" s="1564" t="str">
        <f t="shared" si="61"/>
        <v/>
      </c>
      <c r="AQ157" s="1564" t="str">
        <f t="shared" si="62"/>
        <v/>
      </c>
    </row>
    <row r="158" spans="5:43">
      <c r="E158" s="1564" t="str">
        <f t="shared" si="63"/>
        <v/>
      </c>
      <c r="G158" s="1564" t="str">
        <f t="shared" si="63"/>
        <v/>
      </c>
      <c r="I158" s="1564" t="str">
        <f t="shared" si="45"/>
        <v/>
      </c>
      <c r="K158" s="1564" t="str">
        <f t="shared" si="46"/>
        <v/>
      </c>
      <c r="M158" s="1564" t="str">
        <f t="shared" si="47"/>
        <v/>
      </c>
      <c r="O158" s="1564" t="str">
        <f t="shared" si="48"/>
        <v/>
      </c>
      <c r="Q158" s="1564" t="str">
        <f t="shared" si="49"/>
        <v/>
      </c>
      <c r="S158" s="1564" t="str">
        <f t="shared" si="50"/>
        <v/>
      </c>
      <c r="U158" s="1564" t="str">
        <f t="shared" si="51"/>
        <v/>
      </c>
      <c r="W158" s="1564" t="str">
        <f t="shared" si="52"/>
        <v/>
      </c>
      <c r="Y158" s="1564" t="str">
        <f t="shared" si="53"/>
        <v/>
      </c>
      <c r="AA158" s="1564" t="str">
        <f t="shared" si="54"/>
        <v/>
      </c>
      <c r="AC158" s="1564" t="str">
        <f t="shared" si="55"/>
        <v/>
      </c>
      <c r="AE158" s="1564" t="str">
        <f t="shared" si="56"/>
        <v/>
      </c>
      <c r="AG158" s="1564" t="str">
        <f t="shared" si="57"/>
        <v/>
      </c>
      <c r="AI158" s="1564" t="str">
        <f t="shared" si="58"/>
        <v/>
      </c>
      <c r="AK158" s="1564" t="str">
        <f t="shared" si="59"/>
        <v/>
      </c>
      <c r="AM158" s="1564" t="str">
        <f t="shared" si="60"/>
        <v/>
      </c>
      <c r="AO158" s="1564" t="str">
        <f t="shared" si="61"/>
        <v/>
      </c>
      <c r="AQ158" s="1564" t="str">
        <f t="shared" si="62"/>
        <v/>
      </c>
    </row>
    <row r="159" spans="5:43">
      <c r="E159" s="1564" t="str">
        <f t="shared" si="63"/>
        <v/>
      </c>
      <c r="G159" s="1564" t="str">
        <f t="shared" si="63"/>
        <v/>
      </c>
      <c r="I159" s="1564" t="str">
        <f t="shared" si="45"/>
        <v/>
      </c>
      <c r="K159" s="1564" t="str">
        <f t="shared" si="46"/>
        <v/>
      </c>
      <c r="M159" s="1564" t="str">
        <f t="shared" si="47"/>
        <v/>
      </c>
      <c r="O159" s="1564" t="str">
        <f t="shared" si="48"/>
        <v/>
      </c>
      <c r="Q159" s="1564" t="str">
        <f t="shared" si="49"/>
        <v/>
      </c>
      <c r="S159" s="1564" t="str">
        <f t="shared" si="50"/>
        <v/>
      </c>
      <c r="U159" s="1564" t="str">
        <f t="shared" si="51"/>
        <v/>
      </c>
      <c r="W159" s="1564" t="str">
        <f t="shared" si="52"/>
        <v/>
      </c>
      <c r="Y159" s="1564" t="str">
        <f t="shared" si="53"/>
        <v/>
      </c>
      <c r="AA159" s="1564" t="str">
        <f t="shared" si="54"/>
        <v/>
      </c>
      <c r="AC159" s="1564" t="str">
        <f t="shared" si="55"/>
        <v/>
      </c>
      <c r="AE159" s="1564" t="str">
        <f t="shared" si="56"/>
        <v/>
      </c>
      <c r="AG159" s="1564" t="str">
        <f t="shared" si="57"/>
        <v/>
      </c>
      <c r="AI159" s="1564" t="str">
        <f t="shared" si="58"/>
        <v/>
      </c>
      <c r="AK159" s="1564" t="str">
        <f t="shared" si="59"/>
        <v/>
      </c>
      <c r="AM159" s="1564" t="str">
        <f t="shared" si="60"/>
        <v/>
      </c>
      <c r="AO159" s="1564" t="str">
        <f t="shared" si="61"/>
        <v/>
      </c>
      <c r="AQ159" s="1564" t="str">
        <f t="shared" si="62"/>
        <v/>
      </c>
    </row>
    <row r="160" spans="5:43">
      <c r="E160" s="1564" t="str">
        <f t="shared" si="63"/>
        <v/>
      </c>
      <c r="G160" s="1564" t="str">
        <f t="shared" si="63"/>
        <v/>
      </c>
      <c r="I160" s="1564" t="str">
        <f t="shared" si="45"/>
        <v/>
      </c>
      <c r="K160" s="1564" t="str">
        <f t="shared" si="46"/>
        <v/>
      </c>
      <c r="M160" s="1564" t="str">
        <f t="shared" si="47"/>
        <v/>
      </c>
      <c r="O160" s="1564" t="str">
        <f t="shared" si="48"/>
        <v/>
      </c>
      <c r="Q160" s="1564" t="str">
        <f t="shared" si="49"/>
        <v/>
      </c>
      <c r="S160" s="1564" t="str">
        <f t="shared" si="50"/>
        <v/>
      </c>
      <c r="U160" s="1564" t="str">
        <f t="shared" si="51"/>
        <v/>
      </c>
      <c r="W160" s="1564" t="str">
        <f t="shared" si="52"/>
        <v/>
      </c>
      <c r="Y160" s="1564" t="str">
        <f t="shared" si="53"/>
        <v/>
      </c>
      <c r="AA160" s="1564" t="str">
        <f t="shared" si="54"/>
        <v/>
      </c>
      <c r="AC160" s="1564" t="str">
        <f t="shared" si="55"/>
        <v/>
      </c>
      <c r="AE160" s="1564" t="str">
        <f t="shared" si="56"/>
        <v/>
      </c>
      <c r="AG160" s="1564" t="str">
        <f t="shared" si="57"/>
        <v/>
      </c>
      <c r="AI160" s="1564" t="str">
        <f t="shared" si="58"/>
        <v/>
      </c>
      <c r="AK160" s="1564" t="str">
        <f t="shared" si="59"/>
        <v/>
      </c>
      <c r="AM160" s="1564" t="str">
        <f t="shared" si="60"/>
        <v/>
      </c>
      <c r="AO160" s="1564" t="str">
        <f t="shared" si="61"/>
        <v/>
      </c>
      <c r="AQ160" s="1564" t="str">
        <f t="shared" si="62"/>
        <v/>
      </c>
    </row>
    <row r="161" spans="5:43">
      <c r="E161" s="1564" t="str">
        <f t="shared" si="63"/>
        <v/>
      </c>
      <c r="G161" s="1564" t="str">
        <f t="shared" si="63"/>
        <v/>
      </c>
      <c r="I161" s="1564" t="str">
        <f t="shared" si="45"/>
        <v/>
      </c>
      <c r="K161" s="1564" t="str">
        <f t="shared" si="46"/>
        <v/>
      </c>
      <c r="M161" s="1564" t="str">
        <f t="shared" si="47"/>
        <v/>
      </c>
      <c r="O161" s="1564" t="str">
        <f t="shared" si="48"/>
        <v/>
      </c>
      <c r="Q161" s="1564" t="str">
        <f t="shared" si="49"/>
        <v/>
      </c>
      <c r="S161" s="1564" t="str">
        <f t="shared" si="50"/>
        <v/>
      </c>
      <c r="U161" s="1564" t="str">
        <f t="shared" si="51"/>
        <v/>
      </c>
      <c r="W161" s="1564" t="str">
        <f t="shared" si="52"/>
        <v/>
      </c>
      <c r="Y161" s="1564" t="str">
        <f t="shared" si="53"/>
        <v/>
      </c>
      <c r="AA161" s="1564" t="str">
        <f t="shared" si="54"/>
        <v/>
      </c>
      <c r="AC161" s="1564" t="str">
        <f t="shared" si="55"/>
        <v/>
      </c>
      <c r="AE161" s="1564" t="str">
        <f t="shared" si="56"/>
        <v/>
      </c>
      <c r="AG161" s="1564" t="str">
        <f t="shared" si="57"/>
        <v/>
      </c>
      <c r="AI161" s="1564" t="str">
        <f t="shared" si="58"/>
        <v/>
      </c>
      <c r="AK161" s="1564" t="str">
        <f t="shared" si="59"/>
        <v/>
      </c>
      <c r="AM161" s="1564" t="str">
        <f t="shared" si="60"/>
        <v/>
      </c>
      <c r="AO161" s="1564" t="str">
        <f t="shared" si="61"/>
        <v/>
      </c>
      <c r="AQ161" s="1564" t="str">
        <f t="shared" si="62"/>
        <v/>
      </c>
    </row>
    <row r="162" spans="5:43">
      <c r="E162" s="1564" t="str">
        <f t="shared" si="63"/>
        <v/>
      </c>
      <c r="G162" s="1564" t="str">
        <f t="shared" si="63"/>
        <v/>
      </c>
      <c r="I162" s="1564" t="str">
        <f t="shared" si="45"/>
        <v/>
      </c>
      <c r="K162" s="1564" t="str">
        <f t="shared" si="46"/>
        <v/>
      </c>
      <c r="M162" s="1564" t="str">
        <f t="shared" si="47"/>
        <v/>
      </c>
      <c r="O162" s="1564" t="str">
        <f t="shared" si="48"/>
        <v/>
      </c>
      <c r="Q162" s="1564" t="str">
        <f t="shared" si="49"/>
        <v/>
      </c>
      <c r="S162" s="1564" t="str">
        <f t="shared" si="50"/>
        <v/>
      </c>
      <c r="U162" s="1564" t="str">
        <f t="shared" si="51"/>
        <v/>
      </c>
      <c r="W162" s="1564" t="str">
        <f t="shared" si="52"/>
        <v/>
      </c>
      <c r="Y162" s="1564" t="str">
        <f t="shared" si="53"/>
        <v/>
      </c>
      <c r="AA162" s="1564" t="str">
        <f t="shared" si="54"/>
        <v/>
      </c>
      <c r="AC162" s="1564" t="str">
        <f t="shared" si="55"/>
        <v/>
      </c>
      <c r="AE162" s="1564" t="str">
        <f t="shared" si="56"/>
        <v/>
      </c>
      <c r="AG162" s="1564" t="str">
        <f t="shared" si="57"/>
        <v/>
      </c>
      <c r="AI162" s="1564" t="str">
        <f t="shared" si="58"/>
        <v/>
      </c>
      <c r="AK162" s="1564" t="str">
        <f t="shared" si="59"/>
        <v/>
      </c>
      <c r="AM162" s="1564" t="str">
        <f t="shared" si="60"/>
        <v/>
      </c>
      <c r="AO162" s="1564" t="str">
        <f t="shared" si="61"/>
        <v/>
      </c>
      <c r="AQ162" s="1564" t="str">
        <f t="shared" si="62"/>
        <v/>
      </c>
    </row>
    <row r="163" spans="5:43">
      <c r="E163" s="1564" t="str">
        <f t="shared" si="63"/>
        <v/>
      </c>
      <c r="G163" s="1564" t="str">
        <f t="shared" si="63"/>
        <v/>
      </c>
      <c r="I163" s="1564" t="str">
        <f t="shared" si="45"/>
        <v/>
      </c>
      <c r="K163" s="1564" t="str">
        <f t="shared" si="46"/>
        <v/>
      </c>
      <c r="M163" s="1564" t="str">
        <f t="shared" si="47"/>
        <v/>
      </c>
      <c r="O163" s="1564" t="str">
        <f t="shared" si="48"/>
        <v/>
      </c>
      <c r="Q163" s="1564" t="str">
        <f t="shared" si="49"/>
        <v/>
      </c>
      <c r="S163" s="1564" t="str">
        <f t="shared" si="50"/>
        <v/>
      </c>
      <c r="U163" s="1564" t="str">
        <f t="shared" si="51"/>
        <v/>
      </c>
      <c r="W163" s="1564" t="str">
        <f t="shared" si="52"/>
        <v/>
      </c>
      <c r="Y163" s="1564" t="str">
        <f t="shared" si="53"/>
        <v/>
      </c>
      <c r="AA163" s="1564" t="str">
        <f t="shared" si="54"/>
        <v/>
      </c>
      <c r="AC163" s="1564" t="str">
        <f t="shared" si="55"/>
        <v/>
      </c>
      <c r="AE163" s="1564" t="str">
        <f t="shared" si="56"/>
        <v/>
      </c>
      <c r="AG163" s="1564" t="str">
        <f t="shared" si="57"/>
        <v/>
      </c>
      <c r="AI163" s="1564" t="str">
        <f t="shared" si="58"/>
        <v/>
      </c>
      <c r="AK163" s="1564" t="str">
        <f t="shared" si="59"/>
        <v/>
      </c>
      <c r="AM163" s="1564" t="str">
        <f t="shared" si="60"/>
        <v/>
      </c>
      <c r="AO163" s="1564" t="str">
        <f t="shared" si="61"/>
        <v/>
      </c>
      <c r="AQ163" s="1564" t="str">
        <f t="shared" si="62"/>
        <v/>
      </c>
    </row>
    <row r="164" spans="5:43">
      <c r="E164" s="1564" t="str">
        <f t="shared" si="63"/>
        <v/>
      </c>
      <c r="G164" s="1564" t="str">
        <f t="shared" si="63"/>
        <v/>
      </c>
      <c r="I164" s="1564" t="str">
        <f t="shared" si="45"/>
        <v/>
      </c>
      <c r="K164" s="1564" t="str">
        <f t="shared" si="46"/>
        <v/>
      </c>
      <c r="M164" s="1564" t="str">
        <f t="shared" si="47"/>
        <v/>
      </c>
      <c r="O164" s="1564" t="str">
        <f t="shared" si="48"/>
        <v/>
      </c>
      <c r="Q164" s="1564" t="str">
        <f t="shared" si="49"/>
        <v/>
      </c>
      <c r="S164" s="1564" t="str">
        <f t="shared" si="50"/>
        <v/>
      </c>
      <c r="U164" s="1564" t="str">
        <f t="shared" si="51"/>
        <v/>
      </c>
      <c r="W164" s="1564" t="str">
        <f t="shared" si="52"/>
        <v/>
      </c>
      <c r="Y164" s="1564" t="str">
        <f t="shared" si="53"/>
        <v/>
      </c>
      <c r="AA164" s="1564" t="str">
        <f t="shared" si="54"/>
        <v/>
      </c>
      <c r="AC164" s="1564" t="str">
        <f t="shared" si="55"/>
        <v/>
      </c>
      <c r="AE164" s="1564" t="str">
        <f t="shared" si="56"/>
        <v/>
      </c>
      <c r="AG164" s="1564" t="str">
        <f t="shared" si="57"/>
        <v/>
      </c>
      <c r="AI164" s="1564" t="str">
        <f t="shared" si="58"/>
        <v/>
      </c>
      <c r="AK164" s="1564" t="str">
        <f t="shared" si="59"/>
        <v/>
      </c>
      <c r="AM164" s="1564" t="str">
        <f t="shared" si="60"/>
        <v/>
      </c>
      <c r="AO164" s="1564" t="str">
        <f t="shared" si="61"/>
        <v/>
      </c>
      <c r="AQ164" s="1564" t="str">
        <f t="shared" si="62"/>
        <v/>
      </c>
    </row>
    <row r="165" spans="5:43">
      <c r="E165" s="1564" t="str">
        <f t="shared" si="63"/>
        <v/>
      </c>
      <c r="G165" s="1564" t="str">
        <f t="shared" si="63"/>
        <v/>
      </c>
      <c r="I165" s="1564" t="str">
        <f t="shared" si="45"/>
        <v/>
      </c>
      <c r="K165" s="1564" t="str">
        <f t="shared" si="46"/>
        <v/>
      </c>
      <c r="M165" s="1564" t="str">
        <f t="shared" si="47"/>
        <v/>
      </c>
      <c r="O165" s="1564" t="str">
        <f t="shared" si="48"/>
        <v/>
      </c>
      <c r="Q165" s="1564" t="str">
        <f t="shared" si="49"/>
        <v/>
      </c>
      <c r="S165" s="1564" t="str">
        <f t="shared" si="50"/>
        <v/>
      </c>
      <c r="U165" s="1564" t="str">
        <f t="shared" si="51"/>
        <v/>
      </c>
      <c r="W165" s="1564" t="str">
        <f t="shared" si="52"/>
        <v/>
      </c>
      <c r="Y165" s="1564" t="str">
        <f t="shared" si="53"/>
        <v/>
      </c>
      <c r="AA165" s="1564" t="str">
        <f t="shared" si="54"/>
        <v/>
      </c>
      <c r="AC165" s="1564" t="str">
        <f t="shared" si="55"/>
        <v/>
      </c>
      <c r="AE165" s="1564" t="str">
        <f t="shared" si="56"/>
        <v/>
      </c>
      <c r="AG165" s="1564" t="str">
        <f t="shared" si="57"/>
        <v/>
      </c>
      <c r="AI165" s="1564" t="str">
        <f t="shared" si="58"/>
        <v/>
      </c>
      <c r="AK165" s="1564" t="str">
        <f t="shared" si="59"/>
        <v/>
      </c>
      <c r="AM165" s="1564" t="str">
        <f t="shared" si="60"/>
        <v/>
      </c>
      <c r="AO165" s="1564" t="str">
        <f t="shared" si="61"/>
        <v/>
      </c>
      <c r="AQ165" s="1564" t="str">
        <f t="shared" si="62"/>
        <v/>
      </c>
    </row>
    <row r="166" spans="5:43">
      <c r="E166" s="1564" t="str">
        <f t="shared" si="63"/>
        <v/>
      </c>
      <c r="G166" s="1564" t="str">
        <f t="shared" si="63"/>
        <v/>
      </c>
      <c r="I166" s="1564" t="str">
        <f t="shared" si="45"/>
        <v/>
      </c>
      <c r="K166" s="1564" t="str">
        <f t="shared" si="46"/>
        <v/>
      </c>
      <c r="M166" s="1564" t="str">
        <f t="shared" si="47"/>
        <v/>
      </c>
      <c r="O166" s="1564" t="str">
        <f t="shared" si="48"/>
        <v/>
      </c>
      <c r="Q166" s="1564" t="str">
        <f t="shared" si="49"/>
        <v/>
      </c>
      <c r="S166" s="1564" t="str">
        <f t="shared" si="50"/>
        <v/>
      </c>
      <c r="U166" s="1564" t="str">
        <f t="shared" si="51"/>
        <v/>
      </c>
      <c r="W166" s="1564" t="str">
        <f t="shared" si="52"/>
        <v/>
      </c>
      <c r="Y166" s="1564" t="str">
        <f t="shared" si="53"/>
        <v/>
      </c>
      <c r="AA166" s="1564" t="str">
        <f t="shared" si="54"/>
        <v/>
      </c>
      <c r="AC166" s="1564" t="str">
        <f t="shared" si="55"/>
        <v/>
      </c>
      <c r="AE166" s="1564" t="str">
        <f t="shared" si="56"/>
        <v/>
      </c>
      <c r="AG166" s="1564" t="str">
        <f t="shared" si="57"/>
        <v/>
      </c>
      <c r="AI166" s="1564" t="str">
        <f t="shared" si="58"/>
        <v/>
      </c>
      <c r="AK166" s="1564" t="str">
        <f t="shared" si="59"/>
        <v/>
      </c>
      <c r="AM166" s="1564" t="str">
        <f t="shared" si="60"/>
        <v/>
      </c>
      <c r="AO166" s="1564" t="str">
        <f t="shared" si="61"/>
        <v/>
      </c>
      <c r="AQ166" s="1564" t="str">
        <f t="shared" si="62"/>
        <v/>
      </c>
    </row>
    <row r="167" spans="5:43">
      <c r="E167" s="1564" t="str">
        <f t="shared" si="63"/>
        <v/>
      </c>
      <c r="G167" s="1564" t="str">
        <f t="shared" si="63"/>
        <v/>
      </c>
      <c r="I167" s="1564" t="str">
        <f t="shared" si="45"/>
        <v/>
      </c>
      <c r="K167" s="1564" t="str">
        <f t="shared" si="46"/>
        <v/>
      </c>
      <c r="M167" s="1564" t="str">
        <f t="shared" si="47"/>
        <v/>
      </c>
      <c r="O167" s="1564" t="str">
        <f t="shared" si="48"/>
        <v/>
      </c>
      <c r="Q167" s="1564" t="str">
        <f t="shared" si="49"/>
        <v/>
      </c>
      <c r="S167" s="1564" t="str">
        <f t="shared" si="50"/>
        <v/>
      </c>
      <c r="U167" s="1564" t="str">
        <f t="shared" si="51"/>
        <v/>
      </c>
      <c r="W167" s="1564" t="str">
        <f t="shared" si="52"/>
        <v/>
      </c>
      <c r="Y167" s="1564" t="str">
        <f t="shared" si="53"/>
        <v/>
      </c>
      <c r="AA167" s="1564" t="str">
        <f t="shared" si="54"/>
        <v/>
      </c>
      <c r="AC167" s="1564" t="str">
        <f t="shared" si="55"/>
        <v/>
      </c>
      <c r="AE167" s="1564" t="str">
        <f t="shared" si="56"/>
        <v/>
      </c>
      <c r="AG167" s="1564" t="str">
        <f t="shared" si="57"/>
        <v/>
      </c>
      <c r="AI167" s="1564" t="str">
        <f t="shared" si="58"/>
        <v/>
      </c>
      <c r="AK167" s="1564" t="str">
        <f t="shared" si="59"/>
        <v/>
      </c>
      <c r="AM167" s="1564" t="str">
        <f t="shared" si="60"/>
        <v/>
      </c>
      <c r="AO167" s="1564" t="str">
        <f t="shared" si="61"/>
        <v/>
      </c>
      <c r="AQ167" s="1564" t="str">
        <f t="shared" si="62"/>
        <v/>
      </c>
    </row>
    <row r="168" spans="5:43">
      <c r="E168" s="1564" t="str">
        <f t="shared" si="63"/>
        <v/>
      </c>
      <c r="G168" s="1564" t="str">
        <f t="shared" si="63"/>
        <v/>
      </c>
      <c r="I168" s="1564" t="str">
        <f t="shared" si="45"/>
        <v/>
      </c>
      <c r="K168" s="1564" t="str">
        <f t="shared" si="46"/>
        <v/>
      </c>
      <c r="M168" s="1564" t="str">
        <f t="shared" si="47"/>
        <v/>
      </c>
      <c r="O168" s="1564" t="str">
        <f t="shared" si="48"/>
        <v/>
      </c>
      <c r="Q168" s="1564" t="str">
        <f t="shared" si="49"/>
        <v/>
      </c>
      <c r="S168" s="1564" t="str">
        <f t="shared" si="50"/>
        <v/>
      </c>
      <c r="U168" s="1564" t="str">
        <f t="shared" si="51"/>
        <v/>
      </c>
      <c r="W168" s="1564" t="str">
        <f t="shared" si="52"/>
        <v/>
      </c>
      <c r="Y168" s="1564" t="str">
        <f t="shared" si="53"/>
        <v/>
      </c>
      <c r="AA168" s="1564" t="str">
        <f t="shared" si="54"/>
        <v/>
      </c>
      <c r="AC168" s="1564" t="str">
        <f t="shared" si="55"/>
        <v/>
      </c>
      <c r="AE168" s="1564" t="str">
        <f t="shared" si="56"/>
        <v/>
      </c>
      <c r="AG168" s="1564" t="str">
        <f t="shared" si="57"/>
        <v/>
      </c>
      <c r="AI168" s="1564" t="str">
        <f t="shared" si="58"/>
        <v/>
      </c>
      <c r="AK168" s="1564" t="str">
        <f t="shared" si="59"/>
        <v/>
      </c>
      <c r="AM168" s="1564" t="str">
        <f t="shared" si="60"/>
        <v/>
      </c>
      <c r="AO168" s="1564" t="str">
        <f t="shared" si="61"/>
        <v/>
      </c>
      <c r="AQ168" s="1564" t="str">
        <f t="shared" si="62"/>
        <v/>
      </c>
    </row>
    <row r="169" spans="5:43">
      <c r="E169" s="1564" t="str">
        <f t="shared" si="63"/>
        <v/>
      </c>
      <c r="G169" s="1564" t="str">
        <f t="shared" si="63"/>
        <v/>
      </c>
      <c r="I169" s="1564" t="str">
        <f t="shared" si="45"/>
        <v/>
      </c>
      <c r="K169" s="1564" t="str">
        <f t="shared" si="46"/>
        <v/>
      </c>
      <c r="M169" s="1564" t="str">
        <f t="shared" si="47"/>
        <v/>
      </c>
      <c r="O169" s="1564" t="str">
        <f t="shared" si="48"/>
        <v/>
      </c>
      <c r="Q169" s="1564" t="str">
        <f t="shared" si="49"/>
        <v/>
      </c>
      <c r="S169" s="1564" t="str">
        <f t="shared" si="50"/>
        <v/>
      </c>
      <c r="U169" s="1564" t="str">
        <f t="shared" si="51"/>
        <v/>
      </c>
      <c r="W169" s="1564" t="str">
        <f t="shared" si="52"/>
        <v/>
      </c>
      <c r="Y169" s="1564" t="str">
        <f t="shared" si="53"/>
        <v/>
      </c>
      <c r="AA169" s="1564" t="str">
        <f t="shared" si="54"/>
        <v/>
      </c>
      <c r="AC169" s="1564" t="str">
        <f t="shared" si="55"/>
        <v/>
      </c>
      <c r="AE169" s="1564" t="str">
        <f t="shared" si="56"/>
        <v/>
      </c>
      <c r="AG169" s="1564" t="str">
        <f t="shared" si="57"/>
        <v/>
      </c>
      <c r="AI169" s="1564" t="str">
        <f t="shared" si="58"/>
        <v/>
      </c>
      <c r="AK169" s="1564" t="str">
        <f t="shared" si="59"/>
        <v/>
      </c>
      <c r="AM169" s="1564" t="str">
        <f t="shared" si="60"/>
        <v/>
      </c>
      <c r="AO169" s="1564" t="str">
        <f t="shared" si="61"/>
        <v/>
      </c>
      <c r="AQ169" s="1564" t="str">
        <f t="shared" si="62"/>
        <v/>
      </c>
    </row>
    <row r="170" spans="5:43">
      <c r="E170" s="1564" t="str">
        <f t="shared" si="63"/>
        <v/>
      </c>
      <c r="G170" s="1564" t="str">
        <f t="shared" si="63"/>
        <v/>
      </c>
      <c r="I170" s="1564" t="str">
        <f t="shared" si="45"/>
        <v/>
      </c>
      <c r="K170" s="1564" t="str">
        <f t="shared" si="46"/>
        <v/>
      </c>
      <c r="M170" s="1564" t="str">
        <f t="shared" si="47"/>
        <v/>
      </c>
      <c r="O170" s="1564" t="str">
        <f t="shared" si="48"/>
        <v/>
      </c>
      <c r="Q170" s="1564" t="str">
        <f t="shared" si="49"/>
        <v/>
      </c>
      <c r="S170" s="1564" t="str">
        <f t="shared" si="50"/>
        <v/>
      </c>
      <c r="U170" s="1564" t="str">
        <f t="shared" si="51"/>
        <v/>
      </c>
      <c r="W170" s="1564" t="str">
        <f t="shared" si="52"/>
        <v/>
      </c>
      <c r="Y170" s="1564" t="str">
        <f t="shared" si="53"/>
        <v/>
      </c>
      <c r="AA170" s="1564" t="str">
        <f t="shared" si="54"/>
        <v/>
      </c>
      <c r="AC170" s="1564" t="str">
        <f t="shared" si="55"/>
        <v/>
      </c>
      <c r="AE170" s="1564" t="str">
        <f t="shared" si="56"/>
        <v/>
      </c>
      <c r="AG170" s="1564" t="str">
        <f t="shared" si="57"/>
        <v/>
      </c>
      <c r="AI170" s="1564" t="str">
        <f t="shared" si="58"/>
        <v/>
      </c>
      <c r="AK170" s="1564" t="str">
        <f t="shared" si="59"/>
        <v/>
      </c>
      <c r="AM170" s="1564" t="str">
        <f t="shared" si="60"/>
        <v/>
      </c>
      <c r="AO170" s="1564" t="str">
        <f t="shared" si="61"/>
        <v/>
      </c>
      <c r="AQ170" s="1564" t="str">
        <f t="shared" si="62"/>
        <v/>
      </c>
    </row>
    <row r="171" spans="5:43">
      <c r="E171" s="1564" t="str">
        <f t="shared" si="63"/>
        <v/>
      </c>
      <c r="G171" s="1564" t="str">
        <f t="shared" si="63"/>
        <v/>
      </c>
      <c r="I171" s="1564" t="str">
        <f t="shared" si="45"/>
        <v/>
      </c>
      <c r="K171" s="1564" t="str">
        <f t="shared" si="46"/>
        <v/>
      </c>
      <c r="M171" s="1564" t="str">
        <f t="shared" si="47"/>
        <v/>
      </c>
      <c r="O171" s="1564" t="str">
        <f t="shared" si="48"/>
        <v/>
      </c>
      <c r="Q171" s="1564" t="str">
        <f t="shared" si="49"/>
        <v/>
      </c>
      <c r="S171" s="1564" t="str">
        <f t="shared" si="50"/>
        <v/>
      </c>
      <c r="U171" s="1564" t="str">
        <f t="shared" si="51"/>
        <v/>
      </c>
      <c r="W171" s="1564" t="str">
        <f t="shared" si="52"/>
        <v/>
      </c>
      <c r="Y171" s="1564" t="str">
        <f t="shared" si="53"/>
        <v/>
      </c>
      <c r="AA171" s="1564" t="str">
        <f t="shared" si="54"/>
        <v/>
      </c>
      <c r="AC171" s="1564" t="str">
        <f t="shared" si="55"/>
        <v/>
      </c>
      <c r="AE171" s="1564" t="str">
        <f t="shared" si="56"/>
        <v/>
      </c>
      <c r="AG171" s="1564" t="str">
        <f t="shared" si="57"/>
        <v/>
      </c>
      <c r="AI171" s="1564" t="str">
        <f t="shared" si="58"/>
        <v/>
      </c>
      <c r="AK171" s="1564" t="str">
        <f t="shared" si="59"/>
        <v/>
      </c>
      <c r="AM171" s="1564" t="str">
        <f t="shared" si="60"/>
        <v/>
      </c>
      <c r="AO171" s="1564" t="str">
        <f t="shared" si="61"/>
        <v/>
      </c>
      <c r="AQ171" s="1564" t="str">
        <f t="shared" si="62"/>
        <v/>
      </c>
    </row>
    <row r="172" spans="5:43">
      <c r="E172" s="1564" t="str">
        <f t="shared" si="63"/>
        <v/>
      </c>
      <c r="G172" s="1564" t="str">
        <f t="shared" si="63"/>
        <v/>
      </c>
      <c r="I172" s="1564" t="str">
        <f t="shared" si="45"/>
        <v/>
      </c>
      <c r="K172" s="1564" t="str">
        <f t="shared" si="46"/>
        <v/>
      </c>
      <c r="M172" s="1564" t="str">
        <f t="shared" si="47"/>
        <v/>
      </c>
      <c r="O172" s="1564" t="str">
        <f t="shared" si="48"/>
        <v/>
      </c>
      <c r="Q172" s="1564" t="str">
        <f t="shared" si="49"/>
        <v/>
      </c>
      <c r="S172" s="1564" t="str">
        <f t="shared" si="50"/>
        <v/>
      </c>
      <c r="U172" s="1564" t="str">
        <f t="shared" si="51"/>
        <v/>
      </c>
      <c r="W172" s="1564" t="str">
        <f t="shared" si="52"/>
        <v/>
      </c>
      <c r="Y172" s="1564" t="str">
        <f t="shared" si="53"/>
        <v/>
      </c>
      <c r="AA172" s="1564" t="str">
        <f t="shared" si="54"/>
        <v/>
      </c>
      <c r="AC172" s="1564" t="str">
        <f t="shared" si="55"/>
        <v/>
      </c>
      <c r="AE172" s="1564" t="str">
        <f t="shared" si="56"/>
        <v/>
      </c>
      <c r="AG172" s="1564" t="str">
        <f t="shared" si="57"/>
        <v/>
      </c>
      <c r="AI172" s="1564" t="str">
        <f t="shared" si="58"/>
        <v/>
      </c>
      <c r="AK172" s="1564" t="str">
        <f t="shared" si="59"/>
        <v/>
      </c>
      <c r="AM172" s="1564" t="str">
        <f t="shared" si="60"/>
        <v/>
      </c>
      <c r="AO172" s="1564" t="str">
        <f t="shared" si="61"/>
        <v/>
      </c>
      <c r="AQ172" s="1564" t="str">
        <f t="shared" si="62"/>
        <v/>
      </c>
    </row>
    <row r="173" spans="5:43">
      <c r="E173" s="1564" t="str">
        <f t="shared" ref="E173:G188" si="64">IF(OR($B173=0,D173=0),"",D173/$B173)</f>
        <v/>
      </c>
      <c r="G173" s="1564" t="str">
        <f t="shared" si="64"/>
        <v/>
      </c>
      <c r="I173" s="1564" t="str">
        <f t="shared" si="45"/>
        <v/>
      </c>
      <c r="K173" s="1564" t="str">
        <f t="shared" si="46"/>
        <v/>
      </c>
      <c r="M173" s="1564" t="str">
        <f t="shared" si="47"/>
        <v/>
      </c>
      <c r="O173" s="1564" t="str">
        <f t="shared" si="48"/>
        <v/>
      </c>
      <c r="Q173" s="1564" t="str">
        <f t="shared" si="49"/>
        <v/>
      </c>
      <c r="S173" s="1564" t="str">
        <f t="shared" si="50"/>
        <v/>
      </c>
      <c r="U173" s="1564" t="str">
        <f t="shared" si="51"/>
        <v/>
      </c>
      <c r="W173" s="1564" t="str">
        <f t="shared" si="52"/>
        <v/>
      </c>
      <c r="Y173" s="1564" t="str">
        <f t="shared" si="53"/>
        <v/>
      </c>
      <c r="AA173" s="1564" t="str">
        <f t="shared" si="54"/>
        <v/>
      </c>
      <c r="AC173" s="1564" t="str">
        <f t="shared" si="55"/>
        <v/>
      </c>
      <c r="AE173" s="1564" t="str">
        <f t="shared" si="56"/>
        <v/>
      </c>
      <c r="AG173" s="1564" t="str">
        <f t="shared" si="57"/>
        <v/>
      </c>
      <c r="AI173" s="1564" t="str">
        <f t="shared" si="58"/>
        <v/>
      </c>
      <c r="AK173" s="1564" t="str">
        <f t="shared" si="59"/>
        <v/>
      </c>
      <c r="AM173" s="1564" t="str">
        <f t="shared" si="60"/>
        <v/>
      </c>
      <c r="AO173" s="1564" t="str">
        <f t="shared" si="61"/>
        <v/>
      </c>
      <c r="AQ173" s="1564" t="str">
        <f t="shared" si="62"/>
        <v/>
      </c>
    </row>
    <row r="174" spans="5:43">
      <c r="E174" s="1564" t="str">
        <f t="shared" si="64"/>
        <v/>
      </c>
      <c r="G174" s="1564" t="str">
        <f t="shared" si="64"/>
        <v/>
      </c>
      <c r="I174" s="1564" t="str">
        <f t="shared" si="45"/>
        <v/>
      </c>
      <c r="K174" s="1564" t="str">
        <f t="shared" si="46"/>
        <v/>
      </c>
      <c r="M174" s="1564" t="str">
        <f t="shared" si="47"/>
        <v/>
      </c>
      <c r="O174" s="1564" t="str">
        <f t="shared" si="48"/>
        <v/>
      </c>
      <c r="Q174" s="1564" t="str">
        <f t="shared" si="49"/>
        <v/>
      </c>
      <c r="S174" s="1564" t="str">
        <f t="shared" si="50"/>
        <v/>
      </c>
      <c r="U174" s="1564" t="str">
        <f t="shared" si="51"/>
        <v/>
      </c>
      <c r="W174" s="1564" t="str">
        <f t="shared" si="52"/>
        <v/>
      </c>
      <c r="Y174" s="1564" t="str">
        <f t="shared" si="53"/>
        <v/>
      </c>
      <c r="AA174" s="1564" t="str">
        <f t="shared" si="54"/>
        <v/>
      </c>
      <c r="AC174" s="1564" t="str">
        <f t="shared" si="55"/>
        <v/>
      </c>
      <c r="AE174" s="1564" t="str">
        <f t="shared" si="56"/>
        <v/>
      </c>
      <c r="AG174" s="1564" t="str">
        <f t="shared" si="57"/>
        <v/>
      </c>
      <c r="AI174" s="1564" t="str">
        <f t="shared" si="58"/>
        <v/>
      </c>
      <c r="AK174" s="1564" t="str">
        <f t="shared" si="59"/>
        <v/>
      </c>
      <c r="AM174" s="1564" t="str">
        <f t="shared" si="60"/>
        <v/>
      </c>
      <c r="AO174" s="1564" t="str">
        <f t="shared" si="61"/>
        <v/>
      </c>
      <c r="AQ174" s="1564" t="str">
        <f t="shared" si="62"/>
        <v/>
      </c>
    </row>
    <row r="175" spans="5:43">
      <c r="E175" s="1564" t="str">
        <f t="shared" si="64"/>
        <v/>
      </c>
      <c r="G175" s="1564" t="str">
        <f t="shared" si="64"/>
        <v/>
      </c>
      <c r="I175" s="1564" t="str">
        <f t="shared" si="45"/>
        <v/>
      </c>
      <c r="K175" s="1564" t="str">
        <f t="shared" si="46"/>
        <v/>
      </c>
      <c r="M175" s="1564" t="str">
        <f t="shared" si="47"/>
        <v/>
      </c>
      <c r="O175" s="1564" t="str">
        <f t="shared" si="48"/>
        <v/>
      </c>
      <c r="Q175" s="1564" t="str">
        <f t="shared" si="49"/>
        <v/>
      </c>
      <c r="S175" s="1564" t="str">
        <f t="shared" si="50"/>
        <v/>
      </c>
      <c r="U175" s="1564" t="str">
        <f t="shared" si="51"/>
        <v/>
      </c>
      <c r="W175" s="1564" t="str">
        <f t="shared" si="52"/>
        <v/>
      </c>
      <c r="Y175" s="1564" t="str">
        <f t="shared" si="53"/>
        <v/>
      </c>
      <c r="AA175" s="1564" t="str">
        <f t="shared" si="54"/>
        <v/>
      </c>
      <c r="AC175" s="1564" t="str">
        <f t="shared" si="55"/>
        <v/>
      </c>
      <c r="AE175" s="1564" t="str">
        <f t="shared" si="56"/>
        <v/>
      </c>
      <c r="AG175" s="1564" t="str">
        <f t="shared" si="57"/>
        <v/>
      </c>
      <c r="AI175" s="1564" t="str">
        <f t="shared" si="58"/>
        <v/>
      </c>
      <c r="AK175" s="1564" t="str">
        <f t="shared" si="59"/>
        <v/>
      </c>
      <c r="AM175" s="1564" t="str">
        <f t="shared" si="60"/>
        <v/>
      </c>
      <c r="AO175" s="1564" t="str">
        <f t="shared" si="61"/>
        <v/>
      </c>
      <c r="AQ175" s="1564" t="str">
        <f t="shared" si="62"/>
        <v/>
      </c>
    </row>
    <row r="176" spans="5:43">
      <c r="E176" s="1564" t="str">
        <f t="shared" si="64"/>
        <v/>
      </c>
      <c r="G176" s="1564" t="str">
        <f t="shared" si="64"/>
        <v/>
      </c>
      <c r="I176" s="1564" t="str">
        <f t="shared" si="45"/>
        <v/>
      </c>
      <c r="K176" s="1564" t="str">
        <f t="shared" si="46"/>
        <v/>
      </c>
      <c r="M176" s="1564" t="str">
        <f t="shared" si="47"/>
        <v/>
      </c>
      <c r="O176" s="1564" t="str">
        <f t="shared" si="48"/>
        <v/>
      </c>
      <c r="Q176" s="1564" t="str">
        <f t="shared" si="49"/>
        <v/>
      </c>
      <c r="S176" s="1564" t="str">
        <f t="shared" si="50"/>
        <v/>
      </c>
      <c r="U176" s="1564" t="str">
        <f t="shared" si="51"/>
        <v/>
      </c>
      <c r="W176" s="1564" t="str">
        <f t="shared" si="52"/>
        <v/>
      </c>
      <c r="Y176" s="1564" t="str">
        <f t="shared" si="53"/>
        <v/>
      </c>
      <c r="AA176" s="1564" t="str">
        <f t="shared" si="54"/>
        <v/>
      </c>
      <c r="AC176" s="1564" t="str">
        <f t="shared" si="55"/>
        <v/>
      </c>
      <c r="AE176" s="1564" t="str">
        <f t="shared" si="56"/>
        <v/>
      </c>
      <c r="AG176" s="1564" t="str">
        <f t="shared" si="57"/>
        <v/>
      </c>
      <c r="AI176" s="1564" t="str">
        <f t="shared" si="58"/>
        <v/>
      </c>
      <c r="AK176" s="1564" t="str">
        <f t="shared" si="59"/>
        <v/>
      </c>
      <c r="AM176" s="1564" t="str">
        <f t="shared" si="60"/>
        <v/>
      </c>
      <c r="AO176" s="1564" t="str">
        <f t="shared" si="61"/>
        <v/>
      </c>
      <c r="AQ176" s="1564" t="str">
        <f t="shared" si="62"/>
        <v/>
      </c>
    </row>
    <row r="177" spans="5:43">
      <c r="E177" s="1564" t="str">
        <f t="shared" si="64"/>
        <v/>
      </c>
      <c r="G177" s="1564" t="str">
        <f t="shared" si="64"/>
        <v/>
      </c>
      <c r="I177" s="1564" t="str">
        <f t="shared" si="45"/>
        <v/>
      </c>
      <c r="K177" s="1564" t="str">
        <f t="shared" si="46"/>
        <v/>
      </c>
      <c r="M177" s="1564" t="str">
        <f t="shared" si="47"/>
        <v/>
      </c>
      <c r="O177" s="1564" t="str">
        <f t="shared" si="48"/>
        <v/>
      </c>
      <c r="Q177" s="1564" t="str">
        <f t="shared" si="49"/>
        <v/>
      </c>
      <c r="S177" s="1564" t="str">
        <f t="shared" si="50"/>
        <v/>
      </c>
      <c r="U177" s="1564" t="str">
        <f t="shared" si="51"/>
        <v/>
      </c>
      <c r="W177" s="1564" t="str">
        <f t="shared" si="52"/>
        <v/>
      </c>
      <c r="Y177" s="1564" t="str">
        <f t="shared" si="53"/>
        <v/>
      </c>
      <c r="AA177" s="1564" t="str">
        <f t="shared" si="54"/>
        <v/>
      </c>
      <c r="AC177" s="1564" t="str">
        <f t="shared" si="55"/>
        <v/>
      </c>
      <c r="AE177" s="1564" t="str">
        <f t="shared" si="56"/>
        <v/>
      </c>
      <c r="AG177" s="1564" t="str">
        <f t="shared" si="57"/>
        <v/>
      </c>
      <c r="AI177" s="1564" t="str">
        <f t="shared" si="58"/>
        <v/>
      </c>
      <c r="AK177" s="1564" t="str">
        <f t="shared" si="59"/>
        <v/>
      </c>
      <c r="AM177" s="1564" t="str">
        <f t="shared" si="60"/>
        <v/>
      </c>
      <c r="AO177" s="1564" t="str">
        <f t="shared" si="61"/>
        <v/>
      </c>
      <c r="AQ177" s="1564" t="str">
        <f t="shared" si="62"/>
        <v/>
      </c>
    </row>
    <row r="178" spans="5:43">
      <c r="E178" s="1564" t="str">
        <f t="shared" si="64"/>
        <v/>
      </c>
      <c r="G178" s="1564" t="str">
        <f t="shared" si="64"/>
        <v/>
      </c>
      <c r="I178" s="1564" t="str">
        <f t="shared" si="45"/>
        <v/>
      </c>
      <c r="K178" s="1564" t="str">
        <f t="shared" si="46"/>
        <v/>
      </c>
      <c r="M178" s="1564" t="str">
        <f t="shared" si="47"/>
        <v/>
      </c>
      <c r="O178" s="1564" t="str">
        <f t="shared" si="48"/>
        <v/>
      </c>
      <c r="Q178" s="1564" t="str">
        <f t="shared" si="49"/>
        <v/>
      </c>
      <c r="S178" s="1564" t="str">
        <f t="shared" si="50"/>
        <v/>
      </c>
      <c r="U178" s="1564" t="str">
        <f t="shared" si="51"/>
        <v/>
      </c>
      <c r="W178" s="1564" t="str">
        <f t="shared" si="52"/>
        <v/>
      </c>
      <c r="Y178" s="1564" t="str">
        <f t="shared" si="53"/>
        <v/>
      </c>
      <c r="AA178" s="1564" t="str">
        <f t="shared" si="54"/>
        <v/>
      </c>
      <c r="AC178" s="1564" t="str">
        <f t="shared" si="55"/>
        <v/>
      </c>
      <c r="AE178" s="1564" t="str">
        <f t="shared" si="56"/>
        <v/>
      </c>
      <c r="AG178" s="1564" t="str">
        <f t="shared" si="57"/>
        <v/>
      </c>
      <c r="AI178" s="1564" t="str">
        <f t="shared" si="58"/>
        <v/>
      </c>
      <c r="AK178" s="1564" t="str">
        <f t="shared" si="59"/>
        <v/>
      </c>
      <c r="AM178" s="1564" t="str">
        <f t="shared" si="60"/>
        <v/>
      </c>
      <c r="AO178" s="1564" t="str">
        <f t="shared" si="61"/>
        <v/>
      </c>
      <c r="AQ178" s="1564" t="str">
        <f t="shared" si="62"/>
        <v/>
      </c>
    </row>
    <row r="179" spans="5:43">
      <c r="E179" s="1564" t="str">
        <f t="shared" si="64"/>
        <v/>
      </c>
      <c r="G179" s="1564" t="str">
        <f t="shared" si="64"/>
        <v/>
      </c>
      <c r="I179" s="1564" t="str">
        <f t="shared" si="45"/>
        <v/>
      </c>
      <c r="K179" s="1564" t="str">
        <f t="shared" si="46"/>
        <v/>
      </c>
      <c r="M179" s="1564" t="str">
        <f t="shared" si="47"/>
        <v/>
      </c>
      <c r="O179" s="1564" t="str">
        <f t="shared" si="48"/>
        <v/>
      </c>
      <c r="Q179" s="1564" t="str">
        <f t="shared" si="49"/>
        <v/>
      </c>
      <c r="S179" s="1564" t="str">
        <f t="shared" si="50"/>
        <v/>
      </c>
      <c r="U179" s="1564" t="str">
        <f t="shared" si="51"/>
        <v/>
      </c>
      <c r="W179" s="1564" t="str">
        <f t="shared" si="52"/>
        <v/>
      </c>
      <c r="Y179" s="1564" t="str">
        <f t="shared" si="53"/>
        <v/>
      </c>
      <c r="AA179" s="1564" t="str">
        <f t="shared" si="54"/>
        <v/>
      </c>
      <c r="AC179" s="1564" t="str">
        <f t="shared" si="55"/>
        <v/>
      </c>
      <c r="AE179" s="1564" t="str">
        <f t="shared" si="56"/>
        <v/>
      </c>
      <c r="AG179" s="1564" t="str">
        <f t="shared" si="57"/>
        <v/>
      </c>
      <c r="AI179" s="1564" t="str">
        <f t="shared" si="58"/>
        <v/>
      </c>
      <c r="AK179" s="1564" t="str">
        <f t="shared" si="59"/>
        <v/>
      </c>
      <c r="AM179" s="1564" t="str">
        <f t="shared" si="60"/>
        <v/>
      </c>
      <c r="AO179" s="1564" t="str">
        <f t="shared" si="61"/>
        <v/>
      </c>
      <c r="AQ179" s="1564" t="str">
        <f t="shared" si="62"/>
        <v/>
      </c>
    </row>
    <row r="180" spans="5:43">
      <c r="E180" s="1564" t="str">
        <f t="shared" si="64"/>
        <v/>
      </c>
      <c r="G180" s="1564" t="str">
        <f t="shared" si="64"/>
        <v/>
      </c>
      <c r="I180" s="1564" t="str">
        <f t="shared" si="45"/>
        <v/>
      </c>
      <c r="K180" s="1564" t="str">
        <f t="shared" si="46"/>
        <v/>
      </c>
      <c r="M180" s="1564" t="str">
        <f t="shared" si="47"/>
        <v/>
      </c>
      <c r="O180" s="1564" t="str">
        <f t="shared" si="48"/>
        <v/>
      </c>
      <c r="Q180" s="1564" t="str">
        <f t="shared" si="49"/>
        <v/>
      </c>
      <c r="S180" s="1564" t="str">
        <f t="shared" si="50"/>
        <v/>
      </c>
      <c r="U180" s="1564" t="str">
        <f t="shared" si="51"/>
        <v/>
      </c>
      <c r="W180" s="1564" t="str">
        <f t="shared" si="52"/>
        <v/>
      </c>
      <c r="Y180" s="1564" t="str">
        <f t="shared" si="53"/>
        <v/>
      </c>
      <c r="AA180" s="1564" t="str">
        <f t="shared" si="54"/>
        <v/>
      </c>
      <c r="AC180" s="1564" t="str">
        <f t="shared" si="55"/>
        <v/>
      </c>
      <c r="AE180" s="1564" t="str">
        <f t="shared" si="56"/>
        <v/>
      </c>
      <c r="AG180" s="1564" t="str">
        <f t="shared" si="57"/>
        <v/>
      </c>
      <c r="AI180" s="1564" t="str">
        <f t="shared" si="58"/>
        <v/>
      </c>
      <c r="AK180" s="1564" t="str">
        <f t="shared" si="59"/>
        <v/>
      </c>
      <c r="AM180" s="1564" t="str">
        <f t="shared" si="60"/>
        <v/>
      </c>
      <c r="AO180" s="1564" t="str">
        <f t="shared" si="61"/>
        <v/>
      </c>
      <c r="AQ180" s="1564" t="str">
        <f t="shared" si="62"/>
        <v/>
      </c>
    </row>
    <row r="181" spans="5:43">
      <c r="E181" s="1564" t="str">
        <f t="shared" si="64"/>
        <v/>
      </c>
      <c r="G181" s="1564" t="str">
        <f t="shared" si="64"/>
        <v/>
      </c>
      <c r="I181" s="1564" t="str">
        <f t="shared" si="45"/>
        <v/>
      </c>
      <c r="K181" s="1564" t="str">
        <f t="shared" si="46"/>
        <v/>
      </c>
      <c r="M181" s="1564" t="str">
        <f t="shared" si="47"/>
        <v/>
      </c>
      <c r="O181" s="1564" t="str">
        <f t="shared" si="48"/>
        <v/>
      </c>
      <c r="Q181" s="1564" t="str">
        <f t="shared" si="49"/>
        <v/>
      </c>
      <c r="S181" s="1564" t="str">
        <f t="shared" si="50"/>
        <v/>
      </c>
      <c r="U181" s="1564" t="str">
        <f t="shared" si="51"/>
        <v/>
      </c>
      <c r="W181" s="1564" t="str">
        <f t="shared" si="52"/>
        <v/>
      </c>
      <c r="Y181" s="1564" t="str">
        <f t="shared" si="53"/>
        <v/>
      </c>
      <c r="AA181" s="1564" t="str">
        <f t="shared" si="54"/>
        <v/>
      </c>
      <c r="AC181" s="1564" t="str">
        <f t="shared" si="55"/>
        <v/>
      </c>
      <c r="AE181" s="1564" t="str">
        <f t="shared" si="56"/>
        <v/>
      </c>
      <c r="AG181" s="1564" t="str">
        <f t="shared" si="57"/>
        <v/>
      </c>
      <c r="AI181" s="1564" t="str">
        <f t="shared" si="58"/>
        <v/>
      </c>
      <c r="AK181" s="1564" t="str">
        <f t="shared" si="59"/>
        <v/>
      </c>
      <c r="AM181" s="1564" t="str">
        <f t="shared" si="60"/>
        <v/>
      </c>
      <c r="AO181" s="1564" t="str">
        <f t="shared" si="61"/>
        <v/>
      </c>
      <c r="AQ181" s="1564" t="str">
        <f t="shared" si="62"/>
        <v/>
      </c>
    </row>
    <row r="182" spans="5:43">
      <c r="E182" s="1564" t="str">
        <f t="shared" si="64"/>
        <v/>
      </c>
      <c r="G182" s="1564" t="str">
        <f t="shared" si="64"/>
        <v/>
      </c>
      <c r="I182" s="1564" t="str">
        <f t="shared" si="45"/>
        <v/>
      </c>
      <c r="K182" s="1564" t="str">
        <f t="shared" si="46"/>
        <v/>
      </c>
      <c r="M182" s="1564" t="str">
        <f t="shared" si="47"/>
        <v/>
      </c>
      <c r="O182" s="1564" t="str">
        <f t="shared" si="48"/>
        <v/>
      </c>
      <c r="Q182" s="1564" t="str">
        <f t="shared" si="49"/>
        <v/>
      </c>
      <c r="S182" s="1564" t="str">
        <f t="shared" si="50"/>
        <v/>
      </c>
      <c r="U182" s="1564" t="str">
        <f t="shared" si="51"/>
        <v/>
      </c>
      <c r="W182" s="1564" t="str">
        <f t="shared" si="52"/>
        <v/>
      </c>
      <c r="Y182" s="1564" t="str">
        <f t="shared" si="53"/>
        <v/>
      </c>
      <c r="AA182" s="1564" t="str">
        <f t="shared" si="54"/>
        <v/>
      </c>
      <c r="AC182" s="1564" t="str">
        <f t="shared" si="55"/>
        <v/>
      </c>
      <c r="AE182" s="1564" t="str">
        <f t="shared" si="56"/>
        <v/>
      </c>
      <c r="AG182" s="1564" t="str">
        <f t="shared" si="57"/>
        <v/>
      </c>
      <c r="AI182" s="1564" t="str">
        <f t="shared" si="58"/>
        <v/>
      </c>
      <c r="AK182" s="1564" t="str">
        <f t="shared" si="59"/>
        <v/>
      </c>
      <c r="AM182" s="1564" t="str">
        <f t="shared" si="60"/>
        <v/>
      </c>
      <c r="AO182" s="1564" t="str">
        <f t="shared" si="61"/>
        <v/>
      </c>
      <c r="AQ182" s="1564" t="str">
        <f t="shared" si="62"/>
        <v/>
      </c>
    </row>
    <row r="183" spans="5:43">
      <c r="E183" s="1564" t="str">
        <f t="shared" si="64"/>
        <v/>
      </c>
      <c r="G183" s="1564" t="str">
        <f t="shared" si="64"/>
        <v/>
      </c>
      <c r="I183" s="1564" t="str">
        <f t="shared" si="45"/>
        <v/>
      </c>
      <c r="K183" s="1564" t="str">
        <f t="shared" si="46"/>
        <v/>
      </c>
      <c r="M183" s="1564" t="str">
        <f t="shared" si="47"/>
        <v/>
      </c>
      <c r="O183" s="1564" t="str">
        <f t="shared" si="48"/>
        <v/>
      </c>
      <c r="Q183" s="1564" t="str">
        <f t="shared" si="49"/>
        <v/>
      </c>
      <c r="S183" s="1564" t="str">
        <f t="shared" si="50"/>
        <v/>
      </c>
      <c r="U183" s="1564" t="str">
        <f t="shared" si="51"/>
        <v/>
      </c>
      <c r="W183" s="1564" t="str">
        <f t="shared" si="52"/>
        <v/>
      </c>
      <c r="Y183" s="1564" t="str">
        <f t="shared" si="53"/>
        <v/>
      </c>
      <c r="AA183" s="1564" t="str">
        <f t="shared" si="54"/>
        <v/>
      </c>
      <c r="AC183" s="1564" t="str">
        <f t="shared" si="55"/>
        <v/>
      </c>
      <c r="AE183" s="1564" t="str">
        <f t="shared" si="56"/>
        <v/>
      </c>
      <c r="AG183" s="1564" t="str">
        <f t="shared" si="57"/>
        <v/>
      </c>
      <c r="AI183" s="1564" t="str">
        <f t="shared" si="58"/>
        <v/>
      </c>
      <c r="AK183" s="1564" t="str">
        <f t="shared" si="59"/>
        <v/>
      </c>
      <c r="AM183" s="1564" t="str">
        <f t="shared" si="60"/>
        <v/>
      </c>
      <c r="AO183" s="1564" t="str">
        <f t="shared" si="61"/>
        <v/>
      </c>
      <c r="AQ183" s="1564" t="str">
        <f t="shared" si="62"/>
        <v/>
      </c>
    </row>
    <row r="184" spans="5:43">
      <c r="E184" s="1564" t="str">
        <f t="shared" si="64"/>
        <v/>
      </c>
      <c r="G184" s="1564" t="str">
        <f t="shared" si="64"/>
        <v/>
      </c>
      <c r="I184" s="1564" t="str">
        <f t="shared" si="45"/>
        <v/>
      </c>
      <c r="K184" s="1564" t="str">
        <f t="shared" si="46"/>
        <v/>
      </c>
      <c r="M184" s="1564" t="str">
        <f t="shared" si="47"/>
        <v/>
      </c>
      <c r="O184" s="1564" t="str">
        <f t="shared" si="48"/>
        <v/>
      </c>
      <c r="Q184" s="1564" t="str">
        <f t="shared" si="49"/>
        <v/>
      </c>
      <c r="S184" s="1564" t="str">
        <f t="shared" si="50"/>
        <v/>
      </c>
      <c r="U184" s="1564" t="str">
        <f t="shared" si="51"/>
        <v/>
      </c>
      <c r="W184" s="1564" t="str">
        <f t="shared" si="52"/>
        <v/>
      </c>
      <c r="Y184" s="1564" t="str">
        <f t="shared" si="53"/>
        <v/>
      </c>
      <c r="AA184" s="1564" t="str">
        <f t="shared" si="54"/>
        <v/>
      </c>
      <c r="AC184" s="1564" t="str">
        <f t="shared" si="55"/>
        <v/>
      </c>
      <c r="AE184" s="1564" t="str">
        <f t="shared" si="56"/>
        <v/>
      </c>
      <c r="AG184" s="1564" t="str">
        <f t="shared" si="57"/>
        <v/>
      </c>
      <c r="AI184" s="1564" t="str">
        <f t="shared" si="58"/>
        <v/>
      </c>
      <c r="AK184" s="1564" t="str">
        <f t="shared" si="59"/>
        <v/>
      </c>
      <c r="AM184" s="1564" t="str">
        <f t="shared" si="60"/>
        <v/>
      </c>
      <c r="AO184" s="1564" t="str">
        <f t="shared" si="61"/>
        <v/>
      </c>
      <c r="AQ184" s="1564" t="str">
        <f t="shared" si="62"/>
        <v/>
      </c>
    </row>
    <row r="185" spans="5:43">
      <c r="E185" s="1564" t="str">
        <f t="shared" si="64"/>
        <v/>
      </c>
      <c r="G185" s="1564" t="str">
        <f t="shared" si="64"/>
        <v/>
      </c>
      <c r="I185" s="1564" t="str">
        <f t="shared" si="45"/>
        <v/>
      </c>
      <c r="K185" s="1564" t="str">
        <f t="shared" si="46"/>
        <v/>
      </c>
      <c r="M185" s="1564" t="str">
        <f t="shared" si="47"/>
        <v/>
      </c>
      <c r="O185" s="1564" t="str">
        <f t="shared" si="48"/>
        <v/>
      </c>
      <c r="Q185" s="1564" t="str">
        <f t="shared" si="49"/>
        <v/>
      </c>
      <c r="S185" s="1564" t="str">
        <f t="shared" si="50"/>
        <v/>
      </c>
      <c r="U185" s="1564" t="str">
        <f t="shared" si="51"/>
        <v/>
      </c>
      <c r="W185" s="1564" t="str">
        <f t="shared" si="52"/>
        <v/>
      </c>
      <c r="Y185" s="1564" t="str">
        <f t="shared" si="53"/>
        <v/>
      </c>
      <c r="AA185" s="1564" t="str">
        <f t="shared" si="54"/>
        <v/>
      </c>
      <c r="AC185" s="1564" t="str">
        <f t="shared" si="55"/>
        <v/>
      </c>
      <c r="AE185" s="1564" t="str">
        <f t="shared" si="56"/>
        <v/>
      </c>
      <c r="AG185" s="1564" t="str">
        <f t="shared" si="57"/>
        <v/>
      </c>
      <c r="AI185" s="1564" t="str">
        <f t="shared" si="58"/>
        <v/>
      </c>
      <c r="AK185" s="1564" t="str">
        <f t="shared" si="59"/>
        <v/>
      </c>
      <c r="AM185" s="1564" t="str">
        <f t="shared" si="60"/>
        <v/>
      </c>
      <c r="AO185" s="1564" t="str">
        <f t="shared" si="61"/>
        <v/>
      </c>
      <c r="AQ185" s="1564" t="str">
        <f t="shared" si="62"/>
        <v/>
      </c>
    </row>
    <row r="186" spans="5:43">
      <c r="E186" s="1564" t="str">
        <f t="shared" si="64"/>
        <v/>
      </c>
      <c r="G186" s="1564" t="str">
        <f t="shared" si="64"/>
        <v/>
      </c>
      <c r="I186" s="1564" t="str">
        <f t="shared" si="45"/>
        <v/>
      </c>
      <c r="K186" s="1564" t="str">
        <f t="shared" si="46"/>
        <v/>
      </c>
      <c r="M186" s="1564" t="str">
        <f t="shared" si="47"/>
        <v/>
      </c>
      <c r="O186" s="1564" t="str">
        <f t="shared" si="48"/>
        <v/>
      </c>
      <c r="Q186" s="1564" t="str">
        <f t="shared" si="49"/>
        <v/>
      </c>
      <c r="S186" s="1564" t="str">
        <f t="shared" si="50"/>
        <v/>
      </c>
      <c r="U186" s="1564" t="str">
        <f t="shared" si="51"/>
        <v/>
      </c>
      <c r="W186" s="1564" t="str">
        <f t="shared" si="52"/>
        <v/>
      </c>
      <c r="Y186" s="1564" t="str">
        <f t="shared" si="53"/>
        <v/>
      </c>
      <c r="AA186" s="1564" t="str">
        <f t="shared" si="54"/>
        <v/>
      </c>
      <c r="AC186" s="1564" t="str">
        <f t="shared" si="55"/>
        <v/>
      </c>
      <c r="AE186" s="1564" t="str">
        <f t="shared" si="56"/>
        <v/>
      </c>
      <c r="AG186" s="1564" t="str">
        <f t="shared" si="57"/>
        <v/>
      </c>
      <c r="AI186" s="1564" t="str">
        <f t="shared" si="58"/>
        <v/>
      </c>
      <c r="AK186" s="1564" t="str">
        <f t="shared" si="59"/>
        <v/>
      </c>
      <c r="AM186" s="1564" t="str">
        <f t="shared" si="60"/>
        <v/>
      </c>
      <c r="AO186" s="1564" t="str">
        <f t="shared" si="61"/>
        <v/>
      </c>
      <c r="AQ186" s="1564" t="str">
        <f t="shared" si="62"/>
        <v/>
      </c>
    </row>
    <row r="187" spans="5:43">
      <c r="E187" s="1564" t="str">
        <f t="shared" si="64"/>
        <v/>
      </c>
      <c r="G187" s="1564" t="str">
        <f t="shared" si="64"/>
        <v/>
      </c>
      <c r="I187" s="1564" t="str">
        <f t="shared" si="45"/>
        <v/>
      </c>
      <c r="K187" s="1564" t="str">
        <f t="shared" si="46"/>
        <v/>
      </c>
      <c r="M187" s="1564" t="str">
        <f t="shared" si="47"/>
        <v/>
      </c>
      <c r="O187" s="1564" t="str">
        <f t="shared" si="48"/>
        <v/>
      </c>
      <c r="Q187" s="1564" t="str">
        <f t="shared" si="49"/>
        <v/>
      </c>
      <c r="S187" s="1564" t="str">
        <f t="shared" si="50"/>
        <v/>
      </c>
      <c r="U187" s="1564" t="str">
        <f t="shared" si="51"/>
        <v/>
      </c>
      <c r="W187" s="1564" t="str">
        <f t="shared" si="52"/>
        <v/>
      </c>
      <c r="Y187" s="1564" t="str">
        <f t="shared" si="53"/>
        <v/>
      </c>
      <c r="AA187" s="1564" t="str">
        <f t="shared" si="54"/>
        <v/>
      </c>
      <c r="AC187" s="1564" t="str">
        <f t="shared" si="55"/>
        <v/>
      </c>
      <c r="AE187" s="1564" t="str">
        <f t="shared" si="56"/>
        <v/>
      </c>
      <c r="AG187" s="1564" t="str">
        <f t="shared" si="57"/>
        <v/>
      </c>
      <c r="AI187" s="1564" t="str">
        <f t="shared" si="58"/>
        <v/>
      </c>
      <c r="AK187" s="1564" t="str">
        <f t="shared" si="59"/>
        <v/>
      </c>
      <c r="AM187" s="1564" t="str">
        <f t="shared" si="60"/>
        <v/>
      </c>
      <c r="AO187" s="1564" t="str">
        <f t="shared" si="61"/>
        <v/>
      </c>
      <c r="AQ187" s="1564" t="str">
        <f t="shared" si="62"/>
        <v/>
      </c>
    </row>
    <row r="188" spans="5:43">
      <c r="E188" s="1564" t="str">
        <f t="shared" si="64"/>
        <v/>
      </c>
      <c r="G188" s="1564" t="str">
        <f t="shared" si="64"/>
        <v/>
      </c>
      <c r="I188" s="1564" t="str">
        <f t="shared" si="45"/>
        <v/>
      </c>
      <c r="K188" s="1564" t="str">
        <f t="shared" si="46"/>
        <v/>
      </c>
      <c r="M188" s="1564" t="str">
        <f t="shared" si="47"/>
        <v/>
      </c>
      <c r="O188" s="1564" t="str">
        <f t="shared" si="48"/>
        <v/>
      </c>
      <c r="Q188" s="1564" t="str">
        <f t="shared" si="49"/>
        <v/>
      </c>
      <c r="S188" s="1564" t="str">
        <f t="shared" si="50"/>
        <v/>
      </c>
      <c r="U188" s="1564" t="str">
        <f t="shared" si="51"/>
        <v/>
      </c>
      <c r="W188" s="1564" t="str">
        <f t="shared" si="52"/>
        <v/>
      </c>
      <c r="Y188" s="1564" t="str">
        <f t="shared" si="53"/>
        <v/>
      </c>
      <c r="AA188" s="1564" t="str">
        <f t="shared" si="54"/>
        <v/>
      </c>
      <c r="AC188" s="1564" t="str">
        <f t="shared" si="55"/>
        <v/>
      </c>
      <c r="AE188" s="1564" t="str">
        <f t="shared" si="56"/>
        <v/>
      </c>
      <c r="AG188" s="1564" t="str">
        <f t="shared" si="57"/>
        <v/>
      </c>
      <c r="AI188" s="1564" t="str">
        <f t="shared" si="58"/>
        <v/>
      </c>
      <c r="AK188" s="1564" t="str">
        <f t="shared" si="59"/>
        <v/>
      </c>
      <c r="AM188" s="1564" t="str">
        <f t="shared" si="60"/>
        <v/>
      </c>
      <c r="AO188" s="1564" t="str">
        <f t="shared" si="61"/>
        <v/>
      </c>
      <c r="AQ188" s="1564" t="str">
        <f t="shared" si="62"/>
        <v/>
      </c>
    </row>
    <row r="189" spans="5:43">
      <c r="E189" s="1564" t="str">
        <f t="shared" ref="E189:G204" si="65">IF(OR($B189=0,D189=0),"",D189/$B189)</f>
        <v/>
      </c>
      <c r="G189" s="1564" t="str">
        <f t="shared" si="65"/>
        <v/>
      </c>
      <c r="I189" s="1564" t="str">
        <f t="shared" si="45"/>
        <v/>
      </c>
      <c r="K189" s="1564" t="str">
        <f t="shared" si="46"/>
        <v/>
      </c>
      <c r="M189" s="1564" t="str">
        <f t="shared" si="47"/>
        <v/>
      </c>
      <c r="O189" s="1564" t="str">
        <f t="shared" si="48"/>
        <v/>
      </c>
      <c r="Q189" s="1564" t="str">
        <f t="shared" si="49"/>
        <v/>
      </c>
      <c r="S189" s="1564" t="str">
        <f t="shared" si="50"/>
        <v/>
      </c>
      <c r="U189" s="1564" t="str">
        <f t="shared" si="51"/>
        <v/>
      </c>
      <c r="W189" s="1564" t="str">
        <f t="shared" si="52"/>
        <v/>
      </c>
      <c r="Y189" s="1564" t="str">
        <f t="shared" si="53"/>
        <v/>
      </c>
      <c r="AA189" s="1564" t="str">
        <f t="shared" si="54"/>
        <v/>
      </c>
      <c r="AC189" s="1564" t="str">
        <f t="shared" si="55"/>
        <v/>
      </c>
      <c r="AE189" s="1564" t="str">
        <f t="shared" si="56"/>
        <v/>
      </c>
      <c r="AG189" s="1564" t="str">
        <f t="shared" si="57"/>
        <v/>
      </c>
      <c r="AI189" s="1564" t="str">
        <f t="shared" si="58"/>
        <v/>
      </c>
      <c r="AK189" s="1564" t="str">
        <f t="shared" si="59"/>
        <v/>
      </c>
      <c r="AM189" s="1564" t="str">
        <f t="shared" si="60"/>
        <v/>
      </c>
      <c r="AO189" s="1564" t="str">
        <f t="shared" si="61"/>
        <v/>
      </c>
      <c r="AQ189" s="1564" t="str">
        <f t="shared" si="62"/>
        <v/>
      </c>
    </row>
    <row r="190" spans="5:43">
      <c r="E190" s="1564" t="str">
        <f t="shared" si="65"/>
        <v/>
      </c>
      <c r="G190" s="1564" t="str">
        <f t="shared" si="65"/>
        <v/>
      </c>
      <c r="I190" s="1564" t="str">
        <f t="shared" si="45"/>
        <v/>
      </c>
      <c r="K190" s="1564" t="str">
        <f t="shared" si="46"/>
        <v/>
      </c>
      <c r="M190" s="1564" t="str">
        <f t="shared" si="47"/>
        <v/>
      </c>
      <c r="O190" s="1564" t="str">
        <f t="shared" si="48"/>
        <v/>
      </c>
      <c r="Q190" s="1564" t="str">
        <f t="shared" si="49"/>
        <v/>
      </c>
      <c r="S190" s="1564" t="str">
        <f t="shared" si="50"/>
        <v/>
      </c>
      <c r="U190" s="1564" t="str">
        <f t="shared" si="51"/>
        <v/>
      </c>
      <c r="W190" s="1564" t="str">
        <f t="shared" si="52"/>
        <v/>
      </c>
      <c r="Y190" s="1564" t="str">
        <f t="shared" si="53"/>
        <v/>
      </c>
      <c r="AA190" s="1564" t="str">
        <f t="shared" si="54"/>
        <v/>
      </c>
      <c r="AC190" s="1564" t="str">
        <f t="shared" si="55"/>
        <v/>
      </c>
      <c r="AE190" s="1564" t="str">
        <f t="shared" si="56"/>
        <v/>
      </c>
      <c r="AG190" s="1564" t="str">
        <f t="shared" si="57"/>
        <v/>
      </c>
      <c r="AI190" s="1564" t="str">
        <f t="shared" si="58"/>
        <v/>
      </c>
      <c r="AK190" s="1564" t="str">
        <f t="shared" si="59"/>
        <v/>
      </c>
      <c r="AM190" s="1564" t="str">
        <f t="shared" si="60"/>
        <v/>
      </c>
      <c r="AO190" s="1564" t="str">
        <f t="shared" si="61"/>
        <v/>
      </c>
      <c r="AQ190" s="1564" t="str">
        <f t="shared" si="62"/>
        <v/>
      </c>
    </row>
    <row r="191" spans="5:43">
      <c r="E191" s="1564" t="str">
        <f t="shared" si="65"/>
        <v/>
      </c>
      <c r="G191" s="1564" t="str">
        <f t="shared" si="65"/>
        <v/>
      </c>
      <c r="I191" s="1564" t="str">
        <f t="shared" si="45"/>
        <v/>
      </c>
      <c r="K191" s="1564" t="str">
        <f t="shared" si="46"/>
        <v/>
      </c>
      <c r="M191" s="1564" t="str">
        <f t="shared" si="47"/>
        <v/>
      </c>
      <c r="O191" s="1564" t="str">
        <f t="shared" si="48"/>
        <v/>
      </c>
      <c r="Q191" s="1564" t="str">
        <f t="shared" si="49"/>
        <v/>
      </c>
      <c r="S191" s="1564" t="str">
        <f t="shared" si="50"/>
        <v/>
      </c>
      <c r="U191" s="1564" t="str">
        <f t="shared" si="51"/>
        <v/>
      </c>
      <c r="W191" s="1564" t="str">
        <f t="shared" si="52"/>
        <v/>
      </c>
      <c r="Y191" s="1564" t="str">
        <f t="shared" si="53"/>
        <v/>
      </c>
      <c r="AA191" s="1564" t="str">
        <f t="shared" si="54"/>
        <v/>
      </c>
      <c r="AC191" s="1564" t="str">
        <f t="shared" si="55"/>
        <v/>
      </c>
      <c r="AE191" s="1564" t="str">
        <f t="shared" si="56"/>
        <v/>
      </c>
      <c r="AG191" s="1564" t="str">
        <f t="shared" si="57"/>
        <v/>
      </c>
      <c r="AI191" s="1564" t="str">
        <f t="shared" si="58"/>
        <v/>
      </c>
      <c r="AK191" s="1564" t="str">
        <f t="shared" si="59"/>
        <v/>
      </c>
      <c r="AM191" s="1564" t="str">
        <f t="shared" si="60"/>
        <v/>
      </c>
      <c r="AO191" s="1564" t="str">
        <f t="shared" si="61"/>
        <v/>
      </c>
      <c r="AQ191" s="1564" t="str">
        <f t="shared" si="62"/>
        <v/>
      </c>
    </row>
    <row r="192" spans="5:43">
      <c r="E192" s="1564" t="str">
        <f t="shared" si="65"/>
        <v/>
      </c>
      <c r="G192" s="1564" t="str">
        <f t="shared" si="65"/>
        <v/>
      </c>
      <c r="I192" s="1564" t="str">
        <f t="shared" si="45"/>
        <v/>
      </c>
      <c r="K192" s="1564" t="str">
        <f t="shared" si="46"/>
        <v/>
      </c>
      <c r="M192" s="1564" t="str">
        <f t="shared" si="47"/>
        <v/>
      </c>
      <c r="O192" s="1564" t="str">
        <f t="shared" si="48"/>
        <v/>
      </c>
      <c r="Q192" s="1564" t="str">
        <f t="shared" si="49"/>
        <v/>
      </c>
      <c r="S192" s="1564" t="str">
        <f t="shared" si="50"/>
        <v/>
      </c>
      <c r="U192" s="1564" t="str">
        <f t="shared" si="51"/>
        <v/>
      </c>
      <c r="W192" s="1564" t="str">
        <f t="shared" si="52"/>
        <v/>
      </c>
      <c r="Y192" s="1564" t="str">
        <f t="shared" si="53"/>
        <v/>
      </c>
      <c r="AA192" s="1564" t="str">
        <f t="shared" si="54"/>
        <v/>
      </c>
      <c r="AC192" s="1564" t="str">
        <f t="shared" si="55"/>
        <v/>
      </c>
      <c r="AE192" s="1564" t="str">
        <f t="shared" si="56"/>
        <v/>
      </c>
      <c r="AG192" s="1564" t="str">
        <f t="shared" si="57"/>
        <v/>
      </c>
      <c r="AI192" s="1564" t="str">
        <f t="shared" si="58"/>
        <v/>
      </c>
      <c r="AK192" s="1564" t="str">
        <f t="shared" si="59"/>
        <v/>
      </c>
      <c r="AM192" s="1564" t="str">
        <f t="shared" si="60"/>
        <v/>
      </c>
      <c r="AO192" s="1564" t="str">
        <f t="shared" si="61"/>
        <v/>
      </c>
      <c r="AQ192" s="1564" t="str">
        <f t="shared" si="62"/>
        <v/>
      </c>
    </row>
    <row r="193" spans="5:43">
      <c r="E193" s="1564" t="str">
        <f t="shared" si="65"/>
        <v/>
      </c>
      <c r="G193" s="1564" t="str">
        <f t="shared" si="65"/>
        <v/>
      </c>
      <c r="I193" s="1564" t="str">
        <f t="shared" si="45"/>
        <v/>
      </c>
      <c r="K193" s="1564" t="str">
        <f t="shared" si="46"/>
        <v/>
      </c>
      <c r="M193" s="1564" t="str">
        <f t="shared" si="47"/>
        <v/>
      </c>
      <c r="O193" s="1564" t="str">
        <f t="shared" si="48"/>
        <v/>
      </c>
      <c r="Q193" s="1564" t="str">
        <f t="shared" si="49"/>
        <v/>
      </c>
      <c r="S193" s="1564" t="str">
        <f t="shared" si="50"/>
        <v/>
      </c>
      <c r="U193" s="1564" t="str">
        <f t="shared" si="51"/>
        <v/>
      </c>
      <c r="W193" s="1564" t="str">
        <f t="shared" si="52"/>
        <v/>
      </c>
      <c r="Y193" s="1564" t="str">
        <f t="shared" si="53"/>
        <v/>
      </c>
      <c r="AA193" s="1564" t="str">
        <f t="shared" si="54"/>
        <v/>
      </c>
      <c r="AC193" s="1564" t="str">
        <f t="shared" si="55"/>
        <v/>
      </c>
      <c r="AE193" s="1564" t="str">
        <f t="shared" si="56"/>
        <v/>
      </c>
      <c r="AG193" s="1564" t="str">
        <f t="shared" si="57"/>
        <v/>
      </c>
      <c r="AI193" s="1564" t="str">
        <f t="shared" si="58"/>
        <v/>
      </c>
      <c r="AK193" s="1564" t="str">
        <f t="shared" si="59"/>
        <v/>
      </c>
      <c r="AM193" s="1564" t="str">
        <f t="shared" si="60"/>
        <v/>
      </c>
      <c r="AO193" s="1564" t="str">
        <f t="shared" si="61"/>
        <v/>
      </c>
      <c r="AQ193" s="1564" t="str">
        <f t="shared" si="62"/>
        <v/>
      </c>
    </row>
    <row r="194" spans="5:43">
      <c r="E194" s="1564" t="str">
        <f t="shared" si="65"/>
        <v/>
      </c>
      <c r="G194" s="1564" t="str">
        <f t="shared" si="65"/>
        <v/>
      </c>
      <c r="I194" s="1564" t="str">
        <f t="shared" si="45"/>
        <v/>
      </c>
      <c r="K194" s="1564" t="str">
        <f t="shared" si="46"/>
        <v/>
      </c>
      <c r="M194" s="1564" t="str">
        <f t="shared" si="47"/>
        <v/>
      </c>
      <c r="O194" s="1564" t="str">
        <f t="shared" si="48"/>
        <v/>
      </c>
      <c r="Q194" s="1564" t="str">
        <f t="shared" si="49"/>
        <v/>
      </c>
      <c r="S194" s="1564" t="str">
        <f t="shared" si="50"/>
        <v/>
      </c>
      <c r="U194" s="1564" t="str">
        <f t="shared" si="51"/>
        <v/>
      </c>
      <c r="W194" s="1564" t="str">
        <f t="shared" si="52"/>
        <v/>
      </c>
      <c r="Y194" s="1564" t="str">
        <f t="shared" si="53"/>
        <v/>
      </c>
      <c r="AA194" s="1564" t="str">
        <f t="shared" si="54"/>
        <v/>
      </c>
      <c r="AC194" s="1564" t="str">
        <f t="shared" si="55"/>
        <v/>
      </c>
      <c r="AE194" s="1564" t="str">
        <f t="shared" si="56"/>
        <v/>
      </c>
      <c r="AG194" s="1564" t="str">
        <f t="shared" si="57"/>
        <v/>
      </c>
      <c r="AI194" s="1564" t="str">
        <f t="shared" si="58"/>
        <v/>
      </c>
      <c r="AK194" s="1564" t="str">
        <f t="shared" si="59"/>
        <v/>
      </c>
      <c r="AM194" s="1564" t="str">
        <f t="shared" si="60"/>
        <v/>
      </c>
      <c r="AO194" s="1564" t="str">
        <f t="shared" si="61"/>
        <v/>
      </c>
      <c r="AQ194" s="1564" t="str">
        <f t="shared" si="62"/>
        <v/>
      </c>
    </row>
    <row r="195" spans="5:43">
      <c r="E195" s="1564" t="str">
        <f t="shared" si="65"/>
        <v/>
      </c>
      <c r="G195" s="1564" t="str">
        <f t="shared" si="65"/>
        <v/>
      </c>
      <c r="I195" s="1564" t="str">
        <f t="shared" si="45"/>
        <v/>
      </c>
      <c r="K195" s="1564" t="str">
        <f t="shared" si="46"/>
        <v/>
      </c>
      <c r="M195" s="1564" t="str">
        <f t="shared" si="47"/>
        <v/>
      </c>
      <c r="O195" s="1564" t="str">
        <f t="shared" si="48"/>
        <v/>
      </c>
      <c r="Q195" s="1564" t="str">
        <f t="shared" si="49"/>
        <v/>
      </c>
      <c r="S195" s="1564" t="str">
        <f t="shared" si="50"/>
        <v/>
      </c>
      <c r="U195" s="1564" t="str">
        <f t="shared" si="51"/>
        <v/>
      </c>
      <c r="W195" s="1564" t="str">
        <f t="shared" si="52"/>
        <v/>
      </c>
      <c r="Y195" s="1564" t="str">
        <f t="shared" si="53"/>
        <v/>
      </c>
      <c r="AA195" s="1564" t="str">
        <f t="shared" si="54"/>
        <v/>
      </c>
      <c r="AC195" s="1564" t="str">
        <f t="shared" si="55"/>
        <v/>
      </c>
      <c r="AE195" s="1564" t="str">
        <f t="shared" si="56"/>
        <v/>
      </c>
      <c r="AG195" s="1564" t="str">
        <f t="shared" si="57"/>
        <v/>
      </c>
      <c r="AI195" s="1564" t="str">
        <f t="shared" si="58"/>
        <v/>
      </c>
      <c r="AK195" s="1564" t="str">
        <f t="shared" si="59"/>
        <v/>
      </c>
      <c r="AM195" s="1564" t="str">
        <f t="shared" si="60"/>
        <v/>
      </c>
      <c r="AO195" s="1564" t="str">
        <f t="shared" si="61"/>
        <v/>
      </c>
      <c r="AQ195" s="1564" t="str">
        <f t="shared" si="62"/>
        <v/>
      </c>
    </row>
    <row r="196" spans="5:43">
      <c r="E196" s="1564" t="str">
        <f t="shared" si="65"/>
        <v/>
      </c>
      <c r="G196" s="1564" t="str">
        <f t="shared" si="65"/>
        <v/>
      </c>
      <c r="I196" s="1564" t="str">
        <f t="shared" si="45"/>
        <v/>
      </c>
      <c r="K196" s="1564" t="str">
        <f t="shared" si="46"/>
        <v/>
      </c>
      <c r="M196" s="1564" t="str">
        <f t="shared" si="47"/>
        <v/>
      </c>
      <c r="O196" s="1564" t="str">
        <f t="shared" si="48"/>
        <v/>
      </c>
      <c r="Q196" s="1564" t="str">
        <f t="shared" si="49"/>
        <v/>
      </c>
      <c r="S196" s="1564" t="str">
        <f t="shared" si="50"/>
        <v/>
      </c>
      <c r="U196" s="1564" t="str">
        <f t="shared" si="51"/>
        <v/>
      </c>
      <c r="W196" s="1564" t="str">
        <f t="shared" si="52"/>
        <v/>
      </c>
      <c r="Y196" s="1564" t="str">
        <f t="shared" si="53"/>
        <v/>
      </c>
      <c r="AA196" s="1564" t="str">
        <f t="shared" si="54"/>
        <v/>
      </c>
      <c r="AC196" s="1564" t="str">
        <f t="shared" si="55"/>
        <v/>
      </c>
      <c r="AE196" s="1564" t="str">
        <f t="shared" si="56"/>
        <v/>
      </c>
      <c r="AG196" s="1564" t="str">
        <f t="shared" si="57"/>
        <v/>
      </c>
      <c r="AI196" s="1564" t="str">
        <f t="shared" si="58"/>
        <v/>
      </c>
      <c r="AK196" s="1564" t="str">
        <f t="shared" si="59"/>
        <v/>
      </c>
      <c r="AM196" s="1564" t="str">
        <f t="shared" si="60"/>
        <v/>
      </c>
      <c r="AO196" s="1564" t="str">
        <f t="shared" si="61"/>
        <v/>
      </c>
      <c r="AQ196" s="1564" t="str">
        <f t="shared" si="62"/>
        <v/>
      </c>
    </row>
    <row r="197" spans="5:43">
      <c r="E197" s="1564" t="str">
        <f t="shared" si="65"/>
        <v/>
      </c>
      <c r="G197" s="1564" t="str">
        <f t="shared" si="65"/>
        <v/>
      </c>
      <c r="I197" s="1564" t="str">
        <f t="shared" si="45"/>
        <v/>
      </c>
      <c r="K197" s="1564" t="str">
        <f t="shared" si="46"/>
        <v/>
      </c>
      <c r="M197" s="1564" t="str">
        <f t="shared" si="47"/>
        <v/>
      </c>
      <c r="O197" s="1564" t="str">
        <f t="shared" si="48"/>
        <v/>
      </c>
      <c r="Q197" s="1564" t="str">
        <f t="shared" si="49"/>
        <v/>
      </c>
      <c r="S197" s="1564" t="str">
        <f t="shared" si="50"/>
        <v/>
      </c>
      <c r="U197" s="1564" t="str">
        <f t="shared" si="51"/>
        <v/>
      </c>
      <c r="W197" s="1564" t="str">
        <f t="shared" si="52"/>
        <v/>
      </c>
      <c r="Y197" s="1564" t="str">
        <f t="shared" si="53"/>
        <v/>
      </c>
      <c r="AA197" s="1564" t="str">
        <f t="shared" si="54"/>
        <v/>
      </c>
      <c r="AC197" s="1564" t="str">
        <f t="shared" si="55"/>
        <v/>
      </c>
      <c r="AE197" s="1564" t="str">
        <f t="shared" si="56"/>
        <v/>
      </c>
      <c r="AG197" s="1564" t="str">
        <f t="shared" si="57"/>
        <v/>
      </c>
      <c r="AI197" s="1564" t="str">
        <f t="shared" si="58"/>
        <v/>
      </c>
      <c r="AK197" s="1564" t="str">
        <f t="shared" si="59"/>
        <v/>
      </c>
      <c r="AM197" s="1564" t="str">
        <f t="shared" si="60"/>
        <v/>
      </c>
      <c r="AO197" s="1564" t="str">
        <f t="shared" si="61"/>
        <v/>
      </c>
      <c r="AQ197" s="1564" t="str">
        <f t="shared" si="62"/>
        <v/>
      </c>
    </row>
    <row r="198" spans="5:43">
      <c r="E198" s="1564" t="str">
        <f t="shared" si="65"/>
        <v/>
      </c>
      <c r="G198" s="1564" t="str">
        <f t="shared" si="65"/>
        <v/>
      </c>
      <c r="I198" s="1564" t="str">
        <f t="shared" si="45"/>
        <v/>
      </c>
      <c r="K198" s="1564" t="str">
        <f t="shared" si="46"/>
        <v/>
      </c>
      <c r="M198" s="1564" t="str">
        <f t="shared" si="47"/>
        <v/>
      </c>
      <c r="O198" s="1564" t="str">
        <f t="shared" si="48"/>
        <v/>
      </c>
      <c r="Q198" s="1564" t="str">
        <f t="shared" si="49"/>
        <v/>
      </c>
      <c r="S198" s="1564" t="str">
        <f t="shared" si="50"/>
        <v/>
      </c>
      <c r="U198" s="1564" t="str">
        <f t="shared" si="51"/>
        <v/>
      </c>
      <c r="W198" s="1564" t="str">
        <f t="shared" si="52"/>
        <v/>
      </c>
      <c r="Y198" s="1564" t="str">
        <f t="shared" si="53"/>
        <v/>
      </c>
      <c r="AA198" s="1564" t="str">
        <f t="shared" si="54"/>
        <v/>
      </c>
      <c r="AC198" s="1564" t="str">
        <f t="shared" si="55"/>
        <v/>
      </c>
      <c r="AE198" s="1564" t="str">
        <f t="shared" si="56"/>
        <v/>
      </c>
      <c r="AG198" s="1564" t="str">
        <f t="shared" si="57"/>
        <v/>
      </c>
      <c r="AI198" s="1564" t="str">
        <f t="shared" si="58"/>
        <v/>
      </c>
      <c r="AK198" s="1564" t="str">
        <f t="shared" si="59"/>
        <v/>
      </c>
      <c r="AM198" s="1564" t="str">
        <f t="shared" si="60"/>
        <v/>
      </c>
      <c r="AO198" s="1564" t="str">
        <f t="shared" si="61"/>
        <v/>
      </c>
      <c r="AQ198" s="1564" t="str">
        <f t="shared" si="62"/>
        <v/>
      </c>
    </row>
    <row r="199" spans="5:43">
      <c r="E199" s="1564" t="str">
        <f t="shared" si="65"/>
        <v/>
      </c>
      <c r="G199" s="1564" t="str">
        <f t="shared" si="65"/>
        <v/>
      </c>
      <c r="I199" s="1564" t="str">
        <f t="shared" si="45"/>
        <v/>
      </c>
      <c r="K199" s="1564" t="str">
        <f t="shared" si="46"/>
        <v/>
      </c>
      <c r="M199" s="1564" t="str">
        <f t="shared" si="47"/>
        <v/>
      </c>
      <c r="O199" s="1564" t="str">
        <f t="shared" si="48"/>
        <v/>
      </c>
      <c r="Q199" s="1564" t="str">
        <f t="shared" si="49"/>
        <v/>
      </c>
      <c r="S199" s="1564" t="str">
        <f t="shared" si="50"/>
        <v/>
      </c>
      <c r="U199" s="1564" t="str">
        <f t="shared" si="51"/>
        <v/>
      </c>
      <c r="W199" s="1564" t="str">
        <f t="shared" si="52"/>
        <v/>
      </c>
      <c r="Y199" s="1564" t="str">
        <f t="shared" si="53"/>
        <v/>
      </c>
      <c r="AA199" s="1564" t="str">
        <f t="shared" si="54"/>
        <v/>
      </c>
      <c r="AC199" s="1564" t="str">
        <f t="shared" si="55"/>
        <v/>
      </c>
      <c r="AE199" s="1564" t="str">
        <f t="shared" si="56"/>
        <v/>
      </c>
      <c r="AG199" s="1564" t="str">
        <f t="shared" si="57"/>
        <v/>
      </c>
      <c r="AI199" s="1564" t="str">
        <f t="shared" si="58"/>
        <v/>
      </c>
      <c r="AK199" s="1564" t="str">
        <f t="shared" si="59"/>
        <v/>
      </c>
      <c r="AM199" s="1564" t="str">
        <f t="shared" si="60"/>
        <v/>
      </c>
      <c r="AO199" s="1564" t="str">
        <f t="shared" si="61"/>
        <v/>
      </c>
      <c r="AQ199" s="1564" t="str">
        <f t="shared" si="62"/>
        <v/>
      </c>
    </row>
    <row r="200" spans="5:43">
      <c r="E200" s="1564" t="str">
        <f t="shared" si="65"/>
        <v/>
      </c>
      <c r="G200" s="1564" t="str">
        <f t="shared" si="65"/>
        <v/>
      </c>
      <c r="I200" s="1564" t="str">
        <f t="shared" si="45"/>
        <v/>
      </c>
      <c r="K200" s="1564" t="str">
        <f t="shared" si="46"/>
        <v/>
      </c>
      <c r="M200" s="1564" t="str">
        <f t="shared" si="47"/>
        <v/>
      </c>
      <c r="O200" s="1564" t="str">
        <f t="shared" si="48"/>
        <v/>
      </c>
      <c r="Q200" s="1564" t="str">
        <f t="shared" si="49"/>
        <v/>
      </c>
      <c r="S200" s="1564" t="str">
        <f t="shared" si="50"/>
        <v/>
      </c>
      <c r="U200" s="1564" t="str">
        <f t="shared" si="51"/>
        <v/>
      </c>
      <c r="W200" s="1564" t="str">
        <f t="shared" si="52"/>
        <v/>
      </c>
      <c r="Y200" s="1564" t="str">
        <f t="shared" si="53"/>
        <v/>
      </c>
      <c r="AA200" s="1564" t="str">
        <f t="shared" si="54"/>
        <v/>
      </c>
      <c r="AC200" s="1564" t="str">
        <f t="shared" si="55"/>
        <v/>
      </c>
      <c r="AE200" s="1564" t="str">
        <f t="shared" si="56"/>
        <v/>
      </c>
      <c r="AG200" s="1564" t="str">
        <f t="shared" si="57"/>
        <v/>
      </c>
      <c r="AI200" s="1564" t="str">
        <f t="shared" si="58"/>
        <v/>
      </c>
      <c r="AK200" s="1564" t="str">
        <f t="shared" si="59"/>
        <v/>
      </c>
      <c r="AM200" s="1564" t="str">
        <f t="shared" si="60"/>
        <v/>
      </c>
      <c r="AO200" s="1564" t="str">
        <f t="shared" si="61"/>
        <v/>
      </c>
      <c r="AQ200" s="1564" t="str">
        <f t="shared" si="62"/>
        <v/>
      </c>
    </row>
    <row r="201" spans="5:43">
      <c r="E201" s="1564" t="str">
        <f t="shared" si="65"/>
        <v/>
      </c>
      <c r="G201" s="1564" t="str">
        <f t="shared" si="65"/>
        <v/>
      </c>
      <c r="I201" s="1564" t="str">
        <f t="shared" si="45"/>
        <v/>
      </c>
      <c r="K201" s="1564" t="str">
        <f t="shared" si="46"/>
        <v/>
      </c>
      <c r="M201" s="1564" t="str">
        <f t="shared" si="47"/>
        <v/>
      </c>
      <c r="O201" s="1564" t="str">
        <f t="shared" si="48"/>
        <v/>
      </c>
      <c r="Q201" s="1564" t="str">
        <f t="shared" si="49"/>
        <v/>
      </c>
      <c r="S201" s="1564" t="str">
        <f t="shared" si="50"/>
        <v/>
      </c>
      <c r="U201" s="1564" t="str">
        <f t="shared" si="51"/>
        <v/>
      </c>
      <c r="W201" s="1564" t="str">
        <f t="shared" si="52"/>
        <v/>
      </c>
      <c r="Y201" s="1564" t="str">
        <f t="shared" si="53"/>
        <v/>
      </c>
      <c r="AA201" s="1564" t="str">
        <f t="shared" si="54"/>
        <v/>
      </c>
      <c r="AC201" s="1564" t="str">
        <f t="shared" si="55"/>
        <v/>
      </c>
      <c r="AE201" s="1564" t="str">
        <f t="shared" si="56"/>
        <v/>
      </c>
      <c r="AG201" s="1564" t="str">
        <f t="shared" si="57"/>
        <v/>
      </c>
      <c r="AI201" s="1564" t="str">
        <f t="shared" si="58"/>
        <v/>
      </c>
      <c r="AK201" s="1564" t="str">
        <f t="shared" si="59"/>
        <v/>
      </c>
      <c r="AM201" s="1564" t="str">
        <f t="shared" si="60"/>
        <v/>
      </c>
      <c r="AO201" s="1564" t="str">
        <f t="shared" si="61"/>
        <v/>
      </c>
      <c r="AQ201" s="1564" t="str">
        <f t="shared" si="62"/>
        <v/>
      </c>
    </row>
    <row r="202" spans="5:43">
      <c r="E202" s="1564" t="str">
        <f t="shared" si="65"/>
        <v/>
      </c>
      <c r="G202" s="1564" t="str">
        <f t="shared" si="65"/>
        <v/>
      </c>
      <c r="I202" s="1564" t="str">
        <f t="shared" si="45"/>
        <v/>
      </c>
      <c r="K202" s="1564" t="str">
        <f t="shared" si="46"/>
        <v/>
      </c>
      <c r="M202" s="1564" t="str">
        <f t="shared" si="47"/>
        <v/>
      </c>
      <c r="O202" s="1564" t="str">
        <f t="shared" si="48"/>
        <v/>
      </c>
      <c r="Q202" s="1564" t="str">
        <f t="shared" si="49"/>
        <v/>
      </c>
      <c r="S202" s="1564" t="str">
        <f t="shared" si="50"/>
        <v/>
      </c>
      <c r="U202" s="1564" t="str">
        <f t="shared" si="51"/>
        <v/>
      </c>
      <c r="W202" s="1564" t="str">
        <f t="shared" si="52"/>
        <v/>
      </c>
      <c r="Y202" s="1564" t="str">
        <f t="shared" si="53"/>
        <v/>
      </c>
      <c r="AA202" s="1564" t="str">
        <f t="shared" si="54"/>
        <v/>
      </c>
      <c r="AC202" s="1564" t="str">
        <f t="shared" si="55"/>
        <v/>
      </c>
      <c r="AE202" s="1564" t="str">
        <f t="shared" si="56"/>
        <v/>
      </c>
      <c r="AG202" s="1564" t="str">
        <f t="shared" si="57"/>
        <v/>
      </c>
      <c r="AI202" s="1564" t="str">
        <f t="shared" si="58"/>
        <v/>
      </c>
      <c r="AK202" s="1564" t="str">
        <f t="shared" si="59"/>
        <v/>
      </c>
      <c r="AM202" s="1564" t="str">
        <f t="shared" si="60"/>
        <v/>
      </c>
      <c r="AO202" s="1564" t="str">
        <f t="shared" si="61"/>
        <v/>
      </c>
      <c r="AQ202" s="1564" t="str">
        <f t="shared" si="62"/>
        <v/>
      </c>
    </row>
    <row r="203" spans="5:43">
      <c r="E203" s="1564" t="str">
        <f t="shared" si="65"/>
        <v/>
      </c>
      <c r="G203" s="1564" t="str">
        <f t="shared" si="65"/>
        <v/>
      </c>
      <c r="I203" s="1564" t="str">
        <f t="shared" si="45"/>
        <v/>
      </c>
      <c r="K203" s="1564" t="str">
        <f t="shared" si="46"/>
        <v/>
      </c>
      <c r="M203" s="1564" t="str">
        <f t="shared" si="47"/>
        <v/>
      </c>
      <c r="O203" s="1564" t="str">
        <f t="shared" si="48"/>
        <v/>
      </c>
      <c r="Q203" s="1564" t="str">
        <f t="shared" si="49"/>
        <v/>
      </c>
      <c r="S203" s="1564" t="str">
        <f t="shared" si="50"/>
        <v/>
      </c>
      <c r="U203" s="1564" t="str">
        <f t="shared" si="51"/>
        <v/>
      </c>
      <c r="W203" s="1564" t="str">
        <f t="shared" si="52"/>
        <v/>
      </c>
      <c r="Y203" s="1564" t="str">
        <f t="shared" si="53"/>
        <v/>
      </c>
      <c r="AA203" s="1564" t="str">
        <f t="shared" si="54"/>
        <v/>
      </c>
      <c r="AC203" s="1564" t="str">
        <f t="shared" si="55"/>
        <v/>
      </c>
      <c r="AE203" s="1564" t="str">
        <f t="shared" si="56"/>
        <v/>
      </c>
      <c r="AG203" s="1564" t="str">
        <f t="shared" si="57"/>
        <v/>
      </c>
      <c r="AI203" s="1564" t="str">
        <f t="shared" si="58"/>
        <v/>
      </c>
      <c r="AK203" s="1564" t="str">
        <f t="shared" si="59"/>
        <v/>
      </c>
      <c r="AM203" s="1564" t="str">
        <f t="shared" si="60"/>
        <v/>
      </c>
      <c r="AO203" s="1564" t="str">
        <f t="shared" si="61"/>
        <v/>
      </c>
      <c r="AQ203" s="1564" t="str">
        <f t="shared" si="62"/>
        <v/>
      </c>
    </row>
    <row r="204" spans="5:43">
      <c r="E204" s="1564" t="str">
        <f t="shared" si="65"/>
        <v/>
      </c>
      <c r="G204" s="1564" t="str">
        <f t="shared" si="65"/>
        <v/>
      </c>
      <c r="I204" s="1564" t="str">
        <f t="shared" si="45"/>
        <v/>
      </c>
      <c r="K204" s="1564" t="str">
        <f t="shared" si="46"/>
        <v/>
      </c>
      <c r="M204" s="1564" t="str">
        <f t="shared" si="47"/>
        <v/>
      </c>
      <c r="O204" s="1564" t="str">
        <f t="shared" si="48"/>
        <v/>
      </c>
      <c r="Q204" s="1564" t="str">
        <f t="shared" si="49"/>
        <v/>
      </c>
      <c r="S204" s="1564" t="str">
        <f t="shared" si="50"/>
        <v/>
      </c>
      <c r="U204" s="1564" t="str">
        <f t="shared" si="51"/>
        <v/>
      </c>
      <c r="W204" s="1564" t="str">
        <f t="shared" si="52"/>
        <v/>
      </c>
      <c r="Y204" s="1564" t="str">
        <f t="shared" si="53"/>
        <v/>
      </c>
      <c r="AA204" s="1564" t="str">
        <f t="shared" si="54"/>
        <v/>
      </c>
      <c r="AC204" s="1564" t="str">
        <f t="shared" si="55"/>
        <v/>
      </c>
      <c r="AE204" s="1564" t="str">
        <f t="shared" si="56"/>
        <v/>
      </c>
      <c r="AG204" s="1564" t="str">
        <f t="shared" si="57"/>
        <v/>
      </c>
      <c r="AI204" s="1564" t="str">
        <f t="shared" si="58"/>
        <v/>
      </c>
      <c r="AK204" s="1564" t="str">
        <f t="shared" si="59"/>
        <v/>
      </c>
      <c r="AM204" s="1564" t="str">
        <f t="shared" si="60"/>
        <v/>
      </c>
      <c r="AO204" s="1564" t="str">
        <f t="shared" si="61"/>
        <v/>
      </c>
      <c r="AQ204" s="1564" t="str">
        <f t="shared" si="62"/>
        <v/>
      </c>
    </row>
    <row r="205" spans="5:43">
      <c r="E205" s="1564" t="str">
        <f t="shared" ref="E205:G220" si="66">IF(OR($B205=0,D205=0),"",D205/$B205)</f>
        <v/>
      </c>
      <c r="G205" s="1564" t="str">
        <f t="shared" si="66"/>
        <v/>
      </c>
      <c r="I205" s="1564" t="str">
        <f t="shared" ref="I205:I268" si="67">IF(OR($B205=0,H205=0),"",H205/$B205)</f>
        <v/>
      </c>
      <c r="K205" s="1564" t="str">
        <f t="shared" ref="K205:K268" si="68">IF(OR($B205=0,J205=0),"",J205/$B205)</f>
        <v/>
      </c>
      <c r="M205" s="1564" t="str">
        <f t="shared" ref="M205:M268" si="69">IF(OR($B205=0,L205=0),"",L205/$B205)</f>
        <v/>
      </c>
      <c r="O205" s="1564" t="str">
        <f t="shared" ref="O205:O268" si="70">IF(OR($B205=0,N205=0),"",N205/$B205)</f>
        <v/>
      </c>
      <c r="Q205" s="1564" t="str">
        <f t="shared" ref="Q205:Q268" si="71">IF(OR($B205=0,P205=0),"",P205/$B205)</f>
        <v/>
      </c>
      <c r="S205" s="1564" t="str">
        <f t="shared" ref="S205:S268" si="72">IF(OR($B205=0,R205=0),"",R205/$B205)</f>
        <v/>
      </c>
      <c r="U205" s="1564" t="str">
        <f t="shared" ref="U205:U268" si="73">IF(OR($B205=0,T205=0),"",T205/$B205)</f>
        <v/>
      </c>
      <c r="W205" s="1564" t="str">
        <f t="shared" ref="W205:W268" si="74">IF(OR($B205=0,V205=0),"",V205/$B205)</f>
        <v/>
      </c>
      <c r="Y205" s="1564" t="str">
        <f t="shared" ref="Y205:Y268" si="75">IF(OR($B205=0,X205=0),"",X205/$B205)</f>
        <v/>
      </c>
      <c r="AA205" s="1564" t="str">
        <f t="shared" ref="AA205:AA268" si="76">IF(OR($B205=0,Z205=0),"",Z205/$B205)</f>
        <v/>
      </c>
      <c r="AC205" s="1564" t="str">
        <f t="shared" ref="AC205:AC268" si="77">IF(OR($B205=0,AB205=0),"",AB205/$B205)</f>
        <v/>
      </c>
      <c r="AE205" s="1564" t="str">
        <f t="shared" ref="AE205:AE268" si="78">IF(OR($B205=0,AD205=0),"",AD205/$B205)</f>
        <v/>
      </c>
      <c r="AG205" s="1564" t="str">
        <f t="shared" ref="AG205:AG268" si="79">IF(OR($B205=0,AF205=0),"",AF205/$B205)</f>
        <v/>
      </c>
      <c r="AI205" s="1564" t="str">
        <f t="shared" ref="AI205:AI268" si="80">IF(OR($B205=0,AH205=0),"",AH205/$B205)</f>
        <v/>
      </c>
      <c r="AK205" s="1564" t="str">
        <f t="shared" ref="AK205:AK268" si="81">IF(OR($B205=0,AJ205=0),"",AJ205/$B205)</f>
        <v/>
      </c>
      <c r="AM205" s="1564" t="str">
        <f t="shared" ref="AM205:AM268" si="82">IF(OR($B205=0,AL205=0),"",AL205/$B205)</f>
        <v/>
      </c>
      <c r="AO205" s="1564" t="str">
        <f t="shared" ref="AO205:AO268" si="83">IF(OR($B205=0,AN205=0),"",AN205/$B205)</f>
        <v/>
      </c>
      <c r="AQ205" s="1564" t="str">
        <f t="shared" ref="AQ205:AQ268" si="84">IF(OR($B205=0,AP205=0),"",AP205/$B205)</f>
        <v/>
      </c>
    </row>
    <row r="206" spans="5:43">
      <c r="E206" s="1564" t="str">
        <f t="shared" si="66"/>
        <v/>
      </c>
      <c r="G206" s="1564" t="str">
        <f t="shared" si="66"/>
        <v/>
      </c>
      <c r="I206" s="1564" t="str">
        <f t="shared" si="67"/>
        <v/>
      </c>
      <c r="K206" s="1564" t="str">
        <f t="shared" si="68"/>
        <v/>
      </c>
      <c r="M206" s="1564" t="str">
        <f t="shared" si="69"/>
        <v/>
      </c>
      <c r="O206" s="1564" t="str">
        <f t="shared" si="70"/>
        <v/>
      </c>
      <c r="Q206" s="1564" t="str">
        <f t="shared" si="71"/>
        <v/>
      </c>
      <c r="S206" s="1564" t="str">
        <f t="shared" si="72"/>
        <v/>
      </c>
      <c r="U206" s="1564" t="str">
        <f t="shared" si="73"/>
        <v/>
      </c>
      <c r="W206" s="1564" t="str">
        <f t="shared" si="74"/>
        <v/>
      </c>
      <c r="Y206" s="1564" t="str">
        <f t="shared" si="75"/>
        <v/>
      </c>
      <c r="AA206" s="1564" t="str">
        <f t="shared" si="76"/>
        <v/>
      </c>
      <c r="AC206" s="1564" t="str">
        <f t="shared" si="77"/>
        <v/>
      </c>
      <c r="AE206" s="1564" t="str">
        <f t="shared" si="78"/>
        <v/>
      </c>
      <c r="AG206" s="1564" t="str">
        <f t="shared" si="79"/>
        <v/>
      </c>
      <c r="AI206" s="1564" t="str">
        <f t="shared" si="80"/>
        <v/>
      </c>
      <c r="AK206" s="1564" t="str">
        <f t="shared" si="81"/>
        <v/>
      </c>
      <c r="AM206" s="1564" t="str">
        <f t="shared" si="82"/>
        <v/>
      </c>
      <c r="AO206" s="1564" t="str">
        <f t="shared" si="83"/>
        <v/>
      </c>
      <c r="AQ206" s="1564" t="str">
        <f t="shared" si="84"/>
        <v/>
      </c>
    </row>
    <row r="207" spans="5:43">
      <c r="E207" s="1564" t="str">
        <f t="shared" si="66"/>
        <v/>
      </c>
      <c r="G207" s="1564" t="str">
        <f t="shared" si="66"/>
        <v/>
      </c>
      <c r="I207" s="1564" t="str">
        <f t="shared" si="67"/>
        <v/>
      </c>
      <c r="K207" s="1564" t="str">
        <f t="shared" si="68"/>
        <v/>
      </c>
      <c r="M207" s="1564" t="str">
        <f t="shared" si="69"/>
        <v/>
      </c>
      <c r="O207" s="1564" t="str">
        <f t="shared" si="70"/>
        <v/>
      </c>
      <c r="Q207" s="1564" t="str">
        <f t="shared" si="71"/>
        <v/>
      </c>
      <c r="S207" s="1564" t="str">
        <f t="shared" si="72"/>
        <v/>
      </c>
      <c r="U207" s="1564" t="str">
        <f t="shared" si="73"/>
        <v/>
      </c>
      <c r="W207" s="1564" t="str">
        <f t="shared" si="74"/>
        <v/>
      </c>
      <c r="Y207" s="1564" t="str">
        <f t="shared" si="75"/>
        <v/>
      </c>
      <c r="AA207" s="1564" t="str">
        <f t="shared" si="76"/>
        <v/>
      </c>
      <c r="AC207" s="1564" t="str">
        <f t="shared" si="77"/>
        <v/>
      </c>
      <c r="AE207" s="1564" t="str">
        <f t="shared" si="78"/>
        <v/>
      </c>
      <c r="AG207" s="1564" t="str">
        <f t="shared" si="79"/>
        <v/>
      </c>
      <c r="AI207" s="1564" t="str">
        <f t="shared" si="80"/>
        <v/>
      </c>
      <c r="AK207" s="1564" t="str">
        <f t="shared" si="81"/>
        <v/>
      </c>
      <c r="AM207" s="1564" t="str">
        <f t="shared" si="82"/>
        <v/>
      </c>
      <c r="AO207" s="1564" t="str">
        <f t="shared" si="83"/>
        <v/>
      </c>
      <c r="AQ207" s="1564" t="str">
        <f t="shared" si="84"/>
        <v/>
      </c>
    </row>
    <row r="208" spans="5:43">
      <c r="E208" s="1564" t="str">
        <f t="shared" si="66"/>
        <v/>
      </c>
      <c r="G208" s="1564" t="str">
        <f t="shared" si="66"/>
        <v/>
      </c>
      <c r="I208" s="1564" t="str">
        <f t="shared" si="67"/>
        <v/>
      </c>
      <c r="K208" s="1564" t="str">
        <f t="shared" si="68"/>
        <v/>
      </c>
      <c r="M208" s="1564" t="str">
        <f t="shared" si="69"/>
        <v/>
      </c>
      <c r="O208" s="1564" t="str">
        <f t="shared" si="70"/>
        <v/>
      </c>
      <c r="Q208" s="1564" t="str">
        <f t="shared" si="71"/>
        <v/>
      </c>
      <c r="S208" s="1564" t="str">
        <f t="shared" si="72"/>
        <v/>
      </c>
      <c r="U208" s="1564" t="str">
        <f t="shared" si="73"/>
        <v/>
      </c>
      <c r="W208" s="1564" t="str">
        <f t="shared" si="74"/>
        <v/>
      </c>
      <c r="Y208" s="1564" t="str">
        <f t="shared" si="75"/>
        <v/>
      </c>
      <c r="AA208" s="1564" t="str">
        <f t="shared" si="76"/>
        <v/>
      </c>
      <c r="AC208" s="1564" t="str">
        <f t="shared" si="77"/>
        <v/>
      </c>
      <c r="AE208" s="1564" t="str">
        <f t="shared" si="78"/>
        <v/>
      </c>
      <c r="AG208" s="1564" t="str">
        <f t="shared" si="79"/>
        <v/>
      </c>
      <c r="AI208" s="1564" t="str">
        <f t="shared" si="80"/>
        <v/>
      </c>
      <c r="AK208" s="1564" t="str">
        <f t="shared" si="81"/>
        <v/>
      </c>
      <c r="AM208" s="1564" t="str">
        <f t="shared" si="82"/>
        <v/>
      </c>
      <c r="AO208" s="1564" t="str">
        <f t="shared" si="83"/>
        <v/>
      </c>
      <c r="AQ208" s="1564" t="str">
        <f t="shared" si="84"/>
        <v/>
      </c>
    </row>
    <row r="209" spans="5:43">
      <c r="E209" s="1564" t="str">
        <f t="shared" si="66"/>
        <v/>
      </c>
      <c r="G209" s="1564" t="str">
        <f t="shared" si="66"/>
        <v/>
      </c>
      <c r="I209" s="1564" t="str">
        <f t="shared" si="67"/>
        <v/>
      </c>
      <c r="K209" s="1564" t="str">
        <f t="shared" si="68"/>
        <v/>
      </c>
      <c r="M209" s="1564" t="str">
        <f t="shared" si="69"/>
        <v/>
      </c>
      <c r="O209" s="1564" t="str">
        <f t="shared" si="70"/>
        <v/>
      </c>
      <c r="Q209" s="1564" t="str">
        <f t="shared" si="71"/>
        <v/>
      </c>
      <c r="S209" s="1564" t="str">
        <f t="shared" si="72"/>
        <v/>
      </c>
      <c r="U209" s="1564" t="str">
        <f t="shared" si="73"/>
        <v/>
      </c>
      <c r="W209" s="1564" t="str">
        <f t="shared" si="74"/>
        <v/>
      </c>
      <c r="Y209" s="1564" t="str">
        <f t="shared" si="75"/>
        <v/>
      </c>
      <c r="AA209" s="1564" t="str">
        <f t="shared" si="76"/>
        <v/>
      </c>
      <c r="AC209" s="1564" t="str">
        <f t="shared" si="77"/>
        <v/>
      </c>
      <c r="AE209" s="1564" t="str">
        <f t="shared" si="78"/>
        <v/>
      </c>
      <c r="AG209" s="1564" t="str">
        <f t="shared" si="79"/>
        <v/>
      </c>
      <c r="AI209" s="1564" t="str">
        <f t="shared" si="80"/>
        <v/>
      </c>
      <c r="AK209" s="1564" t="str">
        <f t="shared" si="81"/>
        <v/>
      </c>
      <c r="AM209" s="1564" t="str">
        <f t="shared" si="82"/>
        <v/>
      </c>
      <c r="AO209" s="1564" t="str">
        <f t="shared" si="83"/>
        <v/>
      </c>
      <c r="AQ209" s="1564" t="str">
        <f t="shared" si="84"/>
        <v/>
      </c>
    </row>
    <row r="210" spans="5:43">
      <c r="E210" s="1564" t="str">
        <f t="shared" si="66"/>
        <v/>
      </c>
      <c r="G210" s="1564" t="str">
        <f t="shared" si="66"/>
        <v/>
      </c>
      <c r="I210" s="1564" t="str">
        <f t="shared" si="67"/>
        <v/>
      </c>
      <c r="K210" s="1564" t="str">
        <f t="shared" si="68"/>
        <v/>
      </c>
      <c r="M210" s="1564" t="str">
        <f t="shared" si="69"/>
        <v/>
      </c>
      <c r="O210" s="1564" t="str">
        <f t="shared" si="70"/>
        <v/>
      </c>
      <c r="Q210" s="1564" t="str">
        <f t="shared" si="71"/>
        <v/>
      </c>
      <c r="S210" s="1564" t="str">
        <f t="shared" si="72"/>
        <v/>
      </c>
      <c r="U210" s="1564" t="str">
        <f t="shared" si="73"/>
        <v/>
      </c>
      <c r="W210" s="1564" t="str">
        <f t="shared" si="74"/>
        <v/>
      </c>
      <c r="Y210" s="1564" t="str">
        <f t="shared" si="75"/>
        <v/>
      </c>
      <c r="AA210" s="1564" t="str">
        <f t="shared" si="76"/>
        <v/>
      </c>
      <c r="AC210" s="1564" t="str">
        <f t="shared" si="77"/>
        <v/>
      </c>
      <c r="AE210" s="1564" t="str">
        <f t="shared" si="78"/>
        <v/>
      </c>
      <c r="AG210" s="1564" t="str">
        <f t="shared" si="79"/>
        <v/>
      </c>
      <c r="AI210" s="1564" t="str">
        <f t="shared" si="80"/>
        <v/>
      </c>
      <c r="AK210" s="1564" t="str">
        <f t="shared" si="81"/>
        <v/>
      </c>
      <c r="AM210" s="1564" t="str">
        <f t="shared" si="82"/>
        <v/>
      </c>
      <c r="AO210" s="1564" t="str">
        <f t="shared" si="83"/>
        <v/>
      </c>
      <c r="AQ210" s="1564" t="str">
        <f t="shared" si="84"/>
        <v/>
      </c>
    </row>
    <row r="211" spans="5:43">
      <c r="E211" s="1564" t="str">
        <f t="shared" si="66"/>
        <v/>
      </c>
      <c r="G211" s="1564" t="str">
        <f t="shared" si="66"/>
        <v/>
      </c>
      <c r="I211" s="1564" t="str">
        <f t="shared" si="67"/>
        <v/>
      </c>
      <c r="K211" s="1564" t="str">
        <f t="shared" si="68"/>
        <v/>
      </c>
      <c r="M211" s="1564" t="str">
        <f t="shared" si="69"/>
        <v/>
      </c>
      <c r="O211" s="1564" t="str">
        <f t="shared" si="70"/>
        <v/>
      </c>
      <c r="Q211" s="1564" t="str">
        <f t="shared" si="71"/>
        <v/>
      </c>
      <c r="S211" s="1564" t="str">
        <f t="shared" si="72"/>
        <v/>
      </c>
      <c r="U211" s="1564" t="str">
        <f t="shared" si="73"/>
        <v/>
      </c>
      <c r="W211" s="1564" t="str">
        <f t="shared" si="74"/>
        <v/>
      </c>
      <c r="Y211" s="1564" t="str">
        <f t="shared" si="75"/>
        <v/>
      </c>
      <c r="AA211" s="1564" t="str">
        <f t="shared" si="76"/>
        <v/>
      </c>
      <c r="AC211" s="1564" t="str">
        <f t="shared" si="77"/>
        <v/>
      </c>
      <c r="AE211" s="1564" t="str">
        <f t="shared" si="78"/>
        <v/>
      </c>
      <c r="AG211" s="1564" t="str">
        <f t="shared" si="79"/>
        <v/>
      </c>
      <c r="AI211" s="1564" t="str">
        <f t="shared" si="80"/>
        <v/>
      </c>
      <c r="AK211" s="1564" t="str">
        <f t="shared" si="81"/>
        <v/>
      </c>
      <c r="AM211" s="1564" t="str">
        <f t="shared" si="82"/>
        <v/>
      </c>
      <c r="AO211" s="1564" t="str">
        <f t="shared" si="83"/>
        <v/>
      </c>
      <c r="AQ211" s="1564" t="str">
        <f t="shared" si="84"/>
        <v/>
      </c>
    </row>
    <row r="212" spans="5:43">
      <c r="E212" s="1564" t="str">
        <f t="shared" si="66"/>
        <v/>
      </c>
      <c r="G212" s="1564" t="str">
        <f t="shared" si="66"/>
        <v/>
      </c>
      <c r="I212" s="1564" t="str">
        <f t="shared" si="67"/>
        <v/>
      </c>
      <c r="K212" s="1564" t="str">
        <f t="shared" si="68"/>
        <v/>
      </c>
      <c r="M212" s="1564" t="str">
        <f t="shared" si="69"/>
        <v/>
      </c>
      <c r="O212" s="1564" t="str">
        <f t="shared" si="70"/>
        <v/>
      </c>
      <c r="Q212" s="1564" t="str">
        <f t="shared" si="71"/>
        <v/>
      </c>
      <c r="S212" s="1564" t="str">
        <f t="shared" si="72"/>
        <v/>
      </c>
      <c r="U212" s="1564" t="str">
        <f t="shared" si="73"/>
        <v/>
      </c>
      <c r="W212" s="1564" t="str">
        <f t="shared" si="74"/>
        <v/>
      </c>
      <c r="Y212" s="1564" t="str">
        <f t="shared" si="75"/>
        <v/>
      </c>
      <c r="AA212" s="1564" t="str">
        <f t="shared" si="76"/>
        <v/>
      </c>
      <c r="AC212" s="1564" t="str">
        <f t="shared" si="77"/>
        <v/>
      </c>
      <c r="AE212" s="1564" t="str">
        <f t="shared" si="78"/>
        <v/>
      </c>
      <c r="AG212" s="1564" t="str">
        <f t="shared" si="79"/>
        <v/>
      </c>
      <c r="AI212" s="1564" t="str">
        <f t="shared" si="80"/>
        <v/>
      </c>
      <c r="AK212" s="1564" t="str">
        <f t="shared" si="81"/>
        <v/>
      </c>
      <c r="AM212" s="1564" t="str">
        <f t="shared" si="82"/>
        <v/>
      </c>
      <c r="AO212" s="1564" t="str">
        <f t="shared" si="83"/>
        <v/>
      </c>
      <c r="AQ212" s="1564" t="str">
        <f t="shared" si="84"/>
        <v/>
      </c>
    </row>
    <row r="213" spans="5:43">
      <c r="E213" s="1564" t="str">
        <f t="shared" si="66"/>
        <v/>
      </c>
      <c r="G213" s="1564" t="str">
        <f t="shared" si="66"/>
        <v/>
      </c>
      <c r="I213" s="1564" t="str">
        <f t="shared" si="67"/>
        <v/>
      </c>
      <c r="K213" s="1564" t="str">
        <f t="shared" si="68"/>
        <v/>
      </c>
      <c r="M213" s="1564" t="str">
        <f t="shared" si="69"/>
        <v/>
      </c>
      <c r="O213" s="1564" t="str">
        <f t="shared" si="70"/>
        <v/>
      </c>
      <c r="Q213" s="1564" t="str">
        <f t="shared" si="71"/>
        <v/>
      </c>
      <c r="S213" s="1564" t="str">
        <f t="shared" si="72"/>
        <v/>
      </c>
      <c r="U213" s="1564" t="str">
        <f t="shared" si="73"/>
        <v/>
      </c>
      <c r="W213" s="1564" t="str">
        <f t="shared" si="74"/>
        <v/>
      </c>
      <c r="Y213" s="1564" t="str">
        <f t="shared" si="75"/>
        <v/>
      </c>
      <c r="AA213" s="1564" t="str">
        <f t="shared" si="76"/>
        <v/>
      </c>
      <c r="AC213" s="1564" t="str">
        <f t="shared" si="77"/>
        <v/>
      </c>
      <c r="AE213" s="1564" t="str">
        <f t="shared" si="78"/>
        <v/>
      </c>
      <c r="AG213" s="1564" t="str">
        <f t="shared" si="79"/>
        <v/>
      </c>
      <c r="AI213" s="1564" t="str">
        <f t="shared" si="80"/>
        <v/>
      </c>
      <c r="AK213" s="1564" t="str">
        <f t="shared" si="81"/>
        <v/>
      </c>
      <c r="AM213" s="1564" t="str">
        <f t="shared" si="82"/>
        <v/>
      </c>
      <c r="AO213" s="1564" t="str">
        <f t="shared" si="83"/>
        <v/>
      </c>
      <c r="AQ213" s="1564" t="str">
        <f t="shared" si="84"/>
        <v/>
      </c>
    </row>
    <row r="214" spans="5:43">
      <c r="E214" s="1564" t="str">
        <f t="shared" si="66"/>
        <v/>
      </c>
      <c r="G214" s="1564" t="str">
        <f t="shared" si="66"/>
        <v/>
      </c>
      <c r="I214" s="1564" t="str">
        <f t="shared" si="67"/>
        <v/>
      </c>
      <c r="K214" s="1564" t="str">
        <f t="shared" si="68"/>
        <v/>
      </c>
      <c r="M214" s="1564" t="str">
        <f t="shared" si="69"/>
        <v/>
      </c>
      <c r="O214" s="1564" t="str">
        <f t="shared" si="70"/>
        <v/>
      </c>
      <c r="Q214" s="1564" t="str">
        <f t="shared" si="71"/>
        <v/>
      </c>
      <c r="S214" s="1564" t="str">
        <f t="shared" si="72"/>
        <v/>
      </c>
      <c r="U214" s="1564" t="str">
        <f t="shared" si="73"/>
        <v/>
      </c>
      <c r="W214" s="1564" t="str">
        <f t="shared" si="74"/>
        <v/>
      </c>
      <c r="Y214" s="1564" t="str">
        <f t="shared" si="75"/>
        <v/>
      </c>
      <c r="AA214" s="1564" t="str">
        <f t="shared" si="76"/>
        <v/>
      </c>
      <c r="AC214" s="1564" t="str">
        <f t="shared" si="77"/>
        <v/>
      </c>
      <c r="AE214" s="1564" t="str">
        <f t="shared" si="78"/>
        <v/>
      </c>
      <c r="AG214" s="1564" t="str">
        <f t="shared" si="79"/>
        <v/>
      </c>
      <c r="AI214" s="1564" t="str">
        <f t="shared" si="80"/>
        <v/>
      </c>
      <c r="AK214" s="1564" t="str">
        <f t="shared" si="81"/>
        <v/>
      </c>
      <c r="AM214" s="1564" t="str">
        <f t="shared" si="82"/>
        <v/>
      </c>
      <c r="AO214" s="1564" t="str">
        <f t="shared" si="83"/>
        <v/>
      </c>
      <c r="AQ214" s="1564" t="str">
        <f t="shared" si="84"/>
        <v/>
      </c>
    </row>
    <row r="215" spans="5:43">
      <c r="E215" s="1564" t="str">
        <f t="shared" si="66"/>
        <v/>
      </c>
      <c r="G215" s="1564" t="str">
        <f t="shared" si="66"/>
        <v/>
      </c>
      <c r="I215" s="1564" t="str">
        <f t="shared" si="67"/>
        <v/>
      </c>
      <c r="K215" s="1564" t="str">
        <f t="shared" si="68"/>
        <v/>
      </c>
      <c r="M215" s="1564" t="str">
        <f t="shared" si="69"/>
        <v/>
      </c>
      <c r="O215" s="1564" t="str">
        <f t="shared" si="70"/>
        <v/>
      </c>
      <c r="Q215" s="1564" t="str">
        <f t="shared" si="71"/>
        <v/>
      </c>
      <c r="S215" s="1564" t="str">
        <f t="shared" si="72"/>
        <v/>
      </c>
      <c r="U215" s="1564" t="str">
        <f t="shared" si="73"/>
        <v/>
      </c>
      <c r="W215" s="1564" t="str">
        <f t="shared" si="74"/>
        <v/>
      </c>
      <c r="Y215" s="1564" t="str">
        <f t="shared" si="75"/>
        <v/>
      </c>
      <c r="AA215" s="1564" t="str">
        <f t="shared" si="76"/>
        <v/>
      </c>
      <c r="AC215" s="1564" t="str">
        <f t="shared" si="77"/>
        <v/>
      </c>
      <c r="AE215" s="1564" t="str">
        <f t="shared" si="78"/>
        <v/>
      </c>
      <c r="AG215" s="1564" t="str">
        <f t="shared" si="79"/>
        <v/>
      </c>
      <c r="AI215" s="1564" t="str">
        <f t="shared" si="80"/>
        <v/>
      </c>
      <c r="AK215" s="1564" t="str">
        <f t="shared" si="81"/>
        <v/>
      </c>
      <c r="AM215" s="1564" t="str">
        <f t="shared" si="82"/>
        <v/>
      </c>
      <c r="AO215" s="1564" t="str">
        <f t="shared" si="83"/>
        <v/>
      </c>
      <c r="AQ215" s="1564" t="str">
        <f t="shared" si="84"/>
        <v/>
      </c>
    </row>
    <row r="216" spans="5:43">
      <c r="E216" s="1564" t="str">
        <f t="shared" si="66"/>
        <v/>
      </c>
      <c r="G216" s="1564" t="str">
        <f t="shared" si="66"/>
        <v/>
      </c>
      <c r="I216" s="1564" t="str">
        <f t="shared" si="67"/>
        <v/>
      </c>
      <c r="K216" s="1564" t="str">
        <f t="shared" si="68"/>
        <v/>
      </c>
      <c r="M216" s="1564" t="str">
        <f t="shared" si="69"/>
        <v/>
      </c>
      <c r="O216" s="1564" t="str">
        <f t="shared" si="70"/>
        <v/>
      </c>
      <c r="Q216" s="1564" t="str">
        <f t="shared" si="71"/>
        <v/>
      </c>
      <c r="S216" s="1564" t="str">
        <f t="shared" si="72"/>
        <v/>
      </c>
      <c r="U216" s="1564" t="str">
        <f t="shared" si="73"/>
        <v/>
      </c>
      <c r="W216" s="1564" t="str">
        <f t="shared" si="74"/>
        <v/>
      </c>
      <c r="Y216" s="1564" t="str">
        <f t="shared" si="75"/>
        <v/>
      </c>
      <c r="AA216" s="1564" t="str">
        <f t="shared" si="76"/>
        <v/>
      </c>
      <c r="AC216" s="1564" t="str">
        <f t="shared" si="77"/>
        <v/>
      </c>
      <c r="AE216" s="1564" t="str">
        <f t="shared" si="78"/>
        <v/>
      </c>
      <c r="AG216" s="1564" t="str">
        <f t="shared" si="79"/>
        <v/>
      </c>
      <c r="AI216" s="1564" t="str">
        <f t="shared" si="80"/>
        <v/>
      </c>
      <c r="AK216" s="1564" t="str">
        <f t="shared" si="81"/>
        <v/>
      </c>
      <c r="AM216" s="1564" t="str">
        <f t="shared" si="82"/>
        <v/>
      </c>
      <c r="AO216" s="1564" t="str">
        <f t="shared" si="83"/>
        <v/>
      </c>
      <c r="AQ216" s="1564" t="str">
        <f t="shared" si="84"/>
        <v/>
      </c>
    </row>
    <row r="217" spans="5:43">
      <c r="E217" s="1564" t="str">
        <f t="shared" si="66"/>
        <v/>
      </c>
      <c r="G217" s="1564" t="str">
        <f t="shared" si="66"/>
        <v/>
      </c>
      <c r="I217" s="1564" t="str">
        <f t="shared" si="67"/>
        <v/>
      </c>
      <c r="K217" s="1564" t="str">
        <f t="shared" si="68"/>
        <v/>
      </c>
      <c r="M217" s="1564" t="str">
        <f t="shared" si="69"/>
        <v/>
      </c>
      <c r="O217" s="1564" t="str">
        <f t="shared" si="70"/>
        <v/>
      </c>
      <c r="Q217" s="1564" t="str">
        <f t="shared" si="71"/>
        <v/>
      </c>
      <c r="S217" s="1564" t="str">
        <f t="shared" si="72"/>
        <v/>
      </c>
      <c r="U217" s="1564" t="str">
        <f t="shared" si="73"/>
        <v/>
      </c>
      <c r="W217" s="1564" t="str">
        <f t="shared" si="74"/>
        <v/>
      </c>
      <c r="Y217" s="1564" t="str">
        <f t="shared" si="75"/>
        <v/>
      </c>
      <c r="AA217" s="1564" t="str">
        <f t="shared" si="76"/>
        <v/>
      </c>
      <c r="AC217" s="1564" t="str">
        <f t="shared" si="77"/>
        <v/>
      </c>
      <c r="AE217" s="1564" t="str">
        <f t="shared" si="78"/>
        <v/>
      </c>
      <c r="AG217" s="1564" t="str">
        <f t="shared" si="79"/>
        <v/>
      </c>
      <c r="AI217" s="1564" t="str">
        <f t="shared" si="80"/>
        <v/>
      </c>
      <c r="AK217" s="1564" t="str">
        <f t="shared" si="81"/>
        <v/>
      </c>
      <c r="AM217" s="1564" t="str">
        <f t="shared" si="82"/>
        <v/>
      </c>
      <c r="AO217" s="1564" t="str">
        <f t="shared" si="83"/>
        <v/>
      </c>
      <c r="AQ217" s="1564" t="str">
        <f t="shared" si="84"/>
        <v/>
      </c>
    </row>
    <row r="218" spans="5:43">
      <c r="E218" s="1564" t="str">
        <f t="shared" si="66"/>
        <v/>
      </c>
      <c r="G218" s="1564" t="str">
        <f t="shared" si="66"/>
        <v/>
      </c>
      <c r="I218" s="1564" t="str">
        <f t="shared" si="67"/>
        <v/>
      </c>
      <c r="K218" s="1564" t="str">
        <f t="shared" si="68"/>
        <v/>
      </c>
      <c r="M218" s="1564" t="str">
        <f t="shared" si="69"/>
        <v/>
      </c>
      <c r="O218" s="1564" t="str">
        <f t="shared" si="70"/>
        <v/>
      </c>
      <c r="Q218" s="1564" t="str">
        <f t="shared" si="71"/>
        <v/>
      </c>
      <c r="S218" s="1564" t="str">
        <f t="shared" si="72"/>
        <v/>
      </c>
      <c r="U218" s="1564" t="str">
        <f t="shared" si="73"/>
        <v/>
      </c>
      <c r="W218" s="1564" t="str">
        <f t="shared" si="74"/>
        <v/>
      </c>
      <c r="Y218" s="1564" t="str">
        <f t="shared" si="75"/>
        <v/>
      </c>
      <c r="AA218" s="1564" t="str">
        <f t="shared" si="76"/>
        <v/>
      </c>
      <c r="AC218" s="1564" t="str">
        <f t="shared" si="77"/>
        <v/>
      </c>
      <c r="AE218" s="1564" t="str">
        <f t="shared" si="78"/>
        <v/>
      </c>
      <c r="AG218" s="1564" t="str">
        <f t="shared" si="79"/>
        <v/>
      </c>
      <c r="AI218" s="1564" t="str">
        <f t="shared" si="80"/>
        <v/>
      </c>
      <c r="AK218" s="1564" t="str">
        <f t="shared" si="81"/>
        <v/>
      </c>
      <c r="AM218" s="1564" t="str">
        <f t="shared" si="82"/>
        <v/>
      </c>
      <c r="AO218" s="1564" t="str">
        <f t="shared" si="83"/>
        <v/>
      </c>
      <c r="AQ218" s="1564" t="str">
        <f t="shared" si="84"/>
        <v/>
      </c>
    </row>
    <row r="219" spans="5:43">
      <c r="E219" s="1564" t="str">
        <f t="shared" si="66"/>
        <v/>
      </c>
      <c r="G219" s="1564" t="str">
        <f t="shared" si="66"/>
        <v/>
      </c>
      <c r="I219" s="1564" t="str">
        <f t="shared" si="67"/>
        <v/>
      </c>
      <c r="K219" s="1564" t="str">
        <f t="shared" si="68"/>
        <v/>
      </c>
      <c r="M219" s="1564" t="str">
        <f t="shared" si="69"/>
        <v/>
      </c>
      <c r="O219" s="1564" t="str">
        <f t="shared" si="70"/>
        <v/>
      </c>
      <c r="Q219" s="1564" t="str">
        <f t="shared" si="71"/>
        <v/>
      </c>
      <c r="S219" s="1564" t="str">
        <f t="shared" si="72"/>
        <v/>
      </c>
      <c r="U219" s="1564" t="str">
        <f t="shared" si="73"/>
        <v/>
      </c>
      <c r="W219" s="1564" t="str">
        <f t="shared" si="74"/>
        <v/>
      </c>
      <c r="Y219" s="1564" t="str">
        <f t="shared" si="75"/>
        <v/>
      </c>
      <c r="AA219" s="1564" t="str">
        <f t="shared" si="76"/>
        <v/>
      </c>
      <c r="AC219" s="1564" t="str">
        <f t="shared" si="77"/>
        <v/>
      </c>
      <c r="AE219" s="1564" t="str">
        <f t="shared" si="78"/>
        <v/>
      </c>
      <c r="AG219" s="1564" t="str">
        <f t="shared" si="79"/>
        <v/>
      </c>
      <c r="AI219" s="1564" t="str">
        <f t="shared" si="80"/>
        <v/>
      </c>
      <c r="AK219" s="1564" t="str">
        <f t="shared" si="81"/>
        <v/>
      </c>
      <c r="AM219" s="1564" t="str">
        <f t="shared" si="82"/>
        <v/>
      </c>
      <c r="AO219" s="1564" t="str">
        <f t="shared" si="83"/>
        <v/>
      </c>
      <c r="AQ219" s="1564" t="str">
        <f t="shared" si="84"/>
        <v/>
      </c>
    </row>
    <row r="220" spans="5:43">
      <c r="E220" s="1564" t="str">
        <f t="shared" si="66"/>
        <v/>
      </c>
      <c r="G220" s="1564" t="str">
        <f t="shared" si="66"/>
        <v/>
      </c>
      <c r="I220" s="1564" t="str">
        <f t="shared" si="67"/>
        <v/>
      </c>
      <c r="K220" s="1564" t="str">
        <f t="shared" si="68"/>
        <v/>
      </c>
      <c r="M220" s="1564" t="str">
        <f t="shared" si="69"/>
        <v/>
      </c>
      <c r="O220" s="1564" t="str">
        <f t="shared" si="70"/>
        <v/>
      </c>
      <c r="Q220" s="1564" t="str">
        <f t="shared" si="71"/>
        <v/>
      </c>
      <c r="S220" s="1564" t="str">
        <f t="shared" si="72"/>
        <v/>
      </c>
      <c r="U220" s="1564" t="str">
        <f t="shared" si="73"/>
        <v/>
      </c>
      <c r="W220" s="1564" t="str">
        <f t="shared" si="74"/>
        <v/>
      </c>
      <c r="Y220" s="1564" t="str">
        <f t="shared" si="75"/>
        <v/>
      </c>
      <c r="AA220" s="1564" t="str">
        <f t="shared" si="76"/>
        <v/>
      </c>
      <c r="AC220" s="1564" t="str">
        <f t="shared" si="77"/>
        <v/>
      </c>
      <c r="AE220" s="1564" t="str">
        <f t="shared" si="78"/>
        <v/>
      </c>
      <c r="AG220" s="1564" t="str">
        <f t="shared" si="79"/>
        <v/>
      </c>
      <c r="AI220" s="1564" t="str">
        <f t="shared" si="80"/>
        <v/>
      </c>
      <c r="AK220" s="1564" t="str">
        <f t="shared" si="81"/>
        <v/>
      </c>
      <c r="AM220" s="1564" t="str">
        <f t="shared" si="82"/>
        <v/>
      </c>
      <c r="AO220" s="1564" t="str">
        <f t="shared" si="83"/>
        <v/>
      </c>
      <c r="AQ220" s="1564" t="str">
        <f t="shared" si="84"/>
        <v/>
      </c>
    </row>
    <row r="221" spans="5:43">
      <c r="E221" s="1564" t="str">
        <f t="shared" ref="E221:G236" si="85">IF(OR($B221=0,D221=0),"",D221/$B221)</f>
        <v/>
      </c>
      <c r="G221" s="1564" t="str">
        <f t="shared" si="85"/>
        <v/>
      </c>
      <c r="I221" s="1564" t="str">
        <f t="shared" si="67"/>
        <v/>
      </c>
      <c r="K221" s="1564" t="str">
        <f t="shared" si="68"/>
        <v/>
      </c>
      <c r="M221" s="1564" t="str">
        <f t="shared" si="69"/>
        <v/>
      </c>
      <c r="O221" s="1564" t="str">
        <f t="shared" si="70"/>
        <v/>
      </c>
      <c r="Q221" s="1564" t="str">
        <f t="shared" si="71"/>
        <v/>
      </c>
      <c r="S221" s="1564" t="str">
        <f t="shared" si="72"/>
        <v/>
      </c>
      <c r="U221" s="1564" t="str">
        <f t="shared" si="73"/>
        <v/>
      </c>
      <c r="W221" s="1564" t="str">
        <f t="shared" si="74"/>
        <v/>
      </c>
      <c r="Y221" s="1564" t="str">
        <f t="shared" si="75"/>
        <v/>
      </c>
      <c r="AA221" s="1564" t="str">
        <f t="shared" si="76"/>
        <v/>
      </c>
      <c r="AC221" s="1564" t="str">
        <f t="shared" si="77"/>
        <v/>
      </c>
      <c r="AE221" s="1564" t="str">
        <f t="shared" si="78"/>
        <v/>
      </c>
      <c r="AG221" s="1564" t="str">
        <f t="shared" si="79"/>
        <v/>
      </c>
      <c r="AI221" s="1564" t="str">
        <f t="shared" si="80"/>
        <v/>
      </c>
      <c r="AK221" s="1564" t="str">
        <f t="shared" si="81"/>
        <v/>
      </c>
      <c r="AM221" s="1564" t="str">
        <f t="shared" si="82"/>
        <v/>
      </c>
      <c r="AO221" s="1564" t="str">
        <f t="shared" si="83"/>
        <v/>
      </c>
      <c r="AQ221" s="1564" t="str">
        <f t="shared" si="84"/>
        <v/>
      </c>
    </row>
    <row r="222" spans="5:43">
      <c r="E222" s="1564" t="str">
        <f t="shared" si="85"/>
        <v/>
      </c>
      <c r="G222" s="1564" t="str">
        <f t="shared" si="85"/>
        <v/>
      </c>
      <c r="I222" s="1564" t="str">
        <f t="shared" si="67"/>
        <v/>
      </c>
      <c r="K222" s="1564" t="str">
        <f t="shared" si="68"/>
        <v/>
      </c>
      <c r="M222" s="1564" t="str">
        <f t="shared" si="69"/>
        <v/>
      </c>
      <c r="O222" s="1564" t="str">
        <f t="shared" si="70"/>
        <v/>
      </c>
      <c r="Q222" s="1564" t="str">
        <f t="shared" si="71"/>
        <v/>
      </c>
      <c r="S222" s="1564" t="str">
        <f t="shared" si="72"/>
        <v/>
      </c>
      <c r="U222" s="1564" t="str">
        <f t="shared" si="73"/>
        <v/>
      </c>
      <c r="W222" s="1564" t="str">
        <f t="shared" si="74"/>
        <v/>
      </c>
      <c r="Y222" s="1564" t="str">
        <f t="shared" si="75"/>
        <v/>
      </c>
      <c r="AA222" s="1564" t="str">
        <f t="shared" si="76"/>
        <v/>
      </c>
      <c r="AC222" s="1564" t="str">
        <f t="shared" si="77"/>
        <v/>
      </c>
      <c r="AE222" s="1564" t="str">
        <f t="shared" si="78"/>
        <v/>
      </c>
      <c r="AG222" s="1564" t="str">
        <f t="shared" si="79"/>
        <v/>
      </c>
      <c r="AI222" s="1564" t="str">
        <f t="shared" si="80"/>
        <v/>
      </c>
      <c r="AK222" s="1564" t="str">
        <f t="shared" si="81"/>
        <v/>
      </c>
      <c r="AM222" s="1564" t="str">
        <f t="shared" si="82"/>
        <v/>
      </c>
      <c r="AO222" s="1564" t="str">
        <f t="shared" si="83"/>
        <v/>
      </c>
      <c r="AQ222" s="1564" t="str">
        <f t="shared" si="84"/>
        <v/>
      </c>
    </row>
    <row r="223" spans="5:43">
      <c r="E223" s="1564" t="str">
        <f t="shared" si="85"/>
        <v/>
      </c>
      <c r="G223" s="1564" t="str">
        <f t="shared" si="85"/>
        <v/>
      </c>
      <c r="I223" s="1564" t="str">
        <f t="shared" si="67"/>
        <v/>
      </c>
      <c r="K223" s="1564" t="str">
        <f t="shared" si="68"/>
        <v/>
      </c>
      <c r="M223" s="1564" t="str">
        <f t="shared" si="69"/>
        <v/>
      </c>
      <c r="O223" s="1564" t="str">
        <f t="shared" si="70"/>
        <v/>
      </c>
      <c r="Q223" s="1564" t="str">
        <f t="shared" si="71"/>
        <v/>
      </c>
      <c r="S223" s="1564" t="str">
        <f t="shared" si="72"/>
        <v/>
      </c>
      <c r="U223" s="1564" t="str">
        <f t="shared" si="73"/>
        <v/>
      </c>
      <c r="W223" s="1564" t="str">
        <f t="shared" si="74"/>
        <v/>
      </c>
      <c r="Y223" s="1564" t="str">
        <f t="shared" si="75"/>
        <v/>
      </c>
      <c r="AA223" s="1564" t="str">
        <f t="shared" si="76"/>
        <v/>
      </c>
      <c r="AC223" s="1564" t="str">
        <f t="shared" si="77"/>
        <v/>
      </c>
      <c r="AE223" s="1564" t="str">
        <f t="shared" si="78"/>
        <v/>
      </c>
      <c r="AG223" s="1564" t="str">
        <f t="shared" si="79"/>
        <v/>
      </c>
      <c r="AI223" s="1564" t="str">
        <f t="shared" si="80"/>
        <v/>
      </c>
      <c r="AK223" s="1564" t="str">
        <f t="shared" si="81"/>
        <v/>
      </c>
      <c r="AM223" s="1564" t="str">
        <f t="shared" si="82"/>
        <v/>
      </c>
      <c r="AO223" s="1564" t="str">
        <f t="shared" si="83"/>
        <v/>
      </c>
      <c r="AQ223" s="1564" t="str">
        <f t="shared" si="84"/>
        <v/>
      </c>
    </row>
    <row r="224" spans="5:43">
      <c r="E224" s="1564" t="str">
        <f t="shared" si="85"/>
        <v/>
      </c>
      <c r="G224" s="1564" t="str">
        <f t="shared" si="85"/>
        <v/>
      </c>
      <c r="I224" s="1564" t="str">
        <f t="shared" si="67"/>
        <v/>
      </c>
      <c r="K224" s="1564" t="str">
        <f t="shared" si="68"/>
        <v/>
      </c>
      <c r="M224" s="1564" t="str">
        <f t="shared" si="69"/>
        <v/>
      </c>
      <c r="O224" s="1564" t="str">
        <f t="shared" si="70"/>
        <v/>
      </c>
      <c r="Q224" s="1564" t="str">
        <f t="shared" si="71"/>
        <v/>
      </c>
      <c r="S224" s="1564" t="str">
        <f t="shared" si="72"/>
        <v/>
      </c>
      <c r="U224" s="1564" t="str">
        <f t="shared" si="73"/>
        <v/>
      </c>
      <c r="W224" s="1564" t="str">
        <f t="shared" si="74"/>
        <v/>
      </c>
      <c r="Y224" s="1564" t="str">
        <f t="shared" si="75"/>
        <v/>
      </c>
      <c r="AA224" s="1564" t="str">
        <f t="shared" si="76"/>
        <v/>
      </c>
      <c r="AC224" s="1564" t="str">
        <f t="shared" si="77"/>
        <v/>
      </c>
      <c r="AE224" s="1564" t="str">
        <f t="shared" si="78"/>
        <v/>
      </c>
      <c r="AG224" s="1564" t="str">
        <f t="shared" si="79"/>
        <v/>
      </c>
      <c r="AI224" s="1564" t="str">
        <f t="shared" si="80"/>
        <v/>
      </c>
      <c r="AK224" s="1564" t="str">
        <f t="shared" si="81"/>
        <v/>
      </c>
      <c r="AM224" s="1564" t="str">
        <f t="shared" si="82"/>
        <v/>
      </c>
      <c r="AO224" s="1564" t="str">
        <f t="shared" si="83"/>
        <v/>
      </c>
      <c r="AQ224" s="1564" t="str">
        <f t="shared" si="84"/>
        <v/>
      </c>
    </row>
    <row r="225" spans="5:43">
      <c r="E225" s="1564" t="str">
        <f t="shared" si="85"/>
        <v/>
      </c>
      <c r="G225" s="1564" t="str">
        <f t="shared" si="85"/>
        <v/>
      </c>
      <c r="I225" s="1564" t="str">
        <f t="shared" si="67"/>
        <v/>
      </c>
      <c r="K225" s="1564" t="str">
        <f t="shared" si="68"/>
        <v/>
      </c>
      <c r="M225" s="1564" t="str">
        <f t="shared" si="69"/>
        <v/>
      </c>
      <c r="O225" s="1564" t="str">
        <f t="shared" si="70"/>
        <v/>
      </c>
      <c r="Q225" s="1564" t="str">
        <f t="shared" si="71"/>
        <v/>
      </c>
      <c r="S225" s="1564" t="str">
        <f t="shared" si="72"/>
        <v/>
      </c>
      <c r="U225" s="1564" t="str">
        <f t="shared" si="73"/>
        <v/>
      </c>
      <c r="W225" s="1564" t="str">
        <f t="shared" si="74"/>
        <v/>
      </c>
      <c r="Y225" s="1564" t="str">
        <f t="shared" si="75"/>
        <v/>
      </c>
      <c r="AA225" s="1564" t="str">
        <f t="shared" si="76"/>
        <v/>
      </c>
      <c r="AC225" s="1564" t="str">
        <f t="shared" si="77"/>
        <v/>
      </c>
      <c r="AE225" s="1564" t="str">
        <f t="shared" si="78"/>
        <v/>
      </c>
      <c r="AG225" s="1564" t="str">
        <f t="shared" si="79"/>
        <v/>
      </c>
      <c r="AI225" s="1564" t="str">
        <f t="shared" si="80"/>
        <v/>
      </c>
      <c r="AK225" s="1564" t="str">
        <f t="shared" si="81"/>
        <v/>
      </c>
      <c r="AM225" s="1564" t="str">
        <f t="shared" si="82"/>
        <v/>
      </c>
      <c r="AO225" s="1564" t="str">
        <f t="shared" si="83"/>
        <v/>
      </c>
      <c r="AQ225" s="1564" t="str">
        <f t="shared" si="84"/>
        <v/>
      </c>
    </row>
    <row r="226" spans="5:43">
      <c r="E226" s="1564" t="str">
        <f t="shared" si="85"/>
        <v/>
      </c>
      <c r="G226" s="1564" t="str">
        <f t="shared" si="85"/>
        <v/>
      </c>
      <c r="I226" s="1564" t="str">
        <f t="shared" si="67"/>
        <v/>
      </c>
      <c r="K226" s="1564" t="str">
        <f t="shared" si="68"/>
        <v/>
      </c>
      <c r="M226" s="1564" t="str">
        <f t="shared" si="69"/>
        <v/>
      </c>
      <c r="O226" s="1564" t="str">
        <f t="shared" si="70"/>
        <v/>
      </c>
      <c r="Q226" s="1564" t="str">
        <f t="shared" si="71"/>
        <v/>
      </c>
      <c r="S226" s="1564" t="str">
        <f t="shared" si="72"/>
        <v/>
      </c>
      <c r="U226" s="1564" t="str">
        <f t="shared" si="73"/>
        <v/>
      </c>
      <c r="W226" s="1564" t="str">
        <f t="shared" si="74"/>
        <v/>
      </c>
      <c r="Y226" s="1564" t="str">
        <f t="shared" si="75"/>
        <v/>
      </c>
      <c r="AA226" s="1564" t="str">
        <f t="shared" si="76"/>
        <v/>
      </c>
      <c r="AC226" s="1564" t="str">
        <f t="shared" si="77"/>
        <v/>
      </c>
      <c r="AE226" s="1564" t="str">
        <f t="shared" si="78"/>
        <v/>
      </c>
      <c r="AG226" s="1564" t="str">
        <f t="shared" si="79"/>
        <v/>
      </c>
      <c r="AI226" s="1564" t="str">
        <f t="shared" si="80"/>
        <v/>
      </c>
      <c r="AK226" s="1564" t="str">
        <f t="shared" si="81"/>
        <v/>
      </c>
      <c r="AM226" s="1564" t="str">
        <f t="shared" si="82"/>
        <v/>
      </c>
      <c r="AO226" s="1564" t="str">
        <f t="shared" si="83"/>
        <v/>
      </c>
      <c r="AQ226" s="1564" t="str">
        <f t="shared" si="84"/>
        <v/>
      </c>
    </row>
    <row r="227" spans="5:43">
      <c r="E227" s="1564" t="str">
        <f t="shared" si="85"/>
        <v/>
      </c>
      <c r="G227" s="1564" t="str">
        <f t="shared" si="85"/>
        <v/>
      </c>
      <c r="I227" s="1564" t="str">
        <f t="shared" si="67"/>
        <v/>
      </c>
      <c r="K227" s="1564" t="str">
        <f t="shared" si="68"/>
        <v/>
      </c>
      <c r="M227" s="1564" t="str">
        <f t="shared" si="69"/>
        <v/>
      </c>
      <c r="O227" s="1564" t="str">
        <f t="shared" si="70"/>
        <v/>
      </c>
      <c r="Q227" s="1564" t="str">
        <f t="shared" si="71"/>
        <v/>
      </c>
      <c r="S227" s="1564" t="str">
        <f t="shared" si="72"/>
        <v/>
      </c>
      <c r="U227" s="1564" t="str">
        <f t="shared" si="73"/>
        <v/>
      </c>
      <c r="W227" s="1564" t="str">
        <f t="shared" si="74"/>
        <v/>
      </c>
      <c r="Y227" s="1564" t="str">
        <f t="shared" si="75"/>
        <v/>
      </c>
      <c r="AA227" s="1564" t="str">
        <f t="shared" si="76"/>
        <v/>
      </c>
      <c r="AC227" s="1564" t="str">
        <f t="shared" si="77"/>
        <v/>
      </c>
      <c r="AE227" s="1564" t="str">
        <f t="shared" si="78"/>
        <v/>
      </c>
      <c r="AG227" s="1564" t="str">
        <f t="shared" si="79"/>
        <v/>
      </c>
      <c r="AI227" s="1564" t="str">
        <f t="shared" si="80"/>
        <v/>
      </c>
      <c r="AK227" s="1564" t="str">
        <f t="shared" si="81"/>
        <v/>
      </c>
      <c r="AM227" s="1564" t="str">
        <f t="shared" si="82"/>
        <v/>
      </c>
      <c r="AO227" s="1564" t="str">
        <f t="shared" si="83"/>
        <v/>
      </c>
      <c r="AQ227" s="1564" t="str">
        <f t="shared" si="84"/>
        <v/>
      </c>
    </row>
    <row r="228" spans="5:43">
      <c r="E228" s="1564" t="str">
        <f t="shared" si="85"/>
        <v/>
      </c>
      <c r="G228" s="1564" t="str">
        <f t="shared" si="85"/>
        <v/>
      </c>
      <c r="I228" s="1564" t="str">
        <f t="shared" si="67"/>
        <v/>
      </c>
      <c r="K228" s="1564" t="str">
        <f t="shared" si="68"/>
        <v/>
      </c>
      <c r="M228" s="1564" t="str">
        <f t="shared" si="69"/>
        <v/>
      </c>
      <c r="O228" s="1564" t="str">
        <f t="shared" si="70"/>
        <v/>
      </c>
      <c r="Q228" s="1564" t="str">
        <f t="shared" si="71"/>
        <v/>
      </c>
      <c r="S228" s="1564" t="str">
        <f t="shared" si="72"/>
        <v/>
      </c>
      <c r="U228" s="1564" t="str">
        <f t="shared" si="73"/>
        <v/>
      </c>
      <c r="W228" s="1564" t="str">
        <f t="shared" si="74"/>
        <v/>
      </c>
      <c r="Y228" s="1564" t="str">
        <f t="shared" si="75"/>
        <v/>
      </c>
      <c r="AA228" s="1564" t="str">
        <f t="shared" si="76"/>
        <v/>
      </c>
      <c r="AC228" s="1564" t="str">
        <f t="shared" si="77"/>
        <v/>
      </c>
      <c r="AE228" s="1564" t="str">
        <f t="shared" si="78"/>
        <v/>
      </c>
      <c r="AG228" s="1564" t="str">
        <f t="shared" si="79"/>
        <v/>
      </c>
      <c r="AI228" s="1564" t="str">
        <f t="shared" si="80"/>
        <v/>
      </c>
      <c r="AK228" s="1564" t="str">
        <f t="shared" si="81"/>
        <v/>
      </c>
      <c r="AM228" s="1564" t="str">
        <f t="shared" si="82"/>
        <v/>
      </c>
      <c r="AO228" s="1564" t="str">
        <f t="shared" si="83"/>
        <v/>
      </c>
      <c r="AQ228" s="1564" t="str">
        <f t="shared" si="84"/>
        <v/>
      </c>
    </row>
    <row r="229" spans="5:43">
      <c r="E229" s="1564" t="str">
        <f t="shared" si="85"/>
        <v/>
      </c>
      <c r="G229" s="1564" t="str">
        <f t="shared" si="85"/>
        <v/>
      </c>
      <c r="I229" s="1564" t="str">
        <f t="shared" si="67"/>
        <v/>
      </c>
      <c r="K229" s="1564" t="str">
        <f t="shared" si="68"/>
        <v/>
      </c>
      <c r="M229" s="1564" t="str">
        <f t="shared" si="69"/>
        <v/>
      </c>
      <c r="O229" s="1564" t="str">
        <f t="shared" si="70"/>
        <v/>
      </c>
      <c r="Q229" s="1564" t="str">
        <f t="shared" si="71"/>
        <v/>
      </c>
      <c r="S229" s="1564" t="str">
        <f t="shared" si="72"/>
        <v/>
      </c>
      <c r="U229" s="1564" t="str">
        <f t="shared" si="73"/>
        <v/>
      </c>
      <c r="W229" s="1564" t="str">
        <f t="shared" si="74"/>
        <v/>
      </c>
      <c r="Y229" s="1564" t="str">
        <f t="shared" si="75"/>
        <v/>
      </c>
      <c r="AA229" s="1564" t="str">
        <f t="shared" si="76"/>
        <v/>
      </c>
      <c r="AC229" s="1564" t="str">
        <f t="shared" si="77"/>
        <v/>
      </c>
      <c r="AE229" s="1564" t="str">
        <f t="shared" si="78"/>
        <v/>
      </c>
      <c r="AG229" s="1564" t="str">
        <f t="shared" si="79"/>
        <v/>
      </c>
      <c r="AI229" s="1564" t="str">
        <f t="shared" si="80"/>
        <v/>
      </c>
      <c r="AK229" s="1564" t="str">
        <f t="shared" si="81"/>
        <v/>
      </c>
      <c r="AM229" s="1564" t="str">
        <f t="shared" si="82"/>
        <v/>
      </c>
      <c r="AO229" s="1564" t="str">
        <f t="shared" si="83"/>
        <v/>
      </c>
      <c r="AQ229" s="1564" t="str">
        <f t="shared" si="84"/>
        <v/>
      </c>
    </row>
    <row r="230" spans="5:43">
      <c r="E230" s="1564" t="str">
        <f t="shared" si="85"/>
        <v/>
      </c>
      <c r="G230" s="1564" t="str">
        <f t="shared" si="85"/>
        <v/>
      </c>
      <c r="I230" s="1564" t="str">
        <f t="shared" si="67"/>
        <v/>
      </c>
      <c r="K230" s="1564" t="str">
        <f t="shared" si="68"/>
        <v/>
      </c>
      <c r="M230" s="1564" t="str">
        <f t="shared" si="69"/>
        <v/>
      </c>
      <c r="O230" s="1564" t="str">
        <f t="shared" si="70"/>
        <v/>
      </c>
      <c r="Q230" s="1564" t="str">
        <f t="shared" si="71"/>
        <v/>
      </c>
      <c r="S230" s="1564" t="str">
        <f t="shared" si="72"/>
        <v/>
      </c>
      <c r="U230" s="1564" t="str">
        <f t="shared" si="73"/>
        <v/>
      </c>
      <c r="W230" s="1564" t="str">
        <f t="shared" si="74"/>
        <v/>
      </c>
      <c r="Y230" s="1564" t="str">
        <f t="shared" si="75"/>
        <v/>
      </c>
      <c r="AA230" s="1564" t="str">
        <f t="shared" si="76"/>
        <v/>
      </c>
      <c r="AC230" s="1564" t="str">
        <f t="shared" si="77"/>
        <v/>
      </c>
      <c r="AE230" s="1564" t="str">
        <f t="shared" si="78"/>
        <v/>
      </c>
      <c r="AG230" s="1564" t="str">
        <f t="shared" si="79"/>
        <v/>
      </c>
      <c r="AI230" s="1564" t="str">
        <f t="shared" si="80"/>
        <v/>
      </c>
      <c r="AK230" s="1564" t="str">
        <f t="shared" si="81"/>
        <v/>
      </c>
      <c r="AM230" s="1564" t="str">
        <f t="shared" si="82"/>
        <v/>
      </c>
      <c r="AO230" s="1564" t="str">
        <f t="shared" si="83"/>
        <v/>
      </c>
      <c r="AQ230" s="1564" t="str">
        <f t="shared" si="84"/>
        <v/>
      </c>
    </row>
    <row r="231" spans="5:43">
      <c r="E231" s="1564" t="str">
        <f t="shared" si="85"/>
        <v/>
      </c>
      <c r="G231" s="1564" t="str">
        <f t="shared" si="85"/>
        <v/>
      </c>
      <c r="I231" s="1564" t="str">
        <f t="shared" si="67"/>
        <v/>
      </c>
      <c r="K231" s="1564" t="str">
        <f t="shared" si="68"/>
        <v/>
      </c>
      <c r="M231" s="1564" t="str">
        <f t="shared" si="69"/>
        <v/>
      </c>
      <c r="O231" s="1564" t="str">
        <f t="shared" si="70"/>
        <v/>
      </c>
      <c r="Q231" s="1564" t="str">
        <f t="shared" si="71"/>
        <v/>
      </c>
      <c r="S231" s="1564" t="str">
        <f t="shared" si="72"/>
        <v/>
      </c>
      <c r="U231" s="1564" t="str">
        <f t="shared" si="73"/>
        <v/>
      </c>
      <c r="W231" s="1564" t="str">
        <f t="shared" si="74"/>
        <v/>
      </c>
      <c r="Y231" s="1564" t="str">
        <f t="shared" si="75"/>
        <v/>
      </c>
      <c r="AA231" s="1564" t="str">
        <f t="shared" si="76"/>
        <v/>
      </c>
      <c r="AC231" s="1564" t="str">
        <f t="shared" si="77"/>
        <v/>
      </c>
      <c r="AE231" s="1564" t="str">
        <f t="shared" si="78"/>
        <v/>
      </c>
      <c r="AG231" s="1564" t="str">
        <f t="shared" si="79"/>
        <v/>
      </c>
      <c r="AI231" s="1564" t="str">
        <f t="shared" si="80"/>
        <v/>
      </c>
      <c r="AK231" s="1564" t="str">
        <f t="shared" si="81"/>
        <v/>
      </c>
      <c r="AM231" s="1564" t="str">
        <f t="shared" si="82"/>
        <v/>
      </c>
      <c r="AO231" s="1564" t="str">
        <f t="shared" si="83"/>
        <v/>
      </c>
      <c r="AQ231" s="1564" t="str">
        <f t="shared" si="84"/>
        <v/>
      </c>
    </row>
    <row r="232" spans="5:43">
      <c r="E232" s="1564" t="str">
        <f t="shared" si="85"/>
        <v/>
      </c>
      <c r="G232" s="1564" t="str">
        <f t="shared" si="85"/>
        <v/>
      </c>
      <c r="I232" s="1564" t="str">
        <f t="shared" si="67"/>
        <v/>
      </c>
      <c r="K232" s="1564" t="str">
        <f t="shared" si="68"/>
        <v/>
      </c>
      <c r="M232" s="1564" t="str">
        <f t="shared" si="69"/>
        <v/>
      </c>
      <c r="O232" s="1564" t="str">
        <f t="shared" si="70"/>
        <v/>
      </c>
      <c r="Q232" s="1564" t="str">
        <f t="shared" si="71"/>
        <v/>
      </c>
      <c r="S232" s="1564" t="str">
        <f t="shared" si="72"/>
        <v/>
      </c>
      <c r="U232" s="1564" t="str">
        <f t="shared" si="73"/>
        <v/>
      </c>
      <c r="W232" s="1564" t="str">
        <f t="shared" si="74"/>
        <v/>
      </c>
      <c r="Y232" s="1564" t="str">
        <f t="shared" si="75"/>
        <v/>
      </c>
      <c r="AA232" s="1564" t="str">
        <f t="shared" si="76"/>
        <v/>
      </c>
      <c r="AC232" s="1564" t="str">
        <f t="shared" si="77"/>
        <v/>
      </c>
      <c r="AE232" s="1564" t="str">
        <f t="shared" si="78"/>
        <v/>
      </c>
      <c r="AG232" s="1564" t="str">
        <f t="shared" si="79"/>
        <v/>
      </c>
      <c r="AI232" s="1564" t="str">
        <f t="shared" si="80"/>
        <v/>
      </c>
      <c r="AK232" s="1564" t="str">
        <f t="shared" si="81"/>
        <v/>
      </c>
      <c r="AM232" s="1564" t="str">
        <f t="shared" si="82"/>
        <v/>
      </c>
      <c r="AO232" s="1564" t="str">
        <f t="shared" si="83"/>
        <v/>
      </c>
      <c r="AQ232" s="1564" t="str">
        <f t="shared" si="84"/>
        <v/>
      </c>
    </row>
    <row r="233" spans="5:43">
      <c r="E233" s="1564" t="str">
        <f t="shared" si="85"/>
        <v/>
      </c>
      <c r="G233" s="1564" t="str">
        <f t="shared" si="85"/>
        <v/>
      </c>
      <c r="I233" s="1564" t="str">
        <f t="shared" si="67"/>
        <v/>
      </c>
      <c r="K233" s="1564" t="str">
        <f t="shared" si="68"/>
        <v/>
      </c>
      <c r="M233" s="1564" t="str">
        <f t="shared" si="69"/>
        <v/>
      </c>
      <c r="O233" s="1564" t="str">
        <f t="shared" si="70"/>
        <v/>
      </c>
      <c r="Q233" s="1564" t="str">
        <f t="shared" si="71"/>
        <v/>
      </c>
      <c r="S233" s="1564" t="str">
        <f t="shared" si="72"/>
        <v/>
      </c>
      <c r="U233" s="1564" t="str">
        <f t="shared" si="73"/>
        <v/>
      </c>
      <c r="W233" s="1564" t="str">
        <f t="shared" si="74"/>
        <v/>
      </c>
      <c r="Y233" s="1564" t="str">
        <f t="shared" si="75"/>
        <v/>
      </c>
      <c r="AA233" s="1564" t="str">
        <f t="shared" si="76"/>
        <v/>
      </c>
      <c r="AC233" s="1564" t="str">
        <f t="shared" si="77"/>
        <v/>
      </c>
      <c r="AE233" s="1564" t="str">
        <f t="shared" si="78"/>
        <v/>
      </c>
      <c r="AG233" s="1564" t="str">
        <f t="shared" si="79"/>
        <v/>
      </c>
      <c r="AI233" s="1564" t="str">
        <f t="shared" si="80"/>
        <v/>
      </c>
      <c r="AK233" s="1564" t="str">
        <f t="shared" si="81"/>
        <v/>
      </c>
      <c r="AM233" s="1564" t="str">
        <f t="shared" si="82"/>
        <v/>
      </c>
      <c r="AO233" s="1564" t="str">
        <f t="shared" si="83"/>
        <v/>
      </c>
      <c r="AQ233" s="1564" t="str">
        <f t="shared" si="84"/>
        <v/>
      </c>
    </row>
    <row r="234" spans="5:43">
      <c r="E234" s="1564" t="str">
        <f t="shared" si="85"/>
        <v/>
      </c>
      <c r="G234" s="1564" t="str">
        <f t="shared" si="85"/>
        <v/>
      </c>
      <c r="I234" s="1564" t="str">
        <f t="shared" si="67"/>
        <v/>
      </c>
      <c r="K234" s="1564" t="str">
        <f t="shared" si="68"/>
        <v/>
      </c>
      <c r="M234" s="1564" t="str">
        <f t="shared" si="69"/>
        <v/>
      </c>
      <c r="O234" s="1564" t="str">
        <f t="shared" si="70"/>
        <v/>
      </c>
      <c r="Q234" s="1564" t="str">
        <f t="shared" si="71"/>
        <v/>
      </c>
      <c r="S234" s="1564" t="str">
        <f t="shared" si="72"/>
        <v/>
      </c>
      <c r="U234" s="1564" t="str">
        <f t="shared" si="73"/>
        <v/>
      </c>
      <c r="W234" s="1564" t="str">
        <f t="shared" si="74"/>
        <v/>
      </c>
      <c r="Y234" s="1564" t="str">
        <f t="shared" si="75"/>
        <v/>
      </c>
      <c r="AA234" s="1564" t="str">
        <f t="shared" si="76"/>
        <v/>
      </c>
      <c r="AC234" s="1564" t="str">
        <f t="shared" si="77"/>
        <v/>
      </c>
      <c r="AE234" s="1564" t="str">
        <f t="shared" si="78"/>
        <v/>
      </c>
      <c r="AG234" s="1564" t="str">
        <f t="shared" si="79"/>
        <v/>
      </c>
      <c r="AI234" s="1564" t="str">
        <f t="shared" si="80"/>
        <v/>
      </c>
      <c r="AK234" s="1564" t="str">
        <f t="shared" si="81"/>
        <v/>
      </c>
      <c r="AM234" s="1564" t="str">
        <f t="shared" si="82"/>
        <v/>
      </c>
      <c r="AO234" s="1564" t="str">
        <f t="shared" si="83"/>
        <v/>
      </c>
      <c r="AQ234" s="1564" t="str">
        <f t="shared" si="84"/>
        <v/>
      </c>
    </row>
    <row r="235" spans="5:43">
      <c r="E235" s="1564" t="str">
        <f t="shared" si="85"/>
        <v/>
      </c>
      <c r="G235" s="1564" t="str">
        <f t="shared" si="85"/>
        <v/>
      </c>
      <c r="I235" s="1564" t="str">
        <f t="shared" si="67"/>
        <v/>
      </c>
      <c r="K235" s="1564" t="str">
        <f t="shared" si="68"/>
        <v/>
      </c>
      <c r="M235" s="1564" t="str">
        <f t="shared" si="69"/>
        <v/>
      </c>
      <c r="O235" s="1564" t="str">
        <f t="shared" si="70"/>
        <v/>
      </c>
      <c r="Q235" s="1564" t="str">
        <f t="shared" si="71"/>
        <v/>
      </c>
      <c r="S235" s="1564" t="str">
        <f t="shared" si="72"/>
        <v/>
      </c>
      <c r="U235" s="1564" t="str">
        <f t="shared" si="73"/>
        <v/>
      </c>
      <c r="W235" s="1564" t="str">
        <f t="shared" si="74"/>
        <v/>
      </c>
      <c r="Y235" s="1564" t="str">
        <f t="shared" si="75"/>
        <v/>
      </c>
      <c r="AA235" s="1564" t="str">
        <f t="shared" si="76"/>
        <v/>
      </c>
      <c r="AC235" s="1564" t="str">
        <f t="shared" si="77"/>
        <v/>
      </c>
      <c r="AE235" s="1564" t="str">
        <f t="shared" si="78"/>
        <v/>
      </c>
      <c r="AG235" s="1564" t="str">
        <f t="shared" si="79"/>
        <v/>
      </c>
      <c r="AI235" s="1564" t="str">
        <f t="shared" si="80"/>
        <v/>
      </c>
      <c r="AK235" s="1564" t="str">
        <f t="shared" si="81"/>
        <v/>
      </c>
      <c r="AM235" s="1564" t="str">
        <f t="shared" si="82"/>
        <v/>
      </c>
      <c r="AO235" s="1564" t="str">
        <f t="shared" si="83"/>
        <v/>
      </c>
      <c r="AQ235" s="1564" t="str">
        <f t="shared" si="84"/>
        <v/>
      </c>
    </row>
    <row r="236" spans="5:43">
      <c r="E236" s="1564" t="str">
        <f t="shared" si="85"/>
        <v/>
      </c>
      <c r="G236" s="1564" t="str">
        <f t="shared" si="85"/>
        <v/>
      </c>
      <c r="I236" s="1564" t="str">
        <f t="shared" si="67"/>
        <v/>
      </c>
      <c r="K236" s="1564" t="str">
        <f t="shared" si="68"/>
        <v/>
      </c>
      <c r="M236" s="1564" t="str">
        <f t="shared" si="69"/>
        <v/>
      </c>
      <c r="O236" s="1564" t="str">
        <f t="shared" si="70"/>
        <v/>
      </c>
      <c r="Q236" s="1564" t="str">
        <f t="shared" si="71"/>
        <v/>
      </c>
      <c r="S236" s="1564" t="str">
        <f t="shared" si="72"/>
        <v/>
      </c>
      <c r="U236" s="1564" t="str">
        <f t="shared" si="73"/>
        <v/>
      </c>
      <c r="W236" s="1564" t="str">
        <f t="shared" si="74"/>
        <v/>
      </c>
      <c r="Y236" s="1564" t="str">
        <f t="shared" si="75"/>
        <v/>
      </c>
      <c r="AA236" s="1564" t="str">
        <f t="shared" si="76"/>
        <v/>
      </c>
      <c r="AC236" s="1564" t="str">
        <f t="shared" si="77"/>
        <v/>
      </c>
      <c r="AE236" s="1564" t="str">
        <f t="shared" si="78"/>
        <v/>
      </c>
      <c r="AG236" s="1564" t="str">
        <f t="shared" si="79"/>
        <v/>
      </c>
      <c r="AI236" s="1564" t="str">
        <f t="shared" si="80"/>
        <v/>
      </c>
      <c r="AK236" s="1564" t="str">
        <f t="shared" si="81"/>
        <v/>
      </c>
      <c r="AM236" s="1564" t="str">
        <f t="shared" si="82"/>
        <v/>
      </c>
      <c r="AO236" s="1564" t="str">
        <f t="shared" si="83"/>
        <v/>
      </c>
      <c r="AQ236" s="1564" t="str">
        <f t="shared" si="84"/>
        <v/>
      </c>
    </row>
    <row r="237" spans="5:43">
      <c r="E237" s="1564" t="str">
        <f t="shared" ref="E237:G252" si="86">IF(OR($B237=0,D237=0),"",D237/$B237)</f>
        <v/>
      </c>
      <c r="G237" s="1564" t="str">
        <f t="shared" si="86"/>
        <v/>
      </c>
      <c r="I237" s="1564" t="str">
        <f t="shared" si="67"/>
        <v/>
      </c>
      <c r="K237" s="1564" t="str">
        <f t="shared" si="68"/>
        <v/>
      </c>
      <c r="M237" s="1564" t="str">
        <f t="shared" si="69"/>
        <v/>
      </c>
      <c r="O237" s="1564" t="str">
        <f t="shared" si="70"/>
        <v/>
      </c>
      <c r="Q237" s="1564" t="str">
        <f t="shared" si="71"/>
        <v/>
      </c>
      <c r="S237" s="1564" t="str">
        <f t="shared" si="72"/>
        <v/>
      </c>
      <c r="U237" s="1564" t="str">
        <f t="shared" si="73"/>
        <v/>
      </c>
      <c r="W237" s="1564" t="str">
        <f t="shared" si="74"/>
        <v/>
      </c>
      <c r="Y237" s="1564" t="str">
        <f t="shared" si="75"/>
        <v/>
      </c>
      <c r="AA237" s="1564" t="str">
        <f t="shared" si="76"/>
        <v/>
      </c>
      <c r="AC237" s="1564" t="str">
        <f t="shared" si="77"/>
        <v/>
      </c>
      <c r="AE237" s="1564" t="str">
        <f t="shared" si="78"/>
        <v/>
      </c>
      <c r="AG237" s="1564" t="str">
        <f t="shared" si="79"/>
        <v/>
      </c>
      <c r="AI237" s="1564" t="str">
        <f t="shared" si="80"/>
        <v/>
      </c>
      <c r="AK237" s="1564" t="str">
        <f t="shared" si="81"/>
        <v/>
      </c>
      <c r="AM237" s="1564" t="str">
        <f t="shared" si="82"/>
        <v/>
      </c>
      <c r="AO237" s="1564" t="str">
        <f t="shared" si="83"/>
        <v/>
      </c>
      <c r="AQ237" s="1564" t="str">
        <f t="shared" si="84"/>
        <v/>
      </c>
    </row>
    <row r="238" spans="5:43">
      <c r="E238" s="1564" t="str">
        <f t="shared" si="86"/>
        <v/>
      </c>
      <c r="G238" s="1564" t="str">
        <f t="shared" si="86"/>
        <v/>
      </c>
      <c r="I238" s="1564" t="str">
        <f t="shared" si="67"/>
        <v/>
      </c>
      <c r="K238" s="1564" t="str">
        <f t="shared" si="68"/>
        <v/>
      </c>
      <c r="M238" s="1564" t="str">
        <f t="shared" si="69"/>
        <v/>
      </c>
      <c r="O238" s="1564" t="str">
        <f t="shared" si="70"/>
        <v/>
      </c>
      <c r="Q238" s="1564" t="str">
        <f t="shared" si="71"/>
        <v/>
      </c>
      <c r="S238" s="1564" t="str">
        <f t="shared" si="72"/>
        <v/>
      </c>
      <c r="U238" s="1564" t="str">
        <f t="shared" si="73"/>
        <v/>
      </c>
      <c r="W238" s="1564" t="str">
        <f t="shared" si="74"/>
        <v/>
      </c>
      <c r="Y238" s="1564" t="str">
        <f t="shared" si="75"/>
        <v/>
      </c>
      <c r="AA238" s="1564" t="str">
        <f t="shared" si="76"/>
        <v/>
      </c>
      <c r="AC238" s="1564" t="str">
        <f t="shared" si="77"/>
        <v/>
      </c>
      <c r="AE238" s="1564" t="str">
        <f t="shared" si="78"/>
        <v/>
      </c>
      <c r="AG238" s="1564" t="str">
        <f t="shared" si="79"/>
        <v/>
      </c>
      <c r="AI238" s="1564" t="str">
        <f t="shared" si="80"/>
        <v/>
      </c>
      <c r="AK238" s="1564" t="str">
        <f t="shared" si="81"/>
        <v/>
      </c>
      <c r="AM238" s="1564" t="str">
        <f t="shared" si="82"/>
        <v/>
      </c>
      <c r="AO238" s="1564" t="str">
        <f t="shared" si="83"/>
        <v/>
      </c>
      <c r="AQ238" s="1564" t="str">
        <f t="shared" si="84"/>
        <v/>
      </c>
    </row>
    <row r="239" spans="5:43">
      <c r="E239" s="1564" t="str">
        <f t="shared" si="86"/>
        <v/>
      </c>
      <c r="G239" s="1564" t="str">
        <f t="shared" si="86"/>
        <v/>
      </c>
      <c r="I239" s="1564" t="str">
        <f t="shared" si="67"/>
        <v/>
      </c>
      <c r="K239" s="1564" t="str">
        <f t="shared" si="68"/>
        <v/>
      </c>
      <c r="M239" s="1564" t="str">
        <f t="shared" si="69"/>
        <v/>
      </c>
      <c r="O239" s="1564" t="str">
        <f t="shared" si="70"/>
        <v/>
      </c>
      <c r="Q239" s="1564" t="str">
        <f t="shared" si="71"/>
        <v/>
      </c>
      <c r="S239" s="1564" t="str">
        <f t="shared" si="72"/>
        <v/>
      </c>
      <c r="U239" s="1564" t="str">
        <f t="shared" si="73"/>
        <v/>
      </c>
      <c r="W239" s="1564" t="str">
        <f t="shared" si="74"/>
        <v/>
      </c>
      <c r="Y239" s="1564" t="str">
        <f t="shared" si="75"/>
        <v/>
      </c>
      <c r="AA239" s="1564" t="str">
        <f t="shared" si="76"/>
        <v/>
      </c>
      <c r="AC239" s="1564" t="str">
        <f t="shared" si="77"/>
        <v/>
      </c>
      <c r="AE239" s="1564" t="str">
        <f t="shared" si="78"/>
        <v/>
      </c>
      <c r="AG239" s="1564" t="str">
        <f t="shared" si="79"/>
        <v/>
      </c>
      <c r="AI239" s="1564" t="str">
        <f t="shared" si="80"/>
        <v/>
      </c>
      <c r="AK239" s="1564" t="str">
        <f t="shared" si="81"/>
        <v/>
      </c>
      <c r="AM239" s="1564" t="str">
        <f t="shared" si="82"/>
        <v/>
      </c>
      <c r="AO239" s="1564" t="str">
        <f t="shared" si="83"/>
        <v/>
      </c>
      <c r="AQ239" s="1564" t="str">
        <f t="shared" si="84"/>
        <v/>
      </c>
    </row>
    <row r="240" spans="5:43">
      <c r="E240" s="1564" t="str">
        <f t="shared" si="86"/>
        <v/>
      </c>
      <c r="G240" s="1564" t="str">
        <f t="shared" si="86"/>
        <v/>
      </c>
      <c r="I240" s="1564" t="str">
        <f t="shared" si="67"/>
        <v/>
      </c>
      <c r="K240" s="1564" t="str">
        <f t="shared" si="68"/>
        <v/>
      </c>
      <c r="M240" s="1564" t="str">
        <f t="shared" si="69"/>
        <v/>
      </c>
      <c r="O240" s="1564" t="str">
        <f t="shared" si="70"/>
        <v/>
      </c>
      <c r="Q240" s="1564" t="str">
        <f t="shared" si="71"/>
        <v/>
      </c>
      <c r="S240" s="1564" t="str">
        <f t="shared" si="72"/>
        <v/>
      </c>
      <c r="U240" s="1564" t="str">
        <f t="shared" si="73"/>
        <v/>
      </c>
      <c r="W240" s="1564" t="str">
        <f t="shared" si="74"/>
        <v/>
      </c>
      <c r="Y240" s="1564" t="str">
        <f t="shared" si="75"/>
        <v/>
      </c>
      <c r="AA240" s="1564" t="str">
        <f t="shared" si="76"/>
        <v/>
      </c>
      <c r="AC240" s="1564" t="str">
        <f t="shared" si="77"/>
        <v/>
      </c>
      <c r="AE240" s="1564" t="str">
        <f t="shared" si="78"/>
        <v/>
      </c>
      <c r="AG240" s="1564" t="str">
        <f t="shared" si="79"/>
        <v/>
      </c>
      <c r="AI240" s="1564" t="str">
        <f t="shared" si="80"/>
        <v/>
      </c>
      <c r="AK240" s="1564" t="str">
        <f t="shared" si="81"/>
        <v/>
      </c>
      <c r="AM240" s="1564" t="str">
        <f t="shared" si="82"/>
        <v/>
      </c>
      <c r="AO240" s="1564" t="str">
        <f t="shared" si="83"/>
        <v/>
      </c>
      <c r="AQ240" s="1564" t="str">
        <f t="shared" si="84"/>
        <v/>
      </c>
    </row>
    <row r="241" spans="5:43">
      <c r="E241" s="1564" t="str">
        <f t="shared" si="86"/>
        <v/>
      </c>
      <c r="G241" s="1564" t="str">
        <f t="shared" si="86"/>
        <v/>
      </c>
      <c r="I241" s="1564" t="str">
        <f t="shared" si="67"/>
        <v/>
      </c>
      <c r="K241" s="1564" t="str">
        <f t="shared" si="68"/>
        <v/>
      </c>
      <c r="M241" s="1564" t="str">
        <f t="shared" si="69"/>
        <v/>
      </c>
      <c r="O241" s="1564" t="str">
        <f t="shared" si="70"/>
        <v/>
      </c>
      <c r="Q241" s="1564" t="str">
        <f t="shared" si="71"/>
        <v/>
      </c>
      <c r="S241" s="1564" t="str">
        <f t="shared" si="72"/>
        <v/>
      </c>
      <c r="U241" s="1564" t="str">
        <f t="shared" si="73"/>
        <v/>
      </c>
      <c r="W241" s="1564" t="str">
        <f t="shared" si="74"/>
        <v/>
      </c>
      <c r="Y241" s="1564" t="str">
        <f t="shared" si="75"/>
        <v/>
      </c>
      <c r="AA241" s="1564" t="str">
        <f t="shared" si="76"/>
        <v/>
      </c>
      <c r="AC241" s="1564" t="str">
        <f t="shared" si="77"/>
        <v/>
      </c>
      <c r="AE241" s="1564" t="str">
        <f t="shared" si="78"/>
        <v/>
      </c>
      <c r="AG241" s="1564" t="str">
        <f t="shared" si="79"/>
        <v/>
      </c>
      <c r="AI241" s="1564" t="str">
        <f t="shared" si="80"/>
        <v/>
      </c>
      <c r="AK241" s="1564" t="str">
        <f t="shared" si="81"/>
        <v/>
      </c>
      <c r="AM241" s="1564" t="str">
        <f t="shared" si="82"/>
        <v/>
      </c>
      <c r="AO241" s="1564" t="str">
        <f t="shared" si="83"/>
        <v/>
      </c>
      <c r="AQ241" s="1564" t="str">
        <f t="shared" si="84"/>
        <v/>
      </c>
    </row>
    <row r="242" spans="5:43">
      <c r="E242" s="1564" t="str">
        <f t="shared" si="86"/>
        <v/>
      </c>
      <c r="G242" s="1564" t="str">
        <f t="shared" si="86"/>
        <v/>
      </c>
      <c r="I242" s="1564" t="str">
        <f t="shared" si="67"/>
        <v/>
      </c>
      <c r="K242" s="1564" t="str">
        <f t="shared" si="68"/>
        <v/>
      </c>
      <c r="M242" s="1564" t="str">
        <f t="shared" si="69"/>
        <v/>
      </c>
      <c r="O242" s="1564" t="str">
        <f t="shared" si="70"/>
        <v/>
      </c>
      <c r="Q242" s="1564" t="str">
        <f t="shared" si="71"/>
        <v/>
      </c>
      <c r="S242" s="1564" t="str">
        <f t="shared" si="72"/>
        <v/>
      </c>
      <c r="U242" s="1564" t="str">
        <f t="shared" si="73"/>
        <v/>
      </c>
      <c r="W242" s="1564" t="str">
        <f t="shared" si="74"/>
        <v/>
      </c>
      <c r="Y242" s="1564" t="str">
        <f t="shared" si="75"/>
        <v/>
      </c>
      <c r="AA242" s="1564" t="str">
        <f t="shared" si="76"/>
        <v/>
      </c>
      <c r="AC242" s="1564" t="str">
        <f t="shared" si="77"/>
        <v/>
      </c>
      <c r="AE242" s="1564" t="str">
        <f t="shared" si="78"/>
        <v/>
      </c>
      <c r="AG242" s="1564" t="str">
        <f t="shared" si="79"/>
        <v/>
      </c>
      <c r="AI242" s="1564" t="str">
        <f t="shared" si="80"/>
        <v/>
      </c>
      <c r="AK242" s="1564" t="str">
        <f t="shared" si="81"/>
        <v/>
      </c>
      <c r="AM242" s="1564" t="str">
        <f t="shared" si="82"/>
        <v/>
      </c>
      <c r="AO242" s="1564" t="str">
        <f t="shared" si="83"/>
        <v/>
      </c>
      <c r="AQ242" s="1564" t="str">
        <f t="shared" si="84"/>
        <v/>
      </c>
    </row>
    <row r="243" spans="5:43">
      <c r="E243" s="1564" t="str">
        <f t="shared" si="86"/>
        <v/>
      </c>
      <c r="G243" s="1564" t="str">
        <f t="shared" si="86"/>
        <v/>
      </c>
      <c r="I243" s="1564" t="str">
        <f t="shared" si="67"/>
        <v/>
      </c>
      <c r="K243" s="1564" t="str">
        <f t="shared" si="68"/>
        <v/>
      </c>
      <c r="M243" s="1564" t="str">
        <f t="shared" si="69"/>
        <v/>
      </c>
      <c r="O243" s="1564" t="str">
        <f t="shared" si="70"/>
        <v/>
      </c>
      <c r="Q243" s="1564" t="str">
        <f t="shared" si="71"/>
        <v/>
      </c>
      <c r="S243" s="1564" t="str">
        <f t="shared" si="72"/>
        <v/>
      </c>
      <c r="U243" s="1564" t="str">
        <f t="shared" si="73"/>
        <v/>
      </c>
      <c r="W243" s="1564" t="str">
        <f t="shared" si="74"/>
        <v/>
      </c>
      <c r="Y243" s="1564" t="str">
        <f t="shared" si="75"/>
        <v/>
      </c>
      <c r="AA243" s="1564" t="str">
        <f t="shared" si="76"/>
        <v/>
      </c>
      <c r="AC243" s="1564" t="str">
        <f t="shared" si="77"/>
        <v/>
      </c>
      <c r="AE243" s="1564" t="str">
        <f t="shared" si="78"/>
        <v/>
      </c>
      <c r="AG243" s="1564" t="str">
        <f t="shared" si="79"/>
        <v/>
      </c>
      <c r="AI243" s="1564" t="str">
        <f t="shared" si="80"/>
        <v/>
      </c>
      <c r="AK243" s="1564" t="str">
        <f t="shared" si="81"/>
        <v/>
      </c>
      <c r="AM243" s="1564" t="str">
        <f t="shared" si="82"/>
        <v/>
      </c>
      <c r="AO243" s="1564" t="str">
        <f t="shared" si="83"/>
        <v/>
      </c>
      <c r="AQ243" s="1564" t="str">
        <f t="shared" si="84"/>
        <v/>
      </c>
    </row>
    <row r="244" spans="5:43">
      <c r="E244" s="1564" t="str">
        <f t="shared" si="86"/>
        <v/>
      </c>
      <c r="G244" s="1564" t="str">
        <f t="shared" si="86"/>
        <v/>
      </c>
      <c r="I244" s="1564" t="str">
        <f t="shared" si="67"/>
        <v/>
      </c>
      <c r="K244" s="1564" t="str">
        <f t="shared" si="68"/>
        <v/>
      </c>
      <c r="M244" s="1564" t="str">
        <f t="shared" si="69"/>
        <v/>
      </c>
      <c r="O244" s="1564" t="str">
        <f t="shared" si="70"/>
        <v/>
      </c>
      <c r="Q244" s="1564" t="str">
        <f t="shared" si="71"/>
        <v/>
      </c>
      <c r="S244" s="1564" t="str">
        <f t="shared" si="72"/>
        <v/>
      </c>
      <c r="U244" s="1564" t="str">
        <f t="shared" si="73"/>
        <v/>
      </c>
      <c r="W244" s="1564" t="str">
        <f t="shared" si="74"/>
        <v/>
      </c>
      <c r="Y244" s="1564" t="str">
        <f t="shared" si="75"/>
        <v/>
      </c>
      <c r="AA244" s="1564" t="str">
        <f t="shared" si="76"/>
        <v/>
      </c>
      <c r="AC244" s="1564" t="str">
        <f t="shared" si="77"/>
        <v/>
      </c>
      <c r="AE244" s="1564" t="str">
        <f t="shared" si="78"/>
        <v/>
      </c>
      <c r="AG244" s="1564" t="str">
        <f t="shared" si="79"/>
        <v/>
      </c>
      <c r="AI244" s="1564" t="str">
        <f t="shared" si="80"/>
        <v/>
      </c>
      <c r="AK244" s="1564" t="str">
        <f t="shared" si="81"/>
        <v/>
      </c>
      <c r="AM244" s="1564" t="str">
        <f t="shared" si="82"/>
        <v/>
      </c>
      <c r="AO244" s="1564" t="str">
        <f t="shared" si="83"/>
        <v/>
      </c>
      <c r="AQ244" s="1564" t="str">
        <f t="shared" si="84"/>
        <v/>
      </c>
    </row>
    <row r="245" spans="5:43">
      <c r="E245" s="1564" t="str">
        <f t="shared" si="86"/>
        <v/>
      </c>
      <c r="G245" s="1564" t="str">
        <f t="shared" si="86"/>
        <v/>
      </c>
      <c r="I245" s="1564" t="str">
        <f t="shared" si="67"/>
        <v/>
      </c>
      <c r="K245" s="1564" t="str">
        <f t="shared" si="68"/>
        <v/>
      </c>
      <c r="M245" s="1564" t="str">
        <f t="shared" si="69"/>
        <v/>
      </c>
      <c r="O245" s="1564" t="str">
        <f t="shared" si="70"/>
        <v/>
      </c>
      <c r="Q245" s="1564" t="str">
        <f t="shared" si="71"/>
        <v/>
      </c>
      <c r="S245" s="1564" t="str">
        <f t="shared" si="72"/>
        <v/>
      </c>
      <c r="U245" s="1564" t="str">
        <f t="shared" si="73"/>
        <v/>
      </c>
      <c r="W245" s="1564" t="str">
        <f t="shared" si="74"/>
        <v/>
      </c>
      <c r="Y245" s="1564" t="str">
        <f t="shared" si="75"/>
        <v/>
      </c>
      <c r="AA245" s="1564" t="str">
        <f t="shared" si="76"/>
        <v/>
      </c>
      <c r="AC245" s="1564" t="str">
        <f t="shared" si="77"/>
        <v/>
      </c>
      <c r="AE245" s="1564" t="str">
        <f t="shared" si="78"/>
        <v/>
      </c>
      <c r="AG245" s="1564" t="str">
        <f t="shared" si="79"/>
        <v/>
      </c>
      <c r="AI245" s="1564" t="str">
        <f t="shared" si="80"/>
        <v/>
      </c>
      <c r="AK245" s="1564" t="str">
        <f t="shared" si="81"/>
        <v/>
      </c>
      <c r="AM245" s="1564" t="str">
        <f t="shared" si="82"/>
        <v/>
      </c>
      <c r="AO245" s="1564" t="str">
        <f t="shared" si="83"/>
        <v/>
      </c>
      <c r="AQ245" s="1564" t="str">
        <f t="shared" si="84"/>
        <v/>
      </c>
    </row>
    <row r="246" spans="5:43">
      <c r="E246" s="1564" t="str">
        <f t="shared" si="86"/>
        <v/>
      </c>
      <c r="G246" s="1564" t="str">
        <f t="shared" si="86"/>
        <v/>
      </c>
      <c r="I246" s="1564" t="str">
        <f t="shared" si="67"/>
        <v/>
      </c>
      <c r="K246" s="1564" t="str">
        <f t="shared" si="68"/>
        <v/>
      </c>
      <c r="M246" s="1564" t="str">
        <f t="shared" si="69"/>
        <v/>
      </c>
      <c r="O246" s="1564" t="str">
        <f t="shared" si="70"/>
        <v/>
      </c>
      <c r="Q246" s="1564" t="str">
        <f t="shared" si="71"/>
        <v/>
      </c>
      <c r="S246" s="1564" t="str">
        <f t="shared" si="72"/>
        <v/>
      </c>
      <c r="U246" s="1564" t="str">
        <f t="shared" si="73"/>
        <v/>
      </c>
      <c r="W246" s="1564" t="str">
        <f t="shared" si="74"/>
        <v/>
      </c>
      <c r="Y246" s="1564" t="str">
        <f t="shared" si="75"/>
        <v/>
      </c>
      <c r="AA246" s="1564" t="str">
        <f t="shared" si="76"/>
        <v/>
      </c>
      <c r="AC246" s="1564" t="str">
        <f t="shared" si="77"/>
        <v/>
      </c>
      <c r="AE246" s="1564" t="str">
        <f t="shared" si="78"/>
        <v/>
      </c>
      <c r="AG246" s="1564" t="str">
        <f t="shared" si="79"/>
        <v/>
      </c>
      <c r="AI246" s="1564" t="str">
        <f t="shared" si="80"/>
        <v/>
      </c>
      <c r="AK246" s="1564" t="str">
        <f t="shared" si="81"/>
        <v/>
      </c>
      <c r="AM246" s="1564" t="str">
        <f t="shared" si="82"/>
        <v/>
      </c>
      <c r="AO246" s="1564" t="str">
        <f t="shared" si="83"/>
        <v/>
      </c>
      <c r="AQ246" s="1564" t="str">
        <f t="shared" si="84"/>
        <v/>
      </c>
    </row>
    <row r="247" spans="5:43">
      <c r="E247" s="1564" t="str">
        <f t="shared" si="86"/>
        <v/>
      </c>
      <c r="G247" s="1564" t="str">
        <f t="shared" si="86"/>
        <v/>
      </c>
      <c r="I247" s="1564" t="str">
        <f t="shared" si="67"/>
        <v/>
      </c>
      <c r="K247" s="1564" t="str">
        <f t="shared" si="68"/>
        <v/>
      </c>
      <c r="M247" s="1564" t="str">
        <f t="shared" si="69"/>
        <v/>
      </c>
      <c r="O247" s="1564" t="str">
        <f t="shared" si="70"/>
        <v/>
      </c>
      <c r="Q247" s="1564" t="str">
        <f t="shared" si="71"/>
        <v/>
      </c>
      <c r="S247" s="1564" t="str">
        <f t="shared" si="72"/>
        <v/>
      </c>
      <c r="U247" s="1564" t="str">
        <f t="shared" si="73"/>
        <v/>
      </c>
      <c r="W247" s="1564" t="str">
        <f t="shared" si="74"/>
        <v/>
      </c>
      <c r="Y247" s="1564" t="str">
        <f t="shared" si="75"/>
        <v/>
      </c>
      <c r="AA247" s="1564" t="str">
        <f t="shared" si="76"/>
        <v/>
      </c>
      <c r="AC247" s="1564" t="str">
        <f t="shared" si="77"/>
        <v/>
      </c>
      <c r="AE247" s="1564" t="str">
        <f t="shared" si="78"/>
        <v/>
      </c>
      <c r="AG247" s="1564" t="str">
        <f t="shared" si="79"/>
        <v/>
      </c>
      <c r="AI247" s="1564" t="str">
        <f t="shared" si="80"/>
        <v/>
      </c>
      <c r="AK247" s="1564" t="str">
        <f t="shared" si="81"/>
        <v/>
      </c>
      <c r="AM247" s="1564" t="str">
        <f t="shared" si="82"/>
        <v/>
      </c>
      <c r="AO247" s="1564" t="str">
        <f t="shared" si="83"/>
        <v/>
      </c>
      <c r="AQ247" s="1564" t="str">
        <f t="shared" si="84"/>
        <v/>
      </c>
    </row>
    <row r="248" spans="5:43">
      <c r="E248" s="1564" t="str">
        <f t="shared" si="86"/>
        <v/>
      </c>
      <c r="G248" s="1564" t="str">
        <f t="shared" si="86"/>
        <v/>
      </c>
      <c r="I248" s="1564" t="str">
        <f t="shared" si="67"/>
        <v/>
      </c>
      <c r="K248" s="1564" t="str">
        <f t="shared" si="68"/>
        <v/>
      </c>
      <c r="M248" s="1564" t="str">
        <f t="shared" si="69"/>
        <v/>
      </c>
      <c r="O248" s="1564" t="str">
        <f t="shared" si="70"/>
        <v/>
      </c>
      <c r="Q248" s="1564" t="str">
        <f t="shared" si="71"/>
        <v/>
      </c>
      <c r="S248" s="1564" t="str">
        <f t="shared" si="72"/>
        <v/>
      </c>
      <c r="U248" s="1564" t="str">
        <f t="shared" si="73"/>
        <v/>
      </c>
      <c r="W248" s="1564" t="str">
        <f t="shared" si="74"/>
        <v/>
      </c>
      <c r="Y248" s="1564" t="str">
        <f t="shared" si="75"/>
        <v/>
      </c>
      <c r="AA248" s="1564" t="str">
        <f t="shared" si="76"/>
        <v/>
      </c>
      <c r="AC248" s="1564" t="str">
        <f t="shared" si="77"/>
        <v/>
      </c>
      <c r="AE248" s="1564" t="str">
        <f t="shared" si="78"/>
        <v/>
      </c>
      <c r="AG248" s="1564" t="str">
        <f t="shared" si="79"/>
        <v/>
      </c>
      <c r="AI248" s="1564" t="str">
        <f t="shared" si="80"/>
        <v/>
      </c>
      <c r="AK248" s="1564" t="str">
        <f t="shared" si="81"/>
        <v/>
      </c>
      <c r="AM248" s="1564" t="str">
        <f t="shared" si="82"/>
        <v/>
      </c>
      <c r="AO248" s="1564" t="str">
        <f t="shared" si="83"/>
        <v/>
      </c>
      <c r="AQ248" s="1564" t="str">
        <f t="shared" si="84"/>
        <v/>
      </c>
    </row>
    <row r="249" spans="5:43">
      <c r="E249" s="1564" t="str">
        <f t="shared" si="86"/>
        <v/>
      </c>
      <c r="G249" s="1564" t="str">
        <f t="shared" si="86"/>
        <v/>
      </c>
      <c r="I249" s="1564" t="str">
        <f t="shared" si="67"/>
        <v/>
      </c>
      <c r="K249" s="1564" t="str">
        <f t="shared" si="68"/>
        <v/>
      </c>
      <c r="M249" s="1564" t="str">
        <f t="shared" si="69"/>
        <v/>
      </c>
      <c r="O249" s="1564" t="str">
        <f t="shared" si="70"/>
        <v/>
      </c>
      <c r="Q249" s="1564" t="str">
        <f t="shared" si="71"/>
        <v/>
      </c>
      <c r="S249" s="1564" t="str">
        <f t="shared" si="72"/>
        <v/>
      </c>
      <c r="U249" s="1564" t="str">
        <f t="shared" si="73"/>
        <v/>
      </c>
      <c r="W249" s="1564" t="str">
        <f t="shared" si="74"/>
        <v/>
      </c>
      <c r="Y249" s="1564" t="str">
        <f t="shared" si="75"/>
        <v/>
      </c>
      <c r="AA249" s="1564" t="str">
        <f t="shared" si="76"/>
        <v/>
      </c>
      <c r="AC249" s="1564" t="str">
        <f t="shared" si="77"/>
        <v/>
      </c>
      <c r="AE249" s="1564" t="str">
        <f t="shared" si="78"/>
        <v/>
      </c>
      <c r="AG249" s="1564" t="str">
        <f t="shared" si="79"/>
        <v/>
      </c>
      <c r="AI249" s="1564" t="str">
        <f t="shared" si="80"/>
        <v/>
      </c>
      <c r="AK249" s="1564" t="str">
        <f t="shared" si="81"/>
        <v/>
      </c>
      <c r="AM249" s="1564" t="str">
        <f t="shared" si="82"/>
        <v/>
      </c>
      <c r="AO249" s="1564" t="str">
        <f t="shared" si="83"/>
        <v/>
      </c>
      <c r="AQ249" s="1564" t="str">
        <f t="shared" si="84"/>
        <v/>
      </c>
    </row>
    <row r="250" spans="5:43">
      <c r="E250" s="1564" t="str">
        <f t="shared" si="86"/>
        <v/>
      </c>
      <c r="G250" s="1564" t="str">
        <f t="shared" si="86"/>
        <v/>
      </c>
      <c r="I250" s="1564" t="str">
        <f t="shared" si="67"/>
        <v/>
      </c>
      <c r="K250" s="1564" t="str">
        <f t="shared" si="68"/>
        <v/>
      </c>
      <c r="M250" s="1564" t="str">
        <f t="shared" si="69"/>
        <v/>
      </c>
      <c r="O250" s="1564" t="str">
        <f t="shared" si="70"/>
        <v/>
      </c>
      <c r="Q250" s="1564" t="str">
        <f t="shared" si="71"/>
        <v/>
      </c>
      <c r="S250" s="1564" t="str">
        <f t="shared" si="72"/>
        <v/>
      </c>
      <c r="U250" s="1564" t="str">
        <f t="shared" si="73"/>
        <v/>
      </c>
      <c r="W250" s="1564" t="str">
        <f t="shared" si="74"/>
        <v/>
      </c>
      <c r="Y250" s="1564" t="str">
        <f t="shared" si="75"/>
        <v/>
      </c>
      <c r="AA250" s="1564" t="str">
        <f t="shared" si="76"/>
        <v/>
      </c>
      <c r="AC250" s="1564" t="str">
        <f t="shared" si="77"/>
        <v/>
      </c>
      <c r="AE250" s="1564" t="str">
        <f t="shared" si="78"/>
        <v/>
      </c>
      <c r="AG250" s="1564" t="str">
        <f t="shared" si="79"/>
        <v/>
      </c>
      <c r="AI250" s="1564" t="str">
        <f t="shared" si="80"/>
        <v/>
      </c>
      <c r="AK250" s="1564" t="str">
        <f t="shared" si="81"/>
        <v/>
      </c>
      <c r="AM250" s="1564" t="str">
        <f t="shared" si="82"/>
        <v/>
      </c>
      <c r="AO250" s="1564" t="str">
        <f t="shared" si="83"/>
        <v/>
      </c>
      <c r="AQ250" s="1564" t="str">
        <f t="shared" si="84"/>
        <v/>
      </c>
    </row>
    <row r="251" spans="5:43">
      <c r="E251" s="1564" t="str">
        <f t="shared" si="86"/>
        <v/>
      </c>
      <c r="G251" s="1564" t="str">
        <f t="shared" si="86"/>
        <v/>
      </c>
      <c r="I251" s="1564" t="str">
        <f t="shared" si="67"/>
        <v/>
      </c>
      <c r="K251" s="1564" t="str">
        <f t="shared" si="68"/>
        <v/>
      </c>
      <c r="M251" s="1564" t="str">
        <f t="shared" si="69"/>
        <v/>
      </c>
      <c r="O251" s="1564" t="str">
        <f t="shared" si="70"/>
        <v/>
      </c>
      <c r="Q251" s="1564" t="str">
        <f t="shared" si="71"/>
        <v/>
      </c>
      <c r="S251" s="1564" t="str">
        <f t="shared" si="72"/>
        <v/>
      </c>
      <c r="U251" s="1564" t="str">
        <f t="shared" si="73"/>
        <v/>
      </c>
      <c r="W251" s="1564" t="str">
        <f t="shared" si="74"/>
        <v/>
      </c>
      <c r="Y251" s="1564" t="str">
        <f t="shared" si="75"/>
        <v/>
      </c>
      <c r="AA251" s="1564" t="str">
        <f t="shared" si="76"/>
        <v/>
      </c>
      <c r="AC251" s="1564" t="str">
        <f t="shared" si="77"/>
        <v/>
      </c>
      <c r="AE251" s="1564" t="str">
        <f t="shared" si="78"/>
        <v/>
      </c>
      <c r="AG251" s="1564" t="str">
        <f t="shared" si="79"/>
        <v/>
      </c>
      <c r="AI251" s="1564" t="str">
        <f t="shared" si="80"/>
        <v/>
      </c>
      <c r="AK251" s="1564" t="str">
        <f t="shared" si="81"/>
        <v/>
      </c>
      <c r="AM251" s="1564" t="str">
        <f t="shared" si="82"/>
        <v/>
      </c>
      <c r="AO251" s="1564" t="str">
        <f t="shared" si="83"/>
        <v/>
      </c>
      <c r="AQ251" s="1564" t="str">
        <f t="shared" si="84"/>
        <v/>
      </c>
    </row>
    <row r="252" spans="5:43">
      <c r="E252" s="1564" t="str">
        <f t="shared" si="86"/>
        <v/>
      </c>
      <c r="G252" s="1564" t="str">
        <f t="shared" si="86"/>
        <v/>
      </c>
      <c r="I252" s="1564" t="str">
        <f t="shared" si="67"/>
        <v/>
      </c>
      <c r="K252" s="1564" t="str">
        <f t="shared" si="68"/>
        <v/>
      </c>
      <c r="M252" s="1564" t="str">
        <f t="shared" si="69"/>
        <v/>
      </c>
      <c r="O252" s="1564" t="str">
        <f t="shared" si="70"/>
        <v/>
      </c>
      <c r="Q252" s="1564" t="str">
        <f t="shared" si="71"/>
        <v/>
      </c>
      <c r="S252" s="1564" t="str">
        <f t="shared" si="72"/>
        <v/>
      </c>
      <c r="U252" s="1564" t="str">
        <f t="shared" si="73"/>
        <v/>
      </c>
      <c r="W252" s="1564" t="str">
        <f t="shared" si="74"/>
        <v/>
      </c>
      <c r="Y252" s="1564" t="str">
        <f t="shared" si="75"/>
        <v/>
      </c>
      <c r="AA252" s="1564" t="str">
        <f t="shared" si="76"/>
        <v/>
      </c>
      <c r="AC252" s="1564" t="str">
        <f t="shared" si="77"/>
        <v/>
      </c>
      <c r="AE252" s="1564" t="str">
        <f t="shared" si="78"/>
        <v/>
      </c>
      <c r="AG252" s="1564" t="str">
        <f t="shared" si="79"/>
        <v/>
      </c>
      <c r="AI252" s="1564" t="str">
        <f t="shared" si="80"/>
        <v/>
      </c>
      <c r="AK252" s="1564" t="str">
        <f t="shared" si="81"/>
        <v/>
      </c>
      <c r="AM252" s="1564" t="str">
        <f t="shared" si="82"/>
        <v/>
      </c>
      <c r="AO252" s="1564" t="str">
        <f t="shared" si="83"/>
        <v/>
      </c>
      <c r="AQ252" s="1564" t="str">
        <f t="shared" si="84"/>
        <v/>
      </c>
    </row>
    <row r="253" spans="5:43">
      <c r="E253" s="1564" t="str">
        <f t="shared" ref="E253:G268" si="87">IF(OR($B253=0,D253=0),"",D253/$B253)</f>
        <v/>
      </c>
      <c r="G253" s="1564" t="str">
        <f t="shared" si="87"/>
        <v/>
      </c>
      <c r="I253" s="1564" t="str">
        <f t="shared" si="67"/>
        <v/>
      </c>
      <c r="K253" s="1564" t="str">
        <f t="shared" si="68"/>
        <v/>
      </c>
      <c r="M253" s="1564" t="str">
        <f t="shared" si="69"/>
        <v/>
      </c>
      <c r="O253" s="1564" t="str">
        <f t="shared" si="70"/>
        <v/>
      </c>
      <c r="Q253" s="1564" t="str">
        <f t="shared" si="71"/>
        <v/>
      </c>
      <c r="S253" s="1564" t="str">
        <f t="shared" si="72"/>
        <v/>
      </c>
      <c r="U253" s="1564" t="str">
        <f t="shared" si="73"/>
        <v/>
      </c>
      <c r="W253" s="1564" t="str">
        <f t="shared" si="74"/>
        <v/>
      </c>
      <c r="Y253" s="1564" t="str">
        <f t="shared" si="75"/>
        <v/>
      </c>
      <c r="AA253" s="1564" t="str">
        <f t="shared" si="76"/>
        <v/>
      </c>
      <c r="AC253" s="1564" t="str">
        <f t="shared" si="77"/>
        <v/>
      </c>
      <c r="AE253" s="1564" t="str">
        <f t="shared" si="78"/>
        <v/>
      </c>
      <c r="AG253" s="1564" t="str">
        <f t="shared" si="79"/>
        <v/>
      </c>
      <c r="AI253" s="1564" t="str">
        <f t="shared" si="80"/>
        <v/>
      </c>
      <c r="AK253" s="1564" t="str">
        <f t="shared" si="81"/>
        <v/>
      </c>
      <c r="AM253" s="1564" t="str">
        <f t="shared" si="82"/>
        <v/>
      </c>
      <c r="AO253" s="1564" t="str">
        <f t="shared" si="83"/>
        <v/>
      </c>
      <c r="AQ253" s="1564" t="str">
        <f t="shared" si="84"/>
        <v/>
      </c>
    </row>
    <row r="254" spans="5:43">
      <c r="E254" s="1564" t="str">
        <f t="shared" si="87"/>
        <v/>
      </c>
      <c r="G254" s="1564" t="str">
        <f t="shared" si="87"/>
        <v/>
      </c>
      <c r="I254" s="1564" t="str">
        <f t="shared" si="67"/>
        <v/>
      </c>
      <c r="K254" s="1564" t="str">
        <f t="shared" si="68"/>
        <v/>
      </c>
      <c r="M254" s="1564" t="str">
        <f t="shared" si="69"/>
        <v/>
      </c>
      <c r="O254" s="1564" t="str">
        <f t="shared" si="70"/>
        <v/>
      </c>
      <c r="Q254" s="1564" t="str">
        <f t="shared" si="71"/>
        <v/>
      </c>
      <c r="S254" s="1564" t="str">
        <f t="shared" si="72"/>
        <v/>
      </c>
      <c r="U254" s="1564" t="str">
        <f t="shared" si="73"/>
        <v/>
      </c>
      <c r="W254" s="1564" t="str">
        <f t="shared" si="74"/>
        <v/>
      </c>
      <c r="Y254" s="1564" t="str">
        <f t="shared" si="75"/>
        <v/>
      </c>
      <c r="AA254" s="1564" t="str">
        <f t="shared" si="76"/>
        <v/>
      </c>
      <c r="AC254" s="1564" t="str">
        <f t="shared" si="77"/>
        <v/>
      </c>
      <c r="AE254" s="1564" t="str">
        <f t="shared" si="78"/>
        <v/>
      </c>
      <c r="AG254" s="1564" t="str">
        <f t="shared" si="79"/>
        <v/>
      </c>
      <c r="AI254" s="1564" t="str">
        <f t="shared" si="80"/>
        <v/>
      </c>
      <c r="AK254" s="1564" t="str">
        <f t="shared" si="81"/>
        <v/>
      </c>
      <c r="AM254" s="1564" t="str">
        <f t="shared" si="82"/>
        <v/>
      </c>
      <c r="AO254" s="1564" t="str">
        <f t="shared" si="83"/>
        <v/>
      </c>
      <c r="AQ254" s="1564" t="str">
        <f t="shared" si="84"/>
        <v/>
      </c>
    </row>
    <row r="255" spans="5:43">
      <c r="E255" s="1564" t="str">
        <f t="shared" si="87"/>
        <v/>
      </c>
      <c r="G255" s="1564" t="str">
        <f t="shared" si="87"/>
        <v/>
      </c>
      <c r="I255" s="1564" t="str">
        <f t="shared" si="67"/>
        <v/>
      </c>
      <c r="K255" s="1564" t="str">
        <f t="shared" si="68"/>
        <v/>
      </c>
      <c r="M255" s="1564" t="str">
        <f t="shared" si="69"/>
        <v/>
      </c>
      <c r="O255" s="1564" t="str">
        <f t="shared" si="70"/>
        <v/>
      </c>
      <c r="Q255" s="1564" t="str">
        <f t="shared" si="71"/>
        <v/>
      </c>
      <c r="S255" s="1564" t="str">
        <f t="shared" si="72"/>
        <v/>
      </c>
      <c r="U255" s="1564" t="str">
        <f t="shared" si="73"/>
        <v/>
      </c>
      <c r="W255" s="1564" t="str">
        <f t="shared" si="74"/>
        <v/>
      </c>
      <c r="Y255" s="1564" t="str">
        <f t="shared" si="75"/>
        <v/>
      </c>
      <c r="AA255" s="1564" t="str">
        <f t="shared" si="76"/>
        <v/>
      </c>
      <c r="AC255" s="1564" t="str">
        <f t="shared" si="77"/>
        <v/>
      </c>
      <c r="AE255" s="1564" t="str">
        <f t="shared" si="78"/>
        <v/>
      </c>
      <c r="AG255" s="1564" t="str">
        <f t="shared" si="79"/>
        <v/>
      </c>
      <c r="AI255" s="1564" t="str">
        <f t="shared" si="80"/>
        <v/>
      </c>
      <c r="AK255" s="1564" t="str">
        <f t="shared" si="81"/>
        <v/>
      </c>
      <c r="AM255" s="1564" t="str">
        <f t="shared" si="82"/>
        <v/>
      </c>
      <c r="AO255" s="1564" t="str">
        <f t="shared" si="83"/>
        <v/>
      </c>
      <c r="AQ255" s="1564" t="str">
        <f t="shared" si="84"/>
        <v/>
      </c>
    </row>
    <row r="256" spans="5:43">
      <c r="E256" s="1564" t="str">
        <f t="shared" si="87"/>
        <v/>
      </c>
      <c r="G256" s="1564" t="str">
        <f t="shared" si="87"/>
        <v/>
      </c>
      <c r="I256" s="1564" t="str">
        <f t="shared" si="67"/>
        <v/>
      </c>
      <c r="K256" s="1564" t="str">
        <f t="shared" si="68"/>
        <v/>
      </c>
      <c r="M256" s="1564" t="str">
        <f t="shared" si="69"/>
        <v/>
      </c>
      <c r="O256" s="1564" t="str">
        <f t="shared" si="70"/>
        <v/>
      </c>
      <c r="Q256" s="1564" t="str">
        <f t="shared" si="71"/>
        <v/>
      </c>
      <c r="S256" s="1564" t="str">
        <f t="shared" si="72"/>
        <v/>
      </c>
      <c r="U256" s="1564" t="str">
        <f t="shared" si="73"/>
        <v/>
      </c>
      <c r="W256" s="1564" t="str">
        <f t="shared" si="74"/>
        <v/>
      </c>
      <c r="Y256" s="1564" t="str">
        <f t="shared" si="75"/>
        <v/>
      </c>
      <c r="AA256" s="1564" t="str">
        <f t="shared" si="76"/>
        <v/>
      </c>
      <c r="AC256" s="1564" t="str">
        <f t="shared" si="77"/>
        <v/>
      </c>
      <c r="AE256" s="1564" t="str">
        <f t="shared" si="78"/>
        <v/>
      </c>
      <c r="AG256" s="1564" t="str">
        <f t="shared" si="79"/>
        <v/>
      </c>
      <c r="AI256" s="1564" t="str">
        <f t="shared" si="80"/>
        <v/>
      </c>
      <c r="AK256" s="1564" t="str">
        <f t="shared" si="81"/>
        <v/>
      </c>
      <c r="AM256" s="1564" t="str">
        <f t="shared" si="82"/>
        <v/>
      </c>
      <c r="AO256" s="1564" t="str">
        <f t="shared" si="83"/>
        <v/>
      </c>
      <c r="AQ256" s="1564" t="str">
        <f t="shared" si="84"/>
        <v/>
      </c>
    </row>
    <row r="257" spans="5:43">
      <c r="E257" s="1564" t="str">
        <f t="shared" si="87"/>
        <v/>
      </c>
      <c r="G257" s="1564" t="str">
        <f t="shared" si="87"/>
        <v/>
      </c>
      <c r="I257" s="1564" t="str">
        <f t="shared" si="67"/>
        <v/>
      </c>
      <c r="K257" s="1564" t="str">
        <f t="shared" si="68"/>
        <v/>
      </c>
      <c r="M257" s="1564" t="str">
        <f t="shared" si="69"/>
        <v/>
      </c>
      <c r="O257" s="1564" t="str">
        <f t="shared" si="70"/>
        <v/>
      </c>
      <c r="Q257" s="1564" t="str">
        <f t="shared" si="71"/>
        <v/>
      </c>
      <c r="S257" s="1564" t="str">
        <f t="shared" si="72"/>
        <v/>
      </c>
      <c r="U257" s="1564" t="str">
        <f t="shared" si="73"/>
        <v/>
      </c>
      <c r="W257" s="1564" t="str">
        <f t="shared" si="74"/>
        <v/>
      </c>
      <c r="Y257" s="1564" t="str">
        <f t="shared" si="75"/>
        <v/>
      </c>
      <c r="AA257" s="1564" t="str">
        <f t="shared" si="76"/>
        <v/>
      </c>
      <c r="AC257" s="1564" t="str">
        <f t="shared" si="77"/>
        <v/>
      </c>
      <c r="AE257" s="1564" t="str">
        <f t="shared" si="78"/>
        <v/>
      </c>
      <c r="AG257" s="1564" t="str">
        <f t="shared" si="79"/>
        <v/>
      </c>
      <c r="AI257" s="1564" t="str">
        <f t="shared" si="80"/>
        <v/>
      </c>
      <c r="AK257" s="1564" t="str">
        <f t="shared" si="81"/>
        <v/>
      </c>
      <c r="AM257" s="1564" t="str">
        <f t="shared" si="82"/>
        <v/>
      </c>
      <c r="AO257" s="1564" t="str">
        <f t="shared" si="83"/>
        <v/>
      </c>
      <c r="AQ257" s="1564" t="str">
        <f t="shared" si="84"/>
        <v/>
      </c>
    </row>
    <row r="258" spans="5:43">
      <c r="E258" s="1564" t="str">
        <f t="shared" si="87"/>
        <v/>
      </c>
      <c r="G258" s="1564" t="str">
        <f t="shared" si="87"/>
        <v/>
      </c>
      <c r="I258" s="1564" t="str">
        <f t="shared" si="67"/>
        <v/>
      </c>
      <c r="K258" s="1564" t="str">
        <f t="shared" si="68"/>
        <v/>
      </c>
      <c r="M258" s="1564" t="str">
        <f t="shared" si="69"/>
        <v/>
      </c>
      <c r="O258" s="1564" t="str">
        <f t="shared" si="70"/>
        <v/>
      </c>
      <c r="Q258" s="1564" t="str">
        <f t="shared" si="71"/>
        <v/>
      </c>
      <c r="S258" s="1564" t="str">
        <f t="shared" si="72"/>
        <v/>
      </c>
      <c r="U258" s="1564" t="str">
        <f t="shared" si="73"/>
        <v/>
      </c>
      <c r="W258" s="1564" t="str">
        <f t="shared" si="74"/>
        <v/>
      </c>
      <c r="Y258" s="1564" t="str">
        <f t="shared" si="75"/>
        <v/>
      </c>
      <c r="AA258" s="1564" t="str">
        <f t="shared" si="76"/>
        <v/>
      </c>
      <c r="AC258" s="1564" t="str">
        <f t="shared" si="77"/>
        <v/>
      </c>
      <c r="AE258" s="1564" t="str">
        <f t="shared" si="78"/>
        <v/>
      </c>
      <c r="AG258" s="1564" t="str">
        <f t="shared" si="79"/>
        <v/>
      </c>
      <c r="AI258" s="1564" t="str">
        <f t="shared" si="80"/>
        <v/>
      </c>
      <c r="AK258" s="1564" t="str">
        <f t="shared" si="81"/>
        <v/>
      </c>
      <c r="AM258" s="1564" t="str">
        <f t="shared" si="82"/>
        <v/>
      </c>
      <c r="AO258" s="1564" t="str">
        <f t="shared" si="83"/>
        <v/>
      </c>
      <c r="AQ258" s="1564" t="str">
        <f t="shared" si="84"/>
        <v/>
      </c>
    </row>
    <row r="259" spans="5:43">
      <c r="E259" s="1564" t="str">
        <f t="shared" si="87"/>
        <v/>
      </c>
      <c r="G259" s="1564" t="str">
        <f t="shared" si="87"/>
        <v/>
      </c>
      <c r="I259" s="1564" t="str">
        <f t="shared" si="67"/>
        <v/>
      </c>
      <c r="K259" s="1564" t="str">
        <f t="shared" si="68"/>
        <v/>
      </c>
      <c r="M259" s="1564" t="str">
        <f t="shared" si="69"/>
        <v/>
      </c>
      <c r="O259" s="1564" t="str">
        <f t="shared" si="70"/>
        <v/>
      </c>
      <c r="Q259" s="1564" t="str">
        <f t="shared" si="71"/>
        <v/>
      </c>
      <c r="S259" s="1564" t="str">
        <f t="shared" si="72"/>
        <v/>
      </c>
      <c r="U259" s="1564" t="str">
        <f t="shared" si="73"/>
        <v/>
      </c>
      <c r="W259" s="1564" t="str">
        <f t="shared" si="74"/>
        <v/>
      </c>
      <c r="Y259" s="1564" t="str">
        <f t="shared" si="75"/>
        <v/>
      </c>
      <c r="AA259" s="1564" t="str">
        <f t="shared" si="76"/>
        <v/>
      </c>
      <c r="AC259" s="1564" t="str">
        <f t="shared" si="77"/>
        <v/>
      </c>
      <c r="AE259" s="1564" t="str">
        <f t="shared" si="78"/>
        <v/>
      </c>
      <c r="AG259" s="1564" t="str">
        <f t="shared" si="79"/>
        <v/>
      </c>
      <c r="AI259" s="1564" t="str">
        <f t="shared" si="80"/>
        <v/>
      </c>
      <c r="AK259" s="1564" t="str">
        <f t="shared" si="81"/>
        <v/>
      </c>
      <c r="AM259" s="1564" t="str">
        <f t="shared" si="82"/>
        <v/>
      </c>
      <c r="AO259" s="1564" t="str">
        <f t="shared" si="83"/>
        <v/>
      </c>
      <c r="AQ259" s="1564" t="str">
        <f t="shared" si="84"/>
        <v/>
      </c>
    </row>
    <row r="260" spans="5:43">
      <c r="E260" s="1564" t="str">
        <f t="shared" si="87"/>
        <v/>
      </c>
      <c r="G260" s="1564" t="str">
        <f t="shared" si="87"/>
        <v/>
      </c>
      <c r="I260" s="1564" t="str">
        <f t="shared" si="67"/>
        <v/>
      </c>
      <c r="K260" s="1564" t="str">
        <f t="shared" si="68"/>
        <v/>
      </c>
      <c r="M260" s="1564" t="str">
        <f t="shared" si="69"/>
        <v/>
      </c>
      <c r="O260" s="1564" t="str">
        <f t="shared" si="70"/>
        <v/>
      </c>
      <c r="Q260" s="1564" t="str">
        <f t="shared" si="71"/>
        <v/>
      </c>
      <c r="S260" s="1564" t="str">
        <f t="shared" si="72"/>
        <v/>
      </c>
      <c r="U260" s="1564" t="str">
        <f t="shared" si="73"/>
        <v/>
      </c>
      <c r="W260" s="1564" t="str">
        <f t="shared" si="74"/>
        <v/>
      </c>
      <c r="Y260" s="1564" t="str">
        <f t="shared" si="75"/>
        <v/>
      </c>
      <c r="AA260" s="1564" t="str">
        <f t="shared" si="76"/>
        <v/>
      </c>
      <c r="AC260" s="1564" t="str">
        <f t="shared" si="77"/>
        <v/>
      </c>
      <c r="AE260" s="1564" t="str">
        <f t="shared" si="78"/>
        <v/>
      </c>
      <c r="AG260" s="1564" t="str">
        <f t="shared" si="79"/>
        <v/>
      </c>
      <c r="AI260" s="1564" t="str">
        <f t="shared" si="80"/>
        <v/>
      </c>
      <c r="AK260" s="1564" t="str">
        <f t="shared" si="81"/>
        <v/>
      </c>
      <c r="AM260" s="1564" t="str">
        <f t="shared" si="82"/>
        <v/>
      </c>
      <c r="AO260" s="1564" t="str">
        <f t="shared" si="83"/>
        <v/>
      </c>
      <c r="AQ260" s="1564" t="str">
        <f t="shared" si="84"/>
        <v/>
      </c>
    </row>
    <row r="261" spans="5:43">
      <c r="E261" s="1564" t="str">
        <f t="shared" si="87"/>
        <v/>
      </c>
      <c r="G261" s="1564" t="str">
        <f t="shared" si="87"/>
        <v/>
      </c>
      <c r="I261" s="1564" t="str">
        <f t="shared" si="67"/>
        <v/>
      </c>
      <c r="K261" s="1564" t="str">
        <f t="shared" si="68"/>
        <v/>
      </c>
      <c r="M261" s="1564" t="str">
        <f t="shared" si="69"/>
        <v/>
      </c>
      <c r="O261" s="1564" t="str">
        <f t="shared" si="70"/>
        <v/>
      </c>
      <c r="Q261" s="1564" t="str">
        <f t="shared" si="71"/>
        <v/>
      </c>
      <c r="S261" s="1564" t="str">
        <f t="shared" si="72"/>
        <v/>
      </c>
      <c r="U261" s="1564" t="str">
        <f t="shared" si="73"/>
        <v/>
      </c>
      <c r="W261" s="1564" t="str">
        <f t="shared" si="74"/>
        <v/>
      </c>
      <c r="Y261" s="1564" t="str">
        <f t="shared" si="75"/>
        <v/>
      </c>
      <c r="AA261" s="1564" t="str">
        <f t="shared" si="76"/>
        <v/>
      </c>
      <c r="AC261" s="1564" t="str">
        <f t="shared" si="77"/>
        <v/>
      </c>
      <c r="AE261" s="1564" t="str">
        <f t="shared" si="78"/>
        <v/>
      </c>
      <c r="AG261" s="1564" t="str">
        <f t="shared" si="79"/>
        <v/>
      </c>
      <c r="AI261" s="1564" t="str">
        <f t="shared" si="80"/>
        <v/>
      </c>
      <c r="AK261" s="1564" t="str">
        <f t="shared" si="81"/>
        <v/>
      </c>
      <c r="AM261" s="1564" t="str">
        <f t="shared" si="82"/>
        <v/>
      </c>
      <c r="AO261" s="1564" t="str">
        <f t="shared" si="83"/>
        <v/>
      </c>
      <c r="AQ261" s="1564" t="str">
        <f t="shared" si="84"/>
        <v/>
      </c>
    </row>
    <row r="262" spans="5:43">
      <c r="E262" s="1564" t="str">
        <f t="shared" si="87"/>
        <v/>
      </c>
      <c r="G262" s="1564" t="str">
        <f t="shared" si="87"/>
        <v/>
      </c>
      <c r="I262" s="1564" t="str">
        <f t="shared" si="67"/>
        <v/>
      </c>
      <c r="K262" s="1564" t="str">
        <f t="shared" si="68"/>
        <v/>
      </c>
      <c r="M262" s="1564" t="str">
        <f t="shared" si="69"/>
        <v/>
      </c>
      <c r="O262" s="1564" t="str">
        <f t="shared" si="70"/>
        <v/>
      </c>
      <c r="Q262" s="1564" t="str">
        <f t="shared" si="71"/>
        <v/>
      </c>
      <c r="S262" s="1564" t="str">
        <f t="shared" si="72"/>
        <v/>
      </c>
      <c r="U262" s="1564" t="str">
        <f t="shared" si="73"/>
        <v/>
      </c>
      <c r="W262" s="1564" t="str">
        <f t="shared" si="74"/>
        <v/>
      </c>
      <c r="Y262" s="1564" t="str">
        <f t="shared" si="75"/>
        <v/>
      </c>
      <c r="AA262" s="1564" t="str">
        <f t="shared" si="76"/>
        <v/>
      </c>
      <c r="AC262" s="1564" t="str">
        <f t="shared" si="77"/>
        <v/>
      </c>
      <c r="AE262" s="1564" t="str">
        <f t="shared" si="78"/>
        <v/>
      </c>
      <c r="AG262" s="1564" t="str">
        <f t="shared" si="79"/>
        <v/>
      </c>
      <c r="AI262" s="1564" t="str">
        <f t="shared" si="80"/>
        <v/>
      </c>
      <c r="AK262" s="1564" t="str">
        <f t="shared" si="81"/>
        <v/>
      </c>
      <c r="AM262" s="1564" t="str">
        <f t="shared" si="82"/>
        <v/>
      </c>
      <c r="AO262" s="1564" t="str">
        <f t="shared" si="83"/>
        <v/>
      </c>
      <c r="AQ262" s="1564" t="str">
        <f t="shared" si="84"/>
        <v/>
      </c>
    </row>
    <row r="263" spans="5:43">
      <c r="E263" s="1564" t="str">
        <f t="shared" si="87"/>
        <v/>
      </c>
      <c r="G263" s="1564" t="str">
        <f t="shared" si="87"/>
        <v/>
      </c>
      <c r="I263" s="1564" t="str">
        <f t="shared" si="67"/>
        <v/>
      </c>
      <c r="K263" s="1564" t="str">
        <f t="shared" si="68"/>
        <v/>
      </c>
      <c r="M263" s="1564" t="str">
        <f t="shared" si="69"/>
        <v/>
      </c>
      <c r="O263" s="1564" t="str">
        <f t="shared" si="70"/>
        <v/>
      </c>
      <c r="Q263" s="1564" t="str">
        <f t="shared" si="71"/>
        <v/>
      </c>
      <c r="S263" s="1564" t="str">
        <f t="shared" si="72"/>
        <v/>
      </c>
      <c r="U263" s="1564" t="str">
        <f t="shared" si="73"/>
        <v/>
      </c>
      <c r="W263" s="1564" t="str">
        <f t="shared" si="74"/>
        <v/>
      </c>
      <c r="Y263" s="1564" t="str">
        <f t="shared" si="75"/>
        <v/>
      </c>
      <c r="AA263" s="1564" t="str">
        <f t="shared" si="76"/>
        <v/>
      </c>
      <c r="AC263" s="1564" t="str">
        <f t="shared" si="77"/>
        <v/>
      </c>
      <c r="AE263" s="1564" t="str">
        <f t="shared" si="78"/>
        <v/>
      </c>
      <c r="AG263" s="1564" t="str">
        <f t="shared" si="79"/>
        <v/>
      </c>
      <c r="AI263" s="1564" t="str">
        <f t="shared" si="80"/>
        <v/>
      </c>
      <c r="AK263" s="1564" t="str">
        <f t="shared" si="81"/>
        <v/>
      </c>
      <c r="AM263" s="1564" t="str">
        <f t="shared" si="82"/>
        <v/>
      </c>
      <c r="AO263" s="1564" t="str">
        <f t="shared" si="83"/>
        <v/>
      </c>
      <c r="AQ263" s="1564" t="str">
        <f t="shared" si="84"/>
        <v/>
      </c>
    </row>
    <row r="264" spans="5:43">
      <c r="E264" s="1564" t="str">
        <f t="shared" si="87"/>
        <v/>
      </c>
      <c r="G264" s="1564" t="str">
        <f t="shared" si="87"/>
        <v/>
      </c>
      <c r="I264" s="1564" t="str">
        <f t="shared" si="67"/>
        <v/>
      </c>
      <c r="K264" s="1564" t="str">
        <f t="shared" si="68"/>
        <v/>
      </c>
      <c r="M264" s="1564" t="str">
        <f t="shared" si="69"/>
        <v/>
      </c>
      <c r="O264" s="1564" t="str">
        <f t="shared" si="70"/>
        <v/>
      </c>
      <c r="Q264" s="1564" t="str">
        <f t="shared" si="71"/>
        <v/>
      </c>
      <c r="S264" s="1564" t="str">
        <f t="shared" si="72"/>
        <v/>
      </c>
      <c r="U264" s="1564" t="str">
        <f t="shared" si="73"/>
        <v/>
      </c>
      <c r="W264" s="1564" t="str">
        <f t="shared" si="74"/>
        <v/>
      </c>
      <c r="Y264" s="1564" t="str">
        <f t="shared" si="75"/>
        <v/>
      </c>
      <c r="AA264" s="1564" t="str">
        <f t="shared" si="76"/>
        <v/>
      </c>
      <c r="AC264" s="1564" t="str">
        <f t="shared" si="77"/>
        <v/>
      </c>
      <c r="AE264" s="1564" t="str">
        <f t="shared" si="78"/>
        <v/>
      </c>
      <c r="AG264" s="1564" t="str">
        <f t="shared" si="79"/>
        <v/>
      </c>
      <c r="AI264" s="1564" t="str">
        <f t="shared" si="80"/>
        <v/>
      </c>
      <c r="AK264" s="1564" t="str">
        <f t="shared" si="81"/>
        <v/>
      </c>
      <c r="AM264" s="1564" t="str">
        <f t="shared" si="82"/>
        <v/>
      </c>
      <c r="AO264" s="1564" t="str">
        <f t="shared" si="83"/>
        <v/>
      </c>
      <c r="AQ264" s="1564" t="str">
        <f t="shared" si="84"/>
        <v/>
      </c>
    </row>
    <row r="265" spans="5:43">
      <c r="E265" s="1564" t="str">
        <f t="shared" si="87"/>
        <v/>
      </c>
      <c r="G265" s="1564" t="str">
        <f t="shared" si="87"/>
        <v/>
      </c>
      <c r="I265" s="1564" t="str">
        <f t="shared" si="67"/>
        <v/>
      </c>
      <c r="K265" s="1564" t="str">
        <f t="shared" si="68"/>
        <v/>
      </c>
      <c r="M265" s="1564" t="str">
        <f t="shared" si="69"/>
        <v/>
      </c>
      <c r="O265" s="1564" t="str">
        <f t="shared" si="70"/>
        <v/>
      </c>
      <c r="Q265" s="1564" t="str">
        <f t="shared" si="71"/>
        <v/>
      </c>
      <c r="S265" s="1564" t="str">
        <f t="shared" si="72"/>
        <v/>
      </c>
      <c r="U265" s="1564" t="str">
        <f t="shared" si="73"/>
        <v/>
      </c>
      <c r="W265" s="1564" t="str">
        <f t="shared" si="74"/>
        <v/>
      </c>
      <c r="Y265" s="1564" t="str">
        <f t="shared" si="75"/>
        <v/>
      </c>
      <c r="AA265" s="1564" t="str">
        <f t="shared" si="76"/>
        <v/>
      </c>
      <c r="AC265" s="1564" t="str">
        <f t="shared" si="77"/>
        <v/>
      </c>
      <c r="AE265" s="1564" t="str">
        <f t="shared" si="78"/>
        <v/>
      </c>
      <c r="AG265" s="1564" t="str">
        <f t="shared" si="79"/>
        <v/>
      </c>
      <c r="AI265" s="1564" t="str">
        <f t="shared" si="80"/>
        <v/>
      </c>
      <c r="AK265" s="1564" t="str">
        <f t="shared" si="81"/>
        <v/>
      </c>
      <c r="AM265" s="1564" t="str">
        <f t="shared" si="82"/>
        <v/>
      </c>
      <c r="AO265" s="1564" t="str">
        <f t="shared" si="83"/>
        <v/>
      </c>
      <c r="AQ265" s="1564" t="str">
        <f t="shared" si="84"/>
        <v/>
      </c>
    </row>
    <row r="266" spans="5:43">
      <c r="E266" s="1564" t="str">
        <f t="shared" si="87"/>
        <v/>
      </c>
      <c r="G266" s="1564" t="str">
        <f t="shared" si="87"/>
        <v/>
      </c>
      <c r="I266" s="1564" t="str">
        <f t="shared" si="67"/>
        <v/>
      </c>
      <c r="K266" s="1564" t="str">
        <f t="shared" si="68"/>
        <v/>
      </c>
      <c r="M266" s="1564" t="str">
        <f t="shared" si="69"/>
        <v/>
      </c>
      <c r="O266" s="1564" t="str">
        <f t="shared" si="70"/>
        <v/>
      </c>
      <c r="Q266" s="1564" t="str">
        <f t="shared" si="71"/>
        <v/>
      </c>
      <c r="S266" s="1564" t="str">
        <f t="shared" si="72"/>
        <v/>
      </c>
      <c r="U266" s="1564" t="str">
        <f t="shared" si="73"/>
        <v/>
      </c>
      <c r="W266" s="1564" t="str">
        <f t="shared" si="74"/>
        <v/>
      </c>
      <c r="Y266" s="1564" t="str">
        <f t="shared" si="75"/>
        <v/>
      </c>
      <c r="AA266" s="1564" t="str">
        <f t="shared" si="76"/>
        <v/>
      </c>
      <c r="AC266" s="1564" t="str">
        <f t="shared" si="77"/>
        <v/>
      </c>
      <c r="AE266" s="1564" t="str">
        <f t="shared" si="78"/>
        <v/>
      </c>
      <c r="AG266" s="1564" t="str">
        <f t="shared" si="79"/>
        <v/>
      </c>
      <c r="AI266" s="1564" t="str">
        <f t="shared" si="80"/>
        <v/>
      </c>
      <c r="AK266" s="1564" t="str">
        <f t="shared" si="81"/>
        <v/>
      </c>
      <c r="AM266" s="1564" t="str">
        <f t="shared" si="82"/>
        <v/>
      </c>
      <c r="AO266" s="1564" t="str">
        <f t="shared" si="83"/>
        <v/>
      </c>
      <c r="AQ266" s="1564" t="str">
        <f t="shared" si="84"/>
        <v/>
      </c>
    </row>
    <row r="267" spans="5:43">
      <c r="E267" s="1564" t="str">
        <f t="shared" si="87"/>
        <v/>
      </c>
      <c r="G267" s="1564" t="str">
        <f t="shared" si="87"/>
        <v/>
      </c>
      <c r="I267" s="1564" t="str">
        <f t="shared" si="67"/>
        <v/>
      </c>
      <c r="K267" s="1564" t="str">
        <f t="shared" si="68"/>
        <v/>
      </c>
      <c r="M267" s="1564" t="str">
        <f t="shared" si="69"/>
        <v/>
      </c>
      <c r="O267" s="1564" t="str">
        <f t="shared" si="70"/>
        <v/>
      </c>
      <c r="Q267" s="1564" t="str">
        <f t="shared" si="71"/>
        <v/>
      </c>
      <c r="S267" s="1564" t="str">
        <f t="shared" si="72"/>
        <v/>
      </c>
      <c r="U267" s="1564" t="str">
        <f t="shared" si="73"/>
        <v/>
      </c>
      <c r="W267" s="1564" t="str">
        <f t="shared" si="74"/>
        <v/>
      </c>
      <c r="Y267" s="1564" t="str">
        <f t="shared" si="75"/>
        <v/>
      </c>
      <c r="AA267" s="1564" t="str">
        <f t="shared" si="76"/>
        <v/>
      </c>
      <c r="AC267" s="1564" t="str">
        <f t="shared" si="77"/>
        <v/>
      </c>
      <c r="AE267" s="1564" t="str">
        <f t="shared" si="78"/>
        <v/>
      </c>
      <c r="AG267" s="1564" t="str">
        <f t="shared" si="79"/>
        <v/>
      </c>
      <c r="AI267" s="1564" t="str">
        <f t="shared" si="80"/>
        <v/>
      </c>
      <c r="AK267" s="1564" t="str">
        <f t="shared" si="81"/>
        <v/>
      </c>
      <c r="AM267" s="1564" t="str">
        <f t="shared" si="82"/>
        <v/>
      </c>
      <c r="AO267" s="1564" t="str">
        <f t="shared" si="83"/>
        <v/>
      </c>
      <c r="AQ267" s="1564" t="str">
        <f t="shared" si="84"/>
        <v/>
      </c>
    </row>
    <row r="268" spans="5:43">
      <c r="E268" s="1564" t="str">
        <f t="shared" si="87"/>
        <v/>
      </c>
      <c r="G268" s="1564" t="str">
        <f t="shared" si="87"/>
        <v/>
      </c>
      <c r="I268" s="1564" t="str">
        <f t="shared" si="67"/>
        <v/>
      </c>
      <c r="K268" s="1564" t="str">
        <f t="shared" si="68"/>
        <v/>
      </c>
      <c r="M268" s="1564" t="str">
        <f t="shared" si="69"/>
        <v/>
      </c>
      <c r="O268" s="1564" t="str">
        <f t="shared" si="70"/>
        <v/>
      </c>
      <c r="Q268" s="1564" t="str">
        <f t="shared" si="71"/>
        <v/>
      </c>
      <c r="S268" s="1564" t="str">
        <f t="shared" si="72"/>
        <v/>
      </c>
      <c r="U268" s="1564" t="str">
        <f t="shared" si="73"/>
        <v/>
      </c>
      <c r="W268" s="1564" t="str">
        <f t="shared" si="74"/>
        <v/>
      </c>
      <c r="Y268" s="1564" t="str">
        <f t="shared" si="75"/>
        <v/>
      </c>
      <c r="AA268" s="1564" t="str">
        <f t="shared" si="76"/>
        <v/>
      </c>
      <c r="AC268" s="1564" t="str">
        <f t="shared" si="77"/>
        <v/>
      </c>
      <c r="AE268" s="1564" t="str">
        <f t="shared" si="78"/>
        <v/>
      </c>
      <c r="AG268" s="1564" t="str">
        <f t="shared" si="79"/>
        <v/>
      </c>
      <c r="AI268" s="1564" t="str">
        <f t="shared" si="80"/>
        <v/>
      </c>
      <c r="AK268" s="1564" t="str">
        <f t="shared" si="81"/>
        <v/>
      </c>
      <c r="AM268" s="1564" t="str">
        <f t="shared" si="82"/>
        <v/>
      </c>
      <c r="AO268" s="1564" t="str">
        <f t="shared" si="83"/>
        <v/>
      </c>
      <c r="AQ268" s="1564" t="str">
        <f t="shared" si="84"/>
        <v/>
      </c>
    </row>
    <row r="269" spans="5:43">
      <c r="E269" s="1564" t="str">
        <f t="shared" ref="E269:G284" si="88">IF(OR($B269=0,D269=0),"",D269/$B269)</f>
        <v/>
      </c>
      <c r="G269" s="1564" t="str">
        <f t="shared" si="88"/>
        <v/>
      </c>
      <c r="I269" s="1564" t="str">
        <f t="shared" ref="I269:I300" si="89">IF(OR($B269=0,H269=0),"",H269/$B269)</f>
        <v/>
      </c>
      <c r="K269" s="1564" t="str">
        <f t="shared" ref="K269:K300" si="90">IF(OR($B269=0,J269=0),"",J269/$B269)</f>
        <v/>
      </c>
      <c r="M269" s="1564" t="str">
        <f t="shared" ref="M269:M300" si="91">IF(OR($B269=0,L269=0),"",L269/$B269)</f>
        <v/>
      </c>
      <c r="O269" s="1564" t="str">
        <f t="shared" ref="O269:O300" si="92">IF(OR($B269=0,N269=0),"",N269/$B269)</f>
        <v/>
      </c>
      <c r="Q269" s="1564" t="str">
        <f t="shared" ref="Q269:Q300" si="93">IF(OR($B269=0,P269=0),"",P269/$B269)</f>
        <v/>
      </c>
      <c r="S269" s="1564" t="str">
        <f t="shared" ref="S269:S300" si="94">IF(OR($B269=0,R269=0),"",R269/$B269)</f>
        <v/>
      </c>
      <c r="U269" s="1564" t="str">
        <f t="shared" ref="U269:U300" si="95">IF(OR($B269=0,T269=0),"",T269/$B269)</f>
        <v/>
      </c>
      <c r="W269" s="1564" t="str">
        <f t="shared" ref="W269:W300" si="96">IF(OR($B269=0,V269=0),"",V269/$B269)</f>
        <v/>
      </c>
      <c r="Y269" s="1564" t="str">
        <f t="shared" ref="Y269:Y300" si="97">IF(OR($B269=0,X269=0),"",X269/$B269)</f>
        <v/>
      </c>
      <c r="AA269" s="1564" t="str">
        <f t="shared" ref="AA269:AA300" si="98">IF(OR($B269=0,Z269=0),"",Z269/$B269)</f>
        <v/>
      </c>
      <c r="AC269" s="1564" t="str">
        <f t="shared" ref="AC269:AC300" si="99">IF(OR($B269=0,AB269=0),"",AB269/$B269)</f>
        <v/>
      </c>
      <c r="AE269" s="1564" t="str">
        <f t="shared" ref="AE269:AE300" si="100">IF(OR($B269=0,AD269=0),"",AD269/$B269)</f>
        <v/>
      </c>
      <c r="AG269" s="1564" t="str">
        <f t="shared" ref="AG269:AG300" si="101">IF(OR($B269=0,AF269=0),"",AF269/$B269)</f>
        <v/>
      </c>
      <c r="AI269" s="1564" t="str">
        <f t="shared" ref="AI269:AI300" si="102">IF(OR($B269=0,AH269=0),"",AH269/$B269)</f>
        <v/>
      </c>
      <c r="AK269" s="1564" t="str">
        <f t="shared" ref="AK269:AK300" si="103">IF(OR($B269=0,AJ269=0),"",AJ269/$B269)</f>
        <v/>
      </c>
      <c r="AM269" s="1564" t="str">
        <f t="shared" ref="AM269:AM300" si="104">IF(OR($B269=0,AL269=0),"",AL269/$B269)</f>
        <v/>
      </c>
      <c r="AO269" s="1564" t="str">
        <f t="shared" ref="AO269:AO300" si="105">IF(OR($B269=0,AN269=0),"",AN269/$B269)</f>
        <v/>
      </c>
      <c r="AQ269" s="1564" t="str">
        <f t="shared" ref="AQ269:AQ300" si="106">IF(OR($B269=0,AP269=0),"",AP269/$B269)</f>
        <v/>
      </c>
    </row>
    <row r="270" spans="5:43">
      <c r="E270" s="1564" t="str">
        <f t="shared" si="88"/>
        <v/>
      </c>
      <c r="G270" s="1564" t="str">
        <f t="shared" si="88"/>
        <v/>
      </c>
      <c r="I270" s="1564" t="str">
        <f t="shared" si="89"/>
        <v/>
      </c>
      <c r="K270" s="1564" t="str">
        <f t="shared" si="90"/>
        <v/>
      </c>
      <c r="M270" s="1564" t="str">
        <f t="shared" si="91"/>
        <v/>
      </c>
      <c r="O270" s="1564" t="str">
        <f t="shared" si="92"/>
        <v/>
      </c>
      <c r="Q270" s="1564" t="str">
        <f t="shared" si="93"/>
        <v/>
      </c>
      <c r="S270" s="1564" t="str">
        <f t="shared" si="94"/>
        <v/>
      </c>
      <c r="U270" s="1564" t="str">
        <f t="shared" si="95"/>
        <v/>
      </c>
      <c r="W270" s="1564" t="str">
        <f t="shared" si="96"/>
        <v/>
      </c>
      <c r="Y270" s="1564" t="str">
        <f t="shared" si="97"/>
        <v/>
      </c>
      <c r="AA270" s="1564" t="str">
        <f t="shared" si="98"/>
        <v/>
      </c>
      <c r="AC270" s="1564" t="str">
        <f t="shared" si="99"/>
        <v/>
      </c>
      <c r="AE270" s="1564" t="str">
        <f t="shared" si="100"/>
        <v/>
      </c>
      <c r="AG270" s="1564" t="str">
        <f t="shared" si="101"/>
        <v/>
      </c>
      <c r="AI270" s="1564" t="str">
        <f t="shared" si="102"/>
        <v/>
      </c>
      <c r="AK270" s="1564" t="str">
        <f t="shared" si="103"/>
        <v/>
      </c>
      <c r="AM270" s="1564" t="str">
        <f t="shared" si="104"/>
        <v/>
      </c>
      <c r="AO270" s="1564" t="str">
        <f t="shared" si="105"/>
        <v/>
      </c>
      <c r="AQ270" s="1564" t="str">
        <f t="shared" si="106"/>
        <v/>
      </c>
    </row>
    <row r="271" spans="5:43">
      <c r="E271" s="1564" t="str">
        <f t="shared" si="88"/>
        <v/>
      </c>
      <c r="G271" s="1564" t="str">
        <f t="shared" si="88"/>
        <v/>
      </c>
      <c r="I271" s="1564" t="str">
        <f t="shared" si="89"/>
        <v/>
      </c>
      <c r="K271" s="1564" t="str">
        <f t="shared" si="90"/>
        <v/>
      </c>
      <c r="M271" s="1564" t="str">
        <f t="shared" si="91"/>
        <v/>
      </c>
      <c r="O271" s="1564" t="str">
        <f t="shared" si="92"/>
        <v/>
      </c>
      <c r="Q271" s="1564" t="str">
        <f t="shared" si="93"/>
        <v/>
      </c>
      <c r="S271" s="1564" t="str">
        <f t="shared" si="94"/>
        <v/>
      </c>
      <c r="U271" s="1564" t="str">
        <f t="shared" si="95"/>
        <v/>
      </c>
      <c r="W271" s="1564" t="str">
        <f t="shared" si="96"/>
        <v/>
      </c>
      <c r="Y271" s="1564" t="str">
        <f t="shared" si="97"/>
        <v/>
      </c>
      <c r="AA271" s="1564" t="str">
        <f t="shared" si="98"/>
        <v/>
      </c>
      <c r="AC271" s="1564" t="str">
        <f t="shared" si="99"/>
        <v/>
      </c>
      <c r="AE271" s="1564" t="str">
        <f t="shared" si="100"/>
        <v/>
      </c>
      <c r="AG271" s="1564" t="str">
        <f t="shared" si="101"/>
        <v/>
      </c>
      <c r="AI271" s="1564" t="str">
        <f t="shared" si="102"/>
        <v/>
      </c>
      <c r="AK271" s="1564" t="str">
        <f t="shared" si="103"/>
        <v/>
      </c>
      <c r="AM271" s="1564" t="str">
        <f t="shared" si="104"/>
        <v/>
      </c>
      <c r="AO271" s="1564" t="str">
        <f t="shared" si="105"/>
        <v/>
      </c>
      <c r="AQ271" s="1564" t="str">
        <f t="shared" si="106"/>
        <v/>
      </c>
    </row>
    <row r="272" spans="5:43">
      <c r="E272" s="1564" t="str">
        <f t="shared" si="88"/>
        <v/>
      </c>
      <c r="G272" s="1564" t="str">
        <f t="shared" si="88"/>
        <v/>
      </c>
      <c r="I272" s="1564" t="str">
        <f t="shared" si="89"/>
        <v/>
      </c>
      <c r="K272" s="1564" t="str">
        <f t="shared" si="90"/>
        <v/>
      </c>
      <c r="M272" s="1564" t="str">
        <f t="shared" si="91"/>
        <v/>
      </c>
      <c r="O272" s="1564" t="str">
        <f t="shared" si="92"/>
        <v/>
      </c>
      <c r="Q272" s="1564" t="str">
        <f t="shared" si="93"/>
        <v/>
      </c>
      <c r="S272" s="1564" t="str">
        <f t="shared" si="94"/>
        <v/>
      </c>
      <c r="U272" s="1564" t="str">
        <f t="shared" si="95"/>
        <v/>
      </c>
      <c r="W272" s="1564" t="str">
        <f t="shared" si="96"/>
        <v/>
      </c>
      <c r="Y272" s="1564" t="str">
        <f t="shared" si="97"/>
        <v/>
      </c>
      <c r="AA272" s="1564" t="str">
        <f t="shared" si="98"/>
        <v/>
      </c>
      <c r="AC272" s="1564" t="str">
        <f t="shared" si="99"/>
        <v/>
      </c>
      <c r="AE272" s="1564" t="str">
        <f t="shared" si="100"/>
        <v/>
      </c>
      <c r="AG272" s="1564" t="str">
        <f t="shared" si="101"/>
        <v/>
      </c>
      <c r="AI272" s="1564" t="str">
        <f t="shared" si="102"/>
        <v/>
      </c>
      <c r="AK272" s="1564" t="str">
        <f t="shared" si="103"/>
        <v/>
      </c>
      <c r="AM272" s="1564" t="str">
        <f t="shared" si="104"/>
        <v/>
      </c>
      <c r="AO272" s="1564" t="str">
        <f t="shared" si="105"/>
        <v/>
      </c>
      <c r="AQ272" s="1564" t="str">
        <f t="shared" si="106"/>
        <v/>
      </c>
    </row>
    <row r="273" spans="5:43">
      <c r="E273" s="1564" t="str">
        <f t="shared" si="88"/>
        <v/>
      </c>
      <c r="G273" s="1564" t="str">
        <f t="shared" si="88"/>
        <v/>
      </c>
      <c r="I273" s="1564" t="str">
        <f t="shared" si="89"/>
        <v/>
      </c>
      <c r="K273" s="1564" t="str">
        <f t="shared" si="90"/>
        <v/>
      </c>
      <c r="M273" s="1564" t="str">
        <f t="shared" si="91"/>
        <v/>
      </c>
      <c r="O273" s="1564" t="str">
        <f t="shared" si="92"/>
        <v/>
      </c>
      <c r="Q273" s="1564" t="str">
        <f t="shared" si="93"/>
        <v/>
      </c>
      <c r="S273" s="1564" t="str">
        <f t="shared" si="94"/>
        <v/>
      </c>
      <c r="U273" s="1564" t="str">
        <f t="shared" si="95"/>
        <v/>
      </c>
      <c r="W273" s="1564" t="str">
        <f t="shared" si="96"/>
        <v/>
      </c>
      <c r="Y273" s="1564" t="str">
        <f t="shared" si="97"/>
        <v/>
      </c>
      <c r="AA273" s="1564" t="str">
        <f t="shared" si="98"/>
        <v/>
      </c>
      <c r="AC273" s="1564" t="str">
        <f t="shared" si="99"/>
        <v/>
      </c>
      <c r="AE273" s="1564" t="str">
        <f t="shared" si="100"/>
        <v/>
      </c>
      <c r="AG273" s="1564" t="str">
        <f t="shared" si="101"/>
        <v/>
      </c>
      <c r="AI273" s="1564" t="str">
        <f t="shared" si="102"/>
        <v/>
      </c>
      <c r="AK273" s="1564" t="str">
        <f t="shared" si="103"/>
        <v/>
      </c>
      <c r="AM273" s="1564" t="str">
        <f t="shared" si="104"/>
        <v/>
      </c>
      <c r="AO273" s="1564" t="str">
        <f t="shared" si="105"/>
        <v/>
      </c>
      <c r="AQ273" s="1564" t="str">
        <f t="shared" si="106"/>
        <v/>
      </c>
    </row>
    <row r="274" spans="5:43">
      <c r="E274" s="1564" t="str">
        <f t="shared" si="88"/>
        <v/>
      </c>
      <c r="G274" s="1564" t="str">
        <f t="shared" si="88"/>
        <v/>
      </c>
      <c r="I274" s="1564" t="str">
        <f t="shared" si="89"/>
        <v/>
      </c>
      <c r="K274" s="1564" t="str">
        <f t="shared" si="90"/>
        <v/>
      </c>
      <c r="M274" s="1564" t="str">
        <f t="shared" si="91"/>
        <v/>
      </c>
      <c r="O274" s="1564" t="str">
        <f t="shared" si="92"/>
        <v/>
      </c>
      <c r="Q274" s="1564" t="str">
        <f t="shared" si="93"/>
        <v/>
      </c>
      <c r="S274" s="1564" t="str">
        <f t="shared" si="94"/>
        <v/>
      </c>
      <c r="U274" s="1564" t="str">
        <f t="shared" si="95"/>
        <v/>
      </c>
      <c r="W274" s="1564" t="str">
        <f t="shared" si="96"/>
        <v/>
      </c>
      <c r="Y274" s="1564" t="str">
        <f t="shared" si="97"/>
        <v/>
      </c>
      <c r="AA274" s="1564" t="str">
        <f t="shared" si="98"/>
        <v/>
      </c>
      <c r="AC274" s="1564" t="str">
        <f t="shared" si="99"/>
        <v/>
      </c>
      <c r="AE274" s="1564" t="str">
        <f t="shared" si="100"/>
        <v/>
      </c>
      <c r="AG274" s="1564" t="str">
        <f t="shared" si="101"/>
        <v/>
      </c>
      <c r="AI274" s="1564" t="str">
        <f t="shared" si="102"/>
        <v/>
      </c>
      <c r="AK274" s="1564" t="str">
        <f t="shared" si="103"/>
        <v/>
      </c>
      <c r="AM274" s="1564" t="str">
        <f t="shared" si="104"/>
        <v/>
      </c>
      <c r="AO274" s="1564" t="str">
        <f t="shared" si="105"/>
        <v/>
      </c>
      <c r="AQ274" s="1564" t="str">
        <f t="shared" si="106"/>
        <v/>
      </c>
    </row>
    <row r="275" spans="5:43">
      <c r="E275" s="1564" t="str">
        <f t="shared" si="88"/>
        <v/>
      </c>
      <c r="G275" s="1564" t="str">
        <f t="shared" si="88"/>
        <v/>
      </c>
      <c r="I275" s="1564" t="str">
        <f t="shared" si="89"/>
        <v/>
      </c>
      <c r="K275" s="1564" t="str">
        <f t="shared" si="90"/>
        <v/>
      </c>
      <c r="M275" s="1564" t="str">
        <f t="shared" si="91"/>
        <v/>
      </c>
      <c r="O275" s="1564" t="str">
        <f t="shared" si="92"/>
        <v/>
      </c>
      <c r="Q275" s="1564" t="str">
        <f t="shared" si="93"/>
        <v/>
      </c>
      <c r="S275" s="1564" t="str">
        <f t="shared" si="94"/>
        <v/>
      </c>
      <c r="U275" s="1564" t="str">
        <f t="shared" si="95"/>
        <v/>
      </c>
      <c r="W275" s="1564" t="str">
        <f t="shared" si="96"/>
        <v/>
      </c>
      <c r="Y275" s="1564" t="str">
        <f t="shared" si="97"/>
        <v/>
      </c>
      <c r="AA275" s="1564" t="str">
        <f t="shared" si="98"/>
        <v/>
      </c>
      <c r="AC275" s="1564" t="str">
        <f t="shared" si="99"/>
        <v/>
      </c>
      <c r="AE275" s="1564" t="str">
        <f t="shared" si="100"/>
        <v/>
      </c>
      <c r="AG275" s="1564" t="str">
        <f t="shared" si="101"/>
        <v/>
      </c>
      <c r="AI275" s="1564" t="str">
        <f t="shared" si="102"/>
        <v/>
      </c>
      <c r="AK275" s="1564" t="str">
        <f t="shared" si="103"/>
        <v/>
      </c>
      <c r="AM275" s="1564" t="str">
        <f t="shared" si="104"/>
        <v/>
      </c>
      <c r="AO275" s="1564" t="str">
        <f t="shared" si="105"/>
        <v/>
      </c>
      <c r="AQ275" s="1564" t="str">
        <f t="shared" si="106"/>
        <v/>
      </c>
    </row>
    <row r="276" spans="5:43">
      <c r="E276" s="1564" t="str">
        <f t="shared" si="88"/>
        <v/>
      </c>
      <c r="G276" s="1564" t="str">
        <f t="shared" si="88"/>
        <v/>
      </c>
      <c r="I276" s="1564" t="str">
        <f t="shared" si="89"/>
        <v/>
      </c>
      <c r="K276" s="1564" t="str">
        <f t="shared" si="90"/>
        <v/>
      </c>
      <c r="M276" s="1564" t="str">
        <f t="shared" si="91"/>
        <v/>
      </c>
      <c r="O276" s="1564" t="str">
        <f t="shared" si="92"/>
        <v/>
      </c>
      <c r="Q276" s="1564" t="str">
        <f t="shared" si="93"/>
        <v/>
      </c>
      <c r="S276" s="1564" t="str">
        <f t="shared" si="94"/>
        <v/>
      </c>
      <c r="U276" s="1564" t="str">
        <f t="shared" si="95"/>
        <v/>
      </c>
      <c r="W276" s="1564" t="str">
        <f t="shared" si="96"/>
        <v/>
      </c>
      <c r="Y276" s="1564" t="str">
        <f t="shared" si="97"/>
        <v/>
      </c>
      <c r="AA276" s="1564" t="str">
        <f t="shared" si="98"/>
        <v/>
      </c>
      <c r="AC276" s="1564" t="str">
        <f t="shared" si="99"/>
        <v/>
      </c>
      <c r="AE276" s="1564" t="str">
        <f t="shared" si="100"/>
        <v/>
      </c>
      <c r="AG276" s="1564" t="str">
        <f t="shared" si="101"/>
        <v/>
      </c>
      <c r="AI276" s="1564" t="str">
        <f t="shared" si="102"/>
        <v/>
      </c>
      <c r="AK276" s="1564" t="str">
        <f t="shared" si="103"/>
        <v/>
      </c>
      <c r="AM276" s="1564" t="str">
        <f t="shared" si="104"/>
        <v/>
      </c>
      <c r="AO276" s="1564" t="str">
        <f t="shared" si="105"/>
        <v/>
      </c>
      <c r="AQ276" s="1564" t="str">
        <f t="shared" si="106"/>
        <v/>
      </c>
    </row>
    <row r="277" spans="5:43">
      <c r="E277" s="1564" t="str">
        <f t="shared" si="88"/>
        <v/>
      </c>
      <c r="G277" s="1564" t="str">
        <f t="shared" si="88"/>
        <v/>
      </c>
      <c r="I277" s="1564" t="str">
        <f t="shared" si="89"/>
        <v/>
      </c>
      <c r="K277" s="1564" t="str">
        <f t="shared" si="90"/>
        <v/>
      </c>
      <c r="M277" s="1564" t="str">
        <f t="shared" si="91"/>
        <v/>
      </c>
      <c r="O277" s="1564" t="str">
        <f t="shared" si="92"/>
        <v/>
      </c>
      <c r="Q277" s="1564" t="str">
        <f t="shared" si="93"/>
        <v/>
      </c>
      <c r="S277" s="1564" t="str">
        <f t="shared" si="94"/>
        <v/>
      </c>
      <c r="U277" s="1564" t="str">
        <f t="shared" si="95"/>
        <v/>
      </c>
      <c r="W277" s="1564" t="str">
        <f t="shared" si="96"/>
        <v/>
      </c>
      <c r="Y277" s="1564" t="str">
        <f t="shared" si="97"/>
        <v/>
      </c>
      <c r="AA277" s="1564" t="str">
        <f t="shared" si="98"/>
        <v/>
      </c>
      <c r="AC277" s="1564" t="str">
        <f t="shared" si="99"/>
        <v/>
      </c>
      <c r="AE277" s="1564" t="str">
        <f t="shared" si="100"/>
        <v/>
      </c>
      <c r="AG277" s="1564" t="str">
        <f t="shared" si="101"/>
        <v/>
      </c>
      <c r="AI277" s="1564" t="str">
        <f t="shared" si="102"/>
        <v/>
      </c>
      <c r="AK277" s="1564" t="str">
        <f t="shared" si="103"/>
        <v/>
      </c>
      <c r="AM277" s="1564" t="str">
        <f t="shared" si="104"/>
        <v/>
      </c>
      <c r="AO277" s="1564" t="str">
        <f t="shared" si="105"/>
        <v/>
      </c>
      <c r="AQ277" s="1564" t="str">
        <f t="shared" si="106"/>
        <v/>
      </c>
    </row>
    <row r="278" spans="5:43">
      <c r="E278" s="1564" t="str">
        <f t="shared" si="88"/>
        <v/>
      </c>
      <c r="G278" s="1564" t="str">
        <f t="shared" si="88"/>
        <v/>
      </c>
      <c r="I278" s="1564" t="str">
        <f t="shared" si="89"/>
        <v/>
      </c>
      <c r="K278" s="1564" t="str">
        <f t="shared" si="90"/>
        <v/>
      </c>
      <c r="M278" s="1564" t="str">
        <f t="shared" si="91"/>
        <v/>
      </c>
      <c r="O278" s="1564" t="str">
        <f t="shared" si="92"/>
        <v/>
      </c>
      <c r="Q278" s="1564" t="str">
        <f t="shared" si="93"/>
        <v/>
      </c>
      <c r="S278" s="1564" t="str">
        <f t="shared" si="94"/>
        <v/>
      </c>
      <c r="U278" s="1564" t="str">
        <f t="shared" si="95"/>
        <v/>
      </c>
      <c r="W278" s="1564" t="str">
        <f t="shared" si="96"/>
        <v/>
      </c>
      <c r="Y278" s="1564" t="str">
        <f t="shared" si="97"/>
        <v/>
      </c>
      <c r="AA278" s="1564" t="str">
        <f t="shared" si="98"/>
        <v/>
      </c>
      <c r="AC278" s="1564" t="str">
        <f t="shared" si="99"/>
        <v/>
      </c>
      <c r="AE278" s="1564" t="str">
        <f t="shared" si="100"/>
        <v/>
      </c>
      <c r="AG278" s="1564" t="str">
        <f t="shared" si="101"/>
        <v/>
      </c>
      <c r="AI278" s="1564" t="str">
        <f t="shared" si="102"/>
        <v/>
      </c>
      <c r="AK278" s="1564" t="str">
        <f t="shared" si="103"/>
        <v/>
      </c>
      <c r="AM278" s="1564" t="str">
        <f t="shared" si="104"/>
        <v/>
      </c>
      <c r="AO278" s="1564" t="str">
        <f t="shared" si="105"/>
        <v/>
      </c>
      <c r="AQ278" s="1564" t="str">
        <f t="shared" si="106"/>
        <v/>
      </c>
    </row>
    <row r="279" spans="5:43">
      <c r="E279" s="1564" t="str">
        <f t="shared" si="88"/>
        <v/>
      </c>
      <c r="G279" s="1564" t="str">
        <f t="shared" si="88"/>
        <v/>
      </c>
      <c r="I279" s="1564" t="str">
        <f t="shared" si="89"/>
        <v/>
      </c>
      <c r="K279" s="1564" t="str">
        <f t="shared" si="90"/>
        <v/>
      </c>
      <c r="M279" s="1564" t="str">
        <f t="shared" si="91"/>
        <v/>
      </c>
      <c r="O279" s="1564" t="str">
        <f t="shared" si="92"/>
        <v/>
      </c>
      <c r="Q279" s="1564" t="str">
        <f t="shared" si="93"/>
        <v/>
      </c>
      <c r="S279" s="1564" t="str">
        <f t="shared" si="94"/>
        <v/>
      </c>
      <c r="U279" s="1564" t="str">
        <f t="shared" si="95"/>
        <v/>
      </c>
      <c r="W279" s="1564" t="str">
        <f t="shared" si="96"/>
        <v/>
      </c>
      <c r="Y279" s="1564" t="str">
        <f t="shared" si="97"/>
        <v/>
      </c>
      <c r="AA279" s="1564" t="str">
        <f t="shared" si="98"/>
        <v/>
      </c>
      <c r="AC279" s="1564" t="str">
        <f t="shared" si="99"/>
        <v/>
      </c>
      <c r="AE279" s="1564" t="str">
        <f t="shared" si="100"/>
        <v/>
      </c>
      <c r="AG279" s="1564" t="str">
        <f t="shared" si="101"/>
        <v/>
      </c>
      <c r="AI279" s="1564" t="str">
        <f t="shared" si="102"/>
        <v/>
      </c>
      <c r="AK279" s="1564" t="str">
        <f t="shared" si="103"/>
        <v/>
      </c>
      <c r="AM279" s="1564" t="str">
        <f t="shared" si="104"/>
        <v/>
      </c>
      <c r="AO279" s="1564" t="str">
        <f t="shared" si="105"/>
        <v/>
      </c>
      <c r="AQ279" s="1564" t="str">
        <f t="shared" si="106"/>
        <v/>
      </c>
    </row>
    <row r="280" spans="5:43">
      <c r="E280" s="1564" t="str">
        <f t="shared" si="88"/>
        <v/>
      </c>
      <c r="G280" s="1564" t="str">
        <f t="shared" si="88"/>
        <v/>
      </c>
      <c r="I280" s="1564" t="str">
        <f t="shared" si="89"/>
        <v/>
      </c>
      <c r="K280" s="1564" t="str">
        <f t="shared" si="90"/>
        <v/>
      </c>
      <c r="M280" s="1564" t="str">
        <f t="shared" si="91"/>
        <v/>
      </c>
      <c r="O280" s="1564" t="str">
        <f t="shared" si="92"/>
        <v/>
      </c>
      <c r="Q280" s="1564" t="str">
        <f t="shared" si="93"/>
        <v/>
      </c>
      <c r="S280" s="1564" t="str">
        <f t="shared" si="94"/>
        <v/>
      </c>
      <c r="U280" s="1564" t="str">
        <f t="shared" si="95"/>
        <v/>
      </c>
      <c r="W280" s="1564" t="str">
        <f t="shared" si="96"/>
        <v/>
      </c>
      <c r="Y280" s="1564" t="str">
        <f t="shared" si="97"/>
        <v/>
      </c>
      <c r="AA280" s="1564" t="str">
        <f t="shared" si="98"/>
        <v/>
      </c>
      <c r="AC280" s="1564" t="str">
        <f t="shared" si="99"/>
        <v/>
      </c>
      <c r="AE280" s="1564" t="str">
        <f t="shared" si="100"/>
        <v/>
      </c>
      <c r="AG280" s="1564" t="str">
        <f t="shared" si="101"/>
        <v/>
      </c>
      <c r="AI280" s="1564" t="str">
        <f t="shared" si="102"/>
        <v/>
      </c>
      <c r="AK280" s="1564" t="str">
        <f t="shared" si="103"/>
        <v/>
      </c>
      <c r="AM280" s="1564" t="str">
        <f t="shared" si="104"/>
        <v/>
      </c>
      <c r="AO280" s="1564" t="str">
        <f t="shared" si="105"/>
        <v/>
      </c>
      <c r="AQ280" s="1564" t="str">
        <f t="shared" si="106"/>
        <v/>
      </c>
    </row>
    <row r="281" spans="5:43">
      <c r="E281" s="1564" t="str">
        <f t="shared" si="88"/>
        <v/>
      </c>
      <c r="G281" s="1564" t="str">
        <f t="shared" si="88"/>
        <v/>
      </c>
      <c r="I281" s="1564" t="str">
        <f t="shared" si="89"/>
        <v/>
      </c>
      <c r="K281" s="1564" t="str">
        <f t="shared" si="90"/>
        <v/>
      </c>
      <c r="M281" s="1564" t="str">
        <f t="shared" si="91"/>
        <v/>
      </c>
      <c r="O281" s="1564" t="str">
        <f t="shared" si="92"/>
        <v/>
      </c>
      <c r="Q281" s="1564" t="str">
        <f t="shared" si="93"/>
        <v/>
      </c>
      <c r="S281" s="1564" t="str">
        <f t="shared" si="94"/>
        <v/>
      </c>
      <c r="U281" s="1564" t="str">
        <f t="shared" si="95"/>
        <v/>
      </c>
      <c r="W281" s="1564" t="str">
        <f t="shared" si="96"/>
        <v/>
      </c>
      <c r="Y281" s="1564" t="str">
        <f t="shared" si="97"/>
        <v/>
      </c>
      <c r="AA281" s="1564" t="str">
        <f t="shared" si="98"/>
        <v/>
      </c>
      <c r="AC281" s="1564" t="str">
        <f t="shared" si="99"/>
        <v/>
      </c>
      <c r="AE281" s="1564" t="str">
        <f t="shared" si="100"/>
        <v/>
      </c>
      <c r="AG281" s="1564" t="str">
        <f t="shared" si="101"/>
        <v/>
      </c>
      <c r="AI281" s="1564" t="str">
        <f t="shared" si="102"/>
        <v/>
      </c>
      <c r="AK281" s="1564" t="str">
        <f t="shared" si="103"/>
        <v/>
      </c>
      <c r="AM281" s="1564" t="str">
        <f t="shared" si="104"/>
        <v/>
      </c>
      <c r="AO281" s="1564" t="str">
        <f t="shared" si="105"/>
        <v/>
      </c>
      <c r="AQ281" s="1564" t="str">
        <f t="shared" si="106"/>
        <v/>
      </c>
    </row>
    <row r="282" spans="5:43">
      <c r="E282" s="1564" t="str">
        <f t="shared" si="88"/>
        <v/>
      </c>
      <c r="G282" s="1564" t="str">
        <f t="shared" si="88"/>
        <v/>
      </c>
      <c r="I282" s="1564" t="str">
        <f t="shared" si="89"/>
        <v/>
      </c>
      <c r="K282" s="1564" t="str">
        <f t="shared" si="90"/>
        <v/>
      </c>
      <c r="M282" s="1564" t="str">
        <f t="shared" si="91"/>
        <v/>
      </c>
      <c r="O282" s="1564" t="str">
        <f t="shared" si="92"/>
        <v/>
      </c>
      <c r="Q282" s="1564" t="str">
        <f t="shared" si="93"/>
        <v/>
      </c>
      <c r="S282" s="1564" t="str">
        <f t="shared" si="94"/>
        <v/>
      </c>
      <c r="U282" s="1564" t="str">
        <f t="shared" si="95"/>
        <v/>
      </c>
      <c r="W282" s="1564" t="str">
        <f t="shared" si="96"/>
        <v/>
      </c>
      <c r="Y282" s="1564" t="str">
        <f t="shared" si="97"/>
        <v/>
      </c>
      <c r="AA282" s="1564" t="str">
        <f t="shared" si="98"/>
        <v/>
      </c>
      <c r="AC282" s="1564" t="str">
        <f t="shared" si="99"/>
        <v/>
      </c>
      <c r="AE282" s="1564" t="str">
        <f t="shared" si="100"/>
        <v/>
      </c>
      <c r="AG282" s="1564" t="str">
        <f t="shared" si="101"/>
        <v/>
      </c>
      <c r="AI282" s="1564" t="str">
        <f t="shared" si="102"/>
        <v/>
      </c>
      <c r="AK282" s="1564" t="str">
        <f t="shared" si="103"/>
        <v/>
      </c>
      <c r="AM282" s="1564" t="str">
        <f t="shared" si="104"/>
        <v/>
      </c>
      <c r="AO282" s="1564" t="str">
        <f t="shared" si="105"/>
        <v/>
      </c>
      <c r="AQ282" s="1564" t="str">
        <f t="shared" si="106"/>
        <v/>
      </c>
    </row>
    <row r="283" spans="5:43">
      <c r="E283" s="1564" t="str">
        <f t="shared" si="88"/>
        <v/>
      </c>
      <c r="G283" s="1564" t="str">
        <f t="shared" si="88"/>
        <v/>
      </c>
      <c r="I283" s="1564" t="str">
        <f t="shared" si="89"/>
        <v/>
      </c>
      <c r="K283" s="1564" t="str">
        <f t="shared" si="90"/>
        <v/>
      </c>
      <c r="M283" s="1564" t="str">
        <f t="shared" si="91"/>
        <v/>
      </c>
      <c r="O283" s="1564" t="str">
        <f t="shared" si="92"/>
        <v/>
      </c>
      <c r="Q283" s="1564" t="str">
        <f t="shared" si="93"/>
        <v/>
      </c>
      <c r="S283" s="1564" t="str">
        <f t="shared" si="94"/>
        <v/>
      </c>
      <c r="U283" s="1564" t="str">
        <f t="shared" si="95"/>
        <v/>
      </c>
      <c r="W283" s="1564" t="str">
        <f t="shared" si="96"/>
        <v/>
      </c>
      <c r="Y283" s="1564" t="str">
        <f t="shared" si="97"/>
        <v/>
      </c>
      <c r="AA283" s="1564" t="str">
        <f t="shared" si="98"/>
        <v/>
      </c>
      <c r="AC283" s="1564" t="str">
        <f t="shared" si="99"/>
        <v/>
      </c>
      <c r="AE283" s="1564" t="str">
        <f t="shared" si="100"/>
        <v/>
      </c>
      <c r="AG283" s="1564" t="str">
        <f t="shared" si="101"/>
        <v/>
      </c>
      <c r="AI283" s="1564" t="str">
        <f t="shared" si="102"/>
        <v/>
      </c>
      <c r="AK283" s="1564" t="str">
        <f t="shared" si="103"/>
        <v/>
      </c>
      <c r="AM283" s="1564" t="str">
        <f t="shared" si="104"/>
        <v/>
      </c>
      <c r="AO283" s="1564" t="str">
        <f t="shared" si="105"/>
        <v/>
      </c>
      <c r="AQ283" s="1564" t="str">
        <f t="shared" si="106"/>
        <v/>
      </c>
    </row>
    <row r="284" spans="5:43">
      <c r="E284" s="1564" t="str">
        <f t="shared" si="88"/>
        <v/>
      </c>
      <c r="G284" s="1564" t="str">
        <f t="shared" si="88"/>
        <v/>
      </c>
      <c r="I284" s="1564" t="str">
        <f t="shared" si="89"/>
        <v/>
      </c>
      <c r="K284" s="1564" t="str">
        <f t="shared" si="90"/>
        <v/>
      </c>
      <c r="M284" s="1564" t="str">
        <f t="shared" si="91"/>
        <v/>
      </c>
      <c r="O284" s="1564" t="str">
        <f t="shared" si="92"/>
        <v/>
      </c>
      <c r="Q284" s="1564" t="str">
        <f t="shared" si="93"/>
        <v/>
      </c>
      <c r="S284" s="1564" t="str">
        <f t="shared" si="94"/>
        <v/>
      </c>
      <c r="U284" s="1564" t="str">
        <f t="shared" si="95"/>
        <v/>
      </c>
      <c r="W284" s="1564" t="str">
        <f t="shared" si="96"/>
        <v/>
      </c>
      <c r="Y284" s="1564" t="str">
        <f t="shared" si="97"/>
        <v/>
      </c>
      <c r="AA284" s="1564" t="str">
        <f t="shared" si="98"/>
        <v/>
      </c>
      <c r="AC284" s="1564" t="str">
        <f t="shared" si="99"/>
        <v/>
      </c>
      <c r="AE284" s="1564" t="str">
        <f t="shared" si="100"/>
        <v/>
      </c>
      <c r="AG284" s="1564" t="str">
        <f t="shared" si="101"/>
        <v/>
      </c>
      <c r="AI284" s="1564" t="str">
        <f t="shared" si="102"/>
        <v/>
      </c>
      <c r="AK284" s="1564" t="str">
        <f t="shared" si="103"/>
        <v/>
      </c>
      <c r="AM284" s="1564" t="str">
        <f t="shared" si="104"/>
        <v/>
      </c>
      <c r="AO284" s="1564" t="str">
        <f t="shared" si="105"/>
        <v/>
      </c>
      <c r="AQ284" s="1564" t="str">
        <f t="shared" si="106"/>
        <v/>
      </c>
    </row>
    <row r="285" spans="5:43">
      <c r="E285" s="1564" t="str">
        <f t="shared" ref="E285:G300" si="107">IF(OR($B285=0,D285=0),"",D285/$B285)</f>
        <v/>
      </c>
      <c r="G285" s="1564" t="str">
        <f t="shared" si="107"/>
        <v/>
      </c>
      <c r="I285" s="1564" t="str">
        <f t="shared" si="89"/>
        <v/>
      </c>
      <c r="K285" s="1564" t="str">
        <f t="shared" si="90"/>
        <v/>
      </c>
      <c r="M285" s="1564" t="str">
        <f t="shared" si="91"/>
        <v/>
      </c>
      <c r="O285" s="1564" t="str">
        <f t="shared" si="92"/>
        <v/>
      </c>
      <c r="Q285" s="1564" t="str">
        <f t="shared" si="93"/>
        <v/>
      </c>
      <c r="S285" s="1564" t="str">
        <f t="shared" si="94"/>
        <v/>
      </c>
      <c r="U285" s="1564" t="str">
        <f t="shared" si="95"/>
        <v/>
      </c>
      <c r="W285" s="1564" t="str">
        <f t="shared" si="96"/>
        <v/>
      </c>
      <c r="Y285" s="1564" t="str">
        <f t="shared" si="97"/>
        <v/>
      </c>
      <c r="AA285" s="1564" t="str">
        <f t="shared" si="98"/>
        <v/>
      </c>
      <c r="AC285" s="1564" t="str">
        <f t="shared" si="99"/>
        <v/>
      </c>
      <c r="AE285" s="1564" t="str">
        <f t="shared" si="100"/>
        <v/>
      </c>
      <c r="AG285" s="1564" t="str">
        <f t="shared" si="101"/>
        <v/>
      </c>
      <c r="AI285" s="1564" t="str">
        <f t="shared" si="102"/>
        <v/>
      </c>
      <c r="AK285" s="1564" t="str">
        <f t="shared" si="103"/>
        <v/>
      </c>
      <c r="AM285" s="1564" t="str">
        <f t="shared" si="104"/>
        <v/>
      </c>
      <c r="AO285" s="1564" t="str">
        <f t="shared" si="105"/>
        <v/>
      </c>
      <c r="AQ285" s="1564" t="str">
        <f t="shared" si="106"/>
        <v/>
      </c>
    </row>
    <row r="286" spans="5:43">
      <c r="E286" s="1564" t="str">
        <f t="shared" si="107"/>
        <v/>
      </c>
      <c r="G286" s="1564" t="str">
        <f t="shared" si="107"/>
        <v/>
      </c>
      <c r="I286" s="1564" t="str">
        <f t="shared" si="89"/>
        <v/>
      </c>
      <c r="K286" s="1564" t="str">
        <f t="shared" si="90"/>
        <v/>
      </c>
      <c r="M286" s="1564" t="str">
        <f t="shared" si="91"/>
        <v/>
      </c>
      <c r="O286" s="1564" t="str">
        <f t="shared" si="92"/>
        <v/>
      </c>
      <c r="Q286" s="1564" t="str">
        <f t="shared" si="93"/>
        <v/>
      </c>
      <c r="S286" s="1564" t="str">
        <f t="shared" si="94"/>
        <v/>
      </c>
      <c r="U286" s="1564" t="str">
        <f t="shared" si="95"/>
        <v/>
      </c>
      <c r="W286" s="1564" t="str">
        <f t="shared" si="96"/>
        <v/>
      </c>
      <c r="Y286" s="1564" t="str">
        <f t="shared" si="97"/>
        <v/>
      </c>
      <c r="AA286" s="1564" t="str">
        <f t="shared" si="98"/>
        <v/>
      </c>
      <c r="AC286" s="1564" t="str">
        <f t="shared" si="99"/>
        <v/>
      </c>
      <c r="AE286" s="1564" t="str">
        <f t="shared" si="100"/>
        <v/>
      </c>
      <c r="AG286" s="1564" t="str">
        <f t="shared" si="101"/>
        <v/>
      </c>
      <c r="AI286" s="1564" t="str">
        <f t="shared" si="102"/>
        <v/>
      </c>
      <c r="AK286" s="1564" t="str">
        <f t="shared" si="103"/>
        <v/>
      </c>
      <c r="AM286" s="1564" t="str">
        <f t="shared" si="104"/>
        <v/>
      </c>
      <c r="AO286" s="1564" t="str">
        <f t="shared" si="105"/>
        <v/>
      </c>
      <c r="AQ286" s="1564" t="str">
        <f t="shared" si="106"/>
        <v/>
      </c>
    </row>
    <row r="287" spans="5:43">
      <c r="E287" s="1564" t="str">
        <f t="shared" si="107"/>
        <v/>
      </c>
      <c r="G287" s="1564" t="str">
        <f t="shared" si="107"/>
        <v/>
      </c>
      <c r="I287" s="1564" t="str">
        <f t="shared" si="89"/>
        <v/>
      </c>
      <c r="K287" s="1564" t="str">
        <f t="shared" si="90"/>
        <v/>
      </c>
      <c r="M287" s="1564" t="str">
        <f t="shared" si="91"/>
        <v/>
      </c>
      <c r="O287" s="1564" t="str">
        <f t="shared" si="92"/>
        <v/>
      </c>
      <c r="Q287" s="1564" t="str">
        <f t="shared" si="93"/>
        <v/>
      </c>
      <c r="S287" s="1564" t="str">
        <f t="shared" si="94"/>
        <v/>
      </c>
      <c r="U287" s="1564" t="str">
        <f t="shared" si="95"/>
        <v/>
      </c>
      <c r="W287" s="1564" t="str">
        <f t="shared" si="96"/>
        <v/>
      </c>
      <c r="Y287" s="1564" t="str">
        <f t="shared" si="97"/>
        <v/>
      </c>
      <c r="AA287" s="1564" t="str">
        <f t="shared" si="98"/>
        <v/>
      </c>
      <c r="AC287" s="1564" t="str">
        <f t="shared" si="99"/>
        <v/>
      </c>
      <c r="AE287" s="1564" t="str">
        <f t="shared" si="100"/>
        <v/>
      </c>
      <c r="AG287" s="1564" t="str">
        <f t="shared" si="101"/>
        <v/>
      </c>
      <c r="AI287" s="1564" t="str">
        <f t="shared" si="102"/>
        <v/>
      </c>
      <c r="AK287" s="1564" t="str">
        <f t="shared" si="103"/>
        <v/>
      </c>
      <c r="AM287" s="1564" t="str">
        <f t="shared" si="104"/>
        <v/>
      </c>
      <c r="AO287" s="1564" t="str">
        <f t="shared" si="105"/>
        <v/>
      </c>
      <c r="AQ287" s="1564" t="str">
        <f t="shared" si="106"/>
        <v/>
      </c>
    </row>
    <row r="288" spans="5:43">
      <c r="E288" s="1564" t="str">
        <f t="shared" si="107"/>
        <v/>
      </c>
      <c r="G288" s="1564" t="str">
        <f t="shared" si="107"/>
        <v/>
      </c>
      <c r="I288" s="1564" t="str">
        <f t="shared" si="89"/>
        <v/>
      </c>
      <c r="K288" s="1564" t="str">
        <f t="shared" si="90"/>
        <v/>
      </c>
      <c r="M288" s="1564" t="str">
        <f t="shared" si="91"/>
        <v/>
      </c>
      <c r="O288" s="1564" t="str">
        <f t="shared" si="92"/>
        <v/>
      </c>
      <c r="Q288" s="1564" t="str">
        <f t="shared" si="93"/>
        <v/>
      </c>
      <c r="S288" s="1564" t="str">
        <f t="shared" si="94"/>
        <v/>
      </c>
      <c r="U288" s="1564" t="str">
        <f t="shared" si="95"/>
        <v/>
      </c>
      <c r="W288" s="1564" t="str">
        <f t="shared" si="96"/>
        <v/>
      </c>
      <c r="Y288" s="1564" t="str">
        <f t="shared" si="97"/>
        <v/>
      </c>
      <c r="AA288" s="1564" t="str">
        <f t="shared" si="98"/>
        <v/>
      </c>
      <c r="AC288" s="1564" t="str">
        <f t="shared" si="99"/>
        <v/>
      </c>
      <c r="AE288" s="1564" t="str">
        <f t="shared" si="100"/>
        <v/>
      </c>
      <c r="AG288" s="1564" t="str">
        <f t="shared" si="101"/>
        <v/>
      </c>
      <c r="AI288" s="1564" t="str">
        <f t="shared" si="102"/>
        <v/>
      </c>
      <c r="AK288" s="1564" t="str">
        <f t="shared" si="103"/>
        <v/>
      </c>
      <c r="AM288" s="1564" t="str">
        <f t="shared" si="104"/>
        <v/>
      </c>
      <c r="AO288" s="1564" t="str">
        <f t="shared" si="105"/>
        <v/>
      </c>
      <c r="AQ288" s="1564" t="str">
        <f t="shared" si="106"/>
        <v/>
      </c>
    </row>
    <row r="289" spans="5:43">
      <c r="E289" s="1564" t="str">
        <f t="shared" si="107"/>
        <v/>
      </c>
      <c r="G289" s="1564" t="str">
        <f t="shared" si="107"/>
        <v/>
      </c>
      <c r="I289" s="1564" t="str">
        <f t="shared" si="89"/>
        <v/>
      </c>
      <c r="K289" s="1564" t="str">
        <f t="shared" si="90"/>
        <v/>
      </c>
      <c r="M289" s="1564" t="str">
        <f t="shared" si="91"/>
        <v/>
      </c>
      <c r="O289" s="1564" t="str">
        <f t="shared" si="92"/>
        <v/>
      </c>
      <c r="Q289" s="1564" t="str">
        <f t="shared" si="93"/>
        <v/>
      </c>
      <c r="S289" s="1564" t="str">
        <f t="shared" si="94"/>
        <v/>
      </c>
      <c r="U289" s="1564" t="str">
        <f t="shared" si="95"/>
        <v/>
      </c>
      <c r="W289" s="1564" t="str">
        <f t="shared" si="96"/>
        <v/>
      </c>
      <c r="Y289" s="1564" t="str">
        <f t="shared" si="97"/>
        <v/>
      </c>
      <c r="AA289" s="1564" t="str">
        <f t="shared" si="98"/>
        <v/>
      </c>
      <c r="AC289" s="1564" t="str">
        <f t="shared" si="99"/>
        <v/>
      </c>
      <c r="AE289" s="1564" t="str">
        <f t="shared" si="100"/>
        <v/>
      </c>
      <c r="AG289" s="1564" t="str">
        <f t="shared" si="101"/>
        <v/>
      </c>
      <c r="AI289" s="1564" t="str">
        <f t="shared" si="102"/>
        <v/>
      </c>
      <c r="AK289" s="1564" t="str">
        <f t="shared" si="103"/>
        <v/>
      </c>
      <c r="AM289" s="1564" t="str">
        <f t="shared" si="104"/>
        <v/>
      </c>
      <c r="AO289" s="1564" t="str">
        <f t="shared" si="105"/>
        <v/>
      </c>
      <c r="AQ289" s="1564" t="str">
        <f t="shared" si="106"/>
        <v/>
      </c>
    </row>
    <row r="290" spans="5:43">
      <c r="E290" s="1564" t="str">
        <f t="shared" si="107"/>
        <v/>
      </c>
      <c r="G290" s="1564" t="str">
        <f t="shared" si="107"/>
        <v/>
      </c>
      <c r="I290" s="1564" t="str">
        <f t="shared" si="89"/>
        <v/>
      </c>
      <c r="K290" s="1564" t="str">
        <f t="shared" si="90"/>
        <v/>
      </c>
      <c r="M290" s="1564" t="str">
        <f t="shared" si="91"/>
        <v/>
      </c>
      <c r="O290" s="1564" t="str">
        <f t="shared" si="92"/>
        <v/>
      </c>
      <c r="Q290" s="1564" t="str">
        <f t="shared" si="93"/>
        <v/>
      </c>
      <c r="S290" s="1564" t="str">
        <f t="shared" si="94"/>
        <v/>
      </c>
      <c r="U290" s="1564" t="str">
        <f t="shared" si="95"/>
        <v/>
      </c>
      <c r="W290" s="1564" t="str">
        <f t="shared" si="96"/>
        <v/>
      </c>
      <c r="Y290" s="1564" t="str">
        <f t="shared" si="97"/>
        <v/>
      </c>
      <c r="AA290" s="1564" t="str">
        <f t="shared" si="98"/>
        <v/>
      </c>
      <c r="AC290" s="1564" t="str">
        <f t="shared" si="99"/>
        <v/>
      </c>
      <c r="AE290" s="1564" t="str">
        <f t="shared" si="100"/>
        <v/>
      </c>
      <c r="AG290" s="1564" t="str">
        <f t="shared" si="101"/>
        <v/>
      </c>
      <c r="AI290" s="1564" t="str">
        <f t="shared" si="102"/>
        <v/>
      </c>
      <c r="AK290" s="1564" t="str">
        <f t="shared" si="103"/>
        <v/>
      </c>
      <c r="AM290" s="1564" t="str">
        <f t="shared" si="104"/>
        <v/>
      </c>
      <c r="AO290" s="1564" t="str">
        <f t="shared" si="105"/>
        <v/>
      </c>
      <c r="AQ290" s="1564" t="str">
        <f t="shared" si="106"/>
        <v/>
      </c>
    </row>
    <row r="291" spans="5:43">
      <c r="E291" s="1564" t="str">
        <f t="shared" si="107"/>
        <v/>
      </c>
      <c r="G291" s="1564" t="str">
        <f t="shared" si="107"/>
        <v/>
      </c>
      <c r="I291" s="1564" t="str">
        <f t="shared" si="89"/>
        <v/>
      </c>
      <c r="K291" s="1564" t="str">
        <f t="shared" si="90"/>
        <v/>
      </c>
      <c r="M291" s="1564" t="str">
        <f t="shared" si="91"/>
        <v/>
      </c>
      <c r="O291" s="1564" t="str">
        <f t="shared" si="92"/>
        <v/>
      </c>
      <c r="Q291" s="1564" t="str">
        <f t="shared" si="93"/>
        <v/>
      </c>
      <c r="S291" s="1564" t="str">
        <f t="shared" si="94"/>
        <v/>
      </c>
      <c r="U291" s="1564" t="str">
        <f t="shared" si="95"/>
        <v/>
      </c>
      <c r="W291" s="1564" t="str">
        <f t="shared" si="96"/>
        <v/>
      </c>
      <c r="Y291" s="1564" t="str">
        <f t="shared" si="97"/>
        <v/>
      </c>
      <c r="AA291" s="1564" t="str">
        <f t="shared" si="98"/>
        <v/>
      </c>
      <c r="AC291" s="1564" t="str">
        <f t="shared" si="99"/>
        <v/>
      </c>
      <c r="AE291" s="1564" t="str">
        <f t="shared" si="100"/>
        <v/>
      </c>
      <c r="AG291" s="1564" t="str">
        <f t="shared" si="101"/>
        <v/>
      </c>
      <c r="AI291" s="1564" t="str">
        <f t="shared" si="102"/>
        <v/>
      </c>
      <c r="AK291" s="1564" t="str">
        <f t="shared" si="103"/>
        <v/>
      </c>
      <c r="AM291" s="1564" t="str">
        <f t="shared" si="104"/>
        <v/>
      </c>
      <c r="AO291" s="1564" t="str">
        <f t="shared" si="105"/>
        <v/>
      </c>
      <c r="AQ291" s="1564" t="str">
        <f t="shared" si="106"/>
        <v/>
      </c>
    </row>
    <row r="292" spans="5:43">
      <c r="E292" s="1564" t="str">
        <f t="shared" si="107"/>
        <v/>
      </c>
      <c r="G292" s="1564" t="str">
        <f t="shared" si="107"/>
        <v/>
      </c>
      <c r="I292" s="1564" t="str">
        <f t="shared" si="89"/>
        <v/>
      </c>
      <c r="K292" s="1564" t="str">
        <f t="shared" si="90"/>
        <v/>
      </c>
      <c r="M292" s="1564" t="str">
        <f t="shared" si="91"/>
        <v/>
      </c>
      <c r="O292" s="1564" t="str">
        <f t="shared" si="92"/>
        <v/>
      </c>
      <c r="Q292" s="1564" t="str">
        <f t="shared" si="93"/>
        <v/>
      </c>
      <c r="S292" s="1564" t="str">
        <f t="shared" si="94"/>
        <v/>
      </c>
      <c r="U292" s="1564" t="str">
        <f t="shared" si="95"/>
        <v/>
      </c>
      <c r="W292" s="1564" t="str">
        <f t="shared" si="96"/>
        <v/>
      </c>
      <c r="Y292" s="1564" t="str">
        <f t="shared" si="97"/>
        <v/>
      </c>
      <c r="AA292" s="1564" t="str">
        <f t="shared" si="98"/>
        <v/>
      </c>
      <c r="AC292" s="1564" t="str">
        <f t="shared" si="99"/>
        <v/>
      </c>
      <c r="AE292" s="1564" t="str">
        <f t="shared" si="100"/>
        <v/>
      </c>
      <c r="AG292" s="1564" t="str">
        <f t="shared" si="101"/>
        <v/>
      </c>
      <c r="AI292" s="1564" t="str">
        <f t="shared" si="102"/>
        <v/>
      </c>
      <c r="AK292" s="1564" t="str">
        <f t="shared" si="103"/>
        <v/>
      </c>
      <c r="AM292" s="1564" t="str">
        <f t="shared" si="104"/>
        <v/>
      </c>
      <c r="AO292" s="1564" t="str">
        <f t="shared" si="105"/>
        <v/>
      </c>
      <c r="AQ292" s="1564" t="str">
        <f t="shared" si="106"/>
        <v/>
      </c>
    </row>
    <row r="293" spans="5:43">
      <c r="E293" s="1564" t="str">
        <f t="shared" si="107"/>
        <v/>
      </c>
      <c r="G293" s="1564" t="str">
        <f t="shared" si="107"/>
        <v/>
      </c>
      <c r="I293" s="1564" t="str">
        <f t="shared" si="89"/>
        <v/>
      </c>
      <c r="K293" s="1564" t="str">
        <f t="shared" si="90"/>
        <v/>
      </c>
      <c r="M293" s="1564" t="str">
        <f t="shared" si="91"/>
        <v/>
      </c>
      <c r="O293" s="1564" t="str">
        <f t="shared" si="92"/>
        <v/>
      </c>
      <c r="Q293" s="1564" t="str">
        <f t="shared" si="93"/>
        <v/>
      </c>
      <c r="S293" s="1564" t="str">
        <f t="shared" si="94"/>
        <v/>
      </c>
      <c r="U293" s="1564" t="str">
        <f t="shared" si="95"/>
        <v/>
      </c>
      <c r="W293" s="1564" t="str">
        <f t="shared" si="96"/>
        <v/>
      </c>
      <c r="Y293" s="1564" t="str">
        <f t="shared" si="97"/>
        <v/>
      </c>
      <c r="AA293" s="1564" t="str">
        <f t="shared" si="98"/>
        <v/>
      </c>
      <c r="AC293" s="1564" t="str">
        <f t="shared" si="99"/>
        <v/>
      </c>
      <c r="AE293" s="1564" t="str">
        <f t="shared" si="100"/>
        <v/>
      </c>
      <c r="AG293" s="1564" t="str">
        <f t="shared" si="101"/>
        <v/>
      </c>
      <c r="AI293" s="1564" t="str">
        <f t="shared" si="102"/>
        <v/>
      </c>
      <c r="AK293" s="1564" t="str">
        <f t="shared" si="103"/>
        <v/>
      </c>
      <c r="AM293" s="1564" t="str">
        <f t="shared" si="104"/>
        <v/>
      </c>
      <c r="AO293" s="1564" t="str">
        <f t="shared" si="105"/>
        <v/>
      </c>
      <c r="AQ293" s="1564" t="str">
        <f t="shared" si="106"/>
        <v/>
      </c>
    </row>
    <row r="294" spans="5:43">
      <c r="E294" s="1564" t="str">
        <f t="shared" si="107"/>
        <v/>
      </c>
      <c r="G294" s="1564" t="str">
        <f t="shared" si="107"/>
        <v/>
      </c>
      <c r="I294" s="1564" t="str">
        <f t="shared" si="89"/>
        <v/>
      </c>
      <c r="K294" s="1564" t="str">
        <f t="shared" si="90"/>
        <v/>
      </c>
      <c r="M294" s="1564" t="str">
        <f t="shared" si="91"/>
        <v/>
      </c>
      <c r="O294" s="1564" t="str">
        <f t="shared" si="92"/>
        <v/>
      </c>
      <c r="Q294" s="1564" t="str">
        <f t="shared" si="93"/>
        <v/>
      </c>
      <c r="S294" s="1564" t="str">
        <f t="shared" si="94"/>
        <v/>
      </c>
      <c r="U294" s="1564" t="str">
        <f t="shared" si="95"/>
        <v/>
      </c>
      <c r="W294" s="1564" t="str">
        <f t="shared" si="96"/>
        <v/>
      </c>
      <c r="Y294" s="1564" t="str">
        <f t="shared" si="97"/>
        <v/>
      </c>
      <c r="AA294" s="1564" t="str">
        <f t="shared" si="98"/>
        <v/>
      </c>
      <c r="AC294" s="1564" t="str">
        <f t="shared" si="99"/>
        <v/>
      </c>
      <c r="AE294" s="1564" t="str">
        <f t="shared" si="100"/>
        <v/>
      </c>
      <c r="AG294" s="1564" t="str">
        <f t="shared" si="101"/>
        <v/>
      </c>
      <c r="AI294" s="1564" t="str">
        <f t="shared" si="102"/>
        <v/>
      </c>
      <c r="AK294" s="1564" t="str">
        <f t="shared" si="103"/>
        <v/>
      </c>
      <c r="AM294" s="1564" t="str">
        <f t="shared" si="104"/>
        <v/>
      </c>
      <c r="AO294" s="1564" t="str">
        <f t="shared" si="105"/>
        <v/>
      </c>
      <c r="AQ294" s="1564" t="str">
        <f t="shared" si="106"/>
        <v/>
      </c>
    </row>
    <row r="295" spans="5:43">
      <c r="E295" s="1564" t="str">
        <f t="shared" si="107"/>
        <v/>
      </c>
      <c r="G295" s="1564" t="str">
        <f t="shared" si="107"/>
        <v/>
      </c>
      <c r="I295" s="1564" t="str">
        <f t="shared" si="89"/>
        <v/>
      </c>
      <c r="K295" s="1564" t="str">
        <f t="shared" si="90"/>
        <v/>
      </c>
      <c r="M295" s="1564" t="str">
        <f t="shared" si="91"/>
        <v/>
      </c>
      <c r="O295" s="1564" t="str">
        <f t="shared" si="92"/>
        <v/>
      </c>
      <c r="Q295" s="1564" t="str">
        <f t="shared" si="93"/>
        <v/>
      </c>
      <c r="S295" s="1564" t="str">
        <f t="shared" si="94"/>
        <v/>
      </c>
      <c r="U295" s="1564" t="str">
        <f t="shared" si="95"/>
        <v/>
      </c>
      <c r="W295" s="1564" t="str">
        <f t="shared" si="96"/>
        <v/>
      </c>
      <c r="Y295" s="1564" t="str">
        <f t="shared" si="97"/>
        <v/>
      </c>
      <c r="AA295" s="1564" t="str">
        <f t="shared" si="98"/>
        <v/>
      </c>
      <c r="AC295" s="1564" t="str">
        <f t="shared" si="99"/>
        <v/>
      </c>
      <c r="AE295" s="1564" t="str">
        <f t="shared" si="100"/>
        <v/>
      </c>
      <c r="AG295" s="1564" t="str">
        <f t="shared" si="101"/>
        <v/>
      </c>
      <c r="AI295" s="1564" t="str">
        <f t="shared" si="102"/>
        <v/>
      </c>
      <c r="AK295" s="1564" t="str">
        <f t="shared" si="103"/>
        <v/>
      </c>
      <c r="AM295" s="1564" t="str">
        <f t="shared" si="104"/>
        <v/>
      </c>
      <c r="AO295" s="1564" t="str">
        <f t="shared" si="105"/>
        <v/>
      </c>
      <c r="AQ295" s="1564" t="str">
        <f t="shared" si="106"/>
        <v/>
      </c>
    </row>
    <row r="296" spans="5:43">
      <c r="E296" s="1564" t="str">
        <f t="shared" si="107"/>
        <v/>
      </c>
      <c r="G296" s="1564" t="str">
        <f t="shared" si="107"/>
        <v/>
      </c>
      <c r="I296" s="1564" t="str">
        <f t="shared" si="89"/>
        <v/>
      </c>
      <c r="K296" s="1564" t="str">
        <f t="shared" si="90"/>
        <v/>
      </c>
      <c r="M296" s="1564" t="str">
        <f t="shared" si="91"/>
        <v/>
      </c>
      <c r="O296" s="1564" t="str">
        <f t="shared" si="92"/>
        <v/>
      </c>
      <c r="Q296" s="1564" t="str">
        <f t="shared" si="93"/>
        <v/>
      </c>
      <c r="S296" s="1564" t="str">
        <f t="shared" si="94"/>
        <v/>
      </c>
      <c r="U296" s="1564" t="str">
        <f t="shared" si="95"/>
        <v/>
      </c>
      <c r="W296" s="1564" t="str">
        <f t="shared" si="96"/>
        <v/>
      </c>
      <c r="Y296" s="1564" t="str">
        <f t="shared" si="97"/>
        <v/>
      </c>
      <c r="AA296" s="1564" t="str">
        <f t="shared" si="98"/>
        <v/>
      </c>
      <c r="AC296" s="1564" t="str">
        <f t="shared" si="99"/>
        <v/>
      </c>
      <c r="AE296" s="1564" t="str">
        <f t="shared" si="100"/>
        <v/>
      </c>
      <c r="AG296" s="1564" t="str">
        <f t="shared" si="101"/>
        <v/>
      </c>
      <c r="AI296" s="1564" t="str">
        <f t="shared" si="102"/>
        <v/>
      </c>
      <c r="AK296" s="1564" t="str">
        <f t="shared" si="103"/>
        <v/>
      </c>
      <c r="AM296" s="1564" t="str">
        <f t="shared" si="104"/>
        <v/>
      </c>
      <c r="AO296" s="1564" t="str">
        <f t="shared" si="105"/>
        <v/>
      </c>
      <c r="AQ296" s="1564" t="str">
        <f t="shared" si="106"/>
        <v/>
      </c>
    </row>
    <row r="297" spans="5:43">
      <c r="E297" s="1564" t="str">
        <f t="shared" si="107"/>
        <v/>
      </c>
      <c r="G297" s="1564" t="str">
        <f t="shared" si="107"/>
        <v/>
      </c>
      <c r="I297" s="1564" t="str">
        <f t="shared" si="89"/>
        <v/>
      </c>
      <c r="K297" s="1564" t="str">
        <f t="shared" si="90"/>
        <v/>
      </c>
      <c r="M297" s="1564" t="str">
        <f t="shared" si="91"/>
        <v/>
      </c>
      <c r="O297" s="1564" t="str">
        <f t="shared" si="92"/>
        <v/>
      </c>
      <c r="Q297" s="1564" t="str">
        <f t="shared" si="93"/>
        <v/>
      </c>
      <c r="S297" s="1564" t="str">
        <f t="shared" si="94"/>
        <v/>
      </c>
      <c r="U297" s="1564" t="str">
        <f t="shared" si="95"/>
        <v/>
      </c>
      <c r="W297" s="1564" t="str">
        <f t="shared" si="96"/>
        <v/>
      </c>
      <c r="Y297" s="1564" t="str">
        <f t="shared" si="97"/>
        <v/>
      </c>
      <c r="AA297" s="1564" t="str">
        <f t="shared" si="98"/>
        <v/>
      </c>
      <c r="AC297" s="1564" t="str">
        <f t="shared" si="99"/>
        <v/>
      </c>
      <c r="AE297" s="1564" t="str">
        <f t="shared" si="100"/>
        <v/>
      </c>
      <c r="AG297" s="1564" t="str">
        <f t="shared" si="101"/>
        <v/>
      </c>
      <c r="AI297" s="1564" t="str">
        <f t="shared" si="102"/>
        <v/>
      </c>
      <c r="AK297" s="1564" t="str">
        <f t="shared" si="103"/>
        <v/>
      </c>
      <c r="AM297" s="1564" t="str">
        <f t="shared" si="104"/>
        <v/>
      </c>
      <c r="AO297" s="1564" t="str">
        <f t="shared" si="105"/>
        <v/>
      </c>
      <c r="AQ297" s="1564" t="str">
        <f t="shared" si="106"/>
        <v/>
      </c>
    </row>
    <row r="298" spans="5:43">
      <c r="E298" s="1564" t="str">
        <f t="shared" si="107"/>
        <v/>
      </c>
      <c r="G298" s="1564" t="str">
        <f t="shared" si="107"/>
        <v/>
      </c>
      <c r="I298" s="1564" t="str">
        <f t="shared" si="89"/>
        <v/>
      </c>
      <c r="K298" s="1564" t="str">
        <f t="shared" si="90"/>
        <v/>
      </c>
      <c r="M298" s="1564" t="str">
        <f t="shared" si="91"/>
        <v/>
      </c>
      <c r="O298" s="1564" t="str">
        <f t="shared" si="92"/>
        <v/>
      </c>
      <c r="Q298" s="1564" t="str">
        <f t="shared" si="93"/>
        <v/>
      </c>
      <c r="S298" s="1564" t="str">
        <f t="shared" si="94"/>
        <v/>
      </c>
      <c r="U298" s="1564" t="str">
        <f t="shared" si="95"/>
        <v/>
      </c>
      <c r="W298" s="1564" t="str">
        <f t="shared" si="96"/>
        <v/>
      </c>
      <c r="Y298" s="1564" t="str">
        <f t="shared" si="97"/>
        <v/>
      </c>
      <c r="AA298" s="1564" t="str">
        <f t="shared" si="98"/>
        <v/>
      </c>
      <c r="AC298" s="1564" t="str">
        <f t="shared" si="99"/>
        <v/>
      </c>
      <c r="AE298" s="1564" t="str">
        <f t="shared" si="100"/>
        <v/>
      </c>
      <c r="AG298" s="1564" t="str">
        <f t="shared" si="101"/>
        <v/>
      </c>
      <c r="AI298" s="1564" t="str">
        <f t="shared" si="102"/>
        <v/>
      </c>
      <c r="AK298" s="1564" t="str">
        <f t="shared" si="103"/>
        <v/>
      </c>
      <c r="AM298" s="1564" t="str">
        <f t="shared" si="104"/>
        <v/>
      </c>
      <c r="AO298" s="1564" t="str">
        <f t="shared" si="105"/>
        <v/>
      </c>
      <c r="AQ298" s="1564" t="str">
        <f t="shared" si="106"/>
        <v/>
      </c>
    </row>
    <row r="299" spans="5:43">
      <c r="E299" s="1564" t="str">
        <f t="shared" si="107"/>
        <v/>
      </c>
      <c r="G299" s="1564" t="str">
        <f t="shared" si="107"/>
        <v/>
      </c>
      <c r="I299" s="1564" t="str">
        <f t="shared" si="89"/>
        <v/>
      </c>
      <c r="K299" s="1564" t="str">
        <f t="shared" si="90"/>
        <v/>
      </c>
      <c r="M299" s="1564" t="str">
        <f t="shared" si="91"/>
        <v/>
      </c>
      <c r="O299" s="1564" t="str">
        <f t="shared" si="92"/>
        <v/>
      </c>
      <c r="Q299" s="1564" t="str">
        <f t="shared" si="93"/>
        <v/>
      </c>
      <c r="S299" s="1564" t="str">
        <f t="shared" si="94"/>
        <v/>
      </c>
      <c r="U299" s="1564" t="str">
        <f t="shared" si="95"/>
        <v/>
      </c>
      <c r="W299" s="1564" t="str">
        <f t="shared" si="96"/>
        <v/>
      </c>
      <c r="Y299" s="1564" t="str">
        <f t="shared" si="97"/>
        <v/>
      </c>
      <c r="AA299" s="1564" t="str">
        <f t="shared" si="98"/>
        <v/>
      </c>
      <c r="AC299" s="1564" t="str">
        <f t="shared" si="99"/>
        <v/>
      </c>
      <c r="AE299" s="1564" t="str">
        <f t="shared" si="100"/>
        <v/>
      </c>
      <c r="AG299" s="1564" t="str">
        <f t="shared" si="101"/>
        <v/>
      </c>
      <c r="AI299" s="1564" t="str">
        <f t="shared" si="102"/>
        <v/>
      </c>
      <c r="AK299" s="1564" t="str">
        <f t="shared" si="103"/>
        <v/>
      </c>
      <c r="AM299" s="1564" t="str">
        <f t="shared" si="104"/>
        <v/>
      </c>
      <c r="AO299" s="1564" t="str">
        <f t="shared" si="105"/>
        <v/>
      </c>
      <c r="AQ299" s="1564" t="str">
        <f t="shared" si="106"/>
        <v/>
      </c>
    </row>
    <row r="300" spans="5:43">
      <c r="E300" s="1564" t="str">
        <f t="shared" si="107"/>
        <v/>
      </c>
      <c r="G300" s="1564" t="str">
        <f t="shared" si="107"/>
        <v/>
      </c>
      <c r="I300" s="1564" t="str">
        <f t="shared" si="89"/>
        <v/>
      </c>
      <c r="K300" s="1564" t="str">
        <f t="shared" si="90"/>
        <v/>
      </c>
      <c r="M300" s="1564" t="str">
        <f t="shared" si="91"/>
        <v/>
      </c>
      <c r="O300" s="1564" t="str">
        <f t="shared" si="92"/>
        <v/>
      </c>
      <c r="Q300" s="1564" t="str">
        <f t="shared" si="93"/>
        <v/>
      </c>
      <c r="S300" s="1564" t="str">
        <f t="shared" si="94"/>
        <v/>
      </c>
      <c r="U300" s="1564" t="str">
        <f t="shared" si="95"/>
        <v/>
      </c>
      <c r="W300" s="1564" t="str">
        <f t="shared" si="96"/>
        <v/>
      </c>
      <c r="Y300" s="1564" t="str">
        <f t="shared" si="97"/>
        <v/>
      </c>
      <c r="AA300" s="1564" t="str">
        <f t="shared" si="98"/>
        <v/>
      </c>
      <c r="AC300" s="1564" t="str">
        <f t="shared" si="99"/>
        <v/>
      </c>
      <c r="AE300" s="1564" t="str">
        <f t="shared" si="100"/>
        <v/>
      </c>
      <c r="AG300" s="1564" t="str">
        <f t="shared" si="101"/>
        <v/>
      </c>
      <c r="AI300" s="1564" t="str">
        <f t="shared" si="102"/>
        <v/>
      </c>
      <c r="AK300" s="1564" t="str">
        <f t="shared" si="103"/>
        <v/>
      </c>
      <c r="AM300" s="1564" t="str">
        <f t="shared" si="104"/>
        <v/>
      </c>
      <c r="AO300" s="1564" t="str">
        <f t="shared" si="105"/>
        <v/>
      </c>
      <c r="AQ300" s="1564" t="str">
        <f t="shared" si="106"/>
        <v/>
      </c>
    </row>
  </sheetData>
  <mergeCells count="1">
    <mergeCell ref="A3:A6"/>
  </mergeCells>
  <conditionalFormatting sqref="E12:E300">
    <cfRule type="expression" dxfId="11"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10" priority="1">
      <formula>AND(LEN(G12)&gt;0,OR(G12&lt;G$2,G12&gt;G$3))</formula>
    </cfRule>
  </conditionalFormatting>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57E79-C784-4E84-B4E2-01D5686D5F37}">
  <sheetPr>
    <tabColor rgb="FF00B0F0"/>
    <pageSetUpPr fitToPage="1"/>
  </sheetPr>
  <dimension ref="B2:Q38"/>
  <sheetViews>
    <sheetView showGridLines="0" zoomScale="80" zoomScaleNormal="80" zoomScaleSheetLayoutView="106" workbookViewId="0">
      <selection activeCell="M31" sqref="M31"/>
    </sheetView>
  </sheetViews>
  <sheetFormatPr defaultColWidth="9.1796875" defaultRowHeight="14.5"/>
  <cols>
    <col min="1" max="1" width="4.54296875" style="1765" customWidth="1"/>
    <col min="2" max="2" width="29.54296875" style="1765" customWidth="1"/>
    <col min="3" max="3" width="12.54296875" style="1765" customWidth="1"/>
    <col min="4" max="4" width="14.1796875" style="1765" customWidth="1"/>
    <col min="5" max="5" width="3.1796875" style="1765" customWidth="1"/>
    <col min="6" max="6" width="21.7265625" style="1765" customWidth="1"/>
    <col min="7" max="7" width="2.453125" style="1765" customWidth="1"/>
    <col min="8" max="8" width="22.453125" style="1765" customWidth="1"/>
    <col min="9" max="9" width="17" style="1765" customWidth="1"/>
    <col min="10" max="10" width="15.1796875" style="1765" customWidth="1"/>
    <col min="11" max="16384" width="9.1796875" style="1765"/>
  </cols>
  <sheetData>
    <row r="2" spans="2:17" ht="15" thickBot="1">
      <c r="B2" s="1316" t="s">
        <v>540</v>
      </c>
      <c r="H2" s="1316" t="s">
        <v>541</v>
      </c>
    </row>
    <row r="3" spans="2:17" ht="15" thickBot="1">
      <c r="B3" s="3361" t="s">
        <v>542</v>
      </c>
      <c r="C3" s="3362"/>
      <c r="D3" s="3362"/>
      <c r="E3" s="3362"/>
      <c r="F3" s="3363"/>
      <c r="H3" s="3338" t="s">
        <v>540</v>
      </c>
      <c r="I3" s="3351"/>
      <c r="J3" s="3340"/>
    </row>
    <row r="4" spans="2:17">
      <c r="B4" s="3364"/>
      <c r="C4" s="1822"/>
      <c r="D4" s="1822"/>
      <c r="E4" s="1822"/>
      <c r="F4" s="1823"/>
      <c r="H4" s="101" t="s">
        <v>543</v>
      </c>
      <c r="I4" s="2266"/>
      <c r="J4" s="1768"/>
    </row>
    <row r="5" spans="2:17" ht="15" customHeight="1">
      <c r="B5" s="3365"/>
      <c r="C5" s="3366" t="s">
        <v>248</v>
      </c>
      <c r="D5" s="3366" t="s">
        <v>236</v>
      </c>
      <c r="E5" s="3366"/>
      <c r="F5" s="3367" t="s">
        <v>500</v>
      </c>
      <c r="H5" s="101"/>
      <c r="I5" s="2267" t="s">
        <v>544</v>
      </c>
      <c r="J5" s="1824">
        <v>0.5</v>
      </c>
    </row>
    <row r="6" spans="2:17" ht="15" customHeight="1" thickBot="1">
      <c r="B6" s="1331"/>
      <c r="C6" s="3366"/>
      <c r="D6" s="3366"/>
      <c r="E6" s="3366"/>
      <c r="F6" s="3367"/>
      <c r="H6" s="101"/>
      <c r="I6" s="2267" t="s">
        <v>526</v>
      </c>
      <c r="J6" s="1768">
        <v>12</v>
      </c>
      <c r="M6" s="2309"/>
      <c r="N6" s="2309"/>
      <c r="O6" s="2309"/>
      <c r="P6" s="2309"/>
      <c r="Q6" s="2309"/>
    </row>
    <row r="7" spans="2:17">
      <c r="B7" s="286"/>
      <c r="C7" s="1825"/>
      <c r="D7" s="1826"/>
      <c r="E7" s="1827"/>
      <c r="F7" s="1816"/>
      <c r="H7" s="1769"/>
      <c r="I7" s="2268" t="s">
        <v>6</v>
      </c>
      <c r="J7" s="112" t="s">
        <v>7</v>
      </c>
      <c r="M7" s="2309"/>
      <c r="N7" s="2309"/>
      <c r="O7" s="2309"/>
      <c r="P7" s="2309"/>
      <c r="Q7" s="2309"/>
    </row>
    <row r="8" spans="2:17">
      <c r="B8" s="1200" t="s">
        <v>432</v>
      </c>
      <c r="C8" s="1825">
        <v>0.25</v>
      </c>
      <c r="D8" s="1827">
        <f>'M2021 BLS  53%ile'!D6</f>
        <v>39521.664000000004</v>
      </c>
      <c r="E8" s="1827"/>
      <c r="F8" s="1801" t="s">
        <v>120</v>
      </c>
      <c r="H8" s="2165" t="s">
        <v>287</v>
      </c>
      <c r="I8" s="2297"/>
      <c r="J8" s="2274">
        <f>'SCM Outreach &amp; Staffing Supp '!K10</f>
        <v>12124.444799999999</v>
      </c>
      <c r="M8" s="2309"/>
      <c r="N8" s="2309"/>
      <c r="O8" s="2309"/>
      <c r="P8" s="2309"/>
      <c r="Q8" s="2309"/>
    </row>
    <row r="9" spans="2:17" ht="15" thickBot="1">
      <c r="B9" s="1200" t="s">
        <v>282</v>
      </c>
      <c r="C9" s="1825">
        <v>0.25</v>
      </c>
      <c r="D9" s="1827">
        <f>'M2021 BLS  53%ile'!D8</f>
        <v>50421.529600000002</v>
      </c>
      <c r="E9" s="1827"/>
      <c r="F9" s="1801" t="s">
        <v>120</v>
      </c>
      <c r="H9" s="2165" t="s">
        <v>855</v>
      </c>
      <c r="I9" s="2297"/>
      <c r="J9" s="2274">
        <f>'SCM Outreach &amp; Staffing Supp '!K8+'SCM Outreach &amp; Staffing Supp '!K9</f>
        <v>24866.202400000002</v>
      </c>
      <c r="M9" s="2309"/>
      <c r="N9" s="2309"/>
      <c r="O9" s="2309"/>
      <c r="P9" s="2309"/>
      <c r="Q9" s="2309"/>
    </row>
    <row r="10" spans="2:17" ht="15" thickBot="1">
      <c r="B10" s="1200" t="s">
        <v>239</v>
      </c>
      <c r="C10" s="1825">
        <v>0.15</v>
      </c>
      <c r="D10" s="1827">
        <f>'M2021 BLS  53%ile'!D22</f>
        <v>72974.720000000001</v>
      </c>
      <c r="E10" s="1827"/>
      <c r="F10" s="1801" t="s">
        <v>120</v>
      </c>
      <c r="H10" s="226" t="s">
        <v>12</v>
      </c>
      <c r="I10" s="2269">
        <f>'SCM Outreach &amp; Staffing Supp '!J11</f>
        <v>0.65</v>
      </c>
      <c r="J10" s="2265">
        <f>SUM(J8:J9)</f>
        <v>36990.647199999999</v>
      </c>
      <c r="M10" s="2309"/>
      <c r="N10" s="2309"/>
      <c r="O10" s="2309"/>
      <c r="P10" s="2309"/>
      <c r="Q10" s="2309"/>
    </row>
    <row r="11" spans="2:17">
      <c r="B11" s="1828"/>
      <c r="C11" s="1829"/>
      <c r="D11" s="1830"/>
      <c r="E11" s="1830"/>
      <c r="F11" s="1816"/>
      <c r="H11" s="2165" t="s">
        <v>506</v>
      </c>
      <c r="I11" s="2298">
        <f>D14</f>
        <v>0.25390000000000001</v>
      </c>
      <c r="J11" s="2279">
        <f>J10*I11</f>
        <v>9391.9253240800008</v>
      </c>
      <c r="M11" s="2309"/>
      <c r="N11" s="2309"/>
      <c r="O11" s="2309"/>
      <c r="P11" s="2309"/>
      <c r="Q11" s="2309"/>
    </row>
    <row r="12" spans="2:17">
      <c r="B12" s="1831" t="s">
        <v>261</v>
      </c>
      <c r="C12" s="1829"/>
      <c r="D12" s="322"/>
      <c r="E12" s="1829"/>
      <c r="F12" s="1832"/>
      <c r="H12" s="2165" t="s">
        <v>119</v>
      </c>
      <c r="I12" s="2298">
        <f>D25</f>
        <v>2.7811565914169036E-2</v>
      </c>
      <c r="J12" s="133">
        <f>(J10+J11)*I12</f>
        <v>1289.9719730221766</v>
      </c>
      <c r="M12" s="2309"/>
      <c r="N12" s="2309"/>
      <c r="O12" s="2309"/>
      <c r="P12" s="2309"/>
      <c r="Q12" s="2309"/>
    </row>
    <row r="13" spans="2:17">
      <c r="B13" s="286"/>
      <c r="C13" s="1825"/>
      <c r="D13" s="1825"/>
      <c r="E13" s="1415"/>
      <c r="F13" s="1816"/>
      <c r="H13" s="2190" t="s">
        <v>250</v>
      </c>
      <c r="I13" s="2301"/>
      <c r="J13" s="150">
        <f>SUM(J10:J12)</f>
        <v>47672.544497102179</v>
      </c>
      <c r="M13" s="2309"/>
      <c r="N13" s="2309"/>
      <c r="O13" s="2309"/>
      <c r="P13" s="2309"/>
      <c r="Q13" s="2309"/>
    </row>
    <row r="14" spans="2:17">
      <c r="B14" s="1200" t="s">
        <v>440</v>
      </c>
      <c r="C14" s="1415"/>
      <c r="D14" s="1415">
        <f>'M2021 BLS  53%ile'!D38</f>
        <v>0.25390000000000001</v>
      </c>
      <c r="E14" s="1827"/>
      <c r="F14" s="261" t="str">
        <f>'SCM 4956 Low Thresh'!F12</f>
        <v>C.257 Benchmark</v>
      </c>
      <c r="H14" s="117"/>
      <c r="I14" s="2299" t="s">
        <v>509</v>
      </c>
      <c r="J14" s="133"/>
      <c r="M14" s="2309"/>
      <c r="N14" s="2309"/>
      <c r="O14" s="2309"/>
      <c r="P14" s="2309"/>
      <c r="Q14" s="2309"/>
    </row>
    <row r="15" spans="2:17">
      <c r="B15" s="1200"/>
      <c r="C15" s="1825"/>
      <c r="D15" s="1827"/>
      <c r="E15" s="1827"/>
      <c r="F15" s="1816"/>
      <c r="H15" s="2165" t="s">
        <v>277</v>
      </c>
      <c r="I15" s="2302">
        <f ca="1">D19</f>
        <v>2263.70808678501</v>
      </c>
      <c r="J15" s="2279">
        <f ca="1">I10*I15</f>
        <v>1471.4102564102566</v>
      </c>
      <c r="M15" s="2309"/>
      <c r="N15" s="2309"/>
      <c r="O15" s="2309"/>
      <c r="P15" s="2309"/>
      <c r="Q15" s="2309"/>
    </row>
    <row r="16" spans="2:17">
      <c r="B16" s="1831" t="s">
        <v>508</v>
      </c>
      <c r="C16" s="1825"/>
      <c r="D16" s="322"/>
      <c r="E16" s="1827"/>
      <c r="F16" s="1816"/>
      <c r="H16" s="2165" t="s">
        <v>323</v>
      </c>
      <c r="I16" s="2302">
        <f ca="1">D20</f>
        <v>3280.394477317554</v>
      </c>
      <c r="J16" s="2279">
        <f ca="1">I16*I10</f>
        <v>2132.2564102564102</v>
      </c>
      <c r="M16" s="2309"/>
      <c r="N16" s="2309"/>
      <c r="O16" s="2309"/>
      <c r="P16" s="2309"/>
      <c r="Q16" s="2309"/>
    </row>
    <row r="17" spans="2:17">
      <c r="B17" s="1834" t="s">
        <v>545</v>
      </c>
      <c r="C17" s="1825"/>
      <c r="D17" s="322"/>
      <c r="E17" s="1827"/>
      <c r="F17" s="1816"/>
      <c r="H17" s="2165" t="s">
        <v>515</v>
      </c>
      <c r="I17" s="2302">
        <f>D21</f>
        <v>1754.7792709132768</v>
      </c>
      <c r="J17" s="2279">
        <f>I17*I10</f>
        <v>1140.60652609363</v>
      </c>
      <c r="M17" s="2309"/>
      <c r="N17" s="2309"/>
      <c r="O17" s="2309"/>
      <c r="P17" s="2309"/>
      <c r="Q17" s="2309"/>
    </row>
    <row r="18" spans="2:17">
      <c r="B18" s="286"/>
      <c r="C18" s="1825"/>
      <c r="D18" s="1826"/>
      <c r="E18" s="1827"/>
      <c r="F18" s="1816"/>
      <c r="H18" s="2165" t="s">
        <v>517</v>
      </c>
      <c r="I18" s="2302">
        <f ca="1">D22</f>
        <v>1760.94674556213</v>
      </c>
      <c r="J18" s="2279">
        <f ca="1">I18*I10</f>
        <v>1144.6153846153845</v>
      </c>
      <c r="M18" s="2309"/>
      <c r="N18" s="2309"/>
      <c r="O18" s="2309"/>
      <c r="P18" s="2309"/>
      <c r="Q18" s="2309"/>
    </row>
    <row r="19" spans="2:17">
      <c r="B19" s="1200" t="s">
        <v>277</v>
      </c>
      <c r="C19" s="1825"/>
      <c r="D19" s="1827">
        <f ca="1">'FY21 UFR BTL SCM OUTREACH'!Q5+'FY21 UFR BTL SCM OUTREACH'!W5</f>
        <v>2263.70808678501</v>
      </c>
      <c r="E19" s="1827"/>
      <c r="F19" s="1816" t="s">
        <v>750</v>
      </c>
      <c r="H19" s="2165"/>
      <c r="I19" s="2303"/>
      <c r="J19" s="2304"/>
      <c r="M19" s="2309"/>
      <c r="N19" s="2309"/>
      <c r="O19" s="2309"/>
      <c r="P19" s="2309"/>
      <c r="Q19" s="2309"/>
    </row>
    <row r="20" spans="2:17">
      <c r="B20" s="1326" t="s">
        <v>546</v>
      </c>
      <c r="C20" s="1799"/>
      <c r="D20" s="1800">
        <f ca="1">'FY21 UFR BTL SCM OUTREACH'!E5</f>
        <v>3280.394477317554</v>
      </c>
      <c r="E20" s="1836"/>
      <c r="F20" s="1816" t="s">
        <v>750</v>
      </c>
      <c r="H20" s="2190" t="s">
        <v>16</v>
      </c>
      <c r="I20" s="2285"/>
      <c r="J20" s="150">
        <f ca="1">SUM(J13:J19)</f>
        <v>53561.433074477864</v>
      </c>
      <c r="M20" s="2309"/>
      <c r="N20" s="2309"/>
      <c r="O20" s="2309"/>
      <c r="P20" s="2309"/>
      <c r="Q20" s="2309"/>
    </row>
    <row r="21" spans="2:17">
      <c r="B21" s="1200" t="s">
        <v>515</v>
      </c>
      <c r="C21" s="1825"/>
      <c r="D21" s="1837">
        <f>'[49]FY19 UFR 3382 + 4633'!$K$16*(2%+1)</f>
        <v>1754.7792709132768</v>
      </c>
      <c r="E21" s="1827"/>
      <c r="F21" s="1816" t="s">
        <v>783</v>
      </c>
      <c r="H21" s="2196" t="s">
        <v>858</v>
      </c>
      <c r="I21" s="2292">
        <f>D24</f>
        <v>0.12</v>
      </c>
      <c r="J21" s="2286">
        <f ca="1">(J20-J12)*I21</f>
        <v>6272.5753321746824</v>
      </c>
    </row>
    <row r="22" spans="2:17" ht="15" thickBot="1">
      <c r="B22" s="1200" t="s">
        <v>547</v>
      </c>
      <c r="C22" s="1825"/>
      <c r="D22" s="1827">
        <f ca="1">'FY21 UFR BTL SCM OUTREACH'!AK5</f>
        <v>1760.94674556213</v>
      </c>
      <c r="E22" s="1825"/>
      <c r="F22" s="1816" t="s">
        <v>750</v>
      </c>
      <c r="H22" s="2305" t="s">
        <v>837</v>
      </c>
      <c r="I22" s="2306">
        <f>I12</f>
        <v>2.7811565914169036E-2</v>
      </c>
      <c r="J22" s="2307">
        <f ca="1">(J15+J16+J17+J18)*I22</f>
        <v>163.77921283088091</v>
      </c>
    </row>
    <row r="23" spans="2:17" ht="15" thickBot="1">
      <c r="B23" s="1200"/>
      <c r="C23" s="1825"/>
      <c r="D23" s="1827"/>
      <c r="E23" s="1825"/>
      <c r="F23" s="1816"/>
      <c r="H23" s="226" t="s">
        <v>18</v>
      </c>
      <c r="I23" s="2300"/>
      <c r="J23" s="1337">
        <f ca="1">SUM(J20:J22)</f>
        <v>59997.787619483424</v>
      </c>
    </row>
    <row r="24" spans="2:17" ht="15" thickBot="1">
      <c r="B24" s="175" t="s">
        <v>533</v>
      </c>
      <c r="C24" s="1839"/>
      <c r="D24" s="1840">
        <f>'M2021 BLS  53%ile'!D41</f>
        <v>0.12</v>
      </c>
      <c r="E24" s="1839"/>
      <c r="F24" s="1775" t="str">
        <f>'SCM 4956 Low Thresh'!F20</f>
        <v>C.257 Benchmark</v>
      </c>
      <c r="H24" s="280" t="s">
        <v>784</v>
      </c>
      <c r="I24" s="2308"/>
      <c r="J24" s="1345">
        <f ca="1">J23/J6</f>
        <v>4999.8156349569517</v>
      </c>
    </row>
    <row r="25" spans="2:17" ht="20.25" customHeight="1" thickBot="1">
      <c r="B25" s="175" t="s">
        <v>810</v>
      </c>
      <c r="C25" s="325"/>
      <c r="D25" s="1740">
        <f>'FALL CAF 2022'!CI24</f>
        <v>2.7811565914169036E-2</v>
      </c>
      <c r="E25" s="325"/>
      <c r="F25" s="181" t="s">
        <v>751</v>
      </c>
      <c r="I25" s="1791" t="s">
        <v>365</v>
      </c>
      <c r="J25" s="1838">
        <v>3997</v>
      </c>
    </row>
    <row r="26" spans="2:17">
      <c r="I26" s="1791" t="s">
        <v>367</v>
      </c>
      <c r="J26" s="1793">
        <f ca="1">(J24-J25)/J25</f>
        <v>0.2508920777975861</v>
      </c>
    </row>
    <row r="30" spans="2:17">
      <c r="B30" s="1334"/>
      <c r="C30" s="1334"/>
      <c r="D30" s="1334"/>
      <c r="E30" s="1334"/>
      <c r="F30" s="1334"/>
    </row>
    <row r="31" spans="2:17">
      <c r="B31" s="1316"/>
      <c r="C31" s="1316"/>
      <c r="D31" s="1316"/>
      <c r="E31" s="1316"/>
      <c r="F31" s="1316"/>
    </row>
    <row r="32" spans="2:17">
      <c r="B32" s="1821"/>
      <c r="C32" s="1821"/>
      <c r="D32" s="1821"/>
      <c r="E32" s="1821"/>
      <c r="F32" s="1821"/>
    </row>
    <row r="33" spans="2:6">
      <c r="B33" s="1821"/>
      <c r="C33" s="1821"/>
      <c r="D33" s="1821"/>
      <c r="E33" s="1821"/>
      <c r="F33" s="1821"/>
    </row>
    <row r="34" spans="2:6">
      <c r="B34" s="1821"/>
      <c r="C34" s="1821"/>
      <c r="D34" s="1821"/>
      <c r="E34" s="1821"/>
      <c r="F34" s="1821"/>
    </row>
    <row r="35" spans="2:6">
      <c r="B35" s="1316"/>
      <c r="C35" s="1316"/>
      <c r="D35" s="1316"/>
      <c r="E35" s="1316"/>
      <c r="F35" s="1316"/>
    </row>
    <row r="36" spans="2:6">
      <c r="B36" s="1821"/>
      <c r="C36" s="1821"/>
      <c r="D36" s="1821"/>
      <c r="E36" s="1821"/>
      <c r="F36" s="1821"/>
    </row>
    <row r="37" spans="2:6">
      <c r="B37" s="1821"/>
      <c r="C37" s="1821"/>
      <c r="D37" s="1821"/>
      <c r="E37" s="1821"/>
      <c r="F37" s="1821"/>
    </row>
    <row r="38" spans="2:6">
      <c r="B38" s="1821"/>
      <c r="C38" s="1821"/>
      <c r="D38" s="1821"/>
      <c r="E38" s="1821"/>
      <c r="F38" s="1821"/>
    </row>
  </sheetData>
  <mergeCells count="7">
    <mergeCell ref="B3:F3"/>
    <mergeCell ref="H3:J3"/>
    <mergeCell ref="B4:B5"/>
    <mergeCell ref="C5:C6"/>
    <mergeCell ref="D5:D6"/>
    <mergeCell ref="E5:E6"/>
    <mergeCell ref="F5:F6"/>
  </mergeCells>
  <pageMargins left="0.7" right="0.7" top="0.75" bottom="0.75" header="0.3" footer="0.3"/>
  <pageSetup scale="68" fitToHeight="0"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F0827-C6E7-4FB3-9CD4-D339000D62FC}">
  <sheetPr>
    <tabColor rgb="FF00B0F0"/>
  </sheetPr>
  <dimension ref="B2:K34"/>
  <sheetViews>
    <sheetView zoomScale="80" zoomScaleNormal="80" workbookViewId="0">
      <selection activeCell="M31" sqref="M31"/>
    </sheetView>
  </sheetViews>
  <sheetFormatPr defaultColWidth="9.1796875" defaultRowHeight="14.5"/>
  <cols>
    <col min="1" max="1" width="6.81640625" style="1346" customWidth="1"/>
    <col min="2" max="2" width="20.1796875" style="1346" customWidth="1"/>
    <col min="3" max="3" width="12.1796875" style="1346" customWidth="1"/>
    <col min="4" max="4" width="13.453125" style="1346" customWidth="1"/>
    <col min="5" max="5" width="7.1796875" style="1346" customWidth="1"/>
    <col min="6" max="6" width="24.7265625" style="1346" customWidth="1"/>
    <col min="7" max="7" width="3.1796875" style="1346" customWidth="1"/>
    <col min="8" max="8" width="35.81640625" style="1346" customWidth="1"/>
    <col min="9" max="9" width="10" style="1346" customWidth="1"/>
    <col min="10" max="11" width="10.54296875" style="1346" customWidth="1"/>
    <col min="12" max="12" width="2.81640625" style="1346" customWidth="1"/>
    <col min="13" max="16384" width="9.1796875" style="1346"/>
  </cols>
  <sheetData>
    <row r="2" spans="2:11" ht="15" thickBot="1">
      <c r="B2" s="1347" t="s">
        <v>548</v>
      </c>
      <c r="H2" s="1349" t="s">
        <v>549</v>
      </c>
    </row>
    <row r="3" spans="2:11" ht="15" thickBot="1">
      <c r="B3" s="3368" t="s">
        <v>550</v>
      </c>
      <c r="C3" s="3369"/>
      <c r="D3" s="3369"/>
      <c r="E3" s="3369"/>
      <c r="F3" s="3370"/>
      <c r="H3" s="3371" t="s">
        <v>551</v>
      </c>
      <c r="I3" s="3395"/>
      <c r="J3" s="3372"/>
      <c r="K3" s="3373"/>
    </row>
    <row r="4" spans="2:11">
      <c r="B4" s="3374"/>
      <c r="C4" s="3376" t="s">
        <v>248</v>
      </c>
      <c r="D4" s="3376" t="s">
        <v>236</v>
      </c>
      <c r="E4" s="3376" t="s">
        <v>524</v>
      </c>
      <c r="F4" s="3378" t="s">
        <v>525</v>
      </c>
      <c r="H4" s="235"/>
      <c r="I4" s="2320"/>
      <c r="J4" s="237" t="s">
        <v>425</v>
      </c>
      <c r="K4" s="238">
        <v>12</v>
      </c>
    </row>
    <row r="5" spans="2:11">
      <c r="B5" s="3375"/>
      <c r="C5" s="3377"/>
      <c r="D5" s="3377"/>
      <c r="E5" s="3377"/>
      <c r="F5" s="3379"/>
      <c r="H5" s="239"/>
      <c r="I5" s="2321"/>
      <c r="J5" s="3396" t="s">
        <v>552</v>
      </c>
      <c r="K5" s="3381"/>
    </row>
    <row r="6" spans="2:11" ht="21" customHeight="1">
      <c r="B6" s="242"/>
      <c r="C6" s="243"/>
      <c r="D6" s="244"/>
      <c r="E6" s="244"/>
      <c r="F6" s="245"/>
      <c r="H6" s="1353" t="s">
        <v>240</v>
      </c>
      <c r="I6" s="2322"/>
      <c r="J6" s="2317" t="s">
        <v>6</v>
      </c>
      <c r="K6" s="1355" t="s">
        <v>7</v>
      </c>
    </row>
    <row r="7" spans="2:11" ht="29.25" customHeight="1">
      <c r="B7" s="246" t="s">
        <v>553</v>
      </c>
      <c r="C7" s="1845">
        <f>J7</f>
        <v>0</v>
      </c>
      <c r="D7" s="241">
        <f>'M2021 BLS  53%ile'!D22</f>
        <v>72974.720000000001</v>
      </c>
      <c r="E7" s="248"/>
      <c r="F7" s="1846" t="s">
        <v>120</v>
      </c>
      <c r="H7" s="246" t="s">
        <v>287</v>
      </c>
      <c r="I7" s="2323"/>
      <c r="J7" s="2318"/>
      <c r="K7" s="251">
        <f>'SCM School-based Prevent 4936'!L7</f>
        <v>40414.815999999999</v>
      </c>
    </row>
    <row r="8" spans="2:11">
      <c r="B8" s="246" t="s">
        <v>274</v>
      </c>
      <c r="C8" s="247">
        <v>1.5</v>
      </c>
      <c r="D8" s="241">
        <f>'M2021 BLS  53%ile'!D12</f>
        <v>50728.703999999998</v>
      </c>
      <c r="E8" s="248"/>
      <c r="F8" s="113" t="s">
        <v>120</v>
      </c>
      <c r="G8" s="1348"/>
      <c r="H8" s="246" t="s">
        <v>859</v>
      </c>
      <c r="I8" s="2323"/>
      <c r="J8" s="2318"/>
      <c r="K8" s="251">
        <f>'SCM School-based Prevent 4936'!L8+'SCM School-based Prevent 4936'!L9</f>
        <v>131763.32</v>
      </c>
    </row>
    <row r="9" spans="2:11" ht="15" thickBot="1">
      <c r="B9" s="246" t="s">
        <v>244</v>
      </c>
      <c r="C9" s="247">
        <v>0.5</v>
      </c>
      <c r="D9" s="1847">
        <f>'M2021 BLS  53%ile'!D14</f>
        <v>63584.56</v>
      </c>
      <c r="E9" s="248"/>
      <c r="F9" s="113" t="s">
        <v>120</v>
      </c>
      <c r="G9" s="1348"/>
      <c r="H9" s="2329" t="s">
        <v>12</v>
      </c>
      <c r="I9" s="2330"/>
      <c r="J9" s="2334">
        <f>'SCM School-based Prevent 4936'!K11</f>
        <v>2.5</v>
      </c>
      <c r="K9" s="2332">
        <f>SUM(K7:K8)</f>
        <v>172178.136</v>
      </c>
    </row>
    <row r="10" spans="2:11" ht="15" thickTop="1">
      <c r="B10" s="252"/>
      <c r="C10" s="253"/>
      <c r="D10" s="254"/>
      <c r="E10" s="254"/>
      <c r="F10" s="255"/>
      <c r="H10" s="2333" t="s">
        <v>13</v>
      </c>
      <c r="I10" s="2328">
        <f>D13</f>
        <v>0.25390000000000001</v>
      </c>
      <c r="J10" s="2319"/>
      <c r="K10" s="266">
        <f>K9*I10</f>
        <v>43716.028730400001</v>
      </c>
    </row>
    <row r="11" spans="2:11">
      <c r="B11" s="1350" t="s">
        <v>261</v>
      </c>
      <c r="C11" s="253"/>
      <c r="D11" s="1351"/>
      <c r="E11" s="253"/>
      <c r="F11" s="257"/>
      <c r="H11" s="262" t="s">
        <v>843</v>
      </c>
      <c r="I11" s="2324">
        <f>D21</f>
        <v>2.7811565914169036E-2</v>
      </c>
      <c r="J11" s="270"/>
      <c r="K11" s="251">
        <f>(K9+K10)*I11</f>
        <v>6004.3547928839871</v>
      </c>
    </row>
    <row r="12" spans="2:11" ht="15" thickBot="1">
      <c r="B12" s="258"/>
      <c r="C12" s="247"/>
      <c r="D12" s="247"/>
      <c r="E12" s="259"/>
      <c r="F12" s="113"/>
      <c r="H12" s="2329" t="s">
        <v>250</v>
      </c>
      <c r="I12" s="2330"/>
      <c r="J12" s="2331"/>
      <c r="K12" s="2332">
        <f>SUM(K9:K11)</f>
        <v>221898.51952328399</v>
      </c>
    </row>
    <row r="13" spans="2:11" ht="15" thickTop="1">
      <c r="B13" s="260" t="s">
        <v>440</v>
      </c>
      <c r="C13" s="259"/>
      <c r="D13" s="259">
        <f>'M2021 BLS  53%ile'!D38</f>
        <v>0.25390000000000001</v>
      </c>
      <c r="E13" s="248"/>
      <c r="F13" s="261" t="str">
        <f>'SCM Outreach &amp; Staffing Supp '!F14</f>
        <v>C.257 Benchmark</v>
      </c>
      <c r="H13" s="1353" t="s">
        <v>554</v>
      </c>
      <c r="I13" s="2321"/>
      <c r="J13" s="2319"/>
      <c r="K13" s="266"/>
    </row>
    <row r="14" spans="2:11">
      <c r="B14" s="260"/>
      <c r="C14" s="247"/>
      <c r="D14" s="248"/>
      <c r="E14" s="248"/>
      <c r="F14" s="113"/>
      <c r="H14" s="262" t="s">
        <v>323</v>
      </c>
      <c r="I14" s="2325">
        <f ca="1">D17</f>
        <v>6878.8211123136389</v>
      </c>
      <c r="J14" s="270"/>
      <c r="K14" s="251">
        <f ca="1">I14*J9</f>
        <v>17197.052780784099</v>
      </c>
    </row>
    <row r="15" spans="2:11">
      <c r="B15" s="1352" t="s">
        <v>508</v>
      </c>
      <c r="C15" s="247"/>
      <c r="D15" s="1351"/>
      <c r="E15" s="248"/>
      <c r="F15" s="113"/>
      <c r="H15" s="262" t="s">
        <v>276</v>
      </c>
      <c r="I15" s="2325">
        <f ca="1">D18</f>
        <v>5157.9561563739262</v>
      </c>
      <c r="J15" s="270"/>
      <c r="K15" s="271">
        <f ca="1">I15*J9</f>
        <v>12894.890390934816</v>
      </c>
    </row>
    <row r="16" spans="2:11" ht="15" thickBot="1">
      <c r="B16" s="267"/>
      <c r="C16" s="247"/>
      <c r="D16" s="268"/>
      <c r="E16" s="248"/>
      <c r="F16" s="113"/>
      <c r="H16" s="2335" t="s">
        <v>16</v>
      </c>
      <c r="I16" s="2336"/>
      <c r="J16" s="2337"/>
      <c r="K16" s="2338">
        <f ca="1">SUM(K12:K15)</f>
        <v>251990.46269500291</v>
      </c>
    </row>
    <row r="17" spans="2:11" ht="15" thickTop="1">
      <c r="B17" s="262" t="s">
        <v>323</v>
      </c>
      <c r="C17" s="247"/>
      <c r="D17" s="248">
        <f ca="1">'FY21 UFR BTL 4936'!E5</f>
        <v>6878.8211123136389</v>
      </c>
      <c r="E17" s="269"/>
      <c r="F17" s="113" t="s">
        <v>766</v>
      </c>
      <c r="H17" s="2339" t="s">
        <v>860</v>
      </c>
      <c r="I17" s="2340">
        <f>D20</f>
        <v>0.12</v>
      </c>
      <c r="J17" s="2341"/>
      <c r="K17" s="2342">
        <f ca="1">(K16-K11)*I17</f>
        <v>29518.332948254269</v>
      </c>
    </row>
    <row r="18" spans="2:11" ht="15" thickBot="1">
      <c r="B18" s="262" t="s">
        <v>276</v>
      </c>
      <c r="C18" s="247"/>
      <c r="D18" s="248">
        <f ca="1">'FY21 UFR BTL 4936'!AQ5</f>
        <v>5157.9561563739262</v>
      </c>
      <c r="E18" s="269"/>
      <c r="F18" s="113" t="s">
        <v>766</v>
      </c>
      <c r="H18" s="262" t="s">
        <v>843</v>
      </c>
      <c r="I18" s="2324">
        <f>D21</f>
        <v>2.7811565914169036E-2</v>
      </c>
      <c r="J18" s="240"/>
      <c r="K18" s="271">
        <f ca="1">(K14+K15)*I18</f>
        <v>836.90406100568941</v>
      </c>
    </row>
    <row r="19" spans="2:11" ht="15" thickBot="1">
      <c r="B19" s="267"/>
      <c r="C19" s="247"/>
      <c r="D19" s="272"/>
      <c r="E19" s="248"/>
      <c r="F19" s="113"/>
      <c r="H19" s="226" t="s">
        <v>18</v>
      </c>
      <c r="I19" s="2326"/>
      <c r="J19" s="231"/>
      <c r="K19" s="1337">
        <f ca="1">SUM(K16:K18)</f>
        <v>282345.69970426284</v>
      </c>
    </row>
    <row r="20" spans="2:11" ht="15" thickBot="1">
      <c r="B20" s="1842" t="s">
        <v>520</v>
      </c>
      <c r="C20" s="1843"/>
      <c r="D20" s="1844">
        <f>'M2021 BLS  53%ile'!D41</f>
        <v>0.12</v>
      </c>
      <c r="E20" s="1843"/>
      <c r="F20" s="326" t="str">
        <f>'SCM Outreach &amp; Staffing Supp '!F24</f>
        <v>C.257 Benchmark</v>
      </c>
      <c r="H20" s="280" t="s">
        <v>784</v>
      </c>
      <c r="I20" s="2327"/>
      <c r="J20" s="281"/>
      <c r="K20" s="283">
        <f ca="1">K19/K4</f>
        <v>23528.808308688571</v>
      </c>
    </row>
    <row r="21" spans="2:11" ht="15" thickBot="1">
      <c r="B21" s="175" t="s">
        <v>809</v>
      </c>
      <c r="C21" s="325"/>
      <c r="D21" s="1740">
        <f>'FALL CAF 2022'!CI24</f>
        <v>2.7811565914169036E-2</v>
      </c>
      <c r="E21" s="1841"/>
      <c r="F21" s="181" t="s">
        <v>751</v>
      </c>
      <c r="I21" s="1521"/>
      <c r="J21" s="1521" t="s">
        <v>365</v>
      </c>
      <c r="K21" s="1522">
        <v>16882</v>
      </c>
    </row>
    <row r="22" spans="2:11">
      <c r="I22" s="1521"/>
      <c r="J22" s="1521" t="s">
        <v>367</v>
      </c>
      <c r="K22" s="1525">
        <f ca="1">(K20-K21)/K21</f>
        <v>0.39372161525225513</v>
      </c>
    </row>
    <row r="28" spans="2:11">
      <c r="B28" s="1334"/>
      <c r="C28" s="1334"/>
      <c r="D28" s="1334"/>
      <c r="E28" s="1334"/>
      <c r="F28" s="1334"/>
    </row>
    <row r="29" spans="2:11">
      <c r="B29" s="1316"/>
      <c r="C29" s="1316"/>
      <c r="D29" s="1316"/>
      <c r="E29" s="1316"/>
      <c r="F29" s="1316"/>
    </row>
    <row r="30" spans="2:11">
      <c r="B30" s="1335"/>
      <c r="C30" s="1335"/>
      <c r="D30" s="1335"/>
      <c r="E30" s="1335"/>
      <c r="F30" s="1335"/>
    </row>
    <row r="31" spans="2:11">
      <c r="B31" s="1316"/>
      <c r="C31" s="1316"/>
      <c r="D31" s="1316"/>
      <c r="E31" s="1316"/>
      <c r="F31" s="1316"/>
    </row>
    <row r="32" spans="2:11">
      <c r="B32" s="1335"/>
      <c r="C32" s="1335"/>
      <c r="D32" s="1335"/>
      <c r="E32" s="1335"/>
      <c r="F32" s="1335"/>
    </row>
    <row r="33" spans="2:6">
      <c r="B33" s="1335"/>
      <c r="C33" s="1335"/>
      <c r="D33" s="1335"/>
      <c r="E33" s="1335"/>
      <c r="F33" s="1335"/>
    </row>
    <row r="34" spans="2:6">
      <c r="B34" s="1335"/>
      <c r="C34" s="1335"/>
      <c r="D34" s="1335"/>
      <c r="E34" s="1335"/>
      <c r="F34" s="1335"/>
    </row>
  </sheetData>
  <mergeCells count="8">
    <mergeCell ref="B3:F3"/>
    <mergeCell ref="H3:K3"/>
    <mergeCell ref="B4:B5"/>
    <mergeCell ref="C4:C5"/>
    <mergeCell ref="D4:D5"/>
    <mergeCell ref="E4:E5"/>
    <mergeCell ref="F4:F5"/>
    <mergeCell ref="J5:K5"/>
  </mergeCells>
  <pageMargins left="0.25" right="0.25" top="0.75" bottom="0.75" header="0.3" footer="0.3"/>
  <pageSetup scale="63" orientation="landscape" r:id="rId1"/>
  <colBreaks count="1" manualBreakCount="1">
    <brk id="12"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E7BC0-6932-4CA9-909E-3A4DCEFF617E}">
  <dimension ref="D2:K19"/>
  <sheetViews>
    <sheetView workbookViewId="0">
      <selection activeCell="G28" sqref="G28"/>
    </sheetView>
  </sheetViews>
  <sheetFormatPr defaultColWidth="9.1796875" defaultRowHeight="14.5"/>
  <cols>
    <col min="1" max="5" width="9.1796875" style="2473"/>
    <col min="6" max="6" width="33.7265625" style="2473" customWidth="1"/>
    <col min="7" max="7" width="21.453125" style="2473" customWidth="1"/>
    <col min="8" max="8" width="21.54296875" style="2473" customWidth="1"/>
    <col min="9" max="9" width="16.26953125" style="2473" customWidth="1"/>
    <col min="10" max="10" width="21.81640625" style="2473" customWidth="1"/>
    <col min="11" max="16384" width="9.1796875" style="2473"/>
  </cols>
  <sheetData>
    <row r="2" spans="4:11" ht="15" thickBot="1"/>
    <row r="3" spans="4:11">
      <c r="E3" s="2474"/>
      <c r="F3" s="2474"/>
      <c r="G3" s="3042" t="s">
        <v>883</v>
      </c>
      <c r="H3" s="3044" t="s">
        <v>881</v>
      </c>
      <c r="I3" s="3044" t="s">
        <v>882</v>
      </c>
      <c r="J3" s="2472"/>
      <c r="K3" s="2472"/>
    </row>
    <row r="4" spans="4:11" ht="29.25" customHeight="1" thickBot="1">
      <c r="D4" s="2474"/>
      <c r="E4" s="2474"/>
      <c r="F4" s="2474"/>
      <c r="G4" s="3043"/>
      <c r="H4" s="3045"/>
      <c r="I4" s="3045"/>
    </row>
    <row r="5" spans="4:11">
      <c r="F5" s="2475" t="s">
        <v>879</v>
      </c>
      <c r="G5" s="2476">
        <v>207.97</v>
      </c>
      <c r="H5" s="2476">
        <v>181.13</v>
      </c>
      <c r="I5" s="2476">
        <v>378.79</v>
      </c>
    </row>
    <row r="6" spans="4:11">
      <c r="F6" s="2475" t="s">
        <v>880</v>
      </c>
      <c r="G6" s="2476">
        <v>228.58</v>
      </c>
      <c r="H6" s="2476">
        <v>191.29</v>
      </c>
      <c r="I6" s="2476">
        <v>412.17</v>
      </c>
    </row>
    <row r="7" spans="4:11">
      <c r="F7" s="2475"/>
      <c r="G7" s="2477"/>
      <c r="H7" s="2477"/>
      <c r="I7" s="2477"/>
    </row>
    <row r="9" spans="4:11">
      <c r="F9" s="2475" t="s">
        <v>365</v>
      </c>
      <c r="G9" s="2479">
        <v>185.21</v>
      </c>
      <c r="H9" s="2479">
        <v>148.82</v>
      </c>
      <c r="I9" s="2479">
        <v>327.92</v>
      </c>
    </row>
    <row r="10" spans="4:11">
      <c r="F10" s="2475" t="s">
        <v>879</v>
      </c>
      <c r="G10" s="2477">
        <f>(G5-G9)/G9</f>
        <v>0.12288753307056849</v>
      </c>
      <c r="H10" s="2477">
        <f>(H5-H9)/H9</f>
        <v>0.21710791560274159</v>
      </c>
      <c r="I10" s="2477">
        <f>(I5-I9)/I9</f>
        <v>0.15512929982922666</v>
      </c>
    </row>
    <row r="11" spans="4:11">
      <c r="F11" s="2475" t="s">
        <v>880</v>
      </c>
      <c r="G11" s="2477">
        <f>(G6-G9)/G9</f>
        <v>0.23416662167269586</v>
      </c>
      <c r="H11" s="2477">
        <f>(H6-H9)/H9</f>
        <v>0.28537830936702058</v>
      </c>
      <c r="I11" s="2477">
        <f>(I6-I9)/I9</f>
        <v>0.25692242010246402</v>
      </c>
    </row>
    <row r="12" spans="4:11">
      <c r="G12" s="2478"/>
    </row>
    <row r="13" spans="4:11">
      <c r="G13" s="2477"/>
      <c r="H13" s="2477"/>
    </row>
    <row r="14" spans="4:11">
      <c r="F14" s="2480" t="s">
        <v>885</v>
      </c>
      <c r="G14" s="2477">
        <f>(G5-G9)/G9</f>
        <v>0.12288753307056849</v>
      </c>
      <c r="H14" s="2477">
        <f t="shared" ref="H14:I14" si="0">(H5-H9)/H9</f>
        <v>0.21710791560274159</v>
      </c>
      <c r="I14" s="2477">
        <f t="shared" si="0"/>
        <v>0.15512929982922666</v>
      </c>
      <c r="J14" s="2483"/>
    </row>
    <row r="15" spans="4:11" ht="15" thickBot="1">
      <c r="F15" s="2480" t="s">
        <v>884</v>
      </c>
      <c r="G15" s="2481">
        <f>'TSS - 3434 (FOIA)'!I22-'%change with med spec'!G14</f>
        <v>0.19893065440398788</v>
      </c>
      <c r="H15" s="2481">
        <f>H16-H14</f>
        <v>6.8270393764278986E-2</v>
      </c>
      <c r="I15" s="2481">
        <f>I16-I14</f>
        <v>0.10179312027323736</v>
      </c>
      <c r="J15" s="2483"/>
    </row>
    <row r="16" spans="4:11" ht="15" thickTop="1">
      <c r="G16" s="2482">
        <f>SUM(G14:G15)</f>
        <v>0.32181818747455637</v>
      </c>
      <c r="H16" s="2482">
        <f>H11</f>
        <v>0.28537830936702058</v>
      </c>
      <c r="I16" s="2482">
        <f>I11</f>
        <v>0.25692242010246402</v>
      </c>
    </row>
    <row r="18" spans="6:9">
      <c r="F18" s="2480" t="s">
        <v>885</v>
      </c>
      <c r="G18" s="2484">
        <f>G14/G16</f>
        <v>0.38185390960939469</v>
      </c>
      <c r="H18" s="2484">
        <f>H14/H16</f>
        <v>0.7607723098657877</v>
      </c>
      <c r="I18" s="2484">
        <f>I14/I16</f>
        <v>0.60379821958456981</v>
      </c>
    </row>
    <row r="19" spans="6:9">
      <c r="F19" s="2480" t="s">
        <v>884</v>
      </c>
      <c r="G19" s="2484">
        <f>G15/G16</f>
        <v>0.61814609039060531</v>
      </c>
      <c r="H19" s="2484">
        <f>H15/H16</f>
        <v>0.23922769013421233</v>
      </c>
      <c r="I19" s="2484">
        <f>I15/I16</f>
        <v>0.39620178041543019</v>
      </c>
    </row>
  </sheetData>
  <mergeCells count="3">
    <mergeCell ref="G3:G4"/>
    <mergeCell ref="H3:H4"/>
    <mergeCell ref="I3:I4"/>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10A99-F9E5-47D8-A5B1-25576DB46839}">
  <dimension ref="A1:AWI300"/>
  <sheetViews>
    <sheetView workbookViewId="0">
      <selection activeCell="D19" sqref="D19"/>
    </sheetView>
  </sheetViews>
  <sheetFormatPr defaultRowHeight="14.5"/>
  <cols>
    <col min="1" max="1" width="40.7265625" customWidth="1"/>
    <col min="2" max="2" width="18.7265625" customWidth="1"/>
    <col min="4" max="5" width="18.7265625" customWidth="1"/>
    <col min="6" max="13" width="18.7265625" hidden="1" customWidth="1"/>
    <col min="14" max="17" width="18.7265625" customWidth="1"/>
    <col min="18" max="21" width="18.7265625" hidden="1" customWidth="1"/>
    <col min="22" max="23" width="18.7265625" customWidth="1"/>
    <col min="24" max="35" width="18.7265625" hidden="1" customWidth="1"/>
    <col min="36" max="37" width="18.7265625" customWidth="1"/>
    <col min="38" max="43" width="18.7265625" hidden="1" customWidth="1"/>
    <col min="924" max="963" width="9.1796875" style="1"/>
    <col min="1164" max="1283" width="9.1796875" style="2"/>
  </cols>
  <sheetData>
    <row r="1" spans="1:43">
      <c r="A1" s="1555">
        <v>3</v>
      </c>
      <c r="C1" s="1556" t="s">
        <v>396</v>
      </c>
      <c r="E1" s="1557">
        <f ca="1">IF(COUNT(E12:E300)=0,"-",AVERAGE(E12:OFFSET(E12,$A$1-1,0)))</f>
        <v>3313.4547773797872</v>
      </c>
      <c r="G1" s="1557">
        <f ca="1">IF(COUNT(G12:G300)=0,"-",AVERAGE(G12:OFFSET(G12,$A$1-1,0)))</f>
        <v>243.75529571259111</v>
      </c>
      <c r="I1" s="1557">
        <f ca="1">IF(COUNT(I12:I300)=0,"-",AVERAGE(I12:OFFSET(I12,$A$1-1,0)))</f>
        <v>8.7452471482889731</v>
      </c>
      <c r="K1" s="1557" t="str">
        <f ca="1">IF(COUNT(K12:K300)=0,"-",AVERAGE(K12:OFFSET(K12,$A$1-1,0)))</f>
        <v>-</v>
      </c>
      <c r="M1" s="1557" t="str">
        <f ca="1">IF(COUNT(M12:M300)=0,"-",AVERAGE(M12:OFFSET(M12,$A$1-1,0)))</f>
        <v>-</v>
      </c>
      <c r="O1" s="1557">
        <f ca="1">IF(COUNT(O12:O300)=0,"-",AVERAGE(O12:OFFSET(O12,$A$1-1,0)))</f>
        <v>42.453535726474577</v>
      </c>
      <c r="Q1" s="1557">
        <f ca="1">IF(COUNT(Q12:Q300)=0,"-",AVERAGE(Q12:OFFSET(Q12,$A$1-1,0)))</f>
        <v>724.14425043208712</v>
      </c>
      <c r="S1" s="1557">
        <f ca="1">IF(COUNT(S12:S300)=0,"-",AVERAGE(S12:OFFSET(S12,$A$1-1,0)))</f>
        <v>4.1825095057034218</v>
      </c>
      <c r="U1" s="1557">
        <f ca="1">IF(COUNT(U12:U300)=0,"-",AVERAGE(U12:OFFSET(U12,$A$1-1,0)))</f>
        <v>531.77427554651752</v>
      </c>
      <c r="W1" s="1557">
        <f ca="1">IF(COUNT(W12:W300)=0,"-",AVERAGE(W12:OFFSET(W12,$A$1-1,0)))</f>
        <v>2314.6930908361433</v>
      </c>
      <c r="Y1" s="1557">
        <f ca="1">IF(COUNT(Y12:Y300)=0,"-",AVERAGE(Y12:OFFSET(Y12,$A$1-1,0)))</f>
        <v>227.40213523131672</v>
      </c>
      <c r="AA1" s="1557">
        <f ca="1">IF(COUNT(AA12:AA300)=0,"-",AVERAGE(AA12:OFFSET(AA12,$A$1-1,0)))</f>
        <v>72.445348246059979</v>
      </c>
      <c r="AC1" s="1557" t="e">
        <f ca="1">IF(COUNT(AC12:AC300)=0,"-",AVERAGE(AC12:OFFSET(AC12,$A$1-1,0)))</f>
        <v>#DIV/0!</v>
      </c>
      <c r="AE1" s="1557">
        <f ca="1">IF(COUNT(AE12:AE300)=0,"-",AVERAGE(AE12:OFFSET(AE12,$A$1-1,0)))</f>
        <v>4.752851711026616</v>
      </c>
      <c r="AG1" s="1557">
        <f ca="1">IF(COUNT(AG12:AG300)=0,"-",AVERAGE(AG12:OFFSET(AG12,$A$1-1,0)))</f>
        <v>1459.5238095238096</v>
      </c>
      <c r="AI1" s="1557" t="e">
        <f ca="1">IF(COUNT(AI12:AI300)=0,"-",AVERAGE(AI12:OFFSET(AI12,$A$1-1,0)))</f>
        <v>#DIV/0!</v>
      </c>
      <c r="AK1" s="1557">
        <f ca="1">IF(COUNT(AK12:AK300)=0,"-",AVERAGE(AK12:OFFSET(AK12,$A$1-1,0)))</f>
        <v>1408.4087378371778</v>
      </c>
      <c r="AM1" s="1557" t="str">
        <f ca="1">IF(COUNT(AM12:AM300)=0,"-",AVERAGE(AM12:OFFSET(AM12,$A$1-1,0)))</f>
        <v>-</v>
      </c>
      <c r="AO1" s="1557">
        <f ca="1">IF(COUNT(AO12:AO300)=0,"-",AVERAGE(AO12:OFFSET(AO12,$A$1-1,0)))</f>
        <v>1728.8475466232121</v>
      </c>
      <c r="AQ1" s="1557">
        <f ca="1">IF(COUNT(AQ12:AQ300)=0,"-",AVERAGE(AQ12:OFFSET(AQ12,$A$1-1,0)))</f>
        <v>6574.37690202666</v>
      </c>
    </row>
    <row r="2" spans="1:43">
      <c r="C2" s="1556" t="s">
        <v>397</v>
      </c>
      <c r="E2" s="1557">
        <f ca="1">IF(COUNT(E12:E300)=0,"-",E1-(2*_xlfn.STDEV.P(E12:OFFSET(E12,$A$1-1,0))))</f>
        <v>2331.8117265664941</v>
      </c>
      <c r="G2" s="1557">
        <f ca="1">IF(COUNT(G12:G300)=0,"-",G1-(2*_xlfn.STDEV.P(G12:OFFSET(G12,$A$1-1,0))))</f>
        <v>-202.06744619556005</v>
      </c>
      <c r="I2" s="1557">
        <f ca="1">IF(COUNT(I12:I300)=0,"-",I1-(2*_xlfn.STDEV.P(I12:OFFSET(I12,$A$1-1,0))))</f>
        <v>8.7452471482889731</v>
      </c>
      <c r="K2" s="1557" t="str">
        <f ca="1">IF(COUNT(K12:K300)=0,"-",K1-(2*_xlfn.STDEV.P(K12:OFFSET(K12,$A$1-1,0))))</f>
        <v>-</v>
      </c>
      <c r="M2" s="1557" t="str">
        <f ca="1">IF(COUNT(M12:M300)=0,"-",M1-(2*_xlfn.STDEV.P(M12:OFFSET(M12,$A$1-1,0))))</f>
        <v>-</v>
      </c>
      <c r="O2" s="1557">
        <f ca="1">IF(COUNT(O12:O300)=0,"-",O1-(2*_xlfn.STDEV.P(O12:OFFSET(O12,$A$1-1,0))))</f>
        <v>9.3160129608052955</v>
      </c>
      <c r="Q2" s="1557">
        <f ca="1">IF(COUNT(Q12:Q300)=0,"-",Q1-(2*_xlfn.STDEV.P(Q12:OFFSET(Q12,$A$1-1,0))))</f>
        <v>-187.23416471959752</v>
      </c>
      <c r="S2" s="1557">
        <f ca="1">IF(COUNT(S12:S300)=0,"-",S1-(2*_xlfn.STDEV.P(S12:OFFSET(S12,$A$1-1,0))))</f>
        <v>4.1825095057034218</v>
      </c>
      <c r="U2" s="1557">
        <f ca="1">IF(COUNT(U12:U300)=0,"-",U1-(2*_xlfn.STDEV.P(U12:OFFSET(U12,$A$1-1,0))))</f>
        <v>531.77427554651752</v>
      </c>
      <c r="W2" s="1557">
        <f ca="1">IF(COUNT(W12:W300)=0,"-",W1-(2*_xlfn.STDEV.P(W12:OFFSET(W12,$A$1-1,0))))</f>
        <v>-1210.3580229343324</v>
      </c>
      <c r="Y2" s="1557">
        <f ca="1">IF(COUNT(Y12:Y300)=0,"-",Y1-(2*_xlfn.STDEV.P(Y12:OFFSET(Y12,$A$1-1,0))))</f>
        <v>227.40213523131672</v>
      </c>
      <c r="AA2" s="1557">
        <f ca="1">IF(COUNT(AA12:AA300)=0,"-",AA1-(2*_xlfn.STDEV.P(AA12:OFFSET(AA12,$A$1-1,0))))</f>
        <v>72.445348246059979</v>
      </c>
      <c r="AC2" s="1557" t="e">
        <f ca="1">IF(COUNT(AC12:AC300)=0,"-",AC1-(2*_xlfn.STDEV.P(AC12:OFFSET(AC12,$A$1-1,0))))</f>
        <v>#DIV/0!</v>
      </c>
      <c r="AE2" s="1557">
        <f ca="1">IF(COUNT(AE12:AE300)=0,"-",AE1-(2*_xlfn.STDEV.P(AE12:OFFSET(AE12,$A$1-1,0))))</f>
        <v>4.752851711026616</v>
      </c>
      <c r="AG2" s="1557">
        <f ca="1">IF(COUNT(AG12:AG300)=0,"-",AG1-(2*_xlfn.STDEV.P(AG12:OFFSET(AG12,$A$1-1,0))))</f>
        <v>1459.5238095238096</v>
      </c>
      <c r="AI2" s="1557" t="e">
        <f ca="1">IF(COUNT(AI12:AI300)=0,"-",AI1-(2*_xlfn.STDEV.P(AI12:OFFSET(AI12,$A$1-1,0))))</f>
        <v>#DIV/0!</v>
      </c>
      <c r="AK2" s="1557">
        <f ca="1">IF(COUNT(AK12:AK300)=0,"-",AK1-(2*_xlfn.STDEV.P(AK12:OFFSET(AK12,$A$1-1,0))))</f>
        <v>117.26097627377112</v>
      </c>
      <c r="AM2" s="1557" t="str">
        <f ca="1">IF(COUNT(AM12:AM300)=0,"-",AM1-(2*_xlfn.STDEV.P(AM12:OFFSET(AM12,$A$1-1,0))))</f>
        <v>-</v>
      </c>
      <c r="AO2" s="1557">
        <f ca="1">IF(COUNT(AO12:AO300)=0,"-",AO1-(2*_xlfn.STDEV.P(AO12:OFFSET(AO12,$A$1-1,0))))</f>
        <v>-1108.6954553684591</v>
      </c>
      <c r="AQ2" s="1557">
        <f ca="1">IF(COUNT(AQ12:AQ300)=0,"-",AQ1-(2*_xlfn.STDEV.P(AQ12:OFFSET(AQ12,$A$1-1,0))))</f>
        <v>2870.4473026039045</v>
      </c>
    </row>
    <row r="3" spans="1:43">
      <c r="A3" s="3176" t="s">
        <v>74</v>
      </c>
      <c r="C3" s="1556" t="s">
        <v>398</v>
      </c>
      <c r="E3" s="1557">
        <f ca="1">IF(COUNT(E12:E300)=0,"-",E1+(2*_xlfn.STDEV.P(E12:OFFSET(E12,$A$1-1,0))))</f>
        <v>4295.0978281930802</v>
      </c>
      <c r="G3" s="1557">
        <f ca="1">IF(COUNT(G12:G300)=0,"-",G1+(2*_xlfn.STDEV.P(G12:OFFSET(G12,$A$1-1,0))))</f>
        <v>689.57803762074229</v>
      </c>
      <c r="I3" s="1557">
        <f ca="1">IF(COUNT(I12:I300)=0,"-",I1+(2*_xlfn.STDEV.P(I12:OFFSET(I12,$A$1-1,0))))</f>
        <v>8.7452471482889731</v>
      </c>
      <c r="K3" s="1557" t="str">
        <f ca="1">IF(COUNT(K12:K300)=0,"-",K1+(2*_xlfn.STDEV.P(K12:OFFSET(K12,$A$1-1,0))))</f>
        <v>-</v>
      </c>
      <c r="M3" s="1557" t="str">
        <f ca="1">IF(COUNT(M12:M300)=0,"-",M1+(2*_xlfn.STDEV.P(M12:OFFSET(M12,$A$1-1,0))))</f>
        <v>-</v>
      </c>
      <c r="O3" s="1557">
        <f ca="1">IF(COUNT(O12:O300)=0,"-",O1+(2*_xlfn.STDEV.P(O12:OFFSET(O12,$A$1-1,0))))</f>
        <v>75.591058492143858</v>
      </c>
      <c r="Q3" s="1557">
        <f ca="1">IF(COUNT(Q12:Q300)=0,"-",Q1+(2*_xlfn.STDEV.P(Q12:OFFSET(Q12,$A$1-1,0))))</f>
        <v>1635.5226655837719</v>
      </c>
      <c r="S3" s="1557">
        <f ca="1">IF(COUNT(S12:S300)=0,"-",S1+(2*_xlfn.STDEV.P(S12:OFFSET(S12,$A$1-1,0))))</f>
        <v>4.1825095057034218</v>
      </c>
      <c r="U3" s="1557">
        <f ca="1">IF(COUNT(U12:U300)=0,"-",U1+(2*_xlfn.STDEV.P(U12:OFFSET(U12,$A$1-1,0))))</f>
        <v>531.77427554651752</v>
      </c>
      <c r="W3" s="1557">
        <f ca="1">IF(COUNT(W12:W300)=0,"-",W1+(2*_xlfn.STDEV.P(W12:OFFSET(W12,$A$1-1,0))))</f>
        <v>5839.744204606619</v>
      </c>
      <c r="Y3" s="1557">
        <f ca="1">IF(COUNT(Y12:Y300)=0,"-",Y1+(2*_xlfn.STDEV.P(Y12:OFFSET(Y12,$A$1-1,0))))</f>
        <v>227.40213523131672</v>
      </c>
      <c r="AA3" s="1557">
        <f ca="1">IF(COUNT(AA12:AA300)=0,"-",AA1+(2*_xlfn.STDEV.P(AA12:OFFSET(AA12,$A$1-1,0))))</f>
        <v>72.445348246059979</v>
      </c>
      <c r="AC3" s="1557" t="e">
        <f ca="1">IF(COUNT(AC12:AC300)=0,"-",AC1+(2*_xlfn.STDEV.P(AC12:OFFSET(AC12,$A$1-1,0))))</f>
        <v>#DIV/0!</v>
      </c>
      <c r="AE3" s="1557">
        <f ca="1">IF(COUNT(AE12:AE300)=0,"-",AE1+(2*_xlfn.STDEV.P(AE12:OFFSET(AE12,$A$1-1,0))))</f>
        <v>4.752851711026616</v>
      </c>
      <c r="AG3" s="1557">
        <f ca="1">IF(COUNT(AG12:AG300)=0,"-",AG1+(2*_xlfn.STDEV.P(AG12:OFFSET(AG12,$A$1-1,0))))</f>
        <v>1459.5238095238096</v>
      </c>
      <c r="AI3" s="1557" t="e">
        <f ca="1">IF(COUNT(AI12:AI300)=0,"-",AI1+(2*_xlfn.STDEV.P(AI12:OFFSET(AI12,$A$1-1,0))))</f>
        <v>#DIV/0!</v>
      </c>
      <c r="AK3" s="1557">
        <f ca="1">IF(COUNT(AK12:AK300)=0,"-",AK1+(2*_xlfn.STDEV.P(AK12:OFFSET(AK12,$A$1-1,0))))</f>
        <v>2699.5564994005845</v>
      </c>
      <c r="AM3" s="1557" t="str">
        <f ca="1">IF(COUNT(AM12:AM300)=0,"-",AM1+(2*_xlfn.STDEV.P(AM12:OFFSET(AM12,$A$1-1,0))))</f>
        <v>-</v>
      </c>
      <c r="AO3" s="1557">
        <f ca="1">IF(COUNT(AO12:AO300)=0,"-",AO1+(2*_xlfn.STDEV.P(AO12:OFFSET(AO12,$A$1-1,0))))</f>
        <v>4566.3905486148833</v>
      </c>
      <c r="AQ3" s="1557">
        <f ca="1">IF(COUNT(AQ12:AQ300)=0,"-",AQ1+(2*_xlfn.STDEV.P(AQ12:OFFSET(AQ12,$A$1-1,0))))</f>
        <v>10278.306501449415</v>
      </c>
    </row>
    <row r="4" spans="1:43">
      <c r="A4" s="3176"/>
      <c r="C4" s="1556" t="s">
        <v>399</v>
      </c>
      <c r="E4" s="1558">
        <f ca="1">IF(COUNT(E12:E300)=0,"-",AVERAGEIFS(E12:E300, E12:E300, "&gt;="&amp;E2,E12:E300,"&lt;="&amp;E3))</f>
        <v>3313.4547773797872</v>
      </c>
      <c r="G4" s="1558">
        <f ca="1">IF(COUNT(G12:G300)=0,"-",AVERAGEIFS(G12:G300, G12:G300, "&gt;="&amp;G2,G12:G300,"&lt;="&amp;G3))</f>
        <v>243.75529571259111</v>
      </c>
      <c r="I4" s="1558">
        <f ca="1">IF(COUNT(I12:I300)=0,"-",AVERAGEIFS(I12:I300, I12:I300, "&gt;="&amp;I2,I12:I300,"&lt;="&amp;I3))</f>
        <v>8.7452471482889731</v>
      </c>
      <c r="K4" s="1558" t="str">
        <f>IF(COUNT(K12:K300)=0,"-",AVERAGEIFS(K12:K300, K12:K300, "&gt;="&amp;K2,K12:K300,"&lt;="&amp;K3))</f>
        <v>-</v>
      </c>
      <c r="M4" s="1558" t="str">
        <f>IF(COUNT(M12:M300)=0,"-",AVERAGEIFS(M12:M300, M12:M300, "&gt;="&amp;M2,M12:M300,"&lt;="&amp;M3))</f>
        <v>-</v>
      </c>
      <c r="O4" s="1558">
        <f ca="1">IF(COUNT(O12:O300)=0,"-",AVERAGEIFS(O12:O300, O12:O300, "&gt;="&amp;O2,O12:O300,"&lt;="&amp;O3))</f>
        <v>42.453535726474577</v>
      </c>
      <c r="Q4" s="1558">
        <f ca="1">IF(COUNT(Q12:Q300)=0,"-",AVERAGEIFS(Q12:Q300, Q12:Q300, "&gt;="&amp;Q2,Q12:Q300,"&lt;="&amp;Q3))</f>
        <v>724.14425043208712</v>
      </c>
      <c r="S4" s="1558">
        <f ca="1">IF(COUNT(S12:S300)=0,"-",AVERAGEIFS(S12:S300, S12:S300, "&gt;="&amp;S2,S12:S300,"&lt;="&amp;S3))</f>
        <v>4.1825095057034218</v>
      </c>
      <c r="U4" s="1558">
        <f ca="1">IF(COUNT(U12:U300)=0,"-",AVERAGEIFS(U12:U300, U12:U300, "&gt;="&amp;U2,U12:U300,"&lt;="&amp;U3))</f>
        <v>531.77427554651752</v>
      </c>
      <c r="W4" s="1558">
        <f ca="1">IF(COUNT(W12:W300)=0,"-",AVERAGEIFS(W12:W300, W12:W300, "&gt;="&amp;W2,W12:W300,"&lt;="&amp;W3))</f>
        <v>2314.6930908361433</v>
      </c>
      <c r="Y4" s="1558">
        <f ca="1">IF(COUNT(Y12:Y300)=0,"-",AVERAGEIFS(Y12:Y300, Y12:Y300, "&gt;="&amp;Y2,Y12:Y300,"&lt;="&amp;Y3))</f>
        <v>227.40213523131672</v>
      </c>
      <c r="AA4" s="1558">
        <f ca="1">IF(COUNT(AA12:AA300)=0,"-",AVERAGEIFS(AA12:AA300, AA12:AA300, "&gt;="&amp;AA2,AA12:AA300,"&lt;="&amp;AA3))</f>
        <v>72.445348246059979</v>
      </c>
      <c r="AC4" s="1558" t="e">
        <f ca="1">IF(COUNT(AC12:AC300)=0,"-",AVERAGEIFS(AC12:AC300, AC12:AC300, "&gt;="&amp;AC2,AC12:AC300,"&lt;="&amp;AC3))</f>
        <v>#DIV/0!</v>
      </c>
      <c r="AE4" s="1558">
        <f ca="1">IF(COUNT(AE12:AE300)=0,"-",AVERAGEIFS(AE12:AE300, AE12:AE300, "&gt;="&amp;AE2,AE12:AE300,"&lt;="&amp;AE3))</f>
        <v>4.752851711026616</v>
      </c>
      <c r="AG4" s="1558">
        <f ca="1">IF(COUNT(AG12:AG300)=0,"-",AVERAGEIFS(AG12:AG300, AG12:AG300, "&gt;="&amp;AG2,AG12:AG300,"&lt;="&amp;AG3))</f>
        <v>1459.5238095238096</v>
      </c>
      <c r="AI4" s="1558" t="e">
        <f ca="1">IF(COUNT(AI12:AI300)=0,"-",AVERAGEIFS(AI12:AI300, AI12:AI300, "&gt;="&amp;AI2,AI12:AI300,"&lt;="&amp;AI3))</f>
        <v>#DIV/0!</v>
      </c>
      <c r="AK4" s="1558">
        <f ca="1">IF(COUNT(AK12:AK300)=0,"-",AVERAGEIFS(AK12:AK300, AK12:AK300, "&gt;="&amp;AK2,AK12:AK300,"&lt;="&amp;AK3))</f>
        <v>1408.4087378371778</v>
      </c>
      <c r="AM4" s="1558" t="str">
        <f>IF(COUNT(AM12:AM300)=0,"-",AVERAGEIFS(AM12:AM300, AM12:AM300, "&gt;="&amp;AM2,AM12:AM300,"&lt;="&amp;AM3))</f>
        <v>-</v>
      </c>
      <c r="AO4" s="1558">
        <f ca="1">IF(COUNT(AO12:AO300)=0,"-",AVERAGEIFS(AO12:AO300, AO12:AO300, "&gt;="&amp;AO2,AO12:AO300,"&lt;="&amp;AO3))</f>
        <v>1728.8475466232121</v>
      </c>
      <c r="AQ4" s="1558">
        <f ca="1">IF(COUNT(AQ12:AQ300)=0,"-",AVERAGEIFS(AQ12:AQ300, AQ12:AQ300, "&gt;="&amp;AQ2,AQ12:AQ300,"&lt;="&amp;AQ3))</f>
        <v>6574.37690202666</v>
      </c>
    </row>
    <row r="5" spans="1:43">
      <c r="A5" s="3176"/>
      <c r="C5" s="1556" t="s">
        <v>400</v>
      </c>
      <c r="E5" s="1559">
        <f ca="1">IF(COUNT(E12:E300)=0,"-",SUMIFS(D12:D300,E12:E300,"&gt;="&amp;E2,E12:E300,"&lt;="&amp;E3)/SUMIFS($B12:$B300,E12:E300,"&gt;="&amp;E2,E12:E300,"&lt;="&amp;E3))</f>
        <v>3280.394477317554</v>
      </c>
      <c r="G5" s="1559">
        <f ca="1">IF(COUNT(G12:G300)=0,"-",SUMIFS(F12:F300,G12:G300,"&gt;="&amp;G2,G12:G300,"&lt;="&amp;G3)/SUMIFS($B12:$B300,G12:G300,"&gt;="&amp;G2,G12:G300,"&lt;="&amp;G3))</f>
        <v>30.164260826281726</v>
      </c>
      <c r="I5" s="1559">
        <f ca="1">IF(COUNT(I12:I300)=0,"-",SUMIFS(H12:H300,I12:I300,"&gt;="&amp;I2,I12:I300,"&lt;="&amp;I3)/SUMIFS($B12:$B300,I12:I300,"&gt;="&amp;I2,I12:I300,"&lt;="&amp;I3))</f>
        <v>8.7452471482889731</v>
      </c>
      <c r="K5" s="1559" t="str">
        <f>IF(COUNT(K12:K300)=0,"-",SUMIFS(J12:J300,K12:K300,"&gt;="&amp;K2,K12:K300,"&lt;="&amp;K3)/SUMIFS($B12:$B300,K12:K300,"&gt;="&amp;K2,K12:K300,"&lt;="&amp;K3))</f>
        <v>-</v>
      </c>
      <c r="M5" s="1559" t="str">
        <f>IF(COUNT(M12:M300)=0,"-",SUMIFS(L12:L300,M12:M300,"&gt;="&amp;M2,M12:M300,"&lt;="&amp;M3)/SUMIFS($B12:$B300,M12:M300,"&gt;="&amp;M2,M12:M300,"&lt;="&amp;M3))</f>
        <v>-</v>
      </c>
      <c r="O5" s="1559">
        <f ca="1">IF(COUNT(O12:O300)=0,"-",SUMIFS(N12:N300,O12:O300,"&gt;="&amp;O2,O12:O300,"&lt;="&amp;O3)/SUMIFS($B12:$B300,O12:O300,"&gt;="&amp;O2,O12:O300,"&lt;="&amp;O3))</f>
        <v>52.58382642998027</v>
      </c>
      <c r="Q5" s="1559">
        <f ca="1">IF(COUNT(Q12:Q300)=0,"-",SUMIFS(P12:P300,Q12:Q300,"&gt;="&amp;Q2,Q12:Q300,"&lt;="&amp;Q3)/SUMIFS($B12:$B300,Q12:Q300,"&gt;="&amp;Q2,Q12:Q300,"&lt;="&amp;Q3))</f>
        <v>1082.9980276134122</v>
      </c>
      <c r="S5" s="1559">
        <f ca="1">IF(COUNT(S12:S300)=0,"-",SUMIFS(R12:R300,S12:S300,"&gt;="&amp;S2,S12:S300,"&lt;="&amp;S3)/SUMIFS($B12:$B300,S12:S300,"&gt;="&amp;S2,S12:S300,"&lt;="&amp;S3))</f>
        <v>1.437438745508004</v>
      </c>
      <c r="U5" s="1559">
        <f ca="1">IF(COUNT(U12:U300)=0,"-",SUMIFS(T12:T300,U12:U300,"&gt;="&amp;U2,U12:U300,"&lt;="&amp;U3)/SUMIFS($B12:$B300,U12:U300,"&gt;="&amp;U2,U12:U300,"&lt;="&amp;U3))</f>
        <v>464.68236339404706</v>
      </c>
      <c r="W5" s="1559">
        <f ca="1">IF(COUNT(W12:W300)=0,"-",SUMIFS(V12:V300,W12:W300,"&gt;="&amp;W2,W12:W300,"&lt;="&amp;W3)/SUMIFS($B12:$B300,W12:W300,"&gt;="&amp;W2,W12:W300,"&lt;="&amp;W3))</f>
        <v>1180.7100591715975</v>
      </c>
      <c r="Y5" s="1559">
        <f ca="1">IF(COUNT(Y12:Y300)=0,"-",SUMIFS(X12:X300,Y12:Y300,"&gt;="&amp;Y2,Y12:Y300,"&lt;="&amp;Y3)/SUMIFS($B12:$B300,Y12:Y300,"&gt;="&amp;Y2,Y12:Y300,"&lt;="&amp;Y3))</f>
        <v>198.71168369613503</v>
      </c>
      <c r="AA5" s="1559">
        <f ca="1">IF(COUNT(AA12:AA300)=0,"-",SUMIFS(Z12:Z300,AA12:AA300,"&gt;="&amp;AA2,AA12:AA300,"&lt;="&amp;AA3)/SUMIFS($B12:$B300,AA12:AA300,"&gt;="&amp;AA2,AA12:AA300,"&lt;="&amp;AA3))</f>
        <v>63.305197689915587</v>
      </c>
      <c r="AC5" s="1559" t="e">
        <f ca="1">IF(COUNT(AC12:AC300)=0,"-",SUMIFS(AB12:AB300,AC12:AC300,"&gt;="&amp;AC2,AC12:AC300,"&lt;="&amp;AC3)/SUMIFS($B12:$B300,AC12:AC300,"&gt;="&amp;AC2,AC12:AC300,"&lt;="&amp;AC3))</f>
        <v>#DIV/0!</v>
      </c>
      <c r="AE5" s="1559">
        <f ca="1">IF(COUNT(AE12:AE300)=0,"-",SUMIFS(AD12:AD300,AE12:AE300,"&gt;="&amp;AE2,AE12:AE300,"&lt;="&amp;AE3)/SUMIFS($B12:$B300,AE12:AE300,"&gt;="&amp;AE2,AE12:AE300,"&lt;="&amp;AE3))</f>
        <v>1.6334531198954589</v>
      </c>
      <c r="AG5" s="1559">
        <f ca="1">IF(COUNT(AG12:AG300)=0,"-",SUMIFS(AF12:AF300,AG12:AG300,"&gt;="&amp;AG2,AG12:AG300,"&lt;="&amp;AG3)/SUMIFS($B12:$B300,AG12:AG300,"&gt;="&amp;AG2,AG12:AG300,"&lt;="&amp;AG3))</f>
        <v>47.57469926270857</v>
      </c>
      <c r="AI5" s="1559" t="e">
        <f ca="1">IF(COUNT(AI12:AI300)=0,"-",SUMIFS(AH12:AH300,AI12:AI300,"&gt;="&amp;AI2,AI12:AI300,"&lt;="&amp;AI3)/SUMIFS($B12:$B300,AI12:AI300,"&gt;="&amp;AI2,AI12:AI300,"&lt;="&amp;AI3))</f>
        <v>#DIV/0!</v>
      </c>
      <c r="AK5" s="1559">
        <f ca="1">IF(COUNT(AK12:AK300)=0,"-",SUMIFS(AJ12:AJ300,AK12:AK300,"&gt;="&amp;AK2,AK12:AK300,"&lt;="&amp;AK3)/SUMIFS($B12:$B300,AK12:AK300,"&gt;="&amp;AK2,AK12:AK300,"&lt;="&amp;AK3))</f>
        <v>1760.94674556213</v>
      </c>
      <c r="AM5" s="1559" t="str">
        <f>IF(COUNT(AM12:AM300)=0,"-",SUMIFS(AL12:AL300,AM12:AM300,"&gt;="&amp;AM2,AM12:AM300,"&lt;="&amp;AM3)/SUMIFS($B12:$B300,AM12:AM300,"&gt;="&amp;AM2,AM12:AM300,"&lt;="&amp;AM3))</f>
        <v>-</v>
      </c>
      <c r="AO5" s="1559">
        <f ca="1">IF(COUNT(AO12:AO300)=0,"-",SUMIFS(AN12:AN300,AO12:AO300,"&gt;="&amp;AO2,AO12:AO300,"&lt;="&amp;AO3)/SUMIFS($B12:$B300,AO12:AO300,"&gt;="&amp;AO2,AO12:AO300,"&lt;="&amp;AO3))</f>
        <v>519.8943661971831</v>
      </c>
      <c r="AQ5" s="1559">
        <f ca="1">IF(COUNT(AQ12:AQ300)=0,"-",SUMIFS(AP12:AP300,AQ12:AQ300,"&gt;="&amp;AQ2,AQ12:AQ300,"&lt;="&amp;AQ3)/SUMIFS($B12:$B300,AQ12:AQ300,"&gt;="&amp;AQ2,AQ12:AQ300,"&lt;="&amp;AQ3))</f>
        <v>4890.7692307692305</v>
      </c>
    </row>
    <row r="6" spans="1:43">
      <c r="A6" s="3176"/>
      <c r="C6" s="1556" t="s">
        <v>401</v>
      </c>
      <c r="E6" s="1560">
        <f ca="1">IF(COUNT(E12:E300)=0,"-",SUMIFS(E12:E300, E12:E300, "&gt;="&amp;E2,E12:E300,"&lt;="&amp;E3)/($A$1-COUNTIF(E12:E300,"&lt;"&amp;E$2)-COUNTIF(E12:E300,"&gt;"&amp;E$3)))</f>
        <v>3313.4547773797872</v>
      </c>
      <c r="G6" s="1560">
        <f ca="1">IF(COUNT(G12:G300)=0,"-",SUMIFS(G12:G300, G12:G300, "&gt;="&amp;G2,G12:G300,"&lt;="&amp;G3)/($A$1-COUNTIF(G12:G300,"&lt;"&amp;G$2)-COUNTIF(G12:G300,"&gt;"&amp;G$3)))</f>
        <v>162.50353047506073</v>
      </c>
      <c r="I6" s="1560">
        <f ca="1">IF(COUNT(I12:I300)=0,"-",SUMIFS(I12:I300, I12:I300, "&gt;="&amp;I2,I12:I300,"&lt;="&amp;I3)/($A$1-COUNTIF(I12:I300,"&lt;"&amp;I$2)-COUNTIF(I12:I300,"&gt;"&amp;I$3)))</f>
        <v>2.915082382762991</v>
      </c>
      <c r="K6" s="1560" t="str">
        <f>IF(COUNT(K12:K300)=0,"-",SUMIFS(K12:K300, K12:K300, "&gt;="&amp;K2,K12:K300,"&lt;="&amp;K3)/($A$1-COUNTIF(K12:K300,"&lt;"&amp;K$2)-COUNTIF(K12:K300,"&gt;"&amp;K$3)))</f>
        <v>-</v>
      </c>
      <c r="M6" s="1560" t="str">
        <f>IF(COUNT(M12:M300)=0,"-",SUMIFS(M12:M300, M12:M300, "&gt;="&amp;M2,M12:M300,"&lt;="&amp;M3)/($A$1-COUNTIF(M12:M300,"&lt;"&amp;M$2)-COUNTIF(M12:M300,"&gt;"&amp;M$3)))</f>
        <v>-</v>
      </c>
      <c r="O6" s="1560">
        <f ca="1">IF(COUNT(O12:O300)=0,"-",SUMIFS(O12:O300, O12:O300, "&gt;="&amp;O2,O12:O300,"&lt;="&amp;O3)/($A$1-COUNTIF(O12:O300,"&lt;"&amp;O$2)-COUNTIF(O12:O300,"&gt;"&amp;O$3)))</f>
        <v>42.453535726474577</v>
      </c>
      <c r="Q6" s="1560">
        <f ca="1">IF(COUNT(Q12:Q300)=0,"-",SUMIFS(Q12:Q300, Q12:Q300, "&gt;="&amp;Q2,Q12:Q300,"&lt;="&amp;Q3)/($A$1-COUNTIF(Q12:Q300,"&lt;"&amp;Q$2)-COUNTIF(Q12:Q300,"&gt;"&amp;Q$3)))</f>
        <v>724.14425043208712</v>
      </c>
      <c r="S6" s="1560">
        <f ca="1">IF(COUNT(S12:S300)=0,"-",SUMIFS(S12:S300, S12:S300, "&gt;="&amp;S2,S12:S300,"&lt;="&amp;S3)/($A$1-COUNTIF(S12:S300,"&lt;"&amp;S$2)-COUNTIF(S12:S300,"&gt;"&amp;S$3)))</f>
        <v>2.788339670468948</v>
      </c>
      <c r="U6" s="1560">
        <f ca="1">IF(COUNT(U12:U300)=0,"-",SUMIFS(U12:U300, U12:U300, "&gt;="&amp;U2,U12:U300,"&lt;="&amp;U3)/($A$1-COUNTIF(U12:U300,"&lt;"&amp;U$2)-COUNTIF(U12:U300,"&gt;"&amp;U$3)))</f>
        <v>354.51618369767834</v>
      </c>
      <c r="W6" s="1560">
        <f ca="1">IF(COUNT(W12:W300)=0,"-",SUMIFS(W12:W300, W12:W300, "&gt;="&amp;W2,W12:W300,"&lt;="&amp;W3)/($A$1-COUNTIF(W12:W300,"&lt;"&amp;W$2)-COUNTIF(W12:W300,"&gt;"&amp;W$3)))</f>
        <v>2314.6930908361433</v>
      </c>
      <c r="Y6" s="1560">
        <f ca="1">IF(COUNT(Y12:Y300)=0,"-",SUMIFS(Y12:Y300, Y12:Y300, "&gt;="&amp;Y2,Y12:Y300,"&lt;="&amp;Y3)/($A$1-COUNTIF(Y12:Y300,"&lt;"&amp;Y$2)-COUNTIF(Y12:Y300,"&gt;"&amp;Y$3)))</f>
        <v>151.60142348754448</v>
      </c>
      <c r="AA6" s="1560">
        <f ca="1">IF(COUNT(AA12:AA300)=0,"-",SUMIFS(AA12:AA300, AA12:AA300, "&gt;="&amp;AA2,AA12:AA300,"&lt;="&amp;AA3)/($A$1-COUNTIF(AA12:AA300,"&lt;"&amp;AA$2)-COUNTIF(AA12:AA300,"&gt;"&amp;AA$3)))</f>
        <v>48.296898830706652</v>
      </c>
      <c r="AC6" s="1560" t="e">
        <f ca="1">IF(COUNT(AC12:AC300)=0,"-",SUMIFS(AC12:AC300, AC12:AC300, "&gt;="&amp;AC2,AC12:AC300,"&lt;="&amp;AC3)/($A$1-COUNTIF(AC12:AC300,"&lt;"&amp;AC$2)-COUNTIF(AC12:AC300,"&gt;"&amp;AC$3)))</f>
        <v>#DIV/0!</v>
      </c>
      <c r="AE6" s="1560">
        <f ca="1">IF(COUNT(AE12:AE300)=0,"-",SUMIFS(AE12:AE300, AE12:AE300, "&gt;="&amp;AE2,AE12:AE300,"&lt;="&amp;AE3)/($A$1-COUNTIF(AE12:AE300,"&lt;"&amp;AE$2)-COUNTIF(AE12:AE300,"&gt;"&amp;AE$3)))</f>
        <v>4.752851711026616</v>
      </c>
      <c r="AG6" s="1560">
        <f ca="1">IF(COUNT(AG12:AG300)=0,"-",SUMIFS(AG12:AG300, AG12:AG300, "&gt;="&amp;AG2,AG12:AG300,"&lt;="&amp;AG3)/($A$1-COUNTIF(AG12:AG300,"&lt;"&amp;AG$2)-COUNTIF(AG12:AG300,"&gt;"&amp;AG$3)))</f>
        <v>1459.5238095238096</v>
      </c>
      <c r="AI6" s="1560" t="e">
        <f ca="1">IF(COUNT(AI12:AI300)=0,"-",SUMIFS(AI12:AI300, AI12:AI300, "&gt;="&amp;AI2,AI12:AI300,"&lt;="&amp;AI3)/($A$1-COUNTIF(AI12:AI300,"&lt;"&amp;AI$2)-COUNTIF(AI12:AI300,"&gt;"&amp;AI$3)))</f>
        <v>#DIV/0!</v>
      </c>
      <c r="AK6" s="1560">
        <f ca="1">IF(COUNT(AK12:AK300)=0,"-",SUMIFS(AK12:AK300, AK12:AK300, "&gt;="&amp;AK2,AK12:AK300,"&lt;="&amp;AK3)/($A$1-COUNTIF(AK12:AK300,"&lt;"&amp;AK$2)-COUNTIF(AK12:AK300,"&gt;"&amp;AK$3)))</f>
        <v>1408.4087378371778</v>
      </c>
      <c r="AM6" s="1560" t="str">
        <f>IF(COUNT(AM12:AM300)=0,"-",SUMIFS(AM12:AM300, AM12:AM300, "&gt;="&amp;AM2,AM12:AM300,"&lt;="&amp;AM3)/($A$1-COUNTIF(AM12:AM300,"&lt;"&amp;AM$2)-COUNTIF(AM12:AM300,"&gt;"&amp;AM$3)))</f>
        <v>-</v>
      </c>
      <c r="AO6" s="1560">
        <f ca="1">IF(COUNT(AO12:AO300)=0,"-",SUMIFS(AO12:AO300, AO12:AO300, "&gt;="&amp;AO2,AO12:AO300,"&lt;="&amp;AO3)/($A$1-COUNTIF(AO12:AO300,"&lt;"&amp;AO$2)-COUNTIF(AO12:AO300,"&gt;"&amp;AO$3)))</f>
        <v>1152.5650310821413</v>
      </c>
      <c r="AQ6" s="1560">
        <f ca="1">IF(COUNT(AQ12:AQ300)=0,"-",SUMIFS(AQ12:AQ300, AQ12:AQ300, "&gt;="&amp;AQ2,AQ12:AQ300,"&lt;="&amp;AQ3)/($A$1-COUNTIF(AQ12:AQ300,"&lt;"&amp;AQ$2)-COUNTIF(AQ12:AQ300,"&gt;"&amp;AQ$3)))</f>
        <v>6574.37690202666</v>
      </c>
    </row>
    <row r="9" spans="1:43">
      <c r="D9" t="s">
        <v>75</v>
      </c>
      <c r="E9" s="1561"/>
      <c r="F9" t="s">
        <v>76</v>
      </c>
      <c r="G9" s="1561"/>
      <c r="H9" t="s">
        <v>77</v>
      </c>
      <c r="I9" s="1561"/>
      <c r="J9" t="s">
        <v>78</v>
      </c>
      <c r="K9" s="1561"/>
      <c r="L9" t="s">
        <v>79</v>
      </c>
      <c r="M9" s="1561"/>
      <c r="N9" t="s">
        <v>80</v>
      </c>
      <c r="O9" s="1561"/>
      <c r="P9" t="s">
        <v>81</v>
      </c>
      <c r="Q9" s="1561"/>
      <c r="R9" t="s">
        <v>82</v>
      </c>
      <c r="S9" s="1561"/>
      <c r="T9" t="s">
        <v>83</v>
      </c>
      <c r="U9" s="1561"/>
      <c r="V9" t="s">
        <v>84</v>
      </c>
      <c r="W9" s="1561"/>
      <c r="X9" t="s">
        <v>85</v>
      </c>
      <c r="Y9" s="1561"/>
      <c r="Z9" t="s">
        <v>86</v>
      </c>
      <c r="AA9" s="1561"/>
      <c r="AB9" t="s">
        <v>87</v>
      </c>
      <c r="AC9" s="1561"/>
      <c r="AD9" t="s">
        <v>88</v>
      </c>
      <c r="AE9" s="1561"/>
      <c r="AF9" t="s">
        <v>89</v>
      </c>
      <c r="AG9" s="1561"/>
      <c r="AH9" t="s">
        <v>90</v>
      </c>
      <c r="AI9" s="1561"/>
      <c r="AJ9" t="s">
        <v>91</v>
      </c>
      <c r="AK9" s="1561"/>
      <c r="AL9" t="s">
        <v>92</v>
      </c>
      <c r="AM9" s="1561"/>
      <c r="AN9" t="s">
        <v>93</v>
      </c>
      <c r="AO9" s="1561"/>
      <c r="AP9" t="s">
        <v>94</v>
      </c>
      <c r="AQ9" s="1561"/>
    </row>
    <row r="10" spans="1:43" ht="58">
      <c r="A10" s="1562"/>
      <c r="B10" s="1562"/>
      <c r="D10" s="1562" t="s">
        <v>95</v>
      </c>
      <c r="E10" s="1563" t="str">
        <f>D10&amp;"
per FTE"</f>
        <v>Total Occupancy
per FTE</v>
      </c>
      <c r="F10" s="1562" t="s">
        <v>96</v>
      </c>
      <c r="G10" s="1563" t="str">
        <f>F10&amp;"
per FTE"</f>
        <v>Direct Care Consultant 201
per FTE</v>
      </c>
      <c r="H10" s="1562" t="s">
        <v>97</v>
      </c>
      <c r="I10" s="1563" t="str">
        <f>H10&amp;"
per FTE"</f>
        <v>Temporary Help 202
per FTE</v>
      </c>
      <c r="J10" s="1562" t="s">
        <v>98</v>
      </c>
      <c r="K10" s="1563" t="str">
        <f>J10&amp;"
per FTE"</f>
        <v>Clients and Caregivers Reimb./Stipends 203
per FTE</v>
      </c>
      <c r="L10" s="1562" t="s">
        <v>99</v>
      </c>
      <c r="M10" s="1563" t="str">
        <f>L10&amp;"
per FTE"</f>
        <v>Subcontracted Direct Care 206
per FTE</v>
      </c>
      <c r="N10" s="1562" t="s">
        <v>100</v>
      </c>
      <c r="O10" s="1563" t="str">
        <f>N10&amp;"
per FTE"</f>
        <v>Staff Training 204
per FTE</v>
      </c>
      <c r="P10" s="1562" t="s">
        <v>101</v>
      </c>
      <c r="Q10" s="1563" t="str">
        <f>P10&amp;"
per FTE"</f>
        <v>Staff Mileage / Travel 205
per FTE</v>
      </c>
      <c r="R10" s="1562" t="s">
        <v>102</v>
      </c>
      <c r="S10" s="1563" t="str">
        <f>R10&amp;"
per FTE"</f>
        <v>Meals 207
per FTE</v>
      </c>
      <c r="T10" s="1562" t="s">
        <v>103</v>
      </c>
      <c r="U10" s="1563" t="str">
        <f>T10&amp;"
per FTE"</f>
        <v>Client Transportation 208
per FTE</v>
      </c>
      <c r="V10" s="1562" t="s">
        <v>104</v>
      </c>
      <c r="W10" s="1563" t="str">
        <f>V10&amp;"
per FTE"</f>
        <v>Vehicle Expenses 208
per FTE</v>
      </c>
      <c r="X10" s="1562" t="s">
        <v>105</v>
      </c>
      <c r="Y10" s="1563" t="str">
        <f>X10&amp;"
per FTE"</f>
        <v>Vehicle Depreciation 208
per FTE</v>
      </c>
      <c r="Z10" s="1562" t="s">
        <v>106</v>
      </c>
      <c r="AA10" s="1563" t="str">
        <f>Z10&amp;"
per FTE"</f>
        <v>Incidental Medical /Medicine/Pharmacy 209
per FTE</v>
      </c>
      <c r="AB10" s="1562" t="s">
        <v>107</v>
      </c>
      <c r="AC10" s="1563" t="str">
        <f>AB10&amp;"
per FTE"</f>
        <v>Client Personal Allowances 211
per FTE</v>
      </c>
      <c r="AD10" s="1562" t="s">
        <v>108</v>
      </c>
      <c r="AE10" s="1563" t="str">
        <f>AD10&amp;"
per FTE"</f>
        <v>Provision Material Goods/Svs./Benefits 212
per FTE</v>
      </c>
      <c r="AF10" s="1562" t="s">
        <v>109</v>
      </c>
      <c r="AG10" s="1563" t="str">
        <f>AF10&amp;"
per FTE"</f>
        <v>Direct Client Wages 214
per FTE</v>
      </c>
      <c r="AH10" s="1562" t="s">
        <v>110</v>
      </c>
      <c r="AI10" s="1563" t="str">
        <f>AH10&amp;"
per FTE"</f>
        <v>Other Commercial Prod. &amp; Svs. 214
per FTE</v>
      </c>
      <c r="AJ10" s="1562" t="s">
        <v>111</v>
      </c>
      <c r="AK10" s="1563" t="str">
        <f>AJ10&amp;"
per FTE"</f>
        <v>Program Supplies &amp; Materials 215
per FTE</v>
      </c>
      <c r="AL10" s="1562" t="s">
        <v>112</v>
      </c>
      <c r="AM10" s="1563" t="str">
        <f>AL10&amp;"
per FTE"</f>
        <v>Non Charitable Expenses
per FTE</v>
      </c>
      <c r="AN10" s="1562" t="s">
        <v>113</v>
      </c>
      <c r="AO10" s="1563" t="str">
        <f>AN10&amp;"
per FTE"</f>
        <v>Other Expense
per FTE</v>
      </c>
      <c r="AP10" s="1562" t="s">
        <v>114</v>
      </c>
      <c r="AQ10" s="1563" t="str">
        <f>AP10&amp;"
per FTE"</f>
        <v>Total Other Program Expense
per FTE</v>
      </c>
    </row>
    <row r="11" spans="1:43">
      <c r="A11" t="s">
        <v>115</v>
      </c>
      <c r="B11" t="s">
        <v>116</v>
      </c>
      <c r="D11" t="s">
        <v>117</v>
      </c>
      <c r="E11" s="1561"/>
      <c r="F11" t="s">
        <v>117</v>
      </c>
      <c r="G11" s="1561"/>
      <c r="H11" t="s">
        <v>117</v>
      </c>
      <c r="I11" s="1561"/>
      <c r="J11" t="s">
        <v>117</v>
      </c>
      <c r="K11" s="1561"/>
      <c r="L11" t="s">
        <v>117</v>
      </c>
      <c r="M11" s="1561"/>
      <c r="N11" t="s">
        <v>117</v>
      </c>
      <c r="O11" s="1561"/>
      <c r="P11" t="s">
        <v>117</v>
      </c>
      <c r="Q11" s="1561"/>
      <c r="R11" t="s">
        <v>117</v>
      </c>
      <c r="S11" s="1561"/>
      <c r="T11" t="s">
        <v>117</v>
      </c>
      <c r="U11" s="1561"/>
      <c r="V11" t="s">
        <v>117</v>
      </c>
      <c r="W11" s="1561"/>
      <c r="X11" t="s">
        <v>117</v>
      </c>
      <c r="Y11" s="1561"/>
      <c r="Z11" t="s">
        <v>117</v>
      </c>
      <c r="AA11" s="1561"/>
      <c r="AB11" t="s">
        <v>117</v>
      </c>
      <c r="AC11" s="1561"/>
      <c r="AD11" t="s">
        <v>117</v>
      </c>
      <c r="AE11" s="1561"/>
      <c r="AF11" t="s">
        <v>117</v>
      </c>
      <c r="AG11" s="1561"/>
      <c r="AH11" t="s">
        <v>117</v>
      </c>
      <c r="AI11" s="1561"/>
      <c r="AJ11" t="s">
        <v>117</v>
      </c>
      <c r="AK11" s="1561"/>
      <c r="AL11" t="s">
        <v>117</v>
      </c>
      <c r="AM11" s="1561"/>
      <c r="AN11" t="s">
        <v>117</v>
      </c>
      <c r="AO11" s="1561"/>
      <c r="AP11" t="s">
        <v>117</v>
      </c>
      <c r="AQ11" s="1561"/>
    </row>
    <row r="12" spans="1:43">
      <c r="A12" t="s">
        <v>725</v>
      </c>
      <c r="B12">
        <v>5.26</v>
      </c>
      <c r="D12">
        <v>13998</v>
      </c>
      <c r="E12" s="1564">
        <f>IF(OR($B12=0,D12=0),"",D12/$B12)</f>
        <v>2661.2167300380229</v>
      </c>
      <c r="G12" s="1564" t="str">
        <f>IF(OR($B12=0,F12=0),"",F12/$B12)</f>
        <v/>
      </c>
      <c r="H12">
        <v>46</v>
      </c>
      <c r="I12" s="1564">
        <f>IF(OR($B12=0,H12=0),"",H12/$B12)</f>
        <v>8.7452471482889731</v>
      </c>
      <c r="K12" s="1564" t="str">
        <f>IF(OR($B12=0,J12=0),"",J12/$B12)</f>
        <v/>
      </c>
      <c r="M12" s="1564" t="str">
        <f>IF(OR($B12=0,L12=0),"",L12/$B12)</f>
        <v/>
      </c>
      <c r="N12">
        <v>110</v>
      </c>
      <c r="O12" s="1564">
        <f>IF(OR($B12=0,N12=0),"",N12/$B12)</f>
        <v>20.912547528517113</v>
      </c>
      <c r="P12">
        <v>4941</v>
      </c>
      <c r="Q12" s="1564">
        <f>IF(OR($B12=0,P12=0),"",P12/$B12)</f>
        <v>939.35361216730041</v>
      </c>
      <c r="R12">
        <v>22</v>
      </c>
      <c r="S12" s="1564">
        <f>IF(OR($B12=0,R12=0),"",R12/$B12)</f>
        <v>4.1825095057034218</v>
      </c>
      <c r="U12" s="1564" t="str">
        <f>IF(OR($B12=0,T12=0),"",T12/$B12)</f>
        <v/>
      </c>
      <c r="V12">
        <v>23993</v>
      </c>
      <c r="W12" s="1564">
        <f>IF(OR($B12=0,V12=0),"",V12/$B12)</f>
        <v>4561.4068441064637</v>
      </c>
      <c r="Y12" s="1564" t="str">
        <f>IF(OR($B12=0,X12=0),"",X12/$B12)</f>
        <v/>
      </c>
      <c r="AA12" s="1564" t="str">
        <f>IF(OR($B12=0,Z12=0),"",Z12/$B12)</f>
        <v/>
      </c>
      <c r="AC12" s="1564" t="str">
        <f>IF(OR($B12=0,AB12=0),"",AB12/$B12)</f>
        <v/>
      </c>
      <c r="AD12">
        <v>25</v>
      </c>
      <c r="AE12" s="1564">
        <f>IF(OR($B12=0,AD12=0),"",AD12/$B12)</f>
        <v>4.752851711026616</v>
      </c>
      <c r="AG12" s="1564" t="str">
        <f>IF(OR($B12=0,AF12=0),"",AF12/$B12)</f>
        <v/>
      </c>
      <c r="AI12" s="1564" t="str">
        <f>IF(OR($B12=0,AH12=0),"",AH12/$B12)</f>
        <v/>
      </c>
      <c r="AJ12">
        <v>2850</v>
      </c>
      <c r="AK12" s="1564">
        <f>IF(OR($B12=0,AJ12=0),"",AJ12/$B12)</f>
        <v>541.82509505703422</v>
      </c>
      <c r="AM12" s="1564" t="str">
        <f>IF(OR($B12=0,AL12=0),"",AL12/$B12)</f>
        <v/>
      </c>
      <c r="AN12">
        <v>1631</v>
      </c>
      <c r="AO12" s="1564">
        <f>IF(OR($B12=0,AN12=0),"",AN12/$B12)</f>
        <v>310.07604562737646</v>
      </c>
      <c r="AP12">
        <v>33618</v>
      </c>
      <c r="AQ12" s="1564">
        <f>IF(OR($B12=0,AP12=0),"",AP12/$B12)</f>
        <v>6391.2547528517116</v>
      </c>
    </row>
    <row r="13" spans="1:43">
      <c r="A13" t="s">
        <v>728</v>
      </c>
      <c r="B13">
        <v>19.670000000000002</v>
      </c>
      <c r="D13">
        <v>67545</v>
      </c>
      <c r="E13" s="1564">
        <f t="shared" ref="E13:G28" si="0">IF(OR($B13=0,D13=0),"",D13/$B13)</f>
        <v>3433.9095068632432</v>
      </c>
      <c r="F13">
        <v>410</v>
      </c>
      <c r="G13" s="1564">
        <f t="shared" si="0"/>
        <v>20.843924758515502</v>
      </c>
      <c r="I13" s="1564" t="str">
        <f t="shared" ref="I13:I76" si="1">IF(OR($B13=0,H13=0),"",H13/$B13)</f>
        <v/>
      </c>
      <c r="K13" s="1564" t="str">
        <f t="shared" ref="K13:K76" si="2">IF(OR($B13=0,J13=0),"",J13/$B13)</f>
        <v/>
      </c>
      <c r="M13" s="1564" t="str">
        <f t="shared" ref="M13:M76" si="3">IF(OR($B13=0,L13=0),"",L13/$B13)</f>
        <v/>
      </c>
      <c r="N13">
        <v>1204</v>
      </c>
      <c r="O13" s="1564">
        <f t="shared" ref="O13:Q76" si="4">IF(OR($B13=0,N13=0),"",N13/$B13)</f>
        <v>61.209964412811381</v>
      </c>
      <c r="P13">
        <v>22475</v>
      </c>
      <c r="Q13" s="1564">
        <f t="shared" ref="Q13:Q76" si="5">IF(OR($B13=0,P13=0),"",P13/$B13)</f>
        <v>1142.6029486527707</v>
      </c>
      <c r="S13" s="1564" t="str">
        <f t="shared" ref="S13:S76" si="6">IF(OR($B13=0,R13=0),"",R13/$B13)</f>
        <v/>
      </c>
      <c r="T13">
        <v>10460</v>
      </c>
      <c r="U13" s="1564">
        <f t="shared" ref="U13:U76" si="7">IF(OR($B13=0,T13=0),"",T13/$B13)</f>
        <v>531.77427554651752</v>
      </c>
      <c r="V13">
        <v>5045</v>
      </c>
      <c r="W13" s="1564">
        <f t="shared" ref="W13:W76" si="8">IF(OR($B13=0,V13=0),"",V13/$B13)</f>
        <v>256.48195221148956</v>
      </c>
      <c r="X13">
        <v>4473</v>
      </c>
      <c r="Y13" s="1564">
        <f t="shared" ref="Y13:Y76" si="9">IF(OR($B13=0,X13=0),"",X13/$B13)</f>
        <v>227.40213523131672</v>
      </c>
      <c r="Z13">
        <v>1425</v>
      </c>
      <c r="AA13" s="1564">
        <f t="shared" ref="AA13:AA76" si="10">IF(OR($B13=0,Z13=0),"",Z13/$B13)</f>
        <v>72.445348246059979</v>
      </c>
      <c r="AC13" s="1564" t="str">
        <f t="shared" ref="AC13:AC76" si="11">IF(OR($B13=0,AB13=0),"",AB13/$B13)</f>
        <v/>
      </c>
      <c r="AE13" s="1564" t="str">
        <f t="shared" ref="AE13:AE76" si="12">IF(OR($B13=0,AD13=0),"",AD13/$B13)</f>
        <v/>
      </c>
      <c r="AG13" s="1564" t="str">
        <f t="shared" ref="AG13:AG76" si="13">IF(OR($B13=0,AF13=0),"",AF13/$B13)</f>
        <v/>
      </c>
      <c r="AI13" s="1564" t="str">
        <f t="shared" ref="AI13:AI76" si="14">IF(OR($B13=0,AH13=0),"",AH13/$B13)</f>
        <v/>
      </c>
      <c r="AJ13">
        <v>41121</v>
      </c>
      <c r="AK13" s="1564">
        <f t="shared" ref="AK13:AK76" si="15">IF(OR($B13=0,AJ13=0),"",AJ13/$B13)</f>
        <v>2090.5439755973562</v>
      </c>
      <c r="AM13" s="1564" t="str">
        <f t="shared" ref="AM13:AM76" si="16">IF(OR($B13=0,AL13=0),"",AL13/$B13)</f>
        <v/>
      </c>
      <c r="AO13" s="1564" t="str">
        <f t="shared" ref="AO13:AO76" si="17">IF(OR($B13=0,AN13=0),"",AN13/$B13)</f>
        <v/>
      </c>
      <c r="AP13">
        <v>86613</v>
      </c>
      <c r="AQ13" s="1564">
        <f t="shared" ref="AQ13:AQ76" si="18">IF(OR($B13=0,AP13=0),"",AP13/$B13)</f>
        <v>4403.3045246568372</v>
      </c>
    </row>
    <row r="14" spans="1:43">
      <c r="A14" t="s">
        <v>740</v>
      </c>
      <c r="B14">
        <v>0.42</v>
      </c>
      <c r="D14">
        <v>1615</v>
      </c>
      <c r="E14" s="1564">
        <f t="shared" si="0"/>
        <v>3845.2380952380954</v>
      </c>
      <c r="F14">
        <v>196</v>
      </c>
      <c r="G14" s="1564">
        <f t="shared" si="0"/>
        <v>466.66666666666669</v>
      </c>
      <c r="I14" s="1564" t="str">
        <f t="shared" si="1"/>
        <v/>
      </c>
      <c r="K14" s="1564" t="str">
        <f t="shared" si="2"/>
        <v/>
      </c>
      <c r="M14" s="1564" t="str">
        <f t="shared" si="3"/>
        <v/>
      </c>
      <c r="N14">
        <v>19</v>
      </c>
      <c r="O14" s="1564">
        <f t="shared" si="4"/>
        <v>45.238095238095241</v>
      </c>
      <c r="P14">
        <v>38</v>
      </c>
      <c r="Q14" s="1564">
        <f t="shared" si="5"/>
        <v>90.476190476190482</v>
      </c>
      <c r="S14" s="1564" t="str">
        <f t="shared" si="6"/>
        <v/>
      </c>
      <c r="U14" s="1564" t="str">
        <f t="shared" si="7"/>
        <v/>
      </c>
      <c r="V14">
        <v>893</v>
      </c>
      <c r="W14" s="1564">
        <f t="shared" si="8"/>
        <v>2126.1904761904761</v>
      </c>
      <c r="Y14" s="1564" t="str">
        <f t="shared" si="9"/>
        <v/>
      </c>
      <c r="AA14" s="1564" t="str">
        <f t="shared" si="10"/>
        <v/>
      </c>
      <c r="AC14" s="1564" t="str">
        <f t="shared" si="11"/>
        <v/>
      </c>
      <c r="AE14" s="1564" t="str">
        <f t="shared" si="12"/>
        <v/>
      </c>
      <c r="AF14">
        <v>613</v>
      </c>
      <c r="AG14" s="1564">
        <f t="shared" si="13"/>
        <v>1459.5238095238096</v>
      </c>
      <c r="AI14" s="1564" t="str">
        <f t="shared" si="14"/>
        <v/>
      </c>
      <c r="AJ14">
        <v>669</v>
      </c>
      <c r="AK14" s="1564">
        <f t="shared" si="15"/>
        <v>1592.8571428571429</v>
      </c>
      <c r="AM14" s="1564" t="str">
        <f t="shared" si="16"/>
        <v/>
      </c>
      <c r="AN14">
        <v>1322</v>
      </c>
      <c r="AO14" s="1564">
        <f t="shared" si="17"/>
        <v>3147.6190476190477</v>
      </c>
      <c r="AP14">
        <v>3750</v>
      </c>
      <c r="AQ14" s="1564">
        <f t="shared" si="18"/>
        <v>8928.5714285714294</v>
      </c>
    </row>
    <row r="15" spans="1:43">
      <c r="E15" s="1564" t="str">
        <f t="shared" si="0"/>
        <v/>
      </c>
      <c r="G15" s="1564" t="str">
        <f t="shared" si="0"/>
        <v/>
      </c>
      <c r="I15" s="1564" t="str">
        <f t="shared" si="1"/>
        <v/>
      </c>
      <c r="K15" s="1564" t="str">
        <f t="shared" si="2"/>
        <v/>
      </c>
      <c r="M15" s="1564" t="str">
        <f t="shared" si="3"/>
        <v/>
      </c>
      <c r="O15" s="1564" t="str">
        <f t="shared" si="4"/>
        <v/>
      </c>
      <c r="Q15" s="1564" t="str">
        <f t="shared" si="5"/>
        <v/>
      </c>
      <c r="S15" s="1564" t="str">
        <f t="shared" si="6"/>
        <v/>
      </c>
      <c r="U15" s="1564" t="str">
        <f t="shared" si="7"/>
        <v/>
      </c>
      <c r="W15" s="1564" t="str">
        <f t="shared" si="8"/>
        <v/>
      </c>
      <c r="Y15" s="1564" t="str">
        <f t="shared" si="9"/>
        <v/>
      </c>
      <c r="AA15" s="1564" t="str">
        <f t="shared" si="10"/>
        <v/>
      </c>
      <c r="AC15" s="1564" t="str">
        <f t="shared" si="11"/>
        <v/>
      </c>
      <c r="AE15" s="1564" t="str">
        <f t="shared" si="12"/>
        <v/>
      </c>
      <c r="AG15" s="1564" t="str">
        <f t="shared" si="13"/>
        <v/>
      </c>
      <c r="AI15" s="1564" t="str">
        <f t="shared" si="14"/>
        <v/>
      </c>
      <c r="AK15" s="1564" t="str">
        <f t="shared" si="15"/>
        <v/>
      </c>
      <c r="AM15" s="1564" t="str">
        <f t="shared" si="16"/>
        <v/>
      </c>
      <c r="AO15" s="1564" t="str">
        <f t="shared" si="17"/>
        <v/>
      </c>
      <c r="AQ15" s="1564" t="str">
        <f t="shared" si="18"/>
        <v/>
      </c>
    </row>
    <row r="16" spans="1:43">
      <c r="B16">
        <f>SUM(B12:B14)</f>
        <v>25.35</v>
      </c>
      <c r="D16">
        <f>SUM(D12:D14)</f>
        <v>83158</v>
      </c>
      <c r="E16" s="1564"/>
      <c r="G16" s="1564" t="str">
        <f t="shared" si="0"/>
        <v/>
      </c>
      <c r="I16" s="1564" t="str">
        <f t="shared" si="1"/>
        <v/>
      </c>
      <c r="K16" s="1564" t="str">
        <f t="shared" si="2"/>
        <v/>
      </c>
      <c r="M16" s="1564" t="str">
        <f t="shared" si="3"/>
        <v/>
      </c>
      <c r="N16">
        <f>SUM(N12:N14)</f>
        <v>1333</v>
      </c>
      <c r="O16" s="1564"/>
      <c r="P16">
        <f t="shared" ref="P16:AJ16" si="19">SUM(P12:P14)</f>
        <v>27454</v>
      </c>
      <c r="Q16" s="1564"/>
      <c r="R16">
        <f t="shared" si="19"/>
        <v>22</v>
      </c>
      <c r="S16">
        <f t="shared" si="19"/>
        <v>4.1825095057034218</v>
      </c>
      <c r="T16">
        <f t="shared" si="19"/>
        <v>10460</v>
      </c>
      <c r="U16">
        <f t="shared" si="19"/>
        <v>531.77427554651752</v>
      </c>
      <c r="V16">
        <f t="shared" si="19"/>
        <v>29931</v>
      </c>
      <c r="W16" s="1564"/>
      <c r="X16">
        <f t="shared" si="19"/>
        <v>4473</v>
      </c>
      <c r="Y16">
        <f t="shared" si="19"/>
        <v>227.40213523131672</v>
      </c>
      <c r="Z16">
        <f t="shared" si="19"/>
        <v>1425</v>
      </c>
      <c r="AA16">
        <f t="shared" si="19"/>
        <v>72.445348246059979</v>
      </c>
      <c r="AB16">
        <f t="shared" si="19"/>
        <v>0</v>
      </c>
      <c r="AC16">
        <f t="shared" si="19"/>
        <v>0</v>
      </c>
      <c r="AD16">
        <f t="shared" si="19"/>
        <v>25</v>
      </c>
      <c r="AE16">
        <f t="shared" si="19"/>
        <v>4.752851711026616</v>
      </c>
      <c r="AF16">
        <f t="shared" si="19"/>
        <v>613</v>
      </c>
      <c r="AG16">
        <f t="shared" si="19"/>
        <v>1459.5238095238096</v>
      </c>
      <c r="AH16">
        <f t="shared" si="19"/>
        <v>0</v>
      </c>
      <c r="AI16">
        <f t="shared" si="19"/>
        <v>0</v>
      </c>
      <c r="AJ16">
        <f t="shared" si="19"/>
        <v>44640</v>
      </c>
      <c r="AK16" s="1564"/>
      <c r="AM16" s="1564" t="str">
        <f t="shared" si="16"/>
        <v/>
      </c>
      <c r="AO16" s="1564" t="str">
        <f t="shared" si="17"/>
        <v/>
      </c>
      <c r="AQ16" s="1564" t="str">
        <f t="shared" si="18"/>
        <v/>
      </c>
    </row>
    <row r="17" spans="4:43">
      <c r="D17" s="1746">
        <f>D16/B16</f>
        <v>3280.394477317554</v>
      </c>
      <c r="E17" s="1564" t="str">
        <f t="shared" si="0"/>
        <v/>
      </c>
      <c r="G17" s="1564" t="str">
        <f t="shared" si="0"/>
        <v/>
      </c>
      <c r="I17" s="1564" t="str">
        <f t="shared" si="1"/>
        <v/>
      </c>
      <c r="K17" s="1564" t="str">
        <f t="shared" si="2"/>
        <v/>
      </c>
      <c r="M17" s="1564" t="str">
        <f t="shared" si="3"/>
        <v/>
      </c>
      <c r="N17" s="1746">
        <f>N16/B16</f>
        <v>52.58382642998027</v>
      </c>
      <c r="O17" s="1564" t="str">
        <f t="shared" si="4"/>
        <v/>
      </c>
      <c r="P17" s="1746">
        <f>P16/B16</f>
        <v>1082.9980276134122</v>
      </c>
      <c r="Q17" s="1564" t="str">
        <f t="shared" si="4"/>
        <v/>
      </c>
      <c r="R17" s="1746" t="e">
        <f t="shared" ref="R17:AI17" si="20">R16/F16</f>
        <v>#DIV/0!</v>
      </c>
      <c r="S17" s="1746" t="e">
        <f t="shared" si="20"/>
        <v>#VALUE!</v>
      </c>
      <c r="T17" s="1746" t="e">
        <f t="shared" si="20"/>
        <v>#DIV/0!</v>
      </c>
      <c r="U17" s="1746" t="e">
        <f t="shared" si="20"/>
        <v>#VALUE!</v>
      </c>
      <c r="V17" s="1746">
        <f>V16/B16</f>
        <v>1180.7100591715975</v>
      </c>
      <c r="W17" s="1564" t="str">
        <f t="shared" si="8"/>
        <v/>
      </c>
      <c r="X17" s="1746" t="e">
        <f t="shared" si="20"/>
        <v>#DIV/0!</v>
      </c>
      <c r="Y17" s="1746" t="e">
        <f t="shared" si="20"/>
        <v>#VALUE!</v>
      </c>
      <c r="Z17" s="1746">
        <f t="shared" si="20"/>
        <v>1.0690172543135783</v>
      </c>
      <c r="AA17" s="1746" t="e">
        <f t="shared" si="20"/>
        <v>#DIV/0!</v>
      </c>
      <c r="AB17" s="1746">
        <f t="shared" si="20"/>
        <v>0</v>
      </c>
      <c r="AC17" s="1746" t="e">
        <f t="shared" si="20"/>
        <v>#DIV/0!</v>
      </c>
      <c r="AD17" s="1746">
        <f t="shared" si="20"/>
        <v>1.1363636363636365</v>
      </c>
      <c r="AE17" s="1746">
        <f t="shared" si="20"/>
        <v>1.1363636363636365</v>
      </c>
      <c r="AF17" s="1746">
        <f t="shared" si="20"/>
        <v>5.8604206500956026E-2</v>
      </c>
      <c r="AG17" s="1746">
        <f t="shared" si="20"/>
        <v>2.7446303377947743</v>
      </c>
      <c r="AH17" s="1746">
        <f t="shared" si="20"/>
        <v>0</v>
      </c>
      <c r="AI17" s="1746" t="e">
        <f t="shared" si="20"/>
        <v>#DIV/0!</v>
      </c>
      <c r="AJ17" s="1746">
        <f>AJ16/B16</f>
        <v>1760.94674556213</v>
      </c>
      <c r="AK17" s="1564" t="str">
        <f t="shared" si="15"/>
        <v/>
      </c>
      <c r="AM17" s="1564" t="str">
        <f t="shared" si="16"/>
        <v/>
      </c>
      <c r="AO17" s="1564" t="str">
        <f t="shared" si="17"/>
        <v/>
      </c>
      <c r="AQ17" s="1564" t="str">
        <f t="shared" si="18"/>
        <v/>
      </c>
    </row>
    <row r="18" spans="4:43">
      <c r="E18" s="1564" t="str">
        <f t="shared" si="0"/>
        <v/>
      </c>
      <c r="G18" s="1564" t="str">
        <f t="shared" si="0"/>
        <v/>
      </c>
      <c r="I18" s="1564" t="str">
        <f t="shared" si="1"/>
        <v/>
      </c>
      <c r="K18" s="1564" t="str">
        <f t="shared" si="2"/>
        <v/>
      </c>
      <c r="M18" s="1564" t="str">
        <f t="shared" si="3"/>
        <v/>
      </c>
      <c r="O18" s="1564" t="str">
        <f t="shared" si="4"/>
        <v/>
      </c>
      <c r="Q18" s="1564" t="str">
        <f t="shared" si="5"/>
        <v/>
      </c>
      <c r="S18" s="1564" t="str">
        <f t="shared" si="6"/>
        <v/>
      </c>
      <c r="U18" s="1564" t="str">
        <f t="shared" si="7"/>
        <v/>
      </c>
      <c r="W18" s="1564" t="str">
        <f t="shared" si="8"/>
        <v/>
      </c>
      <c r="Y18" s="1564" t="str">
        <f t="shared" si="9"/>
        <v/>
      </c>
      <c r="AA18" s="1564" t="str">
        <f t="shared" si="10"/>
        <v/>
      </c>
      <c r="AC18" s="1564" t="str">
        <f t="shared" si="11"/>
        <v/>
      </c>
      <c r="AE18" s="1564" t="str">
        <f t="shared" si="12"/>
        <v/>
      </c>
      <c r="AG18" s="1564" t="str">
        <f t="shared" si="13"/>
        <v/>
      </c>
      <c r="AI18" s="1564" t="str">
        <f t="shared" si="14"/>
        <v/>
      </c>
      <c r="AK18" s="1564" t="str">
        <f t="shared" si="15"/>
        <v/>
      </c>
      <c r="AM18" s="1564" t="str">
        <f t="shared" si="16"/>
        <v/>
      </c>
      <c r="AO18" s="1564" t="str">
        <f t="shared" si="17"/>
        <v/>
      </c>
      <c r="AQ18" s="1564" t="str">
        <f t="shared" si="18"/>
        <v/>
      </c>
    </row>
    <row r="19" spans="4:43">
      <c r="E19" s="1564" t="str">
        <f t="shared" si="0"/>
        <v/>
      </c>
      <c r="G19" s="1564" t="str">
        <f t="shared" si="0"/>
        <v/>
      </c>
      <c r="I19" s="1564" t="str">
        <f t="shared" si="1"/>
        <v/>
      </c>
      <c r="K19" s="1564" t="str">
        <f t="shared" si="2"/>
        <v/>
      </c>
      <c r="M19" s="1564" t="str">
        <f t="shared" si="3"/>
        <v/>
      </c>
      <c r="O19" s="1564" t="str">
        <f t="shared" si="4"/>
        <v/>
      </c>
      <c r="Q19" s="1564" t="str">
        <f t="shared" si="5"/>
        <v/>
      </c>
      <c r="S19" s="1564" t="str">
        <f t="shared" si="6"/>
        <v/>
      </c>
      <c r="U19" s="1564" t="str">
        <f t="shared" si="7"/>
        <v/>
      </c>
      <c r="W19" s="1564" t="str">
        <f t="shared" si="8"/>
        <v/>
      </c>
      <c r="Y19" s="1564" t="str">
        <f t="shared" si="9"/>
        <v/>
      </c>
      <c r="AA19" s="1564" t="str">
        <f t="shared" si="10"/>
        <v/>
      </c>
      <c r="AC19" s="1564" t="str">
        <f t="shared" si="11"/>
        <v/>
      </c>
      <c r="AE19" s="1564" t="str">
        <f t="shared" si="12"/>
        <v/>
      </c>
      <c r="AG19" s="1564" t="str">
        <f t="shared" si="13"/>
        <v/>
      </c>
      <c r="AI19" s="1564" t="str">
        <f t="shared" si="14"/>
        <v/>
      </c>
      <c r="AK19" s="1564" t="str">
        <f t="shared" si="15"/>
        <v/>
      </c>
      <c r="AM19" s="1564" t="str">
        <f t="shared" si="16"/>
        <v/>
      </c>
      <c r="AO19" s="1564" t="str">
        <f t="shared" si="17"/>
        <v/>
      </c>
      <c r="AQ19" s="1564" t="str">
        <f t="shared" si="18"/>
        <v/>
      </c>
    </row>
    <row r="20" spans="4:43">
      <c r="E20" s="1564" t="str">
        <f t="shared" si="0"/>
        <v/>
      </c>
      <c r="G20" s="1564" t="str">
        <f t="shared" si="0"/>
        <v/>
      </c>
      <c r="I20" s="1564" t="str">
        <f t="shared" si="1"/>
        <v/>
      </c>
      <c r="K20" s="1564" t="str">
        <f t="shared" si="2"/>
        <v/>
      </c>
      <c r="M20" s="1564" t="str">
        <f t="shared" si="3"/>
        <v/>
      </c>
      <c r="O20" s="1564" t="str">
        <f t="shared" si="4"/>
        <v/>
      </c>
      <c r="Q20" s="1564" t="str">
        <f t="shared" si="5"/>
        <v/>
      </c>
      <c r="S20" s="1564" t="str">
        <f t="shared" si="6"/>
        <v/>
      </c>
      <c r="U20" s="1564" t="str">
        <f t="shared" si="7"/>
        <v/>
      </c>
      <c r="W20" s="1564" t="str">
        <f t="shared" si="8"/>
        <v/>
      </c>
      <c r="Y20" s="1564" t="str">
        <f t="shared" si="9"/>
        <v/>
      </c>
      <c r="AA20" s="1564" t="str">
        <f t="shared" si="10"/>
        <v/>
      </c>
      <c r="AC20" s="1564" t="str">
        <f t="shared" si="11"/>
        <v/>
      </c>
      <c r="AE20" s="1564" t="str">
        <f t="shared" si="12"/>
        <v/>
      </c>
      <c r="AG20" s="1564" t="str">
        <f t="shared" si="13"/>
        <v/>
      </c>
      <c r="AI20" s="1564" t="str">
        <f t="shared" si="14"/>
        <v/>
      </c>
      <c r="AK20" s="1564" t="str">
        <f t="shared" si="15"/>
        <v/>
      </c>
      <c r="AM20" s="1564" t="str">
        <f t="shared" si="16"/>
        <v/>
      </c>
      <c r="AO20" s="1564" t="str">
        <f t="shared" si="17"/>
        <v/>
      </c>
      <c r="AQ20" s="1564" t="str">
        <f t="shared" si="18"/>
        <v/>
      </c>
    </row>
    <row r="21" spans="4:43">
      <c r="E21" s="1564" t="str">
        <f t="shared" si="0"/>
        <v/>
      </c>
      <c r="G21" s="1564" t="str">
        <f t="shared" si="0"/>
        <v/>
      </c>
      <c r="I21" s="1564" t="str">
        <f t="shared" si="1"/>
        <v/>
      </c>
      <c r="K21" s="1564" t="str">
        <f t="shared" si="2"/>
        <v/>
      </c>
      <c r="M21" s="1564" t="str">
        <f t="shared" si="3"/>
        <v/>
      </c>
      <c r="O21" s="1564" t="str">
        <f t="shared" si="4"/>
        <v/>
      </c>
      <c r="Q21" s="1564" t="str">
        <f t="shared" si="5"/>
        <v/>
      </c>
      <c r="S21" s="1564" t="str">
        <f t="shared" si="6"/>
        <v/>
      </c>
      <c r="U21" s="1564" t="str">
        <f t="shared" si="7"/>
        <v/>
      </c>
      <c r="W21" s="1564" t="str">
        <f t="shared" si="8"/>
        <v/>
      </c>
      <c r="Y21" s="1564" t="str">
        <f t="shared" si="9"/>
        <v/>
      </c>
      <c r="AA21" s="1564" t="str">
        <f t="shared" si="10"/>
        <v/>
      </c>
      <c r="AC21" s="1564" t="str">
        <f t="shared" si="11"/>
        <v/>
      </c>
      <c r="AE21" s="1564" t="str">
        <f t="shared" si="12"/>
        <v/>
      </c>
      <c r="AG21" s="1564" t="str">
        <f t="shared" si="13"/>
        <v/>
      </c>
      <c r="AI21" s="1564" t="str">
        <f t="shared" si="14"/>
        <v/>
      </c>
      <c r="AK21" s="1564" t="str">
        <f t="shared" si="15"/>
        <v/>
      </c>
      <c r="AM21" s="1564" t="str">
        <f t="shared" si="16"/>
        <v/>
      </c>
      <c r="AO21" s="1564" t="str">
        <f t="shared" si="17"/>
        <v/>
      </c>
      <c r="AQ21" s="1564" t="str">
        <f t="shared" si="18"/>
        <v/>
      </c>
    </row>
    <row r="22" spans="4:43">
      <c r="E22" s="1564" t="str">
        <f t="shared" si="0"/>
        <v/>
      </c>
      <c r="G22" s="1564" t="str">
        <f t="shared" si="0"/>
        <v/>
      </c>
      <c r="I22" s="1564" t="str">
        <f t="shared" si="1"/>
        <v/>
      </c>
      <c r="K22" s="1564" t="str">
        <f t="shared" si="2"/>
        <v/>
      </c>
      <c r="M22" s="1564" t="str">
        <f t="shared" si="3"/>
        <v/>
      </c>
      <c r="O22" s="1564" t="str">
        <f t="shared" si="4"/>
        <v/>
      </c>
      <c r="Q22" s="1564" t="str">
        <f t="shared" si="5"/>
        <v/>
      </c>
      <c r="S22" s="1564" t="str">
        <f t="shared" si="6"/>
        <v/>
      </c>
      <c r="U22" s="1564" t="str">
        <f t="shared" si="7"/>
        <v/>
      </c>
      <c r="W22" s="1564" t="str">
        <f t="shared" si="8"/>
        <v/>
      </c>
      <c r="Y22" s="1564" t="str">
        <f t="shared" si="9"/>
        <v/>
      </c>
      <c r="AA22" s="1564" t="str">
        <f t="shared" si="10"/>
        <v/>
      </c>
      <c r="AC22" s="1564" t="str">
        <f t="shared" si="11"/>
        <v/>
      </c>
      <c r="AE22" s="1564" t="str">
        <f t="shared" si="12"/>
        <v/>
      </c>
      <c r="AG22" s="1564" t="str">
        <f t="shared" si="13"/>
        <v/>
      </c>
      <c r="AI22" s="1564" t="str">
        <f t="shared" si="14"/>
        <v/>
      </c>
      <c r="AK22" s="1564" t="str">
        <f t="shared" si="15"/>
        <v/>
      </c>
      <c r="AM22" s="1564" t="str">
        <f t="shared" si="16"/>
        <v/>
      </c>
      <c r="AO22" s="1564" t="str">
        <f t="shared" si="17"/>
        <v/>
      </c>
      <c r="AQ22" s="1564" t="str">
        <f t="shared" si="18"/>
        <v/>
      </c>
    </row>
    <row r="23" spans="4:43">
      <c r="E23" s="1564" t="str">
        <f t="shared" si="0"/>
        <v/>
      </c>
      <c r="G23" s="1564" t="str">
        <f t="shared" si="0"/>
        <v/>
      </c>
      <c r="I23" s="1564" t="str">
        <f t="shared" si="1"/>
        <v/>
      </c>
      <c r="K23" s="1564" t="str">
        <f t="shared" si="2"/>
        <v/>
      </c>
      <c r="M23" s="1564" t="str">
        <f t="shared" si="3"/>
        <v/>
      </c>
      <c r="O23" s="1564" t="str">
        <f t="shared" si="4"/>
        <v/>
      </c>
      <c r="Q23" s="1564" t="str">
        <f t="shared" si="5"/>
        <v/>
      </c>
      <c r="S23" s="1564" t="str">
        <f t="shared" si="6"/>
        <v/>
      </c>
      <c r="U23" s="1564" t="str">
        <f t="shared" si="7"/>
        <v/>
      </c>
      <c r="W23" s="1564" t="str">
        <f t="shared" si="8"/>
        <v/>
      </c>
      <c r="Y23" s="1564" t="str">
        <f t="shared" si="9"/>
        <v/>
      </c>
      <c r="AA23" s="1564" t="str">
        <f t="shared" si="10"/>
        <v/>
      </c>
      <c r="AC23" s="1564" t="str">
        <f t="shared" si="11"/>
        <v/>
      </c>
      <c r="AE23" s="1564" t="str">
        <f t="shared" si="12"/>
        <v/>
      </c>
      <c r="AG23" s="1564" t="str">
        <f t="shared" si="13"/>
        <v/>
      </c>
      <c r="AI23" s="1564" t="str">
        <f t="shared" si="14"/>
        <v/>
      </c>
      <c r="AK23" s="1564" t="str">
        <f t="shared" si="15"/>
        <v/>
      </c>
      <c r="AM23" s="1564" t="str">
        <f t="shared" si="16"/>
        <v/>
      </c>
      <c r="AO23" s="1564" t="str">
        <f t="shared" si="17"/>
        <v/>
      </c>
      <c r="AQ23" s="1564" t="str">
        <f t="shared" si="18"/>
        <v/>
      </c>
    </row>
    <row r="24" spans="4:43">
      <c r="E24" s="1564" t="str">
        <f t="shared" si="0"/>
        <v/>
      </c>
      <c r="G24" s="1564" t="str">
        <f t="shared" si="0"/>
        <v/>
      </c>
      <c r="I24" s="1564" t="str">
        <f t="shared" si="1"/>
        <v/>
      </c>
      <c r="K24" s="1564" t="str">
        <f t="shared" si="2"/>
        <v/>
      </c>
      <c r="M24" s="1564" t="str">
        <f t="shared" si="3"/>
        <v/>
      </c>
      <c r="O24" s="1564" t="str">
        <f t="shared" si="4"/>
        <v/>
      </c>
      <c r="Q24" s="1564" t="str">
        <f t="shared" si="5"/>
        <v/>
      </c>
      <c r="S24" s="1564" t="str">
        <f t="shared" si="6"/>
        <v/>
      </c>
      <c r="U24" s="1564" t="str">
        <f t="shared" si="7"/>
        <v/>
      </c>
      <c r="W24" s="1564" t="str">
        <f t="shared" si="8"/>
        <v/>
      </c>
      <c r="Y24" s="1564" t="str">
        <f t="shared" si="9"/>
        <v/>
      </c>
      <c r="AA24" s="1564" t="str">
        <f t="shared" si="10"/>
        <v/>
      </c>
      <c r="AC24" s="1564" t="str">
        <f t="shared" si="11"/>
        <v/>
      </c>
      <c r="AE24" s="1564" t="str">
        <f t="shared" si="12"/>
        <v/>
      </c>
      <c r="AG24" s="1564" t="str">
        <f t="shared" si="13"/>
        <v/>
      </c>
      <c r="AI24" s="1564" t="str">
        <f t="shared" si="14"/>
        <v/>
      </c>
      <c r="AK24" s="1564" t="str">
        <f t="shared" si="15"/>
        <v/>
      </c>
      <c r="AM24" s="1564" t="str">
        <f t="shared" si="16"/>
        <v/>
      </c>
      <c r="AO24" s="1564" t="str">
        <f t="shared" si="17"/>
        <v/>
      </c>
      <c r="AQ24" s="1564" t="str">
        <f t="shared" si="18"/>
        <v/>
      </c>
    </row>
    <row r="25" spans="4:43">
      <c r="E25" s="1564" t="str">
        <f t="shared" si="0"/>
        <v/>
      </c>
      <c r="G25" s="1564" t="str">
        <f t="shared" si="0"/>
        <v/>
      </c>
      <c r="I25" s="1564" t="str">
        <f t="shared" si="1"/>
        <v/>
      </c>
      <c r="K25" s="1564" t="str">
        <f t="shared" si="2"/>
        <v/>
      </c>
      <c r="M25" s="1564" t="str">
        <f t="shared" si="3"/>
        <v/>
      </c>
      <c r="O25" s="1564" t="str">
        <f t="shared" si="4"/>
        <v/>
      </c>
      <c r="Q25" s="1564" t="str">
        <f t="shared" si="5"/>
        <v/>
      </c>
      <c r="S25" s="1564" t="str">
        <f t="shared" si="6"/>
        <v/>
      </c>
      <c r="U25" s="1564" t="str">
        <f t="shared" si="7"/>
        <v/>
      </c>
      <c r="W25" s="1564" t="str">
        <f t="shared" si="8"/>
        <v/>
      </c>
      <c r="Y25" s="1564" t="str">
        <f t="shared" si="9"/>
        <v/>
      </c>
      <c r="AA25" s="1564" t="str">
        <f t="shared" si="10"/>
        <v/>
      </c>
      <c r="AC25" s="1564" t="str">
        <f t="shared" si="11"/>
        <v/>
      </c>
      <c r="AE25" s="1564" t="str">
        <f t="shared" si="12"/>
        <v/>
      </c>
      <c r="AG25" s="1564" t="str">
        <f t="shared" si="13"/>
        <v/>
      </c>
      <c r="AI25" s="1564" t="str">
        <f t="shared" si="14"/>
        <v/>
      </c>
      <c r="AK25" s="1564" t="str">
        <f t="shared" si="15"/>
        <v/>
      </c>
      <c r="AM25" s="1564" t="str">
        <f t="shared" si="16"/>
        <v/>
      </c>
      <c r="AO25" s="1564" t="str">
        <f t="shared" si="17"/>
        <v/>
      </c>
      <c r="AQ25" s="1564" t="str">
        <f t="shared" si="18"/>
        <v/>
      </c>
    </row>
    <row r="26" spans="4:43">
      <c r="E26" s="1564" t="str">
        <f t="shared" si="0"/>
        <v/>
      </c>
      <c r="G26" s="1564" t="str">
        <f t="shared" si="0"/>
        <v/>
      </c>
      <c r="I26" s="1564" t="str">
        <f t="shared" si="1"/>
        <v/>
      </c>
      <c r="K26" s="1564" t="str">
        <f t="shared" si="2"/>
        <v/>
      </c>
      <c r="M26" s="1564" t="str">
        <f t="shared" si="3"/>
        <v/>
      </c>
      <c r="O26" s="1564" t="str">
        <f t="shared" si="4"/>
        <v/>
      </c>
      <c r="Q26" s="1564" t="str">
        <f t="shared" si="5"/>
        <v/>
      </c>
      <c r="S26" s="1564" t="str">
        <f t="shared" si="6"/>
        <v/>
      </c>
      <c r="U26" s="1564" t="str">
        <f t="shared" si="7"/>
        <v/>
      </c>
      <c r="W26" s="1564" t="str">
        <f t="shared" si="8"/>
        <v/>
      </c>
      <c r="Y26" s="1564" t="str">
        <f t="shared" si="9"/>
        <v/>
      </c>
      <c r="AA26" s="1564" t="str">
        <f t="shared" si="10"/>
        <v/>
      </c>
      <c r="AC26" s="1564" t="str">
        <f t="shared" si="11"/>
        <v/>
      </c>
      <c r="AE26" s="1564" t="str">
        <f t="shared" si="12"/>
        <v/>
      </c>
      <c r="AG26" s="1564" t="str">
        <f t="shared" si="13"/>
        <v/>
      </c>
      <c r="AI26" s="1564" t="str">
        <f t="shared" si="14"/>
        <v/>
      </c>
      <c r="AK26" s="1564" t="str">
        <f t="shared" si="15"/>
        <v/>
      </c>
      <c r="AM26" s="1564" t="str">
        <f t="shared" si="16"/>
        <v/>
      </c>
      <c r="AO26" s="1564" t="str">
        <f t="shared" si="17"/>
        <v/>
      </c>
      <c r="AQ26" s="1564" t="str">
        <f t="shared" si="18"/>
        <v/>
      </c>
    </row>
    <row r="27" spans="4:43">
      <c r="E27" s="1564" t="str">
        <f t="shared" si="0"/>
        <v/>
      </c>
      <c r="G27" s="1564" t="str">
        <f t="shared" si="0"/>
        <v/>
      </c>
      <c r="I27" s="1564" t="str">
        <f t="shared" si="1"/>
        <v/>
      </c>
      <c r="K27" s="1564" t="str">
        <f t="shared" si="2"/>
        <v/>
      </c>
      <c r="M27" s="1564" t="str">
        <f t="shared" si="3"/>
        <v/>
      </c>
      <c r="O27" s="1564" t="str">
        <f t="shared" si="4"/>
        <v/>
      </c>
      <c r="Q27" s="1564" t="str">
        <f t="shared" si="5"/>
        <v/>
      </c>
      <c r="S27" s="1564" t="str">
        <f t="shared" si="6"/>
        <v/>
      </c>
      <c r="U27" s="1564" t="str">
        <f t="shared" si="7"/>
        <v/>
      </c>
      <c r="W27" s="1564" t="str">
        <f t="shared" si="8"/>
        <v/>
      </c>
      <c r="Y27" s="1564" t="str">
        <f t="shared" si="9"/>
        <v/>
      </c>
      <c r="AA27" s="1564" t="str">
        <f t="shared" si="10"/>
        <v/>
      </c>
      <c r="AC27" s="1564" t="str">
        <f t="shared" si="11"/>
        <v/>
      </c>
      <c r="AE27" s="1564" t="str">
        <f t="shared" si="12"/>
        <v/>
      </c>
      <c r="AG27" s="1564" t="str">
        <f t="shared" si="13"/>
        <v/>
      </c>
      <c r="AI27" s="1564" t="str">
        <f t="shared" si="14"/>
        <v/>
      </c>
      <c r="AK27" s="1564" t="str">
        <f t="shared" si="15"/>
        <v/>
      </c>
      <c r="AM27" s="1564" t="str">
        <f t="shared" si="16"/>
        <v/>
      </c>
      <c r="AO27" s="1564" t="str">
        <f t="shared" si="17"/>
        <v/>
      </c>
      <c r="AQ27" s="1564" t="str">
        <f t="shared" si="18"/>
        <v/>
      </c>
    </row>
    <row r="28" spans="4:43">
      <c r="E28" s="1564" t="str">
        <f t="shared" si="0"/>
        <v/>
      </c>
      <c r="G28" s="1564" t="str">
        <f t="shared" si="0"/>
        <v/>
      </c>
      <c r="I28" s="1564" t="str">
        <f t="shared" si="1"/>
        <v/>
      </c>
      <c r="K28" s="1564" t="str">
        <f t="shared" si="2"/>
        <v/>
      </c>
      <c r="M28" s="1564" t="str">
        <f t="shared" si="3"/>
        <v/>
      </c>
      <c r="O28" s="1564" t="str">
        <f t="shared" si="4"/>
        <v/>
      </c>
      <c r="Q28" s="1564" t="str">
        <f t="shared" si="5"/>
        <v/>
      </c>
      <c r="S28" s="1564" t="str">
        <f t="shared" si="6"/>
        <v/>
      </c>
      <c r="U28" s="1564" t="str">
        <f t="shared" si="7"/>
        <v/>
      </c>
      <c r="W28" s="1564" t="str">
        <f t="shared" si="8"/>
        <v/>
      </c>
      <c r="Y28" s="1564" t="str">
        <f t="shared" si="9"/>
        <v/>
      </c>
      <c r="AA28" s="1564" t="str">
        <f t="shared" si="10"/>
        <v/>
      </c>
      <c r="AC28" s="1564" t="str">
        <f t="shared" si="11"/>
        <v/>
      </c>
      <c r="AE28" s="1564" t="str">
        <f t="shared" si="12"/>
        <v/>
      </c>
      <c r="AG28" s="1564" t="str">
        <f t="shared" si="13"/>
        <v/>
      </c>
      <c r="AI28" s="1564" t="str">
        <f t="shared" si="14"/>
        <v/>
      </c>
      <c r="AK28" s="1564" t="str">
        <f t="shared" si="15"/>
        <v/>
      </c>
      <c r="AM28" s="1564" t="str">
        <f t="shared" si="16"/>
        <v/>
      </c>
      <c r="AO28" s="1564" t="str">
        <f t="shared" si="17"/>
        <v/>
      </c>
      <c r="AQ28" s="1564" t="str">
        <f t="shared" si="18"/>
        <v/>
      </c>
    </row>
    <row r="29" spans="4:43">
      <c r="E29" s="1564" t="str">
        <f t="shared" ref="E29:G44" si="21">IF(OR($B29=0,D29=0),"",D29/$B29)</f>
        <v/>
      </c>
      <c r="G29" s="1564" t="str">
        <f t="shared" si="21"/>
        <v/>
      </c>
      <c r="I29" s="1564" t="str">
        <f t="shared" si="1"/>
        <v/>
      </c>
      <c r="K29" s="1564" t="str">
        <f t="shared" si="2"/>
        <v/>
      </c>
      <c r="M29" s="1564" t="str">
        <f t="shared" si="3"/>
        <v/>
      </c>
      <c r="O29" s="1564" t="str">
        <f t="shared" si="4"/>
        <v/>
      </c>
      <c r="Q29" s="1564" t="str">
        <f t="shared" si="5"/>
        <v/>
      </c>
      <c r="S29" s="1564" t="str">
        <f t="shared" si="6"/>
        <v/>
      </c>
      <c r="U29" s="1564" t="str">
        <f t="shared" si="7"/>
        <v/>
      </c>
      <c r="W29" s="1564" t="str">
        <f t="shared" si="8"/>
        <v/>
      </c>
      <c r="Y29" s="1564" t="str">
        <f t="shared" si="9"/>
        <v/>
      </c>
      <c r="AA29" s="1564" t="str">
        <f t="shared" si="10"/>
        <v/>
      </c>
      <c r="AC29" s="1564" t="str">
        <f t="shared" si="11"/>
        <v/>
      </c>
      <c r="AE29" s="1564" t="str">
        <f t="shared" si="12"/>
        <v/>
      </c>
      <c r="AG29" s="1564" t="str">
        <f t="shared" si="13"/>
        <v/>
      </c>
      <c r="AI29" s="1564" t="str">
        <f t="shared" si="14"/>
        <v/>
      </c>
      <c r="AK29" s="1564" t="str">
        <f t="shared" si="15"/>
        <v/>
      </c>
      <c r="AM29" s="1564" t="str">
        <f t="shared" si="16"/>
        <v/>
      </c>
      <c r="AO29" s="1564" t="str">
        <f t="shared" si="17"/>
        <v/>
      </c>
      <c r="AQ29" s="1564" t="str">
        <f t="shared" si="18"/>
        <v/>
      </c>
    </row>
    <row r="30" spans="4:43">
      <c r="E30" s="1564" t="str">
        <f t="shared" si="21"/>
        <v/>
      </c>
      <c r="G30" s="1564" t="str">
        <f t="shared" si="21"/>
        <v/>
      </c>
      <c r="I30" s="1564" t="str">
        <f t="shared" si="1"/>
        <v/>
      </c>
      <c r="K30" s="1564" t="str">
        <f t="shared" si="2"/>
        <v/>
      </c>
      <c r="M30" s="1564" t="str">
        <f t="shared" si="3"/>
        <v/>
      </c>
      <c r="O30" s="1564" t="str">
        <f t="shared" si="4"/>
        <v/>
      </c>
      <c r="Q30" s="1564" t="str">
        <f t="shared" si="5"/>
        <v/>
      </c>
      <c r="S30" s="1564" t="str">
        <f t="shared" si="6"/>
        <v/>
      </c>
      <c r="U30" s="1564" t="str">
        <f t="shared" si="7"/>
        <v/>
      </c>
      <c r="W30" s="1564" t="str">
        <f t="shared" si="8"/>
        <v/>
      </c>
      <c r="Y30" s="1564" t="str">
        <f t="shared" si="9"/>
        <v/>
      </c>
      <c r="AA30" s="1564" t="str">
        <f t="shared" si="10"/>
        <v/>
      </c>
      <c r="AC30" s="1564" t="str">
        <f t="shared" si="11"/>
        <v/>
      </c>
      <c r="AE30" s="1564" t="str">
        <f t="shared" si="12"/>
        <v/>
      </c>
      <c r="AG30" s="1564" t="str">
        <f t="shared" si="13"/>
        <v/>
      </c>
      <c r="AI30" s="1564" t="str">
        <f t="shared" si="14"/>
        <v/>
      </c>
      <c r="AK30" s="1564" t="str">
        <f t="shared" si="15"/>
        <v/>
      </c>
      <c r="AM30" s="1564" t="str">
        <f t="shared" si="16"/>
        <v/>
      </c>
      <c r="AO30" s="1564" t="str">
        <f t="shared" si="17"/>
        <v/>
      </c>
      <c r="AQ30" s="1564" t="str">
        <f t="shared" si="18"/>
        <v/>
      </c>
    </row>
    <row r="31" spans="4:43">
      <c r="E31" s="1564" t="str">
        <f t="shared" si="21"/>
        <v/>
      </c>
      <c r="G31" s="1564" t="str">
        <f t="shared" si="21"/>
        <v/>
      </c>
      <c r="I31" s="1564" t="str">
        <f t="shared" si="1"/>
        <v/>
      </c>
      <c r="K31" s="1564" t="str">
        <f t="shared" si="2"/>
        <v/>
      </c>
      <c r="M31" s="1564" t="str">
        <f t="shared" si="3"/>
        <v/>
      </c>
      <c r="O31" s="1564" t="str">
        <f t="shared" si="4"/>
        <v/>
      </c>
      <c r="Q31" s="1564" t="str">
        <f t="shared" si="5"/>
        <v/>
      </c>
      <c r="S31" s="1564" t="str">
        <f t="shared" si="6"/>
        <v/>
      </c>
      <c r="U31" s="1564" t="str">
        <f t="shared" si="7"/>
        <v/>
      </c>
      <c r="W31" s="1564" t="str">
        <f t="shared" si="8"/>
        <v/>
      </c>
      <c r="Y31" s="1564" t="str">
        <f t="shared" si="9"/>
        <v/>
      </c>
      <c r="AA31" s="1564" t="str">
        <f t="shared" si="10"/>
        <v/>
      </c>
      <c r="AC31" s="1564" t="str">
        <f t="shared" si="11"/>
        <v/>
      </c>
      <c r="AE31" s="1564" t="str">
        <f t="shared" si="12"/>
        <v/>
      </c>
      <c r="AG31" s="1564" t="str">
        <f t="shared" si="13"/>
        <v/>
      </c>
      <c r="AI31" s="1564" t="str">
        <f t="shared" si="14"/>
        <v/>
      </c>
      <c r="AK31" s="1564" t="str">
        <f t="shared" si="15"/>
        <v/>
      </c>
      <c r="AM31" s="1564" t="str">
        <f t="shared" si="16"/>
        <v/>
      </c>
      <c r="AO31" s="1564" t="str">
        <f t="shared" si="17"/>
        <v/>
      </c>
      <c r="AQ31" s="1564" t="str">
        <f t="shared" si="18"/>
        <v/>
      </c>
    </row>
    <row r="32" spans="4:43">
      <c r="E32" s="1564" t="str">
        <f t="shared" si="21"/>
        <v/>
      </c>
      <c r="G32" s="1564" t="str">
        <f t="shared" si="21"/>
        <v/>
      </c>
      <c r="I32" s="1564" t="str">
        <f t="shared" si="1"/>
        <v/>
      </c>
      <c r="K32" s="1564" t="str">
        <f t="shared" si="2"/>
        <v/>
      </c>
      <c r="M32" s="1564" t="str">
        <f t="shared" si="3"/>
        <v/>
      </c>
      <c r="O32" s="1564" t="str">
        <f t="shared" si="4"/>
        <v/>
      </c>
      <c r="Q32" s="1564" t="str">
        <f t="shared" si="5"/>
        <v/>
      </c>
      <c r="S32" s="1564" t="str">
        <f t="shared" si="6"/>
        <v/>
      </c>
      <c r="U32" s="1564" t="str">
        <f t="shared" si="7"/>
        <v/>
      </c>
      <c r="W32" s="1564" t="str">
        <f t="shared" si="8"/>
        <v/>
      </c>
      <c r="Y32" s="1564" t="str">
        <f t="shared" si="9"/>
        <v/>
      </c>
      <c r="AA32" s="1564" t="str">
        <f t="shared" si="10"/>
        <v/>
      </c>
      <c r="AC32" s="1564" t="str">
        <f t="shared" si="11"/>
        <v/>
      </c>
      <c r="AE32" s="1564" t="str">
        <f t="shared" si="12"/>
        <v/>
      </c>
      <c r="AG32" s="1564" t="str">
        <f t="shared" si="13"/>
        <v/>
      </c>
      <c r="AI32" s="1564" t="str">
        <f t="shared" si="14"/>
        <v/>
      </c>
      <c r="AK32" s="1564" t="str">
        <f t="shared" si="15"/>
        <v/>
      </c>
      <c r="AM32" s="1564" t="str">
        <f t="shared" si="16"/>
        <v/>
      </c>
      <c r="AO32" s="1564" t="str">
        <f t="shared" si="17"/>
        <v/>
      </c>
      <c r="AQ32" s="1564" t="str">
        <f t="shared" si="18"/>
        <v/>
      </c>
    </row>
    <row r="33" spans="5:43">
      <c r="E33" s="1564" t="str">
        <f t="shared" si="21"/>
        <v/>
      </c>
      <c r="G33" s="1564" t="str">
        <f t="shared" si="21"/>
        <v/>
      </c>
      <c r="I33" s="1564" t="str">
        <f t="shared" si="1"/>
        <v/>
      </c>
      <c r="K33" s="1564" t="str">
        <f t="shared" si="2"/>
        <v/>
      </c>
      <c r="M33" s="1564" t="str">
        <f t="shared" si="3"/>
        <v/>
      </c>
      <c r="O33" s="1564" t="str">
        <f t="shared" si="4"/>
        <v/>
      </c>
      <c r="Q33" s="1564" t="str">
        <f t="shared" si="5"/>
        <v/>
      </c>
      <c r="S33" s="1564" t="str">
        <f t="shared" si="6"/>
        <v/>
      </c>
      <c r="U33" s="1564" t="str">
        <f t="shared" si="7"/>
        <v/>
      </c>
      <c r="W33" s="1564" t="str">
        <f t="shared" si="8"/>
        <v/>
      </c>
      <c r="Y33" s="1564" t="str">
        <f t="shared" si="9"/>
        <v/>
      </c>
      <c r="AA33" s="1564" t="str">
        <f t="shared" si="10"/>
        <v/>
      </c>
      <c r="AC33" s="1564" t="str">
        <f t="shared" si="11"/>
        <v/>
      </c>
      <c r="AE33" s="1564" t="str">
        <f t="shared" si="12"/>
        <v/>
      </c>
      <c r="AG33" s="1564" t="str">
        <f t="shared" si="13"/>
        <v/>
      </c>
      <c r="AI33" s="1564" t="str">
        <f t="shared" si="14"/>
        <v/>
      </c>
      <c r="AK33" s="1564" t="str">
        <f t="shared" si="15"/>
        <v/>
      </c>
      <c r="AM33" s="1564" t="str">
        <f t="shared" si="16"/>
        <v/>
      </c>
      <c r="AO33" s="1564" t="str">
        <f t="shared" si="17"/>
        <v/>
      </c>
      <c r="AQ33" s="1564" t="str">
        <f t="shared" si="18"/>
        <v/>
      </c>
    </row>
    <row r="34" spans="5:43">
      <c r="E34" s="1564" t="str">
        <f t="shared" si="21"/>
        <v/>
      </c>
      <c r="G34" s="1564" t="str">
        <f t="shared" si="21"/>
        <v/>
      </c>
      <c r="I34" s="1564" t="str">
        <f t="shared" si="1"/>
        <v/>
      </c>
      <c r="K34" s="1564" t="str">
        <f t="shared" si="2"/>
        <v/>
      </c>
      <c r="M34" s="1564" t="str">
        <f t="shared" si="3"/>
        <v/>
      </c>
      <c r="O34" s="1564" t="str">
        <f t="shared" si="4"/>
        <v/>
      </c>
      <c r="Q34" s="1564" t="str">
        <f t="shared" si="5"/>
        <v/>
      </c>
      <c r="S34" s="1564" t="str">
        <f t="shared" si="6"/>
        <v/>
      </c>
      <c r="U34" s="1564" t="str">
        <f t="shared" si="7"/>
        <v/>
      </c>
      <c r="W34" s="1564" t="str">
        <f t="shared" si="8"/>
        <v/>
      </c>
      <c r="Y34" s="1564" t="str">
        <f t="shared" si="9"/>
        <v/>
      </c>
      <c r="AA34" s="1564" t="str">
        <f t="shared" si="10"/>
        <v/>
      </c>
      <c r="AC34" s="1564" t="str">
        <f t="shared" si="11"/>
        <v/>
      </c>
      <c r="AE34" s="1564" t="str">
        <f t="shared" si="12"/>
        <v/>
      </c>
      <c r="AG34" s="1564" t="str">
        <f t="shared" si="13"/>
        <v/>
      </c>
      <c r="AI34" s="1564" t="str">
        <f t="shared" si="14"/>
        <v/>
      </c>
      <c r="AK34" s="1564" t="str">
        <f t="shared" si="15"/>
        <v/>
      </c>
      <c r="AM34" s="1564" t="str">
        <f t="shared" si="16"/>
        <v/>
      </c>
      <c r="AO34" s="1564" t="str">
        <f t="shared" si="17"/>
        <v/>
      </c>
      <c r="AQ34" s="1564" t="str">
        <f t="shared" si="18"/>
        <v/>
      </c>
    </row>
    <row r="35" spans="5:43">
      <c r="E35" s="1564" t="str">
        <f t="shared" si="21"/>
        <v/>
      </c>
      <c r="G35" s="1564" t="str">
        <f t="shared" si="21"/>
        <v/>
      </c>
      <c r="I35" s="1564" t="str">
        <f t="shared" si="1"/>
        <v/>
      </c>
      <c r="K35" s="1564" t="str">
        <f t="shared" si="2"/>
        <v/>
      </c>
      <c r="M35" s="1564" t="str">
        <f t="shared" si="3"/>
        <v/>
      </c>
      <c r="O35" s="1564" t="str">
        <f t="shared" si="4"/>
        <v/>
      </c>
      <c r="Q35" s="1564" t="str">
        <f t="shared" si="5"/>
        <v/>
      </c>
      <c r="S35" s="1564" t="str">
        <f t="shared" si="6"/>
        <v/>
      </c>
      <c r="U35" s="1564" t="str">
        <f t="shared" si="7"/>
        <v/>
      </c>
      <c r="W35" s="1564" t="str">
        <f t="shared" si="8"/>
        <v/>
      </c>
      <c r="Y35" s="1564" t="str">
        <f t="shared" si="9"/>
        <v/>
      </c>
      <c r="AA35" s="1564" t="str">
        <f t="shared" si="10"/>
        <v/>
      </c>
      <c r="AC35" s="1564" t="str">
        <f t="shared" si="11"/>
        <v/>
      </c>
      <c r="AE35" s="1564" t="str">
        <f t="shared" si="12"/>
        <v/>
      </c>
      <c r="AG35" s="1564" t="str">
        <f t="shared" si="13"/>
        <v/>
      </c>
      <c r="AI35" s="1564" t="str">
        <f t="shared" si="14"/>
        <v/>
      </c>
      <c r="AK35" s="1564" t="str">
        <f t="shared" si="15"/>
        <v/>
      </c>
      <c r="AM35" s="1564" t="str">
        <f t="shared" si="16"/>
        <v/>
      </c>
      <c r="AO35" s="1564" t="str">
        <f t="shared" si="17"/>
        <v/>
      </c>
      <c r="AQ35" s="1564" t="str">
        <f t="shared" si="18"/>
        <v/>
      </c>
    </row>
    <row r="36" spans="5:43">
      <c r="E36" s="1564" t="str">
        <f t="shared" si="21"/>
        <v/>
      </c>
      <c r="G36" s="1564" t="str">
        <f t="shared" si="21"/>
        <v/>
      </c>
      <c r="I36" s="1564" t="str">
        <f t="shared" si="1"/>
        <v/>
      </c>
      <c r="K36" s="1564" t="str">
        <f t="shared" si="2"/>
        <v/>
      </c>
      <c r="M36" s="1564" t="str">
        <f t="shared" si="3"/>
        <v/>
      </c>
      <c r="O36" s="1564" t="str">
        <f t="shared" si="4"/>
        <v/>
      </c>
      <c r="Q36" s="1564" t="str">
        <f t="shared" si="5"/>
        <v/>
      </c>
      <c r="S36" s="1564" t="str">
        <f t="shared" si="6"/>
        <v/>
      </c>
      <c r="U36" s="1564" t="str">
        <f t="shared" si="7"/>
        <v/>
      </c>
      <c r="W36" s="1564" t="str">
        <f t="shared" si="8"/>
        <v/>
      </c>
      <c r="Y36" s="1564" t="str">
        <f t="shared" si="9"/>
        <v/>
      </c>
      <c r="AA36" s="1564" t="str">
        <f t="shared" si="10"/>
        <v/>
      </c>
      <c r="AC36" s="1564" t="str">
        <f t="shared" si="11"/>
        <v/>
      </c>
      <c r="AE36" s="1564" t="str">
        <f t="shared" si="12"/>
        <v/>
      </c>
      <c r="AG36" s="1564" t="str">
        <f t="shared" si="13"/>
        <v/>
      </c>
      <c r="AI36" s="1564" t="str">
        <f t="shared" si="14"/>
        <v/>
      </c>
      <c r="AK36" s="1564" t="str">
        <f t="shared" si="15"/>
        <v/>
      </c>
      <c r="AM36" s="1564" t="str">
        <f t="shared" si="16"/>
        <v/>
      </c>
      <c r="AO36" s="1564" t="str">
        <f t="shared" si="17"/>
        <v/>
      </c>
      <c r="AQ36" s="1564" t="str">
        <f t="shared" si="18"/>
        <v/>
      </c>
    </row>
    <row r="37" spans="5:43">
      <c r="E37" s="1564" t="str">
        <f t="shared" si="21"/>
        <v/>
      </c>
      <c r="G37" s="1564" t="str">
        <f t="shared" si="21"/>
        <v/>
      </c>
      <c r="I37" s="1564" t="str">
        <f t="shared" si="1"/>
        <v/>
      </c>
      <c r="K37" s="1564" t="str">
        <f t="shared" si="2"/>
        <v/>
      </c>
      <c r="M37" s="1564" t="str">
        <f t="shared" si="3"/>
        <v/>
      </c>
      <c r="O37" s="1564" t="str">
        <f t="shared" si="4"/>
        <v/>
      </c>
      <c r="Q37" s="1564" t="str">
        <f t="shared" si="5"/>
        <v/>
      </c>
      <c r="S37" s="1564" t="str">
        <f t="shared" si="6"/>
        <v/>
      </c>
      <c r="U37" s="1564" t="str">
        <f t="shared" si="7"/>
        <v/>
      </c>
      <c r="W37" s="1564" t="str">
        <f t="shared" si="8"/>
        <v/>
      </c>
      <c r="Y37" s="1564" t="str">
        <f t="shared" si="9"/>
        <v/>
      </c>
      <c r="AA37" s="1564" t="str">
        <f t="shared" si="10"/>
        <v/>
      </c>
      <c r="AC37" s="1564" t="str">
        <f t="shared" si="11"/>
        <v/>
      </c>
      <c r="AE37" s="1564" t="str">
        <f t="shared" si="12"/>
        <v/>
      </c>
      <c r="AG37" s="1564" t="str">
        <f t="shared" si="13"/>
        <v/>
      </c>
      <c r="AI37" s="1564" t="str">
        <f t="shared" si="14"/>
        <v/>
      </c>
      <c r="AK37" s="1564" t="str">
        <f t="shared" si="15"/>
        <v/>
      </c>
      <c r="AM37" s="1564" t="str">
        <f t="shared" si="16"/>
        <v/>
      </c>
      <c r="AO37" s="1564" t="str">
        <f t="shared" si="17"/>
        <v/>
      </c>
      <c r="AQ37" s="1564" t="str">
        <f t="shared" si="18"/>
        <v/>
      </c>
    </row>
    <row r="38" spans="5:43">
      <c r="E38" s="1564" t="str">
        <f t="shared" si="21"/>
        <v/>
      </c>
      <c r="G38" s="1564" t="str">
        <f t="shared" si="21"/>
        <v/>
      </c>
      <c r="I38" s="1564" t="str">
        <f t="shared" si="1"/>
        <v/>
      </c>
      <c r="K38" s="1564" t="str">
        <f t="shared" si="2"/>
        <v/>
      </c>
      <c r="M38" s="1564" t="str">
        <f t="shared" si="3"/>
        <v/>
      </c>
      <c r="O38" s="1564" t="str">
        <f t="shared" si="4"/>
        <v/>
      </c>
      <c r="Q38" s="1564" t="str">
        <f t="shared" si="5"/>
        <v/>
      </c>
      <c r="S38" s="1564" t="str">
        <f t="shared" si="6"/>
        <v/>
      </c>
      <c r="U38" s="1564" t="str">
        <f t="shared" si="7"/>
        <v/>
      </c>
      <c r="W38" s="1564" t="str">
        <f t="shared" si="8"/>
        <v/>
      </c>
      <c r="Y38" s="1564" t="str">
        <f t="shared" si="9"/>
        <v/>
      </c>
      <c r="AA38" s="1564" t="str">
        <f t="shared" si="10"/>
        <v/>
      </c>
      <c r="AC38" s="1564" t="str">
        <f t="shared" si="11"/>
        <v/>
      </c>
      <c r="AE38" s="1564" t="str">
        <f t="shared" si="12"/>
        <v/>
      </c>
      <c r="AG38" s="1564" t="str">
        <f t="shared" si="13"/>
        <v/>
      </c>
      <c r="AI38" s="1564" t="str">
        <f t="shared" si="14"/>
        <v/>
      </c>
      <c r="AK38" s="1564" t="str">
        <f t="shared" si="15"/>
        <v/>
      </c>
      <c r="AM38" s="1564" t="str">
        <f t="shared" si="16"/>
        <v/>
      </c>
      <c r="AO38" s="1564" t="str">
        <f t="shared" si="17"/>
        <v/>
      </c>
      <c r="AQ38" s="1564" t="str">
        <f t="shared" si="18"/>
        <v/>
      </c>
    </row>
    <row r="39" spans="5:43">
      <c r="E39" s="1564" t="str">
        <f t="shared" si="21"/>
        <v/>
      </c>
      <c r="G39" s="1564" t="str">
        <f t="shared" si="21"/>
        <v/>
      </c>
      <c r="I39" s="1564" t="str">
        <f t="shared" si="1"/>
        <v/>
      </c>
      <c r="K39" s="1564" t="str">
        <f t="shared" si="2"/>
        <v/>
      </c>
      <c r="M39" s="1564" t="str">
        <f t="shared" si="3"/>
        <v/>
      </c>
      <c r="O39" s="1564" t="str">
        <f t="shared" si="4"/>
        <v/>
      </c>
      <c r="Q39" s="1564" t="str">
        <f t="shared" si="5"/>
        <v/>
      </c>
      <c r="S39" s="1564" t="str">
        <f t="shared" si="6"/>
        <v/>
      </c>
      <c r="U39" s="1564" t="str">
        <f t="shared" si="7"/>
        <v/>
      </c>
      <c r="W39" s="1564" t="str">
        <f t="shared" si="8"/>
        <v/>
      </c>
      <c r="Y39" s="1564" t="str">
        <f t="shared" si="9"/>
        <v/>
      </c>
      <c r="AA39" s="1564" t="str">
        <f t="shared" si="10"/>
        <v/>
      </c>
      <c r="AC39" s="1564" t="str">
        <f t="shared" si="11"/>
        <v/>
      </c>
      <c r="AE39" s="1564" t="str">
        <f t="shared" si="12"/>
        <v/>
      </c>
      <c r="AG39" s="1564" t="str">
        <f t="shared" si="13"/>
        <v/>
      </c>
      <c r="AI39" s="1564" t="str">
        <f t="shared" si="14"/>
        <v/>
      </c>
      <c r="AK39" s="1564" t="str">
        <f t="shared" si="15"/>
        <v/>
      </c>
      <c r="AM39" s="1564" t="str">
        <f t="shared" si="16"/>
        <v/>
      </c>
      <c r="AO39" s="1564" t="str">
        <f t="shared" si="17"/>
        <v/>
      </c>
      <c r="AQ39" s="1564" t="str">
        <f t="shared" si="18"/>
        <v/>
      </c>
    </row>
    <row r="40" spans="5:43">
      <c r="E40" s="1564" t="str">
        <f t="shared" si="21"/>
        <v/>
      </c>
      <c r="G40" s="1564" t="str">
        <f t="shared" si="21"/>
        <v/>
      </c>
      <c r="I40" s="1564" t="str">
        <f t="shared" si="1"/>
        <v/>
      </c>
      <c r="K40" s="1564" t="str">
        <f t="shared" si="2"/>
        <v/>
      </c>
      <c r="M40" s="1564" t="str">
        <f t="shared" si="3"/>
        <v/>
      </c>
      <c r="O40" s="1564" t="str">
        <f t="shared" si="4"/>
        <v/>
      </c>
      <c r="Q40" s="1564" t="str">
        <f t="shared" si="5"/>
        <v/>
      </c>
      <c r="S40" s="1564" t="str">
        <f t="shared" si="6"/>
        <v/>
      </c>
      <c r="U40" s="1564" t="str">
        <f t="shared" si="7"/>
        <v/>
      </c>
      <c r="W40" s="1564" t="str">
        <f t="shared" si="8"/>
        <v/>
      </c>
      <c r="Y40" s="1564" t="str">
        <f t="shared" si="9"/>
        <v/>
      </c>
      <c r="AA40" s="1564" t="str">
        <f t="shared" si="10"/>
        <v/>
      </c>
      <c r="AC40" s="1564" t="str">
        <f t="shared" si="11"/>
        <v/>
      </c>
      <c r="AE40" s="1564" t="str">
        <f t="shared" si="12"/>
        <v/>
      </c>
      <c r="AG40" s="1564" t="str">
        <f t="shared" si="13"/>
        <v/>
      </c>
      <c r="AI40" s="1564" t="str">
        <f t="shared" si="14"/>
        <v/>
      </c>
      <c r="AK40" s="1564" t="str">
        <f t="shared" si="15"/>
        <v/>
      </c>
      <c r="AM40" s="1564" t="str">
        <f t="shared" si="16"/>
        <v/>
      </c>
      <c r="AO40" s="1564" t="str">
        <f t="shared" si="17"/>
        <v/>
      </c>
      <c r="AQ40" s="1564" t="str">
        <f t="shared" si="18"/>
        <v/>
      </c>
    </row>
    <row r="41" spans="5:43">
      <c r="E41" s="1564" t="str">
        <f t="shared" si="21"/>
        <v/>
      </c>
      <c r="G41" s="1564" t="str">
        <f t="shared" si="21"/>
        <v/>
      </c>
      <c r="I41" s="1564" t="str">
        <f t="shared" si="1"/>
        <v/>
      </c>
      <c r="K41" s="1564" t="str">
        <f t="shared" si="2"/>
        <v/>
      </c>
      <c r="M41" s="1564" t="str">
        <f t="shared" si="3"/>
        <v/>
      </c>
      <c r="O41" s="1564" t="str">
        <f t="shared" si="4"/>
        <v/>
      </c>
      <c r="Q41" s="1564" t="str">
        <f t="shared" si="5"/>
        <v/>
      </c>
      <c r="S41" s="1564" t="str">
        <f t="shared" si="6"/>
        <v/>
      </c>
      <c r="U41" s="1564" t="str">
        <f t="shared" si="7"/>
        <v/>
      </c>
      <c r="W41" s="1564" t="str">
        <f t="shared" si="8"/>
        <v/>
      </c>
      <c r="Y41" s="1564" t="str">
        <f t="shared" si="9"/>
        <v/>
      </c>
      <c r="AA41" s="1564" t="str">
        <f t="shared" si="10"/>
        <v/>
      </c>
      <c r="AC41" s="1564" t="str">
        <f t="shared" si="11"/>
        <v/>
      </c>
      <c r="AE41" s="1564" t="str">
        <f t="shared" si="12"/>
        <v/>
      </c>
      <c r="AG41" s="1564" t="str">
        <f t="shared" si="13"/>
        <v/>
      </c>
      <c r="AI41" s="1564" t="str">
        <f t="shared" si="14"/>
        <v/>
      </c>
      <c r="AK41" s="1564" t="str">
        <f t="shared" si="15"/>
        <v/>
      </c>
      <c r="AM41" s="1564" t="str">
        <f t="shared" si="16"/>
        <v/>
      </c>
      <c r="AO41" s="1564" t="str">
        <f t="shared" si="17"/>
        <v/>
      </c>
      <c r="AQ41" s="1564" t="str">
        <f t="shared" si="18"/>
        <v/>
      </c>
    </row>
    <row r="42" spans="5:43">
      <c r="E42" s="1564" t="str">
        <f t="shared" si="21"/>
        <v/>
      </c>
      <c r="G42" s="1564" t="str">
        <f t="shared" si="21"/>
        <v/>
      </c>
      <c r="I42" s="1564" t="str">
        <f t="shared" si="1"/>
        <v/>
      </c>
      <c r="K42" s="1564" t="str">
        <f t="shared" si="2"/>
        <v/>
      </c>
      <c r="M42" s="1564" t="str">
        <f t="shared" si="3"/>
        <v/>
      </c>
      <c r="O42" s="1564" t="str">
        <f t="shared" si="4"/>
        <v/>
      </c>
      <c r="Q42" s="1564" t="str">
        <f t="shared" si="5"/>
        <v/>
      </c>
      <c r="S42" s="1564" t="str">
        <f t="shared" si="6"/>
        <v/>
      </c>
      <c r="U42" s="1564" t="str">
        <f t="shared" si="7"/>
        <v/>
      </c>
      <c r="W42" s="1564" t="str">
        <f t="shared" si="8"/>
        <v/>
      </c>
      <c r="Y42" s="1564" t="str">
        <f t="shared" si="9"/>
        <v/>
      </c>
      <c r="AA42" s="1564" t="str">
        <f t="shared" si="10"/>
        <v/>
      </c>
      <c r="AC42" s="1564" t="str">
        <f t="shared" si="11"/>
        <v/>
      </c>
      <c r="AE42" s="1564" t="str">
        <f t="shared" si="12"/>
        <v/>
      </c>
      <c r="AG42" s="1564" t="str">
        <f t="shared" si="13"/>
        <v/>
      </c>
      <c r="AI42" s="1564" t="str">
        <f t="shared" si="14"/>
        <v/>
      </c>
      <c r="AK42" s="1564" t="str">
        <f t="shared" si="15"/>
        <v/>
      </c>
      <c r="AM42" s="1564" t="str">
        <f t="shared" si="16"/>
        <v/>
      </c>
      <c r="AO42" s="1564" t="str">
        <f t="shared" si="17"/>
        <v/>
      </c>
      <c r="AQ42" s="1564" t="str">
        <f t="shared" si="18"/>
        <v/>
      </c>
    </row>
    <row r="43" spans="5:43">
      <c r="E43" s="1564" t="str">
        <f t="shared" si="21"/>
        <v/>
      </c>
      <c r="G43" s="1564" t="str">
        <f t="shared" si="21"/>
        <v/>
      </c>
      <c r="I43" s="1564" t="str">
        <f t="shared" si="1"/>
        <v/>
      </c>
      <c r="K43" s="1564" t="str">
        <f t="shared" si="2"/>
        <v/>
      </c>
      <c r="M43" s="1564" t="str">
        <f t="shared" si="3"/>
        <v/>
      </c>
      <c r="O43" s="1564" t="str">
        <f t="shared" si="4"/>
        <v/>
      </c>
      <c r="Q43" s="1564" t="str">
        <f t="shared" si="5"/>
        <v/>
      </c>
      <c r="S43" s="1564" t="str">
        <f t="shared" si="6"/>
        <v/>
      </c>
      <c r="U43" s="1564" t="str">
        <f t="shared" si="7"/>
        <v/>
      </c>
      <c r="W43" s="1564" t="str">
        <f t="shared" si="8"/>
        <v/>
      </c>
      <c r="Y43" s="1564" t="str">
        <f t="shared" si="9"/>
        <v/>
      </c>
      <c r="AA43" s="1564" t="str">
        <f t="shared" si="10"/>
        <v/>
      </c>
      <c r="AC43" s="1564" t="str">
        <f t="shared" si="11"/>
        <v/>
      </c>
      <c r="AE43" s="1564" t="str">
        <f t="shared" si="12"/>
        <v/>
      </c>
      <c r="AG43" s="1564" t="str">
        <f t="shared" si="13"/>
        <v/>
      </c>
      <c r="AI43" s="1564" t="str">
        <f t="shared" si="14"/>
        <v/>
      </c>
      <c r="AK43" s="1564" t="str">
        <f t="shared" si="15"/>
        <v/>
      </c>
      <c r="AM43" s="1564" t="str">
        <f t="shared" si="16"/>
        <v/>
      </c>
      <c r="AO43" s="1564" t="str">
        <f t="shared" si="17"/>
        <v/>
      </c>
      <c r="AQ43" s="1564" t="str">
        <f t="shared" si="18"/>
        <v/>
      </c>
    </row>
    <row r="44" spans="5:43">
      <c r="E44" s="1564" t="str">
        <f t="shared" si="21"/>
        <v/>
      </c>
      <c r="G44" s="1564" t="str">
        <f t="shared" si="21"/>
        <v/>
      </c>
      <c r="I44" s="1564" t="str">
        <f t="shared" si="1"/>
        <v/>
      </c>
      <c r="K44" s="1564" t="str">
        <f t="shared" si="2"/>
        <v/>
      </c>
      <c r="M44" s="1564" t="str">
        <f t="shared" si="3"/>
        <v/>
      </c>
      <c r="O44" s="1564" t="str">
        <f t="shared" si="4"/>
        <v/>
      </c>
      <c r="Q44" s="1564" t="str">
        <f t="shared" si="5"/>
        <v/>
      </c>
      <c r="S44" s="1564" t="str">
        <f t="shared" si="6"/>
        <v/>
      </c>
      <c r="U44" s="1564" t="str">
        <f t="shared" si="7"/>
        <v/>
      </c>
      <c r="W44" s="1564" t="str">
        <f t="shared" si="8"/>
        <v/>
      </c>
      <c r="Y44" s="1564" t="str">
        <f t="shared" si="9"/>
        <v/>
      </c>
      <c r="AA44" s="1564" t="str">
        <f t="shared" si="10"/>
        <v/>
      </c>
      <c r="AC44" s="1564" t="str">
        <f t="shared" si="11"/>
        <v/>
      </c>
      <c r="AE44" s="1564" t="str">
        <f t="shared" si="12"/>
        <v/>
      </c>
      <c r="AG44" s="1564" t="str">
        <f t="shared" si="13"/>
        <v/>
      </c>
      <c r="AI44" s="1564" t="str">
        <f t="shared" si="14"/>
        <v/>
      </c>
      <c r="AK44" s="1564" t="str">
        <f t="shared" si="15"/>
        <v/>
      </c>
      <c r="AM44" s="1564" t="str">
        <f t="shared" si="16"/>
        <v/>
      </c>
      <c r="AO44" s="1564" t="str">
        <f t="shared" si="17"/>
        <v/>
      </c>
      <c r="AQ44" s="1564" t="str">
        <f t="shared" si="18"/>
        <v/>
      </c>
    </row>
    <row r="45" spans="5:43">
      <c r="E45" s="1564" t="str">
        <f t="shared" ref="E45:G60" si="22">IF(OR($B45=0,D45=0),"",D45/$B45)</f>
        <v/>
      </c>
      <c r="G45" s="1564" t="str">
        <f t="shared" si="22"/>
        <v/>
      </c>
      <c r="I45" s="1564" t="str">
        <f t="shared" si="1"/>
        <v/>
      </c>
      <c r="K45" s="1564" t="str">
        <f t="shared" si="2"/>
        <v/>
      </c>
      <c r="M45" s="1564" t="str">
        <f t="shared" si="3"/>
        <v/>
      </c>
      <c r="O45" s="1564" t="str">
        <f t="shared" si="4"/>
        <v/>
      </c>
      <c r="Q45" s="1564" t="str">
        <f t="shared" si="5"/>
        <v/>
      </c>
      <c r="S45" s="1564" t="str">
        <f t="shared" si="6"/>
        <v/>
      </c>
      <c r="U45" s="1564" t="str">
        <f t="shared" si="7"/>
        <v/>
      </c>
      <c r="W45" s="1564" t="str">
        <f t="shared" si="8"/>
        <v/>
      </c>
      <c r="Y45" s="1564" t="str">
        <f t="shared" si="9"/>
        <v/>
      </c>
      <c r="AA45" s="1564" t="str">
        <f t="shared" si="10"/>
        <v/>
      </c>
      <c r="AC45" s="1564" t="str">
        <f t="shared" si="11"/>
        <v/>
      </c>
      <c r="AE45" s="1564" t="str">
        <f t="shared" si="12"/>
        <v/>
      </c>
      <c r="AG45" s="1564" t="str">
        <f t="shared" si="13"/>
        <v/>
      </c>
      <c r="AI45" s="1564" t="str">
        <f t="shared" si="14"/>
        <v/>
      </c>
      <c r="AK45" s="1564" t="str">
        <f t="shared" si="15"/>
        <v/>
      </c>
      <c r="AM45" s="1564" t="str">
        <f t="shared" si="16"/>
        <v/>
      </c>
      <c r="AO45" s="1564" t="str">
        <f t="shared" si="17"/>
        <v/>
      </c>
      <c r="AQ45" s="1564" t="str">
        <f t="shared" si="18"/>
        <v/>
      </c>
    </row>
    <row r="46" spans="5:43">
      <c r="E46" s="1564" t="str">
        <f t="shared" si="22"/>
        <v/>
      </c>
      <c r="G46" s="1564" t="str">
        <f t="shared" si="22"/>
        <v/>
      </c>
      <c r="I46" s="1564" t="str">
        <f t="shared" si="1"/>
        <v/>
      </c>
      <c r="K46" s="1564" t="str">
        <f t="shared" si="2"/>
        <v/>
      </c>
      <c r="M46" s="1564" t="str">
        <f t="shared" si="3"/>
        <v/>
      </c>
      <c r="O46" s="1564" t="str">
        <f t="shared" si="4"/>
        <v/>
      </c>
      <c r="Q46" s="1564" t="str">
        <f t="shared" si="5"/>
        <v/>
      </c>
      <c r="S46" s="1564" t="str">
        <f t="shared" si="6"/>
        <v/>
      </c>
      <c r="U46" s="1564" t="str">
        <f t="shared" si="7"/>
        <v/>
      </c>
      <c r="W46" s="1564" t="str">
        <f t="shared" si="8"/>
        <v/>
      </c>
      <c r="Y46" s="1564" t="str">
        <f t="shared" si="9"/>
        <v/>
      </c>
      <c r="AA46" s="1564" t="str">
        <f t="shared" si="10"/>
        <v/>
      </c>
      <c r="AC46" s="1564" t="str">
        <f t="shared" si="11"/>
        <v/>
      </c>
      <c r="AE46" s="1564" t="str">
        <f t="shared" si="12"/>
        <v/>
      </c>
      <c r="AG46" s="1564" t="str">
        <f t="shared" si="13"/>
        <v/>
      </c>
      <c r="AI46" s="1564" t="str">
        <f t="shared" si="14"/>
        <v/>
      </c>
      <c r="AK46" s="1564" t="str">
        <f t="shared" si="15"/>
        <v/>
      </c>
      <c r="AM46" s="1564" t="str">
        <f t="shared" si="16"/>
        <v/>
      </c>
      <c r="AO46" s="1564" t="str">
        <f t="shared" si="17"/>
        <v/>
      </c>
      <c r="AQ46" s="1564" t="str">
        <f t="shared" si="18"/>
        <v/>
      </c>
    </row>
    <row r="47" spans="5:43">
      <c r="E47" s="1564" t="str">
        <f t="shared" si="22"/>
        <v/>
      </c>
      <c r="G47" s="1564" t="str">
        <f t="shared" si="22"/>
        <v/>
      </c>
      <c r="I47" s="1564" t="str">
        <f t="shared" si="1"/>
        <v/>
      </c>
      <c r="K47" s="1564" t="str">
        <f t="shared" si="2"/>
        <v/>
      </c>
      <c r="M47" s="1564" t="str">
        <f t="shared" si="3"/>
        <v/>
      </c>
      <c r="O47" s="1564" t="str">
        <f t="shared" si="4"/>
        <v/>
      </c>
      <c r="Q47" s="1564" t="str">
        <f t="shared" si="5"/>
        <v/>
      </c>
      <c r="S47" s="1564" t="str">
        <f t="shared" si="6"/>
        <v/>
      </c>
      <c r="U47" s="1564" t="str">
        <f t="shared" si="7"/>
        <v/>
      </c>
      <c r="W47" s="1564" t="str">
        <f t="shared" si="8"/>
        <v/>
      </c>
      <c r="Y47" s="1564" t="str">
        <f t="shared" si="9"/>
        <v/>
      </c>
      <c r="AA47" s="1564" t="str">
        <f t="shared" si="10"/>
        <v/>
      </c>
      <c r="AC47" s="1564" t="str">
        <f t="shared" si="11"/>
        <v/>
      </c>
      <c r="AE47" s="1564" t="str">
        <f t="shared" si="12"/>
        <v/>
      </c>
      <c r="AG47" s="1564" t="str">
        <f t="shared" si="13"/>
        <v/>
      </c>
      <c r="AI47" s="1564" t="str">
        <f t="shared" si="14"/>
        <v/>
      </c>
      <c r="AK47" s="1564" t="str">
        <f t="shared" si="15"/>
        <v/>
      </c>
      <c r="AM47" s="1564" t="str">
        <f t="shared" si="16"/>
        <v/>
      </c>
      <c r="AO47" s="1564" t="str">
        <f t="shared" si="17"/>
        <v/>
      </c>
      <c r="AQ47" s="1564" t="str">
        <f t="shared" si="18"/>
        <v/>
      </c>
    </row>
    <row r="48" spans="5:43">
      <c r="E48" s="1564" t="str">
        <f t="shared" si="22"/>
        <v/>
      </c>
      <c r="G48" s="1564" t="str">
        <f t="shared" si="22"/>
        <v/>
      </c>
      <c r="I48" s="1564" t="str">
        <f t="shared" si="1"/>
        <v/>
      </c>
      <c r="K48" s="1564" t="str">
        <f t="shared" si="2"/>
        <v/>
      </c>
      <c r="M48" s="1564" t="str">
        <f t="shared" si="3"/>
        <v/>
      </c>
      <c r="O48" s="1564" t="str">
        <f t="shared" si="4"/>
        <v/>
      </c>
      <c r="Q48" s="1564" t="str">
        <f t="shared" si="5"/>
        <v/>
      </c>
      <c r="S48" s="1564" t="str">
        <f t="shared" si="6"/>
        <v/>
      </c>
      <c r="U48" s="1564" t="str">
        <f t="shared" si="7"/>
        <v/>
      </c>
      <c r="W48" s="1564" t="str">
        <f t="shared" si="8"/>
        <v/>
      </c>
      <c r="Y48" s="1564" t="str">
        <f t="shared" si="9"/>
        <v/>
      </c>
      <c r="AA48" s="1564" t="str">
        <f t="shared" si="10"/>
        <v/>
      </c>
      <c r="AC48" s="1564" t="str">
        <f t="shared" si="11"/>
        <v/>
      </c>
      <c r="AE48" s="1564" t="str">
        <f t="shared" si="12"/>
        <v/>
      </c>
      <c r="AG48" s="1564" t="str">
        <f t="shared" si="13"/>
        <v/>
      </c>
      <c r="AI48" s="1564" t="str">
        <f t="shared" si="14"/>
        <v/>
      </c>
      <c r="AK48" s="1564" t="str">
        <f t="shared" si="15"/>
        <v/>
      </c>
      <c r="AM48" s="1564" t="str">
        <f t="shared" si="16"/>
        <v/>
      </c>
      <c r="AO48" s="1564" t="str">
        <f t="shared" si="17"/>
        <v/>
      </c>
      <c r="AQ48" s="1564" t="str">
        <f t="shared" si="18"/>
        <v/>
      </c>
    </row>
    <row r="49" spans="5:43">
      <c r="E49" s="1564" t="str">
        <f t="shared" si="22"/>
        <v/>
      </c>
      <c r="G49" s="1564" t="str">
        <f t="shared" si="22"/>
        <v/>
      </c>
      <c r="I49" s="1564" t="str">
        <f t="shared" si="1"/>
        <v/>
      </c>
      <c r="K49" s="1564" t="str">
        <f t="shared" si="2"/>
        <v/>
      </c>
      <c r="M49" s="1564" t="str">
        <f t="shared" si="3"/>
        <v/>
      </c>
      <c r="O49" s="1564" t="str">
        <f t="shared" si="4"/>
        <v/>
      </c>
      <c r="Q49" s="1564" t="str">
        <f t="shared" si="5"/>
        <v/>
      </c>
      <c r="S49" s="1564" t="str">
        <f t="shared" si="6"/>
        <v/>
      </c>
      <c r="U49" s="1564" t="str">
        <f t="shared" si="7"/>
        <v/>
      </c>
      <c r="W49" s="1564" t="str">
        <f t="shared" si="8"/>
        <v/>
      </c>
      <c r="Y49" s="1564" t="str">
        <f t="shared" si="9"/>
        <v/>
      </c>
      <c r="AA49" s="1564" t="str">
        <f t="shared" si="10"/>
        <v/>
      </c>
      <c r="AC49" s="1564" t="str">
        <f t="shared" si="11"/>
        <v/>
      </c>
      <c r="AE49" s="1564" t="str">
        <f t="shared" si="12"/>
        <v/>
      </c>
      <c r="AG49" s="1564" t="str">
        <f t="shared" si="13"/>
        <v/>
      </c>
      <c r="AI49" s="1564" t="str">
        <f t="shared" si="14"/>
        <v/>
      </c>
      <c r="AK49" s="1564" t="str">
        <f t="shared" si="15"/>
        <v/>
      </c>
      <c r="AM49" s="1564" t="str">
        <f t="shared" si="16"/>
        <v/>
      </c>
      <c r="AO49" s="1564" t="str">
        <f t="shared" si="17"/>
        <v/>
      </c>
      <c r="AQ49" s="1564" t="str">
        <f t="shared" si="18"/>
        <v/>
      </c>
    </row>
    <row r="50" spans="5:43">
      <c r="E50" s="1564" t="str">
        <f t="shared" si="22"/>
        <v/>
      </c>
      <c r="G50" s="1564" t="str">
        <f t="shared" si="22"/>
        <v/>
      </c>
      <c r="I50" s="1564" t="str">
        <f t="shared" si="1"/>
        <v/>
      </c>
      <c r="K50" s="1564" t="str">
        <f t="shared" si="2"/>
        <v/>
      </c>
      <c r="M50" s="1564" t="str">
        <f t="shared" si="3"/>
        <v/>
      </c>
      <c r="O50" s="1564" t="str">
        <f t="shared" si="4"/>
        <v/>
      </c>
      <c r="Q50" s="1564" t="str">
        <f t="shared" si="5"/>
        <v/>
      </c>
      <c r="S50" s="1564" t="str">
        <f t="shared" si="6"/>
        <v/>
      </c>
      <c r="U50" s="1564" t="str">
        <f t="shared" si="7"/>
        <v/>
      </c>
      <c r="W50" s="1564" t="str">
        <f t="shared" si="8"/>
        <v/>
      </c>
      <c r="Y50" s="1564" t="str">
        <f t="shared" si="9"/>
        <v/>
      </c>
      <c r="AA50" s="1564" t="str">
        <f t="shared" si="10"/>
        <v/>
      </c>
      <c r="AC50" s="1564" t="str">
        <f t="shared" si="11"/>
        <v/>
      </c>
      <c r="AE50" s="1564" t="str">
        <f t="shared" si="12"/>
        <v/>
      </c>
      <c r="AG50" s="1564" t="str">
        <f t="shared" si="13"/>
        <v/>
      </c>
      <c r="AI50" s="1564" t="str">
        <f t="shared" si="14"/>
        <v/>
      </c>
      <c r="AK50" s="1564" t="str">
        <f t="shared" si="15"/>
        <v/>
      </c>
      <c r="AM50" s="1564" t="str">
        <f t="shared" si="16"/>
        <v/>
      </c>
      <c r="AO50" s="1564" t="str">
        <f t="shared" si="17"/>
        <v/>
      </c>
      <c r="AQ50" s="1564" t="str">
        <f t="shared" si="18"/>
        <v/>
      </c>
    </row>
    <row r="51" spans="5:43">
      <c r="E51" s="1564" t="str">
        <f t="shared" si="22"/>
        <v/>
      </c>
      <c r="G51" s="1564" t="str">
        <f t="shared" si="22"/>
        <v/>
      </c>
      <c r="I51" s="1564" t="str">
        <f t="shared" si="1"/>
        <v/>
      </c>
      <c r="K51" s="1564" t="str">
        <f t="shared" si="2"/>
        <v/>
      </c>
      <c r="M51" s="1564" t="str">
        <f t="shared" si="3"/>
        <v/>
      </c>
      <c r="O51" s="1564" t="str">
        <f t="shared" si="4"/>
        <v/>
      </c>
      <c r="Q51" s="1564" t="str">
        <f t="shared" si="5"/>
        <v/>
      </c>
      <c r="S51" s="1564" t="str">
        <f t="shared" si="6"/>
        <v/>
      </c>
      <c r="U51" s="1564" t="str">
        <f t="shared" si="7"/>
        <v/>
      </c>
      <c r="W51" s="1564" t="str">
        <f t="shared" si="8"/>
        <v/>
      </c>
      <c r="Y51" s="1564" t="str">
        <f t="shared" si="9"/>
        <v/>
      </c>
      <c r="AA51" s="1564" t="str">
        <f t="shared" si="10"/>
        <v/>
      </c>
      <c r="AC51" s="1564" t="str">
        <f t="shared" si="11"/>
        <v/>
      </c>
      <c r="AE51" s="1564" t="str">
        <f t="shared" si="12"/>
        <v/>
      </c>
      <c r="AG51" s="1564" t="str">
        <f t="shared" si="13"/>
        <v/>
      </c>
      <c r="AI51" s="1564" t="str">
        <f t="shared" si="14"/>
        <v/>
      </c>
      <c r="AK51" s="1564" t="str">
        <f t="shared" si="15"/>
        <v/>
      </c>
      <c r="AM51" s="1564" t="str">
        <f t="shared" si="16"/>
        <v/>
      </c>
      <c r="AO51" s="1564" t="str">
        <f t="shared" si="17"/>
        <v/>
      </c>
      <c r="AQ51" s="1564" t="str">
        <f t="shared" si="18"/>
        <v/>
      </c>
    </row>
    <row r="52" spans="5:43">
      <c r="E52" s="1564" t="str">
        <f t="shared" si="22"/>
        <v/>
      </c>
      <c r="G52" s="1564" t="str">
        <f t="shared" si="22"/>
        <v/>
      </c>
      <c r="I52" s="1564" t="str">
        <f t="shared" si="1"/>
        <v/>
      </c>
      <c r="K52" s="1564" t="str">
        <f t="shared" si="2"/>
        <v/>
      </c>
      <c r="M52" s="1564" t="str">
        <f t="shared" si="3"/>
        <v/>
      </c>
      <c r="O52" s="1564" t="str">
        <f t="shared" si="4"/>
        <v/>
      </c>
      <c r="Q52" s="1564" t="str">
        <f t="shared" si="5"/>
        <v/>
      </c>
      <c r="S52" s="1564" t="str">
        <f t="shared" si="6"/>
        <v/>
      </c>
      <c r="U52" s="1564" t="str">
        <f t="shared" si="7"/>
        <v/>
      </c>
      <c r="W52" s="1564" t="str">
        <f t="shared" si="8"/>
        <v/>
      </c>
      <c r="Y52" s="1564" t="str">
        <f t="shared" si="9"/>
        <v/>
      </c>
      <c r="AA52" s="1564" t="str">
        <f t="shared" si="10"/>
        <v/>
      </c>
      <c r="AC52" s="1564" t="str">
        <f t="shared" si="11"/>
        <v/>
      </c>
      <c r="AE52" s="1564" t="str">
        <f t="shared" si="12"/>
        <v/>
      </c>
      <c r="AG52" s="1564" t="str">
        <f t="shared" si="13"/>
        <v/>
      </c>
      <c r="AI52" s="1564" t="str">
        <f t="shared" si="14"/>
        <v/>
      </c>
      <c r="AK52" s="1564" t="str">
        <f t="shared" si="15"/>
        <v/>
      </c>
      <c r="AM52" s="1564" t="str">
        <f t="shared" si="16"/>
        <v/>
      </c>
      <c r="AO52" s="1564" t="str">
        <f t="shared" si="17"/>
        <v/>
      </c>
      <c r="AQ52" s="1564" t="str">
        <f t="shared" si="18"/>
        <v/>
      </c>
    </row>
    <row r="53" spans="5:43">
      <c r="E53" s="1564" t="str">
        <f t="shared" si="22"/>
        <v/>
      </c>
      <c r="G53" s="1564" t="str">
        <f t="shared" si="22"/>
        <v/>
      </c>
      <c r="I53" s="1564" t="str">
        <f t="shared" si="1"/>
        <v/>
      </c>
      <c r="K53" s="1564" t="str">
        <f t="shared" si="2"/>
        <v/>
      </c>
      <c r="M53" s="1564" t="str">
        <f t="shared" si="3"/>
        <v/>
      </c>
      <c r="O53" s="1564" t="str">
        <f t="shared" si="4"/>
        <v/>
      </c>
      <c r="Q53" s="1564" t="str">
        <f t="shared" si="5"/>
        <v/>
      </c>
      <c r="S53" s="1564" t="str">
        <f t="shared" si="6"/>
        <v/>
      </c>
      <c r="U53" s="1564" t="str">
        <f t="shared" si="7"/>
        <v/>
      </c>
      <c r="W53" s="1564" t="str">
        <f t="shared" si="8"/>
        <v/>
      </c>
      <c r="Y53" s="1564" t="str">
        <f t="shared" si="9"/>
        <v/>
      </c>
      <c r="AA53" s="1564" t="str">
        <f t="shared" si="10"/>
        <v/>
      </c>
      <c r="AC53" s="1564" t="str">
        <f t="shared" si="11"/>
        <v/>
      </c>
      <c r="AE53" s="1564" t="str">
        <f t="shared" si="12"/>
        <v/>
      </c>
      <c r="AG53" s="1564" t="str">
        <f t="shared" si="13"/>
        <v/>
      </c>
      <c r="AI53" s="1564" t="str">
        <f t="shared" si="14"/>
        <v/>
      </c>
      <c r="AK53" s="1564" t="str">
        <f t="shared" si="15"/>
        <v/>
      </c>
      <c r="AM53" s="1564" t="str">
        <f t="shared" si="16"/>
        <v/>
      </c>
      <c r="AO53" s="1564" t="str">
        <f t="shared" si="17"/>
        <v/>
      </c>
      <c r="AQ53" s="1564" t="str">
        <f t="shared" si="18"/>
        <v/>
      </c>
    </row>
    <row r="54" spans="5:43">
      <c r="E54" s="1564" t="str">
        <f t="shared" si="22"/>
        <v/>
      </c>
      <c r="G54" s="1564" t="str">
        <f t="shared" si="22"/>
        <v/>
      </c>
      <c r="I54" s="1564" t="str">
        <f t="shared" si="1"/>
        <v/>
      </c>
      <c r="K54" s="1564" t="str">
        <f t="shared" si="2"/>
        <v/>
      </c>
      <c r="M54" s="1564" t="str">
        <f t="shared" si="3"/>
        <v/>
      </c>
      <c r="O54" s="1564" t="str">
        <f t="shared" si="4"/>
        <v/>
      </c>
      <c r="Q54" s="1564" t="str">
        <f t="shared" si="5"/>
        <v/>
      </c>
      <c r="S54" s="1564" t="str">
        <f t="shared" si="6"/>
        <v/>
      </c>
      <c r="U54" s="1564" t="str">
        <f t="shared" si="7"/>
        <v/>
      </c>
      <c r="W54" s="1564" t="str">
        <f t="shared" si="8"/>
        <v/>
      </c>
      <c r="Y54" s="1564" t="str">
        <f t="shared" si="9"/>
        <v/>
      </c>
      <c r="AA54" s="1564" t="str">
        <f t="shared" si="10"/>
        <v/>
      </c>
      <c r="AC54" s="1564" t="str">
        <f t="shared" si="11"/>
        <v/>
      </c>
      <c r="AE54" s="1564" t="str">
        <f t="shared" si="12"/>
        <v/>
      </c>
      <c r="AG54" s="1564" t="str">
        <f t="shared" si="13"/>
        <v/>
      </c>
      <c r="AI54" s="1564" t="str">
        <f t="shared" si="14"/>
        <v/>
      </c>
      <c r="AK54" s="1564" t="str">
        <f t="shared" si="15"/>
        <v/>
      </c>
      <c r="AM54" s="1564" t="str">
        <f t="shared" si="16"/>
        <v/>
      </c>
      <c r="AO54" s="1564" t="str">
        <f t="shared" si="17"/>
        <v/>
      </c>
      <c r="AQ54" s="1564" t="str">
        <f t="shared" si="18"/>
        <v/>
      </c>
    </row>
    <row r="55" spans="5:43">
      <c r="E55" s="1564" t="str">
        <f t="shared" si="22"/>
        <v/>
      </c>
      <c r="G55" s="1564" t="str">
        <f t="shared" si="22"/>
        <v/>
      </c>
      <c r="I55" s="1564" t="str">
        <f t="shared" si="1"/>
        <v/>
      </c>
      <c r="K55" s="1564" t="str">
        <f t="shared" si="2"/>
        <v/>
      </c>
      <c r="M55" s="1564" t="str">
        <f t="shared" si="3"/>
        <v/>
      </c>
      <c r="O55" s="1564" t="str">
        <f t="shared" si="4"/>
        <v/>
      </c>
      <c r="Q55" s="1564" t="str">
        <f t="shared" si="5"/>
        <v/>
      </c>
      <c r="S55" s="1564" t="str">
        <f t="shared" si="6"/>
        <v/>
      </c>
      <c r="U55" s="1564" t="str">
        <f t="shared" si="7"/>
        <v/>
      </c>
      <c r="W55" s="1564" t="str">
        <f t="shared" si="8"/>
        <v/>
      </c>
      <c r="Y55" s="1564" t="str">
        <f t="shared" si="9"/>
        <v/>
      </c>
      <c r="AA55" s="1564" t="str">
        <f t="shared" si="10"/>
        <v/>
      </c>
      <c r="AC55" s="1564" t="str">
        <f t="shared" si="11"/>
        <v/>
      </c>
      <c r="AE55" s="1564" t="str">
        <f t="shared" si="12"/>
        <v/>
      </c>
      <c r="AG55" s="1564" t="str">
        <f t="shared" si="13"/>
        <v/>
      </c>
      <c r="AI55" s="1564" t="str">
        <f t="shared" si="14"/>
        <v/>
      </c>
      <c r="AK55" s="1564" t="str">
        <f t="shared" si="15"/>
        <v/>
      </c>
      <c r="AM55" s="1564" t="str">
        <f t="shared" si="16"/>
        <v/>
      </c>
      <c r="AO55" s="1564" t="str">
        <f t="shared" si="17"/>
        <v/>
      </c>
      <c r="AQ55" s="1564" t="str">
        <f t="shared" si="18"/>
        <v/>
      </c>
    </row>
    <row r="56" spans="5:43">
      <c r="E56" s="1564" t="str">
        <f t="shared" si="22"/>
        <v/>
      </c>
      <c r="G56" s="1564" t="str">
        <f t="shared" si="22"/>
        <v/>
      </c>
      <c r="I56" s="1564" t="str">
        <f t="shared" si="1"/>
        <v/>
      </c>
      <c r="K56" s="1564" t="str">
        <f t="shared" si="2"/>
        <v/>
      </c>
      <c r="M56" s="1564" t="str">
        <f t="shared" si="3"/>
        <v/>
      </c>
      <c r="O56" s="1564" t="str">
        <f t="shared" si="4"/>
        <v/>
      </c>
      <c r="Q56" s="1564" t="str">
        <f t="shared" si="5"/>
        <v/>
      </c>
      <c r="S56" s="1564" t="str">
        <f t="shared" si="6"/>
        <v/>
      </c>
      <c r="U56" s="1564" t="str">
        <f t="shared" si="7"/>
        <v/>
      </c>
      <c r="W56" s="1564" t="str">
        <f t="shared" si="8"/>
        <v/>
      </c>
      <c r="Y56" s="1564" t="str">
        <f t="shared" si="9"/>
        <v/>
      </c>
      <c r="AA56" s="1564" t="str">
        <f t="shared" si="10"/>
        <v/>
      </c>
      <c r="AC56" s="1564" t="str">
        <f t="shared" si="11"/>
        <v/>
      </c>
      <c r="AE56" s="1564" t="str">
        <f t="shared" si="12"/>
        <v/>
      </c>
      <c r="AG56" s="1564" t="str">
        <f t="shared" si="13"/>
        <v/>
      </c>
      <c r="AI56" s="1564" t="str">
        <f t="shared" si="14"/>
        <v/>
      </c>
      <c r="AK56" s="1564" t="str">
        <f t="shared" si="15"/>
        <v/>
      </c>
      <c r="AM56" s="1564" t="str">
        <f t="shared" si="16"/>
        <v/>
      </c>
      <c r="AO56" s="1564" t="str">
        <f t="shared" si="17"/>
        <v/>
      </c>
      <c r="AQ56" s="1564" t="str">
        <f t="shared" si="18"/>
        <v/>
      </c>
    </row>
    <row r="57" spans="5:43">
      <c r="E57" s="1564" t="str">
        <f t="shared" si="22"/>
        <v/>
      </c>
      <c r="G57" s="1564" t="str">
        <f t="shared" si="22"/>
        <v/>
      </c>
      <c r="I57" s="1564" t="str">
        <f t="shared" si="1"/>
        <v/>
      </c>
      <c r="K57" s="1564" t="str">
        <f t="shared" si="2"/>
        <v/>
      </c>
      <c r="M57" s="1564" t="str">
        <f t="shared" si="3"/>
        <v/>
      </c>
      <c r="O57" s="1564" t="str">
        <f t="shared" si="4"/>
        <v/>
      </c>
      <c r="Q57" s="1564" t="str">
        <f t="shared" si="5"/>
        <v/>
      </c>
      <c r="S57" s="1564" t="str">
        <f t="shared" si="6"/>
        <v/>
      </c>
      <c r="U57" s="1564" t="str">
        <f t="shared" si="7"/>
        <v/>
      </c>
      <c r="W57" s="1564" t="str">
        <f t="shared" si="8"/>
        <v/>
      </c>
      <c r="Y57" s="1564" t="str">
        <f t="shared" si="9"/>
        <v/>
      </c>
      <c r="AA57" s="1564" t="str">
        <f t="shared" si="10"/>
        <v/>
      </c>
      <c r="AC57" s="1564" t="str">
        <f t="shared" si="11"/>
        <v/>
      </c>
      <c r="AE57" s="1564" t="str">
        <f t="shared" si="12"/>
        <v/>
      </c>
      <c r="AG57" s="1564" t="str">
        <f t="shared" si="13"/>
        <v/>
      </c>
      <c r="AI57" s="1564" t="str">
        <f t="shared" si="14"/>
        <v/>
      </c>
      <c r="AK57" s="1564" t="str">
        <f t="shared" si="15"/>
        <v/>
      </c>
      <c r="AM57" s="1564" t="str">
        <f t="shared" si="16"/>
        <v/>
      </c>
      <c r="AO57" s="1564" t="str">
        <f t="shared" si="17"/>
        <v/>
      </c>
      <c r="AQ57" s="1564" t="str">
        <f t="shared" si="18"/>
        <v/>
      </c>
    </row>
    <row r="58" spans="5:43">
      <c r="E58" s="1564" t="str">
        <f t="shared" si="22"/>
        <v/>
      </c>
      <c r="G58" s="1564" t="str">
        <f t="shared" si="22"/>
        <v/>
      </c>
      <c r="I58" s="1564" t="str">
        <f t="shared" si="1"/>
        <v/>
      </c>
      <c r="K58" s="1564" t="str">
        <f t="shared" si="2"/>
        <v/>
      </c>
      <c r="M58" s="1564" t="str">
        <f t="shared" si="3"/>
        <v/>
      </c>
      <c r="O58" s="1564" t="str">
        <f t="shared" si="4"/>
        <v/>
      </c>
      <c r="Q58" s="1564" t="str">
        <f t="shared" si="5"/>
        <v/>
      </c>
      <c r="S58" s="1564" t="str">
        <f t="shared" si="6"/>
        <v/>
      </c>
      <c r="U58" s="1564" t="str">
        <f t="shared" si="7"/>
        <v/>
      </c>
      <c r="W58" s="1564" t="str">
        <f t="shared" si="8"/>
        <v/>
      </c>
      <c r="Y58" s="1564" t="str">
        <f t="shared" si="9"/>
        <v/>
      </c>
      <c r="AA58" s="1564" t="str">
        <f t="shared" si="10"/>
        <v/>
      </c>
      <c r="AC58" s="1564" t="str">
        <f t="shared" si="11"/>
        <v/>
      </c>
      <c r="AE58" s="1564" t="str">
        <f t="shared" si="12"/>
        <v/>
      </c>
      <c r="AG58" s="1564" t="str">
        <f t="shared" si="13"/>
        <v/>
      </c>
      <c r="AI58" s="1564" t="str">
        <f t="shared" si="14"/>
        <v/>
      </c>
      <c r="AK58" s="1564" t="str">
        <f t="shared" si="15"/>
        <v/>
      </c>
      <c r="AM58" s="1564" t="str">
        <f t="shared" si="16"/>
        <v/>
      </c>
      <c r="AO58" s="1564" t="str">
        <f t="shared" si="17"/>
        <v/>
      </c>
      <c r="AQ58" s="1564" t="str">
        <f t="shared" si="18"/>
        <v/>
      </c>
    </row>
    <row r="59" spans="5:43">
      <c r="E59" s="1564" t="str">
        <f t="shared" si="22"/>
        <v/>
      </c>
      <c r="G59" s="1564" t="str">
        <f t="shared" si="22"/>
        <v/>
      </c>
      <c r="I59" s="1564" t="str">
        <f t="shared" si="1"/>
        <v/>
      </c>
      <c r="K59" s="1564" t="str">
        <f t="shared" si="2"/>
        <v/>
      </c>
      <c r="M59" s="1564" t="str">
        <f t="shared" si="3"/>
        <v/>
      </c>
      <c r="O59" s="1564" t="str">
        <f t="shared" si="4"/>
        <v/>
      </c>
      <c r="Q59" s="1564" t="str">
        <f t="shared" si="5"/>
        <v/>
      </c>
      <c r="S59" s="1564" t="str">
        <f t="shared" si="6"/>
        <v/>
      </c>
      <c r="U59" s="1564" t="str">
        <f t="shared" si="7"/>
        <v/>
      </c>
      <c r="W59" s="1564" t="str">
        <f t="shared" si="8"/>
        <v/>
      </c>
      <c r="Y59" s="1564" t="str">
        <f t="shared" si="9"/>
        <v/>
      </c>
      <c r="AA59" s="1564" t="str">
        <f t="shared" si="10"/>
        <v/>
      </c>
      <c r="AC59" s="1564" t="str">
        <f t="shared" si="11"/>
        <v/>
      </c>
      <c r="AE59" s="1564" t="str">
        <f t="shared" si="12"/>
        <v/>
      </c>
      <c r="AG59" s="1564" t="str">
        <f t="shared" si="13"/>
        <v/>
      </c>
      <c r="AI59" s="1564" t="str">
        <f t="shared" si="14"/>
        <v/>
      </c>
      <c r="AK59" s="1564" t="str">
        <f t="shared" si="15"/>
        <v/>
      </c>
      <c r="AM59" s="1564" t="str">
        <f t="shared" si="16"/>
        <v/>
      </c>
      <c r="AO59" s="1564" t="str">
        <f t="shared" si="17"/>
        <v/>
      </c>
      <c r="AQ59" s="1564" t="str">
        <f t="shared" si="18"/>
        <v/>
      </c>
    </row>
    <row r="60" spans="5:43">
      <c r="E60" s="1564" t="str">
        <f t="shared" si="22"/>
        <v/>
      </c>
      <c r="G60" s="1564" t="str">
        <f t="shared" si="22"/>
        <v/>
      </c>
      <c r="I60" s="1564" t="str">
        <f t="shared" si="1"/>
        <v/>
      </c>
      <c r="K60" s="1564" t="str">
        <f t="shared" si="2"/>
        <v/>
      </c>
      <c r="M60" s="1564" t="str">
        <f t="shared" si="3"/>
        <v/>
      </c>
      <c r="O60" s="1564" t="str">
        <f t="shared" si="4"/>
        <v/>
      </c>
      <c r="Q60" s="1564" t="str">
        <f t="shared" si="5"/>
        <v/>
      </c>
      <c r="S60" s="1564" t="str">
        <f t="shared" si="6"/>
        <v/>
      </c>
      <c r="U60" s="1564" t="str">
        <f t="shared" si="7"/>
        <v/>
      </c>
      <c r="W60" s="1564" t="str">
        <f t="shared" si="8"/>
        <v/>
      </c>
      <c r="Y60" s="1564" t="str">
        <f t="shared" si="9"/>
        <v/>
      </c>
      <c r="AA60" s="1564" t="str">
        <f t="shared" si="10"/>
        <v/>
      </c>
      <c r="AC60" s="1564" t="str">
        <f t="shared" si="11"/>
        <v/>
      </c>
      <c r="AE60" s="1564" t="str">
        <f t="shared" si="12"/>
        <v/>
      </c>
      <c r="AG60" s="1564" t="str">
        <f t="shared" si="13"/>
        <v/>
      </c>
      <c r="AI60" s="1564" t="str">
        <f t="shared" si="14"/>
        <v/>
      </c>
      <c r="AK60" s="1564" t="str">
        <f t="shared" si="15"/>
        <v/>
      </c>
      <c r="AM60" s="1564" t="str">
        <f t="shared" si="16"/>
        <v/>
      </c>
      <c r="AO60" s="1564" t="str">
        <f t="shared" si="17"/>
        <v/>
      </c>
      <c r="AQ60" s="1564" t="str">
        <f t="shared" si="18"/>
        <v/>
      </c>
    </row>
    <row r="61" spans="5:43">
      <c r="E61" s="1564" t="str">
        <f t="shared" ref="E61:G76" si="23">IF(OR($B61=0,D61=0),"",D61/$B61)</f>
        <v/>
      </c>
      <c r="G61" s="1564" t="str">
        <f t="shared" si="23"/>
        <v/>
      </c>
      <c r="I61" s="1564" t="str">
        <f t="shared" si="1"/>
        <v/>
      </c>
      <c r="K61" s="1564" t="str">
        <f t="shared" si="2"/>
        <v/>
      </c>
      <c r="M61" s="1564" t="str">
        <f t="shared" si="3"/>
        <v/>
      </c>
      <c r="O61" s="1564" t="str">
        <f t="shared" si="4"/>
        <v/>
      </c>
      <c r="Q61" s="1564" t="str">
        <f t="shared" si="5"/>
        <v/>
      </c>
      <c r="S61" s="1564" t="str">
        <f t="shared" si="6"/>
        <v/>
      </c>
      <c r="U61" s="1564" t="str">
        <f t="shared" si="7"/>
        <v/>
      </c>
      <c r="W61" s="1564" t="str">
        <f t="shared" si="8"/>
        <v/>
      </c>
      <c r="Y61" s="1564" t="str">
        <f t="shared" si="9"/>
        <v/>
      </c>
      <c r="AA61" s="1564" t="str">
        <f t="shared" si="10"/>
        <v/>
      </c>
      <c r="AC61" s="1564" t="str">
        <f t="shared" si="11"/>
        <v/>
      </c>
      <c r="AE61" s="1564" t="str">
        <f t="shared" si="12"/>
        <v/>
      </c>
      <c r="AG61" s="1564" t="str">
        <f t="shared" si="13"/>
        <v/>
      </c>
      <c r="AI61" s="1564" t="str">
        <f t="shared" si="14"/>
        <v/>
      </c>
      <c r="AK61" s="1564" t="str">
        <f t="shared" si="15"/>
        <v/>
      </c>
      <c r="AM61" s="1564" t="str">
        <f t="shared" si="16"/>
        <v/>
      </c>
      <c r="AO61" s="1564" t="str">
        <f t="shared" si="17"/>
        <v/>
      </c>
      <c r="AQ61" s="1564" t="str">
        <f t="shared" si="18"/>
        <v/>
      </c>
    </row>
    <row r="62" spans="5:43">
      <c r="E62" s="1564" t="str">
        <f t="shared" si="23"/>
        <v/>
      </c>
      <c r="G62" s="1564" t="str">
        <f t="shared" si="23"/>
        <v/>
      </c>
      <c r="I62" s="1564" t="str">
        <f t="shared" si="1"/>
        <v/>
      </c>
      <c r="K62" s="1564" t="str">
        <f t="shared" si="2"/>
        <v/>
      </c>
      <c r="M62" s="1564" t="str">
        <f t="shared" si="3"/>
        <v/>
      </c>
      <c r="O62" s="1564" t="str">
        <f t="shared" si="4"/>
        <v/>
      </c>
      <c r="Q62" s="1564" t="str">
        <f t="shared" si="5"/>
        <v/>
      </c>
      <c r="S62" s="1564" t="str">
        <f t="shared" si="6"/>
        <v/>
      </c>
      <c r="U62" s="1564" t="str">
        <f t="shared" si="7"/>
        <v/>
      </c>
      <c r="W62" s="1564" t="str">
        <f t="shared" si="8"/>
        <v/>
      </c>
      <c r="Y62" s="1564" t="str">
        <f t="shared" si="9"/>
        <v/>
      </c>
      <c r="AA62" s="1564" t="str">
        <f t="shared" si="10"/>
        <v/>
      </c>
      <c r="AC62" s="1564" t="str">
        <f t="shared" si="11"/>
        <v/>
      </c>
      <c r="AE62" s="1564" t="str">
        <f t="shared" si="12"/>
        <v/>
      </c>
      <c r="AG62" s="1564" t="str">
        <f t="shared" si="13"/>
        <v/>
      </c>
      <c r="AI62" s="1564" t="str">
        <f t="shared" si="14"/>
        <v/>
      </c>
      <c r="AK62" s="1564" t="str">
        <f t="shared" si="15"/>
        <v/>
      </c>
      <c r="AM62" s="1564" t="str">
        <f t="shared" si="16"/>
        <v/>
      </c>
      <c r="AO62" s="1564" t="str">
        <f t="shared" si="17"/>
        <v/>
      </c>
      <c r="AQ62" s="1564" t="str">
        <f t="shared" si="18"/>
        <v/>
      </c>
    </row>
    <row r="63" spans="5:43">
      <c r="E63" s="1564" t="str">
        <f t="shared" si="23"/>
        <v/>
      </c>
      <c r="G63" s="1564" t="str">
        <f t="shared" si="23"/>
        <v/>
      </c>
      <c r="I63" s="1564" t="str">
        <f t="shared" si="1"/>
        <v/>
      </c>
      <c r="K63" s="1564" t="str">
        <f t="shared" si="2"/>
        <v/>
      </c>
      <c r="M63" s="1564" t="str">
        <f t="shared" si="3"/>
        <v/>
      </c>
      <c r="O63" s="1564" t="str">
        <f t="shared" si="4"/>
        <v/>
      </c>
      <c r="Q63" s="1564" t="str">
        <f t="shared" si="5"/>
        <v/>
      </c>
      <c r="S63" s="1564" t="str">
        <f t="shared" si="6"/>
        <v/>
      </c>
      <c r="U63" s="1564" t="str">
        <f t="shared" si="7"/>
        <v/>
      </c>
      <c r="W63" s="1564" t="str">
        <f t="shared" si="8"/>
        <v/>
      </c>
      <c r="Y63" s="1564" t="str">
        <f t="shared" si="9"/>
        <v/>
      </c>
      <c r="AA63" s="1564" t="str">
        <f t="shared" si="10"/>
        <v/>
      </c>
      <c r="AC63" s="1564" t="str">
        <f t="shared" si="11"/>
        <v/>
      </c>
      <c r="AE63" s="1564" t="str">
        <f t="shared" si="12"/>
        <v/>
      </c>
      <c r="AG63" s="1564" t="str">
        <f t="shared" si="13"/>
        <v/>
      </c>
      <c r="AI63" s="1564" t="str">
        <f t="shared" si="14"/>
        <v/>
      </c>
      <c r="AK63" s="1564" t="str">
        <f t="shared" si="15"/>
        <v/>
      </c>
      <c r="AM63" s="1564" t="str">
        <f t="shared" si="16"/>
        <v/>
      </c>
      <c r="AO63" s="1564" t="str">
        <f t="shared" si="17"/>
        <v/>
      </c>
      <c r="AQ63" s="1564" t="str">
        <f t="shared" si="18"/>
        <v/>
      </c>
    </row>
    <row r="64" spans="5:43">
      <c r="E64" s="1564" t="str">
        <f t="shared" si="23"/>
        <v/>
      </c>
      <c r="G64" s="1564" t="str">
        <f t="shared" si="23"/>
        <v/>
      </c>
      <c r="I64" s="1564" t="str">
        <f t="shared" si="1"/>
        <v/>
      </c>
      <c r="K64" s="1564" t="str">
        <f t="shared" si="2"/>
        <v/>
      </c>
      <c r="M64" s="1564" t="str">
        <f t="shared" si="3"/>
        <v/>
      </c>
      <c r="O64" s="1564" t="str">
        <f t="shared" si="4"/>
        <v/>
      </c>
      <c r="Q64" s="1564" t="str">
        <f t="shared" si="5"/>
        <v/>
      </c>
      <c r="S64" s="1564" t="str">
        <f t="shared" si="6"/>
        <v/>
      </c>
      <c r="U64" s="1564" t="str">
        <f t="shared" si="7"/>
        <v/>
      </c>
      <c r="W64" s="1564" t="str">
        <f t="shared" si="8"/>
        <v/>
      </c>
      <c r="Y64" s="1564" t="str">
        <f t="shared" si="9"/>
        <v/>
      </c>
      <c r="AA64" s="1564" t="str">
        <f t="shared" si="10"/>
        <v/>
      </c>
      <c r="AC64" s="1564" t="str">
        <f t="shared" si="11"/>
        <v/>
      </c>
      <c r="AE64" s="1564" t="str">
        <f t="shared" si="12"/>
        <v/>
      </c>
      <c r="AG64" s="1564" t="str">
        <f t="shared" si="13"/>
        <v/>
      </c>
      <c r="AI64" s="1564" t="str">
        <f t="shared" si="14"/>
        <v/>
      </c>
      <c r="AK64" s="1564" t="str">
        <f t="shared" si="15"/>
        <v/>
      </c>
      <c r="AM64" s="1564" t="str">
        <f t="shared" si="16"/>
        <v/>
      </c>
      <c r="AO64" s="1564" t="str">
        <f t="shared" si="17"/>
        <v/>
      </c>
      <c r="AQ64" s="1564" t="str">
        <f t="shared" si="18"/>
        <v/>
      </c>
    </row>
    <row r="65" spans="5:43">
      <c r="E65" s="1564" t="str">
        <f t="shared" si="23"/>
        <v/>
      </c>
      <c r="G65" s="1564" t="str">
        <f t="shared" si="23"/>
        <v/>
      </c>
      <c r="I65" s="1564" t="str">
        <f t="shared" si="1"/>
        <v/>
      </c>
      <c r="K65" s="1564" t="str">
        <f t="shared" si="2"/>
        <v/>
      </c>
      <c r="M65" s="1564" t="str">
        <f t="shared" si="3"/>
        <v/>
      </c>
      <c r="O65" s="1564" t="str">
        <f t="shared" si="4"/>
        <v/>
      </c>
      <c r="Q65" s="1564" t="str">
        <f t="shared" si="5"/>
        <v/>
      </c>
      <c r="S65" s="1564" t="str">
        <f t="shared" si="6"/>
        <v/>
      </c>
      <c r="U65" s="1564" t="str">
        <f t="shared" si="7"/>
        <v/>
      </c>
      <c r="W65" s="1564" t="str">
        <f t="shared" si="8"/>
        <v/>
      </c>
      <c r="Y65" s="1564" t="str">
        <f t="shared" si="9"/>
        <v/>
      </c>
      <c r="AA65" s="1564" t="str">
        <f t="shared" si="10"/>
        <v/>
      </c>
      <c r="AC65" s="1564" t="str">
        <f t="shared" si="11"/>
        <v/>
      </c>
      <c r="AE65" s="1564" t="str">
        <f t="shared" si="12"/>
        <v/>
      </c>
      <c r="AG65" s="1564" t="str">
        <f t="shared" si="13"/>
        <v/>
      </c>
      <c r="AI65" s="1564" t="str">
        <f t="shared" si="14"/>
        <v/>
      </c>
      <c r="AK65" s="1564" t="str">
        <f t="shared" si="15"/>
        <v/>
      </c>
      <c r="AM65" s="1564" t="str">
        <f t="shared" si="16"/>
        <v/>
      </c>
      <c r="AO65" s="1564" t="str">
        <f t="shared" si="17"/>
        <v/>
      </c>
      <c r="AQ65" s="1564" t="str">
        <f t="shared" si="18"/>
        <v/>
      </c>
    </row>
    <row r="66" spans="5:43">
      <c r="E66" s="1564" t="str">
        <f t="shared" si="23"/>
        <v/>
      </c>
      <c r="G66" s="1564" t="str">
        <f t="shared" si="23"/>
        <v/>
      </c>
      <c r="I66" s="1564" t="str">
        <f t="shared" si="1"/>
        <v/>
      </c>
      <c r="K66" s="1564" t="str">
        <f t="shared" si="2"/>
        <v/>
      </c>
      <c r="M66" s="1564" t="str">
        <f t="shared" si="3"/>
        <v/>
      </c>
      <c r="O66" s="1564" t="str">
        <f t="shared" si="4"/>
        <v/>
      </c>
      <c r="Q66" s="1564" t="str">
        <f t="shared" si="5"/>
        <v/>
      </c>
      <c r="S66" s="1564" t="str">
        <f t="shared" si="6"/>
        <v/>
      </c>
      <c r="U66" s="1564" t="str">
        <f t="shared" si="7"/>
        <v/>
      </c>
      <c r="W66" s="1564" t="str">
        <f t="shared" si="8"/>
        <v/>
      </c>
      <c r="Y66" s="1564" t="str">
        <f t="shared" si="9"/>
        <v/>
      </c>
      <c r="AA66" s="1564" t="str">
        <f t="shared" si="10"/>
        <v/>
      </c>
      <c r="AC66" s="1564" t="str">
        <f t="shared" si="11"/>
        <v/>
      </c>
      <c r="AE66" s="1564" t="str">
        <f t="shared" si="12"/>
        <v/>
      </c>
      <c r="AG66" s="1564" t="str">
        <f t="shared" si="13"/>
        <v/>
      </c>
      <c r="AI66" s="1564" t="str">
        <f t="shared" si="14"/>
        <v/>
      </c>
      <c r="AK66" s="1564" t="str">
        <f t="shared" si="15"/>
        <v/>
      </c>
      <c r="AM66" s="1564" t="str">
        <f t="shared" si="16"/>
        <v/>
      </c>
      <c r="AO66" s="1564" t="str">
        <f t="shared" si="17"/>
        <v/>
      </c>
      <c r="AQ66" s="1564" t="str">
        <f t="shared" si="18"/>
        <v/>
      </c>
    </row>
    <row r="67" spans="5:43">
      <c r="E67" s="1564" t="str">
        <f t="shared" si="23"/>
        <v/>
      </c>
      <c r="G67" s="1564" t="str">
        <f t="shared" si="23"/>
        <v/>
      </c>
      <c r="I67" s="1564" t="str">
        <f t="shared" si="1"/>
        <v/>
      </c>
      <c r="K67" s="1564" t="str">
        <f t="shared" si="2"/>
        <v/>
      </c>
      <c r="M67" s="1564" t="str">
        <f t="shared" si="3"/>
        <v/>
      </c>
      <c r="O67" s="1564" t="str">
        <f t="shared" si="4"/>
        <v/>
      </c>
      <c r="Q67" s="1564" t="str">
        <f t="shared" si="5"/>
        <v/>
      </c>
      <c r="S67" s="1564" t="str">
        <f t="shared" si="6"/>
        <v/>
      </c>
      <c r="U67" s="1564" t="str">
        <f t="shared" si="7"/>
        <v/>
      </c>
      <c r="W67" s="1564" t="str">
        <f t="shared" si="8"/>
        <v/>
      </c>
      <c r="Y67" s="1564" t="str">
        <f t="shared" si="9"/>
        <v/>
      </c>
      <c r="AA67" s="1564" t="str">
        <f t="shared" si="10"/>
        <v/>
      </c>
      <c r="AC67" s="1564" t="str">
        <f t="shared" si="11"/>
        <v/>
      </c>
      <c r="AE67" s="1564" t="str">
        <f t="shared" si="12"/>
        <v/>
      </c>
      <c r="AG67" s="1564" t="str">
        <f t="shared" si="13"/>
        <v/>
      </c>
      <c r="AI67" s="1564" t="str">
        <f t="shared" si="14"/>
        <v/>
      </c>
      <c r="AK67" s="1564" t="str">
        <f t="shared" si="15"/>
        <v/>
      </c>
      <c r="AM67" s="1564" t="str">
        <f t="shared" si="16"/>
        <v/>
      </c>
      <c r="AO67" s="1564" t="str">
        <f t="shared" si="17"/>
        <v/>
      </c>
      <c r="AQ67" s="1564" t="str">
        <f t="shared" si="18"/>
        <v/>
      </c>
    </row>
    <row r="68" spans="5:43">
      <c r="E68" s="1564" t="str">
        <f t="shared" si="23"/>
        <v/>
      </c>
      <c r="G68" s="1564" t="str">
        <f t="shared" si="23"/>
        <v/>
      </c>
      <c r="I68" s="1564" t="str">
        <f t="shared" si="1"/>
        <v/>
      </c>
      <c r="K68" s="1564" t="str">
        <f t="shared" si="2"/>
        <v/>
      </c>
      <c r="M68" s="1564" t="str">
        <f t="shared" si="3"/>
        <v/>
      </c>
      <c r="O68" s="1564" t="str">
        <f t="shared" si="4"/>
        <v/>
      </c>
      <c r="Q68" s="1564" t="str">
        <f t="shared" si="5"/>
        <v/>
      </c>
      <c r="S68" s="1564" t="str">
        <f t="shared" si="6"/>
        <v/>
      </c>
      <c r="U68" s="1564" t="str">
        <f t="shared" si="7"/>
        <v/>
      </c>
      <c r="W68" s="1564" t="str">
        <f t="shared" si="8"/>
        <v/>
      </c>
      <c r="Y68" s="1564" t="str">
        <f t="shared" si="9"/>
        <v/>
      </c>
      <c r="AA68" s="1564" t="str">
        <f t="shared" si="10"/>
        <v/>
      </c>
      <c r="AC68" s="1564" t="str">
        <f t="shared" si="11"/>
        <v/>
      </c>
      <c r="AE68" s="1564" t="str">
        <f t="shared" si="12"/>
        <v/>
      </c>
      <c r="AG68" s="1564" t="str">
        <f t="shared" si="13"/>
        <v/>
      </c>
      <c r="AI68" s="1564" t="str">
        <f t="shared" si="14"/>
        <v/>
      </c>
      <c r="AK68" s="1564" t="str">
        <f t="shared" si="15"/>
        <v/>
      </c>
      <c r="AM68" s="1564" t="str">
        <f t="shared" si="16"/>
        <v/>
      </c>
      <c r="AO68" s="1564" t="str">
        <f t="shared" si="17"/>
        <v/>
      </c>
      <c r="AQ68" s="1564" t="str">
        <f t="shared" si="18"/>
        <v/>
      </c>
    </row>
    <row r="69" spans="5:43">
      <c r="E69" s="1564" t="str">
        <f t="shared" si="23"/>
        <v/>
      </c>
      <c r="G69" s="1564" t="str">
        <f t="shared" si="23"/>
        <v/>
      </c>
      <c r="I69" s="1564" t="str">
        <f t="shared" si="1"/>
        <v/>
      </c>
      <c r="K69" s="1564" t="str">
        <f t="shared" si="2"/>
        <v/>
      </c>
      <c r="M69" s="1564" t="str">
        <f t="shared" si="3"/>
        <v/>
      </c>
      <c r="O69" s="1564" t="str">
        <f t="shared" si="4"/>
        <v/>
      </c>
      <c r="Q69" s="1564" t="str">
        <f t="shared" si="5"/>
        <v/>
      </c>
      <c r="S69" s="1564" t="str">
        <f t="shared" si="6"/>
        <v/>
      </c>
      <c r="U69" s="1564" t="str">
        <f t="shared" si="7"/>
        <v/>
      </c>
      <c r="W69" s="1564" t="str">
        <f t="shared" si="8"/>
        <v/>
      </c>
      <c r="Y69" s="1564" t="str">
        <f t="shared" si="9"/>
        <v/>
      </c>
      <c r="AA69" s="1564" t="str">
        <f t="shared" si="10"/>
        <v/>
      </c>
      <c r="AC69" s="1564" t="str">
        <f t="shared" si="11"/>
        <v/>
      </c>
      <c r="AE69" s="1564" t="str">
        <f t="shared" si="12"/>
        <v/>
      </c>
      <c r="AG69" s="1564" t="str">
        <f t="shared" si="13"/>
        <v/>
      </c>
      <c r="AI69" s="1564" t="str">
        <f t="shared" si="14"/>
        <v/>
      </c>
      <c r="AK69" s="1564" t="str">
        <f t="shared" si="15"/>
        <v/>
      </c>
      <c r="AM69" s="1564" t="str">
        <f t="shared" si="16"/>
        <v/>
      </c>
      <c r="AO69" s="1564" t="str">
        <f t="shared" si="17"/>
        <v/>
      </c>
      <c r="AQ69" s="1564" t="str">
        <f t="shared" si="18"/>
        <v/>
      </c>
    </row>
    <row r="70" spans="5:43">
      <c r="E70" s="1564" t="str">
        <f t="shared" si="23"/>
        <v/>
      </c>
      <c r="G70" s="1564" t="str">
        <f t="shared" si="23"/>
        <v/>
      </c>
      <c r="I70" s="1564" t="str">
        <f t="shared" si="1"/>
        <v/>
      </c>
      <c r="K70" s="1564" t="str">
        <f t="shared" si="2"/>
        <v/>
      </c>
      <c r="M70" s="1564" t="str">
        <f t="shared" si="3"/>
        <v/>
      </c>
      <c r="O70" s="1564" t="str">
        <f t="shared" si="4"/>
        <v/>
      </c>
      <c r="Q70" s="1564" t="str">
        <f t="shared" si="5"/>
        <v/>
      </c>
      <c r="S70" s="1564" t="str">
        <f t="shared" si="6"/>
        <v/>
      </c>
      <c r="U70" s="1564" t="str">
        <f t="shared" si="7"/>
        <v/>
      </c>
      <c r="W70" s="1564" t="str">
        <f t="shared" si="8"/>
        <v/>
      </c>
      <c r="Y70" s="1564" t="str">
        <f t="shared" si="9"/>
        <v/>
      </c>
      <c r="AA70" s="1564" t="str">
        <f t="shared" si="10"/>
        <v/>
      </c>
      <c r="AC70" s="1564" t="str">
        <f t="shared" si="11"/>
        <v/>
      </c>
      <c r="AE70" s="1564" t="str">
        <f t="shared" si="12"/>
        <v/>
      </c>
      <c r="AG70" s="1564" t="str">
        <f t="shared" si="13"/>
        <v/>
      </c>
      <c r="AI70" s="1564" t="str">
        <f t="shared" si="14"/>
        <v/>
      </c>
      <c r="AK70" s="1564" t="str">
        <f t="shared" si="15"/>
        <v/>
      </c>
      <c r="AM70" s="1564" t="str">
        <f t="shared" si="16"/>
        <v/>
      </c>
      <c r="AO70" s="1564" t="str">
        <f t="shared" si="17"/>
        <v/>
      </c>
      <c r="AQ70" s="1564" t="str">
        <f t="shared" si="18"/>
        <v/>
      </c>
    </row>
    <row r="71" spans="5:43">
      <c r="E71" s="1564" t="str">
        <f t="shared" si="23"/>
        <v/>
      </c>
      <c r="G71" s="1564" t="str">
        <f t="shared" si="23"/>
        <v/>
      </c>
      <c r="I71" s="1564" t="str">
        <f t="shared" si="1"/>
        <v/>
      </c>
      <c r="K71" s="1564" t="str">
        <f t="shared" si="2"/>
        <v/>
      </c>
      <c r="M71" s="1564" t="str">
        <f t="shared" si="3"/>
        <v/>
      </c>
      <c r="O71" s="1564" t="str">
        <f t="shared" si="4"/>
        <v/>
      </c>
      <c r="Q71" s="1564" t="str">
        <f t="shared" si="5"/>
        <v/>
      </c>
      <c r="S71" s="1564" t="str">
        <f t="shared" si="6"/>
        <v/>
      </c>
      <c r="U71" s="1564" t="str">
        <f t="shared" si="7"/>
        <v/>
      </c>
      <c r="W71" s="1564" t="str">
        <f t="shared" si="8"/>
        <v/>
      </c>
      <c r="Y71" s="1564" t="str">
        <f t="shared" si="9"/>
        <v/>
      </c>
      <c r="AA71" s="1564" t="str">
        <f t="shared" si="10"/>
        <v/>
      </c>
      <c r="AC71" s="1564" t="str">
        <f t="shared" si="11"/>
        <v/>
      </c>
      <c r="AE71" s="1564" t="str">
        <f t="shared" si="12"/>
        <v/>
      </c>
      <c r="AG71" s="1564" t="str">
        <f t="shared" si="13"/>
        <v/>
      </c>
      <c r="AI71" s="1564" t="str">
        <f t="shared" si="14"/>
        <v/>
      </c>
      <c r="AK71" s="1564" t="str">
        <f t="shared" si="15"/>
        <v/>
      </c>
      <c r="AM71" s="1564" t="str">
        <f t="shared" si="16"/>
        <v/>
      </c>
      <c r="AO71" s="1564" t="str">
        <f t="shared" si="17"/>
        <v/>
      </c>
      <c r="AQ71" s="1564" t="str">
        <f t="shared" si="18"/>
        <v/>
      </c>
    </row>
    <row r="72" spans="5:43">
      <c r="E72" s="1564" t="str">
        <f t="shared" si="23"/>
        <v/>
      </c>
      <c r="G72" s="1564" t="str">
        <f t="shared" si="23"/>
        <v/>
      </c>
      <c r="I72" s="1564" t="str">
        <f t="shared" si="1"/>
        <v/>
      </c>
      <c r="K72" s="1564" t="str">
        <f t="shared" si="2"/>
        <v/>
      </c>
      <c r="M72" s="1564" t="str">
        <f t="shared" si="3"/>
        <v/>
      </c>
      <c r="O72" s="1564" t="str">
        <f t="shared" si="4"/>
        <v/>
      </c>
      <c r="Q72" s="1564" t="str">
        <f t="shared" si="5"/>
        <v/>
      </c>
      <c r="S72" s="1564" t="str">
        <f t="shared" si="6"/>
        <v/>
      </c>
      <c r="U72" s="1564" t="str">
        <f t="shared" si="7"/>
        <v/>
      </c>
      <c r="W72" s="1564" t="str">
        <f t="shared" si="8"/>
        <v/>
      </c>
      <c r="Y72" s="1564" t="str">
        <f t="shared" si="9"/>
        <v/>
      </c>
      <c r="AA72" s="1564" t="str">
        <f t="shared" si="10"/>
        <v/>
      </c>
      <c r="AC72" s="1564" t="str">
        <f t="shared" si="11"/>
        <v/>
      </c>
      <c r="AE72" s="1564" t="str">
        <f t="shared" si="12"/>
        <v/>
      </c>
      <c r="AG72" s="1564" t="str">
        <f t="shared" si="13"/>
        <v/>
      </c>
      <c r="AI72" s="1564" t="str">
        <f t="shared" si="14"/>
        <v/>
      </c>
      <c r="AK72" s="1564" t="str">
        <f t="shared" si="15"/>
        <v/>
      </c>
      <c r="AM72" s="1564" t="str">
        <f t="shared" si="16"/>
        <v/>
      </c>
      <c r="AO72" s="1564" t="str">
        <f t="shared" si="17"/>
        <v/>
      </c>
      <c r="AQ72" s="1564" t="str">
        <f t="shared" si="18"/>
        <v/>
      </c>
    </row>
    <row r="73" spans="5:43">
      <c r="E73" s="1564" t="str">
        <f t="shared" si="23"/>
        <v/>
      </c>
      <c r="G73" s="1564" t="str">
        <f t="shared" si="23"/>
        <v/>
      </c>
      <c r="I73" s="1564" t="str">
        <f t="shared" si="1"/>
        <v/>
      </c>
      <c r="K73" s="1564" t="str">
        <f t="shared" si="2"/>
        <v/>
      </c>
      <c r="M73" s="1564" t="str">
        <f t="shared" si="3"/>
        <v/>
      </c>
      <c r="O73" s="1564" t="str">
        <f t="shared" si="4"/>
        <v/>
      </c>
      <c r="Q73" s="1564" t="str">
        <f t="shared" si="5"/>
        <v/>
      </c>
      <c r="S73" s="1564" t="str">
        <f t="shared" si="6"/>
        <v/>
      </c>
      <c r="U73" s="1564" t="str">
        <f t="shared" si="7"/>
        <v/>
      </c>
      <c r="W73" s="1564" t="str">
        <f t="shared" si="8"/>
        <v/>
      </c>
      <c r="Y73" s="1564" t="str">
        <f t="shared" si="9"/>
        <v/>
      </c>
      <c r="AA73" s="1564" t="str">
        <f t="shared" si="10"/>
        <v/>
      </c>
      <c r="AC73" s="1564" t="str">
        <f t="shared" si="11"/>
        <v/>
      </c>
      <c r="AE73" s="1564" t="str">
        <f t="shared" si="12"/>
        <v/>
      </c>
      <c r="AG73" s="1564" t="str">
        <f t="shared" si="13"/>
        <v/>
      </c>
      <c r="AI73" s="1564" t="str">
        <f t="shared" si="14"/>
        <v/>
      </c>
      <c r="AK73" s="1564" t="str">
        <f t="shared" si="15"/>
        <v/>
      </c>
      <c r="AM73" s="1564" t="str">
        <f t="shared" si="16"/>
        <v/>
      </c>
      <c r="AO73" s="1564" t="str">
        <f t="shared" si="17"/>
        <v/>
      </c>
      <c r="AQ73" s="1564" t="str">
        <f t="shared" si="18"/>
        <v/>
      </c>
    </row>
    <row r="74" spans="5:43">
      <c r="E74" s="1564" t="str">
        <f t="shared" si="23"/>
        <v/>
      </c>
      <c r="G74" s="1564" t="str">
        <f t="shared" si="23"/>
        <v/>
      </c>
      <c r="I74" s="1564" t="str">
        <f t="shared" si="1"/>
        <v/>
      </c>
      <c r="K74" s="1564" t="str">
        <f t="shared" si="2"/>
        <v/>
      </c>
      <c r="M74" s="1564" t="str">
        <f t="shared" si="3"/>
        <v/>
      </c>
      <c r="O74" s="1564" t="str">
        <f t="shared" si="4"/>
        <v/>
      </c>
      <c r="Q74" s="1564" t="str">
        <f t="shared" si="5"/>
        <v/>
      </c>
      <c r="S74" s="1564" t="str">
        <f t="shared" si="6"/>
        <v/>
      </c>
      <c r="U74" s="1564" t="str">
        <f t="shared" si="7"/>
        <v/>
      </c>
      <c r="W74" s="1564" t="str">
        <f t="shared" si="8"/>
        <v/>
      </c>
      <c r="Y74" s="1564" t="str">
        <f t="shared" si="9"/>
        <v/>
      </c>
      <c r="AA74" s="1564" t="str">
        <f t="shared" si="10"/>
        <v/>
      </c>
      <c r="AC74" s="1564" t="str">
        <f t="shared" si="11"/>
        <v/>
      </c>
      <c r="AE74" s="1564" t="str">
        <f t="shared" si="12"/>
        <v/>
      </c>
      <c r="AG74" s="1564" t="str">
        <f t="shared" si="13"/>
        <v/>
      </c>
      <c r="AI74" s="1564" t="str">
        <f t="shared" si="14"/>
        <v/>
      </c>
      <c r="AK74" s="1564" t="str">
        <f t="shared" si="15"/>
        <v/>
      </c>
      <c r="AM74" s="1564" t="str">
        <f t="shared" si="16"/>
        <v/>
      </c>
      <c r="AO74" s="1564" t="str">
        <f t="shared" si="17"/>
        <v/>
      </c>
      <c r="AQ74" s="1564" t="str">
        <f t="shared" si="18"/>
        <v/>
      </c>
    </row>
    <row r="75" spans="5:43">
      <c r="E75" s="1564" t="str">
        <f t="shared" si="23"/>
        <v/>
      </c>
      <c r="G75" s="1564" t="str">
        <f t="shared" si="23"/>
        <v/>
      </c>
      <c r="I75" s="1564" t="str">
        <f t="shared" si="1"/>
        <v/>
      </c>
      <c r="K75" s="1564" t="str">
        <f t="shared" si="2"/>
        <v/>
      </c>
      <c r="M75" s="1564" t="str">
        <f t="shared" si="3"/>
        <v/>
      </c>
      <c r="O75" s="1564" t="str">
        <f t="shared" si="4"/>
        <v/>
      </c>
      <c r="Q75" s="1564" t="str">
        <f t="shared" si="5"/>
        <v/>
      </c>
      <c r="S75" s="1564" t="str">
        <f t="shared" si="6"/>
        <v/>
      </c>
      <c r="U75" s="1564" t="str">
        <f t="shared" si="7"/>
        <v/>
      </c>
      <c r="W75" s="1564" t="str">
        <f t="shared" si="8"/>
        <v/>
      </c>
      <c r="Y75" s="1564" t="str">
        <f t="shared" si="9"/>
        <v/>
      </c>
      <c r="AA75" s="1564" t="str">
        <f t="shared" si="10"/>
        <v/>
      </c>
      <c r="AC75" s="1564" t="str">
        <f t="shared" si="11"/>
        <v/>
      </c>
      <c r="AE75" s="1564" t="str">
        <f t="shared" si="12"/>
        <v/>
      </c>
      <c r="AG75" s="1564" t="str">
        <f t="shared" si="13"/>
        <v/>
      </c>
      <c r="AI75" s="1564" t="str">
        <f t="shared" si="14"/>
        <v/>
      </c>
      <c r="AK75" s="1564" t="str">
        <f t="shared" si="15"/>
        <v/>
      </c>
      <c r="AM75" s="1564" t="str">
        <f t="shared" si="16"/>
        <v/>
      </c>
      <c r="AO75" s="1564" t="str">
        <f t="shared" si="17"/>
        <v/>
      </c>
      <c r="AQ75" s="1564" t="str">
        <f t="shared" si="18"/>
        <v/>
      </c>
    </row>
    <row r="76" spans="5:43">
      <c r="E76" s="1564" t="str">
        <f t="shared" si="23"/>
        <v/>
      </c>
      <c r="G76" s="1564" t="str">
        <f t="shared" si="23"/>
        <v/>
      </c>
      <c r="I76" s="1564" t="str">
        <f t="shared" si="1"/>
        <v/>
      </c>
      <c r="K76" s="1564" t="str">
        <f t="shared" si="2"/>
        <v/>
      </c>
      <c r="M76" s="1564" t="str">
        <f t="shared" si="3"/>
        <v/>
      </c>
      <c r="O76" s="1564" t="str">
        <f t="shared" si="4"/>
        <v/>
      </c>
      <c r="Q76" s="1564" t="str">
        <f t="shared" si="5"/>
        <v/>
      </c>
      <c r="S76" s="1564" t="str">
        <f t="shared" si="6"/>
        <v/>
      </c>
      <c r="U76" s="1564" t="str">
        <f t="shared" si="7"/>
        <v/>
      </c>
      <c r="W76" s="1564" t="str">
        <f t="shared" si="8"/>
        <v/>
      </c>
      <c r="Y76" s="1564" t="str">
        <f t="shared" si="9"/>
        <v/>
      </c>
      <c r="AA76" s="1564" t="str">
        <f t="shared" si="10"/>
        <v/>
      </c>
      <c r="AC76" s="1564" t="str">
        <f t="shared" si="11"/>
        <v/>
      </c>
      <c r="AE76" s="1564" t="str">
        <f t="shared" si="12"/>
        <v/>
      </c>
      <c r="AG76" s="1564" t="str">
        <f t="shared" si="13"/>
        <v/>
      </c>
      <c r="AI76" s="1564" t="str">
        <f t="shared" si="14"/>
        <v/>
      </c>
      <c r="AK76" s="1564" t="str">
        <f t="shared" si="15"/>
        <v/>
      </c>
      <c r="AM76" s="1564" t="str">
        <f t="shared" si="16"/>
        <v/>
      </c>
      <c r="AO76" s="1564" t="str">
        <f t="shared" si="17"/>
        <v/>
      </c>
      <c r="AQ76" s="1564" t="str">
        <f t="shared" si="18"/>
        <v/>
      </c>
    </row>
    <row r="77" spans="5:43">
      <c r="E77" s="1564" t="str">
        <f t="shared" ref="E77:G92" si="24">IF(OR($B77=0,D77=0),"",D77/$B77)</f>
        <v/>
      </c>
      <c r="G77" s="1564" t="str">
        <f t="shared" si="24"/>
        <v/>
      </c>
      <c r="I77" s="1564" t="str">
        <f t="shared" ref="I77:I140" si="25">IF(OR($B77=0,H77=0),"",H77/$B77)</f>
        <v/>
      </c>
      <c r="K77" s="1564" t="str">
        <f t="shared" ref="K77:K140" si="26">IF(OR($B77=0,J77=0),"",J77/$B77)</f>
        <v/>
      </c>
      <c r="M77" s="1564" t="str">
        <f t="shared" ref="M77:M140" si="27">IF(OR($B77=0,L77=0),"",L77/$B77)</f>
        <v/>
      </c>
      <c r="O77" s="1564" t="str">
        <f t="shared" ref="O77:O140" si="28">IF(OR($B77=0,N77=0),"",N77/$B77)</f>
        <v/>
      </c>
      <c r="Q77" s="1564" t="str">
        <f t="shared" ref="Q77:Q140" si="29">IF(OR($B77=0,P77=0),"",P77/$B77)</f>
        <v/>
      </c>
      <c r="S77" s="1564" t="str">
        <f t="shared" ref="S77:S140" si="30">IF(OR($B77=0,R77=0),"",R77/$B77)</f>
        <v/>
      </c>
      <c r="U77" s="1564" t="str">
        <f t="shared" ref="U77:U140" si="31">IF(OR($B77=0,T77=0),"",T77/$B77)</f>
        <v/>
      </c>
      <c r="W77" s="1564" t="str">
        <f t="shared" ref="W77:W140" si="32">IF(OR($B77=0,V77=0),"",V77/$B77)</f>
        <v/>
      </c>
      <c r="Y77" s="1564" t="str">
        <f t="shared" ref="Y77:Y140" si="33">IF(OR($B77=0,X77=0),"",X77/$B77)</f>
        <v/>
      </c>
      <c r="AA77" s="1564" t="str">
        <f t="shared" ref="AA77:AA140" si="34">IF(OR($B77=0,Z77=0),"",Z77/$B77)</f>
        <v/>
      </c>
      <c r="AC77" s="1564" t="str">
        <f t="shared" ref="AC77:AC140" si="35">IF(OR($B77=0,AB77=0),"",AB77/$B77)</f>
        <v/>
      </c>
      <c r="AE77" s="1564" t="str">
        <f t="shared" ref="AE77:AE140" si="36">IF(OR($B77=0,AD77=0),"",AD77/$B77)</f>
        <v/>
      </c>
      <c r="AG77" s="1564" t="str">
        <f t="shared" ref="AG77:AG140" si="37">IF(OR($B77=0,AF77=0),"",AF77/$B77)</f>
        <v/>
      </c>
      <c r="AI77" s="1564" t="str">
        <f t="shared" ref="AI77:AI140" si="38">IF(OR($B77=0,AH77=0),"",AH77/$B77)</f>
        <v/>
      </c>
      <c r="AK77" s="1564" t="str">
        <f t="shared" ref="AK77:AK140" si="39">IF(OR($B77=0,AJ77=0),"",AJ77/$B77)</f>
        <v/>
      </c>
      <c r="AM77" s="1564" t="str">
        <f t="shared" ref="AM77:AM140" si="40">IF(OR($B77=0,AL77=0),"",AL77/$B77)</f>
        <v/>
      </c>
      <c r="AO77" s="1564" t="str">
        <f t="shared" ref="AO77:AO140" si="41">IF(OR($B77=0,AN77=0),"",AN77/$B77)</f>
        <v/>
      </c>
      <c r="AQ77" s="1564" t="str">
        <f t="shared" ref="AQ77:AQ140" si="42">IF(OR($B77=0,AP77=0),"",AP77/$B77)</f>
        <v/>
      </c>
    </row>
    <row r="78" spans="5:43">
      <c r="E78" s="1564" t="str">
        <f t="shared" si="24"/>
        <v/>
      </c>
      <c r="G78" s="1564" t="str">
        <f t="shared" si="24"/>
        <v/>
      </c>
      <c r="I78" s="1564" t="str">
        <f t="shared" si="25"/>
        <v/>
      </c>
      <c r="K78" s="1564" t="str">
        <f t="shared" si="26"/>
        <v/>
      </c>
      <c r="M78" s="1564" t="str">
        <f t="shared" si="27"/>
        <v/>
      </c>
      <c r="O78" s="1564" t="str">
        <f t="shared" si="28"/>
        <v/>
      </c>
      <c r="Q78" s="1564" t="str">
        <f t="shared" si="29"/>
        <v/>
      </c>
      <c r="S78" s="1564" t="str">
        <f t="shared" si="30"/>
        <v/>
      </c>
      <c r="U78" s="1564" t="str">
        <f t="shared" si="31"/>
        <v/>
      </c>
      <c r="W78" s="1564" t="str">
        <f t="shared" si="32"/>
        <v/>
      </c>
      <c r="Y78" s="1564" t="str">
        <f t="shared" si="33"/>
        <v/>
      </c>
      <c r="AA78" s="1564" t="str">
        <f t="shared" si="34"/>
        <v/>
      </c>
      <c r="AC78" s="1564" t="str">
        <f t="shared" si="35"/>
        <v/>
      </c>
      <c r="AE78" s="1564" t="str">
        <f t="shared" si="36"/>
        <v/>
      </c>
      <c r="AG78" s="1564" t="str">
        <f t="shared" si="37"/>
        <v/>
      </c>
      <c r="AI78" s="1564" t="str">
        <f t="shared" si="38"/>
        <v/>
      </c>
      <c r="AK78" s="1564" t="str">
        <f t="shared" si="39"/>
        <v/>
      </c>
      <c r="AM78" s="1564" t="str">
        <f t="shared" si="40"/>
        <v/>
      </c>
      <c r="AO78" s="1564" t="str">
        <f t="shared" si="41"/>
        <v/>
      </c>
      <c r="AQ78" s="1564" t="str">
        <f t="shared" si="42"/>
        <v/>
      </c>
    </row>
    <row r="79" spans="5:43">
      <c r="E79" s="1564" t="str">
        <f t="shared" si="24"/>
        <v/>
      </c>
      <c r="G79" s="1564" t="str">
        <f t="shared" si="24"/>
        <v/>
      </c>
      <c r="I79" s="1564" t="str">
        <f t="shared" si="25"/>
        <v/>
      </c>
      <c r="K79" s="1564" t="str">
        <f t="shared" si="26"/>
        <v/>
      </c>
      <c r="M79" s="1564" t="str">
        <f t="shared" si="27"/>
        <v/>
      </c>
      <c r="O79" s="1564" t="str">
        <f t="shared" si="28"/>
        <v/>
      </c>
      <c r="Q79" s="1564" t="str">
        <f t="shared" si="29"/>
        <v/>
      </c>
      <c r="S79" s="1564" t="str">
        <f t="shared" si="30"/>
        <v/>
      </c>
      <c r="U79" s="1564" t="str">
        <f t="shared" si="31"/>
        <v/>
      </c>
      <c r="W79" s="1564" t="str">
        <f t="shared" si="32"/>
        <v/>
      </c>
      <c r="Y79" s="1564" t="str">
        <f t="shared" si="33"/>
        <v/>
      </c>
      <c r="AA79" s="1564" t="str">
        <f t="shared" si="34"/>
        <v/>
      </c>
      <c r="AC79" s="1564" t="str">
        <f t="shared" si="35"/>
        <v/>
      </c>
      <c r="AE79" s="1564" t="str">
        <f t="shared" si="36"/>
        <v/>
      </c>
      <c r="AG79" s="1564" t="str">
        <f t="shared" si="37"/>
        <v/>
      </c>
      <c r="AI79" s="1564" t="str">
        <f t="shared" si="38"/>
        <v/>
      </c>
      <c r="AK79" s="1564" t="str">
        <f t="shared" si="39"/>
        <v/>
      </c>
      <c r="AM79" s="1564" t="str">
        <f t="shared" si="40"/>
        <v/>
      </c>
      <c r="AO79" s="1564" t="str">
        <f t="shared" si="41"/>
        <v/>
      </c>
      <c r="AQ79" s="1564" t="str">
        <f t="shared" si="42"/>
        <v/>
      </c>
    </row>
    <row r="80" spans="5:43">
      <c r="E80" s="1564" t="str">
        <f t="shared" si="24"/>
        <v/>
      </c>
      <c r="G80" s="1564" t="str">
        <f t="shared" si="24"/>
        <v/>
      </c>
      <c r="I80" s="1564" t="str">
        <f t="shared" si="25"/>
        <v/>
      </c>
      <c r="K80" s="1564" t="str">
        <f t="shared" si="26"/>
        <v/>
      </c>
      <c r="M80" s="1564" t="str">
        <f t="shared" si="27"/>
        <v/>
      </c>
      <c r="O80" s="1564" t="str">
        <f t="shared" si="28"/>
        <v/>
      </c>
      <c r="Q80" s="1564" t="str">
        <f t="shared" si="29"/>
        <v/>
      </c>
      <c r="S80" s="1564" t="str">
        <f t="shared" si="30"/>
        <v/>
      </c>
      <c r="U80" s="1564" t="str">
        <f t="shared" si="31"/>
        <v/>
      </c>
      <c r="W80" s="1564" t="str">
        <f t="shared" si="32"/>
        <v/>
      </c>
      <c r="Y80" s="1564" t="str">
        <f t="shared" si="33"/>
        <v/>
      </c>
      <c r="AA80" s="1564" t="str">
        <f t="shared" si="34"/>
        <v/>
      </c>
      <c r="AC80" s="1564" t="str">
        <f t="shared" si="35"/>
        <v/>
      </c>
      <c r="AE80" s="1564" t="str">
        <f t="shared" si="36"/>
        <v/>
      </c>
      <c r="AG80" s="1564" t="str">
        <f t="shared" si="37"/>
        <v/>
      </c>
      <c r="AI80" s="1564" t="str">
        <f t="shared" si="38"/>
        <v/>
      </c>
      <c r="AK80" s="1564" t="str">
        <f t="shared" si="39"/>
        <v/>
      </c>
      <c r="AM80" s="1564" t="str">
        <f t="shared" si="40"/>
        <v/>
      </c>
      <c r="AO80" s="1564" t="str">
        <f t="shared" si="41"/>
        <v/>
      </c>
      <c r="AQ80" s="1564" t="str">
        <f t="shared" si="42"/>
        <v/>
      </c>
    </row>
    <row r="81" spans="5:43">
      <c r="E81" s="1564" t="str">
        <f t="shared" si="24"/>
        <v/>
      </c>
      <c r="G81" s="1564" t="str">
        <f t="shared" si="24"/>
        <v/>
      </c>
      <c r="I81" s="1564" t="str">
        <f t="shared" si="25"/>
        <v/>
      </c>
      <c r="K81" s="1564" t="str">
        <f t="shared" si="26"/>
        <v/>
      </c>
      <c r="M81" s="1564" t="str">
        <f t="shared" si="27"/>
        <v/>
      </c>
      <c r="O81" s="1564" t="str">
        <f t="shared" si="28"/>
        <v/>
      </c>
      <c r="Q81" s="1564" t="str">
        <f t="shared" si="29"/>
        <v/>
      </c>
      <c r="S81" s="1564" t="str">
        <f t="shared" si="30"/>
        <v/>
      </c>
      <c r="U81" s="1564" t="str">
        <f t="shared" si="31"/>
        <v/>
      </c>
      <c r="W81" s="1564" t="str">
        <f t="shared" si="32"/>
        <v/>
      </c>
      <c r="Y81" s="1564" t="str">
        <f t="shared" si="33"/>
        <v/>
      </c>
      <c r="AA81" s="1564" t="str">
        <f t="shared" si="34"/>
        <v/>
      </c>
      <c r="AC81" s="1564" t="str">
        <f t="shared" si="35"/>
        <v/>
      </c>
      <c r="AE81" s="1564" t="str">
        <f t="shared" si="36"/>
        <v/>
      </c>
      <c r="AG81" s="1564" t="str">
        <f t="shared" si="37"/>
        <v/>
      </c>
      <c r="AI81" s="1564" t="str">
        <f t="shared" si="38"/>
        <v/>
      </c>
      <c r="AK81" s="1564" t="str">
        <f t="shared" si="39"/>
        <v/>
      </c>
      <c r="AM81" s="1564" t="str">
        <f t="shared" si="40"/>
        <v/>
      </c>
      <c r="AO81" s="1564" t="str">
        <f t="shared" si="41"/>
        <v/>
      </c>
      <c r="AQ81" s="1564" t="str">
        <f t="shared" si="42"/>
        <v/>
      </c>
    </row>
    <row r="82" spans="5:43">
      <c r="E82" s="1564" t="str">
        <f t="shared" si="24"/>
        <v/>
      </c>
      <c r="G82" s="1564" t="str">
        <f t="shared" si="24"/>
        <v/>
      </c>
      <c r="I82" s="1564" t="str">
        <f t="shared" si="25"/>
        <v/>
      </c>
      <c r="K82" s="1564" t="str">
        <f t="shared" si="26"/>
        <v/>
      </c>
      <c r="M82" s="1564" t="str">
        <f t="shared" si="27"/>
        <v/>
      </c>
      <c r="O82" s="1564" t="str">
        <f t="shared" si="28"/>
        <v/>
      </c>
      <c r="Q82" s="1564" t="str">
        <f t="shared" si="29"/>
        <v/>
      </c>
      <c r="S82" s="1564" t="str">
        <f t="shared" si="30"/>
        <v/>
      </c>
      <c r="U82" s="1564" t="str">
        <f t="shared" si="31"/>
        <v/>
      </c>
      <c r="W82" s="1564" t="str">
        <f t="shared" si="32"/>
        <v/>
      </c>
      <c r="Y82" s="1564" t="str">
        <f t="shared" si="33"/>
        <v/>
      </c>
      <c r="AA82" s="1564" t="str">
        <f t="shared" si="34"/>
        <v/>
      </c>
      <c r="AC82" s="1564" t="str">
        <f t="shared" si="35"/>
        <v/>
      </c>
      <c r="AE82" s="1564" t="str">
        <f t="shared" si="36"/>
        <v/>
      </c>
      <c r="AG82" s="1564" t="str">
        <f t="shared" si="37"/>
        <v/>
      </c>
      <c r="AI82" s="1564" t="str">
        <f t="shared" si="38"/>
        <v/>
      </c>
      <c r="AK82" s="1564" t="str">
        <f t="shared" si="39"/>
        <v/>
      </c>
      <c r="AM82" s="1564" t="str">
        <f t="shared" si="40"/>
        <v/>
      </c>
      <c r="AO82" s="1564" t="str">
        <f t="shared" si="41"/>
        <v/>
      </c>
      <c r="AQ82" s="1564" t="str">
        <f t="shared" si="42"/>
        <v/>
      </c>
    </row>
    <row r="83" spans="5:43">
      <c r="E83" s="1564" t="str">
        <f t="shared" si="24"/>
        <v/>
      </c>
      <c r="G83" s="1564" t="str">
        <f t="shared" si="24"/>
        <v/>
      </c>
      <c r="I83" s="1564" t="str">
        <f t="shared" si="25"/>
        <v/>
      </c>
      <c r="K83" s="1564" t="str">
        <f t="shared" si="26"/>
        <v/>
      </c>
      <c r="M83" s="1564" t="str">
        <f t="shared" si="27"/>
        <v/>
      </c>
      <c r="O83" s="1564" t="str">
        <f t="shared" si="28"/>
        <v/>
      </c>
      <c r="Q83" s="1564" t="str">
        <f t="shared" si="29"/>
        <v/>
      </c>
      <c r="S83" s="1564" t="str">
        <f t="shared" si="30"/>
        <v/>
      </c>
      <c r="U83" s="1564" t="str">
        <f t="shared" si="31"/>
        <v/>
      </c>
      <c r="W83" s="1564" t="str">
        <f t="shared" si="32"/>
        <v/>
      </c>
      <c r="Y83" s="1564" t="str">
        <f t="shared" si="33"/>
        <v/>
      </c>
      <c r="AA83" s="1564" t="str">
        <f t="shared" si="34"/>
        <v/>
      </c>
      <c r="AC83" s="1564" t="str">
        <f t="shared" si="35"/>
        <v/>
      </c>
      <c r="AE83" s="1564" t="str">
        <f t="shared" si="36"/>
        <v/>
      </c>
      <c r="AG83" s="1564" t="str">
        <f t="shared" si="37"/>
        <v/>
      </c>
      <c r="AI83" s="1564" t="str">
        <f t="shared" si="38"/>
        <v/>
      </c>
      <c r="AK83" s="1564" t="str">
        <f t="shared" si="39"/>
        <v/>
      </c>
      <c r="AM83" s="1564" t="str">
        <f t="shared" si="40"/>
        <v/>
      </c>
      <c r="AO83" s="1564" t="str">
        <f t="shared" si="41"/>
        <v/>
      </c>
      <c r="AQ83" s="1564" t="str">
        <f t="shared" si="42"/>
        <v/>
      </c>
    </row>
    <row r="84" spans="5:43">
      <c r="E84" s="1564" t="str">
        <f t="shared" si="24"/>
        <v/>
      </c>
      <c r="G84" s="1564" t="str">
        <f t="shared" si="24"/>
        <v/>
      </c>
      <c r="I84" s="1564" t="str">
        <f t="shared" si="25"/>
        <v/>
      </c>
      <c r="K84" s="1564" t="str">
        <f t="shared" si="26"/>
        <v/>
      </c>
      <c r="M84" s="1564" t="str">
        <f t="shared" si="27"/>
        <v/>
      </c>
      <c r="O84" s="1564" t="str">
        <f t="shared" si="28"/>
        <v/>
      </c>
      <c r="Q84" s="1564" t="str">
        <f t="shared" si="29"/>
        <v/>
      </c>
      <c r="S84" s="1564" t="str">
        <f t="shared" si="30"/>
        <v/>
      </c>
      <c r="U84" s="1564" t="str">
        <f t="shared" si="31"/>
        <v/>
      </c>
      <c r="W84" s="1564" t="str">
        <f t="shared" si="32"/>
        <v/>
      </c>
      <c r="Y84" s="1564" t="str">
        <f t="shared" si="33"/>
        <v/>
      </c>
      <c r="AA84" s="1564" t="str">
        <f t="shared" si="34"/>
        <v/>
      </c>
      <c r="AC84" s="1564" t="str">
        <f t="shared" si="35"/>
        <v/>
      </c>
      <c r="AE84" s="1564" t="str">
        <f t="shared" si="36"/>
        <v/>
      </c>
      <c r="AG84" s="1564" t="str">
        <f t="shared" si="37"/>
        <v/>
      </c>
      <c r="AI84" s="1564" t="str">
        <f t="shared" si="38"/>
        <v/>
      </c>
      <c r="AK84" s="1564" t="str">
        <f t="shared" si="39"/>
        <v/>
      </c>
      <c r="AM84" s="1564" t="str">
        <f t="shared" si="40"/>
        <v/>
      </c>
      <c r="AO84" s="1564" t="str">
        <f t="shared" si="41"/>
        <v/>
      </c>
      <c r="AQ84" s="1564" t="str">
        <f t="shared" si="42"/>
        <v/>
      </c>
    </row>
    <row r="85" spans="5:43">
      <c r="E85" s="1564" t="str">
        <f t="shared" si="24"/>
        <v/>
      </c>
      <c r="G85" s="1564" t="str">
        <f t="shared" si="24"/>
        <v/>
      </c>
      <c r="I85" s="1564" t="str">
        <f t="shared" si="25"/>
        <v/>
      </c>
      <c r="K85" s="1564" t="str">
        <f t="shared" si="26"/>
        <v/>
      </c>
      <c r="M85" s="1564" t="str">
        <f t="shared" si="27"/>
        <v/>
      </c>
      <c r="O85" s="1564" t="str">
        <f t="shared" si="28"/>
        <v/>
      </c>
      <c r="Q85" s="1564" t="str">
        <f t="shared" si="29"/>
        <v/>
      </c>
      <c r="S85" s="1564" t="str">
        <f t="shared" si="30"/>
        <v/>
      </c>
      <c r="U85" s="1564" t="str">
        <f t="shared" si="31"/>
        <v/>
      </c>
      <c r="W85" s="1564" t="str">
        <f t="shared" si="32"/>
        <v/>
      </c>
      <c r="Y85" s="1564" t="str">
        <f t="shared" si="33"/>
        <v/>
      </c>
      <c r="AA85" s="1564" t="str">
        <f t="shared" si="34"/>
        <v/>
      </c>
      <c r="AC85" s="1564" t="str">
        <f t="shared" si="35"/>
        <v/>
      </c>
      <c r="AE85" s="1564" t="str">
        <f t="shared" si="36"/>
        <v/>
      </c>
      <c r="AG85" s="1564" t="str">
        <f t="shared" si="37"/>
        <v/>
      </c>
      <c r="AI85" s="1564" t="str">
        <f t="shared" si="38"/>
        <v/>
      </c>
      <c r="AK85" s="1564" t="str">
        <f t="shared" si="39"/>
        <v/>
      </c>
      <c r="AM85" s="1564" t="str">
        <f t="shared" si="40"/>
        <v/>
      </c>
      <c r="AO85" s="1564" t="str">
        <f t="shared" si="41"/>
        <v/>
      </c>
      <c r="AQ85" s="1564" t="str">
        <f t="shared" si="42"/>
        <v/>
      </c>
    </row>
    <row r="86" spans="5:43">
      <c r="E86" s="1564" t="str">
        <f t="shared" si="24"/>
        <v/>
      </c>
      <c r="G86" s="1564" t="str">
        <f t="shared" si="24"/>
        <v/>
      </c>
      <c r="I86" s="1564" t="str">
        <f t="shared" si="25"/>
        <v/>
      </c>
      <c r="K86" s="1564" t="str">
        <f t="shared" si="26"/>
        <v/>
      </c>
      <c r="M86" s="1564" t="str">
        <f t="shared" si="27"/>
        <v/>
      </c>
      <c r="O86" s="1564" t="str">
        <f t="shared" si="28"/>
        <v/>
      </c>
      <c r="Q86" s="1564" t="str">
        <f t="shared" si="29"/>
        <v/>
      </c>
      <c r="S86" s="1564" t="str">
        <f t="shared" si="30"/>
        <v/>
      </c>
      <c r="U86" s="1564" t="str">
        <f t="shared" si="31"/>
        <v/>
      </c>
      <c r="W86" s="1564" t="str">
        <f t="shared" si="32"/>
        <v/>
      </c>
      <c r="Y86" s="1564" t="str">
        <f t="shared" si="33"/>
        <v/>
      </c>
      <c r="AA86" s="1564" t="str">
        <f t="shared" si="34"/>
        <v/>
      </c>
      <c r="AC86" s="1564" t="str">
        <f t="shared" si="35"/>
        <v/>
      </c>
      <c r="AE86" s="1564" t="str">
        <f t="shared" si="36"/>
        <v/>
      </c>
      <c r="AG86" s="1564" t="str">
        <f t="shared" si="37"/>
        <v/>
      </c>
      <c r="AI86" s="1564" t="str">
        <f t="shared" si="38"/>
        <v/>
      </c>
      <c r="AK86" s="1564" t="str">
        <f t="shared" si="39"/>
        <v/>
      </c>
      <c r="AM86" s="1564" t="str">
        <f t="shared" si="40"/>
        <v/>
      </c>
      <c r="AO86" s="1564" t="str">
        <f t="shared" si="41"/>
        <v/>
      </c>
      <c r="AQ86" s="1564" t="str">
        <f t="shared" si="42"/>
        <v/>
      </c>
    </row>
    <row r="87" spans="5:43">
      <c r="E87" s="1564" t="str">
        <f t="shared" si="24"/>
        <v/>
      </c>
      <c r="G87" s="1564" t="str">
        <f t="shared" si="24"/>
        <v/>
      </c>
      <c r="I87" s="1564" t="str">
        <f t="shared" si="25"/>
        <v/>
      </c>
      <c r="K87" s="1564" t="str">
        <f t="shared" si="26"/>
        <v/>
      </c>
      <c r="M87" s="1564" t="str">
        <f t="shared" si="27"/>
        <v/>
      </c>
      <c r="O87" s="1564" t="str">
        <f t="shared" si="28"/>
        <v/>
      </c>
      <c r="Q87" s="1564" t="str">
        <f t="shared" si="29"/>
        <v/>
      </c>
      <c r="S87" s="1564" t="str">
        <f t="shared" si="30"/>
        <v/>
      </c>
      <c r="U87" s="1564" t="str">
        <f t="shared" si="31"/>
        <v/>
      </c>
      <c r="W87" s="1564" t="str">
        <f t="shared" si="32"/>
        <v/>
      </c>
      <c r="Y87" s="1564" t="str">
        <f t="shared" si="33"/>
        <v/>
      </c>
      <c r="AA87" s="1564" t="str">
        <f t="shared" si="34"/>
        <v/>
      </c>
      <c r="AC87" s="1564" t="str">
        <f t="shared" si="35"/>
        <v/>
      </c>
      <c r="AE87" s="1564" t="str">
        <f t="shared" si="36"/>
        <v/>
      </c>
      <c r="AG87" s="1564" t="str">
        <f t="shared" si="37"/>
        <v/>
      </c>
      <c r="AI87" s="1564" t="str">
        <f t="shared" si="38"/>
        <v/>
      </c>
      <c r="AK87" s="1564" t="str">
        <f t="shared" si="39"/>
        <v/>
      </c>
      <c r="AM87" s="1564" t="str">
        <f t="shared" si="40"/>
        <v/>
      </c>
      <c r="AO87" s="1564" t="str">
        <f t="shared" si="41"/>
        <v/>
      </c>
      <c r="AQ87" s="1564" t="str">
        <f t="shared" si="42"/>
        <v/>
      </c>
    </row>
    <row r="88" spans="5:43">
      <c r="E88" s="1564" t="str">
        <f t="shared" si="24"/>
        <v/>
      </c>
      <c r="G88" s="1564" t="str">
        <f t="shared" si="24"/>
        <v/>
      </c>
      <c r="I88" s="1564" t="str">
        <f t="shared" si="25"/>
        <v/>
      </c>
      <c r="K88" s="1564" t="str">
        <f t="shared" si="26"/>
        <v/>
      </c>
      <c r="M88" s="1564" t="str">
        <f t="shared" si="27"/>
        <v/>
      </c>
      <c r="O88" s="1564" t="str">
        <f t="shared" si="28"/>
        <v/>
      </c>
      <c r="Q88" s="1564" t="str">
        <f t="shared" si="29"/>
        <v/>
      </c>
      <c r="S88" s="1564" t="str">
        <f t="shared" si="30"/>
        <v/>
      </c>
      <c r="U88" s="1564" t="str">
        <f t="shared" si="31"/>
        <v/>
      </c>
      <c r="W88" s="1564" t="str">
        <f t="shared" si="32"/>
        <v/>
      </c>
      <c r="Y88" s="1564" t="str">
        <f t="shared" si="33"/>
        <v/>
      </c>
      <c r="AA88" s="1564" t="str">
        <f t="shared" si="34"/>
        <v/>
      </c>
      <c r="AC88" s="1564" t="str">
        <f t="shared" si="35"/>
        <v/>
      </c>
      <c r="AE88" s="1564" t="str">
        <f t="shared" si="36"/>
        <v/>
      </c>
      <c r="AG88" s="1564" t="str">
        <f t="shared" si="37"/>
        <v/>
      </c>
      <c r="AI88" s="1564" t="str">
        <f t="shared" si="38"/>
        <v/>
      </c>
      <c r="AK88" s="1564" t="str">
        <f t="shared" si="39"/>
        <v/>
      </c>
      <c r="AM88" s="1564" t="str">
        <f t="shared" si="40"/>
        <v/>
      </c>
      <c r="AO88" s="1564" t="str">
        <f t="shared" si="41"/>
        <v/>
      </c>
      <c r="AQ88" s="1564" t="str">
        <f t="shared" si="42"/>
        <v/>
      </c>
    </row>
    <row r="89" spans="5:43">
      <c r="E89" s="1564" t="str">
        <f t="shared" si="24"/>
        <v/>
      </c>
      <c r="G89" s="1564" t="str">
        <f t="shared" si="24"/>
        <v/>
      </c>
      <c r="I89" s="1564" t="str">
        <f t="shared" si="25"/>
        <v/>
      </c>
      <c r="K89" s="1564" t="str">
        <f t="shared" si="26"/>
        <v/>
      </c>
      <c r="M89" s="1564" t="str">
        <f t="shared" si="27"/>
        <v/>
      </c>
      <c r="O89" s="1564" t="str">
        <f t="shared" si="28"/>
        <v/>
      </c>
      <c r="Q89" s="1564" t="str">
        <f t="shared" si="29"/>
        <v/>
      </c>
      <c r="S89" s="1564" t="str">
        <f t="shared" si="30"/>
        <v/>
      </c>
      <c r="U89" s="1564" t="str">
        <f t="shared" si="31"/>
        <v/>
      </c>
      <c r="W89" s="1564" t="str">
        <f t="shared" si="32"/>
        <v/>
      </c>
      <c r="Y89" s="1564" t="str">
        <f t="shared" si="33"/>
        <v/>
      </c>
      <c r="AA89" s="1564" t="str">
        <f t="shared" si="34"/>
        <v/>
      </c>
      <c r="AC89" s="1564" t="str">
        <f t="shared" si="35"/>
        <v/>
      </c>
      <c r="AE89" s="1564" t="str">
        <f t="shared" si="36"/>
        <v/>
      </c>
      <c r="AG89" s="1564" t="str">
        <f t="shared" si="37"/>
        <v/>
      </c>
      <c r="AI89" s="1564" t="str">
        <f t="shared" si="38"/>
        <v/>
      </c>
      <c r="AK89" s="1564" t="str">
        <f t="shared" si="39"/>
        <v/>
      </c>
      <c r="AM89" s="1564" t="str">
        <f t="shared" si="40"/>
        <v/>
      </c>
      <c r="AO89" s="1564" t="str">
        <f t="shared" si="41"/>
        <v/>
      </c>
      <c r="AQ89" s="1564" t="str">
        <f t="shared" si="42"/>
        <v/>
      </c>
    </row>
    <row r="90" spans="5:43">
      <c r="E90" s="1564" t="str">
        <f t="shared" si="24"/>
        <v/>
      </c>
      <c r="G90" s="1564" t="str">
        <f t="shared" si="24"/>
        <v/>
      </c>
      <c r="I90" s="1564" t="str">
        <f t="shared" si="25"/>
        <v/>
      </c>
      <c r="K90" s="1564" t="str">
        <f t="shared" si="26"/>
        <v/>
      </c>
      <c r="M90" s="1564" t="str">
        <f t="shared" si="27"/>
        <v/>
      </c>
      <c r="O90" s="1564" t="str">
        <f t="shared" si="28"/>
        <v/>
      </c>
      <c r="Q90" s="1564" t="str">
        <f t="shared" si="29"/>
        <v/>
      </c>
      <c r="S90" s="1564" t="str">
        <f t="shared" si="30"/>
        <v/>
      </c>
      <c r="U90" s="1564" t="str">
        <f t="shared" si="31"/>
        <v/>
      </c>
      <c r="W90" s="1564" t="str">
        <f t="shared" si="32"/>
        <v/>
      </c>
      <c r="Y90" s="1564" t="str">
        <f t="shared" si="33"/>
        <v/>
      </c>
      <c r="AA90" s="1564" t="str">
        <f t="shared" si="34"/>
        <v/>
      </c>
      <c r="AC90" s="1564" t="str">
        <f t="shared" si="35"/>
        <v/>
      </c>
      <c r="AE90" s="1564" t="str">
        <f t="shared" si="36"/>
        <v/>
      </c>
      <c r="AG90" s="1564" t="str">
        <f t="shared" si="37"/>
        <v/>
      </c>
      <c r="AI90" s="1564" t="str">
        <f t="shared" si="38"/>
        <v/>
      </c>
      <c r="AK90" s="1564" t="str">
        <f t="shared" si="39"/>
        <v/>
      </c>
      <c r="AM90" s="1564" t="str">
        <f t="shared" si="40"/>
        <v/>
      </c>
      <c r="AO90" s="1564" t="str">
        <f t="shared" si="41"/>
        <v/>
      </c>
      <c r="AQ90" s="1564" t="str">
        <f t="shared" si="42"/>
        <v/>
      </c>
    </row>
    <row r="91" spans="5:43">
      <c r="E91" s="1564" t="str">
        <f t="shared" si="24"/>
        <v/>
      </c>
      <c r="G91" s="1564" t="str">
        <f t="shared" si="24"/>
        <v/>
      </c>
      <c r="I91" s="1564" t="str">
        <f t="shared" si="25"/>
        <v/>
      </c>
      <c r="K91" s="1564" t="str">
        <f t="shared" si="26"/>
        <v/>
      </c>
      <c r="M91" s="1564" t="str">
        <f t="shared" si="27"/>
        <v/>
      </c>
      <c r="O91" s="1564" t="str">
        <f t="shared" si="28"/>
        <v/>
      </c>
      <c r="Q91" s="1564" t="str">
        <f t="shared" si="29"/>
        <v/>
      </c>
      <c r="S91" s="1564" t="str">
        <f t="shared" si="30"/>
        <v/>
      </c>
      <c r="U91" s="1564" t="str">
        <f t="shared" si="31"/>
        <v/>
      </c>
      <c r="W91" s="1564" t="str">
        <f t="shared" si="32"/>
        <v/>
      </c>
      <c r="Y91" s="1564" t="str">
        <f t="shared" si="33"/>
        <v/>
      </c>
      <c r="AA91" s="1564" t="str">
        <f t="shared" si="34"/>
        <v/>
      </c>
      <c r="AC91" s="1564" t="str">
        <f t="shared" si="35"/>
        <v/>
      </c>
      <c r="AE91" s="1564" t="str">
        <f t="shared" si="36"/>
        <v/>
      </c>
      <c r="AG91" s="1564" t="str">
        <f t="shared" si="37"/>
        <v/>
      </c>
      <c r="AI91" s="1564" t="str">
        <f t="shared" si="38"/>
        <v/>
      </c>
      <c r="AK91" s="1564" t="str">
        <f t="shared" si="39"/>
        <v/>
      </c>
      <c r="AM91" s="1564" t="str">
        <f t="shared" si="40"/>
        <v/>
      </c>
      <c r="AO91" s="1564" t="str">
        <f t="shared" si="41"/>
        <v/>
      </c>
      <c r="AQ91" s="1564" t="str">
        <f t="shared" si="42"/>
        <v/>
      </c>
    </row>
    <row r="92" spans="5:43">
      <c r="E92" s="1564" t="str">
        <f t="shared" si="24"/>
        <v/>
      </c>
      <c r="G92" s="1564" t="str">
        <f t="shared" si="24"/>
        <v/>
      </c>
      <c r="I92" s="1564" t="str">
        <f t="shared" si="25"/>
        <v/>
      </c>
      <c r="K92" s="1564" t="str">
        <f t="shared" si="26"/>
        <v/>
      </c>
      <c r="M92" s="1564" t="str">
        <f t="shared" si="27"/>
        <v/>
      </c>
      <c r="O92" s="1564" t="str">
        <f t="shared" si="28"/>
        <v/>
      </c>
      <c r="Q92" s="1564" t="str">
        <f t="shared" si="29"/>
        <v/>
      </c>
      <c r="S92" s="1564" t="str">
        <f t="shared" si="30"/>
        <v/>
      </c>
      <c r="U92" s="1564" t="str">
        <f t="shared" si="31"/>
        <v/>
      </c>
      <c r="W92" s="1564" t="str">
        <f t="shared" si="32"/>
        <v/>
      </c>
      <c r="Y92" s="1564" t="str">
        <f t="shared" si="33"/>
        <v/>
      </c>
      <c r="AA92" s="1564" t="str">
        <f t="shared" si="34"/>
        <v/>
      </c>
      <c r="AC92" s="1564" t="str">
        <f t="shared" si="35"/>
        <v/>
      </c>
      <c r="AE92" s="1564" t="str">
        <f t="shared" si="36"/>
        <v/>
      </c>
      <c r="AG92" s="1564" t="str">
        <f t="shared" si="37"/>
        <v/>
      </c>
      <c r="AI92" s="1564" t="str">
        <f t="shared" si="38"/>
        <v/>
      </c>
      <c r="AK92" s="1564" t="str">
        <f t="shared" si="39"/>
        <v/>
      </c>
      <c r="AM92" s="1564" t="str">
        <f t="shared" si="40"/>
        <v/>
      </c>
      <c r="AO92" s="1564" t="str">
        <f t="shared" si="41"/>
        <v/>
      </c>
      <c r="AQ92" s="1564" t="str">
        <f t="shared" si="42"/>
        <v/>
      </c>
    </row>
    <row r="93" spans="5:43">
      <c r="E93" s="1564" t="str">
        <f t="shared" ref="E93:G108" si="43">IF(OR($B93=0,D93=0),"",D93/$B93)</f>
        <v/>
      </c>
      <c r="G93" s="1564" t="str">
        <f t="shared" si="43"/>
        <v/>
      </c>
      <c r="I93" s="1564" t="str">
        <f t="shared" si="25"/>
        <v/>
      </c>
      <c r="K93" s="1564" t="str">
        <f t="shared" si="26"/>
        <v/>
      </c>
      <c r="M93" s="1564" t="str">
        <f t="shared" si="27"/>
        <v/>
      </c>
      <c r="O93" s="1564" t="str">
        <f t="shared" si="28"/>
        <v/>
      </c>
      <c r="Q93" s="1564" t="str">
        <f t="shared" si="29"/>
        <v/>
      </c>
      <c r="S93" s="1564" t="str">
        <f t="shared" si="30"/>
        <v/>
      </c>
      <c r="U93" s="1564" t="str">
        <f t="shared" si="31"/>
        <v/>
      </c>
      <c r="W93" s="1564" t="str">
        <f t="shared" si="32"/>
        <v/>
      </c>
      <c r="Y93" s="1564" t="str">
        <f t="shared" si="33"/>
        <v/>
      </c>
      <c r="AA93" s="1564" t="str">
        <f t="shared" si="34"/>
        <v/>
      </c>
      <c r="AC93" s="1564" t="str">
        <f t="shared" si="35"/>
        <v/>
      </c>
      <c r="AE93" s="1564" t="str">
        <f t="shared" si="36"/>
        <v/>
      </c>
      <c r="AG93" s="1564" t="str">
        <f t="shared" si="37"/>
        <v/>
      </c>
      <c r="AI93" s="1564" t="str">
        <f t="shared" si="38"/>
        <v/>
      </c>
      <c r="AK93" s="1564" t="str">
        <f t="shared" si="39"/>
        <v/>
      </c>
      <c r="AM93" s="1564" t="str">
        <f t="shared" si="40"/>
        <v/>
      </c>
      <c r="AO93" s="1564" t="str">
        <f t="shared" si="41"/>
        <v/>
      </c>
      <c r="AQ93" s="1564" t="str">
        <f t="shared" si="42"/>
        <v/>
      </c>
    </row>
    <row r="94" spans="5:43">
      <c r="E94" s="1564" t="str">
        <f t="shared" si="43"/>
        <v/>
      </c>
      <c r="G94" s="1564" t="str">
        <f t="shared" si="43"/>
        <v/>
      </c>
      <c r="I94" s="1564" t="str">
        <f t="shared" si="25"/>
        <v/>
      </c>
      <c r="K94" s="1564" t="str">
        <f t="shared" si="26"/>
        <v/>
      </c>
      <c r="M94" s="1564" t="str">
        <f t="shared" si="27"/>
        <v/>
      </c>
      <c r="O94" s="1564" t="str">
        <f t="shared" si="28"/>
        <v/>
      </c>
      <c r="Q94" s="1564" t="str">
        <f t="shared" si="29"/>
        <v/>
      </c>
      <c r="S94" s="1564" t="str">
        <f t="shared" si="30"/>
        <v/>
      </c>
      <c r="U94" s="1564" t="str">
        <f t="shared" si="31"/>
        <v/>
      </c>
      <c r="W94" s="1564" t="str">
        <f t="shared" si="32"/>
        <v/>
      </c>
      <c r="Y94" s="1564" t="str">
        <f t="shared" si="33"/>
        <v/>
      </c>
      <c r="AA94" s="1564" t="str">
        <f t="shared" si="34"/>
        <v/>
      </c>
      <c r="AC94" s="1564" t="str">
        <f t="shared" si="35"/>
        <v/>
      </c>
      <c r="AE94" s="1564" t="str">
        <f t="shared" si="36"/>
        <v/>
      </c>
      <c r="AG94" s="1564" t="str">
        <f t="shared" si="37"/>
        <v/>
      </c>
      <c r="AI94" s="1564" t="str">
        <f t="shared" si="38"/>
        <v/>
      </c>
      <c r="AK94" s="1564" t="str">
        <f t="shared" si="39"/>
        <v/>
      </c>
      <c r="AM94" s="1564" t="str">
        <f t="shared" si="40"/>
        <v/>
      </c>
      <c r="AO94" s="1564" t="str">
        <f t="shared" si="41"/>
        <v/>
      </c>
      <c r="AQ94" s="1564" t="str">
        <f t="shared" si="42"/>
        <v/>
      </c>
    </row>
    <row r="95" spans="5:43">
      <c r="E95" s="1564" t="str">
        <f t="shared" si="43"/>
        <v/>
      </c>
      <c r="G95" s="1564" t="str">
        <f t="shared" si="43"/>
        <v/>
      </c>
      <c r="I95" s="1564" t="str">
        <f t="shared" si="25"/>
        <v/>
      </c>
      <c r="K95" s="1564" t="str">
        <f t="shared" si="26"/>
        <v/>
      </c>
      <c r="M95" s="1564" t="str">
        <f t="shared" si="27"/>
        <v/>
      </c>
      <c r="O95" s="1564" t="str">
        <f t="shared" si="28"/>
        <v/>
      </c>
      <c r="Q95" s="1564" t="str">
        <f t="shared" si="29"/>
        <v/>
      </c>
      <c r="S95" s="1564" t="str">
        <f t="shared" si="30"/>
        <v/>
      </c>
      <c r="U95" s="1564" t="str">
        <f t="shared" si="31"/>
        <v/>
      </c>
      <c r="W95" s="1564" t="str">
        <f t="shared" si="32"/>
        <v/>
      </c>
      <c r="Y95" s="1564" t="str">
        <f t="shared" si="33"/>
        <v/>
      </c>
      <c r="AA95" s="1564" t="str">
        <f t="shared" si="34"/>
        <v/>
      </c>
      <c r="AC95" s="1564" t="str">
        <f t="shared" si="35"/>
        <v/>
      </c>
      <c r="AE95" s="1564" t="str">
        <f t="shared" si="36"/>
        <v/>
      </c>
      <c r="AG95" s="1564" t="str">
        <f t="shared" si="37"/>
        <v/>
      </c>
      <c r="AI95" s="1564" t="str">
        <f t="shared" si="38"/>
        <v/>
      </c>
      <c r="AK95" s="1564" t="str">
        <f t="shared" si="39"/>
        <v/>
      </c>
      <c r="AM95" s="1564" t="str">
        <f t="shared" si="40"/>
        <v/>
      </c>
      <c r="AO95" s="1564" t="str">
        <f t="shared" si="41"/>
        <v/>
      </c>
      <c r="AQ95" s="1564" t="str">
        <f t="shared" si="42"/>
        <v/>
      </c>
    </row>
    <row r="96" spans="5:43">
      <c r="E96" s="1564" t="str">
        <f t="shared" si="43"/>
        <v/>
      </c>
      <c r="G96" s="1564" t="str">
        <f t="shared" si="43"/>
        <v/>
      </c>
      <c r="I96" s="1564" t="str">
        <f t="shared" si="25"/>
        <v/>
      </c>
      <c r="K96" s="1564" t="str">
        <f t="shared" si="26"/>
        <v/>
      </c>
      <c r="M96" s="1564" t="str">
        <f t="shared" si="27"/>
        <v/>
      </c>
      <c r="O96" s="1564" t="str">
        <f t="shared" si="28"/>
        <v/>
      </c>
      <c r="Q96" s="1564" t="str">
        <f t="shared" si="29"/>
        <v/>
      </c>
      <c r="S96" s="1564" t="str">
        <f t="shared" si="30"/>
        <v/>
      </c>
      <c r="U96" s="1564" t="str">
        <f t="shared" si="31"/>
        <v/>
      </c>
      <c r="W96" s="1564" t="str">
        <f t="shared" si="32"/>
        <v/>
      </c>
      <c r="Y96" s="1564" t="str">
        <f t="shared" si="33"/>
        <v/>
      </c>
      <c r="AA96" s="1564" t="str">
        <f t="shared" si="34"/>
        <v/>
      </c>
      <c r="AC96" s="1564" t="str">
        <f t="shared" si="35"/>
        <v/>
      </c>
      <c r="AE96" s="1564" t="str">
        <f t="shared" si="36"/>
        <v/>
      </c>
      <c r="AG96" s="1564" t="str">
        <f t="shared" si="37"/>
        <v/>
      </c>
      <c r="AI96" s="1564" t="str">
        <f t="shared" si="38"/>
        <v/>
      </c>
      <c r="AK96" s="1564" t="str">
        <f t="shared" si="39"/>
        <v/>
      </c>
      <c r="AM96" s="1564" t="str">
        <f t="shared" si="40"/>
        <v/>
      </c>
      <c r="AO96" s="1564" t="str">
        <f t="shared" si="41"/>
        <v/>
      </c>
      <c r="AQ96" s="1564" t="str">
        <f t="shared" si="42"/>
        <v/>
      </c>
    </row>
    <row r="97" spans="5:43">
      <c r="E97" s="1564" t="str">
        <f t="shared" si="43"/>
        <v/>
      </c>
      <c r="G97" s="1564" t="str">
        <f t="shared" si="43"/>
        <v/>
      </c>
      <c r="I97" s="1564" t="str">
        <f t="shared" si="25"/>
        <v/>
      </c>
      <c r="K97" s="1564" t="str">
        <f t="shared" si="26"/>
        <v/>
      </c>
      <c r="M97" s="1564" t="str">
        <f t="shared" si="27"/>
        <v/>
      </c>
      <c r="O97" s="1564" t="str">
        <f t="shared" si="28"/>
        <v/>
      </c>
      <c r="Q97" s="1564" t="str">
        <f t="shared" si="29"/>
        <v/>
      </c>
      <c r="S97" s="1564" t="str">
        <f t="shared" si="30"/>
        <v/>
      </c>
      <c r="U97" s="1564" t="str">
        <f t="shared" si="31"/>
        <v/>
      </c>
      <c r="W97" s="1564" t="str">
        <f t="shared" si="32"/>
        <v/>
      </c>
      <c r="Y97" s="1564" t="str">
        <f t="shared" si="33"/>
        <v/>
      </c>
      <c r="AA97" s="1564" t="str">
        <f t="shared" si="34"/>
        <v/>
      </c>
      <c r="AC97" s="1564" t="str">
        <f t="shared" si="35"/>
        <v/>
      </c>
      <c r="AE97" s="1564" t="str">
        <f t="shared" si="36"/>
        <v/>
      </c>
      <c r="AG97" s="1564" t="str">
        <f t="shared" si="37"/>
        <v/>
      </c>
      <c r="AI97" s="1564" t="str">
        <f t="shared" si="38"/>
        <v/>
      </c>
      <c r="AK97" s="1564" t="str">
        <f t="shared" si="39"/>
        <v/>
      </c>
      <c r="AM97" s="1564" t="str">
        <f t="shared" si="40"/>
        <v/>
      </c>
      <c r="AO97" s="1564" t="str">
        <f t="shared" si="41"/>
        <v/>
      </c>
      <c r="AQ97" s="1564" t="str">
        <f t="shared" si="42"/>
        <v/>
      </c>
    </row>
    <row r="98" spans="5:43">
      <c r="E98" s="1564" t="str">
        <f t="shared" si="43"/>
        <v/>
      </c>
      <c r="G98" s="1564" t="str">
        <f t="shared" si="43"/>
        <v/>
      </c>
      <c r="I98" s="1564" t="str">
        <f t="shared" si="25"/>
        <v/>
      </c>
      <c r="K98" s="1564" t="str">
        <f t="shared" si="26"/>
        <v/>
      </c>
      <c r="M98" s="1564" t="str">
        <f t="shared" si="27"/>
        <v/>
      </c>
      <c r="O98" s="1564" t="str">
        <f t="shared" si="28"/>
        <v/>
      </c>
      <c r="Q98" s="1564" t="str">
        <f t="shared" si="29"/>
        <v/>
      </c>
      <c r="S98" s="1564" t="str">
        <f t="shared" si="30"/>
        <v/>
      </c>
      <c r="U98" s="1564" t="str">
        <f t="shared" si="31"/>
        <v/>
      </c>
      <c r="W98" s="1564" t="str">
        <f t="shared" si="32"/>
        <v/>
      </c>
      <c r="Y98" s="1564" t="str">
        <f t="shared" si="33"/>
        <v/>
      </c>
      <c r="AA98" s="1564" t="str">
        <f t="shared" si="34"/>
        <v/>
      </c>
      <c r="AC98" s="1564" t="str">
        <f t="shared" si="35"/>
        <v/>
      </c>
      <c r="AE98" s="1564" t="str">
        <f t="shared" si="36"/>
        <v/>
      </c>
      <c r="AG98" s="1564" t="str">
        <f t="shared" si="37"/>
        <v/>
      </c>
      <c r="AI98" s="1564" t="str">
        <f t="shared" si="38"/>
        <v/>
      </c>
      <c r="AK98" s="1564" t="str">
        <f t="shared" si="39"/>
        <v/>
      </c>
      <c r="AM98" s="1564" t="str">
        <f t="shared" si="40"/>
        <v/>
      </c>
      <c r="AO98" s="1564" t="str">
        <f t="shared" si="41"/>
        <v/>
      </c>
      <c r="AQ98" s="1564" t="str">
        <f t="shared" si="42"/>
        <v/>
      </c>
    </row>
    <row r="99" spans="5:43">
      <c r="E99" s="1564" t="str">
        <f t="shared" si="43"/>
        <v/>
      </c>
      <c r="G99" s="1564" t="str">
        <f t="shared" si="43"/>
        <v/>
      </c>
      <c r="I99" s="1564" t="str">
        <f t="shared" si="25"/>
        <v/>
      </c>
      <c r="K99" s="1564" t="str">
        <f t="shared" si="26"/>
        <v/>
      </c>
      <c r="M99" s="1564" t="str">
        <f t="shared" si="27"/>
        <v/>
      </c>
      <c r="O99" s="1564" t="str">
        <f t="shared" si="28"/>
        <v/>
      </c>
      <c r="Q99" s="1564" t="str">
        <f t="shared" si="29"/>
        <v/>
      </c>
      <c r="S99" s="1564" t="str">
        <f t="shared" si="30"/>
        <v/>
      </c>
      <c r="U99" s="1564" t="str">
        <f t="shared" si="31"/>
        <v/>
      </c>
      <c r="W99" s="1564" t="str">
        <f t="shared" si="32"/>
        <v/>
      </c>
      <c r="Y99" s="1564" t="str">
        <f t="shared" si="33"/>
        <v/>
      </c>
      <c r="AA99" s="1564" t="str">
        <f t="shared" si="34"/>
        <v/>
      </c>
      <c r="AC99" s="1564" t="str">
        <f t="shared" si="35"/>
        <v/>
      </c>
      <c r="AE99" s="1564" t="str">
        <f t="shared" si="36"/>
        <v/>
      </c>
      <c r="AG99" s="1564" t="str">
        <f t="shared" si="37"/>
        <v/>
      </c>
      <c r="AI99" s="1564" t="str">
        <f t="shared" si="38"/>
        <v/>
      </c>
      <c r="AK99" s="1564" t="str">
        <f t="shared" si="39"/>
        <v/>
      </c>
      <c r="AM99" s="1564" t="str">
        <f t="shared" si="40"/>
        <v/>
      </c>
      <c r="AO99" s="1564" t="str">
        <f t="shared" si="41"/>
        <v/>
      </c>
      <c r="AQ99" s="1564" t="str">
        <f t="shared" si="42"/>
        <v/>
      </c>
    </row>
    <row r="100" spans="5:43">
      <c r="E100" s="1564" t="str">
        <f t="shared" si="43"/>
        <v/>
      </c>
      <c r="G100" s="1564" t="str">
        <f t="shared" si="43"/>
        <v/>
      </c>
      <c r="I100" s="1564" t="str">
        <f t="shared" si="25"/>
        <v/>
      </c>
      <c r="K100" s="1564" t="str">
        <f t="shared" si="26"/>
        <v/>
      </c>
      <c r="M100" s="1564" t="str">
        <f t="shared" si="27"/>
        <v/>
      </c>
      <c r="O100" s="1564" t="str">
        <f t="shared" si="28"/>
        <v/>
      </c>
      <c r="Q100" s="1564" t="str">
        <f t="shared" si="29"/>
        <v/>
      </c>
      <c r="S100" s="1564" t="str">
        <f t="shared" si="30"/>
        <v/>
      </c>
      <c r="U100" s="1564" t="str">
        <f t="shared" si="31"/>
        <v/>
      </c>
      <c r="W100" s="1564" t="str">
        <f t="shared" si="32"/>
        <v/>
      </c>
      <c r="Y100" s="1564" t="str">
        <f t="shared" si="33"/>
        <v/>
      </c>
      <c r="AA100" s="1564" t="str">
        <f t="shared" si="34"/>
        <v/>
      </c>
      <c r="AC100" s="1564" t="str">
        <f t="shared" si="35"/>
        <v/>
      </c>
      <c r="AE100" s="1564" t="str">
        <f t="shared" si="36"/>
        <v/>
      </c>
      <c r="AG100" s="1564" t="str">
        <f t="shared" si="37"/>
        <v/>
      </c>
      <c r="AI100" s="1564" t="str">
        <f t="shared" si="38"/>
        <v/>
      </c>
      <c r="AK100" s="1564" t="str">
        <f t="shared" si="39"/>
        <v/>
      </c>
      <c r="AM100" s="1564" t="str">
        <f t="shared" si="40"/>
        <v/>
      </c>
      <c r="AO100" s="1564" t="str">
        <f t="shared" si="41"/>
        <v/>
      </c>
      <c r="AQ100" s="1564" t="str">
        <f t="shared" si="42"/>
        <v/>
      </c>
    </row>
    <row r="101" spans="5:43">
      <c r="E101" s="1564" t="str">
        <f t="shared" si="43"/>
        <v/>
      </c>
      <c r="G101" s="1564" t="str">
        <f t="shared" si="43"/>
        <v/>
      </c>
      <c r="I101" s="1564" t="str">
        <f t="shared" si="25"/>
        <v/>
      </c>
      <c r="K101" s="1564" t="str">
        <f t="shared" si="26"/>
        <v/>
      </c>
      <c r="M101" s="1564" t="str">
        <f t="shared" si="27"/>
        <v/>
      </c>
      <c r="O101" s="1564" t="str">
        <f t="shared" si="28"/>
        <v/>
      </c>
      <c r="Q101" s="1564" t="str">
        <f t="shared" si="29"/>
        <v/>
      </c>
      <c r="S101" s="1564" t="str">
        <f t="shared" si="30"/>
        <v/>
      </c>
      <c r="U101" s="1564" t="str">
        <f t="shared" si="31"/>
        <v/>
      </c>
      <c r="W101" s="1564" t="str">
        <f t="shared" si="32"/>
        <v/>
      </c>
      <c r="Y101" s="1564" t="str">
        <f t="shared" si="33"/>
        <v/>
      </c>
      <c r="AA101" s="1564" t="str">
        <f t="shared" si="34"/>
        <v/>
      </c>
      <c r="AC101" s="1564" t="str">
        <f t="shared" si="35"/>
        <v/>
      </c>
      <c r="AE101" s="1564" t="str">
        <f t="shared" si="36"/>
        <v/>
      </c>
      <c r="AG101" s="1564" t="str">
        <f t="shared" si="37"/>
        <v/>
      </c>
      <c r="AI101" s="1564" t="str">
        <f t="shared" si="38"/>
        <v/>
      </c>
      <c r="AK101" s="1564" t="str">
        <f t="shared" si="39"/>
        <v/>
      </c>
      <c r="AM101" s="1564" t="str">
        <f t="shared" si="40"/>
        <v/>
      </c>
      <c r="AO101" s="1564" t="str">
        <f t="shared" si="41"/>
        <v/>
      </c>
      <c r="AQ101" s="1564" t="str">
        <f t="shared" si="42"/>
        <v/>
      </c>
    </row>
    <row r="102" spans="5:43">
      <c r="E102" s="1564" t="str">
        <f t="shared" si="43"/>
        <v/>
      </c>
      <c r="G102" s="1564" t="str">
        <f t="shared" si="43"/>
        <v/>
      </c>
      <c r="I102" s="1564" t="str">
        <f t="shared" si="25"/>
        <v/>
      </c>
      <c r="K102" s="1564" t="str">
        <f t="shared" si="26"/>
        <v/>
      </c>
      <c r="M102" s="1564" t="str">
        <f t="shared" si="27"/>
        <v/>
      </c>
      <c r="O102" s="1564" t="str">
        <f t="shared" si="28"/>
        <v/>
      </c>
      <c r="Q102" s="1564" t="str">
        <f t="shared" si="29"/>
        <v/>
      </c>
      <c r="S102" s="1564" t="str">
        <f t="shared" si="30"/>
        <v/>
      </c>
      <c r="U102" s="1564" t="str">
        <f t="shared" si="31"/>
        <v/>
      </c>
      <c r="W102" s="1564" t="str">
        <f t="shared" si="32"/>
        <v/>
      </c>
      <c r="Y102" s="1564" t="str">
        <f t="shared" si="33"/>
        <v/>
      </c>
      <c r="AA102" s="1564" t="str">
        <f t="shared" si="34"/>
        <v/>
      </c>
      <c r="AC102" s="1564" t="str">
        <f t="shared" si="35"/>
        <v/>
      </c>
      <c r="AE102" s="1564" t="str">
        <f t="shared" si="36"/>
        <v/>
      </c>
      <c r="AG102" s="1564" t="str">
        <f t="shared" si="37"/>
        <v/>
      </c>
      <c r="AI102" s="1564" t="str">
        <f t="shared" si="38"/>
        <v/>
      </c>
      <c r="AK102" s="1564" t="str">
        <f t="shared" si="39"/>
        <v/>
      </c>
      <c r="AM102" s="1564" t="str">
        <f t="shared" si="40"/>
        <v/>
      </c>
      <c r="AO102" s="1564" t="str">
        <f t="shared" si="41"/>
        <v/>
      </c>
      <c r="AQ102" s="1564" t="str">
        <f t="shared" si="42"/>
        <v/>
      </c>
    </row>
    <row r="103" spans="5:43">
      <c r="E103" s="1564" t="str">
        <f t="shared" si="43"/>
        <v/>
      </c>
      <c r="G103" s="1564" t="str">
        <f t="shared" si="43"/>
        <v/>
      </c>
      <c r="I103" s="1564" t="str">
        <f t="shared" si="25"/>
        <v/>
      </c>
      <c r="K103" s="1564" t="str">
        <f t="shared" si="26"/>
        <v/>
      </c>
      <c r="M103" s="1564" t="str">
        <f t="shared" si="27"/>
        <v/>
      </c>
      <c r="O103" s="1564" t="str">
        <f t="shared" si="28"/>
        <v/>
      </c>
      <c r="Q103" s="1564" t="str">
        <f t="shared" si="29"/>
        <v/>
      </c>
      <c r="S103" s="1564" t="str">
        <f t="shared" si="30"/>
        <v/>
      </c>
      <c r="U103" s="1564" t="str">
        <f t="shared" si="31"/>
        <v/>
      </c>
      <c r="W103" s="1564" t="str">
        <f t="shared" si="32"/>
        <v/>
      </c>
      <c r="Y103" s="1564" t="str">
        <f t="shared" si="33"/>
        <v/>
      </c>
      <c r="AA103" s="1564" t="str">
        <f t="shared" si="34"/>
        <v/>
      </c>
      <c r="AC103" s="1564" t="str">
        <f t="shared" si="35"/>
        <v/>
      </c>
      <c r="AE103" s="1564" t="str">
        <f t="shared" si="36"/>
        <v/>
      </c>
      <c r="AG103" s="1564" t="str">
        <f t="shared" si="37"/>
        <v/>
      </c>
      <c r="AI103" s="1564" t="str">
        <f t="shared" si="38"/>
        <v/>
      </c>
      <c r="AK103" s="1564" t="str">
        <f t="shared" si="39"/>
        <v/>
      </c>
      <c r="AM103" s="1564" t="str">
        <f t="shared" si="40"/>
        <v/>
      </c>
      <c r="AO103" s="1564" t="str">
        <f t="shared" si="41"/>
        <v/>
      </c>
      <c r="AQ103" s="1564" t="str">
        <f t="shared" si="42"/>
        <v/>
      </c>
    </row>
    <row r="104" spans="5:43">
      <c r="E104" s="1564" t="str">
        <f t="shared" si="43"/>
        <v/>
      </c>
      <c r="G104" s="1564" t="str">
        <f t="shared" si="43"/>
        <v/>
      </c>
      <c r="I104" s="1564" t="str">
        <f t="shared" si="25"/>
        <v/>
      </c>
      <c r="K104" s="1564" t="str">
        <f t="shared" si="26"/>
        <v/>
      </c>
      <c r="M104" s="1564" t="str">
        <f t="shared" si="27"/>
        <v/>
      </c>
      <c r="O104" s="1564" t="str">
        <f t="shared" si="28"/>
        <v/>
      </c>
      <c r="Q104" s="1564" t="str">
        <f t="shared" si="29"/>
        <v/>
      </c>
      <c r="S104" s="1564" t="str">
        <f t="shared" si="30"/>
        <v/>
      </c>
      <c r="U104" s="1564" t="str">
        <f t="shared" si="31"/>
        <v/>
      </c>
      <c r="W104" s="1564" t="str">
        <f t="shared" si="32"/>
        <v/>
      </c>
      <c r="Y104" s="1564" t="str">
        <f t="shared" si="33"/>
        <v/>
      </c>
      <c r="AA104" s="1564" t="str">
        <f t="shared" si="34"/>
        <v/>
      </c>
      <c r="AC104" s="1564" t="str">
        <f t="shared" si="35"/>
        <v/>
      </c>
      <c r="AE104" s="1564" t="str">
        <f t="shared" si="36"/>
        <v/>
      </c>
      <c r="AG104" s="1564" t="str">
        <f t="shared" si="37"/>
        <v/>
      </c>
      <c r="AI104" s="1564" t="str">
        <f t="shared" si="38"/>
        <v/>
      </c>
      <c r="AK104" s="1564" t="str">
        <f t="shared" si="39"/>
        <v/>
      </c>
      <c r="AM104" s="1564" t="str">
        <f t="shared" si="40"/>
        <v/>
      </c>
      <c r="AO104" s="1564" t="str">
        <f t="shared" si="41"/>
        <v/>
      </c>
      <c r="AQ104" s="1564" t="str">
        <f t="shared" si="42"/>
        <v/>
      </c>
    </row>
    <row r="105" spans="5:43">
      <c r="E105" s="1564" t="str">
        <f t="shared" si="43"/>
        <v/>
      </c>
      <c r="G105" s="1564" t="str">
        <f t="shared" si="43"/>
        <v/>
      </c>
      <c r="I105" s="1564" t="str">
        <f t="shared" si="25"/>
        <v/>
      </c>
      <c r="K105" s="1564" t="str">
        <f t="shared" si="26"/>
        <v/>
      </c>
      <c r="M105" s="1564" t="str">
        <f t="shared" si="27"/>
        <v/>
      </c>
      <c r="O105" s="1564" t="str">
        <f t="shared" si="28"/>
        <v/>
      </c>
      <c r="Q105" s="1564" t="str">
        <f t="shared" si="29"/>
        <v/>
      </c>
      <c r="S105" s="1564" t="str">
        <f t="shared" si="30"/>
        <v/>
      </c>
      <c r="U105" s="1564" t="str">
        <f t="shared" si="31"/>
        <v/>
      </c>
      <c r="W105" s="1564" t="str">
        <f t="shared" si="32"/>
        <v/>
      </c>
      <c r="Y105" s="1564" t="str">
        <f t="shared" si="33"/>
        <v/>
      </c>
      <c r="AA105" s="1564" t="str">
        <f t="shared" si="34"/>
        <v/>
      </c>
      <c r="AC105" s="1564" t="str">
        <f t="shared" si="35"/>
        <v/>
      </c>
      <c r="AE105" s="1564" t="str">
        <f t="shared" si="36"/>
        <v/>
      </c>
      <c r="AG105" s="1564" t="str">
        <f t="shared" si="37"/>
        <v/>
      </c>
      <c r="AI105" s="1564" t="str">
        <f t="shared" si="38"/>
        <v/>
      </c>
      <c r="AK105" s="1564" t="str">
        <f t="shared" si="39"/>
        <v/>
      </c>
      <c r="AM105" s="1564" t="str">
        <f t="shared" si="40"/>
        <v/>
      </c>
      <c r="AO105" s="1564" t="str">
        <f t="shared" si="41"/>
        <v/>
      </c>
      <c r="AQ105" s="1564" t="str">
        <f t="shared" si="42"/>
        <v/>
      </c>
    </row>
    <row r="106" spans="5:43">
      <c r="E106" s="1564" t="str">
        <f t="shared" si="43"/>
        <v/>
      </c>
      <c r="G106" s="1564" t="str">
        <f t="shared" si="43"/>
        <v/>
      </c>
      <c r="I106" s="1564" t="str">
        <f t="shared" si="25"/>
        <v/>
      </c>
      <c r="K106" s="1564" t="str">
        <f t="shared" si="26"/>
        <v/>
      </c>
      <c r="M106" s="1564" t="str">
        <f t="shared" si="27"/>
        <v/>
      </c>
      <c r="O106" s="1564" t="str">
        <f t="shared" si="28"/>
        <v/>
      </c>
      <c r="Q106" s="1564" t="str">
        <f t="shared" si="29"/>
        <v/>
      </c>
      <c r="S106" s="1564" t="str">
        <f t="shared" si="30"/>
        <v/>
      </c>
      <c r="U106" s="1564" t="str">
        <f t="shared" si="31"/>
        <v/>
      </c>
      <c r="W106" s="1564" t="str">
        <f t="shared" si="32"/>
        <v/>
      </c>
      <c r="Y106" s="1564" t="str">
        <f t="shared" si="33"/>
        <v/>
      </c>
      <c r="AA106" s="1564" t="str">
        <f t="shared" si="34"/>
        <v/>
      </c>
      <c r="AC106" s="1564" t="str">
        <f t="shared" si="35"/>
        <v/>
      </c>
      <c r="AE106" s="1564" t="str">
        <f t="shared" si="36"/>
        <v/>
      </c>
      <c r="AG106" s="1564" t="str">
        <f t="shared" si="37"/>
        <v/>
      </c>
      <c r="AI106" s="1564" t="str">
        <f t="shared" si="38"/>
        <v/>
      </c>
      <c r="AK106" s="1564" t="str">
        <f t="shared" si="39"/>
        <v/>
      </c>
      <c r="AM106" s="1564" t="str">
        <f t="shared" si="40"/>
        <v/>
      </c>
      <c r="AO106" s="1564" t="str">
        <f t="shared" si="41"/>
        <v/>
      </c>
      <c r="AQ106" s="1564" t="str">
        <f t="shared" si="42"/>
        <v/>
      </c>
    </row>
    <row r="107" spans="5:43">
      <c r="E107" s="1564" t="str">
        <f t="shared" si="43"/>
        <v/>
      </c>
      <c r="G107" s="1564" t="str">
        <f t="shared" si="43"/>
        <v/>
      </c>
      <c r="I107" s="1564" t="str">
        <f t="shared" si="25"/>
        <v/>
      </c>
      <c r="K107" s="1564" t="str">
        <f t="shared" si="26"/>
        <v/>
      </c>
      <c r="M107" s="1564" t="str">
        <f t="shared" si="27"/>
        <v/>
      </c>
      <c r="O107" s="1564" t="str">
        <f t="shared" si="28"/>
        <v/>
      </c>
      <c r="Q107" s="1564" t="str">
        <f t="shared" si="29"/>
        <v/>
      </c>
      <c r="S107" s="1564" t="str">
        <f t="shared" si="30"/>
        <v/>
      </c>
      <c r="U107" s="1564" t="str">
        <f t="shared" si="31"/>
        <v/>
      </c>
      <c r="W107" s="1564" t="str">
        <f t="shared" si="32"/>
        <v/>
      </c>
      <c r="Y107" s="1564" t="str">
        <f t="shared" si="33"/>
        <v/>
      </c>
      <c r="AA107" s="1564" t="str">
        <f t="shared" si="34"/>
        <v/>
      </c>
      <c r="AC107" s="1564" t="str">
        <f t="shared" si="35"/>
        <v/>
      </c>
      <c r="AE107" s="1564" t="str">
        <f t="shared" si="36"/>
        <v/>
      </c>
      <c r="AG107" s="1564" t="str">
        <f t="shared" si="37"/>
        <v/>
      </c>
      <c r="AI107" s="1564" t="str">
        <f t="shared" si="38"/>
        <v/>
      </c>
      <c r="AK107" s="1564" t="str">
        <f t="shared" si="39"/>
        <v/>
      </c>
      <c r="AM107" s="1564" t="str">
        <f t="shared" si="40"/>
        <v/>
      </c>
      <c r="AO107" s="1564" t="str">
        <f t="shared" si="41"/>
        <v/>
      </c>
      <c r="AQ107" s="1564" t="str">
        <f t="shared" si="42"/>
        <v/>
      </c>
    </row>
    <row r="108" spans="5:43">
      <c r="E108" s="1564" t="str">
        <f t="shared" si="43"/>
        <v/>
      </c>
      <c r="G108" s="1564" t="str">
        <f t="shared" si="43"/>
        <v/>
      </c>
      <c r="I108" s="1564" t="str">
        <f t="shared" si="25"/>
        <v/>
      </c>
      <c r="K108" s="1564" t="str">
        <f t="shared" si="26"/>
        <v/>
      </c>
      <c r="M108" s="1564" t="str">
        <f t="shared" si="27"/>
        <v/>
      </c>
      <c r="O108" s="1564" t="str">
        <f t="shared" si="28"/>
        <v/>
      </c>
      <c r="Q108" s="1564" t="str">
        <f t="shared" si="29"/>
        <v/>
      </c>
      <c r="S108" s="1564" t="str">
        <f t="shared" si="30"/>
        <v/>
      </c>
      <c r="U108" s="1564" t="str">
        <f t="shared" si="31"/>
        <v/>
      </c>
      <c r="W108" s="1564" t="str">
        <f t="shared" si="32"/>
        <v/>
      </c>
      <c r="Y108" s="1564" t="str">
        <f t="shared" si="33"/>
        <v/>
      </c>
      <c r="AA108" s="1564" t="str">
        <f t="shared" si="34"/>
        <v/>
      </c>
      <c r="AC108" s="1564" t="str">
        <f t="shared" si="35"/>
        <v/>
      </c>
      <c r="AE108" s="1564" t="str">
        <f t="shared" si="36"/>
        <v/>
      </c>
      <c r="AG108" s="1564" t="str">
        <f t="shared" si="37"/>
        <v/>
      </c>
      <c r="AI108" s="1564" t="str">
        <f t="shared" si="38"/>
        <v/>
      </c>
      <c r="AK108" s="1564" t="str">
        <f t="shared" si="39"/>
        <v/>
      </c>
      <c r="AM108" s="1564" t="str">
        <f t="shared" si="40"/>
        <v/>
      </c>
      <c r="AO108" s="1564" t="str">
        <f t="shared" si="41"/>
        <v/>
      </c>
      <c r="AQ108" s="1564" t="str">
        <f t="shared" si="42"/>
        <v/>
      </c>
    </row>
    <row r="109" spans="5:43">
      <c r="E109" s="1564" t="str">
        <f t="shared" ref="E109:G124" si="44">IF(OR($B109=0,D109=0),"",D109/$B109)</f>
        <v/>
      </c>
      <c r="G109" s="1564" t="str">
        <f t="shared" si="44"/>
        <v/>
      </c>
      <c r="I109" s="1564" t="str">
        <f t="shared" si="25"/>
        <v/>
      </c>
      <c r="K109" s="1564" t="str">
        <f t="shared" si="26"/>
        <v/>
      </c>
      <c r="M109" s="1564" t="str">
        <f t="shared" si="27"/>
        <v/>
      </c>
      <c r="O109" s="1564" t="str">
        <f t="shared" si="28"/>
        <v/>
      </c>
      <c r="Q109" s="1564" t="str">
        <f t="shared" si="29"/>
        <v/>
      </c>
      <c r="S109" s="1564" t="str">
        <f t="shared" si="30"/>
        <v/>
      </c>
      <c r="U109" s="1564" t="str">
        <f t="shared" si="31"/>
        <v/>
      </c>
      <c r="W109" s="1564" t="str">
        <f t="shared" si="32"/>
        <v/>
      </c>
      <c r="Y109" s="1564" t="str">
        <f t="shared" si="33"/>
        <v/>
      </c>
      <c r="AA109" s="1564" t="str">
        <f t="shared" si="34"/>
        <v/>
      </c>
      <c r="AC109" s="1564" t="str">
        <f t="shared" si="35"/>
        <v/>
      </c>
      <c r="AE109" s="1564" t="str">
        <f t="shared" si="36"/>
        <v/>
      </c>
      <c r="AG109" s="1564" t="str">
        <f t="shared" si="37"/>
        <v/>
      </c>
      <c r="AI109" s="1564" t="str">
        <f t="shared" si="38"/>
        <v/>
      </c>
      <c r="AK109" s="1564" t="str">
        <f t="shared" si="39"/>
        <v/>
      </c>
      <c r="AM109" s="1564" t="str">
        <f t="shared" si="40"/>
        <v/>
      </c>
      <c r="AO109" s="1564" t="str">
        <f t="shared" si="41"/>
        <v/>
      </c>
      <c r="AQ109" s="1564" t="str">
        <f t="shared" si="42"/>
        <v/>
      </c>
    </row>
    <row r="110" spans="5:43">
      <c r="E110" s="1564" t="str">
        <f t="shared" si="44"/>
        <v/>
      </c>
      <c r="G110" s="1564" t="str">
        <f t="shared" si="44"/>
        <v/>
      </c>
      <c r="I110" s="1564" t="str">
        <f t="shared" si="25"/>
        <v/>
      </c>
      <c r="K110" s="1564" t="str">
        <f t="shared" si="26"/>
        <v/>
      </c>
      <c r="M110" s="1564" t="str">
        <f t="shared" si="27"/>
        <v/>
      </c>
      <c r="O110" s="1564" t="str">
        <f t="shared" si="28"/>
        <v/>
      </c>
      <c r="Q110" s="1564" t="str">
        <f t="shared" si="29"/>
        <v/>
      </c>
      <c r="S110" s="1564" t="str">
        <f t="shared" si="30"/>
        <v/>
      </c>
      <c r="U110" s="1564" t="str">
        <f t="shared" si="31"/>
        <v/>
      </c>
      <c r="W110" s="1564" t="str">
        <f t="shared" si="32"/>
        <v/>
      </c>
      <c r="Y110" s="1564" t="str">
        <f t="shared" si="33"/>
        <v/>
      </c>
      <c r="AA110" s="1564" t="str">
        <f t="shared" si="34"/>
        <v/>
      </c>
      <c r="AC110" s="1564" t="str">
        <f t="shared" si="35"/>
        <v/>
      </c>
      <c r="AE110" s="1564" t="str">
        <f t="shared" si="36"/>
        <v/>
      </c>
      <c r="AG110" s="1564" t="str">
        <f t="shared" si="37"/>
        <v/>
      </c>
      <c r="AI110" s="1564" t="str">
        <f t="shared" si="38"/>
        <v/>
      </c>
      <c r="AK110" s="1564" t="str">
        <f t="shared" si="39"/>
        <v/>
      </c>
      <c r="AM110" s="1564" t="str">
        <f t="shared" si="40"/>
        <v/>
      </c>
      <c r="AO110" s="1564" t="str">
        <f t="shared" si="41"/>
        <v/>
      </c>
      <c r="AQ110" s="1564" t="str">
        <f t="shared" si="42"/>
        <v/>
      </c>
    </row>
    <row r="111" spans="5:43">
      <c r="E111" s="1564" t="str">
        <f t="shared" si="44"/>
        <v/>
      </c>
      <c r="G111" s="1564" t="str">
        <f t="shared" si="44"/>
        <v/>
      </c>
      <c r="I111" s="1564" t="str">
        <f t="shared" si="25"/>
        <v/>
      </c>
      <c r="K111" s="1564" t="str">
        <f t="shared" si="26"/>
        <v/>
      </c>
      <c r="M111" s="1564" t="str">
        <f t="shared" si="27"/>
        <v/>
      </c>
      <c r="O111" s="1564" t="str">
        <f t="shared" si="28"/>
        <v/>
      </c>
      <c r="Q111" s="1564" t="str">
        <f t="shared" si="29"/>
        <v/>
      </c>
      <c r="S111" s="1564" t="str">
        <f t="shared" si="30"/>
        <v/>
      </c>
      <c r="U111" s="1564" t="str">
        <f t="shared" si="31"/>
        <v/>
      </c>
      <c r="W111" s="1564" t="str">
        <f t="shared" si="32"/>
        <v/>
      </c>
      <c r="Y111" s="1564" t="str">
        <f t="shared" si="33"/>
        <v/>
      </c>
      <c r="AA111" s="1564" t="str">
        <f t="shared" si="34"/>
        <v/>
      </c>
      <c r="AC111" s="1564" t="str">
        <f t="shared" si="35"/>
        <v/>
      </c>
      <c r="AE111" s="1564" t="str">
        <f t="shared" si="36"/>
        <v/>
      </c>
      <c r="AG111" s="1564" t="str">
        <f t="shared" si="37"/>
        <v/>
      </c>
      <c r="AI111" s="1564" t="str">
        <f t="shared" si="38"/>
        <v/>
      </c>
      <c r="AK111" s="1564" t="str">
        <f t="shared" si="39"/>
        <v/>
      </c>
      <c r="AM111" s="1564" t="str">
        <f t="shared" si="40"/>
        <v/>
      </c>
      <c r="AO111" s="1564" t="str">
        <f t="shared" si="41"/>
        <v/>
      </c>
      <c r="AQ111" s="1564" t="str">
        <f t="shared" si="42"/>
        <v/>
      </c>
    </row>
    <row r="112" spans="5:43">
      <c r="E112" s="1564" t="str">
        <f t="shared" si="44"/>
        <v/>
      </c>
      <c r="G112" s="1564" t="str">
        <f t="shared" si="44"/>
        <v/>
      </c>
      <c r="I112" s="1564" t="str">
        <f t="shared" si="25"/>
        <v/>
      </c>
      <c r="K112" s="1564" t="str">
        <f t="shared" si="26"/>
        <v/>
      </c>
      <c r="M112" s="1564" t="str">
        <f t="shared" si="27"/>
        <v/>
      </c>
      <c r="O112" s="1564" t="str">
        <f t="shared" si="28"/>
        <v/>
      </c>
      <c r="Q112" s="1564" t="str">
        <f t="shared" si="29"/>
        <v/>
      </c>
      <c r="S112" s="1564" t="str">
        <f t="shared" si="30"/>
        <v/>
      </c>
      <c r="U112" s="1564" t="str">
        <f t="shared" si="31"/>
        <v/>
      </c>
      <c r="W112" s="1564" t="str">
        <f t="shared" si="32"/>
        <v/>
      </c>
      <c r="Y112" s="1564" t="str">
        <f t="shared" si="33"/>
        <v/>
      </c>
      <c r="AA112" s="1564" t="str">
        <f t="shared" si="34"/>
        <v/>
      </c>
      <c r="AC112" s="1564" t="str">
        <f t="shared" si="35"/>
        <v/>
      </c>
      <c r="AE112" s="1564" t="str">
        <f t="shared" si="36"/>
        <v/>
      </c>
      <c r="AG112" s="1564" t="str">
        <f t="shared" si="37"/>
        <v/>
      </c>
      <c r="AI112" s="1564" t="str">
        <f t="shared" si="38"/>
        <v/>
      </c>
      <c r="AK112" s="1564" t="str">
        <f t="shared" si="39"/>
        <v/>
      </c>
      <c r="AM112" s="1564" t="str">
        <f t="shared" si="40"/>
        <v/>
      </c>
      <c r="AO112" s="1564" t="str">
        <f t="shared" si="41"/>
        <v/>
      </c>
      <c r="AQ112" s="1564" t="str">
        <f t="shared" si="42"/>
        <v/>
      </c>
    </row>
    <row r="113" spans="5:43">
      <c r="E113" s="1564" t="str">
        <f t="shared" si="44"/>
        <v/>
      </c>
      <c r="G113" s="1564" t="str">
        <f t="shared" si="44"/>
        <v/>
      </c>
      <c r="I113" s="1564" t="str">
        <f t="shared" si="25"/>
        <v/>
      </c>
      <c r="K113" s="1564" t="str">
        <f t="shared" si="26"/>
        <v/>
      </c>
      <c r="M113" s="1564" t="str">
        <f t="shared" si="27"/>
        <v/>
      </c>
      <c r="O113" s="1564" t="str">
        <f t="shared" si="28"/>
        <v/>
      </c>
      <c r="Q113" s="1564" t="str">
        <f t="shared" si="29"/>
        <v/>
      </c>
      <c r="S113" s="1564" t="str">
        <f t="shared" si="30"/>
        <v/>
      </c>
      <c r="U113" s="1564" t="str">
        <f t="shared" si="31"/>
        <v/>
      </c>
      <c r="W113" s="1564" t="str">
        <f t="shared" si="32"/>
        <v/>
      </c>
      <c r="Y113" s="1564" t="str">
        <f t="shared" si="33"/>
        <v/>
      </c>
      <c r="AA113" s="1564" t="str">
        <f t="shared" si="34"/>
        <v/>
      </c>
      <c r="AC113" s="1564" t="str">
        <f t="shared" si="35"/>
        <v/>
      </c>
      <c r="AE113" s="1564" t="str">
        <f t="shared" si="36"/>
        <v/>
      </c>
      <c r="AG113" s="1564" t="str">
        <f t="shared" si="37"/>
        <v/>
      </c>
      <c r="AI113" s="1564" t="str">
        <f t="shared" si="38"/>
        <v/>
      </c>
      <c r="AK113" s="1564" t="str">
        <f t="shared" si="39"/>
        <v/>
      </c>
      <c r="AM113" s="1564" t="str">
        <f t="shared" si="40"/>
        <v/>
      </c>
      <c r="AO113" s="1564" t="str">
        <f t="shared" si="41"/>
        <v/>
      </c>
      <c r="AQ113" s="1564" t="str">
        <f t="shared" si="42"/>
        <v/>
      </c>
    </row>
    <row r="114" spans="5:43">
      <c r="E114" s="1564" t="str">
        <f t="shared" si="44"/>
        <v/>
      </c>
      <c r="G114" s="1564" t="str">
        <f t="shared" si="44"/>
        <v/>
      </c>
      <c r="I114" s="1564" t="str">
        <f t="shared" si="25"/>
        <v/>
      </c>
      <c r="K114" s="1564" t="str">
        <f t="shared" si="26"/>
        <v/>
      </c>
      <c r="M114" s="1564" t="str">
        <f t="shared" si="27"/>
        <v/>
      </c>
      <c r="O114" s="1564" t="str">
        <f t="shared" si="28"/>
        <v/>
      </c>
      <c r="Q114" s="1564" t="str">
        <f t="shared" si="29"/>
        <v/>
      </c>
      <c r="S114" s="1564" t="str">
        <f t="shared" si="30"/>
        <v/>
      </c>
      <c r="U114" s="1564" t="str">
        <f t="shared" si="31"/>
        <v/>
      </c>
      <c r="W114" s="1564" t="str">
        <f t="shared" si="32"/>
        <v/>
      </c>
      <c r="Y114" s="1564" t="str">
        <f t="shared" si="33"/>
        <v/>
      </c>
      <c r="AA114" s="1564" t="str">
        <f t="shared" si="34"/>
        <v/>
      </c>
      <c r="AC114" s="1564" t="str">
        <f t="shared" si="35"/>
        <v/>
      </c>
      <c r="AE114" s="1564" t="str">
        <f t="shared" si="36"/>
        <v/>
      </c>
      <c r="AG114" s="1564" t="str">
        <f t="shared" si="37"/>
        <v/>
      </c>
      <c r="AI114" s="1564" t="str">
        <f t="shared" si="38"/>
        <v/>
      </c>
      <c r="AK114" s="1564" t="str">
        <f t="shared" si="39"/>
        <v/>
      </c>
      <c r="AM114" s="1564" t="str">
        <f t="shared" si="40"/>
        <v/>
      </c>
      <c r="AO114" s="1564" t="str">
        <f t="shared" si="41"/>
        <v/>
      </c>
      <c r="AQ114" s="1564" t="str">
        <f t="shared" si="42"/>
        <v/>
      </c>
    </row>
    <row r="115" spans="5:43">
      <c r="E115" s="1564" t="str">
        <f t="shared" si="44"/>
        <v/>
      </c>
      <c r="G115" s="1564" t="str">
        <f t="shared" si="44"/>
        <v/>
      </c>
      <c r="I115" s="1564" t="str">
        <f t="shared" si="25"/>
        <v/>
      </c>
      <c r="K115" s="1564" t="str">
        <f t="shared" si="26"/>
        <v/>
      </c>
      <c r="M115" s="1564" t="str">
        <f t="shared" si="27"/>
        <v/>
      </c>
      <c r="O115" s="1564" t="str">
        <f t="shared" si="28"/>
        <v/>
      </c>
      <c r="Q115" s="1564" t="str">
        <f t="shared" si="29"/>
        <v/>
      </c>
      <c r="S115" s="1564" t="str">
        <f t="shared" si="30"/>
        <v/>
      </c>
      <c r="U115" s="1564" t="str">
        <f t="shared" si="31"/>
        <v/>
      </c>
      <c r="W115" s="1564" t="str">
        <f t="shared" si="32"/>
        <v/>
      </c>
      <c r="Y115" s="1564" t="str">
        <f t="shared" si="33"/>
        <v/>
      </c>
      <c r="AA115" s="1564" t="str">
        <f t="shared" si="34"/>
        <v/>
      </c>
      <c r="AC115" s="1564" t="str">
        <f t="shared" si="35"/>
        <v/>
      </c>
      <c r="AE115" s="1564" t="str">
        <f t="shared" si="36"/>
        <v/>
      </c>
      <c r="AG115" s="1564" t="str">
        <f t="shared" si="37"/>
        <v/>
      </c>
      <c r="AI115" s="1564" t="str">
        <f t="shared" si="38"/>
        <v/>
      </c>
      <c r="AK115" s="1564" t="str">
        <f t="shared" si="39"/>
        <v/>
      </c>
      <c r="AM115" s="1564" t="str">
        <f t="shared" si="40"/>
        <v/>
      </c>
      <c r="AO115" s="1564" t="str">
        <f t="shared" si="41"/>
        <v/>
      </c>
      <c r="AQ115" s="1564" t="str">
        <f t="shared" si="42"/>
        <v/>
      </c>
    </row>
    <row r="116" spans="5:43">
      <c r="E116" s="1564" t="str">
        <f t="shared" si="44"/>
        <v/>
      </c>
      <c r="G116" s="1564" t="str">
        <f t="shared" si="44"/>
        <v/>
      </c>
      <c r="I116" s="1564" t="str">
        <f t="shared" si="25"/>
        <v/>
      </c>
      <c r="K116" s="1564" t="str">
        <f t="shared" si="26"/>
        <v/>
      </c>
      <c r="M116" s="1564" t="str">
        <f t="shared" si="27"/>
        <v/>
      </c>
      <c r="O116" s="1564" t="str">
        <f t="shared" si="28"/>
        <v/>
      </c>
      <c r="Q116" s="1564" t="str">
        <f t="shared" si="29"/>
        <v/>
      </c>
      <c r="S116" s="1564" t="str">
        <f t="shared" si="30"/>
        <v/>
      </c>
      <c r="U116" s="1564" t="str">
        <f t="shared" si="31"/>
        <v/>
      </c>
      <c r="W116" s="1564" t="str">
        <f t="shared" si="32"/>
        <v/>
      </c>
      <c r="Y116" s="1564" t="str">
        <f t="shared" si="33"/>
        <v/>
      </c>
      <c r="AA116" s="1564" t="str">
        <f t="shared" si="34"/>
        <v/>
      </c>
      <c r="AC116" s="1564" t="str">
        <f t="shared" si="35"/>
        <v/>
      </c>
      <c r="AE116" s="1564" t="str">
        <f t="shared" si="36"/>
        <v/>
      </c>
      <c r="AG116" s="1564" t="str">
        <f t="shared" si="37"/>
        <v/>
      </c>
      <c r="AI116" s="1564" t="str">
        <f t="shared" si="38"/>
        <v/>
      </c>
      <c r="AK116" s="1564" t="str">
        <f t="shared" si="39"/>
        <v/>
      </c>
      <c r="AM116" s="1564" t="str">
        <f t="shared" si="40"/>
        <v/>
      </c>
      <c r="AO116" s="1564" t="str">
        <f t="shared" si="41"/>
        <v/>
      </c>
      <c r="AQ116" s="1564" t="str">
        <f t="shared" si="42"/>
        <v/>
      </c>
    </row>
    <row r="117" spans="5:43">
      <c r="E117" s="1564" t="str">
        <f t="shared" si="44"/>
        <v/>
      </c>
      <c r="G117" s="1564" t="str">
        <f t="shared" si="44"/>
        <v/>
      </c>
      <c r="I117" s="1564" t="str">
        <f t="shared" si="25"/>
        <v/>
      </c>
      <c r="K117" s="1564" t="str">
        <f t="shared" si="26"/>
        <v/>
      </c>
      <c r="M117" s="1564" t="str">
        <f t="shared" si="27"/>
        <v/>
      </c>
      <c r="O117" s="1564" t="str">
        <f t="shared" si="28"/>
        <v/>
      </c>
      <c r="Q117" s="1564" t="str">
        <f t="shared" si="29"/>
        <v/>
      </c>
      <c r="S117" s="1564" t="str">
        <f t="shared" si="30"/>
        <v/>
      </c>
      <c r="U117" s="1564" t="str">
        <f t="shared" si="31"/>
        <v/>
      </c>
      <c r="W117" s="1564" t="str">
        <f t="shared" si="32"/>
        <v/>
      </c>
      <c r="Y117" s="1564" t="str">
        <f t="shared" si="33"/>
        <v/>
      </c>
      <c r="AA117" s="1564" t="str">
        <f t="shared" si="34"/>
        <v/>
      </c>
      <c r="AC117" s="1564" t="str">
        <f t="shared" si="35"/>
        <v/>
      </c>
      <c r="AE117" s="1564" t="str">
        <f t="shared" si="36"/>
        <v/>
      </c>
      <c r="AG117" s="1564" t="str">
        <f t="shared" si="37"/>
        <v/>
      </c>
      <c r="AI117" s="1564" t="str">
        <f t="shared" si="38"/>
        <v/>
      </c>
      <c r="AK117" s="1564" t="str">
        <f t="shared" si="39"/>
        <v/>
      </c>
      <c r="AM117" s="1564" t="str">
        <f t="shared" si="40"/>
        <v/>
      </c>
      <c r="AO117" s="1564" t="str">
        <f t="shared" si="41"/>
        <v/>
      </c>
      <c r="AQ117" s="1564" t="str">
        <f t="shared" si="42"/>
        <v/>
      </c>
    </row>
    <row r="118" spans="5:43">
      <c r="E118" s="1564" t="str">
        <f t="shared" si="44"/>
        <v/>
      </c>
      <c r="G118" s="1564" t="str">
        <f t="shared" si="44"/>
        <v/>
      </c>
      <c r="I118" s="1564" t="str">
        <f t="shared" si="25"/>
        <v/>
      </c>
      <c r="K118" s="1564" t="str">
        <f t="shared" si="26"/>
        <v/>
      </c>
      <c r="M118" s="1564" t="str">
        <f t="shared" si="27"/>
        <v/>
      </c>
      <c r="O118" s="1564" t="str">
        <f t="shared" si="28"/>
        <v/>
      </c>
      <c r="Q118" s="1564" t="str">
        <f t="shared" si="29"/>
        <v/>
      </c>
      <c r="S118" s="1564" t="str">
        <f t="shared" si="30"/>
        <v/>
      </c>
      <c r="U118" s="1564" t="str">
        <f t="shared" si="31"/>
        <v/>
      </c>
      <c r="W118" s="1564" t="str">
        <f t="shared" si="32"/>
        <v/>
      </c>
      <c r="Y118" s="1564" t="str">
        <f t="shared" si="33"/>
        <v/>
      </c>
      <c r="AA118" s="1564" t="str">
        <f t="shared" si="34"/>
        <v/>
      </c>
      <c r="AC118" s="1564" t="str">
        <f t="shared" si="35"/>
        <v/>
      </c>
      <c r="AE118" s="1564" t="str">
        <f t="shared" si="36"/>
        <v/>
      </c>
      <c r="AG118" s="1564" t="str">
        <f t="shared" si="37"/>
        <v/>
      </c>
      <c r="AI118" s="1564" t="str">
        <f t="shared" si="38"/>
        <v/>
      </c>
      <c r="AK118" s="1564" t="str">
        <f t="shared" si="39"/>
        <v/>
      </c>
      <c r="AM118" s="1564" t="str">
        <f t="shared" si="40"/>
        <v/>
      </c>
      <c r="AO118" s="1564" t="str">
        <f t="shared" si="41"/>
        <v/>
      </c>
      <c r="AQ118" s="1564" t="str">
        <f t="shared" si="42"/>
        <v/>
      </c>
    </row>
    <row r="119" spans="5:43">
      <c r="E119" s="1564" t="str">
        <f t="shared" si="44"/>
        <v/>
      </c>
      <c r="G119" s="1564" t="str">
        <f t="shared" si="44"/>
        <v/>
      </c>
      <c r="I119" s="1564" t="str">
        <f t="shared" si="25"/>
        <v/>
      </c>
      <c r="K119" s="1564" t="str">
        <f t="shared" si="26"/>
        <v/>
      </c>
      <c r="M119" s="1564" t="str">
        <f t="shared" si="27"/>
        <v/>
      </c>
      <c r="O119" s="1564" t="str">
        <f t="shared" si="28"/>
        <v/>
      </c>
      <c r="Q119" s="1564" t="str">
        <f t="shared" si="29"/>
        <v/>
      </c>
      <c r="S119" s="1564" t="str">
        <f t="shared" si="30"/>
        <v/>
      </c>
      <c r="U119" s="1564" t="str">
        <f t="shared" si="31"/>
        <v/>
      </c>
      <c r="W119" s="1564" t="str">
        <f t="shared" si="32"/>
        <v/>
      </c>
      <c r="Y119" s="1564" t="str">
        <f t="shared" si="33"/>
        <v/>
      </c>
      <c r="AA119" s="1564" t="str">
        <f t="shared" si="34"/>
        <v/>
      </c>
      <c r="AC119" s="1564" t="str">
        <f t="shared" si="35"/>
        <v/>
      </c>
      <c r="AE119" s="1564" t="str">
        <f t="shared" si="36"/>
        <v/>
      </c>
      <c r="AG119" s="1564" t="str">
        <f t="shared" si="37"/>
        <v/>
      </c>
      <c r="AI119" s="1564" t="str">
        <f t="shared" si="38"/>
        <v/>
      </c>
      <c r="AK119" s="1564" t="str">
        <f t="shared" si="39"/>
        <v/>
      </c>
      <c r="AM119" s="1564" t="str">
        <f t="shared" si="40"/>
        <v/>
      </c>
      <c r="AO119" s="1564" t="str">
        <f t="shared" si="41"/>
        <v/>
      </c>
      <c r="AQ119" s="1564" t="str">
        <f t="shared" si="42"/>
        <v/>
      </c>
    </row>
    <row r="120" spans="5:43">
      <c r="E120" s="1564" t="str">
        <f t="shared" si="44"/>
        <v/>
      </c>
      <c r="G120" s="1564" t="str">
        <f t="shared" si="44"/>
        <v/>
      </c>
      <c r="I120" s="1564" t="str">
        <f t="shared" si="25"/>
        <v/>
      </c>
      <c r="K120" s="1564" t="str">
        <f t="shared" si="26"/>
        <v/>
      </c>
      <c r="M120" s="1564" t="str">
        <f t="shared" si="27"/>
        <v/>
      </c>
      <c r="O120" s="1564" t="str">
        <f t="shared" si="28"/>
        <v/>
      </c>
      <c r="Q120" s="1564" t="str">
        <f t="shared" si="29"/>
        <v/>
      </c>
      <c r="S120" s="1564" t="str">
        <f t="shared" si="30"/>
        <v/>
      </c>
      <c r="U120" s="1564" t="str">
        <f t="shared" si="31"/>
        <v/>
      </c>
      <c r="W120" s="1564" t="str">
        <f t="shared" si="32"/>
        <v/>
      </c>
      <c r="Y120" s="1564" t="str">
        <f t="shared" si="33"/>
        <v/>
      </c>
      <c r="AA120" s="1564" t="str">
        <f t="shared" si="34"/>
        <v/>
      </c>
      <c r="AC120" s="1564" t="str">
        <f t="shared" si="35"/>
        <v/>
      </c>
      <c r="AE120" s="1564" t="str">
        <f t="shared" si="36"/>
        <v/>
      </c>
      <c r="AG120" s="1564" t="str">
        <f t="shared" si="37"/>
        <v/>
      </c>
      <c r="AI120" s="1564" t="str">
        <f t="shared" si="38"/>
        <v/>
      </c>
      <c r="AK120" s="1564" t="str">
        <f t="shared" si="39"/>
        <v/>
      </c>
      <c r="AM120" s="1564" t="str">
        <f t="shared" si="40"/>
        <v/>
      </c>
      <c r="AO120" s="1564" t="str">
        <f t="shared" si="41"/>
        <v/>
      </c>
      <c r="AQ120" s="1564" t="str">
        <f t="shared" si="42"/>
        <v/>
      </c>
    </row>
    <row r="121" spans="5:43">
      <c r="E121" s="1564" t="str">
        <f t="shared" si="44"/>
        <v/>
      </c>
      <c r="G121" s="1564" t="str">
        <f t="shared" si="44"/>
        <v/>
      </c>
      <c r="I121" s="1564" t="str">
        <f t="shared" si="25"/>
        <v/>
      </c>
      <c r="K121" s="1564" t="str">
        <f t="shared" si="26"/>
        <v/>
      </c>
      <c r="M121" s="1564" t="str">
        <f t="shared" si="27"/>
        <v/>
      </c>
      <c r="O121" s="1564" t="str">
        <f t="shared" si="28"/>
        <v/>
      </c>
      <c r="Q121" s="1564" t="str">
        <f t="shared" si="29"/>
        <v/>
      </c>
      <c r="S121" s="1564" t="str">
        <f t="shared" si="30"/>
        <v/>
      </c>
      <c r="U121" s="1564" t="str">
        <f t="shared" si="31"/>
        <v/>
      </c>
      <c r="W121" s="1564" t="str">
        <f t="shared" si="32"/>
        <v/>
      </c>
      <c r="Y121" s="1564" t="str">
        <f t="shared" si="33"/>
        <v/>
      </c>
      <c r="AA121" s="1564" t="str">
        <f t="shared" si="34"/>
        <v/>
      </c>
      <c r="AC121" s="1564" t="str">
        <f t="shared" si="35"/>
        <v/>
      </c>
      <c r="AE121" s="1564" t="str">
        <f t="shared" si="36"/>
        <v/>
      </c>
      <c r="AG121" s="1564" t="str">
        <f t="shared" si="37"/>
        <v/>
      </c>
      <c r="AI121" s="1564" t="str">
        <f t="shared" si="38"/>
        <v/>
      </c>
      <c r="AK121" s="1564" t="str">
        <f t="shared" si="39"/>
        <v/>
      </c>
      <c r="AM121" s="1564" t="str">
        <f t="shared" si="40"/>
        <v/>
      </c>
      <c r="AO121" s="1564" t="str">
        <f t="shared" si="41"/>
        <v/>
      </c>
      <c r="AQ121" s="1564" t="str">
        <f t="shared" si="42"/>
        <v/>
      </c>
    </row>
    <row r="122" spans="5:43">
      <c r="E122" s="1564" t="str">
        <f t="shared" si="44"/>
        <v/>
      </c>
      <c r="G122" s="1564" t="str">
        <f t="shared" si="44"/>
        <v/>
      </c>
      <c r="I122" s="1564" t="str">
        <f t="shared" si="25"/>
        <v/>
      </c>
      <c r="K122" s="1564" t="str">
        <f t="shared" si="26"/>
        <v/>
      </c>
      <c r="M122" s="1564" t="str">
        <f t="shared" si="27"/>
        <v/>
      </c>
      <c r="O122" s="1564" t="str">
        <f t="shared" si="28"/>
        <v/>
      </c>
      <c r="Q122" s="1564" t="str">
        <f t="shared" si="29"/>
        <v/>
      </c>
      <c r="S122" s="1564" t="str">
        <f t="shared" si="30"/>
        <v/>
      </c>
      <c r="U122" s="1564" t="str">
        <f t="shared" si="31"/>
        <v/>
      </c>
      <c r="W122" s="1564" t="str">
        <f t="shared" si="32"/>
        <v/>
      </c>
      <c r="Y122" s="1564" t="str">
        <f t="shared" si="33"/>
        <v/>
      </c>
      <c r="AA122" s="1564" t="str">
        <f t="shared" si="34"/>
        <v/>
      </c>
      <c r="AC122" s="1564" t="str">
        <f t="shared" si="35"/>
        <v/>
      </c>
      <c r="AE122" s="1564" t="str">
        <f t="shared" si="36"/>
        <v/>
      </c>
      <c r="AG122" s="1564" t="str">
        <f t="shared" si="37"/>
        <v/>
      </c>
      <c r="AI122" s="1564" t="str">
        <f t="shared" si="38"/>
        <v/>
      </c>
      <c r="AK122" s="1564" t="str">
        <f t="shared" si="39"/>
        <v/>
      </c>
      <c r="AM122" s="1564" t="str">
        <f t="shared" si="40"/>
        <v/>
      </c>
      <c r="AO122" s="1564" t="str">
        <f t="shared" si="41"/>
        <v/>
      </c>
      <c r="AQ122" s="1564" t="str">
        <f t="shared" si="42"/>
        <v/>
      </c>
    </row>
    <row r="123" spans="5:43">
      <c r="E123" s="1564" t="str">
        <f t="shared" si="44"/>
        <v/>
      </c>
      <c r="G123" s="1564" t="str">
        <f t="shared" si="44"/>
        <v/>
      </c>
      <c r="I123" s="1564" t="str">
        <f t="shared" si="25"/>
        <v/>
      </c>
      <c r="K123" s="1564" t="str">
        <f t="shared" si="26"/>
        <v/>
      </c>
      <c r="M123" s="1564" t="str">
        <f t="shared" si="27"/>
        <v/>
      </c>
      <c r="O123" s="1564" t="str">
        <f t="shared" si="28"/>
        <v/>
      </c>
      <c r="Q123" s="1564" t="str">
        <f t="shared" si="29"/>
        <v/>
      </c>
      <c r="S123" s="1564" t="str">
        <f t="shared" si="30"/>
        <v/>
      </c>
      <c r="U123" s="1564" t="str">
        <f t="shared" si="31"/>
        <v/>
      </c>
      <c r="W123" s="1564" t="str">
        <f t="shared" si="32"/>
        <v/>
      </c>
      <c r="Y123" s="1564" t="str">
        <f t="shared" si="33"/>
        <v/>
      </c>
      <c r="AA123" s="1564" t="str">
        <f t="shared" si="34"/>
        <v/>
      </c>
      <c r="AC123" s="1564" t="str">
        <f t="shared" si="35"/>
        <v/>
      </c>
      <c r="AE123" s="1564" t="str">
        <f t="shared" si="36"/>
        <v/>
      </c>
      <c r="AG123" s="1564" t="str">
        <f t="shared" si="37"/>
        <v/>
      </c>
      <c r="AI123" s="1564" t="str">
        <f t="shared" si="38"/>
        <v/>
      </c>
      <c r="AK123" s="1564" t="str">
        <f t="shared" si="39"/>
        <v/>
      </c>
      <c r="AM123" s="1564" t="str">
        <f t="shared" si="40"/>
        <v/>
      </c>
      <c r="AO123" s="1564" t="str">
        <f t="shared" si="41"/>
        <v/>
      </c>
      <c r="AQ123" s="1564" t="str">
        <f t="shared" si="42"/>
        <v/>
      </c>
    </row>
    <row r="124" spans="5:43">
      <c r="E124" s="1564" t="str">
        <f t="shared" si="44"/>
        <v/>
      </c>
      <c r="G124" s="1564" t="str">
        <f t="shared" si="44"/>
        <v/>
      </c>
      <c r="I124" s="1564" t="str">
        <f t="shared" si="25"/>
        <v/>
      </c>
      <c r="K124" s="1564" t="str">
        <f t="shared" si="26"/>
        <v/>
      </c>
      <c r="M124" s="1564" t="str">
        <f t="shared" si="27"/>
        <v/>
      </c>
      <c r="O124" s="1564" t="str">
        <f t="shared" si="28"/>
        <v/>
      </c>
      <c r="Q124" s="1564" t="str">
        <f t="shared" si="29"/>
        <v/>
      </c>
      <c r="S124" s="1564" t="str">
        <f t="shared" si="30"/>
        <v/>
      </c>
      <c r="U124" s="1564" t="str">
        <f t="shared" si="31"/>
        <v/>
      </c>
      <c r="W124" s="1564" t="str">
        <f t="shared" si="32"/>
        <v/>
      </c>
      <c r="Y124" s="1564" t="str">
        <f t="shared" si="33"/>
        <v/>
      </c>
      <c r="AA124" s="1564" t="str">
        <f t="shared" si="34"/>
        <v/>
      </c>
      <c r="AC124" s="1564" t="str">
        <f t="shared" si="35"/>
        <v/>
      </c>
      <c r="AE124" s="1564" t="str">
        <f t="shared" si="36"/>
        <v/>
      </c>
      <c r="AG124" s="1564" t="str">
        <f t="shared" si="37"/>
        <v/>
      </c>
      <c r="AI124" s="1564" t="str">
        <f t="shared" si="38"/>
        <v/>
      </c>
      <c r="AK124" s="1564" t="str">
        <f t="shared" si="39"/>
        <v/>
      </c>
      <c r="AM124" s="1564" t="str">
        <f t="shared" si="40"/>
        <v/>
      </c>
      <c r="AO124" s="1564" t="str">
        <f t="shared" si="41"/>
        <v/>
      </c>
      <c r="AQ124" s="1564" t="str">
        <f t="shared" si="42"/>
        <v/>
      </c>
    </row>
    <row r="125" spans="5:43">
      <c r="E125" s="1564" t="str">
        <f t="shared" ref="E125:G140" si="45">IF(OR($B125=0,D125=0),"",D125/$B125)</f>
        <v/>
      </c>
      <c r="G125" s="1564" t="str">
        <f t="shared" si="45"/>
        <v/>
      </c>
      <c r="I125" s="1564" t="str">
        <f t="shared" si="25"/>
        <v/>
      </c>
      <c r="K125" s="1564" t="str">
        <f t="shared" si="26"/>
        <v/>
      </c>
      <c r="M125" s="1564" t="str">
        <f t="shared" si="27"/>
        <v/>
      </c>
      <c r="O125" s="1564" t="str">
        <f t="shared" si="28"/>
        <v/>
      </c>
      <c r="Q125" s="1564" t="str">
        <f t="shared" si="29"/>
        <v/>
      </c>
      <c r="S125" s="1564" t="str">
        <f t="shared" si="30"/>
        <v/>
      </c>
      <c r="U125" s="1564" t="str">
        <f t="shared" si="31"/>
        <v/>
      </c>
      <c r="W125" s="1564" t="str">
        <f t="shared" si="32"/>
        <v/>
      </c>
      <c r="Y125" s="1564" t="str">
        <f t="shared" si="33"/>
        <v/>
      </c>
      <c r="AA125" s="1564" t="str">
        <f t="shared" si="34"/>
        <v/>
      </c>
      <c r="AC125" s="1564" t="str">
        <f t="shared" si="35"/>
        <v/>
      </c>
      <c r="AE125" s="1564" t="str">
        <f t="shared" si="36"/>
        <v/>
      </c>
      <c r="AG125" s="1564" t="str">
        <f t="shared" si="37"/>
        <v/>
      </c>
      <c r="AI125" s="1564" t="str">
        <f t="shared" si="38"/>
        <v/>
      </c>
      <c r="AK125" s="1564" t="str">
        <f t="shared" si="39"/>
        <v/>
      </c>
      <c r="AM125" s="1564" t="str">
        <f t="shared" si="40"/>
        <v/>
      </c>
      <c r="AO125" s="1564" t="str">
        <f t="shared" si="41"/>
        <v/>
      </c>
      <c r="AQ125" s="1564" t="str">
        <f t="shared" si="42"/>
        <v/>
      </c>
    </row>
    <row r="126" spans="5:43">
      <c r="E126" s="1564" t="str">
        <f t="shared" si="45"/>
        <v/>
      </c>
      <c r="G126" s="1564" t="str">
        <f t="shared" si="45"/>
        <v/>
      </c>
      <c r="I126" s="1564" t="str">
        <f t="shared" si="25"/>
        <v/>
      </c>
      <c r="K126" s="1564" t="str">
        <f t="shared" si="26"/>
        <v/>
      </c>
      <c r="M126" s="1564" t="str">
        <f t="shared" si="27"/>
        <v/>
      </c>
      <c r="O126" s="1564" t="str">
        <f t="shared" si="28"/>
        <v/>
      </c>
      <c r="Q126" s="1564" t="str">
        <f t="shared" si="29"/>
        <v/>
      </c>
      <c r="S126" s="1564" t="str">
        <f t="shared" si="30"/>
        <v/>
      </c>
      <c r="U126" s="1564" t="str">
        <f t="shared" si="31"/>
        <v/>
      </c>
      <c r="W126" s="1564" t="str">
        <f t="shared" si="32"/>
        <v/>
      </c>
      <c r="Y126" s="1564" t="str">
        <f t="shared" si="33"/>
        <v/>
      </c>
      <c r="AA126" s="1564" t="str">
        <f t="shared" si="34"/>
        <v/>
      </c>
      <c r="AC126" s="1564" t="str">
        <f t="shared" si="35"/>
        <v/>
      </c>
      <c r="AE126" s="1564" t="str">
        <f t="shared" si="36"/>
        <v/>
      </c>
      <c r="AG126" s="1564" t="str">
        <f t="shared" si="37"/>
        <v/>
      </c>
      <c r="AI126" s="1564" t="str">
        <f t="shared" si="38"/>
        <v/>
      </c>
      <c r="AK126" s="1564" t="str">
        <f t="shared" si="39"/>
        <v/>
      </c>
      <c r="AM126" s="1564" t="str">
        <f t="shared" si="40"/>
        <v/>
      </c>
      <c r="AO126" s="1564" t="str">
        <f t="shared" si="41"/>
        <v/>
      </c>
      <c r="AQ126" s="1564" t="str">
        <f t="shared" si="42"/>
        <v/>
      </c>
    </row>
    <row r="127" spans="5:43">
      <c r="E127" s="1564" t="str">
        <f t="shared" si="45"/>
        <v/>
      </c>
      <c r="G127" s="1564" t="str">
        <f t="shared" si="45"/>
        <v/>
      </c>
      <c r="I127" s="1564" t="str">
        <f t="shared" si="25"/>
        <v/>
      </c>
      <c r="K127" s="1564" t="str">
        <f t="shared" si="26"/>
        <v/>
      </c>
      <c r="M127" s="1564" t="str">
        <f t="shared" si="27"/>
        <v/>
      </c>
      <c r="O127" s="1564" t="str">
        <f t="shared" si="28"/>
        <v/>
      </c>
      <c r="Q127" s="1564" t="str">
        <f t="shared" si="29"/>
        <v/>
      </c>
      <c r="S127" s="1564" t="str">
        <f t="shared" si="30"/>
        <v/>
      </c>
      <c r="U127" s="1564" t="str">
        <f t="shared" si="31"/>
        <v/>
      </c>
      <c r="W127" s="1564" t="str">
        <f t="shared" si="32"/>
        <v/>
      </c>
      <c r="Y127" s="1564" t="str">
        <f t="shared" si="33"/>
        <v/>
      </c>
      <c r="AA127" s="1564" t="str">
        <f t="shared" si="34"/>
        <v/>
      </c>
      <c r="AC127" s="1564" t="str">
        <f t="shared" si="35"/>
        <v/>
      </c>
      <c r="AE127" s="1564" t="str">
        <f t="shared" si="36"/>
        <v/>
      </c>
      <c r="AG127" s="1564" t="str">
        <f t="shared" si="37"/>
        <v/>
      </c>
      <c r="AI127" s="1564" t="str">
        <f t="shared" si="38"/>
        <v/>
      </c>
      <c r="AK127" s="1564" t="str">
        <f t="shared" si="39"/>
        <v/>
      </c>
      <c r="AM127" s="1564" t="str">
        <f t="shared" si="40"/>
        <v/>
      </c>
      <c r="AO127" s="1564" t="str">
        <f t="shared" si="41"/>
        <v/>
      </c>
      <c r="AQ127" s="1564" t="str">
        <f t="shared" si="42"/>
        <v/>
      </c>
    </row>
    <row r="128" spans="5:43">
      <c r="E128" s="1564" t="str">
        <f t="shared" si="45"/>
        <v/>
      </c>
      <c r="G128" s="1564" t="str">
        <f t="shared" si="45"/>
        <v/>
      </c>
      <c r="I128" s="1564" t="str">
        <f t="shared" si="25"/>
        <v/>
      </c>
      <c r="K128" s="1564" t="str">
        <f t="shared" si="26"/>
        <v/>
      </c>
      <c r="M128" s="1564" t="str">
        <f t="shared" si="27"/>
        <v/>
      </c>
      <c r="O128" s="1564" t="str">
        <f t="shared" si="28"/>
        <v/>
      </c>
      <c r="Q128" s="1564" t="str">
        <f t="shared" si="29"/>
        <v/>
      </c>
      <c r="S128" s="1564" t="str">
        <f t="shared" si="30"/>
        <v/>
      </c>
      <c r="U128" s="1564" t="str">
        <f t="shared" si="31"/>
        <v/>
      </c>
      <c r="W128" s="1564" t="str">
        <f t="shared" si="32"/>
        <v/>
      </c>
      <c r="Y128" s="1564" t="str">
        <f t="shared" si="33"/>
        <v/>
      </c>
      <c r="AA128" s="1564" t="str">
        <f t="shared" si="34"/>
        <v/>
      </c>
      <c r="AC128" s="1564" t="str">
        <f t="shared" si="35"/>
        <v/>
      </c>
      <c r="AE128" s="1564" t="str">
        <f t="shared" si="36"/>
        <v/>
      </c>
      <c r="AG128" s="1564" t="str">
        <f t="shared" si="37"/>
        <v/>
      </c>
      <c r="AI128" s="1564" t="str">
        <f t="shared" si="38"/>
        <v/>
      </c>
      <c r="AK128" s="1564" t="str">
        <f t="shared" si="39"/>
        <v/>
      </c>
      <c r="AM128" s="1564" t="str">
        <f t="shared" si="40"/>
        <v/>
      </c>
      <c r="AO128" s="1564" t="str">
        <f t="shared" si="41"/>
        <v/>
      </c>
      <c r="AQ128" s="1564" t="str">
        <f t="shared" si="42"/>
        <v/>
      </c>
    </row>
    <row r="129" spans="5:43">
      <c r="E129" s="1564" t="str">
        <f t="shared" si="45"/>
        <v/>
      </c>
      <c r="G129" s="1564" t="str">
        <f t="shared" si="45"/>
        <v/>
      </c>
      <c r="I129" s="1564" t="str">
        <f t="shared" si="25"/>
        <v/>
      </c>
      <c r="K129" s="1564" t="str">
        <f t="shared" si="26"/>
        <v/>
      </c>
      <c r="M129" s="1564" t="str">
        <f t="shared" si="27"/>
        <v/>
      </c>
      <c r="O129" s="1564" t="str">
        <f t="shared" si="28"/>
        <v/>
      </c>
      <c r="Q129" s="1564" t="str">
        <f t="shared" si="29"/>
        <v/>
      </c>
      <c r="S129" s="1564" t="str">
        <f t="shared" si="30"/>
        <v/>
      </c>
      <c r="U129" s="1564" t="str">
        <f t="shared" si="31"/>
        <v/>
      </c>
      <c r="W129" s="1564" t="str">
        <f t="shared" si="32"/>
        <v/>
      </c>
      <c r="Y129" s="1564" t="str">
        <f t="shared" si="33"/>
        <v/>
      </c>
      <c r="AA129" s="1564" t="str">
        <f t="shared" si="34"/>
        <v/>
      </c>
      <c r="AC129" s="1564" t="str">
        <f t="shared" si="35"/>
        <v/>
      </c>
      <c r="AE129" s="1564" t="str">
        <f t="shared" si="36"/>
        <v/>
      </c>
      <c r="AG129" s="1564" t="str">
        <f t="shared" si="37"/>
        <v/>
      </c>
      <c r="AI129" s="1564" t="str">
        <f t="shared" si="38"/>
        <v/>
      </c>
      <c r="AK129" s="1564" t="str">
        <f t="shared" si="39"/>
        <v/>
      </c>
      <c r="AM129" s="1564" t="str">
        <f t="shared" si="40"/>
        <v/>
      </c>
      <c r="AO129" s="1564" t="str">
        <f t="shared" si="41"/>
        <v/>
      </c>
      <c r="AQ129" s="1564" t="str">
        <f t="shared" si="42"/>
        <v/>
      </c>
    </row>
    <row r="130" spans="5:43">
      <c r="E130" s="1564" t="str">
        <f t="shared" si="45"/>
        <v/>
      </c>
      <c r="G130" s="1564" t="str">
        <f t="shared" si="45"/>
        <v/>
      </c>
      <c r="I130" s="1564" t="str">
        <f t="shared" si="25"/>
        <v/>
      </c>
      <c r="K130" s="1564" t="str">
        <f t="shared" si="26"/>
        <v/>
      </c>
      <c r="M130" s="1564" t="str">
        <f t="shared" si="27"/>
        <v/>
      </c>
      <c r="O130" s="1564" t="str">
        <f t="shared" si="28"/>
        <v/>
      </c>
      <c r="Q130" s="1564" t="str">
        <f t="shared" si="29"/>
        <v/>
      </c>
      <c r="S130" s="1564" t="str">
        <f t="shared" si="30"/>
        <v/>
      </c>
      <c r="U130" s="1564" t="str">
        <f t="shared" si="31"/>
        <v/>
      </c>
      <c r="W130" s="1564" t="str">
        <f t="shared" si="32"/>
        <v/>
      </c>
      <c r="Y130" s="1564" t="str">
        <f t="shared" si="33"/>
        <v/>
      </c>
      <c r="AA130" s="1564" t="str">
        <f t="shared" si="34"/>
        <v/>
      </c>
      <c r="AC130" s="1564" t="str">
        <f t="shared" si="35"/>
        <v/>
      </c>
      <c r="AE130" s="1564" t="str">
        <f t="shared" si="36"/>
        <v/>
      </c>
      <c r="AG130" s="1564" t="str">
        <f t="shared" si="37"/>
        <v/>
      </c>
      <c r="AI130" s="1564" t="str">
        <f t="shared" si="38"/>
        <v/>
      </c>
      <c r="AK130" s="1564" t="str">
        <f t="shared" si="39"/>
        <v/>
      </c>
      <c r="AM130" s="1564" t="str">
        <f t="shared" si="40"/>
        <v/>
      </c>
      <c r="AO130" s="1564" t="str">
        <f t="shared" si="41"/>
        <v/>
      </c>
      <c r="AQ130" s="1564" t="str">
        <f t="shared" si="42"/>
        <v/>
      </c>
    </row>
    <row r="131" spans="5:43">
      <c r="E131" s="1564" t="str">
        <f t="shared" si="45"/>
        <v/>
      </c>
      <c r="G131" s="1564" t="str">
        <f t="shared" si="45"/>
        <v/>
      </c>
      <c r="I131" s="1564" t="str">
        <f t="shared" si="25"/>
        <v/>
      </c>
      <c r="K131" s="1564" t="str">
        <f t="shared" si="26"/>
        <v/>
      </c>
      <c r="M131" s="1564" t="str">
        <f t="shared" si="27"/>
        <v/>
      </c>
      <c r="O131" s="1564" t="str">
        <f t="shared" si="28"/>
        <v/>
      </c>
      <c r="Q131" s="1564" t="str">
        <f t="shared" si="29"/>
        <v/>
      </c>
      <c r="S131" s="1564" t="str">
        <f t="shared" si="30"/>
        <v/>
      </c>
      <c r="U131" s="1564" t="str">
        <f t="shared" si="31"/>
        <v/>
      </c>
      <c r="W131" s="1564" t="str">
        <f t="shared" si="32"/>
        <v/>
      </c>
      <c r="Y131" s="1564" t="str">
        <f t="shared" si="33"/>
        <v/>
      </c>
      <c r="AA131" s="1564" t="str">
        <f t="shared" si="34"/>
        <v/>
      </c>
      <c r="AC131" s="1564" t="str">
        <f t="shared" si="35"/>
        <v/>
      </c>
      <c r="AE131" s="1564" t="str">
        <f t="shared" si="36"/>
        <v/>
      </c>
      <c r="AG131" s="1564" t="str">
        <f t="shared" si="37"/>
        <v/>
      </c>
      <c r="AI131" s="1564" t="str">
        <f t="shared" si="38"/>
        <v/>
      </c>
      <c r="AK131" s="1564" t="str">
        <f t="shared" si="39"/>
        <v/>
      </c>
      <c r="AM131" s="1564" t="str">
        <f t="shared" si="40"/>
        <v/>
      </c>
      <c r="AO131" s="1564" t="str">
        <f t="shared" si="41"/>
        <v/>
      </c>
      <c r="AQ131" s="1564" t="str">
        <f t="shared" si="42"/>
        <v/>
      </c>
    </row>
    <row r="132" spans="5:43">
      <c r="E132" s="1564" t="str">
        <f t="shared" si="45"/>
        <v/>
      </c>
      <c r="G132" s="1564" t="str">
        <f t="shared" si="45"/>
        <v/>
      </c>
      <c r="I132" s="1564" t="str">
        <f t="shared" si="25"/>
        <v/>
      </c>
      <c r="K132" s="1564" t="str">
        <f t="shared" si="26"/>
        <v/>
      </c>
      <c r="M132" s="1564" t="str">
        <f t="shared" si="27"/>
        <v/>
      </c>
      <c r="O132" s="1564" t="str">
        <f t="shared" si="28"/>
        <v/>
      </c>
      <c r="Q132" s="1564" t="str">
        <f t="shared" si="29"/>
        <v/>
      </c>
      <c r="S132" s="1564" t="str">
        <f t="shared" si="30"/>
        <v/>
      </c>
      <c r="U132" s="1564" t="str">
        <f t="shared" si="31"/>
        <v/>
      </c>
      <c r="W132" s="1564" t="str">
        <f t="shared" si="32"/>
        <v/>
      </c>
      <c r="Y132" s="1564" t="str">
        <f t="shared" si="33"/>
        <v/>
      </c>
      <c r="AA132" s="1564" t="str">
        <f t="shared" si="34"/>
        <v/>
      </c>
      <c r="AC132" s="1564" t="str">
        <f t="shared" si="35"/>
        <v/>
      </c>
      <c r="AE132" s="1564" t="str">
        <f t="shared" si="36"/>
        <v/>
      </c>
      <c r="AG132" s="1564" t="str">
        <f t="shared" si="37"/>
        <v/>
      </c>
      <c r="AI132" s="1564" t="str">
        <f t="shared" si="38"/>
        <v/>
      </c>
      <c r="AK132" s="1564" t="str">
        <f t="shared" si="39"/>
        <v/>
      </c>
      <c r="AM132" s="1564" t="str">
        <f t="shared" si="40"/>
        <v/>
      </c>
      <c r="AO132" s="1564" t="str">
        <f t="shared" si="41"/>
        <v/>
      </c>
      <c r="AQ132" s="1564" t="str">
        <f t="shared" si="42"/>
        <v/>
      </c>
    </row>
    <row r="133" spans="5:43">
      <c r="E133" s="1564" t="str">
        <f t="shared" si="45"/>
        <v/>
      </c>
      <c r="G133" s="1564" t="str">
        <f t="shared" si="45"/>
        <v/>
      </c>
      <c r="I133" s="1564" t="str">
        <f t="shared" si="25"/>
        <v/>
      </c>
      <c r="K133" s="1564" t="str">
        <f t="shared" si="26"/>
        <v/>
      </c>
      <c r="M133" s="1564" t="str">
        <f t="shared" si="27"/>
        <v/>
      </c>
      <c r="O133" s="1564" t="str">
        <f t="shared" si="28"/>
        <v/>
      </c>
      <c r="Q133" s="1564" t="str">
        <f t="shared" si="29"/>
        <v/>
      </c>
      <c r="S133" s="1564" t="str">
        <f t="shared" si="30"/>
        <v/>
      </c>
      <c r="U133" s="1564" t="str">
        <f t="shared" si="31"/>
        <v/>
      </c>
      <c r="W133" s="1564" t="str">
        <f t="shared" si="32"/>
        <v/>
      </c>
      <c r="Y133" s="1564" t="str">
        <f t="shared" si="33"/>
        <v/>
      </c>
      <c r="AA133" s="1564" t="str">
        <f t="shared" si="34"/>
        <v/>
      </c>
      <c r="AC133" s="1564" t="str">
        <f t="shared" si="35"/>
        <v/>
      </c>
      <c r="AE133" s="1564" t="str">
        <f t="shared" si="36"/>
        <v/>
      </c>
      <c r="AG133" s="1564" t="str">
        <f t="shared" si="37"/>
        <v/>
      </c>
      <c r="AI133" s="1564" t="str">
        <f t="shared" si="38"/>
        <v/>
      </c>
      <c r="AK133" s="1564" t="str">
        <f t="shared" si="39"/>
        <v/>
      </c>
      <c r="AM133" s="1564" t="str">
        <f t="shared" si="40"/>
        <v/>
      </c>
      <c r="AO133" s="1564" t="str">
        <f t="shared" si="41"/>
        <v/>
      </c>
      <c r="AQ133" s="1564" t="str">
        <f t="shared" si="42"/>
        <v/>
      </c>
    </row>
    <row r="134" spans="5:43">
      <c r="E134" s="1564" t="str">
        <f t="shared" si="45"/>
        <v/>
      </c>
      <c r="G134" s="1564" t="str">
        <f t="shared" si="45"/>
        <v/>
      </c>
      <c r="I134" s="1564" t="str">
        <f t="shared" si="25"/>
        <v/>
      </c>
      <c r="K134" s="1564" t="str">
        <f t="shared" si="26"/>
        <v/>
      </c>
      <c r="M134" s="1564" t="str">
        <f t="shared" si="27"/>
        <v/>
      </c>
      <c r="O134" s="1564" t="str">
        <f t="shared" si="28"/>
        <v/>
      </c>
      <c r="Q134" s="1564" t="str">
        <f t="shared" si="29"/>
        <v/>
      </c>
      <c r="S134" s="1564" t="str">
        <f t="shared" si="30"/>
        <v/>
      </c>
      <c r="U134" s="1564" t="str">
        <f t="shared" si="31"/>
        <v/>
      </c>
      <c r="W134" s="1564" t="str">
        <f t="shared" si="32"/>
        <v/>
      </c>
      <c r="Y134" s="1564" t="str">
        <f t="shared" si="33"/>
        <v/>
      </c>
      <c r="AA134" s="1564" t="str">
        <f t="shared" si="34"/>
        <v/>
      </c>
      <c r="AC134" s="1564" t="str">
        <f t="shared" si="35"/>
        <v/>
      </c>
      <c r="AE134" s="1564" t="str">
        <f t="shared" si="36"/>
        <v/>
      </c>
      <c r="AG134" s="1564" t="str">
        <f t="shared" si="37"/>
        <v/>
      </c>
      <c r="AI134" s="1564" t="str">
        <f t="shared" si="38"/>
        <v/>
      </c>
      <c r="AK134" s="1564" t="str">
        <f t="shared" si="39"/>
        <v/>
      </c>
      <c r="AM134" s="1564" t="str">
        <f t="shared" si="40"/>
        <v/>
      </c>
      <c r="AO134" s="1564" t="str">
        <f t="shared" si="41"/>
        <v/>
      </c>
      <c r="AQ134" s="1564" t="str">
        <f t="shared" si="42"/>
        <v/>
      </c>
    </row>
    <row r="135" spans="5:43">
      <c r="E135" s="1564" t="str">
        <f t="shared" si="45"/>
        <v/>
      </c>
      <c r="G135" s="1564" t="str">
        <f t="shared" si="45"/>
        <v/>
      </c>
      <c r="I135" s="1564" t="str">
        <f t="shared" si="25"/>
        <v/>
      </c>
      <c r="K135" s="1564" t="str">
        <f t="shared" si="26"/>
        <v/>
      </c>
      <c r="M135" s="1564" t="str">
        <f t="shared" si="27"/>
        <v/>
      </c>
      <c r="O135" s="1564" t="str">
        <f t="shared" si="28"/>
        <v/>
      </c>
      <c r="Q135" s="1564" t="str">
        <f t="shared" si="29"/>
        <v/>
      </c>
      <c r="S135" s="1564" t="str">
        <f t="shared" si="30"/>
        <v/>
      </c>
      <c r="U135" s="1564" t="str">
        <f t="shared" si="31"/>
        <v/>
      </c>
      <c r="W135" s="1564" t="str">
        <f t="shared" si="32"/>
        <v/>
      </c>
      <c r="Y135" s="1564" t="str">
        <f t="shared" si="33"/>
        <v/>
      </c>
      <c r="AA135" s="1564" t="str">
        <f t="shared" si="34"/>
        <v/>
      </c>
      <c r="AC135" s="1564" t="str">
        <f t="shared" si="35"/>
        <v/>
      </c>
      <c r="AE135" s="1564" t="str">
        <f t="shared" si="36"/>
        <v/>
      </c>
      <c r="AG135" s="1564" t="str">
        <f t="shared" si="37"/>
        <v/>
      </c>
      <c r="AI135" s="1564" t="str">
        <f t="shared" si="38"/>
        <v/>
      </c>
      <c r="AK135" s="1564" t="str">
        <f t="shared" si="39"/>
        <v/>
      </c>
      <c r="AM135" s="1564" t="str">
        <f t="shared" si="40"/>
        <v/>
      </c>
      <c r="AO135" s="1564" t="str">
        <f t="shared" si="41"/>
        <v/>
      </c>
      <c r="AQ135" s="1564" t="str">
        <f t="shared" si="42"/>
        <v/>
      </c>
    </row>
    <row r="136" spans="5:43">
      <c r="E136" s="1564" t="str">
        <f t="shared" si="45"/>
        <v/>
      </c>
      <c r="G136" s="1564" t="str">
        <f t="shared" si="45"/>
        <v/>
      </c>
      <c r="I136" s="1564" t="str">
        <f t="shared" si="25"/>
        <v/>
      </c>
      <c r="K136" s="1564" t="str">
        <f t="shared" si="26"/>
        <v/>
      </c>
      <c r="M136" s="1564" t="str">
        <f t="shared" si="27"/>
        <v/>
      </c>
      <c r="O136" s="1564" t="str">
        <f t="shared" si="28"/>
        <v/>
      </c>
      <c r="Q136" s="1564" t="str">
        <f t="shared" si="29"/>
        <v/>
      </c>
      <c r="S136" s="1564" t="str">
        <f t="shared" si="30"/>
        <v/>
      </c>
      <c r="U136" s="1564" t="str">
        <f t="shared" si="31"/>
        <v/>
      </c>
      <c r="W136" s="1564" t="str">
        <f t="shared" si="32"/>
        <v/>
      </c>
      <c r="Y136" s="1564" t="str">
        <f t="shared" si="33"/>
        <v/>
      </c>
      <c r="AA136" s="1564" t="str">
        <f t="shared" si="34"/>
        <v/>
      </c>
      <c r="AC136" s="1564" t="str">
        <f t="shared" si="35"/>
        <v/>
      </c>
      <c r="AE136" s="1564" t="str">
        <f t="shared" si="36"/>
        <v/>
      </c>
      <c r="AG136" s="1564" t="str">
        <f t="shared" si="37"/>
        <v/>
      </c>
      <c r="AI136" s="1564" t="str">
        <f t="shared" si="38"/>
        <v/>
      </c>
      <c r="AK136" s="1564" t="str">
        <f t="shared" si="39"/>
        <v/>
      </c>
      <c r="AM136" s="1564" t="str">
        <f t="shared" si="40"/>
        <v/>
      </c>
      <c r="AO136" s="1564" t="str">
        <f t="shared" si="41"/>
        <v/>
      </c>
      <c r="AQ136" s="1564" t="str">
        <f t="shared" si="42"/>
        <v/>
      </c>
    </row>
    <row r="137" spans="5:43">
      <c r="E137" s="1564" t="str">
        <f t="shared" si="45"/>
        <v/>
      </c>
      <c r="G137" s="1564" t="str">
        <f t="shared" si="45"/>
        <v/>
      </c>
      <c r="I137" s="1564" t="str">
        <f t="shared" si="25"/>
        <v/>
      </c>
      <c r="K137" s="1564" t="str">
        <f t="shared" si="26"/>
        <v/>
      </c>
      <c r="M137" s="1564" t="str">
        <f t="shared" si="27"/>
        <v/>
      </c>
      <c r="O137" s="1564" t="str">
        <f t="shared" si="28"/>
        <v/>
      </c>
      <c r="Q137" s="1564" t="str">
        <f t="shared" si="29"/>
        <v/>
      </c>
      <c r="S137" s="1564" t="str">
        <f t="shared" si="30"/>
        <v/>
      </c>
      <c r="U137" s="1564" t="str">
        <f t="shared" si="31"/>
        <v/>
      </c>
      <c r="W137" s="1564" t="str">
        <f t="shared" si="32"/>
        <v/>
      </c>
      <c r="Y137" s="1564" t="str">
        <f t="shared" si="33"/>
        <v/>
      </c>
      <c r="AA137" s="1564" t="str">
        <f t="shared" si="34"/>
        <v/>
      </c>
      <c r="AC137" s="1564" t="str">
        <f t="shared" si="35"/>
        <v/>
      </c>
      <c r="AE137" s="1564" t="str">
        <f t="shared" si="36"/>
        <v/>
      </c>
      <c r="AG137" s="1564" t="str">
        <f t="shared" si="37"/>
        <v/>
      </c>
      <c r="AI137" s="1564" t="str">
        <f t="shared" si="38"/>
        <v/>
      </c>
      <c r="AK137" s="1564" t="str">
        <f t="shared" si="39"/>
        <v/>
      </c>
      <c r="AM137" s="1564" t="str">
        <f t="shared" si="40"/>
        <v/>
      </c>
      <c r="AO137" s="1564" t="str">
        <f t="shared" si="41"/>
        <v/>
      </c>
      <c r="AQ137" s="1564" t="str">
        <f t="shared" si="42"/>
        <v/>
      </c>
    </row>
    <row r="138" spans="5:43">
      <c r="E138" s="1564" t="str">
        <f t="shared" si="45"/>
        <v/>
      </c>
      <c r="G138" s="1564" t="str">
        <f t="shared" si="45"/>
        <v/>
      </c>
      <c r="I138" s="1564" t="str">
        <f t="shared" si="25"/>
        <v/>
      </c>
      <c r="K138" s="1564" t="str">
        <f t="shared" si="26"/>
        <v/>
      </c>
      <c r="M138" s="1564" t="str">
        <f t="shared" si="27"/>
        <v/>
      </c>
      <c r="O138" s="1564" t="str">
        <f t="shared" si="28"/>
        <v/>
      </c>
      <c r="Q138" s="1564" t="str">
        <f t="shared" si="29"/>
        <v/>
      </c>
      <c r="S138" s="1564" t="str">
        <f t="shared" si="30"/>
        <v/>
      </c>
      <c r="U138" s="1564" t="str">
        <f t="shared" si="31"/>
        <v/>
      </c>
      <c r="W138" s="1564" t="str">
        <f t="shared" si="32"/>
        <v/>
      </c>
      <c r="Y138" s="1564" t="str">
        <f t="shared" si="33"/>
        <v/>
      </c>
      <c r="AA138" s="1564" t="str">
        <f t="shared" si="34"/>
        <v/>
      </c>
      <c r="AC138" s="1564" t="str">
        <f t="shared" si="35"/>
        <v/>
      </c>
      <c r="AE138" s="1564" t="str">
        <f t="shared" si="36"/>
        <v/>
      </c>
      <c r="AG138" s="1564" t="str">
        <f t="shared" si="37"/>
        <v/>
      </c>
      <c r="AI138" s="1564" t="str">
        <f t="shared" si="38"/>
        <v/>
      </c>
      <c r="AK138" s="1564" t="str">
        <f t="shared" si="39"/>
        <v/>
      </c>
      <c r="AM138" s="1564" t="str">
        <f t="shared" si="40"/>
        <v/>
      </c>
      <c r="AO138" s="1564" t="str">
        <f t="shared" si="41"/>
        <v/>
      </c>
      <c r="AQ138" s="1564" t="str">
        <f t="shared" si="42"/>
        <v/>
      </c>
    </row>
    <row r="139" spans="5:43">
      <c r="E139" s="1564" t="str">
        <f t="shared" si="45"/>
        <v/>
      </c>
      <c r="G139" s="1564" t="str">
        <f t="shared" si="45"/>
        <v/>
      </c>
      <c r="I139" s="1564" t="str">
        <f t="shared" si="25"/>
        <v/>
      </c>
      <c r="K139" s="1564" t="str">
        <f t="shared" si="26"/>
        <v/>
      </c>
      <c r="M139" s="1564" t="str">
        <f t="shared" si="27"/>
        <v/>
      </c>
      <c r="O139" s="1564" t="str">
        <f t="shared" si="28"/>
        <v/>
      </c>
      <c r="Q139" s="1564" t="str">
        <f t="shared" si="29"/>
        <v/>
      </c>
      <c r="S139" s="1564" t="str">
        <f t="shared" si="30"/>
        <v/>
      </c>
      <c r="U139" s="1564" t="str">
        <f t="shared" si="31"/>
        <v/>
      </c>
      <c r="W139" s="1564" t="str">
        <f t="shared" si="32"/>
        <v/>
      </c>
      <c r="Y139" s="1564" t="str">
        <f t="shared" si="33"/>
        <v/>
      </c>
      <c r="AA139" s="1564" t="str">
        <f t="shared" si="34"/>
        <v/>
      </c>
      <c r="AC139" s="1564" t="str">
        <f t="shared" si="35"/>
        <v/>
      </c>
      <c r="AE139" s="1564" t="str">
        <f t="shared" si="36"/>
        <v/>
      </c>
      <c r="AG139" s="1564" t="str">
        <f t="shared" si="37"/>
        <v/>
      </c>
      <c r="AI139" s="1564" t="str">
        <f t="shared" si="38"/>
        <v/>
      </c>
      <c r="AK139" s="1564" t="str">
        <f t="shared" si="39"/>
        <v/>
      </c>
      <c r="AM139" s="1564" t="str">
        <f t="shared" si="40"/>
        <v/>
      </c>
      <c r="AO139" s="1564" t="str">
        <f t="shared" si="41"/>
        <v/>
      </c>
      <c r="AQ139" s="1564" t="str">
        <f t="shared" si="42"/>
        <v/>
      </c>
    </row>
    <row r="140" spans="5:43">
      <c r="E140" s="1564" t="str">
        <f t="shared" si="45"/>
        <v/>
      </c>
      <c r="G140" s="1564" t="str">
        <f t="shared" si="45"/>
        <v/>
      </c>
      <c r="I140" s="1564" t="str">
        <f t="shared" si="25"/>
        <v/>
      </c>
      <c r="K140" s="1564" t="str">
        <f t="shared" si="26"/>
        <v/>
      </c>
      <c r="M140" s="1564" t="str">
        <f t="shared" si="27"/>
        <v/>
      </c>
      <c r="O140" s="1564" t="str">
        <f t="shared" si="28"/>
        <v/>
      </c>
      <c r="Q140" s="1564" t="str">
        <f t="shared" si="29"/>
        <v/>
      </c>
      <c r="S140" s="1564" t="str">
        <f t="shared" si="30"/>
        <v/>
      </c>
      <c r="U140" s="1564" t="str">
        <f t="shared" si="31"/>
        <v/>
      </c>
      <c r="W140" s="1564" t="str">
        <f t="shared" si="32"/>
        <v/>
      </c>
      <c r="Y140" s="1564" t="str">
        <f t="shared" si="33"/>
        <v/>
      </c>
      <c r="AA140" s="1564" t="str">
        <f t="shared" si="34"/>
        <v/>
      </c>
      <c r="AC140" s="1564" t="str">
        <f t="shared" si="35"/>
        <v/>
      </c>
      <c r="AE140" s="1564" t="str">
        <f t="shared" si="36"/>
        <v/>
      </c>
      <c r="AG140" s="1564" t="str">
        <f t="shared" si="37"/>
        <v/>
      </c>
      <c r="AI140" s="1564" t="str">
        <f t="shared" si="38"/>
        <v/>
      </c>
      <c r="AK140" s="1564" t="str">
        <f t="shared" si="39"/>
        <v/>
      </c>
      <c r="AM140" s="1564" t="str">
        <f t="shared" si="40"/>
        <v/>
      </c>
      <c r="AO140" s="1564" t="str">
        <f t="shared" si="41"/>
        <v/>
      </c>
      <c r="AQ140" s="1564" t="str">
        <f t="shared" si="42"/>
        <v/>
      </c>
    </row>
    <row r="141" spans="5:43">
      <c r="E141" s="1564" t="str">
        <f t="shared" ref="E141:G156" si="46">IF(OR($B141=0,D141=0),"",D141/$B141)</f>
        <v/>
      </c>
      <c r="G141" s="1564" t="str">
        <f t="shared" si="46"/>
        <v/>
      </c>
      <c r="I141" s="1564" t="str">
        <f t="shared" ref="I141:I204" si="47">IF(OR($B141=0,H141=0),"",H141/$B141)</f>
        <v/>
      </c>
      <c r="K141" s="1564" t="str">
        <f t="shared" ref="K141:K204" si="48">IF(OR($B141=0,J141=0),"",J141/$B141)</f>
        <v/>
      </c>
      <c r="M141" s="1564" t="str">
        <f t="shared" ref="M141:M204" si="49">IF(OR($B141=0,L141=0),"",L141/$B141)</f>
        <v/>
      </c>
      <c r="O141" s="1564" t="str">
        <f t="shared" ref="O141:O204" si="50">IF(OR($B141=0,N141=0),"",N141/$B141)</f>
        <v/>
      </c>
      <c r="Q141" s="1564" t="str">
        <f t="shared" ref="Q141:Q204" si="51">IF(OR($B141=0,P141=0),"",P141/$B141)</f>
        <v/>
      </c>
      <c r="S141" s="1564" t="str">
        <f t="shared" ref="S141:S204" si="52">IF(OR($B141=0,R141=0),"",R141/$B141)</f>
        <v/>
      </c>
      <c r="U141" s="1564" t="str">
        <f t="shared" ref="U141:U204" si="53">IF(OR($B141=0,T141=0),"",T141/$B141)</f>
        <v/>
      </c>
      <c r="W141" s="1564" t="str">
        <f t="shared" ref="W141:W204" si="54">IF(OR($B141=0,V141=0),"",V141/$B141)</f>
        <v/>
      </c>
      <c r="Y141" s="1564" t="str">
        <f t="shared" ref="Y141:Y204" si="55">IF(OR($B141=0,X141=0),"",X141/$B141)</f>
        <v/>
      </c>
      <c r="AA141" s="1564" t="str">
        <f t="shared" ref="AA141:AA204" si="56">IF(OR($B141=0,Z141=0),"",Z141/$B141)</f>
        <v/>
      </c>
      <c r="AC141" s="1564" t="str">
        <f t="shared" ref="AC141:AC204" si="57">IF(OR($B141=0,AB141=0),"",AB141/$B141)</f>
        <v/>
      </c>
      <c r="AE141" s="1564" t="str">
        <f t="shared" ref="AE141:AE204" si="58">IF(OR($B141=0,AD141=0),"",AD141/$B141)</f>
        <v/>
      </c>
      <c r="AG141" s="1564" t="str">
        <f t="shared" ref="AG141:AG204" si="59">IF(OR($B141=0,AF141=0),"",AF141/$B141)</f>
        <v/>
      </c>
      <c r="AI141" s="1564" t="str">
        <f t="shared" ref="AI141:AI204" si="60">IF(OR($B141=0,AH141=0),"",AH141/$B141)</f>
        <v/>
      </c>
      <c r="AK141" s="1564" t="str">
        <f t="shared" ref="AK141:AK204" si="61">IF(OR($B141=0,AJ141=0),"",AJ141/$B141)</f>
        <v/>
      </c>
      <c r="AM141" s="1564" t="str">
        <f t="shared" ref="AM141:AM204" si="62">IF(OR($B141=0,AL141=0),"",AL141/$B141)</f>
        <v/>
      </c>
      <c r="AO141" s="1564" t="str">
        <f t="shared" ref="AO141:AO204" si="63">IF(OR($B141=0,AN141=0),"",AN141/$B141)</f>
        <v/>
      </c>
      <c r="AQ141" s="1564" t="str">
        <f t="shared" ref="AQ141:AQ204" si="64">IF(OR($B141=0,AP141=0),"",AP141/$B141)</f>
        <v/>
      </c>
    </row>
    <row r="142" spans="5:43">
      <c r="E142" s="1564" t="str">
        <f t="shared" si="46"/>
        <v/>
      </c>
      <c r="G142" s="1564" t="str">
        <f t="shared" si="46"/>
        <v/>
      </c>
      <c r="I142" s="1564" t="str">
        <f t="shared" si="47"/>
        <v/>
      </c>
      <c r="K142" s="1564" t="str">
        <f t="shared" si="48"/>
        <v/>
      </c>
      <c r="M142" s="1564" t="str">
        <f t="shared" si="49"/>
        <v/>
      </c>
      <c r="O142" s="1564" t="str">
        <f t="shared" si="50"/>
        <v/>
      </c>
      <c r="Q142" s="1564" t="str">
        <f t="shared" si="51"/>
        <v/>
      </c>
      <c r="S142" s="1564" t="str">
        <f t="shared" si="52"/>
        <v/>
      </c>
      <c r="U142" s="1564" t="str">
        <f t="shared" si="53"/>
        <v/>
      </c>
      <c r="W142" s="1564" t="str">
        <f t="shared" si="54"/>
        <v/>
      </c>
      <c r="Y142" s="1564" t="str">
        <f t="shared" si="55"/>
        <v/>
      </c>
      <c r="AA142" s="1564" t="str">
        <f t="shared" si="56"/>
        <v/>
      </c>
      <c r="AC142" s="1564" t="str">
        <f t="shared" si="57"/>
        <v/>
      </c>
      <c r="AE142" s="1564" t="str">
        <f t="shared" si="58"/>
        <v/>
      </c>
      <c r="AG142" s="1564" t="str">
        <f t="shared" si="59"/>
        <v/>
      </c>
      <c r="AI142" s="1564" t="str">
        <f t="shared" si="60"/>
        <v/>
      </c>
      <c r="AK142" s="1564" t="str">
        <f t="shared" si="61"/>
        <v/>
      </c>
      <c r="AM142" s="1564" t="str">
        <f t="shared" si="62"/>
        <v/>
      </c>
      <c r="AO142" s="1564" t="str">
        <f t="shared" si="63"/>
        <v/>
      </c>
      <c r="AQ142" s="1564" t="str">
        <f t="shared" si="64"/>
        <v/>
      </c>
    </row>
    <row r="143" spans="5:43">
      <c r="E143" s="1564" t="str">
        <f t="shared" si="46"/>
        <v/>
      </c>
      <c r="G143" s="1564" t="str">
        <f t="shared" si="46"/>
        <v/>
      </c>
      <c r="I143" s="1564" t="str">
        <f t="shared" si="47"/>
        <v/>
      </c>
      <c r="K143" s="1564" t="str">
        <f t="shared" si="48"/>
        <v/>
      </c>
      <c r="M143" s="1564" t="str">
        <f t="shared" si="49"/>
        <v/>
      </c>
      <c r="O143" s="1564" t="str">
        <f t="shared" si="50"/>
        <v/>
      </c>
      <c r="Q143" s="1564" t="str">
        <f t="shared" si="51"/>
        <v/>
      </c>
      <c r="S143" s="1564" t="str">
        <f t="shared" si="52"/>
        <v/>
      </c>
      <c r="U143" s="1564" t="str">
        <f t="shared" si="53"/>
        <v/>
      </c>
      <c r="W143" s="1564" t="str">
        <f t="shared" si="54"/>
        <v/>
      </c>
      <c r="Y143" s="1564" t="str">
        <f t="shared" si="55"/>
        <v/>
      </c>
      <c r="AA143" s="1564" t="str">
        <f t="shared" si="56"/>
        <v/>
      </c>
      <c r="AC143" s="1564" t="str">
        <f t="shared" si="57"/>
        <v/>
      </c>
      <c r="AE143" s="1564" t="str">
        <f t="shared" si="58"/>
        <v/>
      </c>
      <c r="AG143" s="1564" t="str">
        <f t="shared" si="59"/>
        <v/>
      </c>
      <c r="AI143" s="1564" t="str">
        <f t="shared" si="60"/>
        <v/>
      </c>
      <c r="AK143" s="1564" t="str">
        <f t="shared" si="61"/>
        <v/>
      </c>
      <c r="AM143" s="1564" t="str">
        <f t="shared" si="62"/>
        <v/>
      </c>
      <c r="AO143" s="1564" t="str">
        <f t="shared" si="63"/>
        <v/>
      </c>
      <c r="AQ143" s="1564" t="str">
        <f t="shared" si="64"/>
        <v/>
      </c>
    </row>
    <row r="144" spans="5:43">
      <c r="E144" s="1564" t="str">
        <f t="shared" si="46"/>
        <v/>
      </c>
      <c r="G144" s="1564" t="str">
        <f t="shared" si="46"/>
        <v/>
      </c>
      <c r="I144" s="1564" t="str">
        <f t="shared" si="47"/>
        <v/>
      </c>
      <c r="K144" s="1564" t="str">
        <f t="shared" si="48"/>
        <v/>
      </c>
      <c r="M144" s="1564" t="str">
        <f t="shared" si="49"/>
        <v/>
      </c>
      <c r="O144" s="1564" t="str">
        <f t="shared" si="50"/>
        <v/>
      </c>
      <c r="Q144" s="1564" t="str">
        <f t="shared" si="51"/>
        <v/>
      </c>
      <c r="S144" s="1564" t="str">
        <f t="shared" si="52"/>
        <v/>
      </c>
      <c r="U144" s="1564" t="str">
        <f t="shared" si="53"/>
        <v/>
      </c>
      <c r="W144" s="1564" t="str">
        <f t="shared" si="54"/>
        <v/>
      </c>
      <c r="Y144" s="1564" t="str">
        <f t="shared" si="55"/>
        <v/>
      </c>
      <c r="AA144" s="1564" t="str">
        <f t="shared" si="56"/>
        <v/>
      </c>
      <c r="AC144" s="1564" t="str">
        <f t="shared" si="57"/>
        <v/>
      </c>
      <c r="AE144" s="1564" t="str">
        <f t="shared" si="58"/>
        <v/>
      </c>
      <c r="AG144" s="1564" t="str">
        <f t="shared" si="59"/>
        <v/>
      </c>
      <c r="AI144" s="1564" t="str">
        <f t="shared" si="60"/>
        <v/>
      </c>
      <c r="AK144" s="1564" t="str">
        <f t="shared" si="61"/>
        <v/>
      </c>
      <c r="AM144" s="1564" t="str">
        <f t="shared" si="62"/>
        <v/>
      </c>
      <c r="AO144" s="1564" t="str">
        <f t="shared" si="63"/>
        <v/>
      </c>
      <c r="AQ144" s="1564" t="str">
        <f t="shared" si="64"/>
        <v/>
      </c>
    </row>
    <row r="145" spans="5:43">
      <c r="E145" s="1564" t="str">
        <f t="shared" si="46"/>
        <v/>
      </c>
      <c r="G145" s="1564" t="str">
        <f t="shared" si="46"/>
        <v/>
      </c>
      <c r="I145" s="1564" t="str">
        <f t="shared" si="47"/>
        <v/>
      </c>
      <c r="K145" s="1564" t="str">
        <f t="shared" si="48"/>
        <v/>
      </c>
      <c r="M145" s="1564" t="str">
        <f t="shared" si="49"/>
        <v/>
      </c>
      <c r="O145" s="1564" t="str">
        <f t="shared" si="50"/>
        <v/>
      </c>
      <c r="Q145" s="1564" t="str">
        <f t="shared" si="51"/>
        <v/>
      </c>
      <c r="S145" s="1564" t="str">
        <f t="shared" si="52"/>
        <v/>
      </c>
      <c r="U145" s="1564" t="str">
        <f t="shared" si="53"/>
        <v/>
      </c>
      <c r="W145" s="1564" t="str">
        <f t="shared" si="54"/>
        <v/>
      </c>
      <c r="Y145" s="1564" t="str">
        <f t="shared" si="55"/>
        <v/>
      </c>
      <c r="AA145" s="1564" t="str">
        <f t="shared" si="56"/>
        <v/>
      </c>
      <c r="AC145" s="1564" t="str">
        <f t="shared" si="57"/>
        <v/>
      </c>
      <c r="AE145" s="1564" t="str">
        <f t="shared" si="58"/>
        <v/>
      </c>
      <c r="AG145" s="1564" t="str">
        <f t="shared" si="59"/>
        <v/>
      </c>
      <c r="AI145" s="1564" t="str">
        <f t="shared" si="60"/>
        <v/>
      </c>
      <c r="AK145" s="1564" t="str">
        <f t="shared" si="61"/>
        <v/>
      </c>
      <c r="AM145" s="1564" t="str">
        <f t="shared" si="62"/>
        <v/>
      </c>
      <c r="AO145" s="1564" t="str">
        <f t="shared" si="63"/>
        <v/>
      </c>
      <c r="AQ145" s="1564" t="str">
        <f t="shared" si="64"/>
        <v/>
      </c>
    </row>
    <row r="146" spans="5:43">
      <c r="E146" s="1564" t="str">
        <f t="shared" si="46"/>
        <v/>
      </c>
      <c r="G146" s="1564" t="str">
        <f t="shared" si="46"/>
        <v/>
      </c>
      <c r="I146" s="1564" t="str">
        <f t="shared" si="47"/>
        <v/>
      </c>
      <c r="K146" s="1564" t="str">
        <f t="shared" si="48"/>
        <v/>
      </c>
      <c r="M146" s="1564" t="str">
        <f t="shared" si="49"/>
        <v/>
      </c>
      <c r="O146" s="1564" t="str">
        <f t="shared" si="50"/>
        <v/>
      </c>
      <c r="Q146" s="1564" t="str">
        <f t="shared" si="51"/>
        <v/>
      </c>
      <c r="S146" s="1564" t="str">
        <f t="shared" si="52"/>
        <v/>
      </c>
      <c r="U146" s="1564" t="str">
        <f t="shared" si="53"/>
        <v/>
      </c>
      <c r="W146" s="1564" t="str">
        <f t="shared" si="54"/>
        <v/>
      </c>
      <c r="Y146" s="1564" t="str">
        <f t="shared" si="55"/>
        <v/>
      </c>
      <c r="AA146" s="1564" t="str">
        <f t="shared" si="56"/>
        <v/>
      </c>
      <c r="AC146" s="1564" t="str">
        <f t="shared" si="57"/>
        <v/>
      </c>
      <c r="AE146" s="1564" t="str">
        <f t="shared" si="58"/>
        <v/>
      </c>
      <c r="AG146" s="1564" t="str">
        <f t="shared" si="59"/>
        <v/>
      </c>
      <c r="AI146" s="1564" t="str">
        <f t="shared" si="60"/>
        <v/>
      </c>
      <c r="AK146" s="1564" t="str">
        <f t="shared" si="61"/>
        <v/>
      </c>
      <c r="AM146" s="1564" t="str">
        <f t="shared" si="62"/>
        <v/>
      </c>
      <c r="AO146" s="1564" t="str">
        <f t="shared" si="63"/>
        <v/>
      </c>
      <c r="AQ146" s="1564" t="str">
        <f t="shared" si="64"/>
        <v/>
      </c>
    </row>
    <row r="147" spans="5:43">
      <c r="E147" s="1564" t="str">
        <f t="shared" si="46"/>
        <v/>
      </c>
      <c r="G147" s="1564" t="str">
        <f t="shared" si="46"/>
        <v/>
      </c>
      <c r="I147" s="1564" t="str">
        <f t="shared" si="47"/>
        <v/>
      </c>
      <c r="K147" s="1564" t="str">
        <f t="shared" si="48"/>
        <v/>
      </c>
      <c r="M147" s="1564" t="str">
        <f t="shared" si="49"/>
        <v/>
      </c>
      <c r="O147" s="1564" t="str">
        <f t="shared" si="50"/>
        <v/>
      </c>
      <c r="Q147" s="1564" t="str">
        <f t="shared" si="51"/>
        <v/>
      </c>
      <c r="S147" s="1564" t="str">
        <f t="shared" si="52"/>
        <v/>
      </c>
      <c r="U147" s="1564" t="str">
        <f t="shared" si="53"/>
        <v/>
      </c>
      <c r="W147" s="1564" t="str">
        <f t="shared" si="54"/>
        <v/>
      </c>
      <c r="Y147" s="1564" t="str">
        <f t="shared" si="55"/>
        <v/>
      </c>
      <c r="AA147" s="1564" t="str">
        <f t="shared" si="56"/>
        <v/>
      </c>
      <c r="AC147" s="1564" t="str">
        <f t="shared" si="57"/>
        <v/>
      </c>
      <c r="AE147" s="1564" t="str">
        <f t="shared" si="58"/>
        <v/>
      </c>
      <c r="AG147" s="1564" t="str">
        <f t="shared" si="59"/>
        <v/>
      </c>
      <c r="AI147" s="1564" t="str">
        <f t="shared" si="60"/>
        <v/>
      </c>
      <c r="AK147" s="1564" t="str">
        <f t="shared" si="61"/>
        <v/>
      </c>
      <c r="AM147" s="1564" t="str">
        <f t="shared" si="62"/>
        <v/>
      </c>
      <c r="AO147" s="1564" t="str">
        <f t="shared" si="63"/>
        <v/>
      </c>
      <c r="AQ147" s="1564" t="str">
        <f t="shared" si="64"/>
        <v/>
      </c>
    </row>
    <row r="148" spans="5:43">
      <c r="E148" s="1564" t="str">
        <f t="shared" si="46"/>
        <v/>
      </c>
      <c r="G148" s="1564" t="str">
        <f t="shared" si="46"/>
        <v/>
      </c>
      <c r="I148" s="1564" t="str">
        <f t="shared" si="47"/>
        <v/>
      </c>
      <c r="K148" s="1564" t="str">
        <f t="shared" si="48"/>
        <v/>
      </c>
      <c r="M148" s="1564" t="str">
        <f t="shared" si="49"/>
        <v/>
      </c>
      <c r="O148" s="1564" t="str">
        <f t="shared" si="50"/>
        <v/>
      </c>
      <c r="Q148" s="1564" t="str">
        <f t="shared" si="51"/>
        <v/>
      </c>
      <c r="S148" s="1564" t="str">
        <f t="shared" si="52"/>
        <v/>
      </c>
      <c r="U148" s="1564" t="str">
        <f t="shared" si="53"/>
        <v/>
      </c>
      <c r="W148" s="1564" t="str">
        <f t="shared" si="54"/>
        <v/>
      </c>
      <c r="Y148" s="1564" t="str">
        <f t="shared" si="55"/>
        <v/>
      </c>
      <c r="AA148" s="1564" t="str">
        <f t="shared" si="56"/>
        <v/>
      </c>
      <c r="AC148" s="1564" t="str">
        <f t="shared" si="57"/>
        <v/>
      </c>
      <c r="AE148" s="1564" t="str">
        <f t="shared" si="58"/>
        <v/>
      </c>
      <c r="AG148" s="1564" t="str">
        <f t="shared" si="59"/>
        <v/>
      </c>
      <c r="AI148" s="1564" t="str">
        <f t="shared" si="60"/>
        <v/>
      </c>
      <c r="AK148" s="1564" t="str">
        <f t="shared" si="61"/>
        <v/>
      </c>
      <c r="AM148" s="1564" t="str">
        <f t="shared" si="62"/>
        <v/>
      </c>
      <c r="AO148" s="1564" t="str">
        <f t="shared" si="63"/>
        <v/>
      </c>
      <c r="AQ148" s="1564" t="str">
        <f t="shared" si="64"/>
        <v/>
      </c>
    </row>
    <row r="149" spans="5:43">
      <c r="E149" s="1564" t="str">
        <f t="shared" si="46"/>
        <v/>
      </c>
      <c r="G149" s="1564" t="str">
        <f t="shared" si="46"/>
        <v/>
      </c>
      <c r="I149" s="1564" t="str">
        <f t="shared" si="47"/>
        <v/>
      </c>
      <c r="K149" s="1564" t="str">
        <f t="shared" si="48"/>
        <v/>
      </c>
      <c r="M149" s="1564" t="str">
        <f t="shared" si="49"/>
        <v/>
      </c>
      <c r="O149" s="1564" t="str">
        <f t="shared" si="50"/>
        <v/>
      </c>
      <c r="Q149" s="1564" t="str">
        <f t="shared" si="51"/>
        <v/>
      </c>
      <c r="S149" s="1564" t="str">
        <f t="shared" si="52"/>
        <v/>
      </c>
      <c r="U149" s="1564" t="str">
        <f t="shared" si="53"/>
        <v/>
      </c>
      <c r="W149" s="1564" t="str">
        <f t="shared" si="54"/>
        <v/>
      </c>
      <c r="Y149" s="1564" t="str">
        <f t="shared" si="55"/>
        <v/>
      </c>
      <c r="AA149" s="1564" t="str">
        <f t="shared" si="56"/>
        <v/>
      </c>
      <c r="AC149" s="1564" t="str">
        <f t="shared" si="57"/>
        <v/>
      </c>
      <c r="AE149" s="1564" t="str">
        <f t="shared" si="58"/>
        <v/>
      </c>
      <c r="AG149" s="1564" t="str">
        <f t="shared" si="59"/>
        <v/>
      </c>
      <c r="AI149" s="1564" t="str">
        <f t="shared" si="60"/>
        <v/>
      </c>
      <c r="AK149" s="1564" t="str">
        <f t="shared" si="61"/>
        <v/>
      </c>
      <c r="AM149" s="1564" t="str">
        <f t="shared" si="62"/>
        <v/>
      </c>
      <c r="AO149" s="1564" t="str">
        <f t="shared" si="63"/>
        <v/>
      </c>
      <c r="AQ149" s="1564" t="str">
        <f t="shared" si="64"/>
        <v/>
      </c>
    </row>
    <row r="150" spans="5:43">
      <c r="E150" s="1564" t="str">
        <f t="shared" si="46"/>
        <v/>
      </c>
      <c r="G150" s="1564" t="str">
        <f t="shared" si="46"/>
        <v/>
      </c>
      <c r="I150" s="1564" t="str">
        <f t="shared" si="47"/>
        <v/>
      </c>
      <c r="K150" s="1564" t="str">
        <f t="shared" si="48"/>
        <v/>
      </c>
      <c r="M150" s="1564" t="str">
        <f t="shared" si="49"/>
        <v/>
      </c>
      <c r="O150" s="1564" t="str">
        <f t="shared" si="50"/>
        <v/>
      </c>
      <c r="Q150" s="1564" t="str">
        <f t="shared" si="51"/>
        <v/>
      </c>
      <c r="S150" s="1564" t="str">
        <f t="shared" si="52"/>
        <v/>
      </c>
      <c r="U150" s="1564" t="str">
        <f t="shared" si="53"/>
        <v/>
      </c>
      <c r="W150" s="1564" t="str">
        <f t="shared" si="54"/>
        <v/>
      </c>
      <c r="Y150" s="1564" t="str">
        <f t="shared" si="55"/>
        <v/>
      </c>
      <c r="AA150" s="1564" t="str">
        <f t="shared" si="56"/>
        <v/>
      </c>
      <c r="AC150" s="1564" t="str">
        <f t="shared" si="57"/>
        <v/>
      </c>
      <c r="AE150" s="1564" t="str">
        <f t="shared" si="58"/>
        <v/>
      </c>
      <c r="AG150" s="1564" t="str">
        <f t="shared" si="59"/>
        <v/>
      </c>
      <c r="AI150" s="1564" t="str">
        <f t="shared" si="60"/>
        <v/>
      </c>
      <c r="AK150" s="1564" t="str">
        <f t="shared" si="61"/>
        <v/>
      </c>
      <c r="AM150" s="1564" t="str">
        <f t="shared" si="62"/>
        <v/>
      </c>
      <c r="AO150" s="1564" t="str">
        <f t="shared" si="63"/>
        <v/>
      </c>
      <c r="AQ150" s="1564" t="str">
        <f t="shared" si="64"/>
        <v/>
      </c>
    </row>
    <row r="151" spans="5:43">
      <c r="E151" s="1564" t="str">
        <f t="shared" si="46"/>
        <v/>
      </c>
      <c r="G151" s="1564" t="str">
        <f t="shared" si="46"/>
        <v/>
      </c>
      <c r="I151" s="1564" t="str">
        <f t="shared" si="47"/>
        <v/>
      </c>
      <c r="K151" s="1564" t="str">
        <f t="shared" si="48"/>
        <v/>
      </c>
      <c r="M151" s="1564" t="str">
        <f t="shared" si="49"/>
        <v/>
      </c>
      <c r="O151" s="1564" t="str">
        <f t="shared" si="50"/>
        <v/>
      </c>
      <c r="Q151" s="1564" t="str">
        <f t="shared" si="51"/>
        <v/>
      </c>
      <c r="S151" s="1564" t="str">
        <f t="shared" si="52"/>
        <v/>
      </c>
      <c r="U151" s="1564" t="str">
        <f t="shared" si="53"/>
        <v/>
      </c>
      <c r="W151" s="1564" t="str">
        <f t="shared" si="54"/>
        <v/>
      </c>
      <c r="Y151" s="1564" t="str">
        <f t="shared" si="55"/>
        <v/>
      </c>
      <c r="AA151" s="1564" t="str">
        <f t="shared" si="56"/>
        <v/>
      </c>
      <c r="AC151" s="1564" t="str">
        <f t="shared" si="57"/>
        <v/>
      </c>
      <c r="AE151" s="1564" t="str">
        <f t="shared" si="58"/>
        <v/>
      </c>
      <c r="AG151" s="1564" t="str">
        <f t="shared" si="59"/>
        <v/>
      </c>
      <c r="AI151" s="1564" t="str">
        <f t="shared" si="60"/>
        <v/>
      </c>
      <c r="AK151" s="1564" t="str">
        <f t="shared" si="61"/>
        <v/>
      </c>
      <c r="AM151" s="1564" t="str">
        <f t="shared" si="62"/>
        <v/>
      </c>
      <c r="AO151" s="1564" t="str">
        <f t="shared" si="63"/>
        <v/>
      </c>
      <c r="AQ151" s="1564" t="str">
        <f t="shared" si="64"/>
        <v/>
      </c>
    </row>
    <row r="152" spans="5:43">
      <c r="E152" s="1564" t="str">
        <f t="shared" si="46"/>
        <v/>
      </c>
      <c r="G152" s="1564" t="str">
        <f t="shared" si="46"/>
        <v/>
      </c>
      <c r="I152" s="1564" t="str">
        <f t="shared" si="47"/>
        <v/>
      </c>
      <c r="K152" s="1564" t="str">
        <f t="shared" si="48"/>
        <v/>
      </c>
      <c r="M152" s="1564" t="str">
        <f t="shared" si="49"/>
        <v/>
      </c>
      <c r="O152" s="1564" t="str">
        <f t="shared" si="50"/>
        <v/>
      </c>
      <c r="Q152" s="1564" t="str">
        <f t="shared" si="51"/>
        <v/>
      </c>
      <c r="S152" s="1564" t="str">
        <f t="shared" si="52"/>
        <v/>
      </c>
      <c r="U152" s="1564" t="str">
        <f t="shared" si="53"/>
        <v/>
      </c>
      <c r="W152" s="1564" t="str">
        <f t="shared" si="54"/>
        <v/>
      </c>
      <c r="Y152" s="1564" t="str">
        <f t="shared" si="55"/>
        <v/>
      </c>
      <c r="AA152" s="1564" t="str">
        <f t="shared" si="56"/>
        <v/>
      </c>
      <c r="AC152" s="1564" t="str">
        <f t="shared" si="57"/>
        <v/>
      </c>
      <c r="AE152" s="1564" t="str">
        <f t="shared" si="58"/>
        <v/>
      </c>
      <c r="AG152" s="1564" t="str">
        <f t="shared" si="59"/>
        <v/>
      </c>
      <c r="AI152" s="1564" t="str">
        <f t="shared" si="60"/>
        <v/>
      </c>
      <c r="AK152" s="1564" t="str">
        <f t="shared" si="61"/>
        <v/>
      </c>
      <c r="AM152" s="1564" t="str">
        <f t="shared" si="62"/>
        <v/>
      </c>
      <c r="AO152" s="1564" t="str">
        <f t="shared" si="63"/>
        <v/>
      </c>
      <c r="AQ152" s="1564" t="str">
        <f t="shared" si="64"/>
        <v/>
      </c>
    </row>
    <row r="153" spans="5:43">
      <c r="E153" s="1564" t="str">
        <f t="shared" si="46"/>
        <v/>
      </c>
      <c r="G153" s="1564" t="str">
        <f t="shared" si="46"/>
        <v/>
      </c>
      <c r="I153" s="1564" t="str">
        <f t="shared" si="47"/>
        <v/>
      </c>
      <c r="K153" s="1564" t="str">
        <f t="shared" si="48"/>
        <v/>
      </c>
      <c r="M153" s="1564" t="str">
        <f t="shared" si="49"/>
        <v/>
      </c>
      <c r="O153" s="1564" t="str">
        <f t="shared" si="50"/>
        <v/>
      </c>
      <c r="Q153" s="1564" t="str">
        <f t="shared" si="51"/>
        <v/>
      </c>
      <c r="S153" s="1564" t="str">
        <f t="shared" si="52"/>
        <v/>
      </c>
      <c r="U153" s="1564" t="str">
        <f t="shared" si="53"/>
        <v/>
      </c>
      <c r="W153" s="1564" t="str">
        <f t="shared" si="54"/>
        <v/>
      </c>
      <c r="Y153" s="1564" t="str">
        <f t="shared" si="55"/>
        <v/>
      </c>
      <c r="AA153" s="1564" t="str">
        <f t="shared" si="56"/>
        <v/>
      </c>
      <c r="AC153" s="1564" t="str">
        <f t="shared" si="57"/>
        <v/>
      </c>
      <c r="AE153" s="1564" t="str">
        <f t="shared" si="58"/>
        <v/>
      </c>
      <c r="AG153" s="1564" t="str">
        <f t="shared" si="59"/>
        <v/>
      </c>
      <c r="AI153" s="1564" t="str">
        <f t="shared" si="60"/>
        <v/>
      </c>
      <c r="AK153" s="1564" t="str">
        <f t="shared" si="61"/>
        <v/>
      </c>
      <c r="AM153" s="1564" t="str">
        <f t="shared" si="62"/>
        <v/>
      </c>
      <c r="AO153" s="1564" t="str">
        <f t="shared" si="63"/>
        <v/>
      </c>
      <c r="AQ153" s="1564" t="str">
        <f t="shared" si="64"/>
        <v/>
      </c>
    </row>
    <row r="154" spans="5:43">
      <c r="E154" s="1564" t="str">
        <f t="shared" si="46"/>
        <v/>
      </c>
      <c r="G154" s="1564" t="str">
        <f t="shared" si="46"/>
        <v/>
      </c>
      <c r="I154" s="1564" t="str">
        <f t="shared" si="47"/>
        <v/>
      </c>
      <c r="K154" s="1564" t="str">
        <f t="shared" si="48"/>
        <v/>
      </c>
      <c r="M154" s="1564" t="str">
        <f t="shared" si="49"/>
        <v/>
      </c>
      <c r="O154" s="1564" t="str">
        <f t="shared" si="50"/>
        <v/>
      </c>
      <c r="Q154" s="1564" t="str">
        <f t="shared" si="51"/>
        <v/>
      </c>
      <c r="S154" s="1564" t="str">
        <f t="shared" si="52"/>
        <v/>
      </c>
      <c r="U154" s="1564" t="str">
        <f t="shared" si="53"/>
        <v/>
      </c>
      <c r="W154" s="1564" t="str">
        <f t="shared" si="54"/>
        <v/>
      </c>
      <c r="Y154" s="1564" t="str">
        <f t="shared" si="55"/>
        <v/>
      </c>
      <c r="AA154" s="1564" t="str">
        <f t="shared" si="56"/>
        <v/>
      </c>
      <c r="AC154" s="1564" t="str">
        <f t="shared" si="57"/>
        <v/>
      </c>
      <c r="AE154" s="1564" t="str">
        <f t="shared" si="58"/>
        <v/>
      </c>
      <c r="AG154" s="1564" t="str">
        <f t="shared" si="59"/>
        <v/>
      </c>
      <c r="AI154" s="1564" t="str">
        <f t="shared" si="60"/>
        <v/>
      </c>
      <c r="AK154" s="1564" t="str">
        <f t="shared" si="61"/>
        <v/>
      </c>
      <c r="AM154" s="1564" t="str">
        <f t="shared" si="62"/>
        <v/>
      </c>
      <c r="AO154" s="1564" t="str">
        <f t="shared" si="63"/>
        <v/>
      </c>
      <c r="AQ154" s="1564" t="str">
        <f t="shared" si="64"/>
        <v/>
      </c>
    </row>
    <row r="155" spans="5:43">
      <c r="E155" s="1564" t="str">
        <f t="shared" si="46"/>
        <v/>
      </c>
      <c r="G155" s="1564" t="str">
        <f t="shared" si="46"/>
        <v/>
      </c>
      <c r="I155" s="1564" t="str">
        <f t="shared" si="47"/>
        <v/>
      </c>
      <c r="K155" s="1564" t="str">
        <f t="shared" si="48"/>
        <v/>
      </c>
      <c r="M155" s="1564" t="str">
        <f t="shared" si="49"/>
        <v/>
      </c>
      <c r="O155" s="1564" t="str">
        <f t="shared" si="50"/>
        <v/>
      </c>
      <c r="Q155" s="1564" t="str">
        <f t="shared" si="51"/>
        <v/>
      </c>
      <c r="S155" s="1564" t="str">
        <f t="shared" si="52"/>
        <v/>
      </c>
      <c r="U155" s="1564" t="str">
        <f t="shared" si="53"/>
        <v/>
      </c>
      <c r="W155" s="1564" t="str">
        <f t="shared" si="54"/>
        <v/>
      </c>
      <c r="Y155" s="1564" t="str">
        <f t="shared" si="55"/>
        <v/>
      </c>
      <c r="AA155" s="1564" t="str">
        <f t="shared" si="56"/>
        <v/>
      </c>
      <c r="AC155" s="1564" t="str">
        <f t="shared" si="57"/>
        <v/>
      </c>
      <c r="AE155" s="1564" t="str">
        <f t="shared" si="58"/>
        <v/>
      </c>
      <c r="AG155" s="1564" t="str">
        <f t="shared" si="59"/>
        <v/>
      </c>
      <c r="AI155" s="1564" t="str">
        <f t="shared" si="60"/>
        <v/>
      </c>
      <c r="AK155" s="1564" t="str">
        <f t="shared" si="61"/>
        <v/>
      </c>
      <c r="AM155" s="1564" t="str">
        <f t="shared" si="62"/>
        <v/>
      </c>
      <c r="AO155" s="1564" t="str">
        <f t="shared" si="63"/>
        <v/>
      </c>
      <c r="AQ155" s="1564" t="str">
        <f t="shared" si="64"/>
        <v/>
      </c>
    </row>
    <row r="156" spans="5:43">
      <c r="E156" s="1564" t="str">
        <f t="shared" si="46"/>
        <v/>
      </c>
      <c r="G156" s="1564" t="str">
        <f t="shared" si="46"/>
        <v/>
      </c>
      <c r="I156" s="1564" t="str">
        <f t="shared" si="47"/>
        <v/>
      </c>
      <c r="K156" s="1564" t="str">
        <f t="shared" si="48"/>
        <v/>
      </c>
      <c r="M156" s="1564" t="str">
        <f t="shared" si="49"/>
        <v/>
      </c>
      <c r="O156" s="1564" t="str">
        <f t="shared" si="50"/>
        <v/>
      </c>
      <c r="Q156" s="1564" t="str">
        <f t="shared" si="51"/>
        <v/>
      </c>
      <c r="S156" s="1564" t="str">
        <f t="shared" si="52"/>
        <v/>
      </c>
      <c r="U156" s="1564" t="str">
        <f t="shared" si="53"/>
        <v/>
      </c>
      <c r="W156" s="1564" t="str">
        <f t="shared" si="54"/>
        <v/>
      </c>
      <c r="Y156" s="1564" t="str">
        <f t="shared" si="55"/>
        <v/>
      </c>
      <c r="AA156" s="1564" t="str">
        <f t="shared" si="56"/>
        <v/>
      </c>
      <c r="AC156" s="1564" t="str">
        <f t="shared" si="57"/>
        <v/>
      </c>
      <c r="AE156" s="1564" t="str">
        <f t="shared" si="58"/>
        <v/>
      </c>
      <c r="AG156" s="1564" t="str">
        <f t="shared" si="59"/>
        <v/>
      </c>
      <c r="AI156" s="1564" t="str">
        <f t="shared" si="60"/>
        <v/>
      </c>
      <c r="AK156" s="1564" t="str">
        <f t="shared" si="61"/>
        <v/>
      </c>
      <c r="AM156" s="1564" t="str">
        <f t="shared" si="62"/>
        <v/>
      </c>
      <c r="AO156" s="1564" t="str">
        <f t="shared" si="63"/>
        <v/>
      </c>
      <c r="AQ156" s="1564" t="str">
        <f t="shared" si="64"/>
        <v/>
      </c>
    </row>
    <row r="157" spans="5:43">
      <c r="E157" s="1564" t="str">
        <f t="shared" ref="E157:G172" si="65">IF(OR($B157=0,D157=0),"",D157/$B157)</f>
        <v/>
      </c>
      <c r="G157" s="1564" t="str">
        <f t="shared" si="65"/>
        <v/>
      </c>
      <c r="I157" s="1564" t="str">
        <f t="shared" si="47"/>
        <v/>
      </c>
      <c r="K157" s="1564" t="str">
        <f t="shared" si="48"/>
        <v/>
      </c>
      <c r="M157" s="1564" t="str">
        <f t="shared" si="49"/>
        <v/>
      </c>
      <c r="O157" s="1564" t="str">
        <f t="shared" si="50"/>
        <v/>
      </c>
      <c r="Q157" s="1564" t="str">
        <f t="shared" si="51"/>
        <v/>
      </c>
      <c r="S157" s="1564" t="str">
        <f t="shared" si="52"/>
        <v/>
      </c>
      <c r="U157" s="1564" t="str">
        <f t="shared" si="53"/>
        <v/>
      </c>
      <c r="W157" s="1564" t="str">
        <f t="shared" si="54"/>
        <v/>
      </c>
      <c r="Y157" s="1564" t="str">
        <f t="shared" si="55"/>
        <v/>
      </c>
      <c r="AA157" s="1564" t="str">
        <f t="shared" si="56"/>
        <v/>
      </c>
      <c r="AC157" s="1564" t="str">
        <f t="shared" si="57"/>
        <v/>
      </c>
      <c r="AE157" s="1564" t="str">
        <f t="shared" si="58"/>
        <v/>
      </c>
      <c r="AG157" s="1564" t="str">
        <f t="shared" si="59"/>
        <v/>
      </c>
      <c r="AI157" s="1564" t="str">
        <f t="shared" si="60"/>
        <v/>
      </c>
      <c r="AK157" s="1564" t="str">
        <f t="shared" si="61"/>
        <v/>
      </c>
      <c r="AM157" s="1564" t="str">
        <f t="shared" si="62"/>
        <v/>
      </c>
      <c r="AO157" s="1564" t="str">
        <f t="shared" si="63"/>
        <v/>
      </c>
      <c r="AQ157" s="1564" t="str">
        <f t="shared" si="64"/>
        <v/>
      </c>
    </row>
    <row r="158" spans="5:43">
      <c r="E158" s="1564" t="str">
        <f t="shared" si="65"/>
        <v/>
      </c>
      <c r="G158" s="1564" t="str">
        <f t="shared" si="65"/>
        <v/>
      </c>
      <c r="I158" s="1564" t="str">
        <f t="shared" si="47"/>
        <v/>
      </c>
      <c r="K158" s="1564" t="str">
        <f t="shared" si="48"/>
        <v/>
      </c>
      <c r="M158" s="1564" t="str">
        <f t="shared" si="49"/>
        <v/>
      </c>
      <c r="O158" s="1564" t="str">
        <f t="shared" si="50"/>
        <v/>
      </c>
      <c r="Q158" s="1564" t="str">
        <f t="shared" si="51"/>
        <v/>
      </c>
      <c r="S158" s="1564" t="str">
        <f t="shared" si="52"/>
        <v/>
      </c>
      <c r="U158" s="1564" t="str">
        <f t="shared" si="53"/>
        <v/>
      </c>
      <c r="W158" s="1564" t="str">
        <f t="shared" si="54"/>
        <v/>
      </c>
      <c r="Y158" s="1564" t="str">
        <f t="shared" si="55"/>
        <v/>
      </c>
      <c r="AA158" s="1564" t="str">
        <f t="shared" si="56"/>
        <v/>
      </c>
      <c r="AC158" s="1564" t="str">
        <f t="shared" si="57"/>
        <v/>
      </c>
      <c r="AE158" s="1564" t="str">
        <f t="shared" si="58"/>
        <v/>
      </c>
      <c r="AG158" s="1564" t="str">
        <f t="shared" si="59"/>
        <v/>
      </c>
      <c r="AI158" s="1564" t="str">
        <f t="shared" si="60"/>
        <v/>
      </c>
      <c r="AK158" s="1564" t="str">
        <f t="shared" si="61"/>
        <v/>
      </c>
      <c r="AM158" s="1564" t="str">
        <f t="shared" si="62"/>
        <v/>
      </c>
      <c r="AO158" s="1564" t="str">
        <f t="shared" si="63"/>
        <v/>
      </c>
      <c r="AQ158" s="1564" t="str">
        <f t="shared" si="64"/>
        <v/>
      </c>
    </row>
    <row r="159" spans="5:43">
      <c r="E159" s="1564" t="str">
        <f t="shared" si="65"/>
        <v/>
      </c>
      <c r="G159" s="1564" t="str">
        <f t="shared" si="65"/>
        <v/>
      </c>
      <c r="I159" s="1564" t="str">
        <f t="shared" si="47"/>
        <v/>
      </c>
      <c r="K159" s="1564" t="str">
        <f t="shared" si="48"/>
        <v/>
      </c>
      <c r="M159" s="1564" t="str">
        <f t="shared" si="49"/>
        <v/>
      </c>
      <c r="O159" s="1564" t="str">
        <f t="shared" si="50"/>
        <v/>
      </c>
      <c r="Q159" s="1564" t="str">
        <f t="shared" si="51"/>
        <v/>
      </c>
      <c r="S159" s="1564" t="str">
        <f t="shared" si="52"/>
        <v/>
      </c>
      <c r="U159" s="1564" t="str">
        <f t="shared" si="53"/>
        <v/>
      </c>
      <c r="W159" s="1564" t="str">
        <f t="shared" si="54"/>
        <v/>
      </c>
      <c r="Y159" s="1564" t="str">
        <f t="shared" si="55"/>
        <v/>
      </c>
      <c r="AA159" s="1564" t="str">
        <f t="shared" si="56"/>
        <v/>
      </c>
      <c r="AC159" s="1564" t="str">
        <f t="shared" si="57"/>
        <v/>
      </c>
      <c r="AE159" s="1564" t="str">
        <f t="shared" si="58"/>
        <v/>
      </c>
      <c r="AG159" s="1564" t="str">
        <f t="shared" si="59"/>
        <v/>
      </c>
      <c r="AI159" s="1564" t="str">
        <f t="shared" si="60"/>
        <v/>
      </c>
      <c r="AK159" s="1564" t="str">
        <f t="shared" si="61"/>
        <v/>
      </c>
      <c r="AM159" s="1564" t="str">
        <f t="shared" si="62"/>
        <v/>
      </c>
      <c r="AO159" s="1564" t="str">
        <f t="shared" si="63"/>
        <v/>
      </c>
      <c r="AQ159" s="1564" t="str">
        <f t="shared" si="64"/>
        <v/>
      </c>
    </row>
    <row r="160" spans="5:43">
      <c r="E160" s="1564" t="str">
        <f t="shared" si="65"/>
        <v/>
      </c>
      <c r="G160" s="1564" t="str">
        <f t="shared" si="65"/>
        <v/>
      </c>
      <c r="I160" s="1564" t="str">
        <f t="shared" si="47"/>
        <v/>
      </c>
      <c r="K160" s="1564" t="str">
        <f t="shared" si="48"/>
        <v/>
      </c>
      <c r="M160" s="1564" t="str">
        <f t="shared" si="49"/>
        <v/>
      </c>
      <c r="O160" s="1564" t="str">
        <f t="shared" si="50"/>
        <v/>
      </c>
      <c r="Q160" s="1564" t="str">
        <f t="shared" si="51"/>
        <v/>
      </c>
      <c r="S160" s="1564" t="str">
        <f t="shared" si="52"/>
        <v/>
      </c>
      <c r="U160" s="1564" t="str">
        <f t="shared" si="53"/>
        <v/>
      </c>
      <c r="W160" s="1564" t="str">
        <f t="shared" si="54"/>
        <v/>
      </c>
      <c r="Y160" s="1564" t="str">
        <f t="shared" si="55"/>
        <v/>
      </c>
      <c r="AA160" s="1564" t="str">
        <f t="shared" si="56"/>
        <v/>
      </c>
      <c r="AC160" s="1564" t="str">
        <f t="shared" si="57"/>
        <v/>
      </c>
      <c r="AE160" s="1564" t="str">
        <f t="shared" si="58"/>
        <v/>
      </c>
      <c r="AG160" s="1564" t="str">
        <f t="shared" si="59"/>
        <v/>
      </c>
      <c r="AI160" s="1564" t="str">
        <f t="shared" si="60"/>
        <v/>
      </c>
      <c r="AK160" s="1564" t="str">
        <f t="shared" si="61"/>
        <v/>
      </c>
      <c r="AM160" s="1564" t="str">
        <f t="shared" si="62"/>
        <v/>
      </c>
      <c r="AO160" s="1564" t="str">
        <f t="shared" si="63"/>
        <v/>
      </c>
      <c r="AQ160" s="1564" t="str">
        <f t="shared" si="64"/>
        <v/>
      </c>
    </row>
    <row r="161" spans="5:43">
      <c r="E161" s="1564" t="str">
        <f t="shared" si="65"/>
        <v/>
      </c>
      <c r="G161" s="1564" t="str">
        <f t="shared" si="65"/>
        <v/>
      </c>
      <c r="I161" s="1564" t="str">
        <f t="shared" si="47"/>
        <v/>
      </c>
      <c r="K161" s="1564" t="str">
        <f t="shared" si="48"/>
        <v/>
      </c>
      <c r="M161" s="1564" t="str">
        <f t="shared" si="49"/>
        <v/>
      </c>
      <c r="O161" s="1564" t="str">
        <f t="shared" si="50"/>
        <v/>
      </c>
      <c r="Q161" s="1564" t="str">
        <f t="shared" si="51"/>
        <v/>
      </c>
      <c r="S161" s="1564" t="str">
        <f t="shared" si="52"/>
        <v/>
      </c>
      <c r="U161" s="1564" t="str">
        <f t="shared" si="53"/>
        <v/>
      </c>
      <c r="W161" s="1564" t="str">
        <f t="shared" si="54"/>
        <v/>
      </c>
      <c r="Y161" s="1564" t="str">
        <f t="shared" si="55"/>
        <v/>
      </c>
      <c r="AA161" s="1564" t="str">
        <f t="shared" si="56"/>
        <v/>
      </c>
      <c r="AC161" s="1564" t="str">
        <f t="shared" si="57"/>
        <v/>
      </c>
      <c r="AE161" s="1564" t="str">
        <f t="shared" si="58"/>
        <v/>
      </c>
      <c r="AG161" s="1564" t="str">
        <f t="shared" si="59"/>
        <v/>
      </c>
      <c r="AI161" s="1564" t="str">
        <f t="shared" si="60"/>
        <v/>
      </c>
      <c r="AK161" s="1564" t="str">
        <f t="shared" si="61"/>
        <v/>
      </c>
      <c r="AM161" s="1564" t="str">
        <f t="shared" si="62"/>
        <v/>
      </c>
      <c r="AO161" s="1564" t="str">
        <f t="shared" si="63"/>
        <v/>
      </c>
      <c r="AQ161" s="1564" t="str">
        <f t="shared" si="64"/>
        <v/>
      </c>
    </row>
    <row r="162" spans="5:43">
      <c r="E162" s="1564" t="str">
        <f t="shared" si="65"/>
        <v/>
      </c>
      <c r="G162" s="1564" t="str">
        <f t="shared" si="65"/>
        <v/>
      </c>
      <c r="I162" s="1564" t="str">
        <f t="shared" si="47"/>
        <v/>
      </c>
      <c r="K162" s="1564" t="str">
        <f t="shared" si="48"/>
        <v/>
      </c>
      <c r="M162" s="1564" t="str">
        <f t="shared" si="49"/>
        <v/>
      </c>
      <c r="O162" s="1564" t="str">
        <f t="shared" si="50"/>
        <v/>
      </c>
      <c r="Q162" s="1564" t="str">
        <f t="shared" si="51"/>
        <v/>
      </c>
      <c r="S162" s="1564" t="str">
        <f t="shared" si="52"/>
        <v/>
      </c>
      <c r="U162" s="1564" t="str">
        <f t="shared" si="53"/>
        <v/>
      </c>
      <c r="W162" s="1564" t="str">
        <f t="shared" si="54"/>
        <v/>
      </c>
      <c r="Y162" s="1564" t="str">
        <f t="shared" si="55"/>
        <v/>
      </c>
      <c r="AA162" s="1564" t="str">
        <f t="shared" si="56"/>
        <v/>
      </c>
      <c r="AC162" s="1564" t="str">
        <f t="shared" si="57"/>
        <v/>
      </c>
      <c r="AE162" s="1564" t="str">
        <f t="shared" si="58"/>
        <v/>
      </c>
      <c r="AG162" s="1564" t="str">
        <f t="shared" si="59"/>
        <v/>
      </c>
      <c r="AI162" s="1564" t="str">
        <f t="shared" si="60"/>
        <v/>
      </c>
      <c r="AK162" s="1564" t="str">
        <f t="shared" si="61"/>
        <v/>
      </c>
      <c r="AM162" s="1564" t="str">
        <f t="shared" si="62"/>
        <v/>
      </c>
      <c r="AO162" s="1564" t="str">
        <f t="shared" si="63"/>
        <v/>
      </c>
      <c r="AQ162" s="1564" t="str">
        <f t="shared" si="64"/>
        <v/>
      </c>
    </row>
    <row r="163" spans="5:43">
      <c r="E163" s="1564" t="str">
        <f t="shared" si="65"/>
        <v/>
      </c>
      <c r="G163" s="1564" t="str">
        <f t="shared" si="65"/>
        <v/>
      </c>
      <c r="I163" s="1564" t="str">
        <f t="shared" si="47"/>
        <v/>
      </c>
      <c r="K163" s="1564" t="str">
        <f t="shared" si="48"/>
        <v/>
      </c>
      <c r="M163" s="1564" t="str">
        <f t="shared" si="49"/>
        <v/>
      </c>
      <c r="O163" s="1564" t="str">
        <f t="shared" si="50"/>
        <v/>
      </c>
      <c r="Q163" s="1564" t="str">
        <f t="shared" si="51"/>
        <v/>
      </c>
      <c r="S163" s="1564" t="str">
        <f t="shared" si="52"/>
        <v/>
      </c>
      <c r="U163" s="1564" t="str">
        <f t="shared" si="53"/>
        <v/>
      </c>
      <c r="W163" s="1564" t="str">
        <f t="shared" si="54"/>
        <v/>
      </c>
      <c r="Y163" s="1564" t="str">
        <f t="shared" si="55"/>
        <v/>
      </c>
      <c r="AA163" s="1564" t="str">
        <f t="shared" si="56"/>
        <v/>
      </c>
      <c r="AC163" s="1564" t="str">
        <f t="shared" si="57"/>
        <v/>
      </c>
      <c r="AE163" s="1564" t="str">
        <f t="shared" si="58"/>
        <v/>
      </c>
      <c r="AG163" s="1564" t="str">
        <f t="shared" si="59"/>
        <v/>
      </c>
      <c r="AI163" s="1564" t="str">
        <f t="shared" si="60"/>
        <v/>
      </c>
      <c r="AK163" s="1564" t="str">
        <f t="shared" si="61"/>
        <v/>
      </c>
      <c r="AM163" s="1564" t="str">
        <f t="shared" si="62"/>
        <v/>
      </c>
      <c r="AO163" s="1564" t="str">
        <f t="shared" si="63"/>
        <v/>
      </c>
      <c r="AQ163" s="1564" t="str">
        <f t="shared" si="64"/>
        <v/>
      </c>
    </row>
    <row r="164" spans="5:43">
      <c r="E164" s="1564" t="str">
        <f t="shared" si="65"/>
        <v/>
      </c>
      <c r="G164" s="1564" t="str">
        <f t="shared" si="65"/>
        <v/>
      </c>
      <c r="I164" s="1564" t="str">
        <f t="shared" si="47"/>
        <v/>
      </c>
      <c r="K164" s="1564" t="str">
        <f t="shared" si="48"/>
        <v/>
      </c>
      <c r="M164" s="1564" t="str">
        <f t="shared" si="49"/>
        <v/>
      </c>
      <c r="O164" s="1564" t="str">
        <f t="shared" si="50"/>
        <v/>
      </c>
      <c r="Q164" s="1564" t="str">
        <f t="shared" si="51"/>
        <v/>
      </c>
      <c r="S164" s="1564" t="str">
        <f t="shared" si="52"/>
        <v/>
      </c>
      <c r="U164" s="1564" t="str">
        <f t="shared" si="53"/>
        <v/>
      </c>
      <c r="W164" s="1564" t="str">
        <f t="shared" si="54"/>
        <v/>
      </c>
      <c r="Y164" s="1564" t="str">
        <f t="shared" si="55"/>
        <v/>
      </c>
      <c r="AA164" s="1564" t="str">
        <f t="shared" si="56"/>
        <v/>
      </c>
      <c r="AC164" s="1564" t="str">
        <f t="shared" si="57"/>
        <v/>
      </c>
      <c r="AE164" s="1564" t="str">
        <f t="shared" si="58"/>
        <v/>
      </c>
      <c r="AG164" s="1564" t="str">
        <f t="shared" si="59"/>
        <v/>
      </c>
      <c r="AI164" s="1564" t="str">
        <f t="shared" si="60"/>
        <v/>
      </c>
      <c r="AK164" s="1564" t="str">
        <f t="shared" si="61"/>
        <v/>
      </c>
      <c r="AM164" s="1564" t="str">
        <f t="shared" si="62"/>
        <v/>
      </c>
      <c r="AO164" s="1564" t="str">
        <f t="shared" si="63"/>
        <v/>
      </c>
      <c r="AQ164" s="1564" t="str">
        <f t="shared" si="64"/>
        <v/>
      </c>
    </row>
    <row r="165" spans="5:43">
      <c r="E165" s="1564" t="str">
        <f t="shared" si="65"/>
        <v/>
      </c>
      <c r="G165" s="1564" t="str">
        <f t="shared" si="65"/>
        <v/>
      </c>
      <c r="I165" s="1564" t="str">
        <f t="shared" si="47"/>
        <v/>
      </c>
      <c r="K165" s="1564" t="str">
        <f t="shared" si="48"/>
        <v/>
      </c>
      <c r="M165" s="1564" t="str">
        <f t="shared" si="49"/>
        <v/>
      </c>
      <c r="O165" s="1564" t="str">
        <f t="shared" si="50"/>
        <v/>
      </c>
      <c r="Q165" s="1564" t="str">
        <f t="shared" si="51"/>
        <v/>
      </c>
      <c r="S165" s="1564" t="str">
        <f t="shared" si="52"/>
        <v/>
      </c>
      <c r="U165" s="1564" t="str">
        <f t="shared" si="53"/>
        <v/>
      </c>
      <c r="W165" s="1564" t="str">
        <f t="shared" si="54"/>
        <v/>
      </c>
      <c r="Y165" s="1564" t="str">
        <f t="shared" si="55"/>
        <v/>
      </c>
      <c r="AA165" s="1564" t="str">
        <f t="shared" si="56"/>
        <v/>
      </c>
      <c r="AC165" s="1564" t="str">
        <f t="shared" si="57"/>
        <v/>
      </c>
      <c r="AE165" s="1564" t="str">
        <f t="shared" si="58"/>
        <v/>
      </c>
      <c r="AG165" s="1564" t="str">
        <f t="shared" si="59"/>
        <v/>
      </c>
      <c r="AI165" s="1564" t="str">
        <f t="shared" si="60"/>
        <v/>
      </c>
      <c r="AK165" s="1564" t="str">
        <f t="shared" si="61"/>
        <v/>
      </c>
      <c r="AM165" s="1564" t="str">
        <f t="shared" si="62"/>
        <v/>
      </c>
      <c r="AO165" s="1564" t="str">
        <f t="shared" si="63"/>
        <v/>
      </c>
      <c r="AQ165" s="1564" t="str">
        <f t="shared" si="64"/>
        <v/>
      </c>
    </row>
    <row r="166" spans="5:43">
      <c r="E166" s="1564" t="str">
        <f t="shared" si="65"/>
        <v/>
      </c>
      <c r="G166" s="1564" t="str">
        <f t="shared" si="65"/>
        <v/>
      </c>
      <c r="I166" s="1564" t="str">
        <f t="shared" si="47"/>
        <v/>
      </c>
      <c r="K166" s="1564" t="str">
        <f t="shared" si="48"/>
        <v/>
      </c>
      <c r="M166" s="1564" t="str">
        <f t="shared" si="49"/>
        <v/>
      </c>
      <c r="O166" s="1564" t="str">
        <f t="shared" si="50"/>
        <v/>
      </c>
      <c r="Q166" s="1564" t="str">
        <f t="shared" si="51"/>
        <v/>
      </c>
      <c r="S166" s="1564" t="str">
        <f t="shared" si="52"/>
        <v/>
      </c>
      <c r="U166" s="1564" t="str">
        <f t="shared" si="53"/>
        <v/>
      </c>
      <c r="W166" s="1564" t="str">
        <f t="shared" si="54"/>
        <v/>
      </c>
      <c r="Y166" s="1564" t="str">
        <f t="shared" si="55"/>
        <v/>
      </c>
      <c r="AA166" s="1564" t="str">
        <f t="shared" si="56"/>
        <v/>
      </c>
      <c r="AC166" s="1564" t="str">
        <f t="shared" si="57"/>
        <v/>
      </c>
      <c r="AE166" s="1564" t="str">
        <f t="shared" si="58"/>
        <v/>
      </c>
      <c r="AG166" s="1564" t="str">
        <f t="shared" si="59"/>
        <v/>
      </c>
      <c r="AI166" s="1564" t="str">
        <f t="shared" si="60"/>
        <v/>
      </c>
      <c r="AK166" s="1564" t="str">
        <f t="shared" si="61"/>
        <v/>
      </c>
      <c r="AM166" s="1564" t="str">
        <f t="shared" si="62"/>
        <v/>
      </c>
      <c r="AO166" s="1564" t="str">
        <f t="shared" si="63"/>
        <v/>
      </c>
      <c r="AQ166" s="1564" t="str">
        <f t="shared" si="64"/>
        <v/>
      </c>
    </row>
    <row r="167" spans="5:43">
      <c r="E167" s="1564" t="str">
        <f t="shared" si="65"/>
        <v/>
      </c>
      <c r="G167" s="1564" t="str">
        <f t="shared" si="65"/>
        <v/>
      </c>
      <c r="I167" s="1564" t="str">
        <f t="shared" si="47"/>
        <v/>
      </c>
      <c r="K167" s="1564" t="str">
        <f t="shared" si="48"/>
        <v/>
      </c>
      <c r="M167" s="1564" t="str">
        <f t="shared" si="49"/>
        <v/>
      </c>
      <c r="O167" s="1564" t="str">
        <f t="shared" si="50"/>
        <v/>
      </c>
      <c r="Q167" s="1564" t="str">
        <f t="shared" si="51"/>
        <v/>
      </c>
      <c r="S167" s="1564" t="str">
        <f t="shared" si="52"/>
        <v/>
      </c>
      <c r="U167" s="1564" t="str">
        <f t="shared" si="53"/>
        <v/>
      </c>
      <c r="W167" s="1564" t="str">
        <f t="shared" si="54"/>
        <v/>
      </c>
      <c r="Y167" s="1564" t="str">
        <f t="shared" si="55"/>
        <v/>
      </c>
      <c r="AA167" s="1564" t="str">
        <f t="shared" si="56"/>
        <v/>
      </c>
      <c r="AC167" s="1564" t="str">
        <f t="shared" si="57"/>
        <v/>
      </c>
      <c r="AE167" s="1564" t="str">
        <f t="shared" si="58"/>
        <v/>
      </c>
      <c r="AG167" s="1564" t="str">
        <f t="shared" si="59"/>
        <v/>
      </c>
      <c r="AI167" s="1564" t="str">
        <f t="shared" si="60"/>
        <v/>
      </c>
      <c r="AK167" s="1564" t="str">
        <f t="shared" si="61"/>
        <v/>
      </c>
      <c r="AM167" s="1564" t="str">
        <f t="shared" si="62"/>
        <v/>
      </c>
      <c r="AO167" s="1564" t="str">
        <f t="shared" si="63"/>
        <v/>
      </c>
      <c r="AQ167" s="1564" t="str">
        <f t="shared" si="64"/>
        <v/>
      </c>
    </row>
    <row r="168" spans="5:43">
      <c r="E168" s="1564" t="str">
        <f t="shared" si="65"/>
        <v/>
      </c>
      <c r="G168" s="1564" t="str">
        <f t="shared" si="65"/>
        <v/>
      </c>
      <c r="I168" s="1564" t="str">
        <f t="shared" si="47"/>
        <v/>
      </c>
      <c r="K168" s="1564" t="str">
        <f t="shared" si="48"/>
        <v/>
      </c>
      <c r="M168" s="1564" t="str">
        <f t="shared" si="49"/>
        <v/>
      </c>
      <c r="O168" s="1564" t="str">
        <f t="shared" si="50"/>
        <v/>
      </c>
      <c r="Q168" s="1564" t="str">
        <f t="shared" si="51"/>
        <v/>
      </c>
      <c r="S168" s="1564" t="str">
        <f t="shared" si="52"/>
        <v/>
      </c>
      <c r="U168" s="1564" t="str">
        <f t="shared" si="53"/>
        <v/>
      </c>
      <c r="W168" s="1564" t="str">
        <f t="shared" si="54"/>
        <v/>
      </c>
      <c r="Y168" s="1564" t="str">
        <f t="shared" si="55"/>
        <v/>
      </c>
      <c r="AA168" s="1564" t="str">
        <f t="shared" si="56"/>
        <v/>
      </c>
      <c r="AC168" s="1564" t="str">
        <f t="shared" si="57"/>
        <v/>
      </c>
      <c r="AE168" s="1564" t="str">
        <f t="shared" si="58"/>
        <v/>
      </c>
      <c r="AG168" s="1564" t="str">
        <f t="shared" si="59"/>
        <v/>
      </c>
      <c r="AI168" s="1564" t="str">
        <f t="shared" si="60"/>
        <v/>
      </c>
      <c r="AK168" s="1564" t="str">
        <f t="shared" si="61"/>
        <v/>
      </c>
      <c r="AM168" s="1564" t="str">
        <f t="shared" si="62"/>
        <v/>
      </c>
      <c r="AO168" s="1564" t="str">
        <f t="shared" si="63"/>
        <v/>
      </c>
      <c r="AQ168" s="1564" t="str">
        <f t="shared" si="64"/>
        <v/>
      </c>
    </row>
    <row r="169" spans="5:43">
      <c r="E169" s="1564" t="str">
        <f t="shared" si="65"/>
        <v/>
      </c>
      <c r="G169" s="1564" t="str">
        <f t="shared" si="65"/>
        <v/>
      </c>
      <c r="I169" s="1564" t="str">
        <f t="shared" si="47"/>
        <v/>
      </c>
      <c r="K169" s="1564" t="str">
        <f t="shared" si="48"/>
        <v/>
      </c>
      <c r="M169" s="1564" t="str">
        <f t="shared" si="49"/>
        <v/>
      </c>
      <c r="O169" s="1564" t="str">
        <f t="shared" si="50"/>
        <v/>
      </c>
      <c r="Q169" s="1564" t="str">
        <f t="shared" si="51"/>
        <v/>
      </c>
      <c r="S169" s="1564" t="str">
        <f t="shared" si="52"/>
        <v/>
      </c>
      <c r="U169" s="1564" t="str">
        <f t="shared" si="53"/>
        <v/>
      </c>
      <c r="W169" s="1564" t="str">
        <f t="shared" si="54"/>
        <v/>
      </c>
      <c r="Y169" s="1564" t="str">
        <f t="shared" si="55"/>
        <v/>
      </c>
      <c r="AA169" s="1564" t="str">
        <f t="shared" si="56"/>
        <v/>
      </c>
      <c r="AC169" s="1564" t="str">
        <f t="shared" si="57"/>
        <v/>
      </c>
      <c r="AE169" s="1564" t="str">
        <f t="shared" si="58"/>
        <v/>
      </c>
      <c r="AG169" s="1564" t="str">
        <f t="shared" si="59"/>
        <v/>
      </c>
      <c r="AI169" s="1564" t="str">
        <f t="shared" si="60"/>
        <v/>
      </c>
      <c r="AK169" s="1564" t="str">
        <f t="shared" si="61"/>
        <v/>
      </c>
      <c r="AM169" s="1564" t="str">
        <f t="shared" si="62"/>
        <v/>
      </c>
      <c r="AO169" s="1564" t="str">
        <f t="shared" si="63"/>
        <v/>
      </c>
      <c r="AQ169" s="1564" t="str">
        <f t="shared" si="64"/>
        <v/>
      </c>
    </row>
    <row r="170" spans="5:43">
      <c r="E170" s="1564" t="str">
        <f t="shared" si="65"/>
        <v/>
      </c>
      <c r="G170" s="1564" t="str">
        <f t="shared" si="65"/>
        <v/>
      </c>
      <c r="I170" s="1564" t="str">
        <f t="shared" si="47"/>
        <v/>
      </c>
      <c r="K170" s="1564" t="str">
        <f t="shared" si="48"/>
        <v/>
      </c>
      <c r="M170" s="1564" t="str">
        <f t="shared" si="49"/>
        <v/>
      </c>
      <c r="O170" s="1564" t="str">
        <f t="shared" si="50"/>
        <v/>
      </c>
      <c r="Q170" s="1564" t="str">
        <f t="shared" si="51"/>
        <v/>
      </c>
      <c r="S170" s="1564" t="str">
        <f t="shared" si="52"/>
        <v/>
      </c>
      <c r="U170" s="1564" t="str">
        <f t="shared" si="53"/>
        <v/>
      </c>
      <c r="W170" s="1564" t="str">
        <f t="shared" si="54"/>
        <v/>
      </c>
      <c r="Y170" s="1564" t="str">
        <f t="shared" si="55"/>
        <v/>
      </c>
      <c r="AA170" s="1564" t="str">
        <f t="shared" si="56"/>
        <v/>
      </c>
      <c r="AC170" s="1564" t="str">
        <f t="shared" si="57"/>
        <v/>
      </c>
      <c r="AE170" s="1564" t="str">
        <f t="shared" si="58"/>
        <v/>
      </c>
      <c r="AG170" s="1564" t="str">
        <f t="shared" si="59"/>
        <v/>
      </c>
      <c r="AI170" s="1564" t="str">
        <f t="shared" si="60"/>
        <v/>
      </c>
      <c r="AK170" s="1564" t="str">
        <f t="shared" si="61"/>
        <v/>
      </c>
      <c r="AM170" s="1564" t="str">
        <f t="shared" si="62"/>
        <v/>
      </c>
      <c r="AO170" s="1564" t="str">
        <f t="shared" si="63"/>
        <v/>
      </c>
      <c r="AQ170" s="1564" t="str">
        <f t="shared" si="64"/>
        <v/>
      </c>
    </row>
    <row r="171" spans="5:43">
      <c r="E171" s="1564" t="str">
        <f t="shared" si="65"/>
        <v/>
      </c>
      <c r="G171" s="1564" t="str">
        <f t="shared" si="65"/>
        <v/>
      </c>
      <c r="I171" s="1564" t="str">
        <f t="shared" si="47"/>
        <v/>
      </c>
      <c r="K171" s="1564" t="str">
        <f t="shared" si="48"/>
        <v/>
      </c>
      <c r="M171" s="1564" t="str">
        <f t="shared" si="49"/>
        <v/>
      </c>
      <c r="O171" s="1564" t="str">
        <f t="shared" si="50"/>
        <v/>
      </c>
      <c r="Q171" s="1564" t="str">
        <f t="shared" si="51"/>
        <v/>
      </c>
      <c r="S171" s="1564" t="str">
        <f t="shared" si="52"/>
        <v/>
      </c>
      <c r="U171" s="1564" t="str">
        <f t="shared" si="53"/>
        <v/>
      </c>
      <c r="W171" s="1564" t="str">
        <f t="shared" si="54"/>
        <v/>
      </c>
      <c r="Y171" s="1564" t="str">
        <f t="shared" si="55"/>
        <v/>
      </c>
      <c r="AA171" s="1564" t="str">
        <f t="shared" si="56"/>
        <v/>
      </c>
      <c r="AC171" s="1564" t="str">
        <f t="shared" si="57"/>
        <v/>
      </c>
      <c r="AE171" s="1564" t="str">
        <f t="shared" si="58"/>
        <v/>
      </c>
      <c r="AG171" s="1564" t="str">
        <f t="shared" si="59"/>
        <v/>
      </c>
      <c r="AI171" s="1564" t="str">
        <f t="shared" si="60"/>
        <v/>
      </c>
      <c r="AK171" s="1564" t="str">
        <f t="shared" si="61"/>
        <v/>
      </c>
      <c r="AM171" s="1564" t="str">
        <f t="shared" si="62"/>
        <v/>
      </c>
      <c r="AO171" s="1564" t="str">
        <f t="shared" si="63"/>
        <v/>
      </c>
      <c r="AQ171" s="1564" t="str">
        <f t="shared" si="64"/>
        <v/>
      </c>
    </row>
    <row r="172" spans="5:43">
      <c r="E172" s="1564" t="str">
        <f t="shared" si="65"/>
        <v/>
      </c>
      <c r="G172" s="1564" t="str">
        <f t="shared" si="65"/>
        <v/>
      </c>
      <c r="I172" s="1564" t="str">
        <f t="shared" si="47"/>
        <v/>
      </c>
      <c r="K172" s="1564" t="str">
        <f t="shared" si="48"/>
        <v/>
      </c>
      <c r="M172" s="1564" t="str">
        <f t="shared" si="49"/>
        <v/>
      </c>
      <c r="O172" s="1564" t="str">
        <f t="shared" si="50"/>
        <v/>
      </c>
      <c r="Q172" s="1564" t="str">
        <f t="shared" si="51"/>
        <v/>
      </c>
      <c r="S172" s="1564" t="str">
        <f t="shared" si="52"/>
        <v/>
      </c>
      <c r="U172" s="1564" t="str">
        <f t="shared" si="53"/>
        <v/>
      </c>
      <c r="W172" s="1564" t="str">
        <f t="shared" si="54"/>
        <v/>
      </c>
      <c r="Y172" s="1564" t="str">
        <f t="shared" si="55"/>
        <v/>
      </c>
      <c r="AA172" s="1564" t="str">
        <f t="shared" si="56"/>
        <v/>
      </c>
      <c r="AC172" s="1564" t="str">
        <f t="shared" si="57"/>
        <v/>
      </c>
      <c r="AE172" s="1564" t="str">
        <f t="shared" si="58"/>
        <v/>
      </c>
      <c r="AG172" s="1564" t="str">
        <f t="shared" si="59"/>
        <v/>
      </c>
      <c r="AI172" s="1564" t="str">
        <f t="shared" si="60"/>
        <v/>
      </c>
      <c r="AK172" s="1564" t="str">
        <f t="shared" si="61"/>
        <v/>
      </c>
      <c r="AM172" s="1564" t="str">
        <f t="shared" si="62"/>
        <v/>
      </c>
      <c r="AO172" s="1564" t="str">
        <f t="shared" si="63"/>
        <v/>
      </c>
      <c r="AQ172" s="1564" t="str">
        <f t="shared" si="64"/>
        <v/>
      </c>
    </row>
    <row r="173" spans="5:43">
      <c r="E173" s="1564" t="str">
        <f t="shared" ref="E173:G188" si="66">IF(OR($B173=0,D173=0),"",D173/$B173)</f>
        <v/>
      </c>
      <c r="G173" s="1564" t="str">
        <f t="shared" si="66"/>
        <v/>
      </c>
      <c r="I173" s="1564" t="str">
        <f t="shared" si="47"/>
        <v/>
      </c>
      <c r="K173" s="1564" t="str">
        <f t="shared" si="48"/>
        <v/>
      </c>
      <c r="M173" s="1564" t="str">
        <f t="shared" si="49"/>
        <v/>
      </c>
      <c r="O173" s="1564" t="str">
        <f t="shared" si="50"/>
        <v/>
      </c>
      <c r="Q173" s="1564" t="str">
        <f t="shared" si="51"/>
        <v/>
      </c>
      <c r="S173" s="1564" t="str">
        <f t="shared" si="52"/>
        <v/>
      </c>
      <c r="U173" s="1564" t="str">
        <f t="shared" si="53"/>
        <v/>
      </c>
      <c r="W173" s="1564" t="str">
        <f t="shared" si="54"/>
        <v/>
      </c>
      <c r="Y173" s="1564" t="str">
        <f t="shared" si="55"/>
        <v/>
      </c>
      <c r="AA173" s="1564" t="str">
        <f t="shared" si="56"/>
        <v/>
      </c>
      <c r="AC173" s="1564" t="str">
        <f t="shared" si="57"/>
        <v/>
      </c>
      <c r="AE173" s="1564" t="str">
        <f t="shared" si="58"/>
        <v/>
      </c>
      <c r="AG173" s="1564" t="str">
        <f t="shared" si="59"/>
        <v/>
      </c>
      <c r="AI173" s="1564" t="str">
        <f t="shared" si="60"/>
        <v/>
      </c>
      <c r="AK173" s="1564" t="str">
        <f t="shared" si="61"/>
        <v/>
      </c>
      <c r="AM173" s="1564" t="str">
        <f t="shared" si="62"/>
        <v/>
      </c>
      <c r="AO173" s="1564" t="str">
        <f t="shared" si="63"/>
        <v/>
      </c>
      <c r="AQ173" s="1564" t="str">
        <f t="shared" si="64"/>
        <v/>
      </c>
    </row>
    <row r="174" spans="5:43">
      <c r="E174" s="1564" t="str">
        <f t="shared" si="66"/>
        <v/>
      </c>
      <c r="G174" s="1564" t="str">
        <f t="shared" si="66"/>
        <v/>
      </c>
      <c r="I174" s="1564" t="str">
        <f t="shared" si="47"/>
        <v/>
      </c>
      <c r="K174" s="1564" t="str">
        <f t="shared" si="48"/>
        <v/>
      </c>
      <c r="M174" s="1564" t="str">
        <f t="shared" si="49"/>
        <v/>
      </c>
      <c r="O174" s="1564" t="str">
        <f t="shared" si="50"/>
        <v/>
      </c>
      <c r="Q174" s="1564" t="str">
        <f t="shared" si="51"/>
        <v/>
      </c>
      <c r="S174" s="1564" t="str">
        <f t="shared" si="52"/>
        <v/>
      </c>
      <c r="U174" s="1564" t="str">
        <f t="shared" si="53"/>
        <v/>
      </c>
      <c r="W174" s="1564" t="str">
        <f t="shared" si="54"/>
        <v/>
      </c>
      <c r="Y174" s="1564" t="str">
        <f t="shared" si="55"/>
        <v/>
      </c>
      <c r="AA174" s="1564" t="str">
        <f t="shared" si="56"/>
        <v/>
      </c>
      <c r="AC174" s="1564" t="str">
        <f t="shared" si="57"/>
        <v/>
      </c>
      <c r="AE174" s="1564" t="str">
        <f t="shared" si="58"/>
        <v/>
      </c>
      <c r="AG174" s="1564" t="str">
        <f t="shared" si="59"/>
        <v/>
      </c>
      <c r="AI174" s="1564" t="str">
        <f t="shared" si="60"/>
        <v/>
      </c>
      <c r="AK174" s="1564" t="str">
        <f t="shared" si="61"/>
        <v/>
      </c>
      <c r="AM174" s="1564" t="str">
        <f t="shared" si="62"/>
        <v/>
      </c>
      <c r="AO174" s="1564" t="str">
        <f t="shared" si="63"/>
        <v/>
      </c>
      <c r="AQ174" s="1564" t="str">
        <f t="shared" si="64"/>
        <v/>
      </c>
    </row>
    <row r="175" spans="5:43">
      <c r="E175" s="1564" t="str">
        <f t="shared" si="66"/>
        <v/>
      </c>
      <c r="G175" s="1564" t="str">
        <f t="shared" si="66"/>
        <v/>
      </c>
      <c r="I175" s="1564" t="str">
        <f t="shared" si="47"/>
        <v/>
      </c>
      <c r="K175" s="1564" t="str">
        <f t="shared" si="48"/>
        <v/>
      </c>
      <c r="M175" s="1564" t="str">
        <f t="shared" si="49"/>
        <v/>
      </c>
      <c r="O175" s="1564" t="str">
        <f t="shared" si="50"/>
        <v/>
      </c>
      <c r="Q175" s="1564" t="str">
        <f t="shared" si="51"/>
        <v/>
      </c>
      <c r="S175" s="1564" t="str">
        <f t="shared" si="52"/>
        <v/>
      </c>
      <c r="U175" s="1564" t="str">
        <f t="shared" si="53"/>
        <v/>
      </c>
      <c r="W175" s="1564" t="str">
        <f t="shared" si="54"/>
        <v/>
      </c>
      <c r="Y175" s="1564" t="str">
        <f t="shared" si="55"/>
        <v/>
      </c>
      <c r="AA175" s="1564" t="str">
        <f t="shared" si="56"/>
        <v/>
      </c>
      <c r="AC175" s="1564" t="str">
        <f t="shared" si="57"/>
        <v/>
      </c>
      <c r="AE175" s="1564" t="str">
        <f t="shared" si="58"/>
        <v/>
      </c>
      <c r="AG175" s="1564" t="str">
        <f t="shared" si="59"/>
        <v/>
      </c>
      <c r="AI175" s="1564" t="str">
        <f t="shared" si="60"/>
        <v/>
      </c>
      <c r="AK175" s="1564" t="str">
        <f t="shared" si="61"/>
        <v/>
      </c>
      <c r="AM175" s="1564" t="str">
        <f t="shared" si="62"/>
        <v/>
      </c>
      <c r="AO175" s="1564" t="str">
        <f t="shared" si="63"/>
        <v/>
      </c>
      <c r="AQ175" s="1564" t="str">
        <f t="shared" si="64"/>
        <v/>
      </c>
    </row>
    <row r="176" spans="5:43">
      <c r="E176" s="1564" t="str">
        <f t="shared" si="66"/>
        <v/>
      </c>
      <c r="G176" s="1564" t="str">
        <f t="shared" si="66"/>
        <v/>
      </c>
      <c r="I176" s="1564" t="str">
        <f t="shared" si="47"/>
        <v/>
      </c>
      <c r="K176" s="1564" t="str">
        <f t="shared" si="48"/>
        <v/>
      </c>
      <c r="M176" s="1564" t="str">
        <f t="shared" si="49"/>
        <v/>
      </c>
      <c r="O176" s="1564" t="str">
        <f t="shared" si="50"/>
        <v/>
      </c>
      <c r="Q176" s="1564" t="str">
        <f t="shared" si="51"/>
        <v/>
      </c>
      <c r="S176" s="1564" t="str">
        <f t="shared" si="52"/>
        <v/>
      </c>
      <c r="U176" s="1564" t="str">
        <f t="shared" si="53"/>
        <v/>
      </c>
      <c r="W176" s="1564" t="str">
        <f t="shared" si="54"/>
        <v/>
      </c>
      <c r="Y176" s="1564" t="str">
        <f t="shared" si="55"/>
        <v/>
      </c>
      <c r="AA176" s="1564" t="str">
        <f t="shared" si="56"/>
        <v/>
      </c>
      <c r="AC176" s="1564" t="str">
        <f t="shared" si="57"/>
        <v/>
      </c>
      <c r="AE176" s="1564" t="str">
        <f t="shared" si="58"/>
        <v/>
      </c>
      <c r="AG176" s="1564" t="str">
        <f t="shared" si="59"/>
        <v/>
      </c>
      <c r="AI176" s="1564" t="str">
        <f t="shared" si="60"/>
        <v/>
      </c>
      <c r="AK176" s="1564" t="str">
        <f t="shared" si="61"/>
        <v/>
      </c>
      <c r="AM176" s="1564" t="str">
        <f t="shared" si="62"/>
        <v/>
      </c>
      <c r="AO176" s="1564" t="str">
        <f t="shared" si="63"/>
        <v/>
      </c>
      <c r="AQ176" s="1564" t="str">
        <f t="shared" si="64"/>
        <v/>
      </c>
    </row>
    <row r="177" spans="5:43">
      <c r="E177" s="1564" t="str">
        <f t="shared" si="66"/>
        <v/>
      </c>
      <c r="G177" s="1564" t="str">
        <f t="shared" si="66"/>
        <v/>
      </c>
      <c r="I177" s="1564" t="str">
        <f t="shared" si="47"/>
        <v/>
      </c>
      <c r="K177" s="1564" t="str">
        <f t="shared" si="48"/>
        <v/>
      </c>
      <c r="M177" s="1564" t="str">
        <f t="shared" si="49"/>
        <v/>
      </c>
      <c r="O177" s="1564" t="str">
        <f t="shared" si="50"/>
        <v/>
      </c>
      <c r="Q177" s="1564" t="str">
        <f t="shared" si="51"/>
        <v/>
      </c>
      <c r="S177" s="1564" t="str">
        <f t="shared" si="52"/>
        <v/>
      </c>
      <c r="U177" s="1564" t="str">
        <f t="shared" si="53"/>
        <v/>
      </c>
      <c r="W177" s="1564" t="str">
        <f t="shared" si="54"/>
        <v/>
      </c>
      <c r="Y177" s="1564" t="str">
        <f t="shared" si="55"/>
        <v/>
      </c>
      <c r="AA177" s="1564" t="str">
        <f t="shared" si="56"/>
        <v/>
      </c>
      <c r="AC177" s="1564" t="str">
        <f t="shared" si="57"/>
        <v/>
      </c>
      <c r="AE177" s="1564" t="str">
        <f t="shared" si="58"/>
        <v/>
      </c>
      <c r="AG177" s="1564" t="str">
        <f t="shared" si="59"/>
        <v/>
      </c>
      <c r="AI177" s="1564" t="str">
        <f t="shared" si="60"/>
        <v/>
      </c>
      <c r="AK177" s="1564" t="str">
        <f t="shared" si="61"/>
        <v/>
      </c>
      <c r="AM177" s="1564" t="str">
        <f t="shared" si="62"/>
        <v/>
      </c>
      <c r="AO177" s="1564" t="str">
        <f t="shared" si="63"/>
        <v/>
      </c>
      <c r="AQ177" s="1564" t="str">
        <f t="shared" si="64"/>
        <v/>
      </c>
    </row>
    <row r="178" spans="5:43">
      <c r="E178" s="1564" t="str">
        <f t="shared" si="66"/>
        <v/>
      </c>
      <c r="G178" s="1564" t="str">
        <f t="shared" si="66"/>
        <v/>
      </c>
      <c r="I178" s="1564" t="str">
        <f t="shared" si="47"/>
        <v/>
      </c>
      <c r="K178" s="1564" t="str">
        <f t="shared" si="48"/>
        <v/>
      </c>
      <c r="M178" s="1564" t="str">
        <f t="shared" si="49"/>
        <v/>
      </c>
      <c r="O178" s="1564" t="str">
        <f t="shared" si="50"/>
        <v/>
      </c>
      <c r="Q178" s="1564" t="str">
        <f t="shared" si="51"/>
        <v/>
      </c>
      <c r="S178" s="1564" t="str">
        <f t="shared" si="52"/>
        <v/>
      </c>
      <c r="U178" s="1564" t="str">
        <f t="shared" si="53"/>
        <v/>
      </c>
      <c r="W178" s="1564" t="str">
        <f t="shared" si="54"/>
        <v/>
      </c>
      <c r="Y178" s="1564" t="str">
        <f t="shared" si="55"/>
        <v/>
      </c>
      <c r="AA178" s="1564" t="str">
        <f t="shared" si="56"/>
        <v/>
      </c>
      <c r="AC178" s="1564" t="str">
        <f t="shared" si="57"/>
        <v/>
      </c>
      <c r="AE178" s="1564" t="str">
        <f t="shared" si="58"/>
        <v/>
      </c>
      <c r="AG178" s="1564" t="str">
        <f t="shared" si="59"/>
        <v/>
      </c>
      <c r="AI178" s="1564" t="str">
        <f t="shared" si="60"/>
        <v/>
      </c>
      <c r="AK178" s="1564" t="str">
        <f t="shared" si="61"/>
        <v/>
      </c>
      <c r="AM178" s="1564" t="str">
        <f t="shared" si="62"/>
        <v/>
      </c>
      <c r="AO178" s="1564" t="str">
        <f t="shared" si="63"/>
        <v/>
      </c>
      <c r="AQ178" s="1564" t="str">
        <f t="shared" si="64"/>
        <v/>
      </c>
    </row>
    <row r="179" spans="5:43">
      <c r="E179" s="1564" t="str">
        <f t="shared" si="66"/>
        <v/>
      </c>
      <c r="G179" s="1564" t="str">
        <f t="shared" si="66"/>
        <v/>
      </c>
      <c r="I179" s="1564" t="str">
        <f t="shared" si="47"/>
        <v/>
      </c>
      <c r="K179" s="1564" t="str">
        <f t="shared" si="48"/>
        <v/>
      </c>
      <c r="M179" s="1564" t="str">
        <f t="shared" si="49"/>
        <v/>
      </c>
      <c r="O179" s="1564" t="str">
        <f t="shared" si="50"/>
        <v/>
      </c>
      <c r="Q179" s="1564" t="str">
        <f t="shared" si="51"/>
        <v/>
      </c>
      <c r="S179" s="1564" t="str">
        <f t="shared" si="52"/>
        <v/>
      </c>
      <c r="U179" s="1564" t="str">
        <f t="shared" si="53"/>
        <v/>
      </c>
      <c r="W179" s="1564" t="str">
        <f t="shared" si="54"/>
        <v/>
      </c>
      <c r="Y179" s="1564" t="str">
        <f t="shared" si="55"/>
        <v/>
      </c>
      <c r="AA179" s="1564" t="str">
        <f t="shared" si="56"/>
        <v/>
      </c>
      <c r="AC179" s="1564" t="str">
        <f t="shared" si="57"/>
        <v/>
      </c>
      <c r="AE179" s="1564" t="str">
        <f t="shared" si="58"/>
        <v/>
      </c>
      <c r="AG179" s="1564" t="str">
        <f t="shared" si="59"/>
        <v/>
      </c>
      <c r="AI179" s="1564" t="str">
        <f t="shared" si="60"/>
        <v/>
      </c>
      <c r="AK179" s="1564" t="str">
        <f t="shared" si="61"/>
        <v/>
      </c>
      <c r="AM179" s="1564" t="str">
        <f t="shared" si="62"/>
        <v/>
      </c>
      <c r="AO179" s="1564" t="str">
        <f t="shared" si="63"/>
        <v/>
      </c>
      <c r="AQ179" s="1564" t="str">
        <f t="shared" si="64"/>
        <v/>
      </c>
    </row>
    <row r="180" spans="5:43">
      <c r="E180" s="1564" t="str">
        <f t="shared" si="66"/>
        <v/>
      </c>
      <c r="G180" s="1564" t="str">
        <f t="shared" si="66"/>
        <v/>
      </c>
      <c r="I180" s="1564" t="str">
        <f t="shared" si="47"/>
        <v/>
      </c>
      <c r="K180" s="1564" t="str">
        <f t="shared" si="48"/>
        <v/>
      </c>
      <c r="M180" s="1564" t="str">
        <f t="shared" si="49"/>
        <v/>
      </c>
      <c r="O180" s="1564" t="str">
        <f t="shared" si="50"/>
        <v/>
      </c>
      <c r="Q180" s="1564" t="str">
        <f t="shared" si="51"/>
        <v/>
      </c>
      <c r="S180" s="1564" t="str">
        <f t="shared" si="52"/>
        <v/>
      </c>
      <c r="U180" s="1564" t="str">
        <f t="shared" si="53"/>
        <v/>
      </c>
      <c r="W180" s="1564" t="str">
        <f t="shared" si="54"/>
        <v/>
      </c>
      <c r="Y180" s="1564" t="str">
        <f t="shared" si="55"/>
        <v/>
      </c>
      <c r="AA180" s="1564" t="str">
        <f t="shared" si="56"/>
        <v/>
      </c>
      <c r="AC180" s="1564" t="str">
        <f t="shared" si="57"/>
        <v/>
      </c>
      <c r="AE180" s="1564" t="str">
        <f t="shared" si="58"/>
        <v/>
      </c>
      <c r="AG180" s="1564" t="str">
        <f t="shared" si="59"/>
        <v/>
      </c>
      <c r="AI180" s="1564" t="str">
        <f t="shared" si="60"/>
        <v/>
      </c>
      <c r="AK180" s="1564" t="str">
        <f t="shared" si="61"/>
        <v/>
      </c>
      <c r="AM180" s="1564" t="str">
        <f t="shared" si="62"/>
        <v/>
      </c>
      <c r="AO180" s="1564" t="str">
        <f t="shared" si="63"/>
        <v/>
      </c>
      <c r="AQ180" s="1564" t="str">
        <f t="shared" si="64"/>
        <v/>
      </c>
    </row>
    <row r="181" spans="5:43">
      <c r="E181" s="1564" t="str">
        <f t="shared" si="66"/>
        <v/>
      </c>
      <c r="G181" s="1564" t="str">
        <f t="shared" si="66"/>
        <v/>
      </c>
      <c r="I181" s="1564" t="str">
        <f t="shared" si="47"/>
        <v/>
      </c>
      <c r="K181" s="1564" t="str">
        <f t="shared" si="48"/>
        <v/>
      </c>
      <c r="M181" s="1564" t="str">
        <f t="shared" si="49"/>
        <v/>
      </c>
      <c r="O181" s="1564" t="str">
        <f t="shared" si="50"/>
        <v/>
      </c>
      <c r="Q181" s="1564" t="str">
        <f t="shared" si="51"/>
        <v/>
      </c>
      <c r="S181" s="1564" t="str">
        <f t="shared" si="52"/>
        <v/>
      </c>
      <c r="U181" s="1564" t="str">
        <f t="shared" si="53"/>
        <v/>
      </c>
      <c r="W181" s="1564" t="str">
        <f t="shared" si="54"/>
        <v/>
      </c>
      <c r="Y181" s="1564" t="str">
        <f t="shared" si="55"/>
        <v/>
      </c>
      <c r="AA181" s="1564" t="str">
        <f t="shared" si="56"/>
        <v/>
      </c>
      <c r="AC181" s="1564" t="str">
        <f t="shared" si="57"/>
        <v/>
      </c>
      <c r="AE181" s="1564" t="str">
        <f t="shared" si="58"/>
        <v/>
      </c>
      <c r="AG181" s="1564" t="str">
        <f t="shared" si="59"/>
        <v/>
      </c>
      <c r="AI181" s="1564" t="str">
        <f t="shared" si="60"/>
        <v/>
      </c>
      <c r="AK181" s="1564" t="str">
        <f t="shared" si="61"/>
        <v/>
      </c>
      <c r="AM181" s="1564" t="str">
        <f t="shared" si="62"/>
        <v/>
      </c>
      <c r="AO181" s="1564" t="str">
        <f t="shared" si="63"/>
        <v/>
      </c>
      <c r="AQ181" s="1564" t="str">
        <f t="shared" si="64"/>
        <v/>
      </c>
    </row>
    <row r="182" spans="5:43">
      <c r="E182" s="1564" t="str">
        <f t="shared" si="66"/>
        <v/>
      </c>
      <c r="G182" s="1564" t="str">
        <f t="shared" si="66"/>
        <v/>
      </c>
      <c r="I182" s="1564" t="str">
        <f t="shared" si="47"/>
        <v/>
      </c>
      <c r="K182" s="1564" t="str">
        <f t="shared" si="48"/>
        <v/>
      </c>
      <c r="M182" s="1564" t="str">
        <f t="shared" si="49"/>
        <v/>
      </c>
      <c r="O182" s="1564" t="str">
        <f t="shared" si="50"/>
        <v/>
      </c>
      <c r="Q182" s="1564" t="str">
        <f t="shared" si="51"/>
        <v/>
      </c>
      <c r="S182" s="1564" t="str">
        <f t="shared" si="52"/>
        <v/>
      </c>
      <c r="U182" s="1564" t="str">
        <f t="shared" si="53"/>
        <v/>
      </c>
      <c r="W182" s="1564" t="str">
        <f t="shared" si="54"/>
        <v/>
      </c>
      <c r="Y182" s="1564" t="str">
        <f t="shared" si="55"/>
        <v/>
      </c>
      <c r="AA182" s="1564" t="str">
        <f t="shared" si="56"/>
        <v/>
      </c>
      <c r="AC182" s="1564" t="str">
        <f t="shared" si="57"/>
        <v/>
      </c>
      <c r="AE182" s="1564" t="str">
        <f t="shared" si="58"/>
        <v/>
      </c>
      <c r="AG182" s="1564" t="str">
        <f t="shared" si="59"/>
        <v/>
      </c>
      <c r="AI182" s="1564" t="str">
        <f t="shared" si="60"/>
        <v/>
      </c>
      <c r="AK182" s="1564" t="str">
        <f t="shared" si="61"/>
        <v/>
      </c>
      <c r="AM182" s="1564" t="str">
        <f t="shared" si="62"/>
        <v/>
      </c>
      <c r="AO182" s="1564" t="str">
        <f t="shared" si="63"/>
        <v/>
      </c>
      <c r="AQ182" s="1564" t="str">
        <f t="shared" si="64"/>
        <v/>
      </c>
    </row>
    <row r="183" spans="5:43">
      <c r="E183" s="1564" t="str">
        <f t="shared" si="66"/>
        <v/>
      </c>
      <c r="G183" s="1564" t="str">
        <f t="shared" si="66"/>
        <v/>
      </c>
      <c r="I183" s="1564" t="str">
        <f t="shared" si="47"/>
        <v/>
      </c>
      <c r="K183" s="1564" t="str">
        <f t="shared" si="48"/>
        <v/>
      </c>
      <c r="M183" s="1564" t="str">
        <f t="shared" si="49"/>
        <v/>
      </c>
      <c r="O183" s="1564" t="str">
        <f t="shared" si="50"/>
        <v/>
      </c>
      <c r="Q183" s="1564" t="str">
        <f t="shared" si="51"/>
        <v/>
      </c>
      <c r="S183" s="1564" t="str">
        <f t="shared" si="52"/>
        <v/>
      </c>
      <c r="U183" s="1564" t="str">
        <f t="shared" si="53"/>
        <v/>
      </c>
      <c r="W183" s="1564" t="str">
        <f t="shared" si="54"/>
        <v/>
      </c>
      <c r="Y183" s="1564" t="str">
        <f t="shared" si="55"/>
        <v/>
      </c>
      <c r="AA183" s="1564" t="str">
        <f t="shared" si="56"/>
        <v/>
      </c>
      <c r="AC183" s="1564" t="str">
        <f t="shared" si="57"/>
        <v/>
      </c>
      <c r="AE183" s="1564" t="str">
        <f t="shared" si="58"/>
        <v/>
      </c>
      <c r="AG183" s="1564" t="str">
        <f t="shared" si="59"/>
        <v/>
      </c>
      <c r="AI183" s="1564" t="str">
        <f t="shared" si="60"/>
        <v/>
      </c>
      <c r="AK183" s="1564" t="str">
        <f t="shared" si="61"/>
        <v/>
      </c>
      <c r="AM183" s="1564" t="str">
        <f t="shared" si="62"/>
        <v/>
      </c>
      <c r="AO183" s="1564" t="str">
        <f t="shared" si="63"/>
        <v/>
      </c>
      <c r="AQ183" s="1564" t="str">
        <f t="shared" si="64"/>
        <v/>
      </c>
    </row>
    <row r="184" spans="5:43">
      <c r="E184" s="1564" t="str">
        <f t="shared" si="66"/>
        <v/>
      </c>
      <c r="G184" s="1564" t="str">
        <f t="shared" si="66"/>
        <v/>
      </c>
      <c r="I184" s="1564" t="str">
        <f t="shared" si="47"/>
        <v/>
      </c>
      <c r="K184" s="1564" t="str">
        <f t="shared" si="48"/>
        <v/>
      </c>
      <c r="M184" s="1564" t="str">
        <f t="shared" si="49"/>
        <v/>
      </c>
      <c r="O184" s="1564" t="str">
        <f t="shared" si="50"/>
        <v/>
      </c>
      <c r="Q184" s="1564" t="str">
        <f t="shared" si="51"/>
        <v/>
      </c>
      <c r="S184" s="1564" t="str">
        <f t="shared" si="52"/>
        <v/>
      </c>
      <c r="U184" s="1564" t="str">
        <f t="shared" si="53"/>
        <v/>
      </c>
      <c r="W184" s="1564" t="str">
        <f t="shared" si="54"/>
        <v/>
      </c>
      <c r="Y184" s="1564" t="str">
        <f t="shared" si="55"/>
        <v/>
      </c>
      <c r="AA184" s="1564" t="str">
        <f t="shared" si="56"/>
        <v/>
      </c>
      <c r="AC184" s="1564" t="str">
        <f t="shared" si="57"/>
        <v/>
      </c>
      <c r="AE184" s="1564" t="str">
        <f t="shared" si="58"/>
        <v/>
      </c>
      <c r="AG184" s="1564" t="str">
        <f t="shared" si="59"/>
        <v/>
      </c>
      <c r="AI184" s="1564" t="str">
        <f t="shared" si="60"/>
        <v/>
      </c>
      <c r="AK184" s="1564" t="str">
        <f t="shared" si="61"/>
        <v/>
      </c>
      <c r="AM184" s="1564" t="str">
        <f t="shared" si="62"/>
        <v/>
      </c>
      <c r="AO184" s="1564" t="str">
        <f t="shared" si="63"/>
        <v/>
      </c>
      <c r="AQ184" s="1564" t="str">
        <f t="shared" si="64"/>
        <v/>
      </c>
    </row>
    <row r="185" spans="5:43">
      <c r="E185" s="1564" t="str">
        <f t="shared" si="66"/>
        <v/>
      </c>
      <c r="G185" s="1564" t="str">
        <f t="shared" si="66"/>
        <v/>
      </c>
      <c r="I185" s="1564" t="str">
        <f t="shared" si="47"/>
        <v/>
      </c>
      <c r="K185" s="1564" t="str">
        <f t="shared" si="48"/>
        <v/>
      </c>
      <c r="M185" s="1564" t="str">
        <f t="shared" si="49"/>
        <v/>
      </c>
      <c r="O185" s="1564" t="str">
        <f t="shared" si="50"/>
        <v/>
      </c>
      <c r="Q185" s="1564" t="str">
        <f t="shared" si="51"/>
        <v/>
      </c>
      <c r="S185" s="1564" t="str">
        <f t="shared" si="52"/>
        <v/>
      </c>
      <c r="U185" s="1564" t="str">
        <f t="shared" si="53"/>
        <v/>
      </c>
      <c r="W185" s="1564" t="str">
        <f t="shared" si="54"/>
        <v/>
      </c>
      <c r="Y185" s="1564" t="str">
        <f t="shared" si="55"/>
        <v/>
      </c>
      <c r="AA185" s="1564" t="str">
        <f t="shared" si="56"/>
        <v/>
      </c>
      <c r="AC185" s="1564" t="str">
        <f t="shared" si="57"/>
        <v/>
      </c>
      <c r="AE185" s="1564" t="str">
        <f t="shared" si="58"/>
        <v/>
      </c>
      <c r="AG185" s="1564" t="str">
        <f t="shared" si="59"/>
        <v/>
      </c>
      <c r="AI185" s="1564" t="str">
        <f t="shared" si="60"/>
        <v/>
      </c>
      <c r="AK185" s="1564" t="str">
        <f t="shared" si="61"/>
        <v/>
      </c>
      <c r="AM185" s="1564" t="str">
        <f t="shared" si="62"/>
        <v/>
      </c>
      <c r="AO185" s="1564" t="str">
        <f t="shared" si="63"/>
        <v/>
      </c>
      <c r="AQ185" s="1564" t="str">
        <f t="shared" si="64"/>
        <v/>
      </c>
    </row>
    <row r="186" spans="5:43">
      <c r="E186" s="1564" t="str">
        <f t="shared" si="66"/>
        <v/>
      </c>
      <c r="G186" s="1564" t="str">
        <f t="shared" si="66"/>
        <v/>
      </c>
      <c r="I186" s="1564" t="str">
        <f t="shared" si="47"/>
        <v/>
      </c>
      <c r="K186" s="1564" t="str">
        <f t="shared" si="48"/>
        <v/>
      </c>
      <c r="M186" s="1564" t="str">
        <f t="shared" si="49"/>
        <v/>
      </c>
      <c r="O186" s="1564" t="str">
        <f t="shared" si="50"/>
        <v/>
      </c>
      <c r="Q186" s="1564" t="str">
        <f t="shared" si="51"/>
        <v/>
      </c>
      <c r="S186" s="1564" t="str">
        <f t="shared" si="52"/>
        <v/>
      </c>
      <c r="U186" s="1564" t="str">
        <f t="shared" si="53"/>
        <v/>
      </c>
      <c r="W186" s="1564" t="str">
        <f t="shared" si="54"/>
        <v/>
      </c>
      <c r="Y186" s="1564" t="str">
        <f t="shared" si="55"/>
        <v/>
      </c>
      <c r="AA186" s="1564" t="str">
        <f t="shared" si="56"/>
        <v/>
      </c>
      <c r="AC186" s="1564" t="str">
        <f t="shared" si="57"/>
        <v/>
      </c>
      <c r="AE186" s="1564" t="str">
        <f t="shared" si="58"/>
        <v/>
      </c>
      <c r="AG186" s="1564" t="str">
        <f t="shared" si="59"/>
        <v/>
      </c>
      <c r="AI186" s="1564" t="str">
        <f t="shared" si="60"/>
        <v/>
      </c>
      <c r="AK186" s="1564" t="str">
        <f t="shared" si="61"/>
        <v/>
      </c>
      <c r="AM186" s="1564" t="str">
        <f t="shared" si="62"/>
        <v/>
      </c>
      <c r="AO186" s="1564" t="str">
        <f t="shared" si="63"/>
        <v/>
      </c>
      <c r="AQ186" s="1564" t="str">
        <f t="shared" si="64"/>
        <v/>
      </c>
    </row>
    <row r="187" spans="5:43">
      <c r="E187" s="1564" t="str">
        <f t="shared" si="66"/>
        <v/>
      </c>
      <c r="G187" s="1564" t="str">
        <f t="shared" si="66"/>
        <v/>
      </c>
      <c r="I187" s="1564" t="str">
        <f t="shared" si="47"/>
        <v/>
      </c>
      <c r="K187" s="1564" t="str">
        <f t="shared" si="48"/>
        <v/>
      </c>
      <c r="M187" s="1564" t="str">
        <f t="shared" si="49"/>
        <v/>
      </c>
      <c r="O187" s="1564" t="str">
        <f t="shared" si="50"/>
        <v/>
      </c>
      <c r="Q187" s="1564" t="str">
        <f t="shared" si="51"/>
        <v/>
      </c>
      <c r="S187" s="1564" t="str">
        <f t="shared" si="52"/>
        <v/>
      </c>
      <c r="U187" s="1564" t="str">
        <f t="shared" si="53"/>
        <v/>
      </c>
      <c r="W187" s="1564" t="str">
        <f t="shared" si="54"/>
        <v/>
      </c>
      <c r="Y187" s="1564" t="str">
        <f t="shared" si="55"/>
        <v/>
      </c>
      <c r="AA187" s="1564" t="str">
        <f t="shared" si="56"/>
        <v/>
      </c>
      <c r="AC187" s="1564" t="str">
        <f t="shared" si="57"/>
        <v/>
      </c>
      <c r="AE187" s="1564" t="str">
        <f t="shared" si="58"/>
        <v/>
      </c>
      <c r="AG187" s="1564" t="str">
        <f t="shared" si="59"/>
        <v/>
      </c>
      <c r="AI187" s="1564" t="str">
        <f t="shared" si="60"/>
        <v/>
      </c>
      <c r="AK187" s="1564" t="str">
        <f t="shared" si="61"/>
        <v/>
      </c>
      <c r="AM187" s="1564" t="str">
        <f t="shared" si="62"/>
        <v/>
      </c>
      <c r="AO187" s="1564" t="str">
        <f t="shared" si="63"/>
        <v/>
      </c>
      <c r="AQ187" s="1564" t="str">
        <f t="shared" si="64"/>
        <v/>
      </c>
    </row>
    <row r="188" spans="5:43">
      <c r="E188" s="1564" t="str">
        <f t="shared" si="66"/>
        <v/>
      </c>
      <c r="G188" s="1564" t="str">
        <f t="shared" si="66"/>
        <v/>
      </c>
      <c r="I188" s="1564" t="str">
        <f t="shared" si="47"/>
        <v/>
      </c>
      <c r="K188" s="1564" t="str">
        <f t="shared" si="48"/>
        <v/>
      </c>
      <c r="M188" s="1564" t="str">
        <f t="shared" si="49"/>
        <v/>
      </c>
      <c r="O188" s="1564" t="str">
        <f t="shared" si="50"/>
        <v/>
      </c>
      <c r="Q188" s="1564" t="str">
        <f t="shared" si="51"/>
        <v/>
      </c>
      <c r="S188" s="1564" t="str">
        <f t="shared" si="52"/>
        <v/>
      </c>
      <c r="U188" s="1564" t="str">
        <f t="shared" si="53"/>
        <v/>
      </c>
      <c r="W188" s="1564" t="str">
        <f t="shared" si="54"/>
        <v/>
      </c>
      <c r="Y188" s="1564" t="str">
        <f t="shared" si="55"/>
        <v/>
      </c>
      <c r="AA188" s="1564" t="str">
        <f t="shared" si="56"/>
        <v/>
      </c>
      <c r="AC188" s="1564" t="str">
        <f t="shared" si="57"/>
        <v/>
      </c>
      <c r="AE188" s="1564" t="str">
        <f t="shared" si="58"/>
        <v/>
      </c>
      <c r="AG188" s="1564" t="str">
        <f t="shared" si="59"/>
        <v/>
      </c>
      <c r="AI188" s="1564" t="str">
        <f t="shared" si="60"/>
        <v/>
      </c>
      <c r="AK188" s="1564" t="str">
        <f t="shared" si="61"/>
        <v/>
      </c>
      <c r="AM188" s="1564" t="str">
        <f t="shared" si="62"/>
        <v/>
      </c>
      <c r="AO188" s="1564" t="str">
        <f t="shared" si="63"/>
        <v/>
      </c>
      <c r="AQ188" s="1564" t="str">
        <f t="shared" si="64"/>
        <v/>
      </c>
    </row>
    <row r="189" spans="5:43">
      <c r="E189" s="1564" t="str">
        <f t="shared" ref="E189:G204" si="67">IF(OR($B189=0,D189=0),"",D189/$B189)</f>
        <v/>
      </c>
      <c r="G189" s="1564" t="str">
        <f t="shared" si="67"/>
        <v/>
      </c>
      <c r="I189" s="1564" t="str">
        <f t="shared" si="47"/>
        <v/>
      </c>
      <c r="K189" s="1564" t="str">
        <f t="shared" si="48"/>
        <v/>
      </c>
      <c r="M189" s="1564" t="str">
        <f t="shared" si="49"/>
        <v/>
      </c>
      <c r="O189" s="1564" t="str">
        <f t="shared" si="50"/>
        <v/>
      </c>
      <c r="Q189" s="1564" t="str">
        <f t="shared" si="51"/>
        <v/>
      </c>
      <c r="S189" s="1564" t="str">
        <f t="shared" si="52"/>
        <v/>
      </c>
      <c r="U189" s="1564" t="str">
        <f t="shared" si="53"/>
        <v/>
      </c>
      <c r="W189" s="1564" t="str">
        <f t="shared" si="54"/>
        <v/>
      </c>
      <c r="Y189" s="1564" t="str">
        <f t="shared" si="55"/>
        <v/>
      </c>
      <c r="AA189" s="1564" t="str">
        <f t="shared" si="56"/>
        <v/>
      </c>
      <c r="AC189" s="1564" t="str">
        <f t="shared" si="57"/>
        <v/>
      </c>
      <c r="AE189" s="1564" t="str">
        <f t="shared" si="58"/>
        <v/>
      </c>
      <c r="AG189" s="1564" t="str">
        <f t="shared" si="59"/>
        <v/>
      </c>
      <c r="AI189" s="1564" t="str">
        <f t="shared" si="60"/>
        <v/>
      </c>
      <c r="AK189" s="1564" t="str">
        <f t="shared" si="61"/>
        <v/>
      </c>
      <c r="AM189" s="1564" t="str">
        <f t="shared" si="62"/>
        <v/>
      </c>
      <c r="AO189" s="1564" t="str">
        <f t="shared" si="63"/>
        <v/>
      </c>
      <c r="AQ189" s="1564" t="str">
        <f t="shared" si="64"/>
        <v/>
      </c>
    </row>
    <row r="190" spans="5:43">
      <c r="E190" s="1564" t="str">
        <f t="shared" si="67"/>
        <v/>
      </c>
      <c r="G190" s="1564" t="str">
        <f t="shared" si="67"/>
        <v/>
      </c>
      <c r="I190" s="1564" t="str">
        <f t="shared" si="47"/>
        <v/>
      </c>
      <c r="K190" s="1564" t="str">
        <f t="shared" si="48"/>
        <v/>
      </c>
      <c r="M190" s="1564" t="str">
        <f t="shared" si="49"/>
        <v/>
      </c>
      <c r="O190" s="1564" t="str">
        <f t="shared" si="50"/>
        <v/>
      </c>
      <c r="Q190" s="1564" t="str">
        <f t="shared" si="51"/>
        <v/>
      </c>
      <c r="S190" s="1564" t="str">
        <f t="shared" si="52"/>
        <v/>
      </c>
      <c r="U190" s="1564" t="str">
        <f t="shared" si="53"/>
        <v/>
      </c>
      <c r="W190" s="1564" t="str">
        <f t="shared" si="54"/>
        <v/>
      </c>
      <c r="Y190" s="1564" t="str">
        <f t="shared" si="55"/>
        <v/>
      </c>
      <c r="AA190" s="1564" t="str">
        <f t="shared" si="56"/>
        <v/>
      </c>
      <c r="AC190" s="1564" t="str">
        <f t="shared" si="57"/>
        <v/>
      </c>
      <c r="AE190" s="1564" t="str">
        <f t="shared" si="58"/>
        <v/>
      </c>
      <c r="AG190" s="1564" t="str">
        <f t="shared" si="59"/>
        <v/>
      </c>
      <c r="AI190" s="1564" t="str">
        <f t="shared" si="60"/>
        <v/>
      </c>
      <c r="AK190" s="1564" t="str">
        <f t="shared" si="61"/>
        <v/>
      </c>
      <c r="AM190" s="1564" t="str">
        <f t="shared" si="62"/>
        <v/>
      </c>
      <c r="AO190" s="1564" t="str">
        <f t="shared" si="63"/>
        <v/>
      </c>
      <c r="AQ190" s="1564" t="str">
        <f t="shared" si="64"/>
        <v/>
      </c>
    </row>
    <row r="191" spans="5:43">
      <c r="E191" s="1564" t="str">
        <f t="shared" si="67"/>
        <v/>
      </c>
      <c r="G191" s="1564" t="str">
        <f t="shared" si="67"/>
        <v/>
      </c>
      <c r="I191" s="1564" t="str">
        <f t="shared" si="47"/>
        <v/>
      </c>
      <c r="K191" s="1564" t="str">
        <f t="shared" si="48"/>
        <v/>
      </c>
      <c r="M191" s="1564" t="str">
        <f t="shared" si="49"/>
        <v/>
      </c>
      <c r="O191" s="1564" t="str">
        <f t="shared" si="50"/>
        <v/>
      </c>
      <c r="Q191" s="1564" t="str">
        <f t="shared" si="51"/>
        <v/>
      </c>
      <c r="S191" s="1564" t="str">
        <f t="shared" si="52"/>
        <v/>
      </c>
      <c r="U191" s="1564" t="str">
        <f t="shared" si="53"/>
        <v/>
      </c>
      <c r="W191" s="1564" t="str">
        <f t="shared" si="54"/>
        <v/>
      </c>
      <c r="Y191" s="1564" t="str">
        <f t="shared" si="55"/>
        <v/>
      </c>
      <c r="AA191" s="1564" t="str">
        <f t="shared" si="56"/>
        <v/>
      </c>
      <c r="AC191" s="1564" t="str">
        <f t="shared" si="57"/>
        <v/>
      </c>
      <c r="AE191" s="1564" t="str">
        <f t="shared" si="58"/>
        <v/>
      </c>
      <c r="AG191" s="1564" t="str">
        <f t="shared" si="59"/>
        <v/>
      </c>
      <c r="AI191" s="1564" t="str">
        <f t="shared" si="60"/>
        <v/>
      </c>
      <c r="AK191" s="1564" t="str">
        <f t="shared" si="61"/>
        <v/>
      </c>
      <c r="AM191" s="1564" t="str">
        <f t="shared" si="62"/>
        <v/>
      </c>
      <c r="AO191" s="1564" t="str">
        <f t="shared" si="63"/>
        <v/>
      </c>
      <c r="AQ191" s="1564" t="str">
        <f t="shared" si="64"/>
        <v/>
      </c>
    </row>
    <row r="192" spans="5:43">
      <c r="E192" s="1564" t="str">
        <f t="shared" si="67"/>
        <v/>
      </c>
      <c r="G192" s="1564" t="str">
        <f t="shared" si="67"/>
        <v/>
      </c>
      <c r="I192" s="1564" t="str">
        <f t="shared" si="47"/>
        <v/>
      </c>
      <c r="K192" s="1564" t="str">
        <f t="shared" si="48"/>
        <v/>
      </c>
      <c r="M192" s="1564" t="str">
        <f t="shared" si="49"/>
        <v/>
      </c>
      <c r="O192" s="1564" t="str">
        <f t="shared" si="50"/>
        <v/>
      </c>
      <c r="Q192" s="1564" t="str">
        <f t="shared" si="51"/>
        <v/>
      </c>
      <c r="S192" s="1564" t="str">
        <f t="shared" si="52"/>
        <v/>
      </c>
      <c r="U192" s="1564" t="str">
        <f t="shared" si="53"/>
        <v/>
      </c>
      <c r="W192" s="1564" t="str">
        <f t="shared" si="54"/>
        <v/>
      </c>
      <c r="Y192" s="1564" t="str">
        <f t="shared" si="55"/>
        <v/>
      </c>
      <c r="AA192" s="1564" t="str">
        <f t="shared" si="56"/>
        <v/>
      </c>
      <c r="AC192" s="1564" t="str">
        <f t="shared" si="57"/>
        <v/>
      </c>
      <c r="AE192" s="1564" t="str">
        <f t="shared" si="58"/>
        <v/>
      </c>
      <c r="AG192" s="1564" t="str">
        <f t="shared" si="59"/>
        <v/>
      </c>
      <c r="AI192" s="1564" t="str">
        <f t="shared" si="60"/>
        <v/>
      </c>
      <c r="AK192" s="1564" t="str">
        <f t="shared" si="61"/>
        <v/>
      </c>
      <c r="AM192" s="1564" t="str">
        <f t="shared" si="62"/>
        <v/>
      </c>
      <c r="AO192" s="1564" t="str">
        <f t="shared" si="63"/>
        <v/>
      </c>
      <c r="AQ192" s="1564" t="str">
        <f t="shared" si="64"/>
        <v/>
      </c>
    </row>
    <row r="193" spans="5:43">
      <c r="E193" s="1564" t="str">
        <f t="shared" si="67"/>
        <v/>
      </c>
      <c r="G193" s="1564" t="str">
        <f t="shared" si="67"/>
        <v/>
      </c>
      <c r="I193" s="1564" t="str">
        <f t="shared" si="47"/>
        <v/>
      </c>
      <c r="K193" s="1564" t="str">
        <f t="shared" si="48"/>
        <v/>
      </c>
      <c r="M193" s="1564" t="str">
        <f t="shared" si="49"/>
        <v/>
      </c>
      <c r="O193" s="1564" t="str">
        <f t="shared" si="50"/>
        <v/>
      </c>
      <c r="Q193" s="1564" t="str">
        <f t="shared" si="51"/>
        <v/>
      </c>
      <c r="S193" s="1564" t="str">
        <f t="shared" si="52"/>
        <v/>
      </c>
      <c r="U193" s="1564" t="str">
        <f t="shared" si="53"/>
        <v/>
      </c>
      <c r="W193" s="1564" t="str">
        <f t="shared" si="54"/>
        <v/>
      </c>
      <c r="Y193" s="1564" t="str">
        <f t="shared" si="55"/>
        <v/>
      </c>
      <c r="AA193" s="1564" t="str">
        <f t="shared" si="56"/>
        <v/>
      </c>
      <c r="AC193" s="1564" t="str">
        <f t="shared" si="57"/>
        <v/>
      </c>
      <c r="AE193" s="1564" t="str">
        <f t="shared" si="58"/>
        <v/>
      </c>
      <c r="AG193" s="1564" t="str">
        <f t="shared" si="59"/>
        <v/>
      </c>
      <c r="AI193" s="1564" t="str">
        <f t="shared" si="60"/>
        <v/>
      </c>
      <c r="AK193" s="1564" t="str">
        <f t="shared" si="61"/>
        <v/>
      </c>
      <c r="AM193" s="1564" t="str">
        <f t="shared" si="62"/>
        <v/>
      </c>
      <c r="AO193" s="1564" t="str">
        <f t="shared" si="63"/>
        <v/>
      </c>
      <c r="AQ193" s="1564" t="str">
        <f t="shared" si="64"/>
        <v/>
      </c>
    </row>
    <row r="194" spans="5:43">
      <c r="E194" s="1564" t="str">
        <f t="shared" si="67"/>
        <v/>
      </c>
      <c r="G194" s="1564" t="str">
        <f t="shared" si="67"/>
        <v/>
      </c>
      <c r="I194" s="1564" t="str">
        <f t="shared" si="47"/>
        <v/>
      </c>
      <c r="K194" s="1564" t="str">
        <f t="shared" si="48"/>
        <v/>
      </c>
      <c r="M194" s="1564" t="str">
        <f t="shared" si="49"/>
        <v/>
      </c>
      <c r="O194" s="1564" t="str">
        <f t="shared" si="50"/>
        <v/>
      </c>
      <c r="Q194" s="1564" t="str">
        <f t="shared" si="51"/>
        <v/>
      </c>
      <c r="S194" s="1564" t="str">
        <f t="shared" si="52"/>
        <v/>
      </c>
      <c r="U194" s="1564" t="str">
        <f t="shared" si="53"/>
        <v/>
      </c>
      <c r="W194" s="1564" t="str">
        <f t="shared" si="54"/>
        <v/>
      </c>
      <c r="Y194" s="1564" t="str">
        <f t="shared" si="55"/>
        <v/>
      </c>
      <c r="AA194" s="1564" t="str">
        <f t="shared" si="56"/>
        <v/>
      </c>
      <c r="AC194" s="1564" t="str">
        <f t="shared" si="57"/>
        <v/>
      </c>
      <c r="AE194" s="1564" t="str">
        <f t="shared" si="58"/>
        <v/>
      </c>
      <c r="AG194" s="1564" t="str">
        <f t="shared" si="59"/>
        <v/>
      </c>
      <c r="AI194" s="1564" t="str">
        <f t="shared" si="60"/>
        <v/>
      </c>
      <c r="AK194" s="1564" t="str">
        <f t="shared" si="61"/>
        <v/>
      </c>
      <c r="AM194" s="1564" t="str">
        <f t="shared" si="62"/>
        <v/>
      </c>
      <c r="AO194" s="1564" t="str">
        <f t="shared" si="63"/>
        <v/>
      </c>
      <c r="AQ194" s="1564" t="str">
        <f t="shared" si="64"/>
        <v/>
      </c>
    </row>
    <row r="195" spans="5:43">
      <c r="E195" s="1564" t="str">
        <f t="shared" si="67"/>
        <v/>
      </c>
      <c r="G195" s="1564" t="str">
        <f t="shared" si="67"/>
        <v/>
      </c>
      <c r="I195" s="1564" t="str">
        <f t="shared" si="47"/>
        <v/>
      </c>
      <c r="K195" s="1564" t="str">
        <f t="shared" si="48"/>
        <v/>
      </c>
      <c r="M195" s="1564" t="str">
        <f t="shared" si="49"/>
        <v/>
      </c>
      <c r="O195" s="1564" t="str">
        <f t="shared" si="50"/>
        <v/>
      </c>
      <c r="Q195" s="1564" t="str">
        <f t="shared" si="51"/>
        <v/>
      </c>
      <c r="S195" s="1564" t="str">
        <f t="shared" si="52"/>
        <v/>
      </c>
      <c r="U195" s="1564" t="str">
        <f t="shared" si="53"/>
        <v/>
      </c>
      <c r="W195" s="1564" t="str">
        <f t="shared" si="54"/>
        <v/>
      </c>
      <c r="Y195" s="1564" t="str">
        <f t="shared" si="55"/>
        <v/>
      </c>
      <c r="AA195" s="1564" t="str">
        <f t="shared" si="56"/>
        <v/>
      </c>
      <c r="AC195" s="1564" t="str">
        <f t="shared" si="57"/>
        <v/>
      </c>
      <c r="AE195" s="1564" t="str">
        <f t="shared" si="58"/>
        <v/>
      </c>
      <c r="AG195" s="1564" t="str">
        <f t="shared" si="59"/>
        <v/>
      </c>
      <c r="AI195" s="1564" t="str">
        <f t="shared" si="60"/>
        <v/>
      </c>
      <c r="AK195" s="1564" t="str">
        <f t="shared" si="61"/>
        <v/>
      </c>
      <c r="AM195" s="1564" t="str">
        <f t="shared" si="62"/>
        <v/>
      </c>
      <c r="AO195" s="1564" t="str">
        <f t="shared" si="63"/>
        <v/>
      </c>
      <c r="AQ195" s="1564" t="str">
        <f t="shared" si="64"/>
        <v/>
      </c>
    </row>
    <row r="196" spans="5:43">
      <c r="E196" s="1564" t="str">
        <f t="shared" si="67"/>
        <v/>
      </c>
      <c r="G196" s="1564" t="str">
        <f t="shared" si="67"/>
        <v/>
      </c>
      <c r="I196" s="1564" t="str">
        <f t="shared" si="47"/>
        <v/>
      </c>
      <c r="K196" s="1564" t="str">
        <f t="shared" si="48"/>
        <v/>
      </c>
      <c r="M196" s="1564" t="str">
        <f t="shared" si="49"/>
        <v/>
      </c>
      <c r="O196" s="1564" t="str">
        <f t="shared" si="50"/>
        <v/>
      </c>
      <c r="Q196" s="1564" t="str">
        <f t="shared" si="51"/>
        <v/>
      </c>
      <c r="S196" s="1564" t="str">
        <f t="shared" si="52"/>
        <v/>
      </c>
      <c r="U196" s="1564" t="str">
        <f t="shared" si="53"/>
        <v/>
      </c>
      <c r="W196" s="1564" t="str">
        <f t="shared" si="54"/>
        <v/>
      </c>
      <c r="Y196" s="1564" t="str">
        <f t="shared" si="55"/>
        <v/>
      </c>
      <c r="AA196" s="1564" t="str">
        <f t="shared" si="56"/>
        <v/>
      </c>
      <c r="AC196" s="1564" t="str">
        <f t="shared" si="57"/>
        <v/>
      </c>
      <c r="AE196" s="1564" t="str">
        <f t="shared" si="58"/>
        <v/>
      </c>
      <c r="AG196" s="1564" t="str">
        <f t="shared" si="59"/>
        <v/>
      </c>
      <c r="AI196" s="1564" t="str">
        <f t="shared" si="60"/>
        <v/>
      </c>
      <c r="AK196" s="1564" t="str">
        <f t="shared" si="61"/>
        <v/>
      </c>
      <c r="AM196" s="1564" t="str">
        <f t="shared" si="62"/>
        <v/>
      </c>
      <c r="AO196" s="1564" t="str">
        <f t="shared" si="63"/>
        <v/>
      </c>
      <c r="AQ196" s="1564" t="str">
        <f t="shared" si="64"/>
        <v/>
      </c>
    </row>
    <row r="197" spans="5:43">
      <c r="E197" s="1564" t="str">
        <f t="shared" si="67"/>
        <v/>
      </c>
      <c r="G197" s="1564" t="str">
        <f t="shared" si="67"/>
        <v/>
      </c>
      <c r="I197" s="1564" t="str">
        <f t="shared" si="47"/>
        <v/>
      </c>
      <c r="K197" s="1564" t="str">
        <f t="shared" si="48"/>
        <v/>
      </c>
      <c r="M197" s="1564" t="str">
        <f t="shared" si="49"/>
        <v/>
      </c>
      <c r="O197" s="1564" t="str">
        <f t="shared" si="50"/>
        <v/>
      </c>
      <c r="Q197" s="1564" t="str">
        <f t="shared" si="51"/>
        <v/>
      </c>
      <c r="S197" s="1564" t="str">
        <f t="shared" si="52"/>
        <v/>
      </c>
      <c r="U197" s="1564" t="str">
        <f t="shared" si="53"/>
        <v/>
      </c>
      <c r="W197" s="1564" t="str">
        <f t="shared" si="54"/>
        <v/>
      </c>
      <c r="Y197" s="1564" t="str">
        <f t="shared" si="55"/>
        <v/>
      </c>
      <c r="AA197" s="1564" t="str">
        <f t="shared" si="56"/>
        <v/>
      </c>
      <c r="AC197" s="1564" t="str">
        <f t="shared" si="57"/>
        <v/>
      </c>
      <c r="AE197" s="1564" t="str">
        <f t="shared" si="58"/>
        <v/>
      </c>
      <c r="AG197" s="1564" t="str">
        <f t="shared" si="59"/>
        <v/>
      </c>
      <c r="AI197" s="1564" t="str">
        <f t="shared" si="60"/>
        <v/>
      </c>
      <c r="AK197" s="1564" t="str">
        <f t="shared" si="61"/>
        <v/>
      </c>
      <c r="AM197" s="1564" t="str">
        <f t="shared" si="62"/>
        <v/>
      </c>
      <c r="AO197" s="1564" t="str">
        <f t="shared" si="63"/>
        <v/>
      </c>
      <c r="AQ197" s="1564" t="str">
        <f t="shared" si="64"/>
        <v/>
      </c>
    </row>
    <row r="198" spans="5:43">
      <c r="E198" s="1564" t="str">
        <f t="shared" si="67"/>
        <v/>
      </c>
      <c r="G198" s="1564" t="str">
        <f t="shared" si="67"/>
        <v/>
      </c>
      <c r="I198" s="1564" t="str">
        <f t="shared" si="47"/>
        <v/>
      </c>
      <c r="K198" s="1564" t="str">
        <f t="shared" si="48"/>
        <v/>
      </c>
      <c r="M198" s="1564" t="str">
        <f t="shared" si="49"/>
        <v/>
      </c>
      <c r="O198" s="1564" t="str">
        <f t="shared" si="50"/>
        <v/>
      </c>
      <c r="Q198" s="1564" t="str">
        <f t="shared" si="51"/>
        <v/>
      </c>
      <c r="S198" s="1564" t="str">
        <f t="shared" si="52"/>
        <v/>
      </c>
      <c r="U198" s="1564" t="str">
        <f t="shared" si="53"/>
        <v/>
      </c>
      <c r="W198" s="1564" t="str">
        <f t="shared" si="54"/>
        <v/>
      </c>
      <c r="Y198" s="1564" t="str">
        <f t="shared" si="55"/>
        <v/>
      </c>
      <c r="AA198" s="1564" t="str">
        <f t="shared" si="56"/>
        <v/>
      </c>
      <c r="AC198" s="1564" t="str">
        <f t="shared" si="57"/>
        <v/>
      </c>
      <c r="AE198" s="1564" t="str">
        <f t="shared" si="58"/>
        <v/>
      </c>
      <c r="AG198" s="1564" t="str">
        <f t="shared" si="59"/>
        <v/>
      </c>
      <c r="AI198" s="1564" t="str">
        <f t="shared" si="60"/>
        <v/>
      </c>
      <c r="AK198" s="1564" t="str">
        <f t="shared" si="61"/>
        <v/>
      </c>
      <c r="AM198" s="1564" t="str">
        <f t="shared" si="62"/>
        <v/>
      </c>
      <c r="AO198" s="1564" t="str">
        <f t="shared" si="63"/>
        <v/>
      </c>
      <c r="AQ198" s="1564" t="str">
        <f t="shared" si="64"/>
        <v/>
      </c>
    </row>
    <row r="199" spans="5:43">
      <c r="E199" s="1564" t="str">
        <f t="shared" si="67"/>
        <v/>
      </c>
      <c r="G199" s="1564" t="str">
        <f t="shared" si="67"/>
        <v/>
      </c>
      <c r="I199" s="1564" t="str">
        <f t="shared" si="47"/>
        <v/>
      </c>
      <c r="K199" s="1564" t="str">
        <f t="shared" si="48"/>
        <v/>
      </c>
      <c r="M199" s="1564" t="str">
        <f t="shared" si="49"/>
        <v/>
      </c>
      <c r="O199" s="1564" t="str">
        <f t="shared" si="50"/>
        <v/>
      </c>
      <c r="Q199" s="1564" t="str">
        <f t="shared" si="51"/>
        <v/>
      </c>
      <c r="S199" s="1564" t="str">
        <f t="shared" si="52"/>
        <v/>
      </c>
      <c r="U199" s="1564" t="str">
        <f t="shared" si="53"/>
        <v/>
      </c>
      <c r="W199" s="1564" t="str">
        <f t="shared" si="54"/>
        <v/>
      </c>
      <c r="Y199" s="1564" t="str">
        <f t="shared" si="55"/>
        <v/>
      </c>
      <c r="AA199" s="1564" t="str">
        <f t="shared" si="56"/>
        <v/>
      </c>
      <c r="AC199" s="1564" t="str">
        <f t="shared" si="57"/>
        <v/>
      </c>
      <c r="AE199" s="1564" t="str">
        <f t="shared" si="58"/>
        <v/>
      </c>
      <c r="AG199" s="1564" t="str">
        <f t="shared" si="59"/>
        <v/>
      </c>
      <c r="AI199" s="1564" t="str">
        <f t="shared" si="60"/>
        <v/>
      </c>
      <c r="AK199" s="1564" t="str">
        <f t="shared" si="61"/>
        <v/>
      </c>
      <c r="AM199" s="1564" t="str">
        <f t="shared" si="62"/>
        <v/>
      </c>
      <c r="AO199" s="1564" t="str">
        <f t="shared" si="63"/>
        <v/>
      </c>
      <c r="AQ199" s="1564" t="str">
        <f t="shared" si="64"/>
        <v/>
      </c>
    </row>
    <row r="200" spans="5:43">
      <c r="E200" s="1564" t="str">
        <f t="shared" si="67"/>
        <v/>
      </c>
      <c r="G200" s="1564" t="str">
        <f t="shared" si="67"/>
        <v/>
      </c>
      <c r="I200" s="1564" t="str">
        <f t="shared" si="47"/>
        <v/>
      </c>
      <c r="K200" s="1564" t="str">
        <f t="shared" si="48"/>
        <v/>
      </c>
      <c r="M200" s="1564" t="str">
        <f t="shared" si="49"/>
        <v/>
      </c>
      <c r="O200" s="1564" t="str">
        <f t="shared" si="50"/>
        <v/>
      </c>
      <c r="Q200" s="1564" t="str">
        <f t="shared" si="51"/>
        <v/>
      </c>
      <c r="S200" s="1564" t="str">
        <f t="shared" si="52"/>
        <v/>
      </c>
      <c r="U200" s="1564" t="str">
        <f t="shared" si="53"/>
        <v/>
      </c>
      <c r="W200" s="1564" t="str">
        <f t="shared" si="54"/>
        <v/>
      </c>
      <c r="Y200" s="1564" t="str">
        <f t="shared" si="55"/>
        <v/>
      </c>
      <c r="AA200" s="1564" t="str">
        <f t="shared" si="56"/>
        <v/>
      </c>
      <c r="AC200" s="1564" t="str">
        <f t="shared" si="57"/>
        <v/>
      </c>
      <c r="AE200" s="1564" t="str">
        <f t="shared" si="58"/>
        <v/>
      </c>
      <c r="AG200" s="1564" t="str">
        <f t="shared" si="59"/>
        <v/>
      </c>
      <c r="AI200" s="1564" t="str">
        <f t="shared" si="60"/>
        <v/>
      </c>
      <c r="AK200" s="1564" t="str">
        <f t="shared" si="61"/>
        <v/>
      </c>
      <c r="AM200" s="1564" t="str">
        <f t="shared" si="62"/>
        <v/>
      </c>
      <c r="AO200" s="1564" t="str">
        <f t="shared" si="63"/>
        <v/>
      </c>
      <c r="AQ200" s="1564" t="str">
        <f t="shared" si="64"/>
        <v/>
      </c>
    </row>
    <row r="201" spans="5:43">
      <c r="E201" s="1564" t="str">
        <f t="shared" si="67"/>
        <v/>
      </c>
      <c r="G201" s="1564" t="str">
        <f t="shared" si="67"/>
        <v/>
      </c>
      <c r="I201" s="1564" t="str">
        <f t="shared" si="47"/>
        <v/>
      </c>
      <c r="K201" s="1564" t="str">
        <f t="shared" si="48"/>
        <v/>
      </c>
      <c r="M201" s="1564" t="str">
        <f t="shared" si="49"/>
        <v/>
      </c>
      <c r="O201" s="1564" t="str">
        <f t="shared" si="50"/>
        <v/>
      </c>
      <c r="Q201" s="1564" t="str">
        <f t="shared" si="51"/>
        <v/>
      </c>
      <c r="S201" s="1564" t="str">
        <f t="shared" si="52"/>
        <v/>
      </c>
      <c r="U201" s="1564" t="str">
        <f t="shared" si="53"/>
        <v/>
      </c>
      <c r="W201" s="1564" t="str">
        <f t="shared" si="54"/>
        <v/>
      </c>
      <c r="Y201" s="1564" t="str">
        <f t="shared" si="55"/>
        <v/>
      </c>
      <c r="AA201" s="1564" t="str">
        <f t="shared" si="56"/>
        <v/>
      </c>
      <c r="AC201" s="1564" t="str">
        <f t="shared" si="57"/>
        <v/>
      </c>
      <c r="AE201" s="1564" t="str">
        <f t="shared" si="58"/>
        <v/>
      </c>
      <c r="AG201" s="1564" t="str">
        <f t="shared" si="59"/>
        <v/>
      </c>
      <c r="AI201" s="1564" t="str">
        <f t="shared" si="60"/>
        <v/>
      </c>
      <c r="AK201" s="1564" t="str">
        <f t="shared" si="61"/>
        <v/>
      </c>
      <c r="AM201" s="1564" t="str">
        <f t="shared" si="62"/>
        <v/>
      </c>
      <c r="AO201" s="1564" t="str">
        <f t="shared" si="63"/>
        <v/>
      </c>
      <c r="AQ201" s="1564" t="str">
        <f t="shared" si="64"/>
        <v/>
      </c>
    </row>
    <row r="202" spans="5:43">
      <c r="E202" s="1564" t="str">
        <f t="shared" si="67"/>
        <v/>
      </c>
      <c r="G202" s="1564" t="str">
        <f t="shared" si="67"/>
        <v/>
      </c>
      <c r="I202" s="1564" t="str">
        <f t="shared" si="47"/>
        <v/>
      </c>
      <c r="K202" s="1564" t="str">
        <f t="shared" si="48"/>
        <v/>
      </c>
      <c r="M202" s="1564" t="str">
        <f t="shared" si="49"/>
        <v/>
      </c>
      <c r="O202" s="1564" t="str">
        <f t="shared" si="50"/>
        <v/>
      </c>
      <c r="Q202" s="1564" t="str">
        <f t="shared" si="51"/>
        <v/>
      </c>
      <c r="S202" s="1564" t="str">
        <f t="shared" si="52"/>
        <v/>
      </c>
      <c r="U202" s="1564" t="str">
        <f t="shared" si="53"/>
        <v/>
      </c>
      <c r="W202" s="1564" t="str">
        <f t="shared" si="54"/>
        <v/>
      </c>
      <c r="Y202" s="1564" t="str">
        <f t="shared" si="55"/>
        <v/>
      </c>
      <c r="AA202" s="1564" t="str">
        <f t="shared" si="56"/>
        <v/>
      </c>
      <c r="AC202" s="1564" t="str">
        <f t="shared" si="57"/>
        <v/>
      </c>
      <c r="AE202" s="1564" t="str">
        <f t="shared" si="58"/>
        <v/>
      </c>
      <c r="AG202" s="1564" t="str">
        <f t="shared" si="59"/>
        <v/>
      </c>
      <c r="AI202" s="1564" t="str">
        <f t="shared" si="60"/>
        <v/>
      </c>
      <c r="AK202" s="1564" t="str">
        <f t="shared" si="61"/>
        <v/>
      </c>
      <c r="AM202" s="1564" t="str">
        <f t="shared" si="62"/>
        <v/>
      </c>
      <c r="AO202" s="1564" t="str">
        <f t="shared" si="63"/>
        <v/>
      </c>
      <c r="AQ202" s="1564" t="str">
        <f t="shared" si="64"/>
        <v/>
      </c>
    </row>
    <row r="203" spans="5:43">
      <c r="E203" s="1564" t="str">
        <f t="shared" si="67"/>
        <v/>
      </c>
      <c r="G203" s="1564" t="str">
        <f t="shared" si="67"/>
        <v/>
      </c>
      <c r="I203" s="1564" t="str">
        <f t="shared" si="47"/>
        <v/>
      </c>
      <c r="K203" s="1564" t="str">
        <f t="shared" si="48"/>
        <v/>
      </c>
      <c r="M203" s="1564" t="str">
        <f t="shared" si="49"/>
        <v/>
      </c>
      <c r="O203" s="1564" t="str">
        <f t="shared" si="50"/>
        <v/>
      </c>
      <c r="Q203" s="1564" t="str">
        <f t="shared" si="51"/>
        <v/>
      </c>
      <c r="S203" s="1564" t="str">
        <f t="shared" si="52"/>
        <v/>
      </c>
      <c r="U203" s="1564" t="str">
        <f t="shared" si="53"/>
        <v/>
      </c>
      <c r="W203" s="1564" t="str">
        <f t="shared" si="54"/>
        <v/>
      </c>
      <c r="Y203" s="1564" t="str">
        <f t="shared" si="55"/>
        <v/>
      </c>
      <c r="AA203" s="1564" t="str">
        <f t="shared" si="56"/>
        <v/>
      </c>
      <c r="AC203" s="1564" t="str">
        <f t="shared" si="57"/>
        <v/>
      </c>
      <c r="AE203" s="1564" t="str">
        <f t="shared" si="58"/>
        <v/>
      </c>
      <c r="AG203" s="1564" t="str">
        <f t="shared" si="59"/>
        <v/>
      </c>
      <c r="AI203" s="1564" t="str">
        <f t="shared" si="60"/>
        <v/>
      </c>
      <c r="AK203" s="1564" t="str">
        <f t="shared" si="61"/>
        <v/>
      </c>
      <c r="AM203" s="1564" t="str">
        <f t="shared" si="62"/>
        <v/>
      </c>
      <c r="AO203" s="1564" t="str">
        <f t="shared" si="63"/>
        <v/>
      </c>
      <c r="AQ203" s="1564" t="str">
        <f t="shared" si="64"/>
        <v/>
      </c>
    </row>
    <row r="204" spans="5:43">
      <c r="E204" s="1564" t="str">
        <f t="shared" si="67"/>
        <v/>
      </c>
      <c r="G204" s="1564" t="str">
        <f t="shared" si="67"/>
        <v/>
      </c>
      <c r="I204" s="1564" t="str">
        <f t="shared" si="47"/>
        <v/>
      </c>
      <c r="K204" s="1564" t="str">
        <f t="shared" si="48"/>
        <v/>
      </c>
      <c r="M204" s="1564" t="str">
        <f t="shared" si="49"/>
        <v/>
      </c>
      <c r="O204" s="1564" t="str">
        <f t="shared" si="50"/>
        <v/>
      </c>
      <c r="Q204" s="1564" t="str">
        <f t="shared" si="51"/>
        <v/>
      </c>
      <c r="S204" s="1564" t="str">
        <f t="shared" si="52"/>
        <v/>
      </c>
      <c r="U204" s="1564" t="str">
        <f t="shared" si="53"/>
        <v/>
      </c>
      <c r="W204" s="1564" t="str">
        <f t="shared" si="54"/>
        <v/>
      </c>
      <c r="Y204" s="1564" t="str">
        <f t="shared" si="55"/>
        <v/>
      </c>
      <c r="AA204" s="1564" t="str">
        <f t="shared" si="56"/>
        <v/>
      </c>
      <c r="AC204" s="1564" t="str">
        <f t="shared" si="57"/>
        <v/>
      </c>
      <c r="AE204" s="1564" t="str">
        <f t="shared" si="58"/>
        <v/>
      </c>
      <c r="AG204" s="1564" t="str">
        <f t="shared" si="59"/>
        <v/>
      </c>
      <c r="AI204" s="1564" t="str">
        <f t="shared" si="60"/>
        <v/>
      </c>
      <c r="AK204" s="1564" t="str">
        <f t="shared" si="61"/>
        <v/>
      </c>
      <c r="AM204" s="1564" t="str">
        <f t="shared" si="62"/>
        <v/>
      </c>
      <c r="AO204" s="1564" t="str">
        <f t="shared" si="63"/>
        <v/>
      </c>
      <c r="AQ204" s="1564" t="str">
        <f t="shared" si="64"/>
        <v/>
      </c>
    </row>
    <row r="205" spans="5:43">
      <c r="E205" s="1564" t="str">
        <f t="shared" ref="E205:G220" si="68">IF(OR($B205=0,D205=0),"",D205/$B205)</f>
        <v/>
      </c>
      <c r="G205" s="1564" t="str">
        <f t="shared" si="68"/>
        <v/>
      </c>
      <c r="I205" s="1564" t="str">
        <f t="shared" ref="I205:I268" si="69">IF(OR($B205=0,H205=0),"",H205/$B205)</f>
        <v/>
      </c>
      <c r="K205" s="1564" t="str">
        <f t="shared" ref="K205:K268" si="70">IF(OR($B205=0,J205=0),"",J205/$B205)</f>
        <v/>
      </c>
      <c r="M205" s="1564" t="str">
        <f t="shared" ref="M205:M268" si="71">IF(OR($B205=0,L205=0),"",L205/$B205)</f>
        <v/>
      </c>
      <c r="O205" s="1564" t="str">
        <f t="shared" ref="O205:O268" si="72">IF(OR($B205=0,N205=0),"",N205/$B205)</f>
        <v/>
      </c>
      <c r="Q205" s="1564" t="str">
        <f t="shared" ref="Q205:Q268" si="73">IF(OR($B205=0,P205=0),"",P205/$B205)</f>
        <v/>
      </c>
      <c r="S205" s="1564" t="str">
        <f t="shared" ref="S205:S268" si="74">IF(OR($B205=0,R205=0),"",R205/$B205)</f>
        <v/>
      </c>
      <c r="U205" s="1564" t="str">
        <f t="shared" ref="U205:U268" si="75">IF(OR($B205=0,T205=0),"",T205/$B205)</f>
        <v/>
      </c>
      <c r="W205" s="1564" t="str">
        <f t="shared" ref="W205:W268" si="76">IF(OR($B205=0,V205=0),"",V205/$B205)</f>
        <v/>
      </c>
      <c r="Y205" s="1564" t="str">
        <f t="shared" ref="Y205:Y268" si="77">IF(OR($B205=0,X205=0),"",X205/$B205)</f>
        <v/>
      </c>
      <c r="AA205" s="1564" t="str">
        <f t="shared" ref="AA205:AA268" si="78">IF(OR($B205=0,Z205=0),"",Z205/$B205)</f>
        <v/>
      </c>
      <c r="AC205" s="1564" t="str">
        <f t="shared" ref="AC205:AC268" si="79">IF(OR($B205=0,AB205=0),"",AB205/$B205)</f>
        <v/>
      </c>
      <c r="AE205" s="1564" t="str">
        <f t="shared" ref="AE205:AE268" si="80">IF(OR($B205=0,AD205=0),"",AD205/$B205)</f>
        <v/>
      </c>
      <c r="AG205" s="1564" t="str">
        <f t="shared" ref="AG205:AG268" si="81">IF(OR($B205=0,AF205=0),"",AF205/$B205)</f>
        <v/>
      </c>
      <c r="AI205" s="1564" t="str">
        <f t="shared" ref="AI205:AI268" si="82">IF(OR($B205=0,AH205=0),"",AH205/$B205)</f>
        <v/>
      </c>
      <c r="AK205" s="1564" t="str">
        <f t="shared" ref="AK205:AK268" si="83">IF(OR($B205=0,AJ205=0),"",AJ205/$B205)</f>
        <v/>
      </c>
      <c r="AM205" s="1564" t="str">
        <f t="shared" ref="AM205:AM268" si="84">IF(OR($B205=0,AL205=0),"",AL205/$B205)</f>
        <v/>
      </c>
      <c r="AO205" s="1564" t="str">
        <f t="shared" ref="AO205:AO268" si="85">IF(OR($B205=0,AN205=0),"",AN205/$B205)</f>
        <v/>
      </c>
      <c r="AQ205" s="1564" t="str">
        <f t="shared" ref="AQ205:AQ268" si="86">IF(OR($B205=0,AP205=0),"",AP205/$B205)</f>
        <v/>
      </c>
    </row>
    <row r="206" spans="5:43">
      <c r="E206" s="1564" t="str">
        <f t="shared" si="68"/>
        <v/>
      </c>
      <c r="G206" s="1564" t="str">
        <f t="shared" si="68"/>
        <v/>
      </c>
      <c r="I206" s="1564" t="str">
        <f t="shared" si="69"/>
        <v/>
      </c>
      <c r="K206" s="1564" t="str">
        <f t="shared" si="70"/>
        <v/>
      </c>
      <c r="M206" s="1564" t="str">
        <f t="shared" si="71"/>
        <v/>
      </c>
      <c r="O206" s="1564" t="str">
        <f t="shared" si="72"/>
        <v/>
      </c>
      <c r="Q206" s="1564" t="str">
        <f t="shared" si="73"/>
        <v/>
      </c>
      <c r="S206" s="1564" t="str">
        <f t="shared" si="74"/>
        <v/>
      </c>
      <c r="U206" s="1564" t="str">
        <f t="shared" si="75"/>
        <v/>
      </c>
      <c r="W206" s="1564" t="str">
        <f t="shared" si="76"/>
        <v/>
      </c>
      <c r="Y206" s="1564" t="str">
        <f t="shared" si="77"/>
        <v/>
      </c>
      <c r="AA206" s="1564" t="str">
        <f t="shared" si="78"/>
        <v/>
      </c>
      <c r="AC206" s="1564" t="str">
        <f t="shared" si="79"/>
        <v/>
      </c>
      <c r="AE206" s="1564" t="str">
        <f t="shared" si="80"/>
        <v/>
      </c>
      <c r="AG206" s="1564" t="str">
        <f t="shared" si="81"/>
        <v/>
      </c>
      <c r="AI206" s="1564" t="str">
        <f t="shared" si="82"/>
        <v/>
      </c>
      <c r="AK206" s="1564" t="str">
        <f t="shared" si="83"/>
        <v/>
      </c>
      <c r="AM206" s="1564" t="str">
        <f t="shared" si="84"/>
        <v/>
      </c>
      <c r="AO206" s="1564" t="str">
        <f t="shared" si="85"/>
        <v/>
      </c>
      <c r="AQ206" s="1564" t="str">
        <f t="shared" si="86"/>
        <v/>
      </c>
    </row>
    <row r="207" spans="5:43">
      <c r="E207" s="1564" t="str">
        <f t="shared" si="68"/>
        <v/>
      </c>
      <c r="G207" s="1564" t="str">
        <f t="shared" si="68"/>
        <v/>
      </c>
      <c r="I207" s="1564" t="str">
        <f t="shared" si="69"/>
        <v/>
      </c>
      <c r="K207" s="1564" t="str">
        <f t="shared" si="70"/>
        <v/>
      </c>
      <c r="M207" s="1564" t="str">
        <f t="shared" si="71"/>
        <v/>
      </c>
      <c r="O207" s="1564" t="str">
        <f t="shared" si="72"/>
        <v/>
      </c>
      <c r="Q207" s="1564" t="str">
        <f t="shared" si="73"/>
        <v/>
      </c>
      <c r="S207" s="1564" t="str">
        <f t="shared" si="74"/>
        <v/>
      </c>
      <c r="U207" s="1564" t="str">
        <f t="shared" si="75"/>
        <v/>
      </c>
      <c r="W207" s="1564" t="str">
        <f t="shared" si="76"/>
        <v/>
      </c>
      <c r="Y207" s="1564" t="str">
        <f t="shared" si="77"/>
        <v/>
      </c>
      <c r="AA207" s="1564" t="str">
        <f t="shared" si="78"/>
        <v/>
      </c>
      <c r="AC207" s="1564" t="str">
        <f t="shared" si="79"/>
        <v/>
      </c>
      <c r="AE207" s="1564" t="str">
        <f t="shared" si="80"/>
        <v/>
      </c>
      <c r="AG207" s="1564" t="str">
        <f t="shared" si="81"/>
        <v/>
      </c>
      <c r="AI207" s="1564" t="str">
        <f t="shared" si="82"/>
        <v/>
      </c>
      <c r="AK207" s="1564" t="str">
        <f t="shared" si="83"/>
        <v/>
      </c>
      <c r="AM207" s="1564" t="str">
        <f t="shared" si="84"/>
        <v/>
      </c>
      <c r="AO207" s="1564" t="str">
        <f t="shared" si="85"/>
        <v/>
      </c>
      <c r="AQ207" s="1564" t="str">
        <f t="shared" si="86"/>
        <v/>
      </c>
    </row>
    <row r="208" spans="5:43">
      <c r="E208" s="1564" t="str">
        <f t="shared" si="68"/>
        <v/>
      </c>
      <c r="G208" s="1564" t="str">
        <f t="shared" si="68"/>
        <v/>
      </c>
      <c r="I208" s="1564" t="str">
        <f t="shared" si="69"/>
        <v/>
      </c>
      <c r="K208" s="1564" t="str">
        <f t="shared" si="70"/>
        <v/>
      </c>
      <c r="M208" s="1564" t="str">
        <f t="shared" si="71"/>
        <v/>
      </c>
      <c r="O208" s="1564" t="str">
        <f t="shared" si="72"/>
        <v/>
      </c>
      <c r="Q208" s="1564" t="str">
        <f t="shared" si="73"/>
        <v/>
      </c>
      <c r="S208" s="1564" t="str">
        <f t="shared" si="74"/>
        <v/>
      </c>
      <c r="U208" s="1564" t="str">
        <f t="shared" si="75"/>
        <v/>
      </c>
      <c r="W208" s="1564" t="str">
        <f t="shared" si="76"/>
        <v/>
      </c>
      <c r="Y208" s="1564" t="str">
        <f t="shared" si="77"/>
        <v/>
      </c>
      <c r="AA208" s="1564" t="str">
        <f t="shared" si="78"/>
        <v/>
      </c>
      <c r="AC208" s="1564" t="str">
        <f t="shared" si="79"/>
        <v/>
      </c>
      <c r="AE208" s="1564" t="str">
        <f t="shared" si="80"/>
        <v/>
      </c>
      <c r="AG208" s="1564" t="str">
        <f t="shared" si="81"/>
        <v/>
      </c>
      <c r="AI208" s="1564" t="str">
        <f t="shared" si="82"/>
        <v/>
      </c>
      <c r="AK208" s="1564" t="str">
        <f t="shared" si="83"/>
        <v/>
      </c>
      <c r="AM208" s="1564" t="str">
        <f t="shared" si="84"/>
        <v/>
      </c>
      <c r="AO208" s="1564" t="str">
        <f t="shared" si="85"/>
        <v/>
      </c>
      <c r="AQ208" s="1564" t="str">
        <f t="shared" si="86"/>
        <v/>
      </c>
    </row>
    <row r="209" spans="5:43">
      <c r="E209" s="1564" t="str">
        <f t="shared" si="68"/>
        <v/>
      </c>
      <c r="G209" s="1564" t="str">
        <f t="shared" si="68"/>
        <v/>
      </c>
      <c r="I209" s="1564" t="str">
        <f t="shared" si="69"/>
        <v/>
      </c>
      <c r="K209" s="1564" t="str">
        <f t="shared" si="70"/>
        <v/>
      </c>
      <c r="M209" s="1564" t="str">
        <f t="shared" si="71"/>
        <v/>
      </c>
      <c r="O209" s="1564" t="str">
        <f t="shared" si="72"/>
        <v/>
      </c>
      <c r="Q209" s="1564" t="str">
        <f t="shared" si="73"/>
        <v/>
      </c>
      <c r="S209" s="1564" t="str">
        <f t="shared" si="74"/>
        <v/>
      </c>
      <c r="U209" s="1564" t="str">
        <f t="shared" si="75"/>
        <v/>
      </c>
      <c r="W209" s="1564" t="str">
        <f t="shared" si="76"/>
        <v/>
      </c>
      <c r="Y209" s="1564" t="str">
        <f t="shared" si="77"/>
        <v/>
      </c>
      <c r="AA209" s="1564" t="str">
        <f t="shared" si="78"/>
        <v/>
      </c>
      <c r="AC209" s="1564" t="str">
        <f t="shared" si="79"/>
        <v/>
      </c>
      <c r="AE209" s="1564" t="str">
        <f t="shared" si="80"/>
        <v/>
      </c>
      <c r="AG209" s="1564" t="str">
        <f t="shared" si="81"/>
        <v/>
      </c>
      <c r="AI209" s="1564" t="str">
        <f t="shared" si="82"/>
        <v/>
      </c>
      <c r="AK209" s="1564" t="str">
        <f t="shared" si="83"/>
        <v/>
      </c>
      <c r="AM209" s="1564" t="str">
        <f t="shared" si="84"/>
        <v/>
      </c>
      <c r="AO209" s="1564" t="str">
        <f t="shared" si="85"/>
        <v/>
      </c>
      <c r="AQ209" s="1564" t="str">
        <f t="shared" si="86"/>
        <v/>
      </c>
    </row>
    <row r="210" spans="5:43">
      <c r="E210" s="1564" t="str">
        <f t="shared" si="68"/>
        <v/>
      </c>
      <c r="G210" s="1564" t="str">
        <f t="shared" si="68"/>
        <v/>
      </c>
      <c r="I210" s="1564" t="str">
        <f t="shared" si="69"/>
        <v/>
      </c>
      <c r="K210" s="1564" t="str">
        <f t="shared" si="70"/>
        <v/>
      </c>
      <c r="M210" s="1564" t="str">
        <f t="shared" si="71"/>
        <v/>
      </c>
      <c r="O210" s="1564" t="str">
        <f t="shared" si="72"/>
        <v/>
      </c>
      <c r="Q210" s="1564" t="str">
        <f t="shared" si="73"/>
        <v/>
      </c>
      <c r="S210" s="1564" t="str">
        <f t="shared" si="74"/>
        <v/>
      </c>
      <c r="U210" s="1564" t="str">
        <f t="shared" si="75"/>
        <v/>
      </c>
      <c r="W210" s="1564" t="str">
        <f t="shared" si="76"/>
        <v/>
      </c>
      <c r="Y210" s="1564" t="str">
        <f t="shared" si="77"/>
        <v/>
      </c>
      <c r="AA210" s="1564" t="str">
        <f t="shared" si="78"/>
        <v/>
      </c>
      <c r="AC210" s="1564" t="str">
        <f t="shared" si="79"/>
        <v/>
      </c>
      <c r="AE210" s="1564" t="str">
        <f t="shared" si="80"/>
        <v/>
      </c>
      <c r="AG210" s="1564" t="str">
        <f t="shared" si="81"/>
        <v/>
      </c>
      <c r="AI210" s="1564" t="str">
        <f t="shared" si="82"/>
        <v/>
      </c>
      <c r="AK210" s="1564" t="str">
        <f t="shared" si="83"/>
        <v/>
      </c>
      <c r="AM210" s="1564" t="str">
        <f t="shared" si="84"/>
        <v/>
      </c>
      <c r="AO210" s="1564" t="str">
        <f t="shared" si="85"/>
        <v/>
      </c>
      <c r="AQ210" s="1564" t="str">
        <f t="shared" si="86"/>
        <v/>
      </c>
    </row>
    <row r="211" spans="5:43">
      <c r="E211" s="1564" t="str">
        <f t="shared" si="68"/>
        <v/>
      </c>
      <c r="G211" s="1564" t="str">
        <f t="shared" si="68"/>
        <v/>
      </c>
      <c r="I211" s="1564" t="str">
        <f t="shared" si="69"/>
        <v/>
      </c>
      <c r="K211" s="1564" t="str">
        <f t="shared" si="70"/>
        <v/>
      </c>
      <c r="M211" s="1564" t="str">
        <f t="shared" si="71"/>
        <v/>
      </c>
      <c r="O211" s="1564" t="str">
        <f t="shared" si="72"/>
        <v/>
      </c>
      <c r="Q211" s="1564" t="str">
        <f t="shared" si="73"/>
        <v/>
      </c>
      <c r="S211" s="1564" t="str">
        <f t="shared" si="74"/>
        <v/>
      </c>
      <c r="U211" s="1564" t="str">
        <f t="shared" si="75"/>
        <v/>
      </c>
      <c r="W211" s="1564" t="str">
        <f t="shared" si="76"/>
        <v/>
      </c>
      <c r="Y211" s="1564" t="str">
        <f t="shared" si="77"/>
        <v/>
      </c>
      <c r="AA211" s="1564" t="str">
        <f t="shared" si="78"/>
        <v/>
      </c>
      <c r="AC211" s="1564" t="str">
        <f t="shared" si="79"/>
        <v/>
      </c>
      <c r="AE211" s="1564" t="str">
        <f t="shared" si="80"/>
        <v/>
      </c>
      <c r="AG211" s="1564" t="str">
        <f t="shared" si="81"/>
        <v/>
      </c>
      <c r="AI211" s="1564" t="str">
        <f t="shared" si="82"/>
        <v/>
      </c>
      <c r="AK211" s="1564" t="str">
        <f t="shared" si="83"/>
        <v/>
      </c>
      <c r="AM211" s="1564" t="str">
        <f t="shared" si="84"/>
        <v/>
      </c>
      <c r="AO211" s="1564" t="str">
        <f t="shared" si="85"/>
        <v/>
      </c>
      <c r="AQ211" s="1564" t="str">
        <f t="shared" si="86"/>
        <v/>
      </c>
    </row>
    <row r="212" spans="5:43">
      <c r="E212" s="1564" t="str">
        <f t="shared" si="68"/>
        <v/>
      </c>
      <c r="G212" s="1564" t="str">
        <f t="shared" si="68"/>
        <v/>
      </c>
      <c r="I212" s="1564" t="str">
        <f t="shared" si="69"/>
        <v/>
      </c>
      <c r="K212" s="1564" t="str">
        <f t="shared" si="70"/>
        <v/>
      </c>
      <c r="M212" s="1564" t="str">
        <f t="shared" si="71"/>
        <v/>
      </c>
      <c r="O212" s="1564" t="str">
        <f t="shared" si="72"/>
        <v/>
      </c>
      <c r="Q212" s="1564" t="str">
        <f t="shared" si="73"/>
        <v/>
      </c>
      <c r="S212" s="1564" t="str">
        <f t="shared" si="74"/>
        <v/>
      </c>
      <c r="U212" s="1564" t="str">
        <f t="shared" si="75"/>
        <v/>
      </c>
      <c r="W212" s="1564" t="str">
        <f t="shared" si="76"/>
        <v/>
      </c>
      <c r="Y212" s="1564" t="str">
        <f t="shared" si="77"/>
        <v/>
      </c>
      <c r="AA212" s="1564" t="str">
        <f t="shared" si="78"/>
        <v/>
      </c>
      <c r="AC212" s="1564" t="str">
        <f t="shared" si="79"/>
        <v/>
      </c>
      <c r="AE212" s="1564" t="str">
        <f t="shared" si="80"/>
        <v/>
      </c>
      <c r="AG212" s="1564" t="str">
        <f t="shared" si="81"/>
        <v/>
      </c>
      <c r="AI212" s="1564" t="str">
        <f t="shared" si="82"/>
        <v/>
      </c>
      <c r="AK212" s="1564" t="str">
        <f t="shared" si="83"/>
        <v/>
      </c>
      <c r="AM212" s="1564" t="str">
        <f t="shared" si="84"/>
        <v/>
      </c>
      <c r="AO212" s="1564" t="str">
        <f t="shared" si="85"/>
        <v/>
      </c>
      <c r="AQ212" s="1564" t="str">
        <f t="shared" si="86"/>
        <v/>
      </c>
    </row>
    <row r="213" spans="5:43">
      <c r="E213" s="1564" t="str">
        <f t="shared" si="68"/>
        <v/>
      </c>
      <c r="G213" s="1564" t="str">
        <f t="shared" si="68"/>
        <v/>
      </c>
      <c r="I213" s="1564" t="str">
        <f t="shared" si="69"/>
        <v/>
      </c>
      <c r="K213" s="1564" t="str">
        <f t="shared" si="70"/>
        <v/>
      </c>
      <c r="M213" s="1564" t="str">
        <f t="shared" si="71"/>
        <v/>
      </c>
      <c r="O213" s="1564" t="str">
        <f t="shared" si="72"/>
        <v/>
      </c>
      <c r="Q213" s="1564" t="str">
        <f t="shared" si="73"/>
        <v/>
      </c>
      <c r="S213" s="1564" t="str">
        <f t="shared" si="74"/>
        <v/>
      </c>
      <c r="U213" s="1564" t="str">
        <f t="shared" si="75"/>
        <v/>
      </c>
      <c r="W213" s="1564" t="str">
        <f t="shared" si="76"/>
        <v/>
      </c>
      <c r="Y213" s="1564" t="str">
        <f t="shared" si="77"/>
        <v/>
      </c>
      <c r="AA213" s="1564" t="str">
        <f t="shared" si="78"/>
        <v/>
      </c>
      <c r="AC213" s="1564" t="str">
        <f t="shared" si="79"/>
        <v/>
      </c>
      <c r="AE213" s="1564" t="str">
        <f t="shared" si="80"/>
        <v/>
      </c>
      <c r="AG213" s="1564" t="str">
        <f t="shared" si="81"/>
        <v/>
      </c>
      <c r="AI213" s="1564" t="str">
        <f t="shared" si="82"/>
        <v/>
      </c>
      <c r="AK213" s="1564" t="str">
        <f t="shared" si="83"/>
        <v/>
      </c>
      <c r="AM213" s="1564" t="str">
        <f t="shared" si="84"/>
        <v/>
      </c>
      <c r="AO213" s="1564" t="str">
        <f t="shared" si="85"/>
        <v/>
      </c>
      <c r="AQ213" s="1564" t="str">
        <f t="shared" si="86"/>
        <v/>
      </c>
    </row>
    <row r="214" spans="5:43">
      <c r="E214" s="1564" t="str">
        <f t="shared" si="68"/>
        <v/>
      </c>
      <c r="G214" s="1564" t="str">
        <f t="shared" si="68"/>
        <v/>
      </c>
      <c r="I214" s="1564" t="str">
        <f t="shared" si="69"/>
        <v/>
      </c>
      <c r="K214" s="1564" t="str">
        <f t="shared" si="70"/>
        <v/>
      </c>
      <c r="M214" s="1564" t="str">
        <f t="shared" si="71"/>
        <v/>
      </c>
      <c r="O214" s="1564" t="str">
        <f t="shared" si="72"/>
        <v/>
      </c>
      <c r="Q214" s="1564" t="str">
        <f t="shared" si="73"/>
        <v/>
      </c>
      <c r="S214" s="1564" t="str">
        <f t="shared" si="74"/>
        <v/>
      </c>
      <c r="U214" s="1564" t="str">
        <f t="shared" si="75"/>
        <v/>
      </c>
      <c r="W214" s="1564" t="str">
        <f t="shared" si="76"/>
        <v/>
      </c>
      <c r="Y214" s="1564" t="str">
        <f t="shared" si="77"/>
        <v/>
      </c>
      <c r="AA214" s="1564" t="str">
        <f t="shared" si="78"/>
        <v/>
      </c>
      <c r="AC214" s="1564" t="str">
        <f t="shared" si="79"/>
        <v/>
      </c>
      <c r="AE214" s="1564" t="str">
        <f t="shared" si="80"/>
        <v/>
      </c>
      <c r="AG214" s="1564" t="str">
        <f t="shared" si="81"/>
        <v/>
      </c>
      <c r="AI214" s="1564" t="str">
        <f t="shared" si="82"/>
        <v/>
      </c>
      <c r="AK214" s="1564" t="str">
        <f t="shared" si="83"/>
        <v/>
      </c>
      <c r="AM214" s="1564" t="str">
        <f t="shared" si="84"/>
        <v/>
      </c>
      <c r="AO214" s="1564" t="str">
        <f t="shared" si="85"/>
        <v/>
      </c>
      <c r="AQ214" s="1564" t="str">
        <f t="shared" si="86"/>
        <v/>
      </c>
    </row>
    <row r="215" spans="5:43">
      <c r="E215" s="1564" t="str">
        <f t="shared" si="68"/>
        <v/>
      </c>
      <c r="G215" s="1564" t="str">
        <f t="shared" si="68"/>
        <v/>
      </c>
      <c r="I215" s="1564" t="str">
        <f t="shared" si="69"/>
        <v/>
      </c>
      <c r="K215" s="1564" t="str">
        <f t="shared" si="70"/>
        <v/>
      </c>
      <c r="M215" s="1564" t="str">
        <f t="shared" si="71"/>
        <v/>
      </c>
      <c r="O215" s="1564" t="str">
        <f t="shared" si="72"/>
        <v/>
      </c>
      <c r="Q215" s="1564" t="str">
        <f t="shared" si="73"/>
        <v/>
      </c>
      <c r="S215" s="1564" t="str">
        <f t="shared" si="74"/>
        <v/>
      </c>
      <c r="U215" s="1564" t="str">
        <f t="shared" si="75"/>
        <v/>
      </c>
      <c r="W215" s="1564" t="str">
        <f t="shared" si="76"/>
        <v/>
      </c>
      <c r="Y215" s="1564" t="str">
        <f t="shared" si="77"/>
        <v/>
      </c>
      <c r="AA215" s="1564" t="str">
        <f t="shared" si="78"/>
        <v/>
      </c>
      <c r="AC215" s="1564" t="str">
        <f t="shared" si="79"/>
        <v/>
      </c>
      <c r="AE215" s="1564" t="str">
        <f t="shared" si="80"/>
        <v/>
      </c>
      <c r="AG215" s="1564" t="str">
        <f t="shared" si="81"/>
        <v/>
      </c>
      <c r="AI215" s="1564" t="str">
        <f t="shared" si="82"/>
        <v/>
      </c>
      <c r="AK215" s="1564" t="str">
        <f t="shared" si="83"/>
        <v/>
      </c>
      <c r="AM215" s="1564" t="str">
        <f t="shared" si="84"/>
        <v/>
      </c>
      <c r="AO215" s="1564" t="str">
        <f t="shared" si="85"/>
        <v/>
      </c>
      <c r="AQ215" s="1564" t="str">
        <f t="shared" si="86"/>
        <v/>
      </c>
    </row>
    <row r="216" spans="5:43">
      <c r="E216" s="1564" t="str">
        <f t="shared" si="68"/>
        <v/>
      </c>
      <c r="G216" s="1564" t="str">
        <f t="shared" si="68"/>
        <v/>
      </c>
      <c r="I216" s="1564" t="str">
        <f t="shared" si="69"/>
        <v/>
      </c>
      <c r="K216" s="1564" t="str">
        <f t="shared" si="70"/>
        <v/>
      </c>
      <c r="M216" s="1564" t="str">
        <f t="shared" si="71"/>
        <v/>
      </c>
      <c r="O216" s="1564" t="str">
        <f t="shared" si="72"/>
        <v/>
      </c>
      <c r="Q216" s="1564" t="str">
        <f t="shared" si="73"/>
        <v/>
      </c>
      <c r="S216" s="1564" t="str">
        <f t="shared" si="74"/>
        <v/>
      </c>
      <c r="U216" s="1564" t="str">
        <f t="shared" si="75"/>
        <v/>
      </c>
      <c r="W216" s="1564" t="str">
        <f t="shared" si="76"/>
        <v/>
      </c>
      <c r="Y216" s="1564" t="str">
        <f t="shared" si="77"/>
        <v/>
      </c>
      <c r="AA216" s="1564" t="str">
        <f t="shared" si="78"/>
        <v/>
      </c>
      <c r="AC216" s="1564" t="str">
        <f t="shared" si="79"/>
        <v/>
      </c>
      <c r="AE216" s="1564" t="str">
        <f t="shared" si="80"/>
        <v/>
      </c>
      <c r="AG216" s="1564" t="str">
        <f t="shared" si="81"/>
        <v/>
      </c>
      <c r="AI216" s="1564" t="str">
        <f t="shared" si="82"/>
        <v/>
      </c>
      <c r="AK216" s="1564" t="str">
        <f t="shared" si="83"/>
        <v/>
      </c>
      <c r="AM216" s="1564" t="str">
        <f t="shared" si="84"/>
        <v/>
      </c>
      <c r="AO216" s="1564" t="str">
        <f t="shared" si="85"/>
        <v/>
      </c>
      <c r="AQ216" s="1564" t="str">
        <f t="shared" si="86"/>
        <v/>
      </c>
    </row>
    <row r="217" spans="5:43">
      <c r="E217" s="1564" t="str">
        <f t="shared" si="68"/>
        <v/>
      </c>
      <c r="G217" s="1564" t="str">
        <f t="shared" si="68"/>
        <v/>
      </c>
      <c r="I217" s="1564" t="str">
        <f t="shared" si="69"/>
        <v/>
      </c>
      <c r="K217" s="1564" t="str">
        <f t="shared" si="70"/>
        <v/>
      </c>
      <c r="M217" s="1564" t="str">
        <f t="shared" si="71"/>
        <v/>
      </c>
      <c r="O217" s="1564" t="str">
        <f t="shared" si="72"/>
        <v/>
      </c>
      <c r="Q217" s="1564" t="str">
        <f t="shared" si="73"/>
        <v/>
      </c>
      <c r="S217" s="1564" t="str">
        <f t="shared" si="74"/>
        <v/>
      </c>
      <c r="U217" s="1564" t="str">
        <f t="shared" si="75"/>
        <v/>
      </c>
      <c r="W217" s="1564" t="str">
        <f t="shared" si="76"/>
        <v/>
      </c>
      <c r="Y217" s="1564" t="str">
        <f t="shared" si="77"/>
        <v/>
      </c>
      <c r="AA217" s="1564" t="str">
        <f t="shared" si="78"/>
        <v/>
      </c>
      <c r="AC217" s="1564" t="str">
        <f t="shared" si="79"/>
        <v/>
      </c>
      <c r="AE217" s="1564" t="str">
        <f t="shared" si="80"/>
        <v/>
      </c>
      <c r="AG217" s="1564" t="str">
        <f t="shared" si="81"/>
        <v/>
      </c>
      <c r="AI217" s="1564" t="str">
        <f t="shared" si="82"/>
        <v/>
      </c>
      <c r="AK217" s="1564" t="str">
        <f t="shared" si="83"/>
        <v/>
      </c>
      <c r="AM217" s="1564" t="str">
        <f t="shared" si="84"/>
        <v/>
      </c>
      <c r="AO217" s="1564" t="str">
        <f t="shared" si="85"/>
        <v/>
      </c>
      <c r="AQ217" s="1564" t="str">
        <f t="shared" si="86"/>
        <v/>
      </c>
    </row>
    <row r="218" spans="5:43">
      <c r="E218" s="1564" t="str">
        <f t="shared" si="68"/>
        <v/>
      </c>
      <c r="G218" s="1564" t="str">
        <f t="shared" si="68"/>
        <v/>
      </c>
      <c r="I218" s="1564" t="str">
        <f t="shared" si="69"/>
        <v/>
      </c>
      <c r="K218" s="1564" t="str">
        <f t="shared" si="70"/>
        <v/>
      </c>
      <c r="M218" s="1564" t="str">
        <f t="shared" si="71"/>
        <v/>
      </c>
      <c r="O218" s="1564" t="str">
        <f t="shared" si="72"/>
        <v/>
      </c>
      <c r="Q218" s="1564" t="str">
        <f t="shared" si="73"/>
        <v/>
      </c>
      <c r="S218" s="1564" t="str">
        <f t="shared" si="74"/>
        <v/>
      </c>
      <c r="U218" s="1564" t="str">
        <f t="shared" si="75"/>
        <v/>
      </c>
      <c r="W218" s="1564" t="str">
        <f t="shared" si="76"/>
        <v/>
      </c>
      <c r="Y218" s="1564" t="str">
        <f t="shared" si="77"/>
        <v/>
      </c>
      <c r="AA218" s="1564" t="str">
        <f t="shared" si="78"/>
        <v/>
      </c>
      <c r="AC218" s="1564" t="str">
        <f t="shared" si="79"/>
        <v/>
      </c>
      <c r="AE218" s="1564" t="str">
        <f t="shared" si="80"/>
        <v/>
      </c>
      <c r="AG218" s="1564" t="str">
        <f t="shared" si="81"/>
        <v/>
      </c>
      <c r="AI218" s="1564" t="str">
        <f t="shared" si="82"/>
        <v/>
      </c>
      <c r="AK218" s="1564" t="str">
        <f t="shared" si="83"/>
        <v/>
      </c>
      <c r="AM218" s="1564" t="str">
        <f t="shared" si="84"/>
        <v/>
      </c>
      <c r="AO218" s="1564" t="str">
        <f t="shared" si="85"/>
        <v/>
      </c>
      <c r="AQ218" s="1564" t="str">
        <f t="shared" si="86"/>
        <v/>
      </c>
    </row>
    <row r="219" spans="5:43">
      <c r="E219" s="1564" t="str">
        <f t="shared" si="68"/>
        <v/>
      </c>
      <c r="G219" s="1564" t="str">
        <f t="shared" si="68"/>
        <v/>
      </c>
      <c r="I219" s="1564" t="str">
        <f t="shared" si="69"/>
        <v/>
      </c>
      <c r="K219" s="1564" t="str">
        <f t="shared" si="70"/>
        <v/>
      </c>
      <c r="M219" s="1564" t="str">
        <f t="shared" si="71"/>
        <v/>
      </c>
      <c r="O219" s="1564" t="str">
        <f t="shared" si="72"/>
        <v/>
      </c>
      <c r="Q219" s="1564" t="str">
        <f t="shared" si="73"/>
        <v/>
      </c>
      <c r="S219" s="1564" t="str">
        <f t="shared" si="74"/>
        <v/>
      </c>
      <c r="U219" s="1564" t="str">
        <f t="shared" si="75"/>
        <v/>
      </c>
      <c r="W219" s="1564" t="str">
        <f t="shared" si="76"/>
        <v/>
      </c>
      <c r="Y219" s="1564" t="str">
        <f t="shared" si="77"/>
        <v/>
      </c>
      <c r="AA219" s="1564" t="str">
        <f t="shared" si="78"/>
        <v/>
      </c>
      <c r="AC219" s="1564" t="str">
        <f t="shared" si="79"/>
        <v/>
      </c>
      <c r="AE219" s="1564" t="str">
        <f t="shared" si="80"/>
        <v/>
      </c>
      <c r="AG219" s="1564" t="str">
        <f t="shared" si="81"/>
        <v/>
      </c>
      <c r="AI219" s="1564" t="str">
        <f t="shared" si="82"/>
        <v/>
      </c>
      <c r="AK219" s="1564" t="str">
        <f t="shared" si="83"/>
        <v/>
      </c>
      <c r="AM219" s="1564" t="str">
        <f t="shared" si="84"/>
        <v/>
      </c>
      <c r="AO219" s="1564" t="str">
        <f t="shared" si="85"/>
        <v/>
      </c>
      <c r="AQ219" s="1564" t="str">
        <f t="shared" si="86"/>
        <v/>
      </c>
    </row>
    <row r="220" spans="5:43">
      <c r="E220" s="1564" t="str">
        <f t="shared" si="68"/>
        <v/>
      </c>
      <c r="G220" s="1564" t="str">
        <f t="shared" si="68"/>
        <v/>
      </c>
      <c r="I220" s="1564" t="str">
        <f t="shared" si="69"/>
        <v/>
      </c>
      <c r="K220" s="1564" t="str">
        <f t="shared" si="70"/>
        <v/>
      </c>
      <c r="M220" s="1564" t="str">
        <f t="shared" si="71"/>
        <v/>
      </c>
      <c r="O220" s="1564" t="str">
        <f t="shared" si="72"/>
        <v/>
      </c>
      <c r="Q220" s="1564" t="str">
        <f t="shared" si="73"/>
        <v/>
      </c>
      <c r="S220" s="1564" t="str">
        <f t="shared" si="74"/>
        <v/>
      </c>
      <c r="U220" s="1564" t="str">
        <f t="shared" si="75"/>
        <v/>
      </c>
      <c r="W220" s="1564" t="str">
        <f t="shared" si="76"/>
        <v/>
      </c>
      <c r="Y220" s="1564" t="str">
        <f t="shared" si="77"/>
        <v/>
      </c>
      <c r="AA220" s="1564" t="str">
        <f t="shared" si="78"/>
        <v/>
      </c>
      <c r="AC220" s="1564" t="str">
        <f t="shared" si="79"/>
        <v/>
      </c>
      <c r="AE220" s="1564" t="str">
        <f t="shared" si="80"/>
        <v/>
      </c>
      <c r="AG220" s="1564" t="str">
        <f t="shared" si="81"/>
        <v/>
      </c>
      <c r="AI220" s="1564" t="str">
        <f t="shared" si="82"/>
        <v/>
      </c>
      <c r="AK220" s="1564" t="str">
        <f t="shared" si="83"/>
        <v/>
      </c>
      <c r="AM220" s="1564" t="str">
        <f t="shared" si="84"/>
        <v/>
      </c>
      <c r="AO220" s="1564" t="str">
        <f t="shared" si="85"/>
        <v/>
      </c>
      <c r="AQ220" s="1564" t="str">
        <f t="shared" si="86"/>
        <v/>
      </c>
    </row>
    <row r="221" spans="5:43">
      <c r="E221" s="1564" t="str">
        <f t="shared" ref="E221:G236" si="87">IF(OR($B221=0,D221=0),"",D221/$B221)</f>
        <v/>
      </c>
      <c r="G221" s="1564" t="str">
        <f t="shared" si="87"/>
        <v/>
      </c>
      <c r="I221" s="1564" t="str">
        <f t="shared" si="69"/>
        <v/>
      </c>
      <c r="K221" s="1564" t="str">
        <f t="shared" si="70"/>
        <v/>
      </c>
      <c r="M221" s="1564" t="str">
        <f t="shared" si="71"/>
        <v/>
      </c>
      <c r="O221" s="1564" t="str">
        <f t="shared" si="72"/>
        <v/>
      </c>
      <c r="Q221" s="1564" t="str">
        <f t="shared" si="73"/>
        <v/>
      </c>
      <c r="S221" s="1564" t="str">
        <f t="shared" si="74"/>
        <v/>
      </c>
      <c r="U221" s="1564" t="str">
        <f t="shared" si="75"/>
        <v/>
      </c>
      <c r="W221" s="1564" t="str">
        <f t="shared" si="76"/>
        <v/>
      </c>
      <c r="Y221" s="1564" t="str">
        <f t="shared" si="77"/>
        <v/>
      </c>
      <c r="AA221" s="1564" t="str">
        <f t="shared" si="78"/>
        <v/>
      </c>
      <c r="AC221" s="1564" t="str">
        <f t="shared" si="79"/>
        <v/>
      </c>
      <c r="AE221" s="1564" t="str">
        <f t="shared" si="80"/>
        <v/>
      </c>
      <c r="AG221" s="1564" t="str">
        <f t="shared" si="81"/>
        <v/>
      </c>
      <c r="AI221" s="1564" t="str">
        <f t="shared" si="82"/>
        <v/>
      </c>
      <c r="AK221" s="1564" t="str">
        <f t="shared" si="83"/>
        <v/>
      </c>
      <c r="AM221" s="1564" t="str">
        <f t="shared" si="84"/>
        <v/>
      </c>
      <c r="AO221" s="1564" t="str">
        <f t="shared" si="85"/>
        <v/>
      </c>
      <c r="AQ221" s="1564" t="str">
        <f t="shared" si="86"/>
        <v/>
      </c>
    </row>
    <row r="222" spans="5:43">
      <c r="E222" s="1564" t="str">
        <f t="shared" si="87"/>
        <v/>
      </c>
      <c r="G222" s="1564" t="str">
        <f t="shared" si="87"/>
        <v/>
      </c>
      <c r="I222" s="1564" t="str">
        <f t="shared" si="69"/>
        <v/>
      </c>
      <c r="K222" s="1564" t="str">
        <f t="shared" si="70"/>
        <v/>
      </c>
      <c r="M222" s="1564" t="str">
        <f t="shared" si="71"/>
        <v/>
      </c>
      <c r="O222" s="1564" t="str">
        <f t="shared" si="72"/>
        <v/>
      </c>
      <c r="Q222" s="1564" t="str">
        <f t="shared" si="73"/>
        <v/>
      </c>
      <c r="S222" s="1564" t="str">
        <f t="shared" si="74"/>
        <v/>
      </c>
      <c r="U222" s="1564" t="str">
        <f t="shared" si="75"/>
        <v/>
      </c>
      <c r="W222" s="1564" t="str">
        <f t="shared" si="76"/>
        <v/>
      </c>
      <c r="Y222" s="1564" t="str">
        <f t="shared" si="77"/>
        <v/>
      </c>
      <c r="AA222" s="1564" t="str">
        <f t="shared" si="78"/>
        <v/>
      </c>
      <c r="AC222" s="1564" t="str">
        <f t="shared" si="79"/>
        <v/>
      </c>
      <c r="AE222" s="1564" t="str">
        <f t="shared" si="80"/>
        <v/>
      </c>
      <c r="AG222" s="1564" t="str">
        <f t="shared" si="81"/>
        <v/>
      </c>
      <c r="AI222" s="1564" t="str">
        <f t="shared" si="82"/>
        <v/>
      </c>
      <c r="AK222" s="1564" t="str">
        <f t="shared" si="83"/>
        <v/>
      </c>
      <c r="AM222" s="1564" t="str">
        <f t="shared" si="84"/>
        <v/>
      </c>
      <c r="AO222" s="1564" t="str">
        <f t="shared" si="85"/>
        <v/>
      </c>
      <c r="AQ222" s="1564" t="str">
        <f t="shared" si="86"/>
        <v/>
      </c>
    </row>
    <row r="223" spans="5:43">
      <c r="E223" s="1564" t="str">
        <f t="shared" si="87"/>
        <v/>
      </c>
      <c r="G223" s="1564" t="str">
        <f t="shared" si="87"/>
        <v/>
      </c>
      <c r="I223" s="1564" t="str">
        <f t="shared" si="69"/>
        <v/>
      </c>
      <c r="K223" s="1564" t="str">
        <f t="shared" si="70"/>
        <v/>
      </c>
      <c r="M223" s="1564" t="str">
        <f t="shared" si="71"/>
        <v/>
      </c>
      <c r="O223" s="1564" t="str">
        <f t="shared" si="72"/>
        <v/>
      </c>
      <c r="Q223" s="1564" t="str">
        <f t="shared" si="73"/>
        <v/>
      </c>
      <c r="S223" s="1564" t="str">
        <f t="shared" si="74"/>
        <v/>
      </c>
      <c r="U223" s="1564" t="str">
        <f t="shared" si="75"/>
        <v/>
      </c>
      <c r="W223" s="1564" t="str">
        <f t="shared" si="76"/>
        <v/>
      </c>
      <c r="Y223" s="1564" t="str">
        <f t="shared" si="77"/>
        <v/>
      </c>
      <c r="AA223" s="1564" t="str">
        <f t="shared" si="78"/>
        <v/>
      </c>
      <c r="AC223" s="1564" t="str">
        <f t="shared" si="79"/>
        <v/>
      </c>
      <c r="AE223" s="1564" t="str">
        <f t="shared" si="80"/>
        <v/>
      </c>
      <c r="AG223" s="1564" t="str">
        <f t="shared" si="81"/>
        <v/>
      </c>
      <c r="AI223" s="1564" t="str">
        <f t="shared" si="82"/>
        <v/>
      </c>
      <c r="AK223" s="1564" t="str">
        <f t="shared" si="83"/>
        <v/>
      </c>
      <c r="AM223" s="1564" t="str">
        <f t="shared" si="84"/>
        <v/>
      </c>
      <c r="AO223" s="1564" t="str">
        <f t="shared" si="85"/>
        <v/>
      </c>
      <c r="AQ223" s="1564" t="str">
        <f t="shared" si="86"/>
        <v/>
      </c>
    </row>
    <row r="224" spans="5:43">
      <c r="E224" s="1564" t="str">
        <f t="shared" si="87"/>
        <v/>
      </c>
      <c r="G224" s="1564" t="str">
        <f t="shared" si="87"/>
        <v/>
      </c>
      <c r="I224" s="1564" t="str">
        <f t="shared" si="69"/>
        <v/>
      </c>
      <c r="K224" s="1564" t="str">
        <f t="shared" si="70"/>
        <v/>
      </c>
      <c r="M224" s="1564" t="str">
        <f t="shared" si="71"/>
        <v/>
      </c>
      <c r="O224" s="1564" t="str">
        <f t="shared" si="72"/>
        <v/>
      </c>
      <c r="Q224" s="1564" t="str">
        <f t="shared" si="73"/>
        <v/>
      </c>
      <c r="S224" s="1564" t="str">
        <f t="shared" si="74"/>
        <v/>
      </c>
      <c r="U224" s="1564" t="str">
        <f t="shared" si="75"/>
        <v/>
      </c>
      <c r="W224" s="1564" t="str">
        <f t="shared" si="76"/>
        <v/>
      </c>
      <c r="Y224" s="1564" t="str">
        <f t="shared" si="77"/>
        <v/>
      </c>
      <c r="AA224" s="1564" t="str">
        <f t="shared" si="78"/>
        <v/>
      </c>
      <c r="AC224" s="1564" t="str">
        <f t="shared" si="79"/>
        <v/>
      </c>
      <c r="AE224" s="1564" t="str">
        <f t="shared" si="80"/>
        <v/>
      </c>
      <c r="AG224" s="1564" t="str">
        <f t="shared" si="81"/>
        <v/>
      </c>
      <c r="AI224" s="1564" t="str">
        <f t="shared" si="82"/>
        <v/>
      </c>
      <c r="AK224" s="1564" t="str">
        <f t="shared" si="83"/>
        <v/>
      </c>
      <c r="AM224" s="1564" t="str">
        <f t="shared" si="84"/>
        <v/>
      </c>
      <c r="AO224" s="1564" t="str">
        <f t="shared" si="85"/>
        <v/>
      </c>
      <c r="AQ224" s="1564" t="str">
        <f t="shared" si="86"/>
        <v/>
      </c>
    </row>
    <row r="225" spans="5:43">
      <c r="E225" s="1564" t="str">
        <f t="shared" si="87"/>
        <v/>
      </c>
      <c r="G225" s="1564" t="str">
        <f t="shared" si="87"/>
        <v/>
      </c>
      <c r="I225" s="1564" t="str">
        <f t="shared" si="69"/>
        <v/>
      </c>
      <c r="K225" s="1564" t="str">
        <f t="shared" si="70"/>
        <v/>
      </c>
      <c r="M225" s="1564" t="str">
        <f t="shared" si="71"/>
        <v/>
      </c>
      <c r="O225" s="1564" t="str">
        <f t="shared" si="72"/>
        <v/>
      </c>
      <c r="Q225" s="1564" t="str">
        <f t="shared" si="73"/>
        <v/>
      </c>
      <c r="S225" s="1564" t="str">
        <f t="shared" si="74"/>
        <v/>
      </c>
      <c r="U225" s="1564" t="str">
        <f t="shared" si="75"/>
        <v/>
      </c>
      <c r="W225" s="1564" t="str">
        <f t="shared" si="76"/>
        <v/>
      </c>
      <c r="Y225" s="1564" t="str">
        <f t="shared" si="77"/>
        <v/>
      </c>
      <c r="AA225" s="1564" t="str">
        <f t="shared" si="78"/>
        <v/>
      </c>
      <c r="AC225" s="1564" t="str">
        <f t="shared" si="79"/>
        <v/>
      </c>
      <c r="AE225" s="1564" t="str">
        <f t="shared" si="80"/>
        <v/>
      </c>
      <c r="AG225" s="1564" t="str">
        <f t="shared" si="81"/>
        <v/>
      </c>
      <c r="AI225" s="1564" t="str">
        <f t="shared" si="82"/>
        <v/>
      </c>
      <c r="AK225" s="1564" t="str">
        <f t="shared" si="83"/>
        <v/>
      </c>
      <c r="AM225" s="1564" t="str">
        <f t="shared" si="84"/>
        <v/>
      </c>
      <c r="AO225" s="1564" t="str">
        <f t="shared" si="85"/>
        <v/>
      </c>
      <c r="AQ225" s="1564" t="str">
        <f t="shared" si="86"/>
        <v/>
      </c>
    </row>
    <row r="226" spans="5:43">
      <c r="E226" s="1564" t="str">
        <f t="shared" si="87"/>
        <v/>
      </c>
      <c r="G226" s="1564" t="str">
        <f t="shared" si="87"/>
        <v/>
      </c>
      <c r="I226" s="1564" t="str">
        <f t="shared" si="69"/>
        <v/>
      </c>
      <c r="K226" s="1564" t="str">
        <f t="shared" si="70"/>
        <v/>
      </c>
      <c r="M226" s="1564" t="str">
        <f t="shared" si="71"/>
        <v/>
      </c>
      <c r="O226" s="1564" t="str">
        <f t="shared" si="72"/>
        <v/>
      </c>
      <c r="Q226" s="1564" t="str">
        <f t="shared" si="73"/>
        <v/>
      </c>
      <c r="S226" s="1564" t="str">
        <f t="shared" si="74"/>
        <v/>
      </c>
      <c r="U226" s="1564" t="str">
        <f t="shared" si="75"/>
        <v/>
      </c>
      <c r="W226" s="1564" t="str">
        <f t="shared" si="76"/>
        <v/>
      </c>
      <c r="Y226" s="1564" t="str">
        <f t="shared" si="77"/>
        <v/>
      </c>
      <c r="AA226" s="1564" t="str">
        <f t="shared" si="78"/>
        <v/>
      </c>
      <c r="AC226" s="1564" t="str">
        <f t="shared" si="79"/>
        <v/>
      </c>
      <c r="AE226" s="1564" t="str">
        <f t="shared" si="80"/>
        <v/>
      </c>
      <c r="AG226" s="1564" t="str">
        <f t="shared" si="81"/>
        <v/>
      </c>
      <c r="AI226" s="1564" t="str">
        <f t="shared" si="82"/>
        <v/>
      </c>
      <c r="AK226" s="1564" t="str">
        <f t="shared" si="83"/>
        <v/>
      </c>
      <c r="AM226" s="1564" t="str">
        <f t="shared" si="84"/>
        <v/>
      </c>
      <c r="AO226" s="1564" t="str">
        <f t="shared" si="85"/>
        <v/>
      </c>
      <c r="AQ226" s="1564" t="str">
        <f t="shared" si="86"/>
        <v/>
      </c>
    </row>
    <row r="227" spans="5:43">
      <c r="E227" s="1564" t="str">
        <f t="shared" si="87"/>
        <v/>
      </c>
      <c r="G227" s="1564" t="str">
        <f t="shared" si="87"/>
        <v/>
      </c>
      <c r="I227" s="1564" t="str">
        <f t="shared" si="69"/>
        <v/>
      </c>
      <c r="K227" s="1564" t="str">
        <f t="shared" si="70"/>
        <v/>
      </c>
      <c r="M227" s="1564" t="str">
        <f t="shared" si="71"/>
        <v/>
      </c>
      <c r="O227" s="1564" t="str">
        <f t="shared" si="72"/>
        <v/>
      </c>
      <c r="Q227" s="1564" t="str">
        <f t="shared" si="73"/>
        <v/>
      </c>
      <c r="S227" s="1564" t="str">
        <f t="shared" si="74"/>
        <v/>
      </c>
      <c r="U227" s="1564" t="str">
        <f t="shared" si="75"/>
        <v/>
      </c>
      <c r="W227" s="1564" t="str">
        <f t="shared" si="76"/>
        <v/>
      </c>
      <c r="Y227" s="1564" t="str">
        <f t="shared" si="77"/>
        <v/>
      </c>
      <c r="AA227" s="1564" t="str">
        <f t="shared" si="78"/>
        <v/>
      </c>
      <c r="AC227" s="1564" t="str">
        <f t="shared" si="79"/>
        <v/>
      </c>
      <c r="AE227" s="1564" t="str">
        <f t="shared" si="80"/>
        <v/>
      </c>
      <c r="AG227" s="1564" t="str">
        <f t="shared" si="81"/>
        <v/>
      </c>
      <c r="AI227" s="1564" t="str">
        <f t="shared" si="82"/>
        <v/>
      </c>
      <c r="AK227" s="1564" t="str">
        <f t="shared" si="83"/>
        <v/>
      </c>
      <c r="AM227" s="1564" t="str">
        <f t="shared" si="84"/>
        <v/>
      </c>
      <c r="AO227" s="1564" t="str">
        <f t="shared" si="85"/>
        <v/>
      </c>
      <c r="AQ227" s="1564" t="str">
        <f t="shared" si="86"/>
        <v/>
      </c>
    </row>
    <row r="228" spans="5:43">
      <c r="E228" s="1564" t="str">
        <f t="shared" si="87"/>
        <v/>
      </c>
      <c r="G228" s="1564" t="str">
        <f t="shared" si="87"/>
        <v/>
      </c>
      <c r="I228" s="1564" t="str">
        <f t="shared" si="69"/>
        <v/>
      </c>
      <c r="K228" s="1564" t="str">
        <f t="shared" si="70"/>
        <v/>
      </c>
      <c r="M228" s="1564" t="str">
        <f t="shared" si="71"/>
        <v/>
      </c>
      <c r="O228" s="1564" t="str">
        <f t="shared" si="72"/>
        <v/>
      </c>
      <c r="Q228" s="1564" t="str">
        <f t="shared" si="73"/>
        <v/>
      </c>
      <c r="S228" s="1564" t="str">
        <f t="shared" si="74"/>
        <v/>
      </c>
      <c r="U228" s="1564" t="str">
        <f t="shared" si="75"/>
        <v/>
      </c>
      <c r="W228" s="1564" t="str">
        <f t="shared" si="76"/>
        <v/>
      </c>
      <c r="Y228" s="1564" t="str">
        <f t="shared" si="77"/>
        <v/>
      </c>
      <c r="AA228" s="1564" t="str">
        <f t="shared" si="78"/>
        <v/>
      </c>
      <c r="AC228" s="1564" t="str">
        <f t="shared" si="79"/>
        <v/>
      </c>
      <c r="AE228" s="1564" t="str">
        <f t="shared" si="80"/>
        <v/>
      </c>
      <c r="AG228" s="1564" t="str">
        <f t="shared" si="81"/>
        <v/>
      </c>
      <c r="AI228" s="1564" t="str">
        <f t="shared" si="82"/>
        <v/>
      </c>
      <c r="AK228" s="1564" t="str">
        <f t="shared" si="83"/>
        <v/>
      </c>
      <c r="AM228" s="1564" t="str">
        <f t="shared" si="84"/>
        <v/>
      </c>
      <c r="AO228" s="1564" t="str">
        <f t="shared" si="85"/>
        <v/>
      </c>
      <c r="AQ228" s="1564" t="str">
        <f t="shared" si="86"/>
        <v/>
      </c>
    </row>
    <row r="229" spans="5:43">
      <c r="E229" s="1564" t="str">
        <f t="shared" si="87"/>
        <v/>
      </c>
      <c r="G229" s="1564" t="str">
        <f t="shared" si="87"/>
        <v/>
      </c>
      <c r="I229" s="1564" t="str">
        <f t="shared" si="69"/>
        <v/>
      </c>
      <c r="K229" s="1564" t="str">
        <f t="shared" si="70"/>
        <v/>
      </c>
      <c r="M229" s="1564" t="str">
        <f t="shared" si="71"/>
        <v/>
      </c>
      <c r="O229" s="1564" t="str">
        <f t="shared" si="72"/>
        <v/>
      </c>
      <c r="Q229" s="1564" t="str">
        <f t="shared" si="73"/>
        <v/>
      </c>
      <c r="S229" s="1564" t="str">
        <f t="shared" si="74"/>
        <v/>
      </c>
      <c r="U229" s="1564" t="str">
        <f t="shared" si="75"/>
        <v/>
      </c>
      <c r="W229" s="1564" t="str">
        <f t="shared" si="76"/>
        <v/>
      </c>
      <c r="Y229" s="1564" t="str">
        <f t="shared" si="77"/>
        <v/>
      </c>
      <c r="AA229" s="1564" t="str">
        <f t="shared" si="78"/>
        <v/>
      </c>
      <c r="AC229" s="1564" t="str">
        <f t="shared" si="79"/>
        <v/>
      </c>
      <c r="AE229" s="1564" t="str">
        <f t="shared" si="80"/>
        <v/>
      </c>
      <c r="AG229" s="1564" t="str">
        <f t="shared" si="81"/>
        <v/>
      </c>
      <c r="AI229" s="1564" t="str">
        <f t="shared" si="82"/>
        <v/>
      </c>
      <c r="AK229" s="1564" t="str">
        <f t="shared" si="83"/>
        <v/>
      </c>
      <c r="AM229" s="1564" t="str">
        <f t="shared" si="84"/>
        <v/>
      </c>
      <c r="AO229" s="1564" t="str">
        <f t="shared" si="85"/>
        <v/>
      </c>
      <c r="AQ229" s="1564" t="str">
        <f t="shared" si="86"/>
        <v/>
      </c>
    </row>
    <row r="230" spans="5:43">
      <c r="E230" s="1564" t="str">
        <f t="shared" si="87"/>
        <v/>
      </c>
      <c r="G230" s="1564" t="str">
        <f t="shared" si="87"/>
        <v/>
      </c>
      <c r="I230" s="1564" t="str">
        <f t="shared" si="69"/>
        <v/>
      </c>
      <c r="K230" s="1564" t="str">
        <f t="shared" si="70"/>
        <v/>
      </c>
      <c r="M230" s="1564" t="str">
        <f t="shared" si="71"/>
        <v/>
      </c>
      <c r="O230" s="1564" t="str">
        <f t="shared" si="72"/>
        <v/>
      </c>
      <c r="Q230" s="1564" t="str">
        <f t="shared" si="73"/>
        <v/>
      </c>
      <c r="S230" s="1564" t="str">
        <f t="shared" si="74"/>
        <v/>
      </c>
      <c r="U230" s="1564" t="str">
        <f t="shared" si="75"/>
        <v/>
      </c>
      <c r="W230" s="1564" t="str">
        <f t="shared" si="76"/>
        <v/>
      </c>
      <c r="Y230" s="1564" t="str">
        <f t="shared" si="77"/>
        <v/>
      </c>
      <c r="AA230" s="1564" t="str">
        <f t="shared" si="78"/>
        <v/>
      </c>
      <c r="AC230" s="1564" t="str">
        <f t="shared" si="79"/>
        <v/>
      </c>
      <c r="AE230" s="1564" t="str">
        <f t="shared" si="80"/>
        <v/>
      </c>
      <c r="AG230" s="1564" t="str">
        <f t="shared" si="81"/>
        <v/>
      </c>
      <c r="AI230" s="1564" t="str">
        <f t="shared" si="82"/>
        <v/>
      </c>
      <c r="AK230" s="1564" t="str">
        <f t="shared" si="83"/>
        <v/>
      </c>
      <c r="AM230" s="1564" t="str">
        <f t="shared" si="84"/>
        <v/>
      </c>
      <c r="AO230" s="1564" t="str">
        <f t="shared" si="85"/>
        <v/>
      </c>
      <c r="AQ230" s="1564" t="str">
        <f t="shared" si="86"/>
        <v/>
      </c>
    </row>
    <row r="231" spans="5:43">
      <c r="E231" s="1564" t="str">
        <f t="shared" si="87"/>
        <v/>
      </c>
      <c r="G231" s="1564" t="str">
        <f t="shared" si="87"/>
        <v/>
      </c>
      <c r="I231" s="1564" t="str">
        <f t="shared" si="69"/>
        <v/>
      </c>
      <c r="K231" s="1564" t="str">
        <f t="shared" si="70"/>
        <v/>
      </c>
      <c r="M231" s="1564" t="str">
        <f t="shared" si="71"/>
        <v/>
      </c>
      <c r="O231" s="1564" t="str">
        <f t="shared" si="72"/>
        <v/>
      </c>
      <c r="Q231" s="1564" t="str">
        <f t="shared" si="73"/>
        <v/>
      </c>
      <c r="S231" s="1564" t="str">
        <f t="shared" si="74"/>
        <v/>
      </c>
      <c r="U231" s="1564" t="str">
        <f t="shared" si="75"/>
        <v/>
      </c>
      <c r="W231" s="1564" t="str">
        <f t="shared" si="76"/>
        <v/>
      </c>
      <c r="Y231" s="1564" t="str">
        <f t="shared" si="77"/>
        <v/>
      </c>
      <c r="AA231" s="1564" t="str">
        <f t="shared" si="78"/>
        <v/>
      </c>
      <c r="AC231" s="1564" t="str">
        <f t="shared" si="79"/>
        <v/>
      </c>
      <c r="AE231" s="1564" t="str">
        <f t="shared" si="80"/>
        <v/>
      </c>
      <c r="AG231" s="1564" t="str">
        <f t="shared" si="81"/>
        <v/>
      </c>
      <c r="AI231" s="1564" t="str">
        <f t="shared" si="82"/>
        <v/>
      </c>
      <c r="AK231" s="1564" t="str">
        <f t="shared" si="83"/>
        <v/>
      </c>
      <c r="AM231" s="1564" t="str">
        <f t="shared" si="84"/>
        <v/>
      </c>
      <c r="AO231" s="1564" t="str">
        <f t="shared" si="85"/>
        <v/>
      </c>
      <c r="AQ231" s="1564" t="str">
        <f t="shared" si="86"/>
        <v/>
      </c>
    </row>
    <row r="232" spans="5:43">
      <c r="E232" s="1564" t="str">
        <f t="shared" si="87"/>
        <v/>
      </c>
      <c r="G232" s="1564" t="str">
        <f t="shared" si="87"/>
        <v/>
      </c>
      <c r="I232" s="1564" t="str">
        <f t="shared" si="69"/>
        <v/>
      </c>
      <c r="K232" s="1564" t="str">
        <f t="shared" si="70"/>
        <v/>
      </c>
      <c r="M232" s="1564" t="str">
        <f t="shared" si="71"/>
        <v/>
      </c>
      <c r="O232" s="1564" t="str">
        <f t="shared" si="72"/>
        <v/>
      </c>
      <c r="Q232" s="1564" t="str">
        <f t="shared" si="73"/>
        <v/>
      </c>
      <c r="S232" s="1564" t="str">
        <f t="shared" si="74"/>
        <v/>
      </c>
      <c r="U232" s="1564" t="str">
        <f t="shared" si="75"/>
        <v/>
      </c>
      <c r="W232" s="1564" t="str">
        <f t="shared" si="76"/>
        <v/>
      </c>
      <c r="Y232" s="1564" t="str">
        <f t="shared" si="77"/>
        <v/>
      </c>
      <c r="AA232" s="1564" t="str">
        <f t="shared" si="78"/>
        <v/>
      </c>
      <c r="AC232" s="1564" t="str">
        <f t="shared" si="79"/>
        <v/>
      </c>
      <c r="AE232" s="1564" t="str">
        <f t="shared" si="80"/>
        <v/>
      </c>
      <c r="AG232" s="1564" t="str">
        <f t="shared" si="81"/>
        <v/>
      </c>
      <c r="AI232" s="1564" t="str">
        <f t="shared" si="82"/>
        <v/>
      </c>
      <c r="AK232" s="1564" t="str">
        <f t="shared" si="83"/>
        <v/>
      </c>
      <c r="AM232" s="1564" t="str">
        <f t="shared" si="84"/>
        <v/>
      </c>
      <c r="AO232" s="1564" t="str">
        <f t="shared" si="85"/>
        <v/>
      </c>
      <c r="AQ232" s="1564" t="str">
        <f t="shared" si="86"/>
        <v/>
      </c>
    </row>
    <row r="233" spans="5:43">
      <c r="E233" s="1564" t="str">
        <f t="shared" si="87"/>
        <v/>
      </c>
      <c r="G233" s="1564" t="str">
        <f t="shared" si="87"/>
        <v/>
      </c>
      <c r="I233" s="1564" t="str">
        <f t="shared" si="69"/>
        <v/>
      </c>
      <c r="K233" s="1564" t="str">
        <f t="shared" si="70"/>
        <v/>
      </c>
      <c r="M233" s="1564" t="str">
        <f t="shared" si="71"/>
        <v/>
      </c>
      <c r="O233" s="1564" t="str">
        <f t="shared" si="72"/>
        <v/>
      </c>
      <c r="Q233" s="1564" t="str">
        <f t="shared" si="73"/>
        <v/>
      </c>
      <c r="S233" s="1564" t="str">
        <f t="shared" si="74"/>
        <v/>
      </c>
      <c r="U233" s="1564" t="str">
        <f t="shared" si="75"/>
        <v/>
      </c>
      <c r="W233" s="1564" t="str">
        <f t="shared" si="76"/>
        <v/>
      </c>
      <c r="Y233" s="1564" t="str">
        <f t="shared" si="77"/>
        <v/>
      </c>
      <c r="AA233" s="1564" t="str">
        <f t="shared" si="78"/>
        <v/>
      </c>
      <c r="AC233" s="1564" t="str">
        <f t="shared" si="79"/>
        <v/>
      </c>
      <c r="AE233" s="1564" t="str">
        <f t="shared" si="80"/>
        <v/>
      </c>
      <c r="AG233" s="1564" t="str">
        <f t="shared" si="81"/>
        <v/>
      </c>
      <c r="AI233" s="1564" t="str">
        <f t="shared" si="82"/>
        <v/>
      </c>
      <c r="AK233" s="1564" t="str">
        <f t="shared" si="83"/>
        <v/>
      </c>
      <c r="AM233" s="1564" t="str">
        <f t="shared" si="84"/>
        <v/>
      </c>
      <c r="AO233" s="1564" t="str">
        <f t="shared" si="85"/>
        <v/>
      </c>
      <c r="AQ233" s="1564" t="str">
        <f t="shared" si="86"/>
        <v/>
      </c>
    </row>
    <row r="234" spans="5:43">
      <c r="E234" s="1564" t="str">
        <f t="shared" si="87"/>
        <v/>
      </c>
      <c r="G234" s="1564" t="str">
        <f t="shared" si="87"/>
        <v/>
      </c>
      <c r="I234" s="1564" t="str">
        <f t="shared" si="69"/>
        <v/>
      </c>
      <c r="K234" s="1564" t="str">
        <f t="shared" si="70"/>
        <v/>
      </c>
      <c r="M234" s="1564" t="str">
        <f t="shared" si="71"/>
        <v/>
      </c>
      <c r="O234" s="1564" t="str">
        <f t="shared" si="72"/>
        <v/>
      </c>
      <c r="Q234" s="1564" t="str">
        <f t="shared" si="73"/>
        <v/>
      </c>
      <c r="S234" s="1564" t="str">
        <f t="shared" si="74"/>
        <v/>
      </c>
      <c r="U234" s="1564" t="str">
        <f t="shared" si="75"/>
        <v/>
      </c>
      <c r="W234" s="1564" t="str">
        <f t="shared" si="76"/>
        <v/>
      </c>
      <c r="Y234" s="1564" t="str">
        <f t="shared" si="77"/>
        <v/>
      </c>
      <c r="AA234" s="1564" t="str">
        <f t="shared" si="78"/>
        <v/>
      </c>
      <c r="AC234" s="1564" t="str">
        <f t="shared" si="79"/>
        <v/>
      </c>
      <c r="AE234" s="1564" t="str">
        <f t="shared" si="80"/>
        <v/>
      </c>
      <c r="AG234" s="1564" t="str">
        <f t="shared" si="81"/>
        <v/>
      </c>
      <c r="AI234" s="1564" t="str">
        <f t="shared" si="82"/>
        <v/>
      </c>
      <c r="AK234" s="1564" t="str">
        <f t="shared" si="83"/>
        <v/>
      </c>
      <c r="AM234" s="1564" t="str">
        <f t="shared" si="84"/>
        <v/>
      </c>
      <c r="AO234" s="1564" t="str">
        <f t="shared" si="85"/>
        <v/>
      </c>
      <c r="AQ234" s="1564" t="str">
        <f t="shared" si="86"/>
        <v/>
      </c>
    </row>
    <row r="235" spans="5:43">
      <c r="E235" s="1564" t="str">
        <f t="shared" si="87"/>
        <v/>
      </c>
      <c r="G235" s="1564" t="str">
        <f t="shared" si="87"/>
        <v/>
      </c>
      <c r="I235" s="1564" t="str">
        <f t="shared" si="69"/>
        <v/>
      </c>
      <c r="K235" s="1564" t="str">
        <f t="shared" si="70"/>
        <v/>
      </c>
      <c r="M235" s="1564" t="str">
        <f t="shared" si="71"/>
        <v/>
      </c>
      <c r="O235" s="1564" t="str">
        <f t="shared" si="72"/>
        <v/>
      </c>
      <c r="Q235" s="1564" t="str">
        <f t="shared" si="73"/>
        <v/>
      </c>
      <c r="S235" s="1564" t="str">
        <f t="shared" si="74"/>
        <v/>
      </c>
      <c r="U235" s="1564" t="str">
        <f t="shared" si="75"/>
        <v/>
      </c>
      <c r="W235" s="1564" t="str">
        <f t="shared" si="76"/>
        <v/>
      </c>
      <c r="Y235" s="1564" t="str">
        <f t="shared" si="77"/>
        <v/>
      </c>
      <c r="AA235" s="1564" t="str">
        <f t="shared" si="78"/>
        <v/>
      </c>
      <c r="AC235" s="1564" t="str">
        <f t="shared" si="79"/>
        <v/>
      </c>
      <c r="AE235" s="1564" t="str">
        <f t="shared" si="80"/>
        <v/>
      </c>
      <c r="AG235" s="1564" t="str">
        <f t="shared" si="81"/>
        <v/>
      </c>
      <c r="AI235" s="1564" t="str">
        <f t="shared" si="82"/>
        <v/>
      </c>
      <c r="AK235" s="1564" t="str">
        <f t="shared" si="83"/>
        <v/>
      </c>
      <c r="AM235" s="1564" t="str">
        <f t="shared" si="84"/>
        <v/>
      </c>
      <c r="AO235" s="1564" t="str">
        <f t="shared" si="85"/>
        <v/>
      </c>
      <c r="AQ235" s="1564" t="str">
        <f t="shared" si="86"/>
        <v/>
      </c>
    </row>
    <row r="236" spans="5:43">
      <c r="E236" s="1564" t="str">
        <f t="shared" si="87"/>
        <v/>
      </c>
      <c r="G236" s="1564" t="str">
        <f t="shared" si="87"/>
        <v/>
      </c>
      <c r="I236" s="1564" t="str">
        <f t="shared" si="69"/>
        <v/>
      </c>
      <c r="K236" s="1564" t="str">
        <f t="shared" si="70"/>
        <v/>
      </c>
      <c r="M236" s="1564" t="str">
        <f t="shared" si="71"/>
        <v/>
      </c>
      <c r="O236" s="1564" t="str">
        <f t="shared" si="72"/>
        <v/>
      </c>
      <c r="Q236" s="1564" t="str">
        <f t="shared" si="73"/>
        <v/>
      </c>
      <c r="S236" s="1564" t="str">
        <f t="shared" si="74"/>
        <v/>
      </c>
      <c r="U236" s="1564" t="str">
        <f t="shared" si="75"/>
        <v/>
      </c>
      <c r="W236" s="1564" t="str">
        <f t="shared" si="76"/>
        <v/>
      </c>
      <c r="Y236" s="1564" t="str">
        <f t="shared" si="77"/>
        <v/>
      </c>
      <c r="AA236" s="1564" t="str">
        <f t="shared" si="78"/>
        <v/>
      </c>
      <c r="AC236" s="1564" t="str">
        <f t="shared" si="79"/>
        <v/>
      </c>
      <c r="AE236" s="1564" t="str">
        <f t="shared" si="80"/>
        <v/>
      </c>
      <c r="AG236" s="1564" t="str">
        <f t="shared" si="81"/>
        <v/>
      </c>
      <c r="AI236" s="1564" t="str">
        <f t="shared" si="82"/>
        <v/>
      </c>
      <c r="AK236" s="1564" t="str">
        <f t="shared" si="83"/>
        <v/>
      </c>
      <c r="AM236" s="1564" t="str">
        <f t="shared" si="84"/>
        <v/>
      </c>
      <c r="AO236" s="1564" t="str">
        <f t="shared" si="85"/>
        <v/>
      </c>
      <c r="AQ236" s="1564" t="str">
        <f t="shared" si="86"/>
        <v/>
      </c>
    </row>
    <row r="237" spans="5:43">
      <c r="E237" s="1564" t="str">
        <f t="shared" ref="E237:G252" si="88">IF(OR($B237=0,D237=0),"",D237/$B237)</f>
        <v/>
      </c>
      <c r="G237" s="1564" t="str">
        <f t="shared" si="88"/>
        <v/>
      </c>
      <c r="I237" s="1564" t="str">
        <f t="shared" si="69"/>
        <v/>
      </c>
      <c r="K237" s="1564" t="str">
        <f t="shared" si="70"/>
        <v/>
      </c>
      <c r="M237" s="1564" t="str">
        <f t="shared" si="71"/>
        <v/>
      </c>
      <c r="O237" s="1564" t="str">
        <f t="shared" si="72"/>
        <v/>
      </c>
      <c r="Q237" s="1564" t="str">
        <f t="shared" si="73"/>
        <v/>
      </c>
      <c r="S237" s="1564" t="str">
        <f t="shared" si="74"/>
        <v/>
      </c>
      <c r="U237" s="1564" t="str">
        <f t="shared" si="75"/>
        <v/>
      </c>
      <c r="W237" s="1564" t="str">
        <f t="shared" si="76"/>
        <v/>
      </c>
      <c r="Y237" s="1564" t="str">
        <f t="shared" si="77"/>
        <v/>
      </c>
      <c r="AA237" s="1564" t="str">
        <f t="shared" si="78"/>
        <v/>
      </c>
      <c r="AC237" s="1564" t="str">
        <f t="shared" si="79"/>
        <v/>
      </c>
      <c r="AE237" s="1564" t="str">
        <f t="shared" si="80"/>
        <v/>
      </c>
      <c r="AG237" s="1564" t="str">
        <f t="shared" si="81"/>
        <v/>
      </c>
      <c r="AI237" s="1564" t="str">
        <f t="shared" si="82"/>
        <v/>
      </c>
      <c r="AK237" s="1564" t="str">
        <f t="shared" si="83"/>
        <v/>
      </c>
      <c r="AM237" s="1564" t="str">
        <f t="shared" si="84"/>
        <v/>
      </c>
      <c r="AO237" s="1564" t="str">
        <f t="shared" si="85"/>
        <v/>
      </c>
      <c r="AQ237" s="1564" t="str">
        <f t="shared" si="86"/>
        <v/>
      </c>
    </row>
    <row r="238" spans="5:43">
      <c r="E238" s="1564" t="str">
        <f t="shared" si="88"/>
        <v/>
      </c>
      <c r="G238" s="1564" t="str">
        <f t="shared" si="88"/>
        <v/>
      </c>
      <c r="I238" s="1564" t="str">
        <f t="shared" si="69"/>
        <v/>
      </c>
      <c r="K238" s="1564" t="str">
        <f t="shared" si="70"/>
        <v/>
      </c>
      <c r="M238" s="1564" t="str">
        <f t="shared" si="71"/>
        <v/>
      </c>
      <c r="O238" s="1564" t="str">
        <f t="shared" si="72"/>
        <v/>
      </c>
      <c r="Q238" s="1564" t="str">
        <f t="shared" si="73"/>
        <v/>
      </c>
      <c r="S238" s="1564" t="str">
        <f t="shared" si="74"/>
        <v/>
      </c>
      <c r="U238" s="1564" t="str">
        <f t="shared" si="75"/>
        <v/>
      </c>
      <c r="W238" s="1564" t="str">
        <f t="shared" si="76"/>
        <v/>
      </c>
      <c r="Y238" s="1564" t="str">
        <f t="shared" si="77"/>
        <v/>
      </c>
      <c r="AA238" s="1564" t="str">
        <f t="shared" si="78"/>
        <v/>
      </c>
      <c r="AC238" s="1564" t="str">
        <f t="shared" si="79"/>
        <v/>
      </c>
      <c r="AE238" s="1564" t="str">
        <f t="shared" si="80"/>
        <v/>
      </c>
      <c r="AG238" s="1564" t="str">
        <f t="shared" si="81"/>
        <v/>
      </c>
      <c r="AI238" s="1564" t="str">
        <f t="shared" si="82"/>
        <v/>
      </c>
      <c r="AK238" s="1564" t="str">
        <f t="shared" si="83"/>
        <v/>
      </c>
      <c r="AM238" s="1564" t="str">
        <f t="shared" si="84"/>
        <v/>
      </c>
      <c r="AO238" s="1564" t="str">
        <f t="shared" si="85"/>
        <v/>
      </c>
      <c r="AQ238" s="1564" t="str">
        <f t="shared" si="86"/>
        <v/>
      </c>
    </row>
    <row r="239" spans="5:43">
      <c r="E239" s="1564" t="str">
        <f t="shared" si="88"/>
        <v/>
      </c>
      <c r="G239" s="1564" t="str">
        <f t="shared" si="88"/>
        <v/>
      </c>
      <c r="I239" s="1564" t="str">
        <f t="shared" si="69"/>
        <v/>
      </c>
      <c r="K239" s="1564" t="str">
        <f t="shared" si="70"/>
        <v/>
      </c>
      <c r="M239" s="1564" t="str">
        <f t="shared" si="71"/>
        <v/>
      </c>
      <c r="O239" s="1564" t="str">
        <f t="shared" si="72"/>
        <v/>
      </c>
      <c r="Q239" s="1564" t="str">
        <f t="shared" si="73"/>
        <v/>
      </c>
      <c r="S239" s="1564" t="str">
        <f t="shared" si="74"/>
        <v/>
      </c>
      <c r="U239" s="1564" t="str">
        <f t="shared" si="75"/>
        <v/>
      </c>
      <c r="W239" s="1564" t="str">
        <f t="shared" si="76"/>
        <v/>
      </c>
      <c r="Y239" s="1564" t="str">
        <f t="shared" si="77"/>
        <v/>
      </c>
      <c r="AA239" s="1564" t="str">
        <f t="shared" si="78"/>
        <v/>
      </c>
      <c r="AC239" s="1564" t="str">
        <f t="shared" si="79"/>
        <v/>
      </c>
      <c r="AE239" s="1564" t="str">
        <f t="shared" si="80"/>
        <v/>
      </c>
      <c r="AG239" s="1564" t="str">
        <f t="shared" si="81"/>
        <v/>
      </c>
      <c r="AI239" s="1564" t="str">
        <f t="shared" si="82"/>
        <v/>
      </c>
      <c r="AK239" s="1564" t="str">
        <f t="shared" si="83"/>
        <v/>
      </c>
      <c r="AM239" s="1564" t="str">
        <f t="shared" si="84"/>
        <v/>
      </c>
      <c r="AO239" s="1564" t="str">
        <f t="shared" si="85"/>
        <v/>
      </c>
      <c r="AQ239" s="1564" t="str">
        <f t="shared" si="86"/>
        <v/>
      </c>
    </row>
    <row r="240" spans="5:43">
      <c r="E240" s="1564" t="str">
        <f t="shared" si="88"/>
        <v/>
      </c>
      <c r="G240" s="1564" t="str">
        <f t="shared" si="88"/>
        <v/>
      </c>
      <c r="I240" s="1564" t="str">
        <f t="shared" si="69"/>
        <v/>
      </c>
      <c r="K240" s="1564" t="str">
        <f t="shared" si="70"/>
        <v/>
      </c>
      <c r="M240" s="1564" t="str">
        <f t="shared" si="71"/>
        <v/>
      </c>
      <c r="O240" s="1564" t="str">
        <f t="shared" si="72"/>
        <v/>
      </c>
      <c r="Q240" s="1564" t="str">
        <f t="shared" si="73"/>
        <v/>
      </c>
      <c r="S240" s="1564" t="str">
        <f t="shared" si="74"/>
        <v/>
      </c>
      <c r="U240" s="1564" t="str">
        <f t="shared" si="75"/>
        <v/>
      </c>
      <c r="W240" s="1564" t="str">
        <f t="shared" si="76"/>
        <v/>
      </c>
      <c r="Y240" s="1564" t="str">
        <f t="shared" si="77"/>
        <v/>
      </c>
      <c r="AA240" s="1564" t="str">
        <f t="shared" si="78"/>
        <v/>
      </c>
      <c r="AC240" s="1564" t="str">
        <f t="shared" si="79"/>
        <v/>
      </c>
      <c r="AE240" s="1564" t="str">
        <f t="shared" si="80"/>
        <v/>
      </c>
      <c r="AG240" s="1564" t="str">
        <f t="shared" si="81"/>
        <v/>
      </c>
      <c r="AI240" s="1564" t="str">
        <f t="shared" si="82"/>
        <v/>
      </c>
      <c r="AK240" s="1564" t="str">
        <f t="shared" si="83"/>
        <v/>
      </c>
      <c r="AM240" s="1564" t="str">
        <f t="shared" si="84"/>
        <v/>
      </c>
      <c r="AO240" s="1564" t="str">
        <f t="shared" si="85"/>
        <v/>
      </c>
      <c r="AQ240" s="1564" t="str">
        <f t="shared" si="86"/>
        <v/>
      </c>
    </row>
    <row r="241" spans="5:43">
      <c r="E241" s="1564" t="str">
        <f t="shared" si="88"/>
        <v/>
      </c>
      <c r="G241" s="1564" t="str">
        <f t="shared" si="88"/>
        <v/>
      </c>
      <c r="I241" s="1564" t="str">
        <f t="shared" si="69"/>
        <v/>
      </c>
      <c r="K241" s="1564" t="str">
        <f t="shared" si="70"/>
        <v/>
      </c>
      <c r="M241" s="1564" t="str">
        <f t="shared" si="71"/>
        <v/>
      </c>
      <c r="O241" s="1564" t="str">
        <f t="shared" si="72"/>
        <v/>
      </c>
      <c r="Q241" s="1564" t="str">
        <f t="shared" si="73"/>
        <v/>
      </c>
      <c r="S241" s="1564" t="str">
        <f t="shared" si="74"/>
        <v/>
      </c>
      <c r="U241" s="1564" t="str">
        <f t="shared" si="75"/>
        <v/>
      </c>
      <c r="W241" s="1564" t="str">
        <f t="shared" si="76"/>
        <v/>
      </c>
      <c r="Y241" s="1564" t="str">
        <f t="shared" si="77"/>
        <v/>
      </c>
      <c r="AA241" s="1564" t="str">
        <f t="shared" si="78"/>
        <v/>
      </c>
      <c r="AC241" s="1564" t="str">
        <f t="shared" si="79"/>
        <v/>
      </c>
      <c r="AE241" s="1564" t="str">
        <f t="shared" si="80"/>
        <v/>
      </c>
      <c r="AG241" s="1564" t="str">
        <f t="shared" si="81"/>
        <v/>
      </c>
      <c r="AI241" s="1564" t="str">
        <f t="shared" si="82"/>
        <v/>
      </c>
      <c r="AK241" s="1564" t="str">
        <f t="shared" si="83"/>
        <v/>
      </c>
      <c r="AM241" s="1564" t="str">
        <f t="shared" si="84"/>
        <v/>
      </c>
      <c r="AO241" s="1564" t="str">
        <f t="shared" si="85"/>
        <v/>
      </c>
      <c r="AQ241" s="1564" t="str">
        <f t="shared" si="86"/>
        <v/>
      </c>
    </row>
    <row r="242" spans="5:43">
      <c r="E242" s="1564" t="str">
        <f t="shared" si="88"/>
        <v/>
      </c>
      <c r="G242" s="1564" t="str">
        <f t="shared" si="88"/>
        <v/>
      </c>
      <c r="I242" s="1564" t="str">
        <f t="shared" si="69"/>
        <v/>
      </c>
      <c r="K242" s="1564" t="str">
        <f t="shared" si="70"/>
        <v/>
      </c>
      <c r="M242" s="1564" t="str">
        <f t="shared" si="71"/>
        <v/>
      </c>
      <c r="O242" s="1564" t="str">
        <f t="shared" si="72"/>
        <v/>
      </c>
      <c r="Q242" s="1564" t="str">
        <f t="shared" si="73"/>
        <v/>
      </c>
      <c r="S242" s="1564" t="str">
        <f t="shared" si="74"/>
        <v/>
      </c>
      <c r="U242" s="1564" t="str">
        <f t="shared" si="75"/>
        <v/>
      </c>
      <c r="W242" s="1564" t="str">
        <f t="shared" si="76"/>
        <v/>
      </c>
      <c r="Y242" s="1564" t="str">
        <f t="shared" si="77"/>
        <v/>
      </c>
      <c r="AA242" s="1564" t="str">
        <f t="shared" si="78"/>
        <v/>
      </c>
      <c r="AC242" s="1564" t="str">
        <f t="shared" si="79"/>
        <v/>
      </c>
      <c r="AE242" s="1564" t="str">
        <f t="shared" si="80"/>
        <v/>
      </c>
      <c r="AG242" s="1564" t="str">
        <f t="shared" si="81"/>
        <v/>
      </c>
      <c r="AI242" s="1564" t="str">
        <f t="shared" si="82"/>
        <v/>
      </c>
      <c r="AK242" s="1564" t="str">
        <f t="shared" si="83"/>
        <v/>
      </c>
      <c r="AM242" s="1564" t="str">
        <f t="shared" si="84"/>
        <v/>
      </c>
      <c r="AO242" s="1564" t="str">
        <f t="shared" si="85"/>
        <v/>
      </c>
      <c r="AQ242" s="1564" t="str">
        <f t="shared" si="86"/>
        <v/>
      </c>
    </row>
    <row r="243" spans="5:43">
      <c r="E243" s="1564" t="str">
        <f t="shared" si="88"/>
        <v/>
      </c>
      <c r="G243" s="1564" t="str">
        <f t="shared" si="88"/>
        <v/>
      </c>
      <c r="I243" s="1564" t="str">
        <f t="shared" si="69"/>
        <v/>
      </c>
      <c r="K243" s="1564" t="str">
        <f t="shared" si="70"/>
        <v/>
      </c>
      <c r="M243" s="1564" t="str">
        <f t="shared" si="71"/>
        <v/>
      </c>
      <c r="O243" s="1564" t="str">
        <f t="shared" si="72"/>
        <v/>
      </c>
      <c r="Q243" s="1564" t="str">
        <f t="shared" si="73"/>
        <v/>
      </c>
      <c r="S243" s="1564" t="str">
        <f t="shared" si="74"/>
        <v/>
      </c>
      <c r="U243" s="1564" t="str">
        <f t="shared" si="75"/>
        <v/>
      </c>
      <c r="W243" s="1564" t="str">
        <f t="shared" si="76"/>
        <v/>
      </c>
      <c r="Y243" s="1564" t="str">
        <f t="shared" si="77"/>
        <v/>
      </c>
      <c r="AA243" s="1564" t="str">
        <f t="shared" si="78"/>
        <v/>
      </c>
      <c r="AC243" s="1564" t="str">
        <f t="shared" si="79"/>
        <v/>
      </c>
      <c r="AE243" s="1564" t="str">
        <f t="shared" si="80"/>
        <v/>
      </c>
      <c r="AG243" s="1564" t="str">
        <f t="shared" si="81"/>
        <v/>
      </c>
      <c r="AI243" s="1564" t="str">
        <f t="shared" si="82"/>
        <v/>
      </c>
      <c r="AK243" s="1564" t="str">
        <f t="shared" si="83"/>
        <v/>
      </c>
      <c r="AM243" s="1564" t="str">
        <f t="shared" si="84"/>
        <v/>
      </c>
      <c r="AO243" s="1564" t="str">
        <f t="shared" si="85"/>
        <v/>
      </c>
      <c r="AQ243" s="1564" t="str">
        <f t="shared" si="86"/>
        <v/>
      </c>
    </row>
    <row r="244" spans="5:43">
      <c r="E244" s="1564" t="str">
        <f t="shared" si="88"/>
        <v/>
      </c>
      <c r="G244" s="1564" t="str">
        <f t="shared" si="88"/>
        <v/>
      </c>
      <c r="I244" s="1564" t="str">
        <f t="shared" si="69"/>
        <v/>
      </c>
      <c r="K244" s="1564" t="str">
        <f t="shared" si="70"/>
        <v/>
      </c>
      <c r="M244" s="1564" t="str">
        <f t="shared" si="71"/>
        <v/>
      </c>
      <c r="O244" s="1564" t="str">
        <f t="shared" si="72"/>
        <v/>
      </c>
      <c r="Q244" s="1564" t="str">
        <f t="shared" si="73"/>
        <v/>
      </c>
      <c r="S244" s="1564" t="str">
        <f t="shared" si="74"/>
        <v/>
      </c>
      <c r="U244" s="1564" t="str">
        <f t="shared" si="75"/>
        <v/>
      </c>
      <c r="W244" s="1564" t="str">
        <f t="shared" si="76"/>
        <v/>
      </c>
      <c r="Y244" s="1564" t="str">
        <f t="shared" si="77"/>
        <v/>
      </c>
      <c r="AA244" s="1564" t="str">
        <f t="shared" si="78"/>
        <v/>
      </c>
      <c r="AC244" s="1564" t="str">
        <f t="shared" si="79"/>
        <v/>
      </c>
      <c r="AE244" s="1564" t="str">
        <f t="shared" si="80"/>
        <v/>
      </c>
      <c r="AG244" s="1564" t="str">
        <f t="shared" si="81"/>
        <v/>
      </c>
      <c r="AI244" s="1564" t="str">
        <f t="shared" si="82"/>
        <v/>
      </c>
      <c r="AK244" s="1564" t="str">
        <f t="shared" si="83"/>
        <v/>
      </c>
      <c r="AM244" s="1564" t="str">
        <f t="shared" si="84"/>
        <v/>
      </c>
      <c r="AO244" s="1564" t="str">
        <f t="shared" si="85"/>
        <v/>
      </c>
      <c r="AQ244" s="1564" t="str">
        <f t="shared" si="86"/>
        <v/>
      </c>
    </row>
    <row r="245" spans="5:43">
      <c r="E245" s="1564" t="str">
        <f t="shared" si="88"/>
        <v/>
      </c>
      <c r="G245" s="1564" t="str">
        <f t="shared" si="88"/>
        <v/>
      </c>
      <c r="I245" s="1564" t="str">
        <f t="shared" si="69"/>
        <v/>
      </c>
      <c r="K245" s="1564" t="str">
        <f t="shared" si="70"/>
        <v/>
      </c>
      <c r="M245" s="1564" t="str">
        <f t="shared" si="71"/>
        <v/>
      </c>
      <c r="O245" s="1564" t="str">
        <f t="shared" si="72"/>
        <v/>
      </c>
      <c r="Q245" s="1564" t="str">
        <f t="shared" si="73"/>
        <v/>
      </c>
      <c r="S245" s="1564" t="str">
        <f t="shared" si="74"/>
        <v/>
      </c>
      <c r="U245" s="1564" t="str">
        <f t="shared" si="75"/>
        <v/>
      </c>
      <c r="W245" s="1564" t="str">
        <f t="shared" si="76"/>
        <v/>
      </c>
      <c r="Y245" s="1564" t="str">
        <f t="shared" si="77"/>
        <v/>
      </c>
      <c r="AA245" s="1564" t="str">
        <f t="shared" si="78"/>
        <v/>
      </c>
      <c r="AC245" s="1564" t="str">
        <f t="shared" si="79"/>
        <v/>
      </c>
      <c r="AE245" s="1564" t="str">
        <f t="shared" si="80"/>
        <v/>
      </c>
      <c r="AG245" s="1564" t="str">
        <f t="shared" si="81"/>
        <v/>
      </c>
      <c r="AI245" s="1564" t="str">
        <f t="shared" si="82"/>
        <v/>
      </c>
      <c r="AK245" s="1564" t="str">
        <f t="shared" si="83"/>
        <v/>
      </c>
      <c r="AM245" s="1564" t="str">
        <f t="shared" si="84"/>
        <v/>
      </c>
      <c r="AO245" s="1564" t="str">
        <f t="shared" si="85"/>
        <v/>
      </c>
      <c r="AQ245" s="1564" t="str">
        <f t="shared" si="86"/>
        <v/>
      </c>
    </row>
    <row r="246" spans="5:43">
      <c r="E246" s="1564" t="str">
        <f t="shared" si="88"/>
        <v/>
      </c>
      <c r="G246" s="1564" t="str">
        <f t="shared" si="88"/>
        <v/>
      </c>
      <c r="I246" s="1564" t="str">
        <f t="shared" si="69"/>
        <v/>
      </c>
      <c r="K246" s="1564" t="str">
        <f t="shared" si="70"/>
        <v/>
      </c>
      <c r="M246" s="1564" t="str">
        <f t="shared" si="71"/>
        <v/>
      </c>
      <c r="O246" s="1564" t="str">
        <f t="shared" si="72"/>
        <v/>
      </c>
      <c r="Q246" s="1564" t="str">
        <f t="shared" si="73"/>
        <v/>
      </c>
      <c r="S246" s="1564" t="str">
        <f t="shared" si="74"/>
        <v/>
      </c>
      <c r="U246" s="1564" t="str">
        <f t="shared" si="75"/>
        <v/>
      </c>
      <c r="W246" s="1564" t="str">
        <f t="shared" si="76"/>
        <v/>
      </c>
      <c r="Y246" s="1564" t="str">
        <f t="shared" si="77"/>
        <v/>
      </c>
      <c r="AA246" s="1564" t="str">
        <f t="shared" si="78"/>
        <v/>
      </c>
      <c r="AC246" s="1564" t="str">
        <f t="shared" si="79"/>
        <v/>
      </c>
      <c r="AE246" s="1564" t="str">
        <f t="shared" si="80"/>
        <v/>
      </c>
      <c r="AG246" s="1564" t="str">
        <f t="shared" si="81"/>
        <v/>
      </c>
      <c r="AI246" s="1564" t="str">
        <f t="shared" si="82"/>
        <v/>
      </c>
      <c r="AK246" s="1564" t="str">
        <f t="shared" si="83"/>
        <v/>
      </c>
      <c r="AM246" s="1564" t="str">
        <f t="shared" si="84"/>
        <v/>
      </c>
      <c r="AO246" s="1564" t="str">
        <f t="shared" si="85"/>
        <v/>
      </c>
      <c r="AQ246" s="1564" t="str">
        <f t="shared" si="86"/>
        <v/>
      </c>
    </row>
    <row r="247" spans="5:43">
      <c r="E247" s="1564" t="str">
        <f t="shared" si="88"/>
        <v/>
      </c>
      <c r="G247" s="1564" t="str">
        <f t="shared" si="88"/>
        <v/>
      </c>
      <c r="I247" s="1564" t="str">
        <f t="shared" si="69"/>
        <v/>
      </c>
      <c r="K247" s="1564" t="str">
        <f t="shared" si="70"/>
        <v/>
      </c>
      <c r="M247" s="1564" t="str">
        <f t="shared" si="71"/>
        <v/>
      </c>
      <c r="O247" s="1564" t="str">
        <f t="shared" si="72"/>
        <v/>
      </c>
      <c r="Q247" s="1564" t="str">
        <f t="shared" si="73"/>
        <v/>
      </c>
      <c r="S247" s="1564" t="str">
        <f t="shared" si="74"/>
        <v/>
      </c>
      <c r="U247" s="1564" t="str">
        <f t="shared" si="75"/>
        <v/>
      </c>
      <c r="W247" s="1564" t="str">
        <f t="shared" si="76"/>
        <v/>
      </c>
      <c r="Y247" s="1564" t="str">
        <f t="shared" si="77"/>
        <v/>
      </c>
      <c r="AA247" s="1564" t="str">
        <f t="shared" si="78"/>
        <v/>
      </c>
      <c r="AC247" s="1564" t="str">
        <f t="shared" si="79"/>
        <v/>
      </c>
      <c r="AE247" s="1564" t="str">
        <f t="shared" si="80"/>
        <v/>
      </c>
      <c r="AG247" s="1564" t="str">
        <f t="shared" si="81"/>
        <v/>
      </c>
      <c r="AI247" s="1564" t="str">
        <f t="shared" si="82"/>
        <v/>
      </c>
      <c r="AK247" s="1564" t="str">
        <f t="shared" si="83"/>
        <v/>
      </c>
      <c r="AM247" s="1564" t="str">
        <f t="shared" si="84"/>
        <v/>
      </c>
      <c r="AO247" s="1564" t="str">
        <f t="shared" si="85"/>
        <v/>
      </c>
      <c r="AQ247" s="1564" t="str">
        <f t="shared" si="86"/>
        <v/>
      </c>
    </row>
    <row r="248" spans="5:43">
      <c r="E248" s="1564" t="str">
        <f t="shared" si="88"/>
        <v/>
      </c>
      <c r="G248" s="1564" t="str">
        <f t="shared" si="88"/>
        <v/>
      </c>
      <c r="I248" s="1564" t="str">
        <f t="shared" si="69"/>
        <v/>
      </c>
      <c r="K248" s="1564" t="str">
        <f t="shared" si="70"/>
        <v/>
      </c>
      <c r="M248" s="1564" t="str">
        <f t="shared" si="71"/>
        <v/>
      </c>
      <c r="O248" s="1564" t="str">
        <f t="shared" si="72"/>
        <v/>
      </c>
      <c r="Q248" s="1564" t="str">
        <f t="shared" si="73"/>
        <v/>
      </c>
      <c r="S248" s="1564" t="str">
        <f t="shared" si="74"/>
        <v/>
      </c>
      <c r="U248" s="1564" t="str">
        <f t="shared" si="75"/>
        <v/>
      </c>
      <c r="W248" s="1564" t="str">
        <f t="shared" si="76"/>
        <v/>
      </c>
      <c r="Y248" s="1564" t="str">
        <f t="shared" si="77"/>
        <v/>
      </c>
      <c r="AA248" s="1564" t="str">
        <f t="shared" si="78"/>
        <v/>
      </c>
      <c r="AC248" s="1564" t="str">
        <f t="shared" si="79"/>
        <v/>
      </c>
      <c r="AE248" s="1564" t="str">
        <f t="shared" si="80"/>
        <v/>
      </c>
      <c r="AG248" s="1564" t="str">
        <f t="shared" si="81"/>
        <v/>
      </c>
      <c r="AI248" s="1564" t="str">
        <f t="shared" si="82"/>
        <v/>
      </c>
      <c r="AK248" s="1564" t="str">
        <f t="shared" si="83"/>
        <v/>
      </c>
      <c r="AM248" s="1564" t="str">
        <f t="shared" si="84"/>
        <v/>
      </c>
      <c r="AO248" s="1564" t="str">
        <f t="shared" si="85"/>
        <v/>
      </c>
      <c r="AQ248" s="1564" t="str">
        <f t="shared" si="86"/>
        <v/>
      </c>
    </row>
    <row r="249" spans="5:43">
      <c r="E249" s="1564" t="str">
        <f t="shared" si="88"/>
        <v/>
      </c>
      <c r="G249" s="1564" t="str">
        <f t="shared" si="88"/>
        <v/>
      </c>
      <c r="I249" s="1564" t="str">
        <f t="shared" si="69"/>
        <v/>
      </c>
      <c r="K249" s="1564" t="str">
        <f t="shared" si="70"/>
        <v/>
      </c>
      <c r="M249" s="1564" t="str">
        <f t="shared" si="71"/>
        <v/>
      </c>
      <c r="O249" s="1564" t="str">
        <f t="shared" si="72"/>
        <v/>
      </c>
      <c r="Q249" s="1564" t="str">
        <f t="shared" si="73"/>
        <v/>
      </c>
      <c r="S249" s="1564" t="str">
        <f t="shared" si="74"/>
        <v/>
      </c>
      <c r="U249" s="1564" t="str">
        <f t="shared" si="75"/>
        <v/>
      </c>
      <c r="W249" s="1564" t="str">
        <f t="shared" si="76"/>
        <v/>
      </c>
      <c r="Y249" s="1564" t="str">
        <f t="shared" si="77"/>
        <v/>
      </c>
      <c r="AA249" s="1564" t="str">
        <f t="shared" si="78"/>
        <v/>
      </c>
      <c r="AC249" s="1564" t="str">
        <f t="shared" si="79"/>
        <v/>
      </c>
      <c r="AE249" s="1564" t="str">
        <f t="shared" si="80"/>
        <v/>
      </c>
      <c r="AG249" s="1564" t="str">
        <f t="shared" si="81"/>
        <v/>
      </c>
      <c r="AI249" s="1564" t="str">
        <f t="shared" si="82"/>
        <v/>
      </c>
      <c r="AK249" s="1564" t="str">
        <f t="shared" si="83"/>
        <v/>
      </c>
      <c r="AM249" s="1564" t="str">
        <f t="shared" si="84"/>
        <v/>
      </c>
      <c r="AO249" s="1564" t="str">
        <f t="shared" si="85"/>
        <v/>
      </c>
      <c r="AQ249" s="1564" t="str">
        <f t="shared" si="86"/>
        <v/>
      </c>
    </row>
    <row r="250" spans="5:43">
      <c r="E250" s="1564" t="str">
        <f t="shared" si="88"/>
        <v/>
      </c>
      <c r="G250" s="1564" t="str">
        <f t="shared" si="88"/>
        <v/>
      </c>
      <c r="I250" s="1564" t="str">
        <f t="shared" si="69"/>
        <v/>
      </c>
      <c r="K250" s="1564" t="str">
        <f t="shared" si="70"/>
        <v/>
      </c>
      <c r="M250" s="1564" t="str">
        <f t="shared" si="71"/>
        <v/>
      </c>
      <c r="O250" s="1564" t="str">
        <f t="shared" si="72"/>
        <v/>
      </c>
      <c r="Q250" s="1564" t="str">
        <f t="shared" si="73"/>
        <v/>
      </c>
      <c r="S250" s="1564" t="str">
        <f t="shared" si="74"/>
        <v/>
      </c>
      <c r="U250" s="1564" t="str">
        <f t="shared" si="75"/>
        <v/>
      </c>
      <c r="W250" s="1564" t="str">
        <f t="shared" si="76"/>
        <v/>
      </c>
      <c r="Y250" s="1564" t="str">
        <f t="shared" si="77"/>
        <v/>
      </c>
      <c r="AA250" s="1564" t="str">
        <f t="shared" si="78"/>
        <v/>
      </c>
      <c r="AC250" s="1564" t="str">
        <f t="shared" si="79"/>
        <v/>
      </c>
      <c r="AE250" s="1564" t="str">
        <f t="shared" si="80"/>
        <v/>
      </c>
      <c r="AG250" s="1564" t="str">
        <f t="shared" si="81"/>
        <v/>
      </c>
      <c r="AI250" s="1564" t="str">
        <f t="shared" si="82"/>
        <v/>
      </c>
      <c r="AK250" s="1564" t="str">
        <f t="shared" si="83"/>
        <v/>
      </c>
      <c r="AM250" s="1564" t="str">
        <f t="shared" si="84"/>
        <v/>
      </c>
      <c r="AO250" s="1564" t="str">
        <f t="shared" si="85"/>
        <v/>
      </c>
      <c r="AQ250" s="1564" t="str">
        <f t="shared" si="86"/>
        <v/>
      </c>
    </row>
    <row r="251" spans="5:43">
      <c r="E251" s="1564" t="str">
        <f t="shared" si="88"/>
        <v/>
      </c>
      <c r="G251" s="1564" t="str">
        <f t="shared" si="88"/>
        <v/>
      </c>
      <c r="I251" s="1564" t="str">
        <f t="shared" si="69"/>
        <v/>
      </c>
      <c r="K251" s="1564" t="str">
        <f t="shared" si="70"/>
        <v/>
      </c>
      <c r="M251" s="1564" t="str">
        <f t="shared" si="71"/>
        <v/>
      </c>
      <c r="O251" s="1564" t="str">
        <f t="shared" si="72"/>
        <v/>
      </c>
      <c r="Q251" s="1564" t="str">
        <f t="shared" si="73"/>
        <v/>
      </c>
      <c r="S251" s="1564" t="str">
        <f t="shared" si="74"/>
        <v/>
      </c>
      <c r="U251" s="1564" t="str">
        <f t="shared" si="75"/>
        <v/>
      </c>
      <c r="W251" s="1564" t="str">
        <f t="shared" si="76"/>
        <v/>
      </c>
      <c r="Y251" s="1564" t="str">
        <f t="shared" si="77"/>
        <v/>
      </c>
      <c r="AA251" s="1564" t="str">
        <f t="shared" si="78"/>
        <v/>
      </c>
      <c r="AC251" s="1564" t="str">
        <f t="shared" si="79"/>
        <v/>
      </c>
      <c r="AE251" s="1564" t="str">
        <f t="shared" si="80"/>
        <v/>
      </c>
      <c r="AG251" s="1564" t="str">
        <f t="shared" si="81"/>
        <v/>
      </c>
      <c r="AI251" s="1564" t="str">
        <f t="shared" si="82"/>
        <v/>
      </c>
      <c r="AK251" s="1564" t="str">
        <f t="shared" si="83"/>
        <v/>
      </c>
      <c r="AM251" s="1564" t="str">
        <f t="shared" si="84"/>
        <v/>
      </c>
      <c r="AO251" s="1564" t="str">
        <f t="shared" si="85"/>
        <v/>
      </c>
      <c r="AQ251" s="1564" t="str">
        <f t="shared" si="86"/>
        <v/>
      </c>
    </row>
    <row r="252" spans="5:43">
      <c r="E252" s="1564" t="str">
        <f t="shared" si="88"/>
        <v/>
      </c>
      <c r="G252" s="1564" t="str">
        <f t="shared" si="88"/>
        <v/>
      </c>
      <c r="I252" s="1564" t="str">
        <f t="shared" si="69"/>
        <v/>
      </c>
      <c r="K252" s="1564" t="str">
        <f t="shared" si="70"/>
        <v/>
      </c>
      <c r="M252" s="1564" t="str">
        <f t="shared" si="71"/>
        <v/>
      </c>
      <c r="O252" s="1564" t="str">
        <f t="shared" si="72"/>
        <v/>
      </c>
      <c r="Q252" s="1564" t="str">
        <f t="shared" si="73"/>
        <v/>
      </c>
      <c r="S252" s="1564" t="str">
        <f t="shared" si="74"/>
        <v/>
      </c>
      <c r="U252" s="1564" t="str">
        <f t="shared" si="75"/>
        <v/>
      </c>
      <c r="W252" s="1564" t="str">
        <f t="shared" si="76"/>
        <v/>
      </c>
      <c r="Y252" s="1564" t="str">
        <f t="shared" si="77"/>
        <v/>
      </c>
      <c r="AA252" s="1564" t="str">
        <f t="shared" si="78"/>
        <v/>
      </c>
      <c r="AC252" s="1564" t="str">
        <f t="shared" si="79"/>
        <v/>
      </c>
      <c r="AE252" s="1564" t="str">
        <f t="shared" si="80"/>
        <v/>
      </c>
      <c r="AG252" s="1564" t="str">
        <f t="shared" si="81"/>
        <v/>
      </c>
      <c r="AI252" s="1564" t="str">
        <f t="shared" si="82"/>
        <v/>
      </c>
      <c r="AK252" s="1564" t="str">
        <f t="shared" si="83"/>
        <v/>
      </c>
      <c r="AM252" s="1564" t="str">
        <f t="shared" si="84"/>
        <v/>
      </c>
      <c r="AO252" s="1564" t="str">
        <f t="shared" si="85"/>
        <v/>
      </c>
      <c r="AQ252" s="1564" t="str">
        <f t="shared" si="86"/>
        <v/>
      </c>
    </row>
    <row r="253" spans="5:43">
      <c r="E253" s="1564" t="str">
        <f t="shared" ref="E253:G268" si="89">IF(OR($B253=0,D253=0),"",D253/$B253)</f>
        <v/>
      </c>
      <c r="G253" s="1564" t="str">
        <f t="shared" si="89"/>
        <v/>
      </c>
      <c r="I253" s="1564" t="str">
        <f t="shared" si="69"/>
        <v/>
      </c>
      <c r="K253" s="1564" t="str">
        <f t="shared" si="70"/>
        <v/>
      </c>
      <c r="M253" s="1564" t="str">
        <f t="shared" si="71"/>
        <v/>
      </c>
      <c r="O253" s="1564" t="str">
        <f t="shared" si="72"/>
        <v/>
      </c>
      <c r="Q253" s="1564" t="str">
        <f t="shared" si="73"/>
        <v/>
      </c>
      <c r="S253" s="1564" t="str">
        <f t="shared" si="74"/>
        <v/>
      </c>
      <c r="U253" s="1564" t="str">
        <f t="shared" si="75"/>
        <v/>
      </c>
      <c r="W253" s="1564" t="str">
        <f t="shared" si="76"/>
        <v/>
      </c>
      <c r="Y253" s="1564" t="str">
        <f t="shared" si="77"/>
        <v/>
      </c>
      <c r="AA253" s="1564" t="str">
        <f t="shared" si="78"/>
        <v/>
      </c>
      <c r="AC253" s="1564" t="str">
        <f t="shared" si="79"/>
        <v/>
      </c>
      <c r="AE253" s="1564" t="str">
        <f t="shared" si="80"/>
        <v/>
      </c>
      <c r="AG253" s="1564" t="str">
        <f t="shared" si="81"/>
        <v/>
      </c>
      <c r="AI253" s="1564" t="str">
        <f t="shared" si="82"/>
        <v/>
      </c>
      <c r="AK253" s="1564" t="str">
        <f t="shared" si="83"/>
        <v/>
      </c>
      <c r="AM253" s="1564" t="str">
        <f t="shared" si="84"/>
        <v/>
      </c>
      <c r="AO253" s="1564" t="str">
        <f t="shared" si="85"/>
        <v/>
      </c>
      <c r="AQ253" s="1564" t="str">
        <f t="shared" si="86"/>
        <v/>
      </c>
    </row>
    <row r="254" spans="5:43">
      <c r="E254" s="1564" t="str">
        <f t="shared" si="89"/>
        <v/>
      </c>
      <c r="G254" s="1564" t="str">
        <f t="shared" si="89"/>
        <v/>
      </c>
      <c r="I254" s="1564" t="str">
        <f t="shared" si="69"/>
        <v/>
      </c>
      <c r="K254" s="1564" t="str">
        <f t="shared" si="70"/>
        <v/>
      </c>
      <c r="M254" s="1564" t="str">
        <f t="shared" si="71"/>
        <v/>
      </c>
      <c r="O254" s="1564" t="str">
        <f t="shared" si="72"/>
        <v/>
      </c>
      <c r="Q254" s="1564" t="str">
        <f t="shared" si="73"/>
        <v/>
      </c>
      <c r="S254" s="1564" t="str">
        <f t="shared" si="74"/>
        <v/>
      </c>
      <c r="U254" s="1564" t="str">
        <f t="shared" si="75"/>
        <v/>
      </c>
      <c r="W254" s="1564" t="str">
        <f t="shared" si="76"/>
        <v/>
      </c>
      <c r="Y254" s="1564" t="str">
        <f t="shared" si="77"/>
        <v/>
      </c>
      <c r="AA254" s="1564" t="str">
        <f t="shared" si="78"/>
        <v/>
      </c>
      <c r="AC254" s="1564" t="str">
        <f t="shared" si="79"/>
        <v/>
      </c>
      <c r="AE254" s="1564" t="str">
        <f t="shared" si="80"/>
        <v/>
      </c>
      <c r="AG254" s="1564" t="str">
        <f t="shared" si="81"/>
        <v/>
      </c>
      <c r="AI254" s="1564" t="str">
        <f t="shared" si="82"/>
        <v/>
      </c>
      <c r="AK254" s="1564" t="str">
        <f t="shared" si="83"/>
        <v/>
      </c>
      <c r="AM254" s="1564" t="str">
        <f t="shared" si="84"/>
        <v/>
      </c>
      <c r="AO254" s="1564" t="str">
        <f t="shared" si="85"/>
        <v/>
      </c>
      <c r="AQ254" s="1564" t="str">
        <f t="shared" si="86"/>
        <v/>
      </c>
    </row>
    <row r="255" spans="5:43">
      <c r="E255" s="1564" t="str">
        <f t="shared" si="89"/>
        <v/>
      </c>
      <c r="G255" s="1564" t="str">
        <f t="shared" si="89"/>
        <v/>
      </c>
      <c r="I255" s="1564" t="str">
        <f t="shared" si="69"/>
        <v/>
      </c>
      <c r="K255" s="1564" t="str">
        <f t="shared" si="70"/>
        <v/>
      </c>
      <c r="M255" s="1564" t="str">
        <f t="shared" si="71"/>
        <v/>
      </c>
      <c r="O255" s="1564" t="str">
        <f t="shared" si="72"/>
        <v/>
      </c>
      <c r="Q255" s="1564" t="str">
        <f t="shared" si="73"/>
        <v/>
      </c>
      <c r="S255" s="1564" t="str">
        <f t="shared" si="74"/>
        <v/>
      </c>
      <c r="U255" s="1564" t="str">
        <f t="shared" si="75"/>
        <v/>
      </c>
      <c r="W255" s="1564" t="str">
        <f t="shared" si="76"/>
        <v/>
      </c>
      <c r="Y255" s="1564" t="str">
        <f t="shared" si="77"/>
        <v/>
      </c>
      <c r="AA255" s="1564" t="str">
        <f t="shared" si="78"/>
        <v/>
      </c>
      <c r="AC255" s="1564" t="str">
        <f t="shared" si="79"/>
        <v/>
      </c>
      <c r="AE255" s="1564" t="str">
        <f t="shared" si="80"/>
        <v/>
      </c>
      <c r="AG255" s="1564" t="str">
        <f t="shared" si="81"/>
        <v/>
      </c>
      <c r="AI255" s="1564" t="str">
        <f t="shared" si="82"/>
        <v/>
      </c>
      <c r="AK255" s="1564" t="str">
        <f t="shared" si="83"/>
        <v/>
      </c>
      <c r="AM255" s="1564" t="str">
        <f t="shared" si="84"/>
        <v/>
      </c>
      <c r="AO255" s="1564" t="str">
        <f t="shared" si="85"/>
        <v/>
      </c>
      <c r="AQ255" s="1564" t="str">
        <f t="shared" si="86"/>
        <v/>
      </c>
    </row>
    <row r="256" spans="5:43">
      <c r="E256" s="1564" t="str">
        <f t="shared" si="89"/>
        <v/>
      </c>
      <c r="G256" s="1564" t="str">
        <f t="shared" si="89"/>
        <v/>
      </c>
      <c r="I256" s="1564" t="str">
        <f t="shared" si="69"/>
        <v/>
      </c>
      <c r="K256" s="1564" t="str">
        <f t="shared" si="70"/>
        <v/>
      </c>
      <c r="M256" s="1564" t="str">
        <f t="shared" si="71"/>
        <v/>
      </c>
      <c r="O256" s="1564" t="str">
        <f t="shared" si="72"/>
        <v/>
      </c>
      <c r="Q256" s="1564" t="str">
        <f t="shared" si="73"/>
        <v/>
      </c>
      <c r="S256" s="1564" t="str">
        <f t="shared" si="74"/>
        <v/>
      </c>
      <c r="U256" s="1564" t="str">
        <f t="shared" si="75"/>
        <v/>
      </c>
      <c r="W256" s="1564" t="str">
        <f t="shared" si="76"/>
        <v/>
      </c>
      <c r="Y256" s="1564" t="str">
        <f t="shared" si="77"/>
        <v/>
      </c>
      <c r="AA256" s="1564" t="str">
        <f t="shared" si="78"/>
        <v/>
      </c>
      <c r="AC256" s="1564" t="str">
        <f t="shared" si="79"/>
        <v/>
      </c>
      <c r="AE256" s="1564" t="str">
        <f t="shared" si="80"/>
        <v/>
      </c>
      <c r="AG256" s="1564" t="str">
        <f t="shared" si="81"/>
        <v/>
      </c>
      <c r="AI256" s="1564" t="str">
        <f t="shared" si="82"/>
        <v/>
      </c>
      <c r="AK256" s="1564" t="str">
        <f t="shared" si="83"/>
        <v/>
      </c>
      <c r="AM256" s="1564" t="str">
        <f t="shared" si="84"/>
        <v/>
      </c>
      <c r="AO256" s="1564" t="str">
        <f t="shared" si="85"/>
        <v/>
      </c>
      <c r="AQ256" s="1564" t="str">
        <f t="shared" si="86"/>
        <v/>
      </c>
    </row>
    <row r="257" spans="5:43">
      <c r="E257" s="1564" t="str">
        <f t="shared" si="89"/>
        <v/>
      </c>
      <c r="G257" s="1564" t="str">
        <f t="shared" si="89"/>
        <v/>
      </c>
      <c r="I257" s="1564" t="str">
        <f t="shared" si="69"/>
        <v/>
      </c>
      <c r="K257" s="1564" t="str">
        <f t="shared" si="70"/>
        <v/>
      </c>
      <c r="M257" s="1564" t="str">
        <f t="shared" si="71"/>
        <v/>
      </c>
      <c r="O257" s="1564" t="str">
        <f t="shared" si="72"/>
        <v/>
      </c>
      <c r="Q257" s="1564" t="str">
        <f t="shared" si="73"/>
        <v/>
      </c>
      <c r="S257" s="1564" t="str">
        <f t="shared" si="74"/>
        <v/>
      </c>
      <c r="U257" s="1564" t="str">
        <f t="shared" si="75"/>
        <v/>
      </c>
      <c r="W257" s="1564" t="str">
        <f t="shared" si="76"/>
        <v/>
      </c>
      <c r="Y257" s="1564" t="str">
        <f t="shared" si="77"/>
        <v/>
      </c>
      <c r="AA257" s="1564" t="str">
        <f t="shared" si="78"/>
        <v/>
      </c>
      <c r="AC257" s="1564" t="str">
        <f t="shared" si="79"/>
        <v/>
      </c>
      <c r="AE257" s="1564" t="str">
        <f t="shared" si="80"/>
        <v/>
      </c>
      <c r="AG257" s="1564" t="str">
        <f t="shared" si="81"/>
        <v/>
      </c>
      <c r="AI257" s="1564" t="str">
        <f t="shared" si="82"/>
        <v/>
      </c>
      <c r="AK257" s="1564" t="str">
        <f t="shared" si="83"/>
        <v/>
      </c>
      <c r="AM257" s="1564" t="str">
        <f t="shared" si="84"/>
        <v/>
      </c>
      <c r="AO257" s="1564" t="str">
        <f t="shared" si="85"/>
        <v/>
      </c>
      <c r="AQ257" s="1564" t="str">
        <f t="shared" si="86"/>
        <v/>
      </c>
    </row>
    <row r="258" spans="5:43">
      <c r="E258" s="1564" t="str">
        <f t="shared" si="89"/>
        <v/>
      </c>
      <c r="G258" s="1564" t="str">
        <f t="shared" si="89"/>
        <v/>
      </c>
      <c r="I258" s="1564" t="str">
        <f t="shared" si="69"/>
        <v/>
      </c>
      <c r="K258" s="1564" t="str">
        <f t="shared" si="70"/>
        <v/>
      </c>
      <c r="M258" s="1564" t="str">
        <f t="shared" si="71"/>
        <v/>
      </c>
      <c r="O258" s="1564" t="str">
        <f t="shared" si="72"/>
        <v/>
      </c>
      <c r="Q258" s="1564" t="str">
        <f t="shared" si="73"/>
        <v/>
      </c>
      <c r="S258" s="1564" t="str">
        <f t="shared" si="74"/>
        <v/>
      </c>
      <c r="U258" s="1564" t="str">
        <f t="shared" si="75"/>
        <v/>
      </c>
      <c r="W258" s="1564" t="str">
        <f t="shared" si="76"/>
        <v/>
      </c>
      <c r="Y258" s="1564" t="str">
        <f t="shared" si="77"/>
        <v/>
      </c>
      <c r="AA258" s="1564" t="str">
        <f t="shared" si="78"/>
        <v/>
      </c>
      <c r="AC258" s="1564" t="str">
        <f t="shared" si="79"/>
        <v/>
      </c>
      <c r="AE258" s="1564" t="str">
        <f t="shared" si="80"/>
        <v/>
      </c>
      <c r="AG258" s="1564" t="str">
        <f t="shared" si="81"/>
        <v/>
      </c>
      <c r="AI258" s="1564" t="str">
        <f t="shared" si="82"/>
        <v/>
      </c>
      <c r="AK258" s="1564" t="str">
        <f t="shared" si="83"/>
        <v/>
      </c>
      <c r="AM258" s="1564" t="str">
        <f t="shared" si="84"/>
        <v/>
      </c>
      <c r="AO258" s="1564" t="str">
        <f t="shared" si="85"/>
        <v/>
      </c>
      <c r="AQ258" s="1564" t="str">
        <f t="shared" si="86"/>
        <v/>
      </c>
    </row>
    <row r="259" spans="5:43">
      <c r="E259" s="1564" t="str">
        <f t="shared" si="89"/>
        <v/>
      </c>
      <c r="G259" s="1564" t="str">
        <f t="shared" si="89"/>
        <v/>
      </c>
      <c r="I259" s="1564" t="str">
        <f t="shared" si="69"/>
        <v/>
      </c>
      <c r="K259" s="1564" t="str">
        <f t="shared" si="70"/>
        <v/>
      </c>
      <c r="M259" s="1564" t="str">
        <f t="shared" si="71"/>
        <v/>
      </c>
      <c r="O259" s="1564" t="str">
        <f t="shared" si="72"/>
        <v/>
      </c>
      <c r="Q259" s="1564" t="str">
        <f t="shared" si="73"/>
        <v/>
      </c>
      <c r="S259" s="1564" t="str">
        <f t="shared" si="74"/>
        <v/>
      </c>
      <c r="U259" s="1564" t="str">
        <f t="shared" si="75"/>
        <v/>
      </c>
      <c r="W259" s="1564" t="str">
        <f t="shared" si="76"/>
        <v/>
      </c>
      <c r="Y259" s="1564" t="str">
        <f t="shared" si="77"/>
        <v/>
      </c>
      <c r="AA259" s="1564" t="str">
        <f t="shared" si="78"/>
        <v/>
      </c>
      <c r="AC259" s="1564" t="str">
        <f t="shared" si="79"/>
        <v/>
      </c>
      <c r="AE259" s="1564" t="str">
        <f t="shared" si="80"/>
        <v/>
      </c>
      <c r="AG259" s="1564" t="str">
        <f t="shared" si="81"/>
        <v/>
      </c>
      <c r="AI259" s="1564" t="str">
        <f t="shared" si="82"/>
        <v/>
      </c>
      <c r="AK259" s="1564" t="str">
        <f t="shared" si="83"/>
        <v/>
      </c>
      <c r="AM259" s="1564" t="str">
        <f t="shared" si="84"/>
        <v/>
      </c>
      <c r="AO259" s="1564" t="str">
        <f t="shared" si="85"/>
        <v/>
      </c>
      <c r="AQ259" s="1564" t="str">
        <f t="shared" si="86"/>
        <v/>
      </c>
    </row>
    <row r="260" spans="5:43">
      <c r="E260" s="1564" t="str">
        <f t="shared" si="89"/>
        <v/>
      </c>
      <c r="G260" s="1564" t="str">
        <f t="shared" si="89"/>
        <v/>
      </c>
      <c r="I260" s="1564" t="str">
        <f t="shared" si="69"/>
        <v/>
      </c>
      <c r="K260" s="1564" t="str">
        <f t="shared" si="70"/>
        <v/>
      </c>
      <c r="M260" s="1564" t="str">
        <f t="shared" si="71"/>
        <v/>
      </c>
      <c r="O260" s="1564" t="str">
        <f t="shared" si="72"/>
        <v/>
      </c>
      <c r="Q260" s="1564" t="str">
        <f t="shared" si="73"/>
        <v/>
      </c>
      <c r="S260" s="1564" t="str">
        <f t="shared" si="74"/>
        <v/>
      </c>
      <c r="U260" s="1564" t="str">
        <f t="shared" si="75"/>
        <v/>
      </c>
      <c r="W260" s="1564" t="str">
        <f t="shared" si="76"/>
        <v/>
      </c>
      <c r="Y260" s="1564" t="str">
        <f t="shared" si="77"/>
        <v/>
      </c>
      <c r="AA260" s="1564" t="str">
        <f t="shared" si="78"/>
        <v/>
      </c>
      <c r="AC260" s="1564" t="str">
        <f t="shared" si="79"/>
        <v/>
      </c>
      <c r="AE260" s="1564" t="str">
        <f t="shared" si="80"/>
        <v/>
      </c>
      <c r="AG260" s="1564" t="str">
        <f t="shared" si="81"/>
        <v/>
      </c>
      <c r="AI260" s="1564" t="str">
        <f t="shared" si="82"/>
        <v/>
      </c>
      <c r="AK260" s="1564" t="str">
        <f t="shared" si="83"/>
        <v/>
      </c>
      <c r="AM260" s="1564" t="str">
        <f t="shared" si="84"/>
        <v/>
      </c>
      <c r="AO260" s="1564" t="str">
        <f t="shared" si="85"/>
        <v/>
      </c>
      <c r="AQ260" s="1564" t="str">
        <f t="shared" si="86"/>
        <v/>
      </c>
    </row>
    <row r="261" spans="5:43">
      <c r="E261" s="1564" t="str">
        <f t="shared" si="89"/>
        <v/>
      </c>
      <c r="G261" s="1564" t="str">
        <f t="shared" si="89"/>
        <v/>
      </c>
      <c r="I261" s="1564" t="str">
        <f t="shared" si="69"/>
        <v/>
      </c>
      <c r="K261" s="1564" t="str">
        <f t="shared" si="70"/>
        <v/>
      </c>
      <c r="M261" s="1564" t="str">
        <f t="shared" si="71"/>
        <v/>
      </c>
      <c r="O261" s="1564" t="str">
        <f t="shared" si="72"/>
        <v/>
      </c>
      <c r="Q261" s="1564" t="str">
        <f t="shared" si="73"/>
        <v/>
      </c>
      <c r="S261" s="1564" t="str">
        <f t="shared" si="74"/>
        <v/>
      </c>
      <c r="U261" s="1564" t="str">
        <f t="shared" si="75"/>
        <v/>
      </c>
      <c r="W261" s="1564" t="str">
        <f t="shared" si="76"/>
        <v/>
      </c>
      <c r="Y261" s="1564" t="str">
        <f t="shared" si="77"/>
        <v/>
      </c>
      <c r="AA261" s="1564" t="str">
        <f t="shared" si="78"/>
        <v/>
      </c>
      <c r="AC261" s="1564" t="str">
        <f t="shared" si="79"/>
        <v/>
      </c>
      <c r="AE261" s="1564" t="str">
        <f t="shared" si="80"/>
        <v/>
      </c>
      <c r="AG261" s="1564" t="str">
        <f t="shared" si="81"/>
        <v/>
      </c>
      <c r="AI261" s="1564" t="str">
        <f t="shared" si="82"/>
        <v/>
      </c>
      <c r="AK261" s="1564" t="str">
        <f t="shared" si="83"/>
        <v/>
      </c>
      <c r="AM261" s="1564" t="str">
        <f t="shared" si="84"/>
        <v/>
      </c>
      <c r="AO261" s="1564" t="str">
        <f t="shared" si="85"/>
        <v/>
      </c>
      <c r="AQ261" s="1564" t="str">
        <f t="shared" si="86"/>
        <v/>
      </c>
    </row>
    <row r="262" spans="5:43">
      <c r="E262" s="1564" t="str">
        <f t="shared" si="89"/>
        <v/>
      </c>
      <c r="G262" s="1564" t="str">
        <f t="shared" si="89"/>
        <v/>
      </c>
      <c r="I262" s="1564" t="str">
        <f t="shared" si="69"/>
        <v/>
      </c>
      <c r="K262" s="1564" t="str">
        <f t="shared" si="70"/>
        <v/>
      </c>
      <c r="M262" s="1564" t="str">
        <f t="shared" si="71"/>
        <v/>
      </c>
      <c r="O262" s="1564" t="str">
        <f t="shared" si="72"/>
        <v/>
      </c>
      <c r="Q262" s="1564" t="str">
        <f t="shared" si="73"/>
        <v/>
      </c>
      <c r="S262" s="1564" t="str">
        <f t="shared" si="74"/>
        <v/>
      </c>
      <c r="U262" s="1564" t="str">
        <f t="shared" si="75"/>
        <v/>
      </c>
      <c r="W262" s="1564" t="str">
        <f t="shared" si="76"/>
        <v/>
      </c>
      <c r="Y262" s="1564" t="str">
        <f t="shared" si="77"/>
        <v/>
      </c>
      <c r="AA262" s="1564" t="str">
        <f t="shared" si="78"/>
        <v/>
      </c>
      <c r="AC262" s="1564" t="str">
        <f t="shared" si="79"/>
        <v/>
      </c>
      <c r="AE262" s="1564" t="str">
        <f t="shared" si="80"/>
        <v/>
      </c>
      <c r="AG262" s="1564" t="str">
        <f t="shared" si="81"/>
        <v/>
      </c>
      <c r="AI262" s="1564" t="str">
        <f t="shared" si="82"/>
        <v/>
      </c>
      <c r="AK262" s="1564" t="str">
        <f t="shared" si="83"/>
        <v/>
      </c>
      <c r="AM262" s="1564" t="str">
        <f t="shared" si="84"/>
        <v/>
      </c>
      <c r="AO262" s="1564" t="str">
        <f t="shared" si="85"/>
        <v/>
      </c>
      <c r="AQ262" s="1564" t="str">
        <f t="shared" si="86"/>
        <v/>
      </c>
    </row>
    <row r="263" spans="5:43">
      <c r="E263" s="1564" t="str">
        <f t="shared" si="89"/>
        <v/>
      </c>
      <c r="G263" s="1564" t="str">
        <f t="shared" si="89"/>
        <v/>
      </c>
      <c r="I263" s="1564" t="str">
        <f t="shared" si="69"/>
        <v/>
      </c>
      <c r="K263" s="1564" t="str">
        <f t="shared" si="70"/>
        <v/>
      </c>
      <c r="M263" s="1564" t="str">
        <f t="shared" si="71"/>
        <v/>
      </c>
      <c r="O263" s="1564" t="str">
        <f t="shared" si="72"/>
        <v/>
      </c>
      <c r="Q263" s="1564" t="str">
        <f t="shared" si="73"/>
        <v/>
      </c>
      <c r="S263" s="1564" t="str">
        <f t="shared" si="74"/>
        <v/>
      </c>
      <c r="U263" s="1564" t="str">
        <f t="shared" si="75"/>
        <v/>
      </c>
      <c r="W263" s="1564" t="str">
        <f t="shared" si="76"/>
        <v/>
      </c>
      <c r="Y263" s="1564" t="str">
        <f t="shared" si="77"/>
        <v/>
      </c>
      <c r="AA263" s="1564" t="str">
        <f t="shared" si="78"/>
        <v/>
      </c>
      <c r="AC263" s="1564" t="str">
        <f t="shared" si="79"/>
        <v/>
      </c>
      <c r="AE263" s="1564" t="str">
        <f t="shared" si="80"/>
        <v/>
      </c>
      <c r="AG263" s="1564" t="str">
        <f t="shared" si="81"/>
        <v/>
      </c>
      <c r="AI263" s="1564" t="str">
        <f t="shared" si="82"/>
        <v/>
      </c>
      <c r="AK263" s="1564" t="str">
        <f t="shared" si="83"/>
        <v/>
      </c>
      <c r="AM263" s="1564" t="str">
        <f t="shared" si="84"/>
        <v/>
      </c>
      <c r="AO263" s="1564" t="str">
        <f t="shared" si="85"/>
        <v/>
      </c>
      <c r="AQ263" s="1564" t="str">
        <f t="shared" si="86"/>
        <v/>
      </c>
    </row>
    <row r="264" spans="5:43">
      <c r="E264" s="1564" t="str">
        <f t="shared" si="89"/>
        <v/>
      </c>
      <c r="G264" s="1564" t="str">
        <f t="shared" si="89"/>
        <v/>
      </c>
      <c r="I264" s="1564" t="str">
        <f t="shared" si="69"/>
        <v/>
      </c>
      <c r="K264" s="1564" t="str">
        <f t="shared" si="70"/>
        <v/>
      </c>
      <c r="M264" s="1564" t="str">
        <f t="shared" si="71"/>
        <v/>
      </c>
      <c r="O264" s="1564" t="str">
        <f t="shared" si="72"/>
        <v/>
      </c>
      <c r="Q264" s="1564" t="str">
        <f t="shared" si="73"/>
        <v/>
      </c>
      <c r="S264" s="1564" t="str">
        <f t="shared" si="74"/>
        <v/>
      </c>
      <c r="U264" s="1564" t="str">
        <f t="shared" si="75"/>
        <v/>
      </c>
      <c r="W264" s="1564" t="str">
        <f t="shared" si="76"/>
        <v/>
      </c>
      <c r="Y264" s="1564" t="str">
        <f t="shared" si="77"/>
        <v/>
      </c>
      <c r="AA264" s="1564" t="str">
        <f t="shared" si="78"/>
        <v/>
      </c>
      <c r="AC264" s="1564" t="str">
        <f t="shared" si="79"/>
        <v/>
      </c>
      <c r="AE264" s="1564" t="str">
        <f t="shared" si="80"/>
        <v/>
      </c>
      <c r="AG264" s="1564" t="str">
        <f t="shared" si="81"/>
        <v/>
      </c>
      <c r="AI264" s="1564" t="str">
        <f t="shared" si="82"/>
        <v/>
      </c>
      <c r="AK264" s="1564" t="str">
        <f t="shared" si="83"/>
        <v/>
      </c>
      <c r="AM264" s="1564" t="str">
        <f t="shared" si="84"/>
        <v/>
      </c>
      <c r="AO264" s="1564" t="str">
        <f t="shared" si="85"/>
        <v/>
      </c>
      <c r="AQ264" s="1564" t="str">
        <f t="shared" si="86"/>
        <v/>
      </c>
    </row>
    <row r="265" spans="5:43">
      <c r="E265" s="1564" t="str">
        <f t="shared" si="89"/>
        <v/>
      </c>
      <c r="G265" s="1564" t="str">
        <f t="shared" si="89"/>
        <v/>
      </c>
      <c r="I265" s="1564" t="str">
        <f t="shared" si="69"/>
        <v/>
      </c>
      <c r="K265" s="1564" t="str">
        <f t="shared" si="70"/>
        <v/>
      </c>
      <c r="M265" s="1564" t="str">
        <f t="shared" si="71"/>
        <v/>
      </c>
      <c r="O265" s="1564" t="str">
        <f t="shared" si="72"/>
        <v/>
      </c>
      <c r="Q265" s="1564" t="str">
        <f t="shared" si="73"/>
        <v/>
      </c>
      <c r="S265" s="1564" t="str">
        <f t="shared" si="74"/>
        <v/>
      </c>
      <c r="U265" s="1564" t="str">
        <f t="shared" si="75"/>
        <v/>
      </c>
      <c r="W265" s="1564" t="str">
        <f t="shared" si="76"/>
        <v/>
      </c>
      <c r="Y265" s="1564" t="str">
        <f t="shared" si="77"/>
        <v/>
      </c>
      <c r="AA265" s="1564" t="str">
        <f t="shared" si="78"/>
        <v/>
      </c>
      <c r="AC265" s="1564" t="str">
        <f t="shared" si="79"/>
        <v/>
      </c>
      <c r="AE265" s="1564" t="str">
        <f t="shared" si="80"/>
        <v/>
      </c>
      <c r="AG265" s="1564" t="str">
        <f t="shared" si="81"/>
        <v/>
      </c>
      <c r="AI265" s="1564" t="str">
        <f t="shared" si="82"/>
        <v/>
      </c>
      <c r="AK265" s="1564" t="str">
        <f t="shared" si="83"/>
        <v/>
      </c>
      <c r="AM265" s="1564" t="str">
        <f t="shared" si="84"/>
        <v/>
      </c>
      <c r="AO265" s="1564" t="str">
        <f t="shared" si="85"/>
        <v/>
      </c>
      <c r="AQ265" s="1564" t="str">
        <f t="shared" si="86"/>
        <v/>
      </c>
    </row>
    <row r="266" spans="5:43">
      <c r="E266" s="1564" t="str">
        <f t="shared" si="89"/>
        <v/>
      </c>
      <c r="G266" s="1564" t="str">
        <f t="shared" si="89"/>
        <v/>
      </c>
      <c r="I266" s="1564" t="str">
        <f t="shared" si="69"/>
        <v/>
      </c>
      <c r="K266" s="1564" t="str">
        <f t="shared" si="70"/>
        <v/>
      </c>
      <c r="M266" s="1564" t="str">
        <f t="shared" si="71"/>
        <v/>
      </c>
      <c r="O266" s="1564" t="str">
        <f t="shared" si="72"/>
        <v/>
      </c>
      <c r="Q266" s="1564" t="str">
        <f t="shared" si="73"/>
        <v/>
      </c>
      <c r="S266" s="1564" t="str">
        <f t="shared" si="74"/>
        <v/>
      </c>
      <c r="U266" s="1564" t="str">
        <f t="shared" si="75"/>
        <v/>
      </c>
      <c r="W266" s="1564" t="str">
        <f t="shared" si="76"/>
        <v/>
      </c>
      <c r="Y266" s="1564" t="str">
        <f t="shared" si="77"/>
        <v/>
      </c>
      <c r="AA266" s="1564" t="str">
        <f t="shared" si="78"/>
        <v/>
      </c>
      <c r="AC266" s="1564" t="str">
        <f t="shared" si="79"/>
        <v/>
      </c>
      <c r="AE266" s="1564" t="str">
        <f t="shared" si="80"/>
        <v/>
      </c>
      <c r="AG266" s="1564" t="str">
        <f t="shared" si="81"/>
        <v/>
      </c>
      <c r="AI266" s="1564" t="str">
        <f t="shared" si="82"/>
        <v/>
      </c>
      <c r="AK266" s="1564" t="str">
        <f t="shared" si="83"/>
        <v/>
      </c>
      <c r="AM266" s="1564" t="str">
        <f t="shared" si="84"/>
        <v/>
      </c>
      <c r="AO266" s="1564" t="str">
        <f t="shared" si="85"/>
        <v/>
      </c>
      <c r="AQ266" s="1564" t="str">
        <f t="shared" si="86"/>
        <v/>
      </c>
    </row>
    <row r="267" spans="5:43">
      <c r="E267" s="1564" t="str">
        <f t="shared" si="89"/>
        <v/>
      </c>
      <c r="G267" s="1564" t="str">
        <f t="shared" si="89"/>
        <v/>
      </c>
      <c r="I267" s="1564" t="str">
        <f t="shared" si="69"/>
        <v/>
      </c>
      <c r="K267" s="1564" t="str">
        <f t="shared" si="70"/>
        <v/>
      </c>
      <c r="M267" s="1564" t="str">
        <f t="shared" si="71"/>
        <v/>
      </c>
      <c r="O267" s="1564" t="str">
        <f t="shared" si="72"/>
        <v/>
      </c>
      <c r="Q267" s="1564" t="str">
        <f t="shared" si="73"/>
        <v/>
      </c>
      <c r="S267" s="1564" t="str">
        <f t="shared" si="74"/>
        <v/>
      </c>
      <c r="U267" s="1564" t="str">
        <f t="shared" si="75"/>
        <v/>
      </c>
      <c r="W267" s="1564" t="str">
        <f t="shared" si="76"/>
        <v/>
      </c>
      <c r="Y267" s="1564" t="str">
        <f t="shared" si="77"/>
        <v/>
      </c>
      <c r="AA267" s="1564" t="str">
        <f t="shared" si="78"/>
        <v/>
      </c>
      <c r="AC267" s="1564" t="str">
        <f t="shared" si="79"/>
        <v/>
      </c>
      <c r="AE267" s="1564" t="str">
        <f t="shared" si="80"/>
        <v/>
      </c>
      <c r="AG267" s="1564" t="str">
        <f t="shared" si="81"/>
        <v/>
      </c>
      <c r="AI267" s="1564" t="str">
        <f t="shared" si="82"/>
        <v/>
      </c>
      <c r="AK267" s="1564" t="str">
        <f t="shared" si="83"/>
        <v/>
      </c>
      <c r="AM267" s="1564" t="str">
        <f t="shared" si="84"/>
        <v/>
      </c>
      <c r="AO267" s="1564" t="str">
        <f t="shared" si="85"/>
        <v/>
      </c>
      <c r="AQ267" s="1564" t="str">
        <f t="shared" si="86"/>
        <v/>
      </c>
    </row>
    <row r="268" spans="5:43">
      <c r="E268" s="1564" t="str">
        <f t="shared" si="89"/>
        <v/>
      </c>
      <c r="G268" s="1564" t="str">
        <f t="shared" si="89"/>
        <v/>
      </c>
      <c r="I268" s="1564" t="str">
        <f t="shared" si="69"/>
        <v/>
      </c>
      <c r="K268" s="1564" t="str">
        <f t="shared" si="70"/>
        <v/>
      </c>
      <c r="M268" s="1564" t="str">
        <f t="shared" si="71"/>
        <v/>
      </c>
      <c r="O268" s="1564" t="str">
        <f t="shared" si="72"/>
        <v/>
      </c>
      <c r="Q268" s="1564" t="str">
        <f t="shared" si="73"/>
        <v/>
      </c>
      <c r="S268" s="1564" t="str">
        <f t="shared" si="74"/>
        <v/>
      </c>
      <c r="U268" s="1564" t="str">
        <f t="shared" si="75"/>
        <v/>
      </c>
      <c r="W268" s="1564" t="str">
        <f t="shared" si="76"/>
        <v/>
      </c>
      <c r="Y268" s="1564" t="str">
        <f t="shared" si="77"/>
        <v/>
      </c>
      <c r="AA268" s="1564" t="str">
        <f t="shared" si="78"/>
        <v/>
      </c>
      <c r="AC268" s="1564" t="str">
        <f t="shared" si="79"/>
        <v/>
      </c>
      <c r="AE268" s="1564" t="str">
        <f t="shared" si="80"/>
        <v/>
      </c>
      <c r="AG268" s="1564" t="str">
        <f t="shared" si="81"/>
        <v/>
      </c>
      <c r="AI268" s="1564" t="str">
        <f t="shared" si="82"/>
        <v/>
      </c>
      <c r="AK268" s="1564" t="str">
        <f t="shared" si="83"/>
        <v/>
      </c>
      <c r="AM268" s="1564" t="str">
        <f t="shared" si="84"/>
        <v/>
      </c>
      <c r="AO268" s="1564" t="str">
        <f t="shared" si="85"/>
        <v/>
      </c>
      <c r="AQ268" s="1564" t="str">
        <f t="shared" si="86"/>
        <v/>
      </c>
    </row>
    <row r="269" spans="5:43">
      <c r="E269" s="1564" t="str">
        <f t="shared" ref="E269:G284" si="90">IF(OR($B269=0,D269=0),"",D269/$B269)</f>
        <v/>
      </c>
      <c r="G269" s="1564" t="str">
        <f t="shared" si="90"/>
        <v/>
      </c>
      <c r="I269" s="1564" t="str">
        <f t="shared" ref="I269:I300" si="91">IF(OR($B269=0,H269=0),"",H269/$B269)</f>
        <v/>
      </c>
      <c r="K269" s="1564" t="str">
        <f t="shared" ref="K269:K300" si="92">IF(OR($B269=0,J269=0),"",J269/$B269)</f>
        <v/>
      </c>
      <c r="M269" s="1564" t="str">
        <f t="shared" ref="M269:M300" si="93">IF(OR($B269=0,L269=0),"",L269/$B269)</f>
        <v/>
      </c>
      <c r="O269" s="1564" t="str">
        <f t="shared" ref="O269:O300" si="94">IF(OR($B269=0,N269=0),"",N269/$B269)</f>
        <v/>
      </c>
      <c r="Q269" s="1564" t="str">
        <f t="shared" ref="Q269:Q300" si="95">IF(OR($B269=0,P269=0),"",P269/$B269)</f>
        <v/>
      </c>
      <c r="S269" s="1564" t="str">
        <f t="shared" ref="S269:S300" si="96">IF(OR($B269=0,R269=0),"",R269/$B269)</f>
        <v/>
      </c>
      <c r="U269" s="1564" t="str">
        <f t="shared" ref="U269:U300" si="97">IF(OR($B269=0,T269=0),"",T269/$B269)</f>
        <v/>
      </c>
      <c r="W269" s="1564" t="str">
        <f t="shared" ref="W269:W300" si="98">IF(OR($B269=0,V269=0),"",V269/$B269)</f>
        <v/>
      </c>
      <c r="Y269" s="1564" t="str">
        <f t="shared" ref="Y269:Y300" si="99">IF(OR($B269=0,X269=0),"",X269/$B269)</f>
        <v/>
      </c>
      <c r="AA269" s="1564" t="str">
        <f t="shared" ref="AA269:AA300" si="100">IF(OR($B269=0,Z269=0),"",Z269/$B269)</f>
        <v/>
      </c>
      <c r="AC269" s="1564" t="str">
        <f t="shared" ref="AC269:AC300" si="101">IF(OR($B269=0,AB269=0),"",AB269/$B269)</f>
        <v/>
      </c>
      <c r="AE269" s="1564" t="str">
        <f t="shared" ref="AE269:AE300" si="102">IF(OR($B269=0,AD269=0),"",AD269/$B269)</f>
        <v/>
      </c>
      <c r="AG269" s="1564" t="str">
        <f t="shared" ref="AG269:AG300" si="103">IF(OR($B269=0,AF269=0),"",AF269/$B269)</f>
        <v/>
      </c>
      <c r="AI269" s="1564" t="str">
        <f t="shared" ref="AI269:AI300" si="104">IF(OR($B269=0,AH269=0),"",AH269/$B269)</f>
        <v/>
      </c>
      <c r="AK269" s="1564" t="str">
        <f t="shared" ref="AK269:AK300" si="105">IF(OR($B269=0,AJ269=0),"",AJ269/$B269)</f>
        <v/>
      </c>
      <c r="AM269" s="1564" t="str">
        <f t="shared" ref="AM269:AM300" si="106">IF(OR($B269=0,AL269=0),"",AL269/$B269)</f>
        <v/>
      </c>
      <c r="AO269" s="1564" t="str">
        <f t="shared" ref="AO269:AO300" si="107">IF(OR($B269=0,AN269=0),"",AN269/$B269)</f>
        <v/>
      </c>
      <c r="AQ269" s="1564" t="str">
        <f t="shared" ref="AQ269:AQ300" si="108">IF(OR($B269=0,AP269=0),"",AP269/$B269)</f>
        <v/>
      </c>
    </row>
    <row r="270" spans="5:43">
      <c r="E270" s="1564" t="str">
        <f t="shared" si="90"/>
        <v/>
      </c>
      <c r="G270" s="1564" t="str">
        <f t="shared" si="90"/>
        <v/>
      </c>
      <c r="I270" s="1564" t="str">
        <f t="shared" si="91"/>
        <v/>
      </c>
      <c r="K270" s="1564" t="str">
        <f t="shared" si="92"/>
        <v/>
      </c>
      <c r="M270" s="1564" t="str">
        <f t="shared" si="93"/>
        <v/>
      </c>
      <c r="O270" s="1564" t="str">
        <f t="shared" si="94"/>
        <v/>
      </c>
      <c r="Q270" s="1564" t="str">
        <f t="shared" si="95"/>
        <v/>
      </c>
      <c r="S270" s="1564" t="str">
        <f t="shared" si="96"/>
        <v/>
      </c>
      <c r="U270" s="1564" t="str">
        <f t="shared" si="97"/>
        <v/>
      </c>
      <c r="W270" s="1564" t="str">
        <f t="shared" si="98"/>
        <v/>
      </c>
      <c r="Y270" s="1564" t="str">
        <f t="shared" si="99"/>
        <v/>
      </c>
      <c r="AA270" s="1564" t="str">
        <f t="shared" si="100"/>
        <v/>
      </c>
      <c r="AC270" s="1564" t="str">
        <f t="shared" si="101"/>
        <v/>
      </c>
      <c r="AE270" s="1564" t="str">
        <f t="shared" si="102"/>
        <v/>
      </c>
      <c r="AG270" s="1564" t="str">
        <f t="shared" si="103"/>
        <v/>
      </c>
      <c r="AI270" s="1564" t="str">
        <f t="shared" si="104"/>
        <v/>
      </c>
      <c r="AK270" s="1564" t="str">
        <f t="shared" si="105"/>
        <v/>
      </c>
      <c r="AM270" s="1564" t="str">
        <f t="shared" si="106"/>
        <v/>
      </c>
      <c r="AO270" s="1564" t="str">
        <f t="shared" si="107"/>
        <v/>
      </c>
      <c r="AQ270" s="1564" t="str">
        <f t="shared" si="108"/>
        <v/>
      </c>
    </row>
    <row r="271" spans="5:43">
      <c r="E271" s="1564" t="str">
        <f t="shared" si="90"/>
        <v/>
      </c>
      <c r="G271" s="1564" t="str">
        <f t="shared" si="90"/>
        <v/>
      </c>
      <c r="I271" s="1564" t="str">
        <f t="shared" si="91"/>
        <v/>
      </c>
      <c r="K271" s="1564" t="str">
        <f t="shared" si="92"/>
        <v/>
      </c>
      <c r="M271" s="1564" t="str">
        <f t="shared" si="93"/>
        <v/>
      </c>
      <c r="O271" s="1564" t="str">
        <f t="shared" si="94"/>
        <v/>
      </c>
      <c r="Q271" s="1564" t="str">
        <f t="shared" si="95"/>
        <v/>
      </c>
      <c r="S271" s="1564" t="str">
        <f t="shared" si="96"/>
        <v/>
      </c>
      <c r="U271" s="1564" t="str">
        <f t="shared" si="97"/>
        <v/>
      </c>
      <c r="W271" s="1564" t="str">
        <f t="shared" si="98"/>
        <v/>
      </c>
      <c r="Y271" s="1564" t="str">
        <f t="shared" si="99"/>
        <v/>
      </c>
      <c r="AA271" s="1564" t="str">
        <f t="shared" si="100"/>
        <v/>
      </c>
      <c r="AC271" s="1564" t="str">
        <f t="shared" si="101"/>
        <v/>
      </c>
      <c r="AE271" s="1564" t="str">
        <f t="shared" si="102"/>
        <v/>
      </c>
      <c r="AG271" s="1564" t="str">
        <f t="shared" si="103"/>
        <v/>
      </c>
      <c r="AI271" s="1564" t="str">
        <f t="shared" si="104"/>
        <v/>
      </c>
      <c r="AK271" s="1564" t="str">
        <f t="shared" si="105"/>
        <v/>
      </c>
      <c r="AM271" s="1564" t="str">
        <f t="shared" si="106"/>
        <v/>
      </c>
      <c r="AO271" s="1564" t="str">
        <f t="shared" si="107"/>
        <v/>
      </c>
      <c r="AQ271" s="1564" t="str">
        <f t="shared" si="108"/>
        <v/>
      </c>
    </row>
    <row r="272" spans="5:43">
      <c r="E272" s="1564" t="str">
        <f t="shared" si="90"/>
        <v/>
      </c>
      <c r="G272" s="1564" t="str">
        <f t="shared" si="90"/>
        <v/>
      </c>
      <c r="I272" s="1564" t="str">
        <f t="shared" si="91"/>
        <v/>
      </c>
      <c r="K272" s="1564" t="str">
        <f t="shared" si="92"/>
        <v/>
      </c>
      <c r="M272" s="1564" t="str">
        <f t="shared" si="93"/>
        <v/>
      </c>
      <c r="O272" s="1564" t="str">
        <f t="shared" si="94"/>
        <v/>
      </c>
      <c r="Q272" s="1564" t="str">
        <f t="shared" si="95"/>
        <v/>
      </c>
      <c r="S272" s="1564" t="str">
        <f t="shared" si="96"/>
        <v/>
      </c>
      <c r="U272" s="1564" t="str">
        <f t="shared" si="97"/>
        <v/>
      </c>
      <c r="W272" s="1564" t="str">
        <f t="shared" si="98"/>
        <v/>
      </c>
      <c r="Y272" s="1564" t="str">
        <f t="shared" si="99"/>
        <v/>
      </c>
      <c r="AA272" s="1564" t="str">
        <f t="shared" si="100"/>
        <v/>
      </c>
      <c r="AC272" s="1564" t="str">
        <f t="shared" si="101"/>
        <v/>
      </c>
      <c r="AE272" s="1564" t="str">
        <f t="shared" si="102"/>
        <v/>
      </c>
      <c r="AG272" s="1564" t="str">
        <f t="shared" si="103"/>
        <v/>
      </c>
      <c r="AI272" s="1564" t="str">
        <f t="shared" si="104"/>
        <v/>
      </c>
      <c r="AK272" s="1564" t="str">
        <f t="shared" si="105"/>
        <v/>
      </c>
      <c r="AM272" s="1564" t="str">
        <f t="shared" si="106"/>
        <v/>
      </c>
      <c r="AO272" s="1564" t="str">
        <f t="shared" si="107"/>
        <v/>
      </c>
      <c r="AQ272" s="1564" t="str">
        <f t="shared" si="108"/>
        <v/>
      </c>
    </row>
    <row r="273" spans="5:43">
      <c r="E273" s="1564" t="str">
        <f t="shared" si="90"/>
        <v/>
      </c>
      <c r="G273" s="1564" t="str">
        <f t="shared" si="90"/>
        <v/>
      </c>
      <c r="I273" s="1564" t="str">
        <f t="shared" si="91"/>
        <v/>
      </c>
      <c r="K273" s="1564" t="str">
        <f t="shared" si="92"/>
        <v/>
      </c>
      <c r="M273" s="1564" t="str">
        <f t="shared" si="93"/>
        <v/>
      </c>
      <c r="O273" s="1564" t="str">
        <f t="shared" si="94"/>
        <v/>
      </c>
      <c r="Q273" s="1564" t="str">
        <f t="shared" si="95"/>
        <v/>
      </c>
      <c r="S273" s="1564" t="str">
        <f t="shared" si="96"/>
        <v/>
      </c>
      <c r="U273" s="1564" t="str">
        <f t="shared" si="97"/>
        <v/>
      </c>
      <c r="W273" s="1564" t="str">
        <f t="shared" si="98"/>
        <v/>
      </c>
      <c r="Y273" s="1564" t="str">
        <f t="shared" si="99"/>
        <v/>
      </c>
      <c r="AA273" s="1564" t="str">
        <f t="shared" si="100"/>
        <v/>
      </c>
      <c r="AC273" s="1564" t="str">
        <f t="shared" si="101"/>
        <v/>
      </c>
      <c r="AE273" s="1564" t="str">
        <f t="shared" si="102"/>
        <v/>
      </c>
      <c r="AG273" s="1564" t="str">
        <f t="shared" si="103"/>
        <v/>
      </c>
      <c r="AI273" s="1564" t="str">
        <f t="shared" si="104"/>
        <v/>
      </c>
      <c r="AK273" s="1564" t="str">
        <f t="shared" si="105"/>
        <v/>
      </c>
      <c r="AM273" s="1564" t="str">
        <f t="shared" si="106"/>
        <v/>
      </c>
      <c r="AO273" s="1564" t="str">
        <f t="shared" si="107"/>
        <v/>
      </c>
      <c r="AQ273" s="1564" t="str">
        <f t="shared" si="108"/>
        <v/>
      </c>
    </row>
    <row r="274" spans="5:43">
      <c r="E274" s="1564" t="str">
        <f t="shared" si="90"/>
        <v/>
      </c>
      <c r="G274" s="1564" t="str">
        <f t="shared" si="90"/>
        <v/>
      </c>
      <c r="I274" s="1564" t="str">
        <f t="shared" si="91"/>
        <v/>
      </c>
      <c r="K274" s="1564" t="str">
        <f t="shared" si="92"/>
        <v/>
      </c>
      <c r="M274" s="1564" t="str">
        <f t="shared" si="93"/>
        <v/>
      </c>
      <c r="O274" s="1564" t="str">
        <f t="shared" si="94"/>
        <v/>
      </c>
      <c r="Q274" s="1564" t="str">
        <f t="shared" si="95"/>
        <v/>
      </c>
      <c r="S274" s="1564" t="str">
        <f t="shared" si="96"/>
        <v/>
      </c>
      <c r="U274" s="1564" t="str">
        <f t="shared" si="97"/>
        <v/>
      </c>
      <c r="W274" s="1564" t="str">
        <f t="shared" si="98"/>
        <v/>
      </c>
      <c r="Y274" s="1564" t="str">
        <f t="shared" si="99"/>
        <v/>
      </c>
      <c r="AA274" s="1564" t="str">
        <f t="shared" si="100"/>
        <v/>
      </c>
      <c r="AC274" s="1564" t="str">
        <f t="shared" si="101"/>
        <v/>
      </c>
      <c r="AE274" s="1564" t="str">
        <f t="shared" si="102"/>
        <v/>
      </c>
      <c r="AG274" s="1564" t="str">
        <f t="shared" si="103"/>
        <v/>
      </c>
      <c r="AI274" s="1564" t="str">
        <f t="shared" si="104"/>
        <v/>
      </c>
      <c r="AK274" s="1564" t="str">
        <f t="shared" si="105"/>
        <v/>
      </c>
      <c r="AM274" s="1564" t="str">
        <f t="shared" si="106"/>
        <v/>
      </c>
      <c r="AO274" s="1564" t="str">
        <f t="shared" si="107"/>
        <v/>
      </c>
      <c r="AQ274" s="1564" t="str">
        <f t="shared" si="108"/>
        <v/>
      </c>
    </row>
    <row r="275" spans="5:43">
      <c r="E275" s="1564" t="str">
        <f t="shared" si="90"/>
        <v/>
      </c>
      <c r="G275" s="1564" t="str">
        <f t="shared" si="90"/>
        <v/>
      </c>
      <c r="I275" s="1564" t="str">
        <f t="shared" si="91"/>
        <v/>
      </c>
      <c r="K275" s="1564" t="str">
        <f t="shared" si="92"/>
        <v/>
      </c>
      <c r="M275" s="1564" t="str">
        <f t="shared" si="93"/>
        <v/>
      </c>
      <c r="O275" s="1564" t="str">
        <f t="shared" si="94"/>
        <v/>
      </c>
      <c r="Q275" s="1564" t="str">
        <f t="shared" si="95"/>
        <v/>
      </c>
      <c r="S275" s="1564" t="str">
        <f t="shared" si="96"/>
        <v/>
      </c>
      <c r="U275" s="1564" t="str">
        <f t="shared" si="97"/>
        <v/>
      </c>
      <c r="W275" s="1564" t="str">
        <f t="shared" si="98"/>
        <v/>
      </c>
      <c r="Y275" s="1564" t="str">
        <f t="shared" si="99"/>
        <v/>
      </c>
      <c r="AA275" s="1564" t="str">
        <f t="shared" si="100"/>
        <v/>
      </c>
      <c r="AC275" s="1564" t="str">
        <f t="shared" si="101"/>
        <v/>
      </c>
      <c r="AE275" s="1564" t="str">
        <f t="shared" si="102"/>
        <v/>
      </c>
      <c r="AG275" s="1564" t="str">
        <f t="shared" si="103"/>
        <v/>
      </c>
      <c r="AI275" s="1564" t="str">
        <f t="shared" si="104"/>
        <v/>
      </c>
      <c r="AK275" s="1564" t="str">
        <f t="shared" si="105"/>
        <v/>
      </c>
      <c r="AM275" s="1564" t="str">
        <f t="shared" si="106"/>
        <v/>
      </c>
      <c r="AO275" s="1564" t="str">
        <f t="shared" si="107"/>
        <v/>
      </c>
      <c r="AQ275" s="1564" t="str">
        <f t="shared" si="108"/>
        <v/>
      </c>
    </row>
    <row r="276" spans="5:43">
      <c r="E276" s="1564" t="str">
        <f t="shared" si="90"/>
        <v/>
      </c>
      <c r="G276" s="1564" t="str">
        <f t="shared" si="90"/>
        <v/>
      </c>
      <c r="I276" s="1564" t="str">
        <f t="shared" si="91"/>
        <v/>
      </c>
      <c r="K276" s="1564" t="str">
        <f t="shared" si="92"/>
        <v/>
      </c>
      <c r="M276" s="1564" t="str">
        <f t="shared" si="93"/>
        <v/>
      </c>
      <c r="O276" s="1564" t="str">
        <f t="shared" si="94"/>
        <v/>
      </c>
      <c r="Q276" s="1564" t="str">
        <f t="shared" si="95"/>
        <v/>
      </c>
      <c r="S276" s="1564" t="str">
        <f t="shared" si="96"/>
        <v/>
      </c>
      <c r="U276" s="1564" t="str">
        <f t="shared" si="97"/>
        <v/>
      </c>
      <c r="W276" s="1564" t="str">
        <f t="shared" si="98"/>
        <v/>
      </c>
      <c r="Y276" s="1564" t="str">
        <f t="shared" si="99"/>
        <v/>
      </c>
      <c r="AA276" s="1564" t="str">
        <f t="shared" si="100"/>
        <v/>
      </c>
      <c r="AC276" s="1564" t="str">
        <f t="shared" si="101"/>
        <v/>
      </c>
      <c r="AE276" s="1564" t="str">
        <f t="shared" si="102"/>
        <v/>
      </c>
      <c r="AG276" s="1564" t="str">
        <f t="shared" si="103"/>
        <v/>
      </c>
      <c r="AI276" s="1564" t="str">
        <f t="shared" si="104"/>
        <v/>
      </c>
      <c r="AK276" s="1564" t="str">
        <f t="shared" si="105"/>
        <v/>
      </c>
      <c r="AM276" s="1564" t="str">
        <f t="shared" si="106"/>
        <v/>
      </c>
      <c r="AO276" s="1564" t="str">
        <f t="shared" si="107"/>
        <v/>
      </c>
      <c r="AQ276" s="1564" t="str">
        <f t="shared" si="108"/>
        <v/>
      </c>
    </row>
    <row r="277" spans="5:43">
      <c r="E277" s="1564" t="str">
        <f t="shared" si="90"/>
        <v/>
      </c>
      <c r="G277" s="1564" t="str">
        <f t="shared" si="90"/>
        <v/>
      </c>
      <c r="I277" s="1564" t="str">
        <f t="shared" si="91"/>
        <v/>
      </c>
      <c r="K277" s="1564" t="str">
        <f t="shared" si="92"/>
        <v/>
      </c>
      <c r="M277" s="1564" t="str">
        <f t="shared" si="93"/>
        <v/>
      </c>
      <c r="O277" s="1564" t="str">
        <f t="shared" si="94"/>
        <v/>
      </c>
      <c r="Q277" s="1564" t="str">
        <f t="shared" si="95"/>
        <v/>
      </c>
      <c r="S277" s="1564" t="str">
        <f t="shared" si="96"/>
        <v/>
      </c>
      <c r="U277" s="1564" t="str">
        <f t="shared" si="97"/>
        <v/>
      </c>
      <c r="W277" s="1564" t="str">
        <f t="shared" si="98"/>
        <v/>
      </c>
      <c r="Y277" s="1564" t="str">
        <f t="shared" si="99"/>
        <v/>
      </c>
      <c r="AA277" s="1564" t="str">
        <f t="shared" si="100"/>
        <v/>
      </c>
      <c r="AC277" s="1564" t="str">
        <f t="shared" si="101"/>
        <v/>
      </c>
      <c r="AE277" s="1564" t="str">
        <f t="shared" si="102"/>
        <v/>
      </c>
      <c r="AG277" s="1564" t="str">
        <f t="shared" si="103"/>
        <v/>
      </c>
      <c r="AI277" s="1564" t="str">
        <f t="shared" si="104"/>
        <v/>
      </c>
      <c r="AK277" s="1564" t="str">
        <f t="shared" si="105"/>
        <v/>
      </c>
      <c r="AM277" s="1564" t="str">
        <f t="shared" si="106"/>
        <v/>
      </c>
      <c r="AO277" s="1564" t="str">
        <f t="shared" si="107"/>
        <v/>
      </c>
      <c r="AQ277" s="1564" t="str">
        <f t="shared" si="108"/>
        <v/>
      </c>
    </row>
    <row r="278" spans="5:43">
      <c r="E278" s="1564" t="str">
        <f t="shared" si="90"/>
        <v/>
      </c>
      <c r="G278" s="1564" t="str">
        <f t="shared" si="90"/>
        <v/>
      </c>
      <c r="I278" s="1564" t="str">
        <f t="shared" si="91"/>
        <v/>
      </c>
      <c r="K278" s="1564" t="str">
        <f t="shared" si="92"/>
        <v/>
      </c>
      <c r="M278" s="1564" t="str">
        <f t="shared" si="93"/>
        <v/>
      </c>
      <c r="O278" s="1564" t="str">
        <f t="shared" si="94"/>
        <v/>
      </c>
      <c r="Q278" s="1564" t="str">
        <f t="shared" si="95"/>
        <v/>
      </c>
      <c r="S278" s="1564" t="str">
        <f t="shared" si="96"/>
        <v/>
      </c>
      <c r="U278" s="1564" t="str">
        <f t="shared" si="97"/>
        <v/>
      </c>
      <c r="W278" s="1564" t="str">
        <f t="shared" si="98"/>
        <v/>
      </c>
      <c r="Y278" s="1564" t="str">
        <f t="shared" si="99"/>
        <v/>
      </c>
      <c r="AA278" s="1564" t="str">
        <f t="shared" si="100"/>
        <v/>
      </c>
      <c r="AC278" s="1564" t="str">
        <f t="shared" si="101"/>
        <v/>
      </c>
      <c r="AE278" s="1564" t="str">
        <f t="shared" si="102"/>
        <v/>
      </c>
      <c r="AG278" s="1564" t="str">
        <f t="shared" si="103"/>
        <v/>
      </c>
      <c r="AI278" s="1564" t="str">
        <f t="shared" si="104"/>
        <v/>
      </c>
      <c r="AK278" s="1564" t="str">
        <f t="shared" si="105"/>
        <v/>
      </c>
      <c r="AM278" s="1564" t="str">
        <f t="shared" si="106"/>
        <v/>
      </c>
      <c r="AO278" s="1564" t="str">
        <f t="shared" si="107"/>
        <v/>
      </c>
      <c r="AQ278" s="1564" t="str">
        <f t="shared" si="108"/>
        <v/>
      </c>
    </row>
    <row r="279" spans="5:43">
      <c r="E279" s="1564" t="str">
        <f t="shared" si="90"/>
        <v/>
      </c>
      <c r="G279" s="1564" t="str">
        <f t="shared" si="90"/>
        <v/>
      </c>
      <c r="I279" s="1564" t="str">
        <f t="shared" si="91"/>
        <v/>
      </c>
      <c r="K279" s="1564" t="str">
        <f t="shared" si="92"/>
        <v/>
      </c>
      <c r="M279" s="1564" t="str">
        <f t="shared" si="93"/>
        <v/>
      </c>
      <c r="O279" s="1564" t="str">
        <f t="shared" si="94"/>
        <v/>
      </c>
      <c r="Q279" s="1564" t="str">
        <f t="shared" si="95"/>
        <v/>
      </c>
      <c r="S279" s="1564" t="str">
        <f t="shared" si="96"/>
        <v/>
      </c>
      <c r="U279" s="1564" t="str">
        <f t="shared" si="97"/>
        <v/>
      </c>
      <c r="W279" s="1564" t="str">
        <f t="shared" si="98"/>
        <v/>
      </c>
      <c r="Y279" s="1564" t="str">
        <f t="shared" si="99"/>
        <v/>
      </c>
      <c r="AA279" s="1564" t="str">
        <f t="shared" si="100"/>
        <v/>
      </c>
      <c r="AC279" s="1564" t="str">
        <f t="shared" si="101"/>
        <v/>
      </c>
      <c r="AE279" s="1564" t="str">
        <f t="shared" si="102"/>
        <v/>
      </c>
      <c r="AG279" s="1564" t="str">
        <f t="shared" si="103"/>
        <v/>
      </c>
      <c r="AI279" s="1564" t="str">
        <f t="shared" si="104"/>
        <v/>
      </c>
      <c r="AK279" s="1564" t="str">
        <f t="shared" si="105"/>
        <v/>
      </c>
      <c r="AM279" s="1564" t="str">
        <f t="shared" si="106"/>
        <v/>
      </c>
      <c r="AO279" s="1564" t="str">
        <f t="shared" si="107"/>
        <v/>
      </c>
      <c r="AQ279" s="1564" t="str">
        <f t="shared" si="108"/>
        <v/>
      </c>
    </row>
    <row r="280" spans="5:43">
      <c r="E280" s="1564" t="str">
        <f t="shared" si="90"/>
        <v/>
      </c>
      <c r="G280" s="1564" t="str">
        <f t="shared" si="90"/>
        <v/>
      </c>
      <c r="I280" s="1564" t="str">
        <f t="shared" si="91"/>
        <v/>
      </c>
      <c r="K280" s="1564" t="str">
        <f t="shared" si="92"/>
        <v/>
      </c>
      <c r="M280" s="1564" t="str">
        <f t="shared" si="93"/>
        <v/>
      </c>
      <c r="O280" s="1564" t="str">
        <f t="shared" si="94"/>
        <v/>
      </c>
      <c r="Q280" s="1564" t="str">
        <f t="shared" si="95"/>
        <v/>
      </c>
      <c r="S280" s="1564" t="str">
        <f t="shared" si="96"/>
        <v/>
      </c>
      <c r="U280" s="1564" t="str">
        <f t="shared" si="97"/>
        <v/>
      </c>
      <c r="W280" s="1564" t="str">
        <f t="shared" si="98"/>
        <v/>
      </c>
      <c r="Y280" s="1564" t="str">
        <f t="shared" si="99"/>
        <v/>
      </c>
      <c r="AA280" s="1564" t="str">
        <f t="shared" si="100"/>
        <v/>
      </c>
      <c r="AC280" s="1564" t="str">
        <f t="shared" si="101"/>
        <v/>
      </c>
      <c r="AE280" s="1564" t="str">
        <f t="shared" si="102"/>
        <v/>
      </c>
      <c r="AG280" s="1564" t="str">
        <f t="shared" si="103"/>
        <v/>
      </c>
      <c r="AI280" s="1564" t="str">
        <f t="shared" si="104"/>
        <v/>
      </c>
      <c r="AK280" s="1564" t="str">
        <f t="shared" si="105"/>
        <v/>
      </c>
      <c r="AM280" s="1564" t="str">
        <f t="shared" si="106"/>
        <v/>
      </c>
      <c r="AO280" s="1564" t="str">
        <f t="shared" si="107"/>
        <v/>
      </c>
      <c r="AQ280" s="1564" t="str">
        <f t="shared" si="108"/>
        <v/>
      </c>
    </row>
    <row r="281" spans="5:43">
      <c r="E281" s="1564" t="str">
        <f t="shared" si="90"/>
        <v/>
      </c>
      <c r="G281" s="1564" t="str">
        <f t="shared" si="90"/>
        <v/>
      </c>
      <c r="I281" s="1564" t="str">
        <f t="shared" si="91"/>
        <v/>
      </c>
      <c r="K281" s="1564" t="str">
        <f t="shared" si="92"/>
        <v/>
      </c>
      <c r="M281" s="1564" t="str">
        <f t="shared" si="93"/>
        <v/>
      </c>
      <c r="O281" s="1564" t="str">
        <f t="shared" si="94"/>
        <v/>
      </c>
      <c r="Q281" s="1564" t="str">
        <f t="shared" si="95"/>
        <v/>
      </c>
      <c r="S281" s="1564" t="str">
        <f t="shared" si="96"/>
        <v/>
      </c>
      <c r="U281" s="1564" t="str">
        <f t="shared" si="97"/>
        <v/>
      </c>
      <c r="W281" s="1564" t="str">
        <f t="shared" si="98"/>
        <v/>
      </c>
      <c r="Y281" s="1564" t="str">
        <f t="shared" si="99"/>
        <v/>
      </c>
      <c r="AA281" s="1564" t="str">
        <f t="shared" si="100"/>
        <v/>
      </c>
      <c r="AC281" s="1564" t="str">
        <f t="shared" si="101"/>
        <v/>
      </c>
      <c r="AE281" s="1564" t="str">
        <f t="shared" si="102"/>
        <v/>
      </c>
      <c r="AG281" s="1564" t="str">
        <f t="shared" si="103"/>
        <v/>
      </c>
      <c r="AI281" s="1564" t="str">
        <f t="shared" si="104"/>
        <v/>
      </c>
      <c r="AK281" s="1564" t="str">
        <f t="shared" si="105"/>
        <v/>
      </c>
      <c r="AM281" s="1564" t="str">
        <f t="shared" si="106"/>
        <v/>
      </c>
      <c r="AO281" s="1564" t="str">
        <f t="shared" si="107"/>
        <v/>
      </c>
      <c r="AQ281" s="1564" t="str">
        <f t="shared" si="108"/>
        <v/>
      </c>
    </row>
    <row r="282" spans="5:43">
      <c r="E282" s="1564" t="str">
        <f t="shared" si="90"/>
        <v/>
      </c>
      <c r="G282" s="1564" t="str">
        <f t="shared" si="90"/>
        <v/>
      </c>
      <c r="I282" s="1564" t="str">
        <f t="shared" si="91"/>
        <v/>
      </c>
      <c r="K282" s="1564" t="str">
        <f t="shared" si="92"/>
        <v/>
      </c>
      <c r="M282" s="1564" t="str">
        <f t="shared" si="93"/>
        <v/>
      </c>
      <c r="O282" s="1564" t="str">
        <f t="shared" si="94"/>
        <v/>
      </c>
      <c r="Q282" s="1564" t="str">
        <f t="shared" si="95"/>
        <v/>
      </c>
      <c r="S282" s="1564" t="str">
        <f t="shared" si="96"/>
        <v/>
      </c>
      <c r="U282" s="1564" t="str">
        <f t="shared" si="97"/>
        <v/>
      </c>
      <c r="W282" s="1564" t="str">
        <f t="shared" si="98"/>
        <v/>
      </c>
      <c r="Y282" s="1564" t="str">
        <f t="shared" si="99"/>
        <v/>
      </c>
      <c r="AA282" s="1564" t="str">
        <f t="shared" si="100"/>
        <v/>
      </c>
      <c r="AC282" s="1564" t="str">
        <f t="shared" si="101"/>
        <v/>
      </c>
      <c r="AE282" s="1564" t="str">
        <f t="shared" si="102"/>
        <v/>
      </c>
      <c r="AG282" s="1564" t="str">
        <f t="shared" si="103"/>
        <v/>
      </c>
      <c r="AI282" s="1564" t="str">
        <f t="shared" si="104"/>
        <v/>
      </c>
      <c r="AK282" s="1564" t="str">
        <f t="shared" si="105"/>
        <v/>
      </c>
      <c r="AM282" s="1564" t="str">
        <f t="shared" si="106"/>
        <v/>
      </c>
      <c r="AO282" s="1564" t="str">
        <f t="shared" si="107"/>
        <v/>
      </c>
      <c r="AQ282" s="1564" t="str">
        <f t="shared" si="108"/>
        <v/>
      </c>
    </row>
    <row r="283" spans="5:43">
      <c r="E283" s="1564" t="str">
        <f t="shared" si="90"/>
        <v/>
      </c>
      <c r="G283" s="1564" t="str">
        <f t="shared" si="90"/>
        <v/>
      </c>
      <c r="I283" s="1564" t="str">
        <f t="shared" si="91"/>
        <v/>
      </c>
      <c r="K283" s="1564" t="str">
        <f t="shared" si="92"/>
        <v/>
      </c>
      <c r="M283" s="1564" t="str">
        <f t="shared" si="93"/>
        <v/>
      </c>
      <c r="O283" s="1564" t="str">
        <f t="shared" si="94"/>
        <v/>
      </c>
      <c r="Q283" s="1564" t="str">
        <f t="shared" si="95"/>
        <v/>
      </c>
      <c r="S283" s="1564" t="str">
        <f t="shared" si="96"/>
        <v/>
      </c>
      <c r="U283" s="1564" t="str">
        <f t="shared" si="97"/>
        <v/>
      </c>
      <c r="W283" s="1564" t="str">
        <f t="shared" si="98"/>
        <v/>
      </c>
      <c r="Y283" s="1564" t="str">
        <f t="shared" si="99"/>
        <v/>
      </c>
      <c r="AA283" s="1564" t="str">
        <f t="shared" si="100"/>
        <v/>
      </c>
      <c r="AC283" s="1564" t="str">
        <f t="shared" si="101"/>
        <v/>
      </c>
      <c r="AE283" s="1564" t="str">
        <f t="shared" si="102"/>
        <v/>
      </c>
      <c r="AG283" s="1564" t="str">
        <f t="shared" si="103"/>
        <v/>
      </c>
      <c r="AI283" s="1564" t="str">
        <f t="shared" si="104"/>
        <v/>
      </c>
      <c r="AK283" s="1564" t="str">
        <f t="shared" si="105"/>
        <v/>
      </c>
      <c r="AM283" s="1564" t="str">
        <f t="shared" si="106"/>
        <v/>
      </c>
      <c r="AO283" s="1564" t="str">
        <f t="shared" si="107"/>
        <v/>
      </c>
      <c r="AQ283" s="1564" t="str">
        <f t="shared" si="108"/>
        <v/>
      </c>
    </row>
    <row r="284" spans="5:43">
      <c r="E284" s="1564" t="str">
        <f t="shared" si="90"/>
        <v/>
      </c>
      <c r="G284" s="1564" t="str">
        <f t="shared" si="90"/>
        <v/>
      </c>
      <c r="I284" s="1564" t="str">
        <f t="shared" si="91"/>
        <v/>
      </c>
      <c r="K284" s="1564" t="str">
        <f t="shared" si="92"/>
        <v/>
      </c>
      <c r="M284" s="1564" t="str">
        <f t="shared" si="93"/>
        <v/>
      </c>
      <c r="O284" s="1564" t="str">
        <f t="shared" si="94"/>
        <v/>
      </c>
      <c r="Q284" s="1564" t="str">
        <f t="shared" si="95"/>
        <v/>
      </c>
      <c r="S284" s="1564" t="str">
        <f t="shared" si="96"/>
        <v/>
      </c>
      <c r="U284" s="1564" t="str">
        <f t="shared" si="97"/>
        <v/>
      </c>
      <c r="W284" s="1564" t="str">
        <f t="shared" si="98"/>
        <v/>
      </c>
      <c r="Y284" s="1564" t="str">
        <f t="shared" si="99"/>
        <v/>
      </c>
      <c r="AA284" s="1564" t="str">
        <f t="shared" si="100"/>
        <v/>
      </c>
      <c r="AC284" s="1564" t="str">
        <f t="shared" si="101"/>
        <v/>
      </c>
      <c r="AE284" s="1564" t="str">
        <f t="shared" si="102"/>
        <v/>
      </c>
      <c r="AG284" s="1564" t="str">
        <f t="shared" si="103"/>
        <v/>
      </c>
      <c r="AI284" s="1564" t="str">
        <f t="shared" si="104"/>
        <v/>
      </c>
      <c r="AK284" s="1564" t="str">
        <f t="shared" si="105"/>
        <v/>
      </c>
      <c r="AM284" s="1564" t="str">
        <f t="shared" si="106"/>
        <v/>
      </c>
      <c r="AO284" s="1564" t="str">
        <f t="shared" si="107"/>
        <v/>
      </c>
      <c r="AQ284" s="1564" t="str">
        <f t="shared" si="108"/>
        <v/>
      </c>
    </row>
    <row r="285" spans="5:43">
      <c r="E285" s="1564" t="str">
        <f t="shared" ref="E285:G300" si="109">IF(OR($B285=0,D285=0),"",D285/$B285)</f>
        <v/>
      </c>
      <c r="G285" s="1564" t="str">
        <f t="shared" si="109"/>
        <v/>
      </c>
      <c r="I285" s="1564" t="str">
        <f t="shared" si="91"/>
        <v/>
      </c>
      <c r="K285" s="1564" t="str">
        <f t="shared" si="92"/>
        <v/>
      </c>
      <c r="M285" s="1564" t="str">
        <f t="shared" si="93"/>
        <v/>
      </c>
      <c r="O285" s="1564" t="str">
        <f t="shared" si="94"/>
        <v/>
      </c>
      <c r="Q285" s="1564" t="str">
        <f t="shared" si="95"/>
        <v/>
      </c>
      <c r="S285" s="1564" t="str">
        <f t="shared" si="96"/>
        <v/>
      </c>
      <c r="U285" s="1564" t="str">
        <f t="shared" si="97"/>
        <v/>
      </c>
      <c r="W285" s="1564" t="str">
        <f t="shared" si="98"/>
        <v/>
      </c>
      <c r="Y285" s="1564" t="str">
        <f t="shared" si="99"/>
        <v/>
      </c>
      <c r="AA285" s="1564" t="str">
        <f t="shared" si="100"/>
        <v/>
      </c>
      <c r="AC285" s="1564" t="str">
        <f t="shared" si="101"/>
        <v/>
      </c>
      <c r="AE285" s="1564" t="str">
        <f t="shared" si="102"/>
        <v/>
      </c>
      <c r="AG285" s="1564" t="str">
        <f t="shared" si="103"/>
        <v/>
      </c>
      <c r="AI285" s="1564" t="str">
        <f t="shared" si="104"/>
        <v/>
      </c>
      <c r="AK285" s="1564" t="str">
        <f t="shared" si="105"/>
        <v/>
      </c>
      <c r="AM285" s="1564" t="str">
        <f t="shared" si="106"/>
        <v/>
      </c>
      <c r="AO285" s="1564" t="str">
        <f t="shared" si="107"/>
        <v/>
      </c>
      <c r="AQ285" s="1564" t="str">
        <f t="shared" si="108"/>
        <v/>
      </c>
    </row>
    <row r="286" spans="5:43">
      <c r="E286" s="1564" t="str">
        <f t="shared" si="109"/>
        <v/>
      </c>
      <c r="G286" s="1564" t="str">
        <f t="shared" si="109"/>
        <v/>
      </c>
      <c r="I286" s="1564" t="str">
        <f t="shared" si="91"/>
        <v/>
      </c>
      <c r="K286" s="1564" t="str">
        <f t="shared" si="92"/>
        <v/>
      </c>
      <c r="M286" s="1564" t="str">
        <f t="shared" si="93"/>
        <v/>
      </c>
      <c r="O286" s="1564" t="str">
        <f t="shared" si="94"/>
        <v/>
      </c>
      <c r="Q286" s="1564" t="str">
        <f t="shared" si="95"/>
        <v/>
      </c>
      <c r="S286" s="1564" t="str">
        <f t="shared" si="96"/>
        <v/>
      </c>
      <c r="U286" s="1564" t="str">
        <f t="shared" si="97"/>
        <v/>
      </c>
      <c r="W286" s="1564" t="str">
        <f t="shared" si="98"/>
        <v/>
      </c>
      <c r="Y286" s="1564" t="str">
        <f t="shared" si="99"/>
        <v/>
      </c>
      <c r="AA286" s="1564" t="str">
        <f t="shared" si="100"/>
        <v/>
      </c>
      <c r="AC286" s="1564" t="str">
        <f t="shared" si="101"/>
        <v/>
      </c>
      <c r="AE286" s="1564" t="str">
        <f t="shared" si="102"/>
        <v/>
      </c>
      <c r="AG286" s="1564" t="str">
        <f t="shared" si="103"/>
        <v/>
      </c>
      <c r="AI286" s="1564" t="str">
        <f t="shared" si="104"/>
        <v/>
      </c>
      <c r="AK286" s="1564" t="str">
        <f t="shared" si="105"/>
        <v/>
      </c>
      <c r="AM286" s="1564" t="str">
        <f t="shared" si="106"/>
        <v/>
      </c>
      <c r="AO286" s="1564" t="str">
        <f t="shared" si="107"/>
        <v/>
      </c>
      <c r="AQ286" s="1564" t="str">
        <f t="shared" si="108"/>
        <v/>
      </c>
    </row>
    <row r="287" spans="5:43">
      <c r="E287" s="1564" t="str">
        <f t="shared" si="109"/>
        <v/>
      </c>
      <c r="G287" s="1564" t="str">
        <f t="shared" si="109"/>
        <v/>
      </c>
      <c r="I287" s="1564" t="str">
        <f t="shared" si="91"/>
        <v/>
      </c>
      <c r="K287" s="1564" t="str">
        <f t="shared" si="92"/>
        <v/>
      </c>
      <c r="M287" s="1564" t="str">
        <f t="shared" si="93"/>
        <v/>
      </c>
      <c r="O287" s="1564" t="str">
        <f t="shared" si="94"/>
        <v/>
      </c>
      <c r="Q287" s="1564" t="str">
        <f t="shared" si="95"/>
        <v/>
      </c>
      <c r="S287" s="1564" t="str">
        <f t="shared" si="96"/>
        <v/>
      </c>
      <c r="U287" s="1564" t="str">
        <f t="shared" si="97"/>
        <v/>
      </c>
      <c r="W287" s="1564" t="str">
        <f t="shared" si="98"/>
        <v/>
      </c>
      <c r="Y287" s="1564" t="str">
        <f t="shared" si="99"/>
        <v/>
      </c>
      <c r="AA287" s="1564" t="str">
        <f t="shared" si="100"/>
        <v/>
      </c>
      <c r="AC287" s="1564" t="str">
        <f t="shared" si="101"/>
        <v/>
      </c>
      <c r="AE287" s="1564" t="str">
        <f t="shared" si="102"/>
        <v/>
      </c>
      <c r="AG287" s="1564" t="str">
        <f t="shared" si="103"/>
        <v/>
      </c>
      <c r="AI287" s="1564" t="str">
        <f t="shared" si="104"/>
        <v/>
      </c>
      <c r="AK287" s="1564" t="str">
        <f t="shared" si="105"/>
        <v/>
      </c>
      <c r="AM287" s="1564" t="str">
        <f t="shared" si="106"/>
        <v/>
      </c>
      <c r="AO287" s="1564" t="str">
        <f t="shared" si="107"/>
        <v/>
      </c>
      <c r="AQ287" s="1564" t="str">
        <f t="shared" si="108"/>
        <v/>
      </c>
    </row>
    <row r="288" spans="5:43">
      <c r="E288" s="1564" t="str">
        <f t="shared" si="109"/>
        <v/>
      </c>
      <c r="G288" s="1564" t="str">
        <f t="shared" si="109"/>
        <v/>
      </c>
      <c r="I288" s="1564" t="str">
        <f t="shared" si="91"/>
        <v/>
      </c>
      <c r="K288" s="1564" t="str">
        <f t="shared" si="92"/>
        <v/>
      </c>
      <c r="M288" s="1564" t="str">
        <f t="shared" si="93"/>
        <v/>
      </c>
      <c r="O288" s="1564" t="str">
        <f t="shared" si="94"/>
        <v/>
      </c>
      <c r="Q288" s="1564" t="str">
        <f t="shared" si="95"/>
        <v/>
      </c>
      <c r="S288" s="1564" t="str">
        <f t="shared" si="96"/>
        <v/>
      </c>
      <c r="U288" s="1564" t="str">
        <f t="shared" si="97"/>
        <v/>
      </c>
      <c r="W288" s="1564" t="str">
        <f t="shared" si="98"/>
        <v/>
      </c>
      <c r="Y288" s="1564" t="str">
        <f t="shared" si="99"/>
        <v/>
      </c>
      <c r="AA288" s="1564" t="str">
        <f t="shared" si="100"/>
        <v/>
      </c>
      <c r="AC288" s="1564" t="str">
        <f t="shared" si="101"/>
        <v/>
      </c>
      <c r="AE288" s="1564" t="str">
        <f t="shared" si="102"/>
        <v/>
      </c>
      <c r="AG288" s="1564" t="str">
        <f t="shared" si="103"/>
        <v/>
      </c>
      <c r="AI288" s="1564" t="str">
        <f t="shared" si="104"/>
        <v/>
      </c>
      <c r="AK288" s="1564" t="str">
        <f t="shared" si="105"/>
        <v/>
      </c>
      <c r="AM288" s="1564" t="str">
        <f t="shared" si="106"/>
        <v/>
      </c>
      <c r="AO288" s="1564" t="str">
        <f t="shared" si="107"/>
        <v/>
      </c>
      <c r="AQ288" s="1564" t="str">
        <f t="shared" si="108"/>
        <v/>
      </c>
    </row>
    <row r="289" spans="5:43">
      <c r="E289" s="1564" t="str">
        <f t="shared" si="109"/>
        <v/>
      </c>
      <c r="G289" s="1564" t="str">
        <f t="shared" si="109"/>
        <v/>
      </c>
      <c r="I289" s="1564" t="str">
        <f t="shared" si="91"/>
        <v/>
      </c>
      <c r="K289" s="1564" t="str">
        <f t="shared" si="92"/>
        <v/>
      </c>
      <c r="M289" s="1564" t="str">
        <f t="shared" si="93"/>
        <v/>
      </c>
      <c r="O289" s="1564" t="str">
        <f t="shared" si="94"/>
        <v/>
      </c>
      <c r="Q289" s="1564" t="str">
        <f t="shared" si="95"/>
        <v/>
      </c>
      <c r="S289" s="1564" t="str">
        <f t="shared" si="96"/>
        <v/>
      </c>
      <c r="U289" s="1564" t="str">
        <f t="shared" si="97"/>
        <v/>
      </c>
      <c r="W289" s="1564" t="str">
        <f t="shared" si="98"/>
        <v/>
      </c>
      <c r="Y289" s="1564" t="str">
        <f t="shared" si="99"/>
        <v/>
      </c>
      <c r="AA289" s="1564" t="str">
        <f t="shared" si="100"/>
        <v/>
      </c>
      <c r="AC289" s="1564" t="str">
        <f t="shared" si="101"/>
        <v/>
      </c>
      <c r="AE289" s="1564" t="str">
        <f t="shared" si="102"/>
        <v/>
      </c>
      <c r="AG289" s="1564" t="str">
        <f t="shared" si="103"/>
        <v/>
      </c>
      <c r="AI289" s="1564" t="str">
        <f t="shared" si="104"/>
        <v/>
      </c>
      <c r="AK289" s="1564" t="str">
        <f t="shared" si="105"/>
        <v/>
      </c>
      <c r="AM289" s="1564" t="str">
        <f t="shared" si="106"/>
        <v/>
      </c>
      <c r="AO289" s="1564" t="str">
        <f t="shared" si="107"/>
        <v/>
      </c>
      <c r="AQ289" s="1564" t="str">
        <f t="shared" si="108"/>
        <v/>
      </c>
    </row>
    <row r="290" spans="5:43">
      <c r="E290" s="1564" t="str">
        <f t="shared" si="109"/>
        <v/>
      </c>
      <c r="G290" s="1564" t="str">
        <f t="shared" si="109"/>
        <v/>
      </c>
      <c r="I290" s="1564" t="str">
        <f t="shared" si="91"/>
        <v/>
      </c>
      <c r="K290" s="1564" t="str">
        <f t="shared" si="92"/>
        <v/>
      </c>
      <c r="M290" s="1564" t="str">
        <f t="shared" si="93"/>
        <v/>
      </c>
      <c r="O290" s="1564" t="str">
        <f t="shared" si="94"/>
        <v/>
      </c>
      <c r="Q290" s="1564" t="str">
        <f t="shared" si="95"/>
        <v/>
      </c>
      <c r="S290" s="1564" t="str">
        <f t="shared" si="96"/>
        <v/>
      </c>
      <c r="U290" s="1564" t="str">
        <f t="shared" si="97"/>
        <v/>
      </c>
      <c r="W290" s="1564" t="str">
        <f t="shared" si="98"/>
        <v/>
      </c>
      <c r="Y290" s="1564" t="str">
        <f t="shared" si="99"/>
        <v/>
      </c>
      <c r="AA290" s="1564" t="str">
        <f t="shared" si="100"/>
        <v/>
      </c>
      <c r="AC290" s="1564" t="str">
        <f t="shared" si="101"/>
        <v/>
      </c>
      <c r="AE290" s="1564" t="str">
        <f t="shared" si="102"/>
        <v/>
      </c>
      <c r="AG290" s="1564" t="str">
        <f t="shared" si="103"/>
        <v/>
      </c>
      <c r="AI290" s="1564" t="str">
        <f t="shared" si="104"/>
        <v/>
      </c>
      <c r="AK290" s="1564" t="str">
        <f t="shared" si="105"/>
        <v/>
      </c>
      <c r="AM290" s="1564" t="str">
        <f t="shared" si="106"/>
        <v/>
      </c>
      <c r="AO290" s="1564" t="str">
        <f t="shared" si="107"/>
        <v/>
      </c>
      <c r="AQ290" s="1564" t="str">
        <f t="shared" si="108"/>
        <v/>
      </c>
    </row>
    <row r="291" spans="5:43">
      <c r="E291" s="1564" t="str">
        <f t="shared" si="109"/>
        <v/>
      </c>
      <c r="G291" s="1564" t="str">
        <f t="shared" si="109"/>
        <v/>
      </c>
      <c r="I291" s="1564" t="str">
        <f t="shared" si="91"/>
        <v/>
      </c>
      <c r="K291" s="1564" t="str">
        <f t="shared" si="92"/>
        <v/>
      </c>
      <c r="M291" s="1564" t="str">
        <f t="shared" si="93"/>
        <v/>
      </c>
      <c r="O291" s="1564" t="str">
        <f t="shared" si="94"/>
        <v/>
      </c>
      <c r="Q291" s="1564" t="str">
        <f t="shared" si="95"/>
        <v/>
      </c>
      <c r="S291" s="1564" t="str">
        <f t="shared" si="96"/>
        <v/>
      </c>
      <c r="U291" s="1564" t="str">
        <f t="shared" si="97"/>
        <v/>
      </c>
      <c r="W291" s="1564" t="str">
        <f t="shared" si="98"/>
        <v/>
      </c>
      <c r="Y291" s="1564" t="str">
        <f t="shared" si="99"/>
        <v/>
      </c>
      <c r="AA291" s="1564" t="str">
        <f t="shared" si="100"/>
        <v/>
      </c>
      <c r="AC291" s="1564" t="str">
        <f t="shared" si="101"/>
        <v/>
      </c>
      <c r="AE291" s="1564" t="str">
        <f t="shared" si="102"/>
        <v/>
      </c>
      <c r="AG291" s="1564" t="str">
        <f t="shared" si="103"/>
        <v/>
      </c>
      <c r="AI291" s="1564" t="str">
        <f t="shared" si="104"/>
        <v/>
      </c>
      <c r="AK291" s="1564" t="str">
        <f t="shared" si="105"/>
        <v/>
      </c>
      <c r="AM291" s="1564" t="str">
        <f t="shared" si="106"/>
        <v/>
      </c>
      <c r="AO291" s="1564" t="str">
        <f t="shared" si="107"/>
        <v/>
      </c>
      <c r="AQ291" s="1564" t="str">
        <f t="shared" si="108"/>
        <v/>
      </c>
    </row>
    <row r="292" spans="5:43">
      <c r="E292" s="1564" t="str">
        <f t="shared" si="109"/>
        <v/>
      </c>
      <c r="G292" s="1564" t="str">
        <f t="shared" si="109"/>
        <v/>
      </c>
      <c r="I292" s="1564" t="str">
        <f t="shared" si="91"/>
        <v/>
      </c>
      <c r="K292" s="1564" t="str">
        <f t="shared" si="92"/>
        <v/>
      </c>
      <c r="M292" s="1564" t="str">
        <f t="shared" si="93"/>
        <v/>
      </c>
      <c r="O292" s="1564" t="str">
        <f t="shared" si="94"/>
        <v/>
      </c>
      <c r="Q292" s="1564" t="str">
        <f t="shared" si="95"/>
        <v/>
      </c>
      <c r="S292" s="1564" t="str">
        <f t="shared" si="96"/>
        <v/>
      </c>
      <c r="U292" s="1564" t="str">
        <f t="shared" si="97"/>
        <v/>
      </c>
      <c r="W292" s="1564" t="str">
        <f t="shared" si="98"/>
        <v/>
      </c>
      <c r="Y292" s="1564" t="str">
        <f t="shared" si="99"/>
        <v/>
      </c>
      <c r="AA292" s="1564" t="str">
        <f t="shared" si="100"/>
        <v/>
      </c>
      <c r="AC292" s="1564" t="str">
        <f t="shared" si="101"/>
        <v/>
      </c>
      <c r="AE292" s="1564" t="str">
        <f t="shared" si="102"/>
        <v/>
      </c>
      <c r="AG292" s="1564" t="str">
        <f t="shared" si="103"/>
        <v/>
      </c>
      <c r="AI292" s="1564" t="str">
        <f t="shared" si="104"/>
        <v/>
      </c>
      <c r="AK292" s="1564" t="str">
        <f t="shared" si="105"/>
        <v/>
      </c>
      <c r="AM292" s="1564" t="str">
        <f t="shared" si="106"/>
        <v/>
      </c>
      <c r="AO292" s="1564" t="str">
        <f t="shared" si="107"/>
        <v/>
      </c>
      <c r="AQ292" s="1564" t="str">
        <f t="shared" si="108"/>
        <v/>
      </c>
    </row>
    <row r="293" spans="5:43">
      <c r="E293" s="1564" t="str">
        <f t="shared" si="109"/>
        <v/>
      </c>
      <c r="G293" s="1564" t="str">
        <f t="shared" si="109"/>
        <v/>
      </c>
      <c r="I293" s="1564" t="str">
        <f t="shared" si="91"/>
        <v/>
      </c>
      <c r="K293" s="1564" t="str">
        <f t="shared" si="92"/>
        <v/>
      </c>
      <c r="M293" s="1564" t="str">
        <f t="shared" si="93"/>
        <v/>
      </c>
      <c r="O293" s="1564" t="str">
        <f t="shared" si="94"/>
        <v/>
      </c>
      <c r="Q293" s="1564" t="str">
        <f t="shared" si="95"/>
        <v/>
      </c>
      <c r="S293" s="1564" t="str">
        <f t="shared" si="96"/>
        <v/>
      </c>
      <c r="U293" s="1564" t="str">
        <f t="shared" si="97"/>
        <v/>
      </c>
      <c r="W293" s="1564" t="str">
        <f t="shared" si="98"/>
        <v/>
      </c>
      <c r="Y293" s="1564" t="str">
        <f t="shared" si="99"/>
        <v/>
      </c>
      <c r="AA293" s="1564" t="str">
        <f t="shared" si="100"/>
        <v/>
      </c>
      <c r="AC293" s="1564" t="str">
        <f t="shared" si="101"/>
        <v/>
      </c>
      <c r="AE293" s="1564" t="str">
        <f t="shared" si="102"/>
        <v/>
      </c>
      <c r="AG293" s="1564" t="str">
        <f t="shared" si="103"/>
        <v/>
      </c>
      <c r="AI293" s="1564" t="str">
        <f t="shared" si="104"/>
        <v/>
      </c>
      <c r="AK293" s="1564" t="str">
        <f t="shared" si="105"/>
        <v/>
      </c>
      <c r="AM293" s="1564" t="str">
        <f t="shared" si="106"/>
        <v/>
      </c>
      <c r="AO293" s="1564" t="str">
        <f t="shared" si="107"/>
        <v/>
      </c>
      <c r="AQ293" s="1564" t="str">
        <f t="shared" si="108"/>
        <v/>
      </c>
    </row>
    <row r="294" spans="5:43">
      <c r="E294" s="1564" t="str">
        <f t="shared" si="109"/>
        <v/>
      </c>
      <c r="G294" s="1564" t="str">
        <f t="shared" si="109"/>
        <v/>
      </c>
      <c r="I294" s="1564" t="str">
        <f t="shared" si="91"/>
        <v/>
      </c>
      <c r="K294" s="1564" t="str">
        <f t="shared" si="92"/>
        <v/>
      </c>
      <c r="M294" s="1564" t="str">
        <f t="shared" si="93"/>
        <v/>
      </c>
      <c r="O294" s="1564" t="str">
        <f t="shared" si="94"/>
        <v/>
      </c>
      <c r="Q294" s="1564" t="str">
        <f t="shared" si="95"/>
        <v/>
      </c>
      <c r="S294" s="1564" t="str">
        <f t="shared" si="96"/>
        <v/>
      </c>
      <c r="U294" s="1564" t="str">
        <f t="shared" si="97"/>
        <v/>
      </c>
      <c r="W294" s="1564" t="str">
        <f t="shared" si="98"/>
        <v/>
      </c>
      <c r="Y294" s="1564" t="str">
        <f t="shared" si="99"/>
        <v/>
      </c>
      <c r="AA294" s="1564" t="str">
        <f t="shared" si="100"/>
        <v/>
      </c>
      <c r="AC294" s="1564" t="str">
        <f t="shared" si="101"/>
        <v/>
      </c>
      <c r="AE294" s="1564" t="str">
        <f t="shared" si="102"/>
        <v/>
      </c>
      <c r="AG294" s="1564" t="str">
        <f t="shared" si="103"/>
        <v/>
      </c>
      <c r="AI294" s="1564" t="str">
        <f t="shared" si="104"/>
        <v/>
      </c>
      <c r="AK294" s="1564" t="str">
        <f t="shared" si="105"/>
        <v/>
      </c>
      <c r="AM294" s="1564" t="str">
        <f t="shared" si="106"/>
        <v/>
      </c>
      <c r="AO294" s="1564" t="str">
        <f t="shared" si="107"/>
        <v/>
      </c>
      <c r="AQ294" s="1564" t="str">
        <f t="shared" si="108"/>
        <v/>
      </c>
    </row>
    <row r="295" spans="5:43">
      <c r="E295" s="1564" t="str">
        <f t="shared" si="109"/>
        <v/>
      </c>
      <c r="G295" s="1564" t="str">
        <f t="shared" si="109"/>
        <v/>
      </c>
      <c r="I295" s="1564" t="str">
        <f t="shared" si="91"/>
        <v/>
      </c>
      <c r="K295" s="1564" t="str">
        <f t="shared" si="92"/>
        <v/>
      </c>
      <c r="M295" s="1564" t="str">
        <f t="shared" si="93"/>
        <v/>
      </c>
      <c r="O295" s="1564" t="str">
        <f t="shared" si="94"/>
        <v/>
      </c>
      <c r="Q295" s="1564" t="str">
        <f t="shared" si="95"/>
        <v/>
      </c>
      <c r="S295" s="1564" t="str">
        <f t="shared" si="96"/>
        <v/>
      </c>
      <c r="U295" s="1564" t="str">
        <f t="shared" si="97"/>
        <v/>
      </c>
      <c r="W295" s="1564" t="str">
        <f t="shared" si="98"/>
        <v/>
      </c>
      <c r="Y295" s="1564" t="str">
        <f t="shared" si="99"/>
        <v/>
      </c>
      <c r="AA295" s="1564" t="str">
        <f t="shared" si="100"/>
        <v/>
      </c>
      <c r="AC295" s="1564" t="str">
        <f t="shared" si="101"/>
        <v/>
      </c>
      <c r="AE295" s="1564" t="str">
        <f t="shared" si="102"/>
        <v/>
      </c>
      <c r="AG295" s="1564" t="str">
        <f t="shared" si="103"/>
        <v/>
      </c>
      <c r="AI295" s="1564" t="str">
        <f t="shared" si="104"/>
        <v/>
      </c>
      <c r="AK295" s="1564" t="str">
        <f t="shared" si="105"/>
        <v/>
      </c>
      <c r="AM295" s="1564" t="str">
        <f t="shared" si="106"/>
        <v/>
      </c>
      <c r="AO295" s="1564" t="str">
        <f t="shared" si="107"/>
        <v/>
      </c>
      <c r="AQ295" s="1564" t="str">
        <f t="shared" si="108"/>
        <v/>
      </c>
    </row>
    <row r="296" spans="5:43">
      <c r="E296" s="1564" t="str">
        <f t="shared" si="109"/>
        <v/>
      </c>
      <c r="G296" s="1564" t="str">
        <f t="shared" si="109"/>
        <v/>
      </c>
      <c r="I296" s="1564" t="str">
        <f t="shared" si="91"/>
        <v/>
      </c>
      <c r="K296" s="1564" t="str">
        <f t="shared" si="92"/>
        <v/>
      </c>
      <c r="M296" s="1564" t="str">
        <f t="shared" si="93"/>
        <v/>
      </c>
      <c r="O296" s="1564" t="str">
        <f t="shared" si="94"/>
        <v/>
      </c>
      <c r="Q296" s="1564" t="str">
        <f t="shared" si="95"/>
        <v/>
      </c>
      <c r="S296" s="1564" t="str">
        <f t="shared" si="96"/>
        <v/>
      </c>
      <c r="U296" s="1564" t="str">
        <f t="shared" si="97"/>
        <v/>
      </c>
      <c r="W296" s="1564" t="str">
        <f t="shared" si="98"/>
        <v/>
      </c>
      <c r="Y296" s="1564" t="str">
        <f t="shared" si="99"/>
        <v/>
      </c>
      <c r="AA296" s="1564" t="str">
        <f t="shared" si="100"/>
        <v/>
      </c>
      <c r="AC296" s="1564" t="str">
        <f t="shared" si="101"/>
        <v/>
      </c>
      <c r="AE296" s="1564" t="str">
        <f t="shared" si="102"/>
        <v/>
      </c>
      <c r="AG296" s="1564" t="str">
        <f t="shared" si="103"/>
        <v/>
      </c>
      <c r="AI296" s="1564" t="str">
        <f t="shared" si="104"/>
        <v/>
      </c>
      <c r="AK296" s="1564" t="str">
        <f t="shared" si="105"/>
        <v/>
      </c>
      <c r="AM296" s="1564" t="str">
        <f t="shared" si="106"/>
        <v/>
      </c>
      <c r="AO296" s="1564" t="str">
        <f t="shared" si="107"/>
        <v/>
      </c>
      <c r="AQ296" s="1564" t="str">
        <f t="shared" si="108"/>
        <v/>
      </c>
    </row>
    <row r="297" spans="5:43">
      <c r="E297" s="1564" t="str">
        <f t="shared" si="109"/>
        <v/>
      </c>
      <c r="G297" s="1564" t="str">
        <f t="shared" si="109"/>
        <v/>
      </c>
      <c r="I297" s="1564" t="str">
        <f t="shared" si="91"/>
        <v/>
      </c>
      <c r="K297" s="1564" t="str">
        <f t="shared" si="92"/>
        <v/>
      </c>
      <c r="M297" s="1564" t="str">
        <f t="shared" si="93"/>
        <v/>
      </c>
      <c r="O297" s="1564" t="str">
        <f t="shared" si="94"/>
        <v/>
      </c>
      <c r="Q297" s="1564" t="str">
        <f t="shared" si="95"/>
        <v/>
      </c>
      <c r="S297" s="1564" t="str">
        <f t="shared" si="96"/>
        <v/>
      </c>
      <c r="U297" s="1564" t="str">
        <f t="shared" si="97"/>
        <v/>
      </c>
      <c r="W297" s="1564" t="str">
        <f t="shared" si="98"/>
        <v/>
      </c>
      <c r="Y297" s="1564" t="str">
        <f t="shared" si="99"/>
        <v/>
      </c>
      <c r="AA297" s="1564" t="str">
        <f t="shared" si="100"/>
        <v/>
      </c>
      <c r="AC297" s="1564" t="str">
        <f t="shared" si="101"/>
        <v/>
      </c>
      <c r="AE297" s="1564" t="str">
        <f t="shared" si="102"/>
        <v/>
      </c>
      <c r="AG297" s="1564" t="str">
        <f t="shared" si="103"/>
        <v/>
      </c>
      <c r="AI297" s="1564" t="str">
        <f t="shared" si="104"/>
        <v/>
      </c>
      <c r="AK297" s="1564" t="str">
        <f t="shared" si="105"/>
        <v/>
      </c>
      <c r="AM297" s="1564" t="str">
        <f t="shared" si="106"/>
        <v/>
      </c>
      <c r="AO297" s="1564" t="str">
        <f t="shared" si="107"/>
        <v/>
      </c>
      <c r="AQ297" s="1564" t="str">
        <f t="shared" si="108"/>
        <v/>
      </c>
    </row>
    <row r="298" spans="5:43">
      <c r="E298" s="1564" t="str">
        <f t="shared" si="109"/>
        <v/>
      </c>
      <c r="G298" s="1564" t="str">
        <f t="shared" si="109"/>
        <v/>
      </c>
      <c r="I298" s="1564" t="str">
        <f t="shared" si="91"/>
        <v/>
      </c>
      <c r="K298" s="1564" t="str">
        <f t="shared" si="92"/>
        <v/>
      </c>
      <c r="M298" s="1564" t="str">
        <f t="shared" si="93"/>
        <v/>
      </c>
      <c r="O298" s="1564" t="str">
        <f t="shared" si="94"/>
        <v/>
      </c>
      <c r="Q298" s="1564" t="str">
        <f t="shared" si="95"/>
        <v/>
      </c>
      <c r="S298" s="1564" t="str">
        <f t="shared" si="96"/>
        <v/>
      </c>
      <c r="U298" s="1564" t="str">
        <f t="shared" si="97"/>
        <v/>
      </c>
      <c r="W298" s="1564" t="str">
        <f t="shared" si="98"/>
        <v/>
      </c>
      <c r="Y298" s="1564" t="str">
        <f t="shared" si="99"/>
        <v/>
      </c>
      <c r="AA298" s="1564" t="str">
        <f t="shared" si="100"/>
        <v/>
      </c>
      <c r="AC298" s="1564" t="str">
        <f t="shared" si="101"/>
        <v/>
      </c>
      <c r="AE298" s="1564" t="str">
        <f t="shared" si="102"/>
        <v/>
      </c>
      <c r="AG298" s="1564" t="str">
        <f t="shared" si="103"/>
        <v/>
      </c>
      <c r="AI298" s="1564" t="str">
        <f t="shared" si="104"/>
        <v/>
      </c>
      <c r="AK298" s="1564" t="str">
        <f t="shared" si="105"/>
        <v/>
      </c>
      <c r="AM298" s="1564" t="str">
        <f t="shared" si="106"/>
        <v/>
      </c>
      <c r="AO298" s="1564" t="str">
        <f t="shared" si="107"/>
        <v/>
      </c>
      <c r="AQ298" s="1564" t="str">
        <f t="shared" si="108"/>
        <v/>
      </c>
    </row>
    <row r="299" spans="5:43">
      <c r="E299" s="1564" t="str">
        <f t="shared" si="109"/>
        <v/>
      </c>
      <c r="G299" s="1564" t="str">
        <f t="shared" si="109"/>
        <v/>
      </c>
      <c r="I299" s="1564" t="str">
        <f t="shared" si="91"/>
        <v/>
      </c>
      <c r="K299" s="1564" t="str">
        <f t="shared" si="92"/>
        <v/>
      </c>
      <c r="M299" s="1564" t="str">
        <f t="shared" si="93"/>
        <v/>
      </c>
      <c r="O299" s="1564" t="str">
        <f t="shared" si="94"/>
        <v/>
      </c>
      <c r="Q299" s="1564" t="str">
        <f t="shared" si="95"/>
        <v/>
      </c>
      <c r="S299" s="1564" t="str">
        <f t="shared" si="96"/>
        <v/>
      </c>
      <c r="U299" s="1564" t="str">
        <f t="shared" si="97"/>
        <v/>
      </c>
      <c r="W299" s="1564" t="str">
        <f t="shared" si="98"/>
        <v/>
      </c>
      <c r="Y299" s="1564" t="str">
        <f t="shared" si="99"/>
        <v/>
      </c>
      <c r="AA299" s="1564" t="str">
        <f t="shared" si="100"/>
        <v/>
      </c>
      <c r="AC299" s="1564" t="str">
        <f t="shared" si="101"/>
        <v/>
      </c>
      <c r="AE299" s="1564" t="str">
        <f t="shared" si="102"/>
        <v/>
      </c>
      <c r="AG299" s="1564" t="str">
        <f t="shared" si="103"/>
        <v/>
      </c>
      <c r="AI299" s="1564" t="str">
        <f t="shared" si="104"/>
        <v/>
      </c>
      <c r="AK299" s="1564" t="str">
        <f t="shared" si="105"/>
        <v/>
      </c>
      <c r="AM299" s="1564" t="str">
        <f t="shared" si="106"/>
        <v/>
      </c>
      <c r="AO299" s="1564" t="str">
        <f t="shared" si="107"/>
        <v/>
      </c>
      <c r="AQ299" s="1564" t="str">
        <f t="shared" si="108"/>
        <v/>
      </c>
    </row>
    <row r="300" spans="5:43">
      <c r="E300" s="1564" t="str">
        <f t="shared" si="109"/>
        <v/>
      </c>
      <c r="G300" s="1564" t="str">
        <f t="shared" si="109"/>
        <v/>
      </c>
      <c r="I300" s="1564" t="str">
        <f t="shared" si="91"/>
        <v/>
      </c>
      <c r="K300" s="1564" t="str">
        <f t="shared" si="92"/>
        <v/>
      </c>
      <c r="M300" s="1564" t="str">
        <f t="shared" si="93"/>
        <v/>
      </c>
      <c r="O300" s="1564" t="str">
        <f t="shared" si="94"/>
        <v/>
      </c>
      <c r="Q300" s="1564" t="str">
        <f t="shared" si="95"/>
        <v/>
      </c>
      <c r="S300" s="1564" t="str">
        <f t="shared" si="96"/>
        <v/>
      </c>
      <c r="U300" s="1564" t="str">
        <f t="shared" si="97"/>
        <v/>
      </c>
      <c r="W300" s="1564" t="str">
        <f t="shared" si="98"/>
        <v/>
      </c>
      <c r="Y300" s="1564" t="str">
        <f t="shared" si="99"/>
        <v/>
      </c>
      <c r="AA300" s="1564" t="str">
        <f t="shared" si="100"/>
        <v/>
      </c>
      <c r="AC300" s="1564" t="str">
        <f t="shared" si="101"/>
        <v/>
      </c>
      <c r="AE300" s="1564" t="str">
        <f t="shared" si="102"/>
        <v/>
      </c>
      <c r="AG300" s="1564" t="str">
        <f t="shared" si="103"/>
        <v/>
      </c>
      <c r="AI300" s="1564" t="str">
        <f t="shared" si="104"/>
        <v/>
      </c>
      <c r="AK300" s="1564" t="str">
        <f t="shared" si="105"/>
        <v/>
      </c>
      <c r="AM300" s="1564" t="str">
        <f t="shared" si="106"/>
        <v/>
      </c>
      <c r="AO300" s="1564" t="str">
        <f t="shared" si="107"/>
        <v/>
      </c>
      <c r="AQ300" s="1564" t="str">
        <f t="shared" si="108"/>
        <v/>
      </c>
    </row>
  </sheetData>
  <mergeCells count="1">
    <mergeCell ref="A3:A6"/>
  </mergeCells>
  <conditionalFormatting sqref="E12:E300">
    <cfRule type="expression" dxfId="9" priority="6">
      <formula>AND(LEN(E12)&gt;0,OR(E12&lt;E$2,E12&gt;E$3))</formula>
    </cfRule>
  </conditionalFormatting>
  <conditionalFormatting sqref="O12:O300">
    <cfRule type="expression" dxfId="8" priority="4">
      <formula>AND(LEN(O12)&gt;0,OR(O12&lt;O$2,O12&gt;O$3))</formula>
    </cfRule>
  </conditionalFormatting>
  <conditionalFormatting sqref="Q12:Q300">
    <cfRule type="expression" dxfId="7" priority="3">
      <formula>AND(LEN(Q12)&gt;0,OR(Q12&lt;Q$2,Q12&gt;Q$3))</formula>
    </cfRule>
  </conditionalFormatting>
  <conditionalFormatting sqref="S12:S15 U12:U15 Y12:Y15 AA12:AA15 AC12:AC15 AE12:AE15 AG12:AG15 AI12:AI15 G12:G300 I12:I300 K12:K300 M12:M300 AM12:AM300 AO12:AO300 AQ12:AQ300 S18:S300 U18:U300 Y18:Y300 AA18:AA300 AC18:AC300 AE18:AE300 AG18:AG300 AI18:AI300">
    <cfRule type="expression" dxfId="6" priority="5">
      <formula>AND(LEN(G12)&gt;0,OR(G12&lt;G$2,G12&gt;G$3))</formula>
    </cfRule>
  </conditionalFormatting>
  <conditionalFormatting sqref="W12:W300">
    <cfRule type="expression" dxfId="5" priority="2">
      <formula>AND(LEN(W12)&gt;0,OR(W12&lt;W$2,W12&gt;W$3))</formula>
    </cfRule>
  </conditionalFormatting>
  <conditionalFormatting sqref="AK12:AK300">
    <cfRule type="expression" dxfId="4" priority="1">
      <formula>AND(LEN(AK12)&gt;0,OR(AK12&lt;AK$2,AK12&gt;AK$3))</formula>
    </cfRule>
  </conditionalFormatting>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40EAC-B1DD-4E60-9BB9-75AC12B7FFDC}">
  <dimension ref="A1:AUU300"/>
  <sheetViews>
    <sheetView topLeftCell="AE1" workbookViewId="0">
      <selection activeCell="H30" sqref="H30"/>
    </sheetView>
  </sheetViews>
  <sheetFormatPr defaultRowHeight="14.5"/>
  <cols>
    <col min="1" max="1" width="40.7265625" customWidth="1"/>
    <col min="2" max="2" width="18.7265625" customWidth="1"/>
    <col min="4" max="43" width="18.7265625" customWidth="1"/>
    <col min="884" max="923" width="9.1796875" style="1"/>
    <col min="1124" max="1243" width="9.1796875" style="2"/>
  </cols>
  <sheetData>
    <row r="1" spans="1:43">
      <c r="A1" s="1555">
        <v>18</v>
      </c>
      <c r="C1" s="1556" t="s">
        <v>396</v>
      </c>
      <c r="E1" s="1557">
        <f ca="1">IF(COUNT(E12:E300)=0,"-",AVERAGE(E12:OFFSET(E12,$A$1-1,0)))</f>
        <v>6542.7923642408032</v>
      </c>
      <c r="G1" s="1557">
        <f ca="1">IF(COUNT(G12:G300)=0,"-",AVERAGE(G12:OFFSET(G12,$A$1-1,0)))</f>
        <v>21444.217168621548</v>
      </c>
      <c r="I1" s="1557" t="str">
        <f ca="1">IF(COUNT(I12:I300)=0,"-",AVERAGE(I12:OFFSET(I12,$A$1-1,0)))</f>
        <v>-</v>
      </c>
      <c r="K1" s="1557">
        <f ca="1">IF(COUNT(K12:K300)=0,"-",AVERAGE(K12:OFFSET(K12,$A$1-1,0)))</f>
        <v>243.90243902439025</v>
      </c>
      <c r="M1" s="1557" t="str">
        <f ca="1">IF(COUNT(M12:M300)=0,"-",AVERAGE(M12:OFFSET(M12,$A$1-1,0)))</f>
        <v>-</v>
      </c>
      <c r="O1" s="1557">
        <f ca="1">IF(COUNT(O12:O300)=0,"-",AVERAGE(O12:OFFSET(O12,$A$1-1,0)))</f>
        <v>1067.1244359698853</v>
      </c>
      <c r="Q1" s="1557">
        <f ca="1">IF(COUNT(Q12:Q300)=0,"-",AVERAGE(Q12:OFFSET(Q12,$A$1-1,0)))</f>
        <v>245.96683021860244</v>
      </c>
      <c r="S1" s="1557">
        <f ca="1">IF(COUNT(S12:S300)=0,"-",AVERAGE(S12:OFFSET(S12,$A$1-1,0)))</f>
        <v>111.19339356798675</v>
      </c>
      <c r="U1" s="1557">
        <f ca="1">IF(COUNT(U12:U300)=0,"-",AVERAGE(U12:OFFSET(U12,$A$1-1,0)))</f>
        <v>765.66380346254846</v>
      </c>
      <c r="W1" s="1557">
        <f ca="1">IF(COUNT(W12:W300)=0,"-",AVERAGE(W12:OFFSET(W12,$A$1-1,0)))</f>
        <v>904.98436591146549</v>
      </c>
      <c r="Y1" s="1557" t="str">
        <f ca="1">IF(COUNT(Y12:Y300)=0,"-",AVERAGE(Y12:OFFSET(Y12,$A$1-1,0)))</f>
        <v>-</v>
      </c>
      <c r="AA1" s="1557">
        <f ca="1">IF(COUNT(AA12:AA300)=0,"-",AVERAGE(AA12:OFFSET(AA12,$A$1-1,0)))</f>
        <v>52.091230246862438</v>
      </c>
      <c r="AC1" s="1557">
        <f ca="1">IF(COUNT(AC12:AC300)=0,"-",AVERAGE(AC12:OFFSET(AC12,$A$1-1,0)))</f>
        <v>537.10705808983346</v>
      </c>
      <c r="AE1" s="1557">
        <f ca="1">IF(COUNT(AE12:AE300)=0,"-",AVERAGE(AE12:OFFSET(AE12,$A$1-1,0)))</f>
        <v>89.064340443451329</v>
      </c>
      <c r="AG1" s="1557" t="str">
        <f ca="1">IF(COUNT(AG12:AG300)=0,"-",AVERAGE(AG12:OFFSET(AG12,$A$1-1,0)))</f>
        <v>-</v>
      </c>
      <c r="AI1" s="1557" t="str">
        <f ca="1">IF(COUNT(AI12:AI300)=0,"-",AVERAGE(AI12:OFFSET(AI12,$A$1-1,0)))</f>
        <v>-</v>
      </c>
      <c r="AK1" s="1557">
        <f ca="1">IF(COUNT(AK12:AK300)=0,"-",AVERAGE(AK12:OFFSET(AK12,$A$1-1,0)))</f>
        <v>6677.608870207473</v>
      </c>
      <c r="AM1" s="1557" t="str">
        <f ca="1">IF(COUNT(AM12:AM300)=0,"-",AVERAGE(AM12:OFFSET(AM12,$A$1-1,0)))</f>
        <v>-</v>
      </c>
      <c r="AO1" s="1557">
        <f ca="1">IF(COUNT(AO12:AO300)=0,"-",AVERAGE(AO12:OFFSET(AO12,$A$1-1,0)))</f>
        <v>572.96375407723735</v>
      </c>
      <c r="AQ1" s="1557">
        <f ca="1">IF(COUNT(AQ12:AQ300)=0,"-",AVERAGE(AQ12:OFFSET(AQ12,$A$1-1,0)))</f>
        <v>12376.847409514279</v>
      </c>
    </row>
    <row r="2" spans="1:43">
      <c r="C2" s="1556" t="s">
        <v>397</v>
      </c>
      <c r="E2" s="1557">
        <f ca="1">IF(COUNT(E12:E300)=0,"-",E1-(2*_xlfn.STDEV.P(E12:OFFSET(E12,$A$1-1,0))))</f>
        <v>-8503.9330210749285</v>
      </c>
      <c r="G2" s="1557">
        <f ca="1">IF(COUNT(G12:G300)=0,"-",G1-(2*_xlfn.STDEV.P(G12:OFFSET(G12,$A$1-1,0))))</f>
        <v>-38317.677244743056</v>
      </c>
      <c r="I2" s="1557" t="str">
        <f ca="1">IF(COUNT(I12:I300)=0,"-",I1-(2*_xlfn.STDEV.P(I12:OFFSET(I12,$A$1-1,0))))</f>
        <v>-</v>
      </c>
      <c r="K2" s="1557">
        <f ca="1">IF(COUNT(K12:K300)=0,"-",K1-(2*_xlfn.STDEV.P(K12:OFFSET(K12,$A$1-1,0))))</f>
        <v>243.90243902439025</v>
      </c>
      <c r="M2" s="1557" t="str">
        <f ca="1">IF(COUNT(M12:M300)=0,"-",M1-(2*_xlfn.STDEV.P(M12:OFFSET(M12,$A$1-1,0))))</f>
        <v>-</v>
      </c>
      <c r="O2" s="1557">
        <f ca="1">IF(COUNT(O12:O300)=0,"-",O1-(2*_xlfn.STDEV.P(O12:OFFSET(O12,$A$1-1,0))))</f>
        <v>-2211.1304374520778</v>
      </c>
      <c r="Q2" s="1557">
        <f ca="1">IF(COUNT(Q12:Q300)=0,"-",Q1-(2*_xlfn.STDEV.P(Q12:OFFSET(Q12,$A$1-1,0))))</f>
        <v>-329.13621658806846</v>
      </c>
      <c r="S2" s="1557">
        <f ca="1">IF(COUNT(S12:S300)=0,"-",S1-(2*_xlfn.STDEV.P(S12:OFFSET(S12,$A$1-1,0))))</f>
        <v>-131.32748530182158</v>
      </c>
      <c r="U2" s="1557">
        <f ca="1">IF(COUNT(U12:U300)=0,"-",U1-(2*_xlfn.STDEV.P(U12:OFFSET(U12,$A$1-1,0))))</f>
        <v>765.66380346254846</v>
      </c>
      <c r="W2" s="1557">
        <f ca="1">IF(COUNT(W12:W300)=0,"-",W1-(2*_xlfn.STDEV.P(W12:OFFSET(W12,$A$1-1,0))))</f>
        <v>-327.32296499258484</v>
      </c>
      <c r="Y2" s="1557" t="str">
        <f ca="1">IF(COUNT(Y12:Y300)=0,"-",Y1-(2*_xlfn.STDEV.P(Y12:OFFSET(Y12,$A$1-1,0))))</f>
        <v>-</v>
      </c>
      <c r="AA2" s="1557">
        <f ca="1">IF(COUNT(AA12:AA300)=0,"-",AA1-(2*_xlfn.STDEV.P(AA12:OFFSET(AA12,$A$1-1,0))))</f>
        <v>-51.817457063053254</v>
      </c>
      <c r="AC2" s="1557">
        <f ca="1">IF(COUNT(AC12:AC300)=0,"-",AC1-(2*_xlfn.STDEV.P(AC12:OFFSET(AC12,$A$1-1,0))))</f>
        <v>-267.26993639411239</v>
      </c>
      <c r="AE2" s="1557">
        <f ca="1">IF(COUNT(AE12:AE300)=0,"-",AE1-(2*_xlfn.STDEV.P(AE12:OFFSET(AE12,$A$1-1,0))))</f>
        <v>80.081626130168004</v>
      </c>
      <c r="AG2" s="1557" t="str">
        <f ca="1">IF(COUNT(AG12:AG300)=0,"-",AG1-(2*_xlfn.STDEV.P(AG12:OFFSET(AG12,$A$1-1,0))))</f>
        <v>-</v>
      </c>
      <c r="AI2" s="1557" t="str">
        <f ca="1">IF(COUNT(AI12:AI300)=0,"-",AI1-(2*_xlfn.STDEV.P(AI12:OFFSET(AI12,$A$1-1,0))))</f>
        <v>-</v>
      </c>
      <c r="AK2" s="1557">
        <f ca="1">IF(COUNT(AK12:AK300)=0,"-",AK1-(2*_xlfn.STDEV.P(AK12:OFFSET(AK12,$A$1-1,0))))</f>
        <v>-20201.958968529343</v>
      </c>
      <c r="AM2" s="1557" t="str">
        <f ca="1">IF(COUNT(AM12:AM300)=0,"-",AM1-(2*_xlfn.STDEV.P(AM12:OFFSET(AM12,$A$1-1,0))))</f>
        <v>-</v>
      </c>
      <c r="AO2" s="1557">
        <f ca="1">IF(COUNT(AO12:AO300)=0,"-",AO1-(2*_xlfn.STDEV.P(AO12:OFFSET(AO12,$A$1-1,0))))</f>
        <v>-439.22881431820144</v>
      </c>
      <c r="AQ2" s="1557">
        <f ca="1">IF(COUNT(AQ12:AQ300)=0,"-",AQ1-(2*_xlfn.STDEV.P(AQ12:OFFSET(AQ12,$A$1-1,0))))</f>
        <v>-27302.410052614265</v>
      </c>
    </row>
    <row r="3" spans="1:43">
      <c r="A3" s="3176" t="s">
        <v>74</v>
      </c>
      <c r="C3" s="1556" t="s">
        <v>398</v>
      </c>
      <c r="E3" s="1557">
        <f ca="1">IF(COUNT(E12:E300)=0,"-",E1+(2*_xlfn.STDEV.P(E12:OFFSET(E12,$A$1-1,0))))</f>
        <v>21589.517749556533</v>
      </c>
      <c r="G3" s="1557">
        <f ca="1">IF(COUNT(G12:G300)=0,"-",G1+(2*_xlfn.STDEV.P(G12:OFFSET(G12,$A$1-1,0))))</f>
        <v>81206.111581986159</v>
      </c>
      <c r="I3" s="1557" t="str">
        <f ca="1">IF(COUNT(I12:I300)=0,"-",I1+(2*_xlfn.STDEV.P(I12:OFFSET(I12,$A$1-1,0))))</f>
        <v>-</v>
      </c>
      <c r="K3" s="1557">
        <f ca="1">IF(COUNT(K12:K300)=0,"-",K1+(2*_xlfn.STDEV.P(K12:OFFSET(K12,$A$1-1,0))))</f>
        <v>243.90243902439025</v>
      </c>
      <c r="M3" s="1557" t="str">
        <f ca="1">IF(COUNT(M12:M300)=0,"-",M1+(2*_xlfn.STDEV.P(M12:OFFSET(M12,$A$1-1,0))))</f>
        <v>-</v>
      </c>
      <c r="O3" s="1557">
        <f ca="1">IF(COUNT(O12:O300)=0,"-",O1+(2*_xlfn.STDEV.P(O12:OFFSET(O12,$A$1-1,0))))</f>
        <v>4345.3793093918484</v>
      </c>
      <c r="Q3" s="1557">
        <f ca="1">IF(COUNT(Q12:Q300)=0,"-",Q1+(2*_xlfn.STDEV.P(Q12:OFFSET(Q12,$A$1-1,0))))</f>
        <v>821.0698770252734</v>
      </c>
      <c r="S3" s="1557">
        <f ca="1">IF(COUNT(S12:S300)=0,"-",S1+(2*_xlfn.STDEV.P(S12:OFFSET(S12,$A$1-1,0))))</f>
        <v>353.71427243779505</v>
      </c>
      <c r="U3" s="1557">
        <f ca="1">IF(COUNT(U12:U300)=0,"-",U1+(2*_xlfn.STDEV.P(U12:OFFSET(U12,$A$1-1,0))))</f>
        <v>765.66380346254846</v>
      </c>
      <c r="W3" s="1557">
        <f ca="1">IF(COUNT(W12:W300)=0,"-",W1+(2*_xlfn.STDEV.P(W12:OFFSET(W12,$A$1-1,0))))</f>
        <v>2137.2916968155159</v>
      </c>
      <c r="Y3" s="1557" t="str">
        <f ca="1">IF(COUNT(Y12:Y300)=0,"-",Y1+(2*_xlfn.STDEV.P(Y12:OFFSET(Y12,$A$1-1,0))))</f>
        <v>-</v>
      </c>
      <c r="AA3" s="1557">
        <f ca="1">IF(COUNT(AA12:AA300)=0,"-",AA1+(2*_xlfn.STDEV.P(AA12:OFFSET(AA12,$A$1-1,0))))</f>
        <v>155.99991755677814</v>
      </c>
      <c r="AC3" s="1557">
        <f ca="1">IF(COUNT(AC12:AC300)=0,"-",AC1+(2*_xlfn.STDEV.P(AC12:OFFSET(AC12,$A$1-1,0))))</f>
        <v>1341.4840525737793</v>
      </c>
      <c r="AE3" s="1557">
        <f ca="1">IF(COUNT(AE12:AE300)=0,"-",AE1+(2*_xlfn.STDEV.P(AE12:OFFSET(AE12,$A$1-1,0))))</f>
        <v>98.047054756734653</v>
      </c>
      <c r="AG3" s="1557" t="str">
        <f ca="1">IF(COUNT(AG12:AG300)=0,"-",AG1+(2*_xlfn.STDEV.P(AG12:OFFSET(AG12,$A$1-1,0))))</f>
        <v>-</v>
      </c>
      <c r="AI3" s="1557" t="str">
        <f ca="1">IF(COUNT(AI12:AI300)=0,"-",AI1+(2*_xlfn.STDEV.P(AI12:OFFSET(AI12,$A$1-1,0))))</f>
        <v>-</v>
      </c>
      <c r="AK3" s="1557">
        <f ca="1">IF(COUNT(AK12:AK300)=0,"-",AK1+(2*_xlfn.STDEV.P(AK12:OFFSET(AK12,$A$1-1,0))))</f>
        <v>33557.176708944287</v>
      </c>
      <c r="AM3" s="1557" t="str">
        <f ca="1">IF(COUNT(AM12:AM300)=0,"-",AM1+(2*_xlfn.STDEV.P(AM12:OFFSET(AM12,$A$1-1,0))))</f>
        <v>-</v>
      </c>
      <c r="AO3" s="1557">
        <f ca="1">IF(COUNT(AO12:AO300)=0,"-",AO1+(2*_xlfn.STDEV.P(AO12:OFFSET(AO12,$A$1-1,0))))</f>
        <v>1585.156322472676</v>
      </c>
      <c r="AQ3" s="1557">
        <f ca="1">IF(COUNT(AQ12:AQ300)=0,"-",AQ1+(2*_xlfn.STDEV.P(AQ12:OFFSET(AQ12,$A$1-1,0))))</f>
        <v>52056.104871642827</v>
      </c>
    </row>
    <row r="4" spans="1:43">
      <c r="A4" s="3176"/>
      <c r="C4" s="1556" t="s">
        <v>399</v>
      </c>
      <c r="E4" s="1558">
        <f ca="1">IF(COUNT(E12:E300)=0,"-",AVERAGEIFS(E12:E300, E12:E300, "&gt;="&amp;E2,E12:E300,"&lt;="&amp;E3))</f>
        <v>3588.9804577038453</v>
      </c>
      <c r="G4" s="1558">
        <f ca="1">IF(COUNT(G12:G300)=0,"-",AVERAGEIFS(G12:G300, G12:G300, "&gt;="&amp;G2,G12:G300,"&lt;="&amp;G3))</f>
        <v>21444.217168621548</v>
      </c>
      <c r="I4" s="1558" t="str">
        <f>IF(COUNT(I12:I300)=0,"-",AVERAGEIFS(I12:I300, I12:I300, "&gt;="&amp;I2,I12:I300,"&lt;="&amp;I3))</f>
        <v>-</v>
      </c>
      <c r="K4" s="1558">
        <f ca="1">IF(COUNT(K12:K300)=0,"-",AVERAGEIFS(K12:K300, K12:K300, "&gt;="&amp;K2,K12:K300,"&lt;="&amp;K3))</f>
        <v>243.90243902439025</v>
      </c>
      <c r="M4" s="1558" t="str">
        <f>IF(COUNT(M12:M300)=0,"-",AVERAGEIFS(M12:M300, M12:M300, "&gt;="&amp;M2,M12:M300,"&lt;="&amp;M3))</f>
        <v>-</v>
      </c>
      <c r="O4" s="1558">
        <f ca="1">IF(COUNT(O12:O300)=0,"-",AVERAGEIFS(O12:O300, O12:O300, "&gt;="&amp;O2,O12:O300,"&lt;="&amp;O3))</f>
        <v>541.81518526568459</v>
      </c>
      <c r="Q4" s="1558">
        <f ca="1">IF(COUNT(Q12:Q300)=0,"-",AVERAGEIFS(Q12:Q300, Q12:Q300, "&gt;="&amp;Q2,Q12:Q300,"&lt;="&amp;Q3))</f>
        <v>161.27669772731281</v>
      </c>
      <c r="S4" s="1558">
        <f ca="1">IF(COUNT(S12:S300)=0,"-",AVERAGEIFS(S12:S300, S12:S300, "&gt;="&amp;S2,S12:S300,"&lt;="&amp;S3))</f>
        <v>86.164168338845727</v>
      </c>
      <c r="U4" s="1558">
        <f ca="1">IF(COUNT(U12:U300)=0,"-",AVERAGEIFS(U12:U300, U12:U300, "&gt;="&amp;U2,U12:U300,"&lt;="&amp;U3))</f>
        <v>765.66380346254846</v>
      </c>
      <c r="W4" s="1558">
        <f ca="1">IF(COUNT(W12:W300)=0,"-",AVERAGEIFS(W12:W300, W12:W300, "&gt;="&amp;W2,W12:W300,"&lt;="&amp;W3))</f>
        <v>904.98436591146549</v>
      </c>
      <c r="Y4" s="1558" t="str">
        <f>IF(COUNT(Y12:Y300)=0,"-",AVERAGEIFS(Y12:Y300, Y12:Y300, "&gt;="&amp;Y2,Y12:Y300,"&lt;="&amp;Y3))</f>
        <v>-</v>
      </c>
      <c r="AA4" s="1558">
        <f ca="1">IF(COUNT(AA12:AA300)=0,"-",AVERAGEIFS(AA12:AA300, AA12:AA300, "&gt;="&amp;AA2,AA12:AA300,"&lt;="&amp;AA3))</f>
        <v>52.091230246862438</v>
      </c>
      <c r="AC4" s="1558">
        <f ca="1">IF(COUNT(AC12:AC300)=0,"-",AVERAGEIFS(AC12:AC300, AC12:AC300, "&gt;="&amp;AC2,AC12:AC300,"&lt;="&amp;AC3))</f>
        <v>537.10705808983346</v>
      </c>
      <c r="AE4" s="1558">
        <f ca="1">IF(COUNT(AE12:AE300)=0,"-",AVERAGEIFS(AE12:AE300, AE12:AE300, "&gt;="&amp;AE2,AE12:AE300,"&lt;="&amp;AE3))</f>
        <v>89.064340443451329</v>
      </c>
      <c r="AG4" s="1558" t="str">
        <f>IF(COUNT(AG12:AG300)=0,"-",AVERAGEIFS(AG12:AG300, AG12:AG300, "&gt;="&amp;AG2,AG12:AG300,"&lt;="&amp;AG3))</f>
        <v>-</v>
      </c>
      <c r="AI4" s="1558" t="str">
        <f>IF(COUNT(AI12:AI300)=0,"-",AVERAGEIFS(AI12:AI300, AI12:AI300, "&gt;="&amp;AI2,AI12:AI300,"&lt;="&amp;AI3))</f>
        <v>-</v>
      </c>
      <c r="AK4" s="1558">
        <f ca="1">IF(COUNT(AK12:AK300)=0,"-",AVERAGEIFS(AK12:AK300, AK12:AK300, "&gt;="&amp;AK2,AK12:AK300,"&lt;="&amp;AK3))</f>
        <v>2934.0055425112682</v>
      </c>
      <c r="AM4" s="1558" t="str">
        <f>IF(COUNT(AM12:AM300)=0,"-",AVERAGEIFS(AM12:AM300, AM12:AM300, "&gt;="&amp;AM2,AM12:AM300,"&lt;="&amp;AM3))</f>
        <v>-</v>
      </c>
      <c r="AO4" s="1558">
        <f ca="1">IF(COUNT(AO12:AO300)=0,"-",AVERAGEIFS(AO12:AO300, AO12:AO300, "&gt;="&amp;AO2,AO12:AO300,"&lt;="&amp;AO3))</f>
        <v>572.96375407723735</v>
      </c>
      <c r="AQ4" s="1558">
        <f ca="1">IF(COUNT(AQ12:AQ300)=0,"-",AVERAGEIFS(AQ12:AQ300, AQ12:AQ300, "&gt;="&amp;AQ2,AQ12:AQ300,"&lt;="&amp;AQ3))</f>
        <v>8207.6982421410812</v>
      </c>
    </row>
    <row r="5" spans="1:43">
      <c r="A5" s="3176"/>
      <c r="C5" s="1556" t="s">
        <v>400</v>
      </c>
      <c r="E5" s="1559">
        <f ca="1">IF(COUNT(E12:E300)=0,"-",SUMIFS(D12:D300,E12:E300,"&gt;="&amp;E2,E12:E300,"&lt;="&amp;E3)/SUMIFS($B12:$B300,E12:E300,"&gt;="&amp;E2,E12:E300,"&lt;="&amp;E3))</f>
        <v>6878.8211123136389</v>
      </c>
      <c r="G5" s="1559">
        <f ca="1">IF(COUNT(G12:G300)=0,"-",SUMIFS(F12:F300,G12:G300,"&gt;="&amp;G2,G12:G300,"&lt;="&amp;G3)/SUMIFS($B12:$B300,G12:G300,"&gt;="&amp;G2,G12:G300,"&lt;="&amp;G3))</f>
        <v>1618.0478218676351</v>
      </c>
      <c r="I5" s="1559" t="str">
        <f>IF(COUNT(I12:I300)=0,"-",SUMIFS(H12:H300,I12:I300,"&gt;="&amp;I2,I12:I300,"&lt;="&amp;I3)/SUMIFS($B12:$B300,I12:I300,"&gt;="&amp;I2,I12:I300,"&lt;="&amp;I3))</f>
        <v>-</v>
      </c>
      <c r="K5" s="1559">
        <f ca="1">IF(COUNT(K12:K300)=0,"-",SUMIFS(J12:J300,K12:K300,"&gt;="&amp;K2,K12:K300,"&lt;="&amp;K3)/SUMIFS($B12:$B300,K12:K300,"&gt;="&amp;K2,K12:K300,"&lt;="&amp;K3))</f>
        <v>243.90243902439025</v>
      </c>
      <c r="M5" s="1559" t="str">
        <f>IF(COUNT(M12:M300)=0,"-",SUMIFS(L12:L300,M12:M300,"&gt;="&amp;M2,M12:M300,"&lt;="&amp;M3)/SUMIFS($B12:$B300,M12:M300,"&gt;="&amp;M2,M12:M300,"&lt;="&amp;M3))</f>
        <v>-</v>
      </c>
      <c r="O5" s="1559">
        <f ca="1">IF(COUNT(O12:O300)=0,"-",SUMIFS(N12:N300,O12:O300,"&gt;="&amp;O2,O12:O300,"&lt;="&amp;O3)/SUMIFS($B12:$B300,O12:O300,"&gt;="&amp;O2,O12:O300,"&lt;="&amp;O3))</f>
        <v>265.31070015160651</v>
      </c>
      <c r="Q5" s="1559">
        <f ca="1">IF(COUNT(Q12:Q300)=0,"-",SUMIFS(P12:P300,Q12:Q300,"&gt;="&amp;Q2,Q12:Q300,"&lt;="&amp;Q3)/SUMIFS($B12:$B300,Q12:Q300,"&gt;="&amp;Q2,Q12:Q300,"&lt;="&amp;Q3))</f>
        <v>67.45611057497139</v>
      </c>
      <c r="S5" s="1559">
        <f ca="1">IF(COUNT(S12:S300)=0,"-",SUMIFS(R12:R300,S12:S300,"&gt;="&amp;S2,S12:S300,"&lt;="&amp;S3)/SUMIFS($B12:$B300,S12:S300,"&gt;="&amp;S2,S12:S300,"&lt;="&amp;S3))</f>
        <v>45.077991825687377</v>
      </c>
      <c r="U5" s="1559">
        <f ca="1">IF(COUNT(U12:U300)=0,"-",SUMIFS(T12:T300,U12:U300,"&gt;="&amp;U2,U12:U300,"&lt;="&amp;U3)/SUMIFS($B12:$B300,U12:U300,"&gt;="&amp;U2,U12:U300,"&lt;="&amp;U3))</f>
        <v>765.66380346254846</v>
      </c>
      <c r="W5" s="1559">
        <f ca="1">IF(COUNT(W12:W300)=0,"-",SUMIFS(V12:V300,W12:W300,"&gt;="&amp;W2,W12:W300,"&lt;="&amp;W3)/SUMIFS($B12:$B300,W12:W300,"&gt;="&amp;W2,W12:W300,"&lt;="&amp;W3))</f>
        <v>151.69835465627403</v>
      </c>
      <c r="Y5" s="1559" t="str">
        <f>IF(COUNT(Y12:Y300)=0,"-",SUMIFS(X12:X300,Y12:Y300,"&gt;="&amp;Y2,Y12:Y300,"&lt;="&amp;Y3)/SUMIFS($B12:$B300,Y12:Y300,"&gt;="&amp;Y2,Y12:Y300,"&lt;="&amp;Y3))</f>
        <v>-</v>
      </c>
      <c r="AA5" s="1559">
        <f ca="1">IF(COUNT(AA12:AA300)=0,"-",SUMIFS(Z12:Z300,AA12:AA300,"&gt;="&amp;AA2,AA12:AA300,"&lt;="&amp;AA3)/SUMIFS($B12:$B300,AA12:AA300,"&gt;="&amp;AA2,AA12:AA300,"&lt;="&amp;AA3))</f>
        <v>74.053230123421528</v>
      </c>
      <c r="AC5" s="1559">
        <f ca="1">IF(COUNT(AC12:AC300)=0,"-",SUMIFS(AB12:AB300,AC12:AC300,"&gt;="&amp;AC2,AC12:AC300,"&lt;="&amp;AC3)/SUMIFS($B12:$B300,AC12:AC300,"&gt;="&amp;AC2,AC12:AC300,"&lt;="&amp;AC3))</f>
        <v>41.16177688207457</v>
      </c>
      <c r="AE5" s="1559">
        <f ca="1">IF(COUNT(AE12:AE300)=0,"-",SUMIFS(AD12:AD300,AE12:AE300,"&gt;="&amp;AE2,AE12:AE300,"&lt;="&amp;AE3)/SUMIFS($B12:$B300,AE12:AE300,"&gt;="&amp;AE2,AE12:AE300,"&lt;="&amp;AE3))</f>
        <v>89.991377316031887</v>
      </c>
      <c r="AG5" s="1559" t="str">
        <f>IF(COUNT(AG12:AG300)=0,"-",SUMIFS(AF12:AF300,AG12:AG300,"&gt;="&amp;AG2,AG12:AG300,"&lt;="&amp;AG3)/SUMIFS($B12:$B300,AG12:AG300,"&gt;="&amp;AG2,AG12:AG300,"&lt;="&amp;AG3))</f>
        <v>-</v>
      </c>
      <c r="AI5" s="1559" t="str">
        <f>IF(COUNT(AI12:AI300)=0,"-",SUMIFS(AH12:AH300,AI12:AI300,"&gt;="&amp;AI2,AI12:AI300,"&lt;="&amp;AI3)/SUMIFS($B12:$B300,AI12:AI300,"&gt;="&amp;AI2,AI12:AI300,"&lt;="&amp;AI3))</f>
        <v>-</v>
      </c>
      <c r="AK5" s="1559">
        <f ca="1">IF(COUNT(AK12:AK300)=0,"-",SUMIFS(AJ12:AJ300,AK12:AK300,"&gt;="&amp;AK2,AK12:AK300,"&lt;="&amp;AK3)/SUMIFS($B12:$B300,AK12:AK300,"&gt;="&amp;AK2,AK12:AK300,"&lt;="&amp;AK3))</f>
        <v>3155.9544573971452</v>
      </c>
      <c r="AM5" s="1559" t="str">
        <f>IF(COUNT(AM12:AM300)=0,"-",SUMIFS(AL12:AL300,AM12:AM300,"&gt;="&amp;AM2,AM12:AM300,"&lt;="&amp;AM3)/SUMIFS($B12:$B300,AM12:AM300,"&gt;="&amp;AM2,AM12:AM300,"&lt;="&amp;AM3))</f>
        <v>-</v>
      </c>
      <c r="AO5" s="1559">
        <f ca="1">IF(COUNT(AO12:AO300)=0,"-",SUMIFS(AN12:AN300,AO12:AO300,"&gt;="&amp;AO2,AO12:AO300,"&lt;="&amp;AO3)/SUMIFS($B12:$B300,AO12:AO300,"&gt;="&amp;AO2,AO12:AO300,"&lt;="&amp;AO3))</f>
        <v>1050.0064842432889</v>
      </c>
      <c r="AQ5" s="1559">
        <f ca="1">IF(COUNT(AQ12:AQ300)=0,"-",SUMIFS(AP12:AP300,AQ12:AQ300,"&gt;="&amp;AQ2,AQ12:AQ300,"&lt;="&amp;AQ3)/SUMIFS($B12:$B300,AQ12:AQ300,"&gt;="&amp;AQ2,AQ12:AQ300,"&lt;="&amp;AQ3))</f>
        <v>5157.9561563739262</v>
      </c>
    </row>
    <row r="6" spans="1:43">
      <c r="A6" s="3176"/>
      <c r="C6" s="1556" t="s">
        <v>401</v>
      </c>
      <c r="E6" s="1560">
        <f ca="1">IF(COUNT(E12:E300)=0,"-",SUMIFS(E12:E300, E12:E300, "&gt;="&amp;E2,E12:E300,"&lt;="&amp;E3)/($A$1-COUNTIF(E12:E300,"&lt;"&amp;E$2)-COUNTIF(E12:E300,"&gt;"&amp;E$3)))</f>
        <v>1266.6989850719456</v>
      </c>
      <c r="G6" s="1560">
        <f ca="1">IF(COUNT(G12:G300)=0,"-",SUMIFS(G12:G300, G12:G300, "&gt;="&amp;G2,G12:G300,"&lt;="&amp;G3)/($A$1-COUNTIF(G12:G300,"&lt;"&amp;G$2)-COUNTIF(G12:G300,"&gt;"&amp;G$3)))</f>
        <v>3574.0361947702581</v>
      </c>
      <c r="I6" s="1560" t="str">
        <f>IF(COUNT(I12:I300)=0,"-",SUMIFS(I12:I300, I12:I300, "&gt;="&amp;I2,I12:I300,"&lt;="&amp;I3)/($A$1-COUNTIF(I12:I300,"&lt;"&amp;I$2)-COUNTIF(I12:I300,"&gt;"&amp;I$3)))</f>
        <v>-</v>
      </c>
      <c r="K6" s="1560">
        <f ca="1">IF(COUNT(K12:K300)=0,"-",SUMIFS(K12:K300, K12:K300, "&gt;="&amp;K2,K12:K300,"&lt;="&amp;K3)/($A$1-COUNTIF(K12:K300,"&lt;"&amp;K$2)-COUNTIF(K12:K300,"&gt;"&amp;K$3)))</f>
        <v>13.550135501355014</v>
      </c>
      <c r="M6" s="1560" t="str">
        <f>IF(COUNT(M12:M300)=0,"-",SUMIFS(M12:M300, M12:M300, "&gt;="&amp;M2,M12:M300,"&lt;="&amp;M3)/($A$1-COUNTIF(M12:M300,"&lt;"&amp;M$2)-COUNTIF(M12:M300,"&gt;"&amp;M$3)))</f>
        <v>-</v>
      </c>
      <c r="O6" s="1560">
        <f ca="1">IF(COUNT(O12:O300)=0,"-",SUMIFS(O12:O300, O12:O300, "&gt;="&amp;O2,O12:O300,"&lt;="&amp;O3)/($A$1-COUNTIF(O12:O300,"&lt;"&amp;O$2)-COUNTIF(O12:O300,"&gt;"&amp;O$3)))</f>
        <v>286.84333337595069</v>
      </c>
      <c r="Q6" s="1560">
        <f ca="1">IF(COUNT(Q12:Q300)=0,"-",SUMIFS(Q12:Q300, Q12:Q300, "&gt;="&amp;Q2,Q12:Q300,"&lt;="&amp;Q3)/($A$1-COUNTIF(Q12:Q300,"&lt;"&amp;Q$2)-COUNTIF(Q12:Q300,"&gt;"&amp;Q$3)))</f>
        <v>85.381781149753834</v>
      </c>
      <c r="S6" s="1560">
        <f ca="1">IF(COUNT(S12:S300)=0,"-",SUMIFS(S12:S300, S12:S300, "&gt;="&amp;S2,S12:S300,"&lt;="&amp;S3)/($A$1-COUNTIF(S12:S300,"&lt;"&amp;S$2)-COUNTIF(S12:S300,"&gt;"&amp;S$3)))</f>
        <v>55.753285395723708</v>
      </c>
      <c r="U6" s="1560">
        <f ca="1">IF(COUNT(U12:U300)=0,"-",SUMIFS(U12:U300, U12:U300, "&gt;="&amp;U2,U12:U300,"&lt;="&amp;U3)/($A$1-COUNTIF(U12:U300,"&lt;"&amp;U$2)-COUNTIF(U12:U300,"&gt;"&amp;U$3)))</f>
        <v>42.536877970141582</v>
      </c>
      <c r="W6" s="1560">
        <f ca="1">IF(COUNT(W12:W300)=0,"-",SUMIFS(W12:W300, W12:W300, "&gt;="&amp;W2,W12:W300,"&lt;="&amp;W3)/($A$1-COUNTIF(W12:W300,"&lt;"&amp;W$2)-COUNTIF(W12:W300,"&gt;"&amp;W$3)))</f>
        <v>201.10763686921456</v>
      </c>
      <c r="Y6" s="1560" t="str">
        <f>IF(COUNT(Y12:Y300)=0,"-",SUMIFS(Y12:Y300, Y12:Y300, "&gt;="&amp;Y2,Y12:Y300,"&lt;="&amp;Y3)/($A$1-COUNTIF(Y12:Y300,"&lt;"&amp;Y$2)-COUNTIF(Y12:Y300,"&gt;"&amp;Y$3)))</f>
        <v>-</v>
      </c>
      <c r="AA6" s="1560">
        <f ca="1">IF(COUNT(AA12:AA300)=0,"-",SUMIFS(AA12:AA300, AA12:AA300, "&gt;="&amp;AA2,AA12:AA300,"&lt;="&amp;AA3)/($A$1-COUNTIF(AA12:AA300,"&lt;"&amp;AA$2)-COUNTIF(AA12:AA300,"&gt;"&amp;AA$3)))</f>
        <v>5.787914471873604</v>
      </c>
      <c r="AC6" s="1560">
        <f ca="1">IF(COUNT(AC12:AC300)=0,"-",SUMIFS(AC12:AC300, AC12:AC300, "&gt;="&amp;AC2,AC12:AC300,"&lt;="&amp;AC3)/($A$1-COUNTIF(AC12:AC300,"&lt;"&amp;AC$2)-COUNTIF(AC12:AC300,"&gt;"&amp;AC$3)))</f>
        <v>89.517843014972243</v>
      </c>
      <c r="AE6" s="1560">
        <f ca="1">IF(COUNT(AE12:AE300)=0,"-",SUMIFS(AE12:AE300, AE12:AE300, "&gt;="&amp;AE2,AE12:AE300,"&lt;="&amp;AE3)/($A$1-COUNTIF(AE12:AE300,"&lt;"&amp;AE$2)-COUNTIF(AE12:AE300,"&gt;"&amp;AE$3)))</f>
        <v>9.8960378270501472</v>
      </c>
      <c r="AG6" s="1560" t="str">
        <f>IF(COUNT(AG12:AG300)=0,"-",SUMIFS(AG12:AG300, AG12:AG300, "&gt;="&amp;AG2,AG12:AG300,"&lt;="&amp;AG3)/($A$1-COUNTIF(AG12:AG300,"&lt;"&amp;AG$2)-COUNTIF(AG12:AG300,"&gt;"&amp;AG$3)))</f>
        <v>-</v>
      </c>
      <c r="AI6" s="1560" t="str">
        <f>IF(COUNT(AI12:AI300)=0,"-",SUMIFS(AI12:AI300, AI12:AI300, "&gt;="&amp;AI2,AI12:AI300,"&lt;="&amp;AI3)/($A$1-COUNTIF(AI12:AI300,"&lt;"&amp;AI$2)-COUNTIF(AI12:AI300,"&gt;"&amp;AI$3)))</f>
        <v>-</v>
      </c>
      <c r="AK6" s="1560">
        <f ca="1">IF(COUNT(AK12:AK300)=0,"-",SUMIFS(AK12:AK300, AK12:AK300, "&gt;="&amp;AK2,AK12:AK300,"&lt;="&amp;AK3)/($A$1-COUNTIF(AK12:AK300,"&lt;"&amp;AK$2)-COUNTIF(AK12:AK300,"&gt;"&amp;AK$3)))</f>
        <v>2071.0627358903071</v>
      </c>
      <c r="AM6" s="1560" t="str">
        <f>IF(COUNT(AM12:AM300)=0,"-",SUMIFS(AM12:AM300, AM12:AM300, "&gt;="&amp;AM2,AM12:AM300,"&lt;="&amp;AM3)/($A$1-COUNTIF(AM12:AM300,"&lt;"&amp;AM$2)-COUNTIF(AM12:AM300,"&gt;"&amp;AM$3)))</f>
        <v>-</v>
      </c>
      <c r="AO6" s="1560">
        <f ca="1">IF(COUNT(AO12:AO300)=0,"-",SUMIFS(AO12:AO300, AO12:AO300, "&gt;="&amp;AO2,AO12:AO300,"&lt;="&amp;AO3)/($A$1-COUNTIF(AO12:AO300,"&lt;"&amp;AO$2)-COUNTIF(AO12:AO300,"&gt;"&amp;AO$3)))</f>
        <v>63.662639341915259</v>
      </c>
      <c r="AQ6" s="1560">
        <f ca="1">IF(COUNT(AQ12:AQ300)=0,"-",SUMIFS(AQ12:AQ300, AQ12:AQ300, "&gt;="&amp;AQ2,AQ12:AQ300,"&lt;="&amp;AQ3)/($A$1-COUNTIF(AQ12:AQ300,"&lt;"&amp;AQ$2)-COUNTIF(AQ12:AQ300,"&gt;"&amp;AQ$3)))</f>
        <v>6276.475126343179</v>
      </c>
    </row>
    <row r="9" spans="1:43">
      <c r="D9" t="s">
        <v>75</v>
      </c>
      <c r="E9" s="1561"/>
      <c r="F9" t="s">
        <v>76</v>
      </c>
      <c r="G9" s="1561"/>
      <c r="H9" t="s">
        <v>77</v>
      </c>
      <c r="I9" s="1561"/>
      <c r="J9" t="s">
        <v>78</v>
      </c>
      <c r="K9" s="1561"/>
      <c r="L9" t="s">
        <v>79</v>
      </c>
      <c r="M9" s="1561"/>
      <c r="N9" t="s">
        <v>80</v>
      </c>
      <c r="O9" s="1561"/>
      <c r="P9" t="s">
        <v>81</v>
      </c>
      <c r="Q9" s="1561"/>
      <c r="R9" t="s">
        <v>82</v>
      </c>
      <c r="S9" s="1561"/>
      <c r="T9" t="s">
        <v>83</v>
      </c>
      <c r="U9" s="1561"/>
      <c r="V9" t="s">
        <v>84</v>
      </c>
      <c r="W9" s="1561"/>
      <c r="X9" t="s">
        <v>85</v>
      </c>
      <c r="Y9" s="1561"/>
      <c r="Z9" t="s">
        <v>86</v>
      </c>
      <c r="AA9" s="1561"/>
      <c r="AB9" t="s">
        <v>87</v>
      </c>
      <c r="AC9" s="1561"/>
      <c r="AD9" t="s">
        <v>88</v>
      </c>
      <c r="AE9" s="1561"/>
      <c r="AF9" t="s">
        <v>89</v>
      </c>
      <c r="AG9" s="1561"/>
      <c r="AH9" t="s">
        <v>90</v>
      </c>
      <c r="AI9" s="1561"/>
      <c r="AJ9" t="s">
        <v>91</v>
      </c>
      <c r="AK9" s="1561"/>
      <c r="AL9" t="s">
        <v>92</v>
      </c>
      <c r="AM9" s="1561"/>
      <c r="AN9" t="s">
        <v>93</v>
      </c>
      <c r="AO9" s="1561"/>
      <c r="AP9" t="s">
        <v>94</v>
      </c>
      <c r="AQ9" s="1561"/>
    </row>
    <row r="10" spans="1:43" ht="58">
      <c r="A10" s="1562"/>
      <c r="B10" s="1562"/>
      <c r="D10" s="1562" t="s">
        <v>95</v>
      </c>
      <c r="E10" s="1563" t="str">
        <f>D10&amp;"
per FTE"</f>
        <v>Total Occupancy
per FTE</v>
      </c>
      <c r="F10" s="1562" t="s">
        <v>96</v>
      </c>
      <c r="G10" s="1563" t="str">
        <f>F10&amp;"
per FTE"</f>
        <v>Direct Care Consultant 201
per FTE</v>
      </c>
      <c r="H10" s="1562" t="s">
        <v>97</v>
      </c>
      <c r="I10" s="1563" t="str">
        <f>H10&amp;"
per FTE"</f>
        <v>Temporary Help 202
per FTE</v>
      </c>
      <c r="J10" s="1562" t="s">
        <v>98</v>
      </c>
      <c r="K10" s="1563" t="str">
        <f>J10&amp;"
per FTE"</f>
        <v>Clients and Caregivers Reimb./Stipends 203
per FTE</v>
      </c>
      <c r="L10" s="1562" t="s">
        <v>99</v>
      </c>
      <c r="M10" s="1563" t="str">
        <f>L10&amp;"
per FTE"</f>
        <v>Subcontracted Direct Care 206
per FTE</v>
      </c>
      <c r="N10" s="1562" t="s">
        <v>100</v>
      </c>
      <c r="O10" s="1563" t="str">
        <f>N10&amp;"
per FTE"</f>
        <v>Staff Training 204
per FTE</v>
      </c>
      <c r="P10" s="1562" t="s">
        <v>101</v>
      </c>
      <c r="Q10" s="1563" t="str">
        <f>P10&amp;"
per FTE"</f>
        <v>Staff Mileage / Travel 205
per FTE</v>
      </c>
      <c r="R10" s="1562" t="s">
        <v>102</v>
      </c>
      <c r="S10" s="1563" t="str">
        <f>R10&amp;"
per FTE"</f>
        <v>Meals 207
per FTE</v>
      </c>
      <c r="T10" s="1562" t="s">
        <v>103</v>
      </c>
      <c r="U10" s="1563" t="str">
        <f>T10&amp;"
per FTE"</f>
        <v>Client Transportation 208
per FTE</v>
      </c>
      <c r="V10" s="1562" t="s">
        <v>104</v>
      </c>
      <c r="W10" s="1563" t="str">
        <f>V10&amp;"
per FTE"</f>
        <v>Vehicle Expenses 208
per FTE</v>
      </c>
      <c r="X10" s="1562" t="s">
        <v>105</v>
      </c>
      <c r="Y10" s="1563" t="str">
        <f>X10&amp;"
per FTE"</f>
        <v>Vehicle Depreciation 208
per FTE</v>
      </c>
      <c r="Z10" s="1562" t="s">
        <v>106</v>
      </c>
      <c r="AA10" s="1563" t="str">
        <f>Z10&amp;"
per FTE"</f>
        <v>Incidental Medical /Medicine/Pharmacy 209
per FTE</v>
      </c>
      <c r="AB10" s="1562" t="s">
        <v>107</v>
      </c>
      <c r="AC10" s="1563" t="str">
        <f>AB10&amp;"
per FTE"</f>
        <v>Client Personal Allowances 211
per FTE</v>
      </c>
      <c r="AD10" s="1562" t="s">
        <v>108</v>
      </c>
      <c r="AE10" s="1563" t="str">
        <f>AD10&amp;"
per FTE"</f>
        <v>Provision Material Goods/Svs./Benefits 212
per FTE</v>
      </c>
      <c r="AF10" s="1562" t="s">
        <v>109</v>
      </c>
      <c r="AG10" s="1563" t="str">
        <f>AF10&amp;"
per FTE"</f>
        <v>Direct Client Wages 214
per FTE</v>
      </c>
      <c r="AH10" s="1562" t="s">
        <v>110</v>
      </c>
      <c r="AI10" s="1563" t="str">
        <f>AH10&amp;"
per FTE"</f>
        <v>Other Commercial Prod. &amp; Svs. 214
per FTE</v>
      </c>
      <c r="AJ10" s="1562" t="s">
        <v>111</v>
      </c>
      <c r="AK10" s="1563" t="str">
        <f>AJ10&amp;"
per FTE"</f>
        <v>Program Supplies &amp; Materials 215
per FTE</v>
      </c>
      <c r="AL10" s="1562" t="s">
        <v>112</v>
      </c>
      <c r="AM10" s="1563" t="str">
        <f>AL10&amp;"
per FTE"</f>
        <v>Non Charitable Expenses
per FTE</v>
      </c>
      <c r="AN10" s="1562" t="s">
        <v>113</v>
      </c>
      <c r="AO10" s="1563" t="str">
        <f>AN10&amp;"
per FTE"</f>
        <v>Other Expense
per FTE</v>
      </c>
      <c r="AP10" s="1562" t="s">
        <v>114</v>
      </c>
      <c r="AQ10" s="1563" t="str">
        <f>AP10&amp;"
per FTE"</f>
        <v>Total Other Program Expense
per FTE</v>
      </c>
    </row>
    <row r="11" spans="1:43">
      <c r="A11" t="s">
        <v>115</v>
      </c>
      <c r="B11" t="s">
        <v>116</v>
      </c>
      <c r="D11" t="s">
        <v>117</v>
      </c>
      <c r="E11" s="1561"/>
      <c r="F11" t="s">
        <v>117</v>
      </c>
      <c r="G11" s="1561"/>
      <c r="H11" t="s">
        <v>117</v>
      </c>
      <c r="I11" s="1561"/>
      <c r="J11" t="s">
        <v>117</v>
      </c>
      <c r="K11" s="1561"/>
      <c r="L11" t="s">
        <v>117</v>
      </c>
      <c r="M11" s="1561"/>
      <c r="N11" t="s">
        <v>117</v>
      </c>
      <c r="O11" s="1561"/>
      <c r="P11" t="s">
        <v>117</v>
      </c>
      <c r="Q11" s="1561"/>
      <c r="R11" t="s">
        <v>117</v>
      </c>
      <c r="S11" s="1561"/>
      <c r="T11" t="s">
        <v>117</v>
      </c>
      <c r="U11" s="1561"/>
      <c r="V11" t="s">
        <v>117</v>
      </c>
      <c r="W11" s="1561"/>
      <c r="X11" t="s">
        <v>117</v>
      </c>
      <c r="Y11" s="1561"/>
      <c r="Z11" t="s">
        <v>117</v>
      </c>
      <c r="AA11" s="1561"/>
      <c r="AB11" t="s">
        <v>117</v>
      </c>
      <c r="AC11" s="1561"/>
      <c r="AD11" t="s">
        <v>117</v>
      </c>
      <c r="AE11" s="1561"/>
      <c r="AF11" t="s">
        <v>117</v>
      </c>
      <c r="AG11" s="1561"/>
      <c r="AH11" t="s">
        <v>117</v>
      </c>
      <c r="AI11" s="1561"/>
      <c r="AJ11" t="s">
        <v>117</v>
      </c>
      <c r="AK11" s="1561"/>
      <c r="AL11" t="s">
        <v>117</v>
      </c>
      <c r="AM11" s="1561"/>
      <c r="AN11" t="s">
        <v>117</v>
      </c>
      <c r="AO11" s="1561"/>
      <c r="AP11" t="s">
        <v>117</v>
      </c>
      <c r="AQ11" s="1561"/>
    </row>
    <row r="12" spans="1:43">
      <c r="A12" t="s">
        <v>694</v>
      </c>
      <c r="B12">
        <v>0.65</v>
      </c>
      <c r="D12">
        <v>2161.7800000000002</v>
      </c>
      <c r="E12" s="1564">
        <f>IF(OR($B12=0,D12=0),"",D12/$B12)</f>
        <v>3325.815384615385</v>
      </c>
      <c r="G12" s="1564" t="str">
        <f>IF(OR($B12=0,F12=0),"",F12/$B12)</f>
        <v/>
      </c>
      <c r="I12" s="1564" t="str">
        <f>IF(OR($B12=0,H12=0),"",H12/$B12)</f>
        <v/>
      </c>
      <c r="K12" s="1564" t="str">
        <f>IF(OR($B12=0,J12=0),"",J12/$B12)</f>
        <v/>
      </c>
      <c r="M12" s="1564" t="str">
        <f>IF(OR($B12=0,L12=0),"",L12/$B12)</f>
        <v/>
      </c>
      <c r="N12">
        <v>3766.69</v>
      </c>
      <c r="O12" s="1564">
        <f>IF(OR($B12=0,N12=0),"",N12/$B12)</f>
        <v>5794.9076923076918</v>
      </c>
      <c r="Q12" s="1564" t="str">
        <f>IF(OR($B12=0,P12=0),"",P12/$B12)</f>
        <v/>
      </c>
      <c r="S12" s="1564" t="str">
        <f>IF(OR($B12=0,R12=0),"",R12/$B12)</f>
        <v/>
      </c>
      <c r="U12" s="1564" t="str">
        <f>IF(OR($B12=0,T12=0),"",T12/$B12)</f>
        <v/>
      </c>
      <c r="W12" s="1564" t="str">
        <f>IF(OR($B12=0,V12=0),"",V12/$B12)</f>
        <v/>
      </c>
      <c r="Y12" s="1564" t="str">
        <f>IF(OR($B12=0,X12=0),"",X12/$B12)</f>
        <v/>
      </c>
      <c r="AA12" s="1564" t="str">
        <f>IF(OR($B12=0,Z12=0),"",Z12/$B12)</f>
        <v/>
      </c>
      <c r="AC12" s="1564" t="str">
        <f>IF(OR($B12=0,AB12=0),"",AB12/$B12)</f>
        <v/>
      </c>
      <c r="AE12" s="1564" t="str">
        <f>IF(OR($B12=0,AD12=0),"",AD12/$B12)</f>
        <v/>
      </c>
      <c r="AG12" s="1564" t="str">
        <f>IF(OR($B12=0,AF12=0),"",AF12/$B12)</f>
        <v/>
      </c>
      <c r="AI12" s="1564" t="str">
        <f>IF(OR($B12=0,AH12=0),"",AH12/$B12)</f>
        <v/>
      </c>
      <c r="AJ12">
        <v>9121.68</v>
      </c>
      <c r="AK12" s="1564">
        <f>IF(OR($B12=0,AJ12=0),"",AJ12/$B12)</f>
        <v>14033.353846153846</v>
      </c>
      <c r="AM12" s="1564" t="str">
        <f>IF(OR($B12=0,AL12=0),"",AL12/$B12)</f>
        <v/>
      </c>
      <c r="AO12" s="1564" t="str">
        <f>IF(OR($B12=0,AN12=0),"",AN12/$B12)</f>
        <v/>
      </c>
      <c r="AP12">
        <v>12888.37</v>
      </c>
      <c r="AQ12" s="1564">
        <f>IF(OR($B12=0,AP12=0),"",AP12/$B12)</f>
        <v>19828.261538461538</v>
      </c>
    </row>
    <row r="13" spans="1:43">
      <c r="A13" t="s">
        <v>695</v>
      </c>
      <c r="B13">
        <v>6.64</v>
      </c>
      <c r="E13" s="1564" t="str">
        <f t="shared" ref="E13:G28" si="0">IF(OR($B13=0,D13=0),"",D13/$B13)</f>
        <v/>
      </c>
      <c r="F13">
        <v>91</v>
      </c>
      <c r="G13" s="1564">
        <f t="shared" si="0"/>
        <v>13.704819277108435</v>
      </c>
      <c r="I13" s="1564" t="str">
        <f t="shared" ref="I13:I76" si="1">IF(OR($B13=0,H13=0),"",H13/$B13)</f>
        <v/>
      </c>
      <c r="K13" s="1564" t="str">
        <f t="shared" ref="K13:K76" si="2">IF(OR($B13=0,J13=0),"",J13/$B13)</f>
        <v/>
      </c>
      <c r="M13" s="1564" t="str">
        <f t="shared" ref="M13:M76" si="3">IF(OR($B13=0,L13=0),"",L13/$B13)</f>
        <v/>
      </c>
      <c r="N13">
        <v>398</v>
      </c>
      <c r="O13" s="1564">
        <f t="shared" ref="O13:O76" si="4">IF(OR($B13=0,N13=0),"",N13/$B13)</f>
        <v>59.939759036144579</v>
      </c>
      <c r="P13">
        <v>1209</v>
      </c>
      <c r="Q13" s="1564">
        <f t="shared" ref="Q13:Q76" si="5">IF(OR($B13=0,P13=0),"",P13/$B13)</f>
        <v>182.07831325301206</v>
      </c>
      <c r="R13">
        <v>906</v>
      </c>
      <c r="S13" s="1564">
        <f t="shared" ref="S13:S76" si="6">IF(OR($B13=0,R13=0),"",R13/$B13)</f>
        <v>136.44578313253012</v>
      </c>
      <c r="U13" s="1564" t="str">
        <f t="shared" ref="U13:U76" si="7">IF(OR($B13=0,T13=0),"",T13/$B13)</f>
        <v/>
      </c>
      <c r="W13" s="1564" t="str">
        <f t="shared" ref="W13:W76" si="8">IF(OR($B13=0,V13=0),"",V13/$B13)</f>
        <v/>
      </c>
      <c r="Y13" s="1564" t="str">
        <f t="shared" ref="Y13:Y76" si="9">IF(OR($B13=0,X13=0),"",X13/$B13)</f>
        <v/>
      </c>
      <c r="AA13" s="1564" t="str">
        <f t="shared" ref="AA13:AA76" si="10">IF(OR($B13=0,Z13=0),"",Z13/$B13)</f>
        <v/>
      </c>
      <c r="AC13" s="1564" t="str">
        <f t="shared" ref="AC13:AC76" si="11">IF(OR($B13=0,AB13=0),"",AB13/$B13)</f>
        <v/>
      </c>
      <c r="AE13" s="1564" t="str">
        <f t="shared" ref="AE13:AE76" si="12">IF(OR($B13=0,AD13=0),"",AD13/$B13)</f>
        <v/>
      </c>
      <c r="AG13" s="1564" t="str">
        <f t="shared" ref="AG13:AG76" si="13">IF(OR($B13=0,AF13=0),"",AF13/$B13)</f>
        <v/>
      </c>
      <c r="AI13" s="1564" t="str">
        <f t="shared" ref="AI13:AI76" si="14">IF(OR($B13=0,AH13=0),"",AH13/$B13)</f>
        <v/>
      </c>
      <c r="AJ13">
        <v>7543</v>
      </c>
      <c r="AK13" s="1564">
        <f t="shared" ref="AK13:AK76" si="15">IF(OR($B13=0,AJ13=0),"",AJ13/$B13)</f>
        <v>1135.9939759036145</v>
      </c>
      <c r="AM13" s="1564" t="str">
        <f t="shared" ref="AM13:AM76" si="16">IF(OR($B13=0,AL13=0),"",AL13/$B13)</f>
        <v/>
      </c>
      <c r="AN13">
        <v>444</v>
      </c>
      <c r="AO13" s="1564">
        <f t="shared" ref="AO13:AO76" si="17">IF(OR($B13=0,AN13=0),"",AN13/$B13)</f>
        <v>66.867469879518069</v>
      </c>
      <c r="AP13">
        <v>10591</v>
      </c>
      <c r="AQ13" s="1564">
        <f t="shared" ref="AQ13:AQ76" si="18">IF(OR($B13=0,AP13=0),"",AP13/$B13)</f>
        <v>1595.0301204819277</v>
      </c>
    </row>
    <row r="14" spans="1:43">
      <c r="A14" t="s">
        <v>732</v>
      </c>
      <c r="B14">
        <v>0.55000000000000004</v>
      </c>
      <c r="E14" s="1564" t="str">
        <f t="shared" si="0"/>
        <v/>
      </c>
      <c r="G14" s="1564" t="str">
        <f t="shared" si="0"/>
        <v/>
      </c>
      <c r="I14" s="1564" t="str">
        <f t="shared" si="1"/>
        <v/>
      </c>
      <c r="K14" s="1564" t="str">
        <f t="shared" si="2"/>
        <v/>
      </c>
      <c r="M14" s="1564" t="str">
        <f t="shared" si="3"/>
        <v/>
      </c>
      <c r="N14">
        <v>358</v>
      </c>
      <c r="O14" s="1564">
        <f t="shared" si="4"/>
        <v>650.90909090909088</v>
      </c>
      <c r="P14">
        <v>175</v>
      </c>
      <c r="Q14" s="1564">
        <f t="shared" si="5"/>
        <v>318.18181818181813</v>
      </c>
      <c r="R14">
        <v>124</v>
      </c>
      <c r="S14" s="1564">
        <f t="shared" si="6"/>
        <v>225.45454545454544</v>
      </c>
      <c r="U14" s="1564" t="str">
        <f t="shared" si="7"/>
        <v/>
      </c>
      <c r="W14" s="1564" t="str">
        <f t="shared" si="8"/>
        <v/>
      </c>
      <c r="Y14" s="1564" t="str">
        <f t="shared" si="9"/>
        <v/>
      </c>
      <c r="AA14" s="1564" t="str">
        <f t="shared" si="10"/>
        <v/>
      </c>
      <c r="AC14" s="1564" t="str">
        <f t="shared" si="11"/>
        <v/>
      </c>
      <c r="AE14" s="1564" t="str">
        <f t="shared" si="12"/>
        <v/>
      </c>
      <c r="AG14" s="1564" t="str">
        <f t="shared" si="13"/>
        <v/>
      </c>
      <c r="AI14" s="1564" t="str">
        <f t="shared" si="14"/>
        <v/>
      </c>
      <c r="AJ14">
        <v>2425</v>
      </c>
      <c r="AK14" s="1564">
        <f t="shared" si="15"/>
        <v>4409.090909090909</v>
      </c>
      <c r="AM14" s="1564" t="str">
        <f t="shared" si="16"/>
        <v/>
      </c>
      <c r="AO14" s="1564" t="str">
        <f t="shared" si="17"/>
        <v/>
      </c>
      <c r="AP14">
        <v>3082</v>
      </c>
      <c r="AQ14" s="1564">
        <f t="shared" si="18"/>
        <v>5603.6363636363631</v>
      </c>
    </row>
    <row r="15" spans="1:43">
      <c r="A15" t="s">
        <v>733</v>
      </c>
      <c r="B15">
        <v>1.64</v>
      </c>
      <c r="E15" s="1564" t="str">
        <f t="shared" si="0"/>
        <v/>
      </c>
      <c r="F15">
        <v>104469.34</v>
      </c>
      <c r="G15" s="1564">
        <f t="shared" si="0"/>
        <v>63700.817073170736</v>
      </c>
      <c r="I15" s="1564" t="str">
        <f t="shared" si="1"/>
        <v/>
      </c>
      <c r="J15">
        <v>400</v>
      </c>
      <c r="K15" s="1564">
        <f t="shared" si="2"/>
        <v>243.90243902439025</v>
      </c>
      <c r="M15" s="1564" t="str">
        <f t="shared" si="3"/>
        <v/>
      </c>
      <c r="O15" s="1564" t="str">
        <f t="shared" si="4"/>
        <v/>
      </c>
      <c r="Q15" s="1564" t="str">
        <f t="shared" si="5"/>
        <v/>
      </c>
      <c r="S15" s="1564" t="str">
        <f t="shared" si="6"/>
        <v/>
      </c>
      <c r="U15" s="1564" t="str">
        <f t="shared" si="7"/>
        <v/>
      </c>
      <c r="W15" s="1564" t="str">
        <f t="shared" si="8"/>
        <v/>
      </c>
      <c r="Y15" s="1564" t="str">
        <f t="shared" si="9"/>
        <v/>
      </c>
      <c r="AA15" s="1564" t="str">
        <f t="shared" si="10"/>
        <v/>
      </c>
      <c r="AC15" s="1564" t="str">
        <f t="shared" si="11"/>
        <v/>
      </c>
      <c r="AE15" s="1564" t="str">
        <f t="shared" si="12"/>
        <v/>
      </c>
      <c r="AG15" s="1564" t="str">
        <f t="shared" si="13"/>
        <v/>
      </c>
      <c r="AI15" s="1564" t="str">
        <f t="shared" si="14"/>
        <v/>
      </c>
      <c r="AJ15">
        <v>4314.95</v>
      </c>
      <c r="AK15" s="1564">
        <f t="shared" si="15"/>
        <v>2631.0670731707319</v>
      </c>
      <c r="AM15" s="1564" t="str">
        <f t="shared" si="16"/>
        <v/>
      </c>
      <c r="AO15" s="1564" t="str">
        <f t="shared" si="17"/>
        <v/>
      </c>
      <c r="AP15">
        <v>109184.29</v>
      </c>
      <c r="AQ15" s="1564">
        <f t="shared" si="18"/>
        <v>66575.786585365859</v>
      </c>
    </row>
    <row r="16" spans="1:43">
      <c r="A16" t="s">
        <v>734</v>
      </c>
      <c r="E16" s="1564" t="str">
        <f t="shared" si="0"/>
        <v/>
      </c>
      <c r="F16">
        <v>29750</v>
      </c>
      <c r="G16" s="1564" t="str">
        <f t="shared" si="0"/>
        <v/>
      </c>
      <c r="I16" s="1564" t="str">
        <f t="shared" si="1"/>
        <v/>
      </c>
      <c r="K16" s="1564" t="str">
        <f t="shared" si="2"/>
        <v/>
      </c>
      <c r="M16" s="1564" t="str">
        <f t="shared" si="3"/>
        <v/>
      </c>
      <c r="O16" s="1564" t="str">
        <f t="shared" si="4"/>
        <v/>
      </c>
      <c r="Q16" s="1564" t="str">
        <f t="shared" si="5"/>
        <v/>
      </c>
      <c r="R16">
        <v>816</v>
      </c>
      <c r="S16" s="1564" t="str">
        <f t="shared" si="6"/>
        <v/>
      </c>
      <c r="U16" s="1564" t="str">
        <f t="shared" si="7"/>
        <v/>
      </c>
      <c r="W16" s="1564" t="str">
        <f t="shared" si="8"/>
        <v/>
      </c>
      <c r="Y16" s="1564" t="str">
        <f t="shared" si="9"/>
        <v/>
      </c>
      <c r="AA16" s="1564" t="str">
        <f t="shared" si="10"/>
        <v/>
      </c>
      <c r="AC16" s="1564" t="str">
        <f t="shared" si="11"/>
        <v/>
      </c>
      <c r="AE16" s="1564" t="str">
        <f t="shared" si="12"/>
        <v/>
      </c>
      <c r="AG16" s="1564" t="str">
        <f t="shared" si="13"/>
        <v/>
      </c>
      <c r="AI16" s="1564" t="str">
        <f t="shared" si="14"/>
        <v/>
      </c>
      <c r="AJ16">
        <v>733</v>
      </c>
      <c r="AK16" s="1564" t="str">
        <f t="shared" si="15"/>
        <v/>
      </c>
      <c r="AM16" s="1564" t="str">
        <f t="shared" si="16"/>
        <v/>
      </c>
      <c r="AO16" s="1564" t="str">
        <f t="shared" si="17"/>
        <v/>
      </c>
      <c r="AP16">
        <v>31299</v>
      </c>
      <c r="AQ16" s="1564" t="str">
        <f t="shared" si="18"/>
        <v/>
      </c>
    </row>
    <row r="17" spans="1:43">
      <c r="A17" t="s">
        <v>735</v>
      </c>
      <c r="B17">
        <v>2.3233000000000001</v>
      </c>
      <c r="D17">
        <v>9099</v>
      </c>
      <c r="E17" s="1564">
        <f t="shared" si="0"/>
        <v>3916.4120001721685</v>
      </c>
      <c r="G17" s="1564" t="str">
        <f t="shared" si="0"/>
        <v/>
      </c>
      <c r="I17" s="1564" t="str">
        <f t="shared" si="1"/>
        <v/>
      </c>
      <c r="K17" s="1564" t="str">
        <f t="shared" si="2"/>
        <v/>
      </c>
      <c r="M17" s="1564" t="str">
        <f t="shared" si="3"/>
        <v/>
      </c>
      <c r="N17">
        <v>724.99</v>
      </c>
      <c r="O17" s="1564">
        <f t="shared" si="4"/>
        <v>312.05182283820426</v>
      </c>
      <c r="P17">
        <v>2342.3000000000002</v>
      </c>
      <c r="Q17" s="1564">
        <f t="shared" si="5"/>
        <v>1008.1780226402101</v>
      </c>
      <c r="R17">
        <v>897.99</v>
      </c>
      <c r="S17" s="1564">
        <f t="shared" si="6"/>
        <v>386.51487108853786</v>
      </c>
      <c r="U17" s="1564" t="str">
        <f t="shared" si="7"/>
        <v/>
      </c>
      <c r="V17">
        <v>1179.9000000000001</v>
      </c>
      <c r="W17" s="1564">
        <f t="shared" si="8"/>
        <v>507.85520595704389</v>
      </c>
      <c r="Y17" s="1564" t="str">
        <f t="shared" si="9"/>
        <v/>
      </c>
      <c r="AA17" s="1564" t="str">
        <f t="shared" si="10"/>
        <v/>
      </c>
      <c r="AC17" s="1564" t="str">
        <f t="shared" si="11"/>
        <v/>
      </c>
      <c r="AE17" s="1564" t="str">
        <f t="shared" si="12"/>
        <v/>
      </c>
      <c r="AG17" s="1564" t="str">
        <f t="shared" si="13"/>
        <v/>
      </c>
      <c r="AI17" s="1564" t="str">
        <f t="shared" si="14"/>
        <v/>
      </c>
      <c r="AJ17">
        <v>5517.22</v>
      </c>
      <c r="AK17" s="1564">
        <f t="shared" si="15"/>
        <v>2374.7342142641933</v>
      </c>
      <c r="AM17" s="1564" t="str">
        <f t="shared" si="16"/>
        <v/>
      </c>
      <c r="AO17" s="1564" t="str">
        <f t="shared" si="17"/>
        <v/>
      </c>
      <c r="AP17">
        <v>10662.4</v>
      </c>
      <c r="AQ17" s="1564">
        <f t="shared" si="18"/>
        <v>4589.3341367881885</v>
      </c>
    </row>
    <row r="18" spans="1:43">
      <c r="B18">
        <v>91.170361</v>
      </c>
      <c r="D18">
        <v>706108.32</v>
      </c>
      <c r="E18" s="1564">
        <f t="shared" si="0"/>
        <v>7744.9328077136815</v>
      </c>
      <c r="F18">
        <v>56355.1</v>
      </c>
      <c r="G18" s="1564">
        <f t="shared" si="0"/>
        <v>618.12961341679886</v>
      </c>
      <c r="I18" s="1564" t="str">
        <f t="shared" si="1"/>
        <v/>
      </c>
      <c r="K18" s="1564" t="str">
        <f t="shared" si="2"/>
        <v/>
      </c>
      <c r="M18" s="1564" t="str">
        <f t="shared" si="3"/>
        <v/>
      </c>
      <c r="N18">
        <v>41663.629999999997</v>
      </c>
      <c r="O18" s="1564">
        <f t="shared" si="4"/>
        <v>456.98656386805357</v>
      </c>
      <c r="P18">
        <v>8512.57</v>
      </c>
      <c r="Q18" s="1564">
        <f t="shared" si="5"/>
        <v>93.369927535989461</v>
      </c>
      <c r="R18">
        <v>1714.65</v>
      </c>
      <c r="S18" s="1564">
        <f t="shared" si="6"/>
        <v>18.807098943043563</v>
      </c>
      <c r="U18" s="1564" t="str">
        <f t="shared" si="7"/>
        <v/>
      </c>
      <c r="W18" s="1564" t="str">
        <f t="shared" si="8"/>
        <v/>
      </c>
      <c r="Y18" s="1564" t="str">
        <f t="shared" si="9"/>
        <v/>
      </c>
      <c r="Z18">
        <v>12.48</v>
      </c>
      <c r="AA18" s="1564">
        <f t="shared" si="10"/>
        <v>0.13688659190457741</v>
      </c>
      <c r="AB18">
        <v>-103.75</v>
      </c>
      <c r="AC18" s="1564">
        <f t="shared" si="11"/>
        <v>-1.1379794799759539</v>
      </c>
      <c r="AE18" s="1564" t="str">
        <f t="shared" si="12"/>
        <v/>
      </c>
      <c r="AG18" s="1564" t="str">
        <f t="shared" si="13"/>
        <v/>
      </c>
      <c r="AI18" s="1564" t="str">
        <f t="shared" si="14"/>
        <v/>
      </c>
      <c r="AJ18">
        <v>9984.33</v>
      </c>
      <c r="AK18" s="1564">
        <f t="shared" si="15"/>
        <v>109.51289312104402</v>
      </c>
      <c r="AM18" s="1564" t="str">
        <f t="shared" si="16"/>
        <v/>
      </c>
      <c r="AO18" s="1564" t="str">
        <f t="shared" si="17"/>
        <v/>
      </c>
      <c r="AP18">
        <v>118139.01</v>
      </c>
      <c r="AQ18" s="1564">
        <f t="shared" si="18"/>
        <v>1295.8050039968582</v>
      </c>
    </row>
    <row r="19" spans="1:43">
      <c r="A19" t="s">
        <v>736</v>
      </c>
      <c r="B19">
        <v>1.5573999999999999</v>
      </c>
      <c r="E19" s="1564" t="str">
        <f t="shared" si="0"/>
        <v/>
      </c>
      <c r="G19" s="1564" t="str">
        <f t="shared" si="0"/>
        <v/>
      </c>
      <c r="I19" s="1564" t="str">
        <f t="shared" si="1"/>
        <v/>
      </c>
      <c r="K19" s="1564" t="str">
        <f t="shared" si="2"/>
        <v/>
      </c>
      <c r="M19" s="1564" t="str">
        <f t="shared" si="3"/>
        <v/>
      </c>
      <c r="O19" s="1564" t="str">
        <f t="shared" si="4"/>
        <v/>
      </c>
      <c r="Q19" s="1564" t="str">
        <f t="shared" si="5"/>
        <v/>
      </c>
      <c r="R19">
        <v>471.31</v>
      </c>
      <c r="S19" s="1564">
        <f t="shared" si="6"/>
        <v>302.62617182483626</v>
      </c>
      <c r="U19" s="1564" t="str">
        <f t="shared" si="7"/>
        <v/>
      </c>
      <c r="W19" s="1564" t="str">
        <f t="shared" si="8"/>
        <v/>
      </c>
      <c r="Y19" s="1564" t="str">
        <f t="shared" si="9"/>
        <v/>
      </c>
      <c r="AA19" s="1564" t="str">
        <f t="shared" si="10"/>
        <v/>
      </c>
      <c r="AC19" s="1564" t="str">
        <f t="shared" si="11"/>
        <v/>
      </c>
      <c r="AE19" s="1564" t="str">
        <f t="shared" si="12"/>
        <v/>
      </c>
      <c r="AG19" s="1564" t="str">
        <f t="shared" si="13"/>
        <v/>
      </c>
      <c r="AI19" s="1564" t="str">
        <f t="shared" si="14"/>
        <v/>
      </c>
      <c r="AJ19">
        <v>4707.41</v>
      </c>
      <c r="AK19" s="1564">
        <f t="shared" si="15"/>
        <v>3022.6081931424169</v>
      </c>
      <c r="AM19" s="1564" t="str">
        <f t="shared" si="16"/>
        <v/>
      </c>
      <c r="AO19" s="1564" t="str">
        <f t="shared" si="17"/>
        <v/>
      </c>
      <c r="AP19">
        <v>5178.72</v>
      </c>
      <c r="AQ19" s="1564">
        <f t="shared" si="18"/>
        <v>3325.2343649672534</v>
      </c>
    </row>
    <row r="20" spans="1:43">
      <c r="E20" s="1564" t="str">
        <f t="shared" si="0"/>
        <v/>
      </c>
      <c r="G20" s="1564" t="str">
        <f t="shared" si="0"/>
        <v/>
      </c>
      <c r="I20" s="1564" t="str">
        <f t="shared" si="1"/>
        <v/>
      </c>
      <c r="K20" s="1564" t="str">
        <f t="shared" si="2"/>
        <v/>
      </c>
      <c r="M20" s="1564" t="str">
        <f t="shared" si="3"/>
        <v/>
      </c>
      <c r="O20" s="1564" t="str">
        <f t="shared" si="4"/>
        <v/>
      </c>
      <c r="Q20" s="1564" t="str">
        <f t="shared" si="5"/>
        <v/>
      </c>
      <c r="S20" s="1564" t="str">
        <f t="shared" si="6"/>
        <v/>
      </c>
      <c r="U20" s="1564" t="str">
        <f t="shared" si="7"/>
        <v/>
      </c>
      <c r="W20" s="1564" t="str">
        <f t="shared" si="8"/>
        <v/>
      </c>
      <c r="Y20" s="1564" t="str">
        <f t="shared" si="9"/>
        <v/>
      </c>
      <c r="AA20" s="1564" t="str">
        <f t="shared" si="10"/>
        <v/>
      </c>
      <c r="AC20" s="1564" t="str">
        <f t="shared" si="11"/>
        <v/>
      </c>
      <c r="AD20">
        <v>1594.33</v>
      </c>
      <c r="AE20" s="1564" t="str">
        <f t="shared" si="12"/>
        <v/>
      </c>
      <c r="AG20" s="1564" t="str">
        <f t="shared" si="13"/>
        <v/>
      </c>
      <c r="AI20" s="1564" t="str">
        <f t="shared" si="14"/>
        <v/>
      </c>
      <c r="AK20" s="1564" t="str">
        <f t="shared" si="15"/>
        <v/>
      </c>
      <c r="AM20" s="1564" t="str">
        <f t="shared" si="16"/>
        <v/>
      </c>
      <c r="AO20" s="1564" t="str">
        <f t="shared" si="17"/>
        <v/>
      </c>
      <c r="AP20">
        <v>1594.33</v>
      </c>
      <c r="AQ20" s="1564" t="str">
        <f t="shared" si="18"/>
        <v/>
      </c>
    </row>
    <row r="21" spans="1:43">
      <c r="B21">
        <v>3.9443999999999999</v>
      </c>
      <c r="E21" s="1564" t="str">
        <f t="shared" si="0"/>
        <v/>
      </c>
      <c r="G21" s="1564" t="str">
        <f t="shared" si="0"/>
        <v/>
      </c>
      <c r="I21" s="1564" t="str">
        <f t="shared" si="1"/>
        <v/>
      </c>
      <c r="K21" s="1564" t="str">
        <f t="shared" si="2"/>
        <v/>
      </c>
      <c r="M21" s="1564" t="str">
        <f t="shared" si="3"/>
        <v/>
      </c>
      <c r="O21" s="1564" t="str">
        <f t="shared" si="4"/>
        <v/>
      </c>
      <c r="P21">
        <v>1706.89</v>
      </c>
      <c r="Q21" s="1564">
        <f t="shared" si="5"/>
        <v>432.73755197241661</v>
      </c>
      <c r="R21">
        <v>31.46</v>
      </c>
      <c r="S21" s="1564">
        <f t="shared" si="6"/>
        <v>7.9758645167832878</v>
      </c>
      <c r="U21" s="1564" t="str">
        <f t="shared" si="7"/>
        <v/>
      </c>
      <c r="W21" s="1564" t="str">
        <f t="shared" si="8"/>
        <v/>
      </c>
      <c r="Y21" s="1564" t="str">
        <f t="shared" si="9"/>
        <v/>
      </c>
      <c r="AA21" s="1564" t="str">
        <f t="shared" si="10"/>
        <v/>
      </c>
      <c r="AC21" s="1564" t="str">
        <f t="shared" si="11"/>
        <v/>
      </c>
      <c r="AE21" s="1564" t="str">
        <f t="shared" si="12"/>
        <v/>
      </c>
      <c r="AG21" s="1564" t="str">
        <f t="shared" si="13"/>
        <v/>
      </c>
      <c r="AI21" s="1564" t="str">
        <f t="shared" si="14"/>
        <v/>
      </c>
      <c r="AJ21">
        <v>1300.73</v>
      </c>
      <c r="AK21" s="1564">
        <f t="shared" si="15"/>
        <v>329.76625088733397</v>
      </c>
      <c r="AM21" s="1564" t="str">
        <f t="shared" si="16"/>
        <v/>
      </c>
      <c r="AO21" s="1564" t="str">
        <f t="shared" si="17"/>
        <v/>
      </c>
      <c r="AP21">
        <v>3039.08</v>
      </c>
      <c r="AQ21" s="1564">
        <f t="shared" si="18"/>
        <v>770.47966737653383</v>
      </c>
    </row>
    <row r="22" spans="1:43">
      <c r="A22" t="s">
        <v>710</v>
      </c>
      <c r="B22">
        <v>2.75</v>
      </c>
      <c r="E22" s="1564" t="str">
        <f t="shared" si="0"/>
        <v/>
      </c>
      <c r="G22" s="1564" t="str">
        <f t="shared" si="0"/>
        <v/>
      </c>
      <c r="I22" s="1564" t="str">
        <f t="shared" si="1"/>
        <v/>
      </c>
      <c r="K22" s="1564" t="str">
        <f t="shared" si="2"/>
        <v/>
      </c>
      <c r="M22" s="1564" t="str">
        <f t="shared" si="3"/>
        <v/>
      </c>
      <c r="N22">
        <v>3190</v>
      </c>
      <c r="O22" s="1564">
        <f t="shared" si="4"/>
        <v>1160</v>
      </c>
      <c r="P22">
        <v>83</v>
      </c>
      <c r="Q22" s="1564">
        <f t="shared" si="5"/>
        <v>30.181818181818183</v>
      </c>
      <c r="R22">
        <v>218</v>
      </c>
      <c r="S22" s="1564">
        <f t="shared" si="6"/>
        <v>79.272727272727266</v>
      </c>
      <c r="U22" s="1564" t="str">
        <f t="shared" si="7"/>
        <v/>
      </c>
      <c r="V22">
        <v>3712</v>
      </c>
      <c r="W22" s="1564">
        <f t="shared" si="8"/>
        <v>1349.8181818181818</v>
      </c>
      <c r="Y22" s="1564" t="str">
        <f t="shared" si="9"/>
        <v/>
      </c>
      <c r="AA22" s="1564" t="str">
        <f t="shared" si="10"/>
        <v/>
      </c>
      <c r="AB22">
        <v>2655</v>
      </c>
      <c r="AC22" s="1564">
        <f t="shared" si="11"/>
        <v>965.4545454545455</v>
      </c>
      <c r="AE22" s="1564" t="str">
        <f t="shared" si="12"/>
        <v/>
      </c>
      <c r="AG22" s="1564" t="str">
        <f t="shared" si="13"/>
        <v/>
      </c>
      <c r="AI22" s="1564" t="str">
        <f t="shared" si="14"/>
        <v/>
      </c>
      <c r="AJ22">
        <v>5183</v>
      </c>
      <c r="AK22" s="1564">
        <f t="shared" si="15"/>
        <v>1884.7272727272727</v>
      </c>
      <c r="AM22" s="1564" t="str">
        <f t="shared" si="16"/>
        <v/>
      </c>
      <c r="AO22" s="1564" t="str">
        <f t="shared" si="17"/>
        <v/>
      </c>
      <c r="AP22">
        <v>15041</v>
      </c>
      <c r="AQ22" s="1564">
        <f t="shared" si="18"/>
        <v>5469.454545454545</v>
      </c>
    </row>
    <row r="23" spans="1:43">
      <c r="B23">
        <v>2.17</v>
      </c>
      <c r="E23" s="1564" t="str">
        <f t="shared" si="0"/>
        <v/>
      </c>
      <c r="G23" s="1564" t="str">
        <f t="shared" si="0"/>
        <v/>
      </c>
      <c r="I23" s="1564" t="str">
        <f t="shared" si="1"/>
        <v/>
      </c>
      <c r="K23" s="1564" t="str">
        <f t="shared" si="2"/>
        <v/>
      </c>
      <c r="M23" s="1564" t="str">
        <f t="shared" si="3"/>
        <v/>
      </c>
      <c r="N23">
        <v>3325</v>
      </c>
      <c r="O23" s="1564">
        <f t="shared" si="4"/>
        <v>1532.258064516129</v>
      </c>
      <c r="P23">
        <v>16</v>
      </c>
      <c r="Q23" s="1564">
        <f t="shared" si="5"/>
        <v>7.3732718894009217</v>
      </c>
      <c r="R23">
        <v>10</v>
      </c>
      <c r="S23" s="1564">
        <f t="shared" si="6"/>
        <v>4.6082949308755765</v>
      </c>
      <c r="U23" s="1564" t="str">
        <f t="shared" si="7"/>
        <v/>
      </c>
      <c r="V23">
        <v>3566</v>
      </c>
      <c r="W23" s="1564">
        <f t="shared" si="8"/>
        <v>1643.3179723502305</v>
      </c>
      <c r="Y23" s="1564" t="str">
        <f t="shared" si="9"/>
        <v/>
      </c>
      <c r="AA23" s="1564" t="str">
        <f t="shared" si="10"/>
        <v/>
      </c>
      <c r="AB23">
        <v>1404</v>
      </c>
      <c r="AC23" s="1564">
        <f t="shared" si="11"/>
        <v>647.0046082949309</v>
      </c>
      <c r="AE23" s="1564" t="str">
        <f t="shared" si="12"/>
        <v/>
      </c>
      <c r="AG23" s="1564" t="str">
        <f t="shared" si="13"/>
        <v/>
      </c>
      <c r="AI23" s="1564" t="str">
        <f t="shared" si="14"/>
        <v/>
      </c>
      <c r="AK23" s="1564" t="str">
        <f t="shared" si="15"/>
        <v/>
      </c>
      <c r="AM23" s="1564" t="str">
        <f t="shared" si="16"/>
        <v/>
      </c>
      <c r="AO23" s="1564" t="str">
        <f t="shared" si="17"/>
        <v/>
      </c>
      <c r="AP23">
        <v>8321</v>
      </c>
      <c r="AQ23" s="1564">
        <f t="shared" si="18"/>
        <v>3834.5622119815671</v>
      </c>
    </row>
    <row r="24" spans="1:43">
      <c r="B24">
        <v>0.63</v>
      </c>
      <c r="E24" s="1564" t="str">
        <f t="shared" si="0"/>
        <v/>
      </c>
      <c r="G24" s="1564" t="str">
        <f t="shared" si="0"/>
        <v/>
      </c>
      <c r="I24" s="1564" t="str">
        <f t="shared" si="1"/>
        <v/>
      </c>
      <c r="K24" s="1564" t="str">
        <f t="shared" si="2"/>
        <v/>
      </c>
      <c r="M24" s="1564" t="str">
        <f t="shared" si="3"/>
        <v/>
      </c>
      <c r="O24" s="1564" t="str">
        <f t="shared" si="4"/>
        <v/>
      </c>
      <c r="Q24" s="1564" t="str">
        <f t="shared" si="5"/>
        <v/>
      </c>
      <c r="S24" s="1564" t="str">
        <f t="shared" si="6"/>
        <v/>
      </c>
      <c r="U24" s="1564" t="str">
        <f t="shared" si="7"/>
        <v/>
      </c>
      <c r="W24" s="1564" t="str">
        <f t="shared" si="8"/>
        <v/>
      </c>
      <c r="Y24" s="1564" t="str">
        <f t="shared" si="9"/>
        <v/>
      </c>
      <c r="AA24" s="1564" t="str">
        <f t="shared" si="10"/>
        <v/>
      </c>
      <c r="AC24" s="1564" t="str">
        <f t="shared" si="11"/>
        <v/>
      </c>
      <c r="AE24" s="1564" t="str">
        <f t="shared" si="12"/>
        <v/>
      </c>
      <c r="AG24" s="1564" t="str">
        <f t="shared" si="13"/>
        <v/>
      </c>
      <c r="AI24" s="1564" t="str">
        <f t="shared" si="14"/>
        <v/>
      </c>
      <c r="AK24" s="1564" t="str">
        <f t="shared" si="15"/>
        <v/>
      </c>
      <c r="AM24" s="1564" t="str">
        <f t="shared" si="16"/>
        <v/>
      </c>
      <c r="AO24" s="1564" t="str">
        <f t="shared" si="17"/>
        <v/>
      </c>
      <c r="AQ24" s="1564" t="str">
        <f t="shared" si="18"/>
        <v/>
      </c>
    </row>
    <row r="25" spans="1:43">
      <c r="A25" t="s">
        <v>711</v>
      </c>
      <c r="B25">
        <v>5.6601999999999997</v>
      </c>
      <c r="D25">
        <v>918.57</v>
      </c>
      <c r="E25" s="1564">
        <f t="shared" si="0"/>
        <v>162.28578495459527</v>
      </c>
      <c r="G25" s="1564" t="str">
        <f t="shared" si="0"/>
        <v/>
      </c>
      <c r="I25" s="1564" t="str">
        <f t="shared" si="1"/>
        <v/>
      </c>
      <c r="K25" s="1564" t="str">
        <f t="shared" si="2"/>
        <v/>
      </c>
      <c r="M25" s="1564" t="str">
        <f t="shared" si="3"/>
        <v/>
      </c>
      <c r="N25">
        <v>2609.4</v>
      </c>
      <c r="O25" s="1564">
        <f t="shared" si="4"/>
        <v>461.00844493127454</v>
      </c>
      <c r="P25">
        <v>392.46</v>
      </c>
      <c r="Q25" s="1564">
        <f t="shared" si="5"/>
        <v>69.336772552206639</v>
      </c>
      <c r="R25">
        <v>241.25</v>
      </c>
      <c r="S25" s="1564">
        <f t="shared" si="6"/>
        <v>42.622168827956614</v>
      </c>
      <c r="U25" s="1564" t="str">
        <f t="shared" si="7"/>
        <v/>
      </c>
      <c r="W25" s="1564" t="str">
        <f t="shared" si="8"/>
        <v/>
      </c>
      <c r="Y25" s="1564" t="str">
        <f t="shared" si="9"/>
        <v/>
      </c>
      <c r="AA25" s="1564" t="str">
        <f t="shared" si="10"/>
        <v/>
      </c>
      <c r="AC25" s="1564" t="str">
        <f t="shared" si="11"/>
        <v/>
      </c>
      <c r="AD25">
        <v>478.7</v>
      </c>
      <c r="AE25" s="1564">
        <f t="shared" si="12"/>
        <v>84.572983286809659</v>
      </c>
      <c r="AG25" s="1564" t="str">
        <f t="shared" si="13"/>
        <v/>
      </c>
      <c r="AI25" s="1564" t="str">
        <f t="shared" si="14"/>
        <v/>
      </c>
      <c r="AJ25">
        <v>2818.32</v>
      </c>
      <c r="AK25" s="1564">
        <f t="shared" si="15"/>
        <v>497.91880145577903</v>
      </c>
      <c r="AM25" s="1564" t="str">
        <f t="shared" si="16"/>
        <v/>
      </c>
      <c r="AO25" s="1564" t="str">
        <f t="shared" si="17"/>
        <v/>
      </c>
      <c r="AP25">
        <v>6540.13</v>
      </c>
      <c r="AQ25" s="1564">
        <f t="shared" si="18"/>
        <v>1155.4591710540265</v>
      </c>
    </row>
    <row r="26" spans="1:43">
      <c r="A26" t="s">
        <v>737</v>
      </c>
      <c r="B26">
        <v>0.762913806914848</v>
      </c>
      <c r="D26">
        <v>2165</v>
      </c>
      <c r="E26" s="1564">
        <f t="shared" si="0"/>
        <v>2837.8041927895592</v>
      </c>
      <c r="G26" s="1564" t="str">
        <f t="shared" si="0"/>
        <v/>
      </c>
      <c r="I26" s="1564" t="str">
        <f t="shared" si="1"/>
        <v/>
      </c>
      <c r="K26" s="1564" t="str">
        <f t="shared" si="2"/>
        <v/>
      </c>
      <c r="M26" s="1564" t="str">
        <f t="shared" si="3"/>
        <v/>
      </c>
      <c r="O26" s="1564" t="str">
        <f t="shared" si="4"/>
        <v/>
      </c>
      <c r="Q26" s="1564" t="str">
        <f t="shared" si="5"/>
        <v/>
      </c>
      <c r="R26">
        <v>24</v>
      </c>
      <c r="S26" s="1564">
        <f t="shared" si="6"/>
        <v>31.458337472032067</v>
      </c>
      <c r="U26" s="1564" t="str">
        <f t="shared" si="7"/>
        <v/>
      </c>
      <c r="W26" s="1564" t="str">
        <f t="shared" si="8"/>
        <v/>
      </c>
      <c r="Y26" s="1564" t="str">
        <f t="shared" si="9"/>
        <v/>
      </c>
      <c r="AA26" s="1564" t="str">
        <f t="shared" si="10"/>
        <v/>
      </c>
      <c r="AC26" s="1564" t="str">
        <f t="shared" si="11"/>
        <v/>
      </c>
      <c r="AE26" s="1564" t="str">
        <f t="shared" si="12"/>
        <v/>
      </c>
      <c r="AG26" s="1564" t="str">
        <f t="shared" si="13"/>
        <v/>
      </c>
      <c r="AI26" s="1564" t="str">
        <f t="shared" si="14"/>
        <v/>
      </c>
      <c r="AJ26">
        <v>39367</v>
      </c>
      <c r="AK26" s="1564">
        <f t="shared" si="15"/>
        <v>51600.84880256193</v>
      </c>
      <c r="AM26" s="1564" t="str">
        <f t="shared" si="16"/>
        <v/>
      </c>
      <c r="AO26" s="1564" t="str">
        <f t="shared" si="17"/>
        <v/>
      </c>
      <c r="AP26">
        <v>39391</v>
      </c>
      <c r="AQ26" s="1564">
        <f t="shared" si="18"/>
        <v>51632.307140033961</v>
      </c>
    </row>
    <row r="27" spans="1:43">
      <c r="A27" t="s">
        <v>738</v>
      </c>
      <c r="B27">
        <v>0</v>
      </c>
      <c r="E27" s="1564" t="str">
        <f t="shared" si="0"/>
        <v/>
      </c>
      <c r="F27">
        <v>300</v>
      </c>
      <c r="G27" s="1564" t="str">
        <f t="shared" si="0"/>
        <v/>
      </c>
      <c r="I27" s="1564" t="str">
        <f t="shared" si="1"/>
        <v/>
      </c>
      <c r="K27" s="1564" t="str">
        <f t="shared" si="2"/>
        <v/>
      </c>
      <c r="L27">
        <v>1100</v>
      </c>
      <c r="M27" s="1564" t="str">
        <f t="shared" si="3"/>
        <v/>
      </c>
      <c r="N27">
        <v>1628.7</v>
      </c>
      <c r="O27" s="1564" t="str">
        <f t="shared" si="4"/>
        <v/>
      </c>
      <c r="P27">
        <v>16.079999999999998</v>
      </c>
      <c r="Q27" s="1564" t="str">
        <f t="shared" si="5"/>
        <v/>
      </c>
      <c r="S27" s="1564" t="str">
        <f t="shared" si="6"/>
        <v/>
      </c>
      <c r="U27" s="1564" t="str">
        <f t="shared" si="7"/>
        <v/>
      </c>
      <c r="W27" s="1564" t="str">
        <f t="shared" si="8"/>
        <v/>
      </c>
      <c r="Y27" s="1564" t="str">
        <f t="shared" si="9"/>
        <v/>
      </c>
      <c r="AA27" s="1564" t="str">
        <f t="shared" si="10"/>
        <v/>
      </c>
      <c r="AC27" s="1564" t="str">
        <f t="shared" si="11"/>
        <v/>
      </c>
      <c r="AE27" s="1564" t="str">
        <f t="shared" si="12"/>
        <v/>
      </c>
      <c r="AG27" s="1564" t="str">
        <f t="shared" si="13"/>
        <v/>
      </c>
      <c r="AI27" s="1564" t="str">
        <f t="shared" si="14"/>
        <v/>
      </c>
      <c r="AJ27">
        <v>4555.6099999999997</v>
      </c>
      <c r="AK27" s="1564" t="str">
        <f t="shared" si="15"/>
        <v/>
      </c>
      <c r="AM27" s="1564" t="str">
        <f t="shared" si="16"/>
        <v/>
      </c>
      <c r="AO27" s="1564" t="str">
        <f t="shared" si="17"/>
        <v/>
      </c>
      <c r="AP27">
        <v>7600.39</v>
      </c>
      <c r="AQ27" s="1564" t="str">
        <f t="shared" si="18"/>
        <v/>
      </c>
    </row>
    <row r="28" spans="1:43">
      <c r="A28" t="s">
        <v>716</v>
      </c>
      <c r="B28">
        <v>8.6044999999999998</v>
      </c>
      <c r="D28">
        <v>30517</v>
      </c>
      <c r="E28" s="1564">
        <f t="shared" si="0"/>
        <v>3546.632575977686</v>
      </c>
      <c r="G28" s="1564" t="str">
        <f t="shared" si="0"/>
        <v/>
      </c>
      <c r="I28" s="1564" t="str">
        <f t="shared" si="1"/>
        <v/>
      </c>
      <c r="K28" s="1564" t="str">
        <f t="shared" si="2"/>
        <v/>
      </c>
      <c r="M28" s="1564" t="str">
        <f t="shared" si="3"/>
        <v/>
      </c>
      <c r="N28">
        <v>617</v>
      </c>
      <c r="O28" s="1564">
        <f t="shared" si="4"/>
        <v>71.706665117089898</v>
      </c>
      <c r="P28">
        <v>2399</v>
      </c>
      <c r="Q28" s="1564">
        <f t="shared" si="5"/>
        <v>278.8076006740659</v>
      </c>
      <c r="R28">
        <v>405</v>
      </c>
      <c r="S28" s="1564">
        <f t="shared" si="6"/>
        <v>47.068394444767272</v>
      </c>
      <c r="U28" s="1564" t="str">
        <f t="shared" si="7"/>
        <v/>
      </c>
      <c r="W28" s="1564" t="str">
        <f t="shared" si="8"/>
        <v/>
      </c>
      <c r="Y28" s="1564" t="str">
        <f t="shared" si="9"/>
        <v/>
      </c>
      <c r="AA28" s="1564" t="str">
        <f t="shared" si="10"/>
        <v/>
      </c>
      <c r="AC28" s="1564" t="str">
        <f t="shared" si="11"/>
        <v/>
      </c>
      <c r="AD28">
        <v>805</v>
      </c>
      <c r="AE28" s="1564">
        <f t="shared" si="12"/>
        <v>93.555697600092984</v>
      </c>
      <c r="AG28" s="1564" t="str">
        <f t="shared" si="13"/>
        <v/>
      </c>
      <c r="AI28" s="1564" t="str">
        <f t="shared" si="14"/>
        <v/>
      </c>
      <c r="AJ28">
        <v>861</v>
      </c>
      <c r="AK28" s="1564">
        <f t="shared" si="15"/>
        <v>100.06392004183857</v>
      </c>
      <c r="AM28" s="1564" t="str">
        <f t="shared" si="16"/>
        <v/>
      </c>
      <c r="AO28" s="1564" t="str">
        <f t="shared" si="17"/>
        <v/>
      </c>
      <c r="AP28">
        <v>5087</v>
      </c>
      <c r="AQ28" s="1564">
        <f t="shared" si="18"/>
        <v>591.20227787785461</v>
      </c>
    </row>
    <row r="29" spans="1:43">
      <c r="A29" t="s">
        <v>739</v>
      </c>
      <c r="B29">
        <v>224.69</v>
      </c>
      <c r="D29">
        <v>5452252</v>
      </c>
      <c r="E29" s="1564">
        <f t="shared" ref="E29:G44" si="19">IF(OR($B29=0,D29=0),"",D29/$B29)</f>
        <v>24265.66380346255</v>
      </c>
      <c r="G29" s="1564" t="str">
        <f t="shared" si="19"/>
        <v/>
      </c>
      <c r="I29" s="1564" t="str">
        <f t="shared" si="1"/>
        <v/>
      </c>
      <c r="K29" s="1564" t="str">
        <f t="shared" si="2"/>
        <v/>
      </c>
      <c r="M29" s="1564" t="str">
        <f t="shared" si="3"/>
        <v/>
      </c>
      <c r="N29">
        <v>38529</v>
      </c>
      <c r="O29" s="1564">
        <f t="shared" si="4"/>
        <v>171.47625617517468</v>
      </c>
      <c r="P29">
        <v>8858</v>
      </c>
      <c r="Q29" s="1564">
        <f t="shared" si="5"/>
        <v>39.423205305087009</v>
      </c>
      <c r="R29">
        <v>11564</v>
      </c>
      <c r="S29" s="1564">
        <f t="shared" si="6"/>
        <v>51.466464907205484</v>
      </c>
      <c r="T29">
        <v>172037</v>
      </c>
      <c r="U29" s="1564">
        <f t="shared" si="7"/>
        <v>765.66380346254846</v>
      </c>
      <c r="V29">
        <v>26726</v>
      </c>
      <c r="W29" s="1564">
        <f t="shared" si="8"/>
        <v>118.9461035204059</v>
      </c>
      <c r="Y29" s="1564" t="str">
        <f t="shared" si="9"/>
        <v/>
      </c>
      <c r="Z29">
        <v>23378</v>
      </c>
      <c r="AA29" s="1564">
        <f t="shared" si="10"/>
        <v>104.04557390182029</v>
      </c>
      <c r="AC29" s="1564" t="str">
        <f t="shared" si="11"/>
        <v/>
      </c>
      <c r="AE29" s="1564" t="str">
        <f t="shared" si="12"/>
        <v/>
      </c>
      <c r="AG29" s="1564" t="str">
        <f t="shared" si="13"/>
        <v/>
      </c>
      <c r="AI29" s="1564" t="str">
        <f t="shared" si="14"/>
        <v/>
      </c>
      <c r="AJ29">
        <v>1051376</v>
      </c>
      <c r="AK29" s="1564">
        <f t="shared" si="15"/>
        <v>4679.2291601762427</v>
      </c>
      <c r="AM29" s="1564" t="str">
        <f t="shared" si="16"/>
        <v/>
      </c>
      <c r="AN29">
        <v>242454</v>
      </c>
      <c r="AO29" s="1564">
        <f t="shared" si="17"/>
        <v>1079.0600382749567</v>
      </c>
      <c r="AP29">
        <v>1574922</v>
      </c>
      <c r="AQ29" s="1564">
        <f t="shared" si="18"/>
        <v>7009.3106057234409</v>
      </c>
    </row>
    <row r="30" spans="1:43">
      <c r="E30" s="1564" t="str">
        <f t="shared" si="19"/>
        <v/>
      </c>
      <c r="G30" s="1564" t="str">
        <f t="shared" si="19"/>
        <v/>
      </c>
      <c r="I30" s="1564" t="str">
        <f t="shared" si="1"/>
        <v/>
      </c>
      <c r="K30" s="1564" t="str">
        <f t="shared" si="2"/>
        <v/>
      </c>
      <c r="M30" s="1564" t="str">
        <f t="shared" si="3"/>
        <v/>
      </c>
      <c r="O30" s="1564" t="str">
        <f t="shared" si="4"/>
        <v/>
      </c>
      <c r="Q30" s="1564" t="str">
        <f t="shared" si="5"/>
        <v/>
      </c>
      <c r="S30" s="1564" t="str">
        <f t="shared" si="6"/>
        <v/>
      </c>
      <c r="U30" s="1564" t="str">
        <f t="shared" si="7"/>
        <v/>
      </c>
      <c r="W30" s="1564" t="str">
        <f t="shared" si="8"/>
        <v/>
      </c>
      <c r="Y30" s="1564" t="str">
        <f t="shared" si="9"/>
        <v/>
      </c>
      <c r="AA30" s="1564" t="str">
        <f t="shared" si="10"/>
        <v/>
      </c>
      <c r="AC30" s="1564" t="str">
        <f t="shared" si="11"/>
        <v/>
      </c>
      <c r="AE30" s="1564" t="str">
        <f t="shared" si="12"/>
        <v/>
      </c>
      <c r="AG30" s="1564" t="str">
        <f t="shared" si="13"/>
        <v/>
      </c>
      <c r="AI30" s="1564" t="str">
        <f t="shared" si="14"/>
        <v/>
      </c>
      <c r="AK30" s="1564" t="str">
        <f t="shared" si="15"/>
        <v/>
      </c>
      <c r="AM30" s="1564" t="str">
        <f t="shared" si="16"/>
        <v/>
      </c>
      <c r="AO30" s="1564" t="str">
        <f t="shared" si="17"/>
        <v/>
      </c>
      <c r="AQ30" s="1564" t="str">
        <f t="shared" si="18"/>
        <v/>
      </c>
    </row>
    <row r="31" spans="1:43">
      <c r="E31" s="1564" t="str">
        <f t="shared" si="19"/>
        <v/>
      </c>
      <c r="G31" s="1564" t="str">
        <f t="shared" si="19"/>
        <v/>
      </c>
      <c r="I31" s="1564" t="str">
        <f t="shared" si="1"/>
        <v/>
      </c>
      <c r="K31" s="1564" t="str">
        <f t="shared" si="2"/>
        <v/>
      </c>
      <c r="M31" s="1564" t="str">
        <f t="shared" si="3"/>
        <v/>
      </c>
      <c r="O31" s="1564" t="str">
        <f t="shared" si="4"/>
        <v/>
      </c>
      <c r="Q31" s="1564" t="str">
        <f t="shared" si="5"/>
        <v/>
      </c>
      <c r="S31" s="1564" t="str">
        <f t="shared" si="6"/>
        <v/>
      </c>
      <c r="U31" s="1564" t="str">
        <f t="shared" si="7"/>
        <v/>
      </c>
      <c r="W31" s="1564" t="str">
        <f t="shared" si="8"/>
        <v/>
      </c>
      <c r="Y31" s="1564" t="str">
        <f t="shared" si="9"/>
        <v/>
      </c>
      <c r="AA31" s="1564" t="str">
        <f t="shared" si="10"/>
        <v/>
      </c>
      <c r="AC31" s="1564" t="str">
        <f t="shared" si="11"/>
        <v/>
      </c>
      <c r="AE31" s="1564" t="str">
        <f t="shared" si="12"/>
        <v/>
      </c>
      <c r="AG31" s="1564" t="str">
        <f t="shared" si="13"/>
        <v/>
      </c>
      <c r="AI31" s="1564" t="str">
        <f t="shared" si="14"/>
        <v/>
      </c>
      <c r="AK31" s="1564" t="str">
        <f t="shared" si="15"/>
        <v/>
      </c>
      <c r="AM31" s="1564" t="str">
        <f t="shared" si="16"/>
        <v/>
      </c>
      <c r="AO31" s="1564" t="str">
        <f t="shared" si="17"/>
        <v/>
      </c>
      <c r="AQ31" s="1564" t="str">
        <f t="shared" si="18"/>
        <v/>
      </c>
    </row>
    <row r="32" spans="1:43">
      <c r="E32" s="1564" t="str">
        <f t="shared" si="19"/>
        <v/>
      </c>
      <c r="G32" s="1564" t="str">
        <f t="shared" si="19"/>
        <v/>
      </c>
      <c r="I32" s="1564" t="str">
        <f t="shared" si="1"/>
        <v/>
      </c>
      <c r="K32" s="1564" t="str">
        <f t="shared" si="2"/>
        <v/>
      </c>
      <c r="M32" s="1564" t="str">
        <f t="shared" si="3"/>
        <v/>
      </c>
      <c r="O32" s="1564" t="str">
        <f t="shared" si="4"/>
        <v/>
      </c>
      <c r="Q32" s="1564" t="str">
        <f t="shared" si="5"/>
        <v/>
      </c>
      <c r="S32" s="1564" t="str">
        <f t="shared" si="6"/>
        <v/>
      </c>
      <c r="U32" s="1564" t="str">
        <f t="shared" si="7"/>
        <v/>
      </c>
      <c r="W32" s="1564" t="str">
        <f t="shared" si="8"/>
        <v/>
      </c>
      <c r="Y32" s="1564" t="str">
        <f t="shared" si="9"/>
        <v/>
      </c>
      <c r="AA32" s="1564" t="str">
        <f t="shared" si="10"/>
        <v/>
      </c>
      <c r="AC32" s="1564" t="str">
        <f t="shared" si="11"/>
        <v/>
      </c>
      <c r="AE32" s="1564" t="str">
        <f t="shared" si="12"/>
        <v/>
      </c>
      <c r="AG32" s="1564" t="str">
        <f t="shared" si="13"/>
        <v/>
      </c>
      <c r="AI32" s="1564" t="str">
        <f t="shared" si="14"/>
        <v/>
      </c>
      <c r="AK32" s="1564" t="str">
        <f t="shared" si="15"/>
        <v/>
      </c>
      <c r="AM32" s="1564" t="str">
        <f t="shared" si="16"/>
        <v/>
      </c>
      <c r="AO32" s="1564" t="str">
        <f t="shared" si="17"/>
        <v/>
      </c>
      <c r="AQ32" s="1564" t="str">
        <f t="shared" si="18"/>
        <v/>
      </c>
    </row>
    <row r="33" spans="5:43">
      <c r="E33" s="1564" t="str">
        <f t="shared" si="19"/>
        <v/>
      </c>
      <c r="G33" s="1564" t="str">
        <f t="shared" si="19"/>
        <v/>
      </c>
      <c r="I33" s="1564" t="str">
        <f t="shared" si="1"/>
        <v/>
      </c>
      <c r="K33" s="1564" t="str">
        <f t="shared" si="2"/>
        <v/>
      </c>
      <c r="M33" s="1564" t="str">
        <f t="shared" si="3"/>
        <v/>
      </c>
      <c r="O33" s="1564" t="str">
        <f t="shared" si="4"/>
        <v/>
      </c>
      <c r="Q33" s="1564" t="str">
        <f t="shared" si="5"/>
        <v/>
      </c>
      <c r="S33" s="1564" t="str">
        <f t="shared" si="6"/>
        <v/>
      </c>
      <c r="U33" s="1564" t="str">
        <f t="shared" si="7"/>
        <v/>
      </c>
      <c r="W33" s="1564" t="str">
        <f t="shared" si="8"/>
        <v/>
      </c>
      <c r="Y33" s="1564" t="str">
        <f t="shared" si="9"/>
        <v/>
      </c>
      <c r="AA33" s="1564" t="str">
        <f t="shared" si="10"/>
        <v/>
      </c>
      <c r="AC33" s="1564" t="str">
        <f t="shared" si="11"/>
        <v/>
      </c>
      <c r="AE33" s="1564" t="str">
        <f t="shared" si="12"/>
        <v/>
      </c>
      <c r="AG33" s="1564" t="str">
        <f t="shared" si="13"/>
        <v/>
      </c>
      <c r="AI33" s="1564" t="str">
        <f t="shared" si="14"/>
        <v/>
      </c>
      <c r="AK33" s="1564" t="str">
        <f t="shared" si="15"/>
        <v/>
      </c>
      <c r="AM33" s="1564" t="str">
        <f t="shared" si="16"/>
        <v/>
      </c>
      <c r="AO33" s="1564" t="str">
        <f t="shared" si="17"/>
        <v/>
      </c>
      <c r="AQ33" s="1564" t="str">
        <f t="shared" si="18"/>
        <v/>
      </c>
    </row>
    <row r="34" spans="5:43">
      <c r="E34" s="1564" t="str">
        <f t="shared" si="19"/>
        <v/>
      </c>
      <c r="G34" s="1564" t="str">
        <f t="shared" si="19"/>
        <v/>
      </c>
      <c r="I34" s="1564" t="str">
        <f t="shared" si="1"/>
        <v/>
      </c>
      <c r="K34" s="1564" t="str">
        <f t="shared" si="2"/>
        <v/>
      </c>
      <c r="M34" s="1564" t="str">
        <f t="shared" si="3"/>
        <v/>
      </c>
      <c r="O34" s="1564" t="str">
        <f t="shared" si="4"/>
        <v/>
      </c>
      <c r="Q34" s="1564" t="str">
        <f t="shared" si="5"/>
        <v/>
      </c>
      <c r="S34" s="1564" t="str">
        <f t="shared" si="6"/>
        <v/>
      </c>
      <c r="U34" s="1564" t="str">
        <f t="shared" si="7"/>
        <v/>
      </c>
      <c r="W34" s="1564" t="str">
        <f t="shared" si="8"/>
        <v/>
      </c>
      <c r="Y34" s="1564" t="str">
        <f t="shared" si="9"/>
        <v/>
      </c>
      <c r="AA34" s="1564" t="str">
        <f t="shared" si="10"/>
        <v/>
      </c>
      <c r="AC34" s="1564" t="str">
        <f t="shared" si="11"/>
        <v/>
      </c>
      <c r="AE34" s="1564" t="str">
        <f t="shared" si="12"/>
        <v/>
      </c>
      <c r="AG34" s="1564" t="str">
        <f t="shared" si="13"/>
        <v/>
      </c>
      <c r="AI34" s="1564" t="str">
        <f t="shared" si="14"/>
        <v/>
      </c>
      <c r="AK34" s="1564" t="str">
        <f t="shared" si="15"/>
        <v/>
      </c>
      <c r="AM34" s="1564" t="str">
        <f t="shared" si="16"/>
        <v/>
      </c>
      <c r="AO34" s="1564" t="str">
        <f t="shared" si="17"/>
        <v/>
      </c>
      <c r="AQ34" s="1564" t="str">
        <f t="shared" si="18"/>
        <v/>
      </c>
    </row>
    <row r="35" spans="5:43">
      <c r="E35" s="1564" t="str">
        <f t="shared" si="19"/>
        <v/>
      </c>
      <c r="G35" s="1564" t="str">
        <f t="shared" si="19"/>
        <v/>
      </c>
      <c r="I35" s="1564" t="str">
        <f t="shared" si="1"/>
        <v/>
      </c>
      <c r="K35" s="1564" t="str">
        <f t="shared" si="2"/>
        <v/>
      </c>
      <c r="M35" s="1564" t="str">
        <f t="shared" si="3"/>
        <v/>
      </c>
      <c r="O35" s="1564" t="str">
        <f t="shared" si="4"/>
        <v/>
      </c>
      <c r="Q35" s="1564" t="str">
        <f t="shared" si="5"/>
        <v/>
      </c>
      <c r="S35" s="1564" t="str">
        <f t="shared" si="6"/>
        <v/>
      </c>
      <c r="U35" s="1564" t="str">
        <f t="shared" si="7"/>
        <v/>
      </c>
      <c r="W35" s="1564" t="str">
        <f t="shared" si="8"/>
        <v/>
      </c>
      <c r="Y35" s="1564" t="str">
        <f t="shared" si="9"/>
        <v/>
      </c>
      <c r="AA35" s="1564" t="str">
        <f t="shared" si="10"/>
        <v/>
      </c>
      <c r="AC35" s="1564" t="str">
        <f t="shared" si="11"/>
        <v/>
      </c>
      <c r="AE35" s="1564" t="str">
        <f t="shared" si="12"/>
        <v/>
      </c>
      <c r="AG35" s="1564" t="str">
        <f t="shared" si="13"/>
        <v/>
      </c>
      <c r="AI35" s="1564" t="str">
        <f t="shared" si="14"/>
        <v/>
      </c>
      <c r="AK35" s="1564" t="str">
        <f t="shared" si="15"/>
        <v/>
      </c>
      <c r="AM35" s="1564" t="str">
        <f t="shared" si="16"/>
        <v/>
      </c>
      <c r="AO35" s="1564" t="str">
        <f t="shared" si="17"/>
        <v/>
      </c>
      <c r="AQ35" s="1564" t="str">
        <f t="shared" si="18"/>
        <v/>
      </c>
    </row>
    <row r="36" spans="5:43">
      <c r="E36" s="1564" t="str">
        <f t="shared" si="19"/>
        <v/>
      </c>
      <c r="G36" s="1564" t="str">
        <f t="shared" si="19"/>
        <v/>
      </c>
      <c r="I36" s="1564" t="str">
        <f t="shared" si="1"/>
        <v/>
      </c>
      <c r="K36" s="1564" t="str">
        <f t="shared" si="2"/>
        <v/>
      </c>
      <c r="M36" s="1564" t="str">
        <f t="shared" si="3"/>
        <v/>
      </c>
      <c r="O36" s="1564" t="str">
        <f t="shared" si="4"/>
        <v/>
      </c>
      <c r="Q36" s="1564" t="str">
        <f t="shared" si="5"/>
        <v/>
      </c>
      <c r="S36" s="1564" t="str">
        <f t="shared" si="6"/>
        <v/>
      </c>
      <c r="U36" s="1564" t="str">
        <f t="shared" si="7"/>
        <v/>
      </c>
      <c r="W36" s="1564" t="str">
        <f t="shared" si="8"/>
        <v/>
      </c>
      <c r="Y36" s="1564" t="str">
        <f t="shared" si="9"/>
        <v/>
      </c>
      <c r="AA36" s="1564" t="str">
        <f t="shared" si="10"/>
        <v/>
      </c>
      <c r="AC36" s="1564" t="str">
        <f t="shared" si="11"/>
        <v/>
      </c>
      <c r="AE36" s="1564" t="str">
        <f t="shared" si="12"/>
        <v/>
      </c>
      <c r="AG36" s="1564" t="str">
        <f t="shared" si="13"/>
        <v/>
      </c>
      <c r="AI36" s="1564" t="str">
        <f t="shared" si="14"/>
        <v/>
      </c>
      <c r="AK36" s="1564" t="str">
        <f t="shared" si="15"/>
        <v/>
      </c>
      <c r="AM36" s="1564" t="str">
        <f t="shared" si="16"/>
        <v/>
      </c>
      <c r="AO36" s="1564" t="str">
        <f t="shared" si="17"/>
        <v/>
      </c>
      <c r="AQ36" s="1564" t="str">
        <f t="shared" si="18"/>
        <v/>
      </c>
    </row>
    <row r="37" spans="5:43">
      <c r="E37" s="1564" t="str">
        <f t="shared" si="19"/>
        <v/>
      </c>
      <c r="G37" s="1564" t="str">
        <f t="shared" si="19"/>
        <v/>
      </c>
      <c r="I37" s="1564" t="str">
        <f t="shared" si="1"/>
        <v/>
      </c>
      <c r="K37" s="1564" t="str">
        <f t="shared" si="2"/>
        <v/>
      </c>
      <c r="M37" s="1564" t="str">
        <f t="shared" si="3"/>
        <v/>
      </c>
      <c r="O37" s="1564" t="str">
        <f t="shared" si="4"/>
        <v/>
      </c>
      <c r="Q37" s="1564" t="str">
        <f t="shared" si="5"/>
        <v/>
      </c>
      <c r="S37" s="1564" t="str">
        <f t="shared" si="6"/>
        <v/>
      </c>
      <c r="U37" s="1564" t="str">
        <f t="shared" si="7"/>
        <v/>
      </c>
      <c r="W37" s="1564" t="str">
        <f t="shared" si="8"/>
        <v/>
      </c>
      <c r="Y37" s="1564" t="str">
        <f t="shared" si="9"/>
        <v/>
      </c>
      <c r="AA37" s="1564" t="str">
        <f t="shared" si="10"/>
        <v/>
      </c>
      <c r="AC37" s="1564" t="str">
        <f t="shared" si="11"/>
        <v/>
      </c>
      <c r="AE37" s="1564" t="str">
        <f t="shared" si="12"/>
        <v/>
      </c>
      <c r="AG37" s="1564" t="str">
        <f t="shared" si="13"/>
        <v/>
      </c>
      <c r="AI37" s="1564" t="str">
        <f t="shared" si="14"/>
        <v/>
      </c>
      <c r="AK37" s="1564" t="str">
        <f t="shared" si="15"/>
        <v/>
      </c>
      <c r="AM37" s="1564" t="str">
        <f t="shared" si="16"/>
        <v/>
      </c>
      <c r="AO37" s="1564" t="str">
        <f t="shared" si="17"/>
        <v/>
      </c>
      <c r="AQ37" s="1564" t="str">
        <f t="shared" si="18"/>
        <v/>
      </c>
    </row>
    <row r="38" spans="5:43">
      <c r="E38" s="1564" t="str">
        <f t="shared" si="19"/>
        <v/>
      </c>
      <c r="G38" s="1564" t="str">
        <f t="shared" si="19"/>
        <v/>
      </c>
      <c r="I38" s="1564" t="str">
        <f t="shared" si="1"/>
        <v/>
      </c>
      <c r="K38" s="1564" t="str">
        <f t="shared" si="2"/>
        <v/>
      </c>
      <c r="M38" s="1564" t="str">
        <f t="shared" si="3"/>
        <v/>
      </c>
      <c r="O38" s="1564" t="str">
        <f t="shared" si="4"/>
        <v/>
      </c>
      <c r="Q38" s="1564" t="str">
        <f t="shared" si="5"/>
        <v/>
      </c>
      <c r="S38" s="1564" t="str">
        <f t="shared" si="6"/>
        <v/>
      </c>
      <c r="U38" s="1564" t="str">
        <f t="shared" si="7"/>
        <v/>
      </c>
      <c r="W38" s="1564" t="str">
        <f t="shared" si="8"/>
        <v/>
      </c>
      <c r="Y38" s="1564" t="str">
        <f t="shared" si="9"/>
        <v/>
      </c>
      <c r="AA38" s="1564" t="str">
        <f t="shared" si="10"/>
        <v/>
      </c>
      <c r="AC38" s="1564" t="str">
        <f t="shared" si="11"/>
        <v/>
      </c>
      <c r="AE38" s="1564" t="str">
        <f t="shared" si="12"/>
        <v/>
      </c>
      <c r="AG38" s="1564" t="str">
        <f t="shared" si="13"/>
        <v/>
      </c>
      <c r="AI38" s="1564" t="str">
        <f t="shared" si="14"/>
        <v/>
      </c>
      <c r="AK38" s="1564" t="str">
        <f t="shared" si="15"/>
        <v/>
      </c>
      <c r="AM38" s="1564" t="str">
        <f t="shared" si="16"/>
        <v/>
      </c>
      <c r="AO38" s="1564" t="str">
        <f t="shared" si="17"/>
        <v/>
      </c>
      <c r="AQ38" s="1564" t="str">
        <f t="shared" si="18"/>
        <v/>
      </c>
    </row>
    <row r="39" spans="5:43">
      <c r="E39" s="1564" t="str">
        <f t="shared" si="19"/>
        <v/>
      </c>
      <c r="G39" s="1564" t="str">
        <f t="shared" si="19"/>
        <v/>
      </c>
      <c r="I39" s="1564" t="str">
        <f t="shared" si="1"/>
        <v/>
      </c>
      <c r="K39" s="1564" t="str">
        <f t="shared" si="2"/>
        <v/>
      </c>
      <c r="M39" s="1564" t="str">
        <f t="shared" si="3"/>
        <v/>
      </c>
      <c r="O39" s="1564" t="str">
        <f t="shared" si="4"/>
        <v/>
      </c>
      <c r="Q39" s="1564" t="str">
        <f t="shared" si="5"/>
        <v/>
      </c>
      <c r="S39" s="1564" t="str">
        <f t="shared" si="6"/>
        <v/>
      </c>
      <c r="U39" s="1564" t="str">
        <f t="shared" si="7"/>
        <v/>
      </c>
      <c r="W39" s="1564" t="str">
        <f t="shared" si="8"/>
        <v/>
      </c>
      <c r="Y39" s="1564" t="str">
        <f t="shared" si="9"/>
        <v/>
      </c>
      <c r="AA39" s="1564" t="str">
        <f t="shared" si="10"/>
        <v/>
      </c>
      <c r="AC39" s="1564" t="str">
        <f t="shared" si="11"/>
        <v/>
      </c>
      <c r="AE39" s="1564" t="str">
        <f t="shared" si="12"/>
        <v/>
      </c>
      <c r="AG39" s="1564" t="str">
        <f t="shared" si="13"/>
        <v/>
      </c>
      <c r="AI39" s="1564" t="str">
        <f t="shared" si="14"/>
        <v/>
      </c>
      <c r="AK39" s="1564" t="str">
        <f t="shared" si="15"/>
        <v/>
      </c>
      <c r="AM39" s="1564" t="str">
        <f t="shared" si="16"/>
        <v/>
      </c>
      <c r="AO39" s="1564" t="str">
        <f t="shared" si="17"/>
        <v/>
      </c>
      <c r="AQ39" s="1564" t="str">
        <f t="shared" si="18"/>
        <v/>
      </c>
    </row>
    <row r="40" spans="5:43">
      <c r="E40" s="1564" t="str">
        <f t="shared" si="19"/>
        <v/>
      </c>
      <c r="G40" s="1564" t="str">
        <f t="shared" si="19"/>
        <v/>
      </c>
      <c r="I40" s="1564" t="str">
        <f t="shared" si="1"/>
        <v/>
      </c>
      <c r="K40" s="1564" t="str">
        <f t="shared" si="2"/>
        <v/>
      </c>
      <c r="M40" s="1564" t="str">
        <f t="shared" si="3"/>
        <v/>
      </c>
      <c r="O40" s="1564" t="str">
        <f t="shared" si="4"/>
        <v/>
      </c>
      <c r="Q40" s="1564" t="str">
        <f t="shared" si="5"/>
        <v/>
      </c>
      <c r="S40" s="1564" t="str">
        <f t="shared" si="6"/>
        <v/>
      </c>
      <c r="U40" s="1564" t="str">
        <f t="shared" si="7"/>
        <v/>
      </c>
      <c r="W40" s="1564" t="str">
        <f t="shared" si="8"/>
        <v/>
      </c>
      <c r="Y40" s="1564" t="str">
        <f t="shared" si="9"/>
        <v/>
      </c>
      <c r="AA40" s="1564" t="str">
        <f t="shared" si="10"/>
        <v/>
      </c>
      <c r="AC40" s="1564" t="str">
        <f t="shared" si="11"/>
        <v/>
      </c>
      <c r="AE40" s="1564" t="str">
        <f t="shared" si="12"/>
        <v/>
      </c>
      <c r="AG40" s="1564" t="str">
        <f t="shared" si="13"/>
        <v/>
      </c>
      <c r="AI40" s="1564" t="str">
        <f t="shared" si="14"/>
        <v/>
      </c>
      <c r="AK40" s="1564" t="str">
        <f t="shared" si="15"/>
        <v/>
      </c>
      <c r="AM40" s="1564" t="str">
        <f t="shared" si="16"/>
        <v/>
      </c>
      <c r="AO40" s="1564" t="str">
        <f t="shared" si="17"/>
        <v/>
      </c>
      <c r="AQ40" s="1564" t="str">
        <f t="shared" si="18"/>
        <v/>
      </c>
    </row>
    <row r="41" spans="5:43">
      <c r="E41" s="1564" t="str">
        <f t="shared" si="19"/>
        <v/>
      </c>
      <c r="G41" s="1564" t="str">
        <f t="shared" si="19"/>
        <v/>
      </c>
      <c r="I41" s="1564" t="str">
        <f t="shared" si="1"/>
        <v/>
      </c>
      <c r="K41" s="1564" t="str">
        <f t="shared" si="2"/>
        <v/>
      </c>
      <c r="M41" s="1564" t="str">
        <f t="shared" si="3"/>
        <v/>
      </c>
      <c r="O41" s="1564" t="str">
        <f t="shared" si="4"/>
        <v/>
      </c>
      <c r="Q41" s="1564" t="str">
        <f t="shared" si="5"/>
        <v/>
      </c>
      <c r="S41" s="1564" t="str">
        <f t="shared" si="6"/>
        <v/>
      </c>
      <c r="U41" s="1564" t="str">
        <f t="shared" si="7"/>
        <v/>
      </c>
      <c r="W41" s="1564" t="str">
        <f t="shared" si="8"/>
        <v/>
      </c>
      <c r="Y41" s="1564" t="str">
        <f t="shared" si="9"/>
        <v/>
      </c>
      <c r="AA41" s="1564" t="str">
        <f t="shared" si="10"/>
        <v/>
      </c>
      <c r="AC41" s="1564" t="str">
        <f t="shared" si="11"/>
        <v/>
      </c>
      <c r="AE41" s="1564" t="str">
        <f t="shared" si="12"/>
        <v/>
      </c>
      <c r="AG41" s="1564" t="str">
        <f t="shared" si="13"/>
        <v/>
      </c>
      <c r="AI41" s="1564" t="str">
        <f t="shared" si="14"/>
        <v/>
      </c>
      <c r="AK41" s="1564" t="str">
        <f t="shared" si="15"/>
        <v/>
      </c>
      <c r="AM41" s="1564" t="str">
        <f t="shared" si="16"/>
        <v/>
      </c>
      <c r="AO41" s="1564" t="str">
        <f t="shared" si="17"/>
        <v/>
      </c>
      <c r="AQ41" s="1564" t="str">
        <f t="shared" si="18"/>
        <v/>
      </c>
    </row>
    <row r="42" spans="5:43">
      <c r="E42" s="1564" t="str">
        <f t="shared" si="19"/>
        <v/>
      </c>
      <c r="G42" s="1564" t="str">
        <f t="shared" si="19"/>
        <v/>
      </c>
      <c r="I42" s="1564" t="str">
        <f t="shared" si="1"/>
        <v/>
      </c>
      <c r="K42" s="1564" t="str">
        <f t="shared" si="2"/>
        <v/>
      </c>
      <c r="M42" s="1564" t="str">
        <f t="shared" si="3"/>
        <v/>
      </c>
      <c r="O42" s="1564" t="str">
        <f t="shared" si="4"/>
        <v/>
      </c>
      <c r="Q42" s="1564" t="str">
        <f t="shared" si="5"/>
        <v/>
      </c>
      <c r="S42" s="1564" t="str">
        <f t="shared" si="6"/>
        <v/>
      </c>
      <c r="U42" s="1564" t="str">
        <f t="shared" si="7"/>
        <v/>
      </c>
      <c r="W42" s="1564" t="str">
        <f t="shared" si="8"/>
        <v/>
      </c>
      <c r="Y42" s="1564" t="str">
        <f t="shared" si="9"/>
        <v/>
      </c>
      <c r="AA42" s="1564" t="str">
        <f t="shared" si="10"/>
        <v/>
      </c>
      <c r="AC42" s="1564" t="str">
        <f t="shared" si="11"/>
        <v/>
      </c>
      <c r="AE42" s="1564" t="str">
        <f t="shared" si="12"/>
        <v/>
      </c>
      <c r="AG42" s="1564" t="str">
        <f t="shared" si="13"/>
        <v/>
      </c>
      <c r="AI42" s="1564" t="str">
        <f t="shared" si="14"/>
        <v/>
      </c>
      <c r="AK42" s="1564" t="str">
        <f t="shared" si="15"/>
        <v/>
      </c>
      <c r="AM42" s="1564" t="str">
        <f t="shared" si="16"/>
        <v/>
      </c>
      <c r="AO42" s="1564" t="str">
        <f t="shared" si="17"/>
        <v/>
      </c>
      <c r="AQ42" s="1564" t="str">
        <f t="shared" si="18"/>
        <v/>
      </c>
    </row>
    <row r="43" spans="5:43">
      <c r="E43" s="1564" t="str">
        <f t="shared" si="19"/>
        <v/>
      </c>
      <c r="G43" s="1564" t="str">
        <f t="shared" si="19"/>
        <v/>
      </c>
      <c r="I43" s="1564" t="str">
        <f t="shared" si="1"/>
        <v/>
      </c>
      <c r="K43" s="1564" t="str">
        <f t="shared" si="2"/>
        <v/>
      </c>
      <c r="M43" s="1564" t="str">
        <f t="shared" si="3"/>
        <v/>
      </c>
      <c r="O43" s="1564" t="str">
        <f t="shared" si="4"/>
        <v/>
      </c>
      <c r="Q43" s="1564" t="str">
        <f t="shared" si="5"/>
        <v/>
      </c>
      <c r="S43" s="1564" t="str">
        <f t="shared" si="6"/>
        <v/>
      </c>
      <c r="U43" s="1564" t="str">
        <f t="shared" si="7"/>
        <v/>
      </c>
      <c r="W43" s="1564" t="str">
        <f t="shared" si="8"/>
        <v/>
      </c>
      <c r="Y43" s="1564" t="str">
        <f t="shared" si="9"/>
        <v/>
      </c>
      <c r="AA43" s="1564" t="str">
        <f t="shared" si="10"/>
        <v/>
      </c>
      <c r="AC43" s="1564" t="str">
        <f t="shared" si="11"/>
        <v/>
      </c>
      <c r="AE43" s="1564" t="str">
        <f t="shared" si="12"/>
        <v/>
      </c>
      <c r="AG43" s="1564" t="str">
        <f t="shared" si="13"/>
        <v/>
      </c>
      <c r="AI43" s="1564" t="str">
        <f t="shared" si="14"/>
        <v/>
      </c>
      <c r="AK43" s="1564" t="str">
        <f t="shared" si="15"/>
        <v/>
      </c>
      <c r="AM43" s="1564" t="str">
        <f t="shared" si="16"/>
        <v/>
      </c>
      <c r="AO43" s="1564" t="str">
        <f t="shared" si="17"/>
        <v/>
      </c>
      <c r="AQ43" s="1564" t="str">
        <f t="shared" si="18"/>
        <v/>
      </c>
    </row>
    <row r="44" spans="5:43">
      <c r="E44" s="1564" t="str">
        <f t="shared" si="19"/>
        <v/>
      </c>
      <c r="G44" s="1564" t="str">
        <f t="shared" si="19"/>
        <v/>
      </c>
      <c r="I44" s="1564" t="str">
        <f t="shared" si="1"/>
        <v/>
      </c>
      <c r="K44" s="1564" t="str">
        <f t="shared" si="2"/>
        <v/>
      </c>
      <c r="M44" s="1564" t="str">
        <f t="shared" si="3"/>
        <v/>
      </c>
      <c r="O44" s="1564" t="str">
        <f t="shared" si="4"/>
        <v/>
      </c>
      <c r="Q44" s="1564" t="str">
        <f t="shared" si="5"/>
        <v/>
      </c>
      <c r="S44" s="1564" t="str">
        <f t="shared" si="6"/>
        <v/>
      </c>
      <c r="U44" s="1564" t="str">
        <f t="shared" si="7"/>
        <v/>
      </c>
      <c r="W44" s="1564" t="str">
        <f t="shared" si="8"/>
        <v/>
      </c>
      <c r="Y44" s="1564" t="str">
        <f t="shared" si="9"/>
        <v/>
      </c>
      <c r="AA44" s="1564" t="str">
        <f t="shared" si="10"/>
        <v/>
      </c>
      <c r="AC44" s="1564" t="str">
        <f t="shared" si="11"/>
        <v/>
      </c>
      <c r="AE44" s="1564" t="str">
        <f t="shared" si="12"/>
        <v/>
      </c>
      <c r="AG44" s="1564" t="str">
        <f t="shared" si="13"/>
        <v/>
      </c>
      <c r="AI44" s="1564" t="str">
        <f t="shared" si="14"/>
        <v/>
      </c>
      <c r="AK44" s="1564" t="str">
        <f t="shared" si="15"/>
        <v/>
      </c>
      <c r="AM44" s="1564" t="str">
        <f t="shared" si="16"/>
        <v/>
      </c>
      <c r="AO44" s="1564" t="str">
        <f t="shared" si="17"/>
        <v/>
      </c>
      <c r="AQ44" s="1564" t="str">
        <f t="shared" si="18"/>
        <v/>
      </c>
    </row>
    <row r="45" spans="5:43">
      <c r="E45" s="1564" t="str">
        <f t="shared" ref="E45:G60" si="20">IF(OR($B45=0,D45=0),"",D45/$B45)</f>
        <v/>
      </c>
      <c r="G45" s="1564" t="str">
        <f t="shared" si="20"/>
        <v/>
      </c>
      <c r="I45" s="1564" t="str">
        <f t="shared" si="1"/>
        <v/>
      </c>
      <c r="K45" s="1564" t="str">
        <f t="shared" si="2"/>
        <v/>
      </c>
      <c r="M45" s="1564" t="str">
        <f t="shared" si="3"/>
        <v/>
      </c>
      <c r="O45" s="1564" t="str">
        <f t="shared" si="4"/>
        <v/>
      </c>
      <c r="Q45" s="1564" t="str">
        <f t="shared" si="5"/>
        <v/>
      </c>
      <c r="S45" s="1564" t="str">
        <f t="shared" si="6"/>
        <v/>
      </c>
      <c r="U45" s="1564" t="str">
        <f t="shared" si="7"/>
        <v/>
      </c>
      <c r="W45" s="1564" t="str">
        <f t="shared" si="8"/>
        <v/>
      </c>
      <c r="Y45" s="1564" t="str">
        <f t="shared" si="9"/>
        <v/>
      </c>
      <c r="AA45" s="1564" t="str">
        <f t="shared" si="10"/>
        <v/>
      </c>
      <c r="AC45" s="1564" t="str">
        <f t="shared" si="11"/>
        <v/>
      </c>
      <c r="AE45" s="1564" t="str">
        <f t="shared" si="12"/>
        <v/>
      </c>
      <c r="AG45" s="1564" t="str">
        <f t="shared" si="13"/>
        <v/>
      </c>
      <c r="AI45" s="1564" t="str">
        <f t="shared" si="14"/>
        <v/>
      </c>
      <c r="AK45" s="1564" t="str">
        <f t="shared" si="15"/>
        <v/>
      </c>
      <c r="AM45" s="1564" t="str">
        <f t="shared" si="16"/>
        <v/>
      </c>
      <c r="AO45" s="1564" t="str">
        <f t="shared" si="17"/>
        <v/>
      </c>
      <c r="AQ45" s="1564" t="str">
        <f t="shared" si="18"/>
        <v/>
      </c>
    </row>
    <row r="46" spans="5:43">
      <c r="E46" s="1564" t="str">
        <f t="shared" si="20"/>
        <v/>
      </c>
      <c r="G46" s="1564" t="str">
        <f t="shared" si="20"/>
        <v/>
      </c>
      <c r="I46" s="1564" t="str">
        <f t="shared" si="1"/>
        <v/>
      </c>
      <c r="K46" s="1564" t="str">
        <f t="shared" si="2"/>
        <v/>
      </c>
      <c r="M46" s="1564" t="str">
        <f t="shared" si="3"/>
        <v/>
      </c>
      <c r="O46" s="1564" t="str">
        <f t="shared" si="4"/>
        <v/>
      </c>
      <c r="Q46" s="1564" t="str">
        <f t="shared" si="5"/>
        <v/>
      </c>
      <c r="S46" s="1564" t="str">
        <f t="shared" si="6"/>
        <v/>
      </c>
      <c r="U46" s="1564" t="str">
        <f t="shared" si="7"/>
        <v/>
      </c>
      <c r="W46" s="1564" t="str">
        <f t="shared" si="8"/>
        <v/>
      </c>
      <c r="Y46" s="1564" t="str">
        <f t="shared" si="9"/>
        <v/>
      </c>
      <c r="AA46" s="1564" t="str">
        <f t="shared" si="10"/>
        <v/>
      </c>
      <c r="AC46" s="1564" t="str">
        <f t="shared" si="11"/>
        <v/>
      </c>
      <c r="AE46" s="1564" t="str">
        <f t="shared" si="12"/>
        <v/>
      </c>
      <c r="AG46" s="1564" t="str">
        <f t="shared" si="13"/>
        <v/>
      </c>
      <c r="AI46" s="1564" t="str">
        <f t="shared" si="14"/>
        <v/>
      </c>
      <c r="AK46" s="1564" t="str">
        <f t="shared" si="15"/>
        <v/>
      </c>
      <c r="AM46" s="1564" t="str">
        <f t="shared" si="16"/>
        <v/>
      </c>
      <c r="AO46" s="1564" t="str">
        <f t="shared" si="17"/>
        <v/>
      </c>
      <c r="AQ46" s="1564" t="str">
        <f t="shared" si="18"/>
        <v/>
      </c>
    </row>
    <row r="47" spans="5:43">
      <c r="E47" s="1564" t="str">
        <f t="shared" si="20"/>
        <v/>
      </c>
      <c r="G47" s="1564" t="str">
        <f t="shared" si="20"/>
        <v/>
      </c>
      <c r="I47" s="1564" t="str">
        <f t="shared" si="1"/>
        <v/>
      </c>
      <c r="K47" s="1564" t="str">
        <f t="shared" si="2"/>
        <v/>
      </c>
      <c r="M47" s="1564" t="str">
        <f t="shared" si="3"/>
        <v/>
      </c>
      <c r="O47" s="1564" t="str">
        <f t="shared" si="4"/>
        <v/>
      </c>
      <c r="Q47" s="1564" t="str">
        <f t="shared" si="5"/>
        <v/>
      </c>
      <c r="S47" s="1564" t="str">
        <f t="shared" si="6"/>
        <v/>
      </c>
      <c r="U47" s="1564" t="str">
        <f t="shared" si="7"/>
        <v/>
      </c>
      <c r="W47" s="1564" t="str">
        <f t="shared" si="8"/>
        <v/>
      </c>
      <c r="Y47" s="1564" t="str">
        <f t="shared" si="9"/>
        <v/>
      </c>
      <c r="AA47" s="1564" t="str">
        <f t="shared" si="10"/>
        <v/>
      </c>
      <c r="AC47" s="1564" t="str">
        <f t="shared" si="11"/>
        <v/>
      </c>
      <c r="AE47" s="1564" t="str">
        <f t="shared" si="12"/>
        <v/>
      </c>
      <c r="AG47" s="1564" t="str">
        <f t="shared" si="13"/>
        <v/>
      </c>
      <c r="AI47" s="1564" t="str">
        <f t="shared" si="14"/>
        <v/>
      </c>
      <c r="AK47" s="1564" t="str">
        <f t="shared" si="15"/>
        <v/>
      </c>
      <c r="AM47" s="1564" t="str">
        <f t="shared" si="16"/>
        <v/>
      </c>
      <c r="AO47" s="1564" t="str">
        <f t="shared" si="17"/>
        <v/>
      </c>
      <c r="AQ47" s="1564" t="str">
        <f t="shared" si="18"/>
        <v/>
      </c>
    </row>
    <row r="48" spans="5:43">
      <c r="E48" s="1564" t="str">
        <f t="shared" si="20"/>
        <v/>
      </c>
      <c r="G48" s="1564" t="str">
        <f t="shared" si="20"/>
        <v/>
      </c>
      <c r="I48" s="1564" t="str">
        <f t="shared" si="1"/>
        <v/>
      </c>
      <c r="K48" s="1564" t="str">
        <f t="shared" si="2"/>
        <v/>
      </c>
      <c r="M48" s="1564" t="str">
        <f t="shared" si="3"/>
        <v/>
      </c>
      <c r="O48" s="1564" t="str">
        <f t="shared" si="4"/>
        <v/>
      </c>
      <c r="Q48" s="1564" t="str">
        <f t="shared" si="5"/>
        <v/>
      </c>
      <c r="S48" s="1564" t="str">
        <f t="shared" si="6"/>
        <v/>
      </c>
      <c r="U48" s="1564" t="str">
        <f t="shared" si="7"/>
        <v/>
      </c>
      <c r="W48" s="1564" t="str">
        <f t="shared" si="8"/>
        <v/>
      </c>
      <c r="Y48" s="1564" t="str">
        <f t="shared" si="9"/>
        <v/>
      </c>
      <c r="AA48" s="1564" t="str">
        <f t="shared" si="10"/>
        <v/>
      </c>
      <c r="AC48" s="1564" t="str">
        <f t="shared" si="11"/>
        <v/>
      </c>
      <c r="AE48" s="1564" t="str">
        <f t="shared" si="12"/>
        <v/>
      </c>
      <c r="AG48" s="1564" t="str">
        <f t="shared" si="13"/>
        <v/>
      </c>
      <c r="AI48" s="1564" t="str">
        <f t="shared" si="14"/>
        <v/>
      </c>
      <c r="AK48" s="1564" t="str">
        <f t="shared" si="15"/>
        <v/>
      </c>
      <c r="AM48" s="1564" t="str">
        <f t="shared" si="16"/>
        <v/>
      </c>
      <c r="AO48" s="1564" t="str">
        <f t="shared" si="17"/>
        <v/>
      </c>
      <c r="AQ48" s="1564" t="str">
        <f t="shared" si="18"/>
        <v/>
      </c>
    </row>
    <row r="49" spans="5:43">
      <c r="E49" s="1564" t="str">
        <f t="shared" si="20"/>
        <v/>
      </c>
      <c r="G49" s="1564" t="str">
        <f t="shared" si="20"/>
        <v/>
      </c>
      <c r="I49" s="1564" t="str">
        <f t="shared" si="1"/>
        <v/>
      </c>
      <c r="K49" s="1564" t="str">
        <f t="shared" si="2"/>
        <v/>
      </c>
      <c r="M49" s="1564" t="str">
        <f t="shared" si="3"/>
        <v/>
      </c>
      <c r="O49" s="1564" t="str">
        <f t="shared" si="4"/>
        <v/>
      </c>
      <c r="Q49" s="1564" t="str">
        <f t="shared" si="5"/>
        <v/>
      </c>
      <c r="S49" s="1564" t="str">
        <f t="shared" si="6"/>
        <v/>
      </c>
      <c r="U49" s="1564" t="str">
        <f t="shared" si="7"/>
        <v/>
      </c>
      <c r="W49" s="1564" t="str">
        <f t="shared" si="8"/>
        <v/>
      </c>
      <c r="Y49" s="1564" t="str">
        <f t="shared" si="9"/>
        <v/>
      </c>
      <c r="AA49" s="1564" t="str">
        <f t="shared" si="10"/>
        <v/>
      </c>
      <c r="AC49" s="1564" t="str">
        <f t="shared" si="11"/>
        <v/>
      </c>
      <c r="AE49" s="1564" t="str">
        <f t="shared" si="12"/>
        <v/>
      </c>
      <c r="AG49" s="1564" t="str">
        <f t="shared" si="13"/>
        <v/>
      </c>
      <c r="AI49" s="1564" t="str">
        <f t="shared" si="14"/>
        <v/>
      </c>
      <c r="AK49" s="1564" t="str">
        <f t="shared" si="15"/>
        <v/>
      </c>
      <c r="AM49" s="1564" t="str">
        <f t="shared" si="16"/>
        <v/>
      </c>
      <c r="AO49" s="1564" t="str">
        <f t="shared" si="17"/>
        <v/>
      </c>
      <c r="AQ49" s="1564" t="str">
        <f t="shared" si="18"/>
        <v/>
      </c>
    </row>
    <row r="50" spans="5:43">
      <c r="E50" s="1564" t="str">
        <f t="shared" si="20"/>
        <v/>
      </c>
      <c r="G50" s="1564" t="str">
        <f t="shared" si="20"/>
        <v/>
      </c>
      <c r="I50" s="1564" t="str">
        <f t="shared" si="1"/>
        <v/>
      </c>
      <c r="K50" s="1564" t="str">
        <f t="shared" si="2"/>
        <v/>
      </c>
      <c r="M50" s="1564" t="str">
        <f t="shared" si="3"/>
        <v/>
      </c>
      <c r="O50" s="1564" t="str">
        <f t="shared" si="4"/>
        <v/>
      </c>
      <c r="Q50" s="1564" t="str">
        <f t="shared" si="5"/>
        <v/>
      </c>
      <c r="S50" s="1564" t="str">
        <f t="shared" si="6"/>
        <v/>
      </c>
      <c r="U50" s="1564" t="str">
        <f t="shared" si="7"/>
        <v/>
      </c>
      <c r="W50" s="1564" t="str">
        <f t="shared" si="8"/>
        <v/>
      </c>
      <c r="Y50" s="1564" t="str">
        <f t="shared" si="9"/>
        <v/>
      </c>
      <c r="AA50" s="1564" t="str">
        <f t="shared" si="10"/>
        <v/>
      </c>
      <c r="AC50" s="1564" t="str">
        <f t="shared" si="11"/>
        <v/>
      </c>
      <c r="AE50" s="1564" t="str">
        <f t="shared" si="12"/>
        <v/>
      </c>
      <c r="AG50" s="1564" t="str">
        <f t="shared" si="13"/>
        <v/>
      </c>
      <c r="AI50" s="1564" t="str">
        <f t="shared" si="14"/>
        <v/>
      </c>
      <c r="AK50" s="1564" t="str">
        <f t="shared" si="15"/>
        <v/>
      </c>
      <c r="AM50" s="1564" t="str">
        <f t="shared" si="16"/>
        <v/>
      </c>
      <c r="AO50" s="1564" t="str">
        <f t="shared" si="17"/>
        <v/>
      </c>
      <c r="AQ50" s="1564" t="str">
        <f t="shared" si="18"/>
        <v/>
      </c>
    </row>
    <row r="51" spans="5:43">
      <c r="E51" s="1564" t="str">
        <f t="shared" si="20"/>
        <v/>
      </c>
      <c r="G51" s="1564" t="str">
        <f t="shared" si="20"/>
        <v/>
      </c>
      <c r="I51" s="1564" t="str">
        <f t="shared" si="1"/>
        <v/>
      </c>
      <c r="K51" s="1564" t="str">
        <f t="shared" si="2"/>
        <v/>
      </c>
      <c r="M51" s="1564" t="str">
        <f t="shared" si="3"/>
        <v/>
      </c>
      <c r="O51" s="1564" t="str">
        <f t="shared" si="4"/>
        <v/>
      </c>
      <c r="Q51" s="1564" t="str">
        <f t="shared" si="5"/>
        <v/>
      </c>
      <c r="S51" s="1564" t="str">
        <f t="shared" si="6"/>
        <v/>
      </c>
      <c r="U51" s="1564" t="str">
        <f t="shared" si="7"/>
        <v/>
      </c>
      <c r="W51" s="1564" t="str">
        <f t="shared" si="8"/>
        <v/>
      </c>
      <c r="Y51" s="1564" t="str">
        <f t="shared" si="9"/>
        <v/>
      </c>
      <c r="AA51" s="1564" t="str">
        <f t="shared" si="10"/>
        <v/>
      </c>
      <c r="AC51" s="1564" t="str">
        <f t="shared" si="11"/>
        <v/>
      </c>
      <c r="AE51" s="1564" t="str">
        <f t="shared" si="12"/>
        <v/>
      </c>
      <c r="AG51" s="1564" t="str">
        <f t="shared" si="13"/>
        <v/>
      </c>
      <c r="AI51" s="1564" t="str">
        <f t="shared" si="14"/>
        <v/>
      </c>
      <c r="AK51" s="1564" t="str">
        <f t="shared" si="15"/>
        <v/>
      </c>
      <c r="AM51" s="1564" t="str">
        <f t="shared" si="16"/>
        <v/>
      </c>
      <c r="AO51" s="1564" t="str">
        <f t="shared" si="17"/>
        <v/>
      </c>
      <c r="AQ51" s="1564" t="str">
        <f t="shared" si="18"/>
        <v/>
      </c>
    </row>
    <row r="52" spans="5:43">
      <c r="E52" s="1564" t="str">
        <f t="shared" si="20"/>
        <v/>
      </c>
      <c r="G52" s="1564" t="str">
        <f t="shared" si="20"/>
        <v/>
      </c>
      <c r="I52" s="1564" t="str">
        <f t="shared" si="1"/>
        <v/>
      </c>
      <c r="K52" s="1564" t="str">
        <f t="shared" si="2"/>
        <v/>
      </c>
      <c r="M52" s="1564" t="str">
        <f t="shared" si="3"/>
        <v/>
      </c>
      <c r="O52" s="1564" t="str">
        <f t="shared" si="4"/>
        <v/>
      </c>
      <c r="Q52" s="1564" t="str">
        <f t="shared" si="5"/>
        <v/>
      </c>
      <c r="S52" s="1564" t="str">
        <f t="shared" si="6"/>
        <v/>
      </c>
      <c r="U52" s="1564" t="str">
        <f t="shared" si="7"/>
        <v/>
      </c>
      <c r="W52" s="1564" t="str">
        <f t="shared" si="8"/>
        <v/>
      </c>
      <c r="Y52" s="1564" t="str">
        <f t="shared" si="9"/>
        <v/>
      </c>
      <c r="AA52" s="1564" t="str">
        <f t="shared" si="10"/>
        <v/>
      </c>
      <c r="AC52" s="1564" t="str">
        <f t="shared" si="11"/>
        <v/>
      </c>
      <c r="AE52" s="1564" t="str">
        <f t="shared" si="12"/>
        <v/>
      </c>
      <c r="AG52" s="1564" t="str">
        <f t="shared" si="13"/>
        <v/>
      </c>
      <c r="AI52" s="1564" t="str">
        <f t="shared" si="14"/>
        <v/>
      </c>
      <c r="AK52" s="1564" t="str">
        <f t="shared" si="15"/>
        <v/>
      </c>
      <c r="AM52" s="1564" t="str">
        <f t="shared" si="16"/>
        <v/>
      </c>
      <c r="AO52" s="1564" t="str">
        <f t="shared" si="17"/>
        <v/>
      </c>
      <c r="AQ52" s="1564" t="str">
        <f t="shared" si="18"/>
        <v/>
      </c>
    </row>
    <row r="53" spans="5:43">
      <c r="E53" s="1564" t="str">
        <f t="shared" si="20"/>
        <v/>
      </c>
      <c r="G53" s="1564" t="str">
        <f t="shared" si="20"/>
        <v/>
      </c>
      <c r="I53" s="1564" t="str">
        <f t="shared" si="1"/>
        <v/>
      </c>
      <c r="K53" s="1564" t="str">
        <f t="shared" si="2"/>
        <v/>
      </c>
      <c r="M53" s="1564" t="str">
        <f t="shared" si="3"/>
        <v/>
      </c>
      <c r="O53" s="1564" t="str">
        <f t="shared" si="4"/>
        <v/>
      </c>
      <c r="Q53" s="1564" t="str">
        <f t="shared" si="5"/>
        <v/>
      </c>
      <c r="S53" s="1564" t="str">
        <f t="shared" si="6"/>
        <v/>
      </c>
      <c r="U53" s="1564" t="str">
        <f t="shared" si="7"/>
        <v/>
      </c>
      <c r="W53" s="1564" t="str">
        <f t="shared" si="8"/>
        <v/>
      </c>
      <c r="Y53" s="1564" t="str">
        <f t="shared" si="9"/>
        <v/>
      </c>
      <c r="AA53" s="1564" t="str">
        <f t="shared" si="10"/>
        <v/>
      </c>
      <c r="AC53" s="1564" t="str">
        <f t="shared" si="11"/>
        <v/>
      </c>
      <c r="AE53" s="1564" t="str">
        <f t="shared" si="12"/>
        <v/>
      </c>
      <c r="AG53" s="1564" t="str">
        <f t="shared" si="13"/>
        <v/>
      </c>
      <c r="AI53" s="1564" t="str">
        <f t="shared" si="14"/>
        <v/>
      </c>
      <c r="AK53" s="1564" t="str">
        <f t="shared" si="15"/>
        <v/>
      </c>
      <c r="AM53" s="1564" t="str">
        <f t="shared" si="16"/>
        <v/>
      </c>
      <c r="AO53" s="1564" t="str">
        <f t="shared" si="17"/>
        <v/>
      </c>
      <c r="AQ53" s="1564" t="str">
        <f t="shared" si="18"/>
        <v/>
      </c>
    </row>
    <row r="54" spans="5:43">
      <c r="E54" s="1564" t="str">
        <f t="shared" si="20"/>
        <v/>
      </c>
      <c r="G54" s="1564" t="str">
        <f t="shared" si="20"/>
        <v/>
      </c>
      <c r="I54" s="1564" t="str">
        <f t="shared" si="1"/>
        <v/>
      </c>
      <c r="K54" s="1564" t="str">
        <f t="shared" si="2"/>
        <v/>
      </c>
      <c r="M54" s="1564" t="str">
        <f t="shared" si="3"/>
        <v/>
      </c>
      <c r="O54" s="1564" t="str">
        <f t="shared" si="4"/>
        <v/>
      </c>
      <c r="Q54" s="1564" t="str">
        <f t="shared" si="5"/>
        <v/>
      </c>
      <c r="S54" s="1564" t="str">
        <f t="shared" si="6"/>
        <v/>
      </c>
      <c r="U54" s="1564" t="str">
        <f t="shared" si="7"/>
        <v/>
      </c>
      <c r="W54" s="1564" t="str">
        <f t="shared" si="8"/>
        <v/>
      </c>
      <c r="Y54" s="1564" t="str">
        <f t="shared" si="9"/>
        <v/>
      </c>
      <c r="AA54" s="1564" t="str">
        <f t="shared" si="10"/>
        <v/>
      </c>
      <c r="AC54" s="1564" t="str">
        <f t="shared" si="11"/>
        <v/>
      </c>
      <c r="AE54" s="1564" t="str">
        <f t="shared" si="12"/>
        <v/>
      </c>
      <c r="AG54" s="1564" t="str">
        <f t="shared" si="13"/>
        <v/>
      </c>
      <c r="AI54" s="1564" t="str">
        <f t="shared" si="14"/>
        <v/>
      </c>
      <c r="AK54" s="1564" t="str">
        <f t="shared" si="15"/>
        <v/>
      </c>
      <c r="AM54" s="1564" t="str">
        <f t="shared" si="16"/>
        <v/>
      </c>
      <c r="AO54" s="1564" t="str">
        <f t="shared" si="17"/>
        <v/>
      </c>
      <c r="AQ54" s="1564" t="str">
        <f t="shared" si="18"/>
        <v/>
      </c>
    </row>
    <row r="55" spans="5:43">
      <c r="E55" s="1564" t="str">
        <f t="shared" si="20"/>
        <v/>
      </c>
      <c r="G55" s="1564" t="str">
        <f t="shared" si="20"/>
        <v/>
      </c>
      <c r="I55" s="1564" t="str">
        <f t="shared" si="1"/>
        <v/>
      </c>
      <c r="K55" s="1564" t="str">
        <f t="shared" si="2"/>
        <v/>
      </c>
      <c r="M55" s="1564" t="str">
        <f t="shared" si="3"/>
        <v/>
      </c>
      <c r="O55" s="1564" t="str">
        <f t="shared" si="4"/>
        <v/>
      </c>
      <c r="Q55" s="1564" t="str">
        <f t="shared" si="5"/>
        <v/>
      </c>
      <c r="S55" s="1564" t="str">
        <f t="shared" si="6"/>
        <v/>
      </c>
      <c r="U55" s="1564" t="str">
        <f t="shared" si="7"/>
        <v/>
      </c>
      <c r="W55" s="1564" t="str">
        <f t="shared" si="8"/>
        <v/>
      </c>
      <c r="Y55" s="1564" t="str">
        <f t="shared" si="9"/>
        <v/>
      </c>
      <c r="AA55" s="1564" t="str">
        <f t="shared" si="10"/>
        <v/>
      </c>
      <c r="AC55" s="1564" t="str">
        <f t="shared" si="11"/>
        <v/>
      </c>
      <c r="AE55" s="1564" t="str">
        <f t="shared" si="12"/>
        <v/>
      </c>
      <c r="AG55" s="1564" t="str">
        <f t="shared" si="13"/>
        <v/>
      </c>
      <c r="AI55" s="1564" t="str">
        <f t="shared" si="14"/>
        <v/>
      </c>
      <c r="AK55" s="1564" t="str">
        <f t="shared" si="15"/>
        <v/>
      </c>
      <c r="AM55" s="1564" t="str">
        <f t="shared" si="16"/>
        <v/>
      </c>
      <c r="AO55" s="1564" t="str">
        <f t="shared" si="17"/>
        <v/>
      </c>
      <c r="AQ55" s="1564" t="str">
        <f t="shared" si="18"/>
        <v/>
      </c>
    </row>
    <row r="56" spans="5:43">
      <c r="E56" s="1564" t="str">
        <f t="shared" si="20"/>
        <v/>
      </c>
      <c r="G56" s="1564" t="str">
        <f t="shared" si="20"/>
        <v/>
      </c>
      <c r="I56" s="1564" t="str">
        <f t="shared" si="1"/>
        <v/>
      </c>
      <c r="K56" s="1564" t="str">
        <f t="shared" si="2"/>
        <v/>
      </c>
      <c r="M56" s="1564" t="str">
        <f t="shared" si="3"/>
        <v/>
      </c>
      <c r="O56" s="1564" t="str">
        <f t="shared" si="4"/>
        <v/>
      </c>
      <c r="Q56" s="1564" t="str">
        <f t="shared" si="5"/>
        <v/>
      </c>
      <c r="S56" s="1564" t="str">
        <f t="shared" si="6"/>
        <v/>
      </c>
      <c r="U56" s="1564" t="str">
        <f t="shared" si="7"/>
        <v/>
      </c>
      <c r="W56" s="1564" t="str">
        <f t="shared" si="8"/>
        <v/>
      </c>
      <c r="Y56" s="1564" t="str">
        <f t="shared" si="9"/>
        <v/>
      </c>
      <c r="AA56" s="1564" t="str">
        <f t="shared" si="10"/>
        <v/>
      </c>
      <c r="AC56" s="1564" t="str">
        <f t="shared" si="11"/>
        <v/>
      </c>
      <c r="AE56" s="1564" t="str">
        <f t="shared" si="12"/>
        <v/>
      </c>
      <c r="AG56" s="1564" t="str">
        <f t="shared" si="13"/>
        <v/>
      </c>
      <c r="AI56" s="1564" t="str">
        <f t="shared" si="14"/>
        <v/>
      </c>
      <c r="AK56" s="1564" t="str">
        <f t="shared" si="15"/>
        <v/>
      </c>
      <c r="AM56" s="1564" t="str">
        <f t="shared" si="16"/>
        <v/>
      </c>
      <c r="AO56" s="1564" t="str">
        <f t="shared" si="17"/>
        <v/>
      </c>
      <c r="AQ56" s="1564" t="str">
        <f t="shared" si="18"/>
        <v/>
      </c>
    </row>
    <row r="57" spans="5:43">
      <c r="E57" s="1564" t="str">
        <f t="shared" si="20"/>
        <v/>
      </c>
      <c r="G57" s="1564" t="str">
        <f t="shared" si="20"/>
        <v/>
      </c>
      <c r="I57" s="1564" t="str">
        <f t="shared" si="1"/>
        <v/>
      </c>
      <c r="K57" s="1564" t="str">
        <f t="shared" si="2"/>
        <v/>
      </c>
      <c r="M57" s="1564" t="str">
        <f t="shared" si="3"/>
        <v/>
      </c>
      <c r="O57" s="1564" t="str">
        <f t="shared" si="4"/>
        <v/>
      </c>
      <c r="Q57" s="1564" t="str">
        <f t="shared" si="5"/>
        <v/>
      </c>
      <c r="S57" s="1564" t="str">
        <f t="shared" si="6"/>
        <v/>
      </c>
      <c r="U57" s="1564" t="str">
        <f t="shared" si="7"/>
        <v/>
      </c>
      <c r="W57" s="1564" t="str">
        <f t="shared" si="8"/>
        <v/>
      </c>
      <c r="Y57" s="1564" t="str">
        <f t="shared" si="9"/>
        <v/>
      </c>
      <c r="AA57" s="1564" t="str">
        <f t="shared" si="10"/>
        <v/>
      </c>
      <c r="AC57" s="1564" t="str">
        <f t="shared" si="11"/>
        <v/>
      </c>
      <c r="AE57" s="1564" t="str">
        <f t="shared" si="12"/>
        <v/>
      </c>
      <c r="AG57" s="1564" t="str">
        <f t="shared" si="13"/>
        <v/>
      </c>
      <c r="AI57" s="1564" t="str">
        <f t="shared" si="14"/>
        <v/>
      </c>
      <c r="AK57" s="1564" t="str">
        <f t="shared" si="15"/>
        <v/>
      </c>
      <c r="AM57" s="1564" t="str">
        <f t="shared" si="16"/>
        <v/>
      </c>
      <c r="AO57" s="1564" t="str">
        <f t="shared" si="17"/>
        <v/>
      </c>
      <c r="AQ57" s="1564" t="str">
        <f t="shared" si="18"/>
        <v/>
      </c>
    </row>
    <row r="58" spans="5:43">
      <c r="E58" s="1564" t="str">
        <f t="shared" si="20"/>
        <v/>
      </c>
      <c r="G58" s="1564" t="str">
        <f t="shared" si="20"/>
        <v/>
      </c>
      <c r="I58" s="1564" t="str">
        <f t="shared" si="1"/>
        <v/>
      </c>
      <c r="K58" s="1564" t="str">
        <f t="shared" si="2"/>
        <v/>
      </c>
      <c r="M58" s="1564" t="str">
        <f t="shared" si="3"/>
        <v/>
      </c>
      <c r="O58" s="1564" t="str">
        <f t="shared" si="4"/>
        <v/>
      </c>
      <c r="Q58" s="1564" t="str">
        <f t="shared" si="5"/>
        <v/>
      </c>
      <c r="S58" s="1564" t="str">
        <f t="shared" si="6"/>
        <v/>
      </c>
      <c r="U58" s="1564" t="str">
        <f t="shared" si="7"/>
        <v/>
      </c>
      <c r="W58" s="1564" t="str">
        <f t="shared" si="8"/>
        <v/>
      </c>
      <c r="Y58" s="1564" t="str">
        <f t="shared" si="9"/>
        <v/>
      </c>
      <c r="AA58" s="1564" t="str">
        <f t="shared" si="10"/>
        <v/>
      </c>
      <c r="AC58" s="1564" t="str">
        <f t="shared" si="11"/>
        <v/>
      </c>
      <c r="AE58" s="1564" t="str">
        <f t="shared" si="12"/>
        <v/>
      </c>
      <c r="AG58" s="1564" t="str">
        <f t="shared" si="13"/>
        <v/>
      </c>
      <c r="AI58" s="1564" t="str">
        <f t="shared" si="14"/>
        <v/>
      </c>
      <c r="AK58" s="1564" t="str">
        <f t="shared" si="15"/>
        <v/>
      </c>
      <c r="AM58" s="1564" t="str">
        <f t="shared" si="16"/>
        <v/>
      </c>
      <c r="AO58" s="1564" t="str">
        <f t="shared" si="17"/>
        <v/>
      </c>
      <c r="AQ58" s="1564" t="str">
        <f t="shared" si="18"/>
        <v/>
      </c>
    </row>
    <row r="59" spans="5:43">
      <c r="E59" s="1564" t="str">
        <f t="shared" si="20"/>
        <v/>
      </c>
      <c r="G59" s="1564" t="str">
        <f t="shared" si="20"/>
        <v/>
      </c>
      <c r="I59" s="1564" t="str">
        <f t="shared" si="1"/>
        <v/>
      </c>
      <c r="K59" s="1564" t="str">
        <f t="shared" si="2"/>
        <v/>
      </c>
      <c r="M59" s="1564" t="str">
        <f t="shared" si="3"/>
        <v/>
      </c>
      <c r="O59" s="1564" t="str">
        <f t="shared" si="4"/>
        <v/>
      </c>
      <c r="Q59" s="1564" t="str">
        <f t="shared" si="5"/>
        <v/>
      </c>
      <c r="S59" s="1564" t="str">
        <f t="shared" si="6"/>
        <v/>
      </c>
      <c r="U59" s="1564" t="str">
        <f t="shared" si="7"/>
        <v/>
      </c>
      <c r="W59" s="1564" t="str">
        <f t="shared" si="8"/>
        <v/>
      </c>
      <c r="Y59" s="1564" t="str">
        <f t="shared" si="9"/>
        <v/>
      </c>
      <c r="AA59" s="1564" t="str">
        <f t="shared" si="10"/>
        <v/>
      </c>
      <c r="AC59" s="1564" t="str">
        <f t="shared" si="11"/>
        <v/>
      </c>
      <c r="AE59" s="1564" t="str">
        <f t="shared" si="12"/>
        <v/>
      </c>
      <c r="AG59" s="1564" t="str">
        <f t="shared" si="13"/>
        <v/>
      </c>
      <c r="AI59" s="1564" t="str">
        <f t="shared" si="14"/>
        <v/>
      </c>
      <c r="AK59" s="1564" t="str">
        <f t="shared" si="15"/>
        <v/>
      </c>
      <c r="AM59" s="1564" t="str">
        <f t="shared" si="16"/>
        <v/>
      </c>
      <c r="AO59" s="1564" t="str">
        <f t="shared" si="17"/>
        <v/>
      </c>
      <c r="AQ59" s="1564" t="str">
        <f t="shared" si="18"/>
        <v/>
      </c>
    </row>
    <row r="60" spans="5:43">
      <c r="E60" s="1564" t="str">
        <f t="shared" si="20"/>
        <v/>
      </c>
      <c r="G60" s="1564" t="str">
        <f t="shared" si="20"/>
        <v/>
      </c>
      <c r="I60" s="1564" t="str">
        <f t="shared" si="1"/>
        <v/>
      </c>
      <c r="K60" s="1564" t="str">
        <f t="shared" si="2"/>
        <v/>
      </c>
      <c r="M60" s="1564" t="str">
        <f t="shared" si="3"/>
        <v/>
      </c>
      <c r="O60" s="1564" t="str">
        <f t="shared" si="4"/>
        <v/>
      </c>
      <c r="Q60" s="1564" t="str">
        <f t="shared" si="5"/>
        <v/>
      </c>
      <c r="S60" s="1564" t="str">
        <f t="shared" si="6"/>
        <v/>
      </c>
      <c r="U60" s="1564" t="str">
        <f t="shared" si="7"/>
        <v/>
      </c>
      <c r="W60" s="1564" t="str">
        <f t="shared" si="8"/>
        <v/>
      </c>
      <c r="Y60" s="1564" t="str">
        <f t="shared" si="9"/>
        <v/>
      </c>
      <c r="AA60" s="1564" t="str">
        <f t="shared" si="10"/>
        <v/>
      </c>
      <c r="AC60" s="1564" t="str">
        <f t="shared" si="11"/>
        <v/>
      </c>
      <c r="AE60" s="1564" t="str">
        <f t="shared" si="12"/>
        <v/>
      </c>
      <c r="AG60" s="1564" t="str">
        <f t="shared" si="13"/>
        <v/>
      </c>
      <c r="AI60" s="1564" t="str">
        <f t="shared" si="14"/>
        <v/>
      </c>
      <c r="AK60" s="1564" t="str">
        <f t="shared" si="15"/>
        <v/>
      </c>
      <c r="AM60" s="1564" t="str">
        <f t="shared" si="16"/>
        <v/>
      </c>
      <c r="AO60" s="1564" t="str">
        <f t="shared" si="17"/>
        <v/>
      </c>
      <c r="AQ60" s="1564" t="str">
        <f t="shared" si="18"/>
        <v/>
      </c>
    </row>
    <row r="61" spans="5:43">
      <c r="E61" s="1564" t="str">
        <f t="shared" ref="E61:G76" si="21">IF(OR($B61=0,D61=0),"",D61/$B61)</f>
        <v/>
      </c>
      <c r="G61" s="1564" t="str">
        <f t="shared" si="21"/>
        <v/>
      </c>
      <c r="I61" s="1564" t="str">
        <f t="shared" si="1"/>
        <v/>
      </c>
      <c r="K61" s="1564" t="str">
        <f t="shared" si="2"/>
        <v/>
      </c>
      <c r="M61" s="1564" t="str">
        <f t="shared" si="3"/>
        <v/>
      </c>
      <c r="O61" s="1564" t="str">
        <f t="shared" si="4"/>
        <v/>
      </c>
      <c r="Q61" s="1564" t="str">
        <f t="shared" si="5"/>
        <v/>
      </c>
      <c r="S61" s="1564" t="str">
        <f t="shared" si="6"/>
        <v/>
      </c>
      <c r="U61" s="1564" t="str">
        <f t="shared" si="7"/>
        <v/>
      </c>
      <c r="W61" s="1564" t="str">
        <f t="shared" si="8"/>
        <v/>
      </c>
      <c r="Y61" s="1564" t="str">
        <f t="shared" si="9"/>
        <v/>
      </c>
      <c r="AA61" s="1564" t="str">
        <f t="shared" si="10"/>
        <v/>
      </c>
      <c r="AC61" s="1564" t="str">
        <f t="shared" si="11"/>
        <v/>
      </c>
      <c r="AE61" s="1564" t="str">
        <f t="shared" si="12"/>
        <v/>
      </c>
      <c r="AG61" s="1564" t="str">
        <f t="shared" si="13"/>
        <v/>
      </c>
      <c r="AI61" s="1564" t="str">
        <f t="shared" si="14"/>
        <v/>
      </c>
      <c r="AK61" s="1564" t="str">
        <f t="shared" si="15"/>
        <v/>
      </c>
      <c r="AM61" s="1564" t="str">
        <f t="shared" si="16"/>
        <v/>
      </c>
      <c r="AO61" s="1564" t="str">
        <f t="shared" si="17"/>
        <v/>
      </c>
      <c r="AQ61" s="1564" t="str">
        <f t="shared" si="18"/>
        <v/>
      </c>
    </row>
    <row r="62" spans="5:43">
      <c r="E62" s="1564" t="str">
        <f t="shared" si="21"/>
        <v/>
      </c>
      <c r="G62" s="1564" t="str">
        <f t="shared" si="21"/>
        <v/>
      </c>
      <c r="I62" s="1564" t="str">
        <f t="shared" si="1"/>
        <v/>
      </c>
      <c r="K62" s="1564" t="str">
        <f t="shared" si="2"/>
        <v/>
      </c>
      <c r="M62" s="1564" t="str">
        <f t="shared" si="3"/>
        <v/>
      </c>
      <c r="O62" s="1564" t="str">
        <f t="shared" si="4"/>
        <v/>
      </c>
      <c r="Q62" s="1564" t="str">
        <f t="shared" si="5"/>
        <v/>
      </c>
      <c r="S62" s="1564" t="str">
        <f t="shared" si="6"/>
        <v/>
      </c>
      <c r="U62" s="1564" t="str">
        <f t="shared" si="7"/>
        <v/>
      </c>
      <c r="W62" s="1564" t="str">
        <f t="shared" si="8"/>
        <v/>
      </c>
      <c r="Y62" s="1564" t="str">
        <f t="shared" si="9"/>
        <v/>
      </c>
      <c r="AA62" s="1564" t="str">
        <f t="shared" si="10"/>
        <v/>
      </c>
      <c r="AC62" s="1564" t="str">
        <f t="shared" si="11"/>
        <v/>
      </c>
      <c r="AE62" s="1564" t="str">
        <f t="shared" si="12"/>
        <v/>
      </c>
      <c r="AG62" s="1564" t="str">
        <f t="shared" si="13"/>
        <v/>
      </c>
      <c r="AI62" s="1564" t="str">
        <f t="shared" si="14"/>
        <v/>
      </c>
      <c r="AK62" s="1564" t="str">
        <f t="shared" si="15"/>
        <v/>
      </c>
      <c r="AM62" s="1564" t="str">
        <f t="shared" si="16"/>
        <v/>
      </c>
      <c r="AO62" s="1564" t="str">
        <f t="shared" si="17"/>
        <v/>
      </c>
      <c r="AQ62" s="1564" t="str">
        <f t="shared" si="18"/>
        <v/>
      </c>
    </row>
    <row r="63" spans="5:43">
      <c r="E63" s="1564" t="str">
        <f t="shared" si="21"/>
        <v/>
      </c>
      <c r="G63" s="1564" t="str">
        <f t="shared" si="21"/>
        <v/>
      </c>
      <c r="I63" s="1564" t="str">
        <f t="shared" si="1"/>
        <v/>
      </c>
      <c r="K63" s="1564" t="str">
        <f t="shared" si="2"/>
        <v/>
      </c>
      <c r="M63" s="1564" t="str">
        <f t="shared" si="3"/>
        <v/>
      </c>
      <c r="O63" s="1564" t="str">
        <f t="shared" si="4"/>
        <v/>
      </c>
      <c r="Q63" s="1564" t="str">
        <f t="shared" si="5"/>
        <v/>
      </c>
      <c r="S63" s="1564" t="str">
        <f t="shared" si="6"/>
        <v/>
      </c>
      <c r="U63" s="1564" t="str">
        <f t="shared" si="7"/>
        <v/>
      </c>
      <c r="W63" s="1564" t="str">
        <f t="shared" si="8"/>
        <v/>
      </c>
      <c r="Y63" s="1564" t="str">
        <f t="shared" si="9"/>
        <v/>
      </c>
      <c r="AA63" s="1564" t="str">
        <f t="shared" si="10"/>
        <v/>
      </c>
      <c r="AC63" s="1564" t="str">
        <f t="shared" si="11"/>
        <v/>
      </c>
      <c r="AE63" s="1564" t="str">
        <f t="shared" si="12"/>
        <v/>
      </c>
      <c r="AG63" s="1564" t="str">
        <f t="shared" si="13"/>
        <v/>
      </c>
      <c r="AI63" s="1564" t="str">
        <f t="shared" si="14"/>
        <v/>
      </c>
      <c r="AK63" s="1564" t="str">
        <f t="shared" si="15"/>
        <v/>
      </c>
      <c r="AM63" s="1564" t="str">
        <f t="shared" si="16"/>
        <v/>
      </c>
      <c r="AO63" s="1564" t="str">
        <f t="shared" si="17"/>
        <v/>
      </c>
      <c r="AQ63" s="1564" t="str">
        <f t="shared" si="18"/>
        <v/>
      </c>
    </row>
    <row r="64" spans="5:43">
      <c r="E64" s="1564" t="str">
        <f t="shared" si="21"/>
        <v/>
      </c>
      <c r="G64" s="1564" t="str">
        <f t="shared" si="21"/>
        <v/>
      </c>
      <c r="I64" s="1564" t="str">
        <f t="shared" si="1"/>
        <v/>
      </c>
      <c r="K64" s="1564" t="str">
        <f t="shared" si="2"/>
        <v/>
      </c>
      <c r="M64" s="1564" t="str">
        <f t="shared" si="3"/>
        <v/>
      </c>
      <c r="O64" s="1564" t="str">
        <f t="shared" si="4"/>
        <v/>
      </c>
      <c r="Q64" s="1564" t="str">
        <f t="shared" si="5"/>
        <v/>
      </c>
      <c r="S64" s="1564" t="str">
        <f t="shared" si="6"/>
        <v/>
      </c>
      <c r="U64" s="1564" t="str">
        <f t="shared" si="7"/>
        <v/>
      </c>
      <c r="W64" s="1564" t="str">
        <f t="shared" si="8"/>
        <v/>
      </c>
      <c r="Y64" s="1564" t="str">
        <f t="shared" si="9"/>
        <v/>
      </c>
      <c r="AA64" s="1564" t="str">
        <f t="shared" si="10"/>
        <v/>
      </c>
      <c r="AC64" s="1564" t="str">
        <f t="shared" si="11"/>
        <v/>
      </c>
      <c r="AE64" s="1564" t="str">
        <f t="shared" si="12"/>
        <v/>
      </c>
      <c r="AG64" s="1564" t="str">
        <f t="shared" si="13"/>
        <v/>
      </c>
      <c r="AI64" s="1564" t="str">
        <f t="shared" si="14"/>
        <v/>
      </c>
      <c r="AK64" s="1564" t="str">
        <f t="shared" si="15"/>
        <v/>
      </c>
      <c r="AM64" s="1564" t="str">
        <f t="shared" si="16"/>
        <v/>
      </c>
      <c r="AO64" s="1564" t="str">
        <f t="shared" si="17"/>
        <v/>
      </c>
      <c r="AQ64" s="1564" t="str">
        <f t="shared" si="18"/>
        <v/>
      </c>
    </row>
    <row r="65" spans="5:43">
      <c r="E65" s="1564" t="str">
        <f t="shared" si="21"/>
        <v/>
      </c>
      <c r="G65" s="1564" t="str">
        <f t="shared" si="21"/>
        <v/>
      </c>
      <c r="I65" s="1564" t="str">
        <f t="shared" si="1"/>
        <v/>
      </c>
      <c r="K65" s="1564" t="str">
        <f t="shared" si="2"/>
        <v/>
      </c>
      <c r="M65" s="1564" t="str">
        <f t="shared" si="3"/>
        <v/>
      </c>
      <c r="O65" s="1564" t="str">
        <f t="shared" si="4"/>
        <v/>
      </c>
      <c r="Q65" s="1564" t="str">
        <f t="shared" si="5"/>
        <v/>
      </c>
      <c r="S65" s="1564" t="str">
        <f t="shared" si="6"/>
        <v/>
      </c>
      <c r="U65" s="1564" t="str">
        <f t="shared" si="7"/>
        <v/>
      </c>
      <c r="W65" s="1564" t="str">
        <f t="shared" si="8"/>
        <v/>
      </c>
      <c r="Y65" s="1564" t="str">
        <f t="shared" si="9"/>
        <v/>
      </c>
      <c r="AA65" s="1564" t="str">
        <f t="shared" si="10"/>
        <v/>
      </c>
      <c r="AC65" s="1564" t="str">
        <f t="shared" si="11"/>
        <v/>
      </c>
      <c r="AE65" s="1564" t="str">
        <f t="shared" si="12"/>
        <v/>
      </c>
      <c r="AG65" s="1564" t="str">
        <f t="shared" si="13"/>
        <v/>
      </c>
      <c r="AI65" s="1564" t="str">
        <f t="shared" si="14"/>
        <v/>
      </c>
      <c r="AK65" s="1564" t="str">
        <f t="shared" si="15"/>
        <v/>
      </c>
      <c r="AM65" s="1564" t="str">
        <f t="shared" si="16"/>
        <v/>
      </c>
      <c r="AO65" s="1564" t="str">
        <f t="shared" si="17"/>
        <v/>
      </c>
      <c r="AQ65" s="1564" t="str">
        <f t="shared" si="18"/>
        <v/>
      </c>
    </row>
    <row r="66" spans="5:43">
      <c r="E66" s="1564" t="str">
        <f t="shared" si="21"/>
        <v/>
      </c>
      <c r="G66" s="1564" t="str">
        <f t="shared" si="21"/>
        <v/>
      </c>
      <c r="I66" s="1564" t="str">
        <f t="shared" si="1"/>
        <v/>
      </c>
      <c r="K66" s="1564" t="str">
        <f t="shared" si="2"/>
        <v/>
      </c>
      <c r="M66" s="1564" t="str">
        <f t="shared" si="3"/>
        <v/>
      </c>
      <c r="O66" s="1564" t="str">
        <f t="shared" si="4"/>
        <v/>
      </c>
      <c r="Q66" s="1564" t="str">
        <f t="shared" si="5"/>
        <v/>
      </c>
      <c r="S66" s="1564" t="str">
        <f t="shared" si="6"/>
        <v/>
      </c>
      <c r="U66" s="1564" t="str">
        <f t="shared" si="7"/>
        <v/>
      </c>
      <c r="W66" s="1564" t="str">
        <f t="shared" si="8"/>
        <v/>
      </c>
      <c r="Y66" s="1564" t="str">
        <f t="shared" si="9"/>
        <v/>
      </c>
      <c r="AA66" s="1564" t="str">
        <f t="shared" si="10"/>
        <v/>
      </c>
      <c r="AC66" s="1564" t="str">
        <f t="shared" si="11"/>
        <v/>
      </c>
      <c r="AE66" s="1564" t="str">
        <f t="shared" si="12"/>
        <v/>
      </c>
      <c r="AG66" s="1564" t="str">
        <f t="shared" si="13"/>
        <v/>
      </c>
      <c r="AI66" s="1564" t="str">
        <f t="shared" si="14"/>
        <v/>
      </c>
      <c r="AK66" s="1564" t="str">
        <f t="shared" si="15"/>
        <v/>
      </c>
      <c r="AM66" s="1564" t="str">
        <f t="shared" si="16"/>
        <v/>
      </c>
      <c r="AO66" s="1564" t="str">
        <f t="shared" si="17"/>
        <v/>
      </c>
      <c r="AQ66" s="1564" t="str">
        <f t="shared" si="18"/>
        <v/>
      </c>
    </row>
    <row r="67" spans="5:43">
      <c r="E67" s="1564" t="str">
        <f t="shared" si="21"/>
        <v/>
      </c>
      <c r="G67" s="1564" t="str">
        <f t="shared" si="21"/>
        <v/>
      </c>
      <c r="I67" s="1564" t="str">
        <f t="shared" si="1"/>
        <v/>
      </c>
      <c r="K67" s="1564" t="str">
        <f t="shared" si="2"/>
        <v/>
      </c>
      <c r="M67" s="1564" t="str">
        <f t="shared" si="3"/>
        <v/>
      </c>
      <c r="O67" s="1564" t="str">
        <f t="shared" si="4"/>
        <v/>
      </c>
      <c r="Q67" s="1564" t="str">
        <f t="shared" si="5"/>
        <v/>
      </c>
      <c r="S67" s="1564" t="str">
        <f t="shared" si="6"/>
        <v/>
      </c>
      <c r="U67" s="1564" t="str">
        <f t="shared" si="7"/>
        <v/>
      </c>
      <c r="W67" s="1564" t="str">
        <f t="shared" si="8"/>
        <v/>
      </c>
      <c r="Y67" s="1564" t="str">
        <f t="shared" si="9"/>
        <v/>
      </c>
      <c r="AA67" s="1564" t="str">
        <f t="shared" si="10"/>
        <v/>
      </c>
      <c r="AC67" s="1564" t="str">
        <f t="shared" si="11"/>
        <v/>
      </c>
      <c r="AE67" s="1564" t="str">
        <f t="shared" si="12"/>
        <v/>
      </c>
      <c r="AG67" s="1564" t="str">
        <f t="shared" si="13"/>
        <v/>
      </c>
      <c r="AI67" s="1564" t="str">
        <f t="shared" si="14"/>
        <v/>
      </c>
      <c r="AK67" s="1564" t="str">
        <f t="shared" si="15"/>
        <v/>
      </c>
      <c r="AM67" s="1564" t="str">
        <f t="shared" si="16"/>
        <v/>
      </c>
      <c r="AO67" s="1564" t="str">
        <f t="shared" si="17"/>
        <v/>
      </c>
      <c r="AQ67" s="1564" t="str">
        <f t="shared" si="18"/>
        <v/>
      </c>
    </row>
    <row r="68" spans="5:43">
      <c r="E68" s="1564" t="str">
        <f t="shared" si="21"/>
        <v/>
      </c>
      <c r="G68" s="1564" t="str">
        <f t="shared" si="21"/>
        <v/>
      </c>
      <c r="I68" s="1564" t="str">
        <f t="shared" si="1"/>
        <v/>
      </c>
      <c r="K68" s="1564" t="str">
        <f t="shared" si="2"/>
        <v/>
      </c>
      <c r="M68" s="1564" t="str">
        <f t="shared" si="3"/>
        <v/>
      </c>
      <c r="O68" s="1564" t="str">
        <f t="shared" si="4"/>
        <v/>
      </c>
      <c r="Q68" s="1564" t="str">
        <f t="shared" si="5"/>
        <v/>
      </c>
      <c r="S68" s="1564" t="str">
        <f t="shared" si="6"/>
        <v/>
      </c>
      <c r="U68" s="1564" t="str">
        <f t="shared" si="7"/>
        <v/>
      </c>
      <c r="W68" s="1564" t="str">
        <f t="shared" si="8"/>
        <v/>
      </c>
      <c r="Y68" s="1564" t="str">
        <f t="shared" si="9"/>
        <v/>
      </c>
      <c r="AA68" s="1564" t="str">
        <f t="shared" si="10"/>
        <v/>
      </c>
      <c r="AC68" s="1564" t="str">
        <f t="shared" si="11"/>
        <v/>
      </c>
      <c r="AE68" s="1564" t="str">
        <f t="shared" si="12"/>
        <v/>
      </c>
      <c r="AG68" s="1564" t="str">
        <f t="shared" si="13"/>
        <v/>
      </c>
      <c r="AI68" s="1564" t="str">
        <f t="shared" si="14"/>
        <v/>
      </c>
      <c r="AK68" s="1564" t="str">
        <f t="shared" si="15"/>
        <v/>
      </c>
      <c r="AM68" s="1564" t="str">
        <f t="shared" si="16"/>
        <v/>
      </c>
      <c r="AO68" s="1564" t="str">
        <f t="shared" si="17"/>
        <v/>
      </c>
      <c r="AQ68" s="1564" t="str">
        <f t="shared" si="18"/>
        <v/>
      </c>
    </row>
    <row r="69" spans="5:43">
      <c r="E69" s="1564" t="str">
        <f t="shared" si="21"/>
        <v/>
      </c>
      <c r="G69" s="1564" t="str">
        <f t="shared" si="21"/>
        <v/>
      </c>
      <c r="I69" s="1564" t="str">
        <f t="shared" si="1"/>
        <v/>
      </c>
      <c r="K69" s="1564" t="str">
        <f t="shared" si="2"/>
        <v/>
      </c>
      <c r="M69" s="1564" t="str">
        <f t="shared" si="3"/>
        <v/>
      </c>
      <c r="O69" s="1564" t="str">
        <f t="shared" si="4"/>
        <v/>
      </c>
      <c r="Q69" s="1564" t="str">
        <f t="shared" si="5"/>
        <v/>
      </c>
      <c r="S69" s="1564" t="str">
        <f t="shared" si="6"/>
        <v/>
      </c>
      <c r="U69" s="1564" t="str">
        <f t="shared" si="7"/>
        <v/>
      </c>
      <c r="W69" s="1564" t="str">
        <f t="shared" si="8"/>
        <v/>
      </c>
      <c r="Y69" s="1564" t="str">
        <f t="shared" si="9"/>
        <v/>
      </c>
      <c r="AA69" s="1564" t="str">
        <f t="shared" si="10"/>
        <v/>
      </c>
      <c r="AC69" s="1564" t="str">
        <f t="shared" si="11"/>
        <v/>
      </c>
      <c r="AE69" s="1564" t="str">
        <f t="shared" si="12"/>
        <v/>
      </c>
      <c r="AG69" s="1564" t="str">
        <f t="shared" si="13"/>
        <v/>
      </c>
      <c r="AI69" s="1564" t="str">
        <f t="shared" si="14"/>
        <v/>
      </c>
      <c r="AK69" s="1564" t="str">
        <f t="shared" si="15"/>
        <v/>
      </c>
      <c r="AM69" s="1564" t="str">
        <f t="shared" si="16"/>
        <v/>
      </c>
      <c r="AO69" s="1564" t="str">
        <f t="shared" si="17"/>
        <v/>
      </c>
      <c r="AQ69" s="1564" t="str">
        <f t="shared" si="18"/>
        <v/>
      </c>
    </row>
    <row r="70" spans="5:43">
      <c r="E70" s="1564" t="str">
        <f t="shared" si="21"/>
        <v/>
      </c>
      <c r="G70" s="1564" t="str">
        <f t="shared" si="21"/>
        <v/>
      </c>
      <c r="I70" s="1564" t="str">
        <f t="shared" si="1"/>
        <v/>
      </c>
      <c r="K70" s="1564" t="str">
        <f t="shared" si="2"/>
        <v/>
      </c>
      <c r="M70" s="1564" t="str">
        <f t="shared" si="3"/>
        <v/>
      </c>
      <c r="O70" s="1564" t="str">
        <f t="shared" si="4"/>
        <v/>
      </c>
      <c r="Q70" s="1564" t="str">
        <f t="shared" si="5"/>
        <v/>
      </c>
      <c r="S70" s="1564" t="str">
        <f t="shared" si="6"/>
        <v/>
      </c>
      <c r="U70" s="1564" t="str">
        <f t="shared" si="7"/>
        <v/>
      </c>
      <c r="W70" s="1564" t="str">
        <f t="shared" si="8"/>
        <v/>
      </c>
      <c r="Y70" s="1564" t="str">
        <f t="shared" si="9"/>
        <v/>
      </c>
      <c r="AA70" s="1564" t="str">
        <f t="shared" si="10"/>
        <v/>
      </c>
      <c r="AC70" s="1564" t="str">
        <f t="shared" si="11"/>
        <v/>
      </c>
      <c r="AE70" s="1564" t="str">
        <f t="shared" si="12"/>
        <v/>
      </c>
      <c r="AG70" s="1564" t="str">
        <f t="shared" si="13"/>
        <v/>
      </c>
      <c r="AI70" s="1564" t="str">
        <f t="shared" si="14"/>
        <v/>
      </c>
      <c r="AK70" s="1564" t="str">
        <f t="shared" si="15"/>
        <v/>
      </c>
      <c r="AM70" s="1564" t="str">
        <f t="shared" si="16"/>
        <v/>
      </c>
      <c r="AO70" s="1564" t="str">
        <f t="shared" si="17"/>
        <v/>
      </c>
      <c r="AQ70" s="1564" t="str">
        <f t="shared" si="18"/>
        <v/>
      </c>
    </row>
    <row r="71" spans="5:43">
      <c r="E71" s="1564" t="str">
        <f t="shared" si="21"/>
        <v/>
      </c>
      <c r="G71" s="1564" t="str">
        <f t="shared" si="21"/>
        <v/>
      </c>
      <c r="I71" s="1564" t="str">
        <f t="shared" si="1"/>
        <v/>
      </c>
      <c r="K71" s="1564" t="str">
        <f t="shared" si="2"/>
        <v/>
      </c>
      <c r="M71" s="1564" t="str">
        <f t="shared" si="3"/>
        <v/>
      </c>
      <c r="O71" s="1564" t="str">
        <f t="shared" si="4"/>
        <v/>
      </c>
      <c r="Q71" s="1564" t="str">
        <f t="shared" si="5"/>
        <v/>
      </c>
      <c r="S71" s="1564" t="str">
        <f t="shared" si="6"/>
        <v/>
      </c>
      <c r="U71" s="1564" t="str">
        <f t="shared" si="7"/>
        <v/>
      </c>
      <c r="W71" s="1564" t="str">
        <f t="shared" si="8"/>
        <v/>
      </c>
      <c r="Y71" s="1564" t="str">
        <f t="shared" si="9"/>
        <v/>
      </c>
      <c r="AA71" s="1564" t="str">
        <f t="shared" si="10"/>
        <v/>
      </c>
      <c r="AC71" s="1564" t="str">
        <f t="shared" si="11"/>
        <v/>
      </c>
      <c r="AE71" s="1564" t="str">
        <f t="shared" si="12"/>
        <v/>
      </c>
      <c r="AG71" s="1564" t="str">
        <f t="shared" si="13"/>
        <v/>
      </c>
      <c r="AI71" s="1564" t="str">
        <f t="shared" si="14"/>
        <v/>
      </c>
      <c r="AK71" s="1564" t="str">
        <f t="shared" si="15"/>
        <v/>
      </c>
      <c r="AM71" s="1564" t="str">
        <f t="shared" si="16"/>
        <v/>
      </c>
      <c r="AO71" s="1564" t="str">
        <f t="shared" si="17"/>
        <v/>
      </c>
      <c r="AQ71" s="1564" t="str">
        <f t="shared" si="18"/>
        <v/>
      </c>
    </row>
    <row r="72" spans="5:43">
      <c r="E72" s="1564" t="str">
        <f t="shared" si="21"/>
        <v/>
      </c>
      <c r="G72" s="1564" t="str">
        <f t="shared" si="21"/>
        <v/>
      </c>
      <c r="I72" s="1564" t="str">
        <f t="shared" si="1"/>
        <v/>
      </c>
      <c r="K72" s="1564" t="str">
        <f t="shared" si="2"/>
        <v/>
      </c>
      <c r="M72" s="1564" t="str">
        <f t="shared" si="3"/>
        <v/>
      </c>
      <c r="O72" s="1564" t="str">
        <f t="shared" si="4"/>
        <v/>
      </c>
      <c r="Q72" s="1564" t="str">
        <f t="shared" si="5"/>
        <v/>
      </c>
      <c r="S72" s="1564" t="str">
        <f t="shared" si="6"/>
        <v/>
      </c>
      <c r="U72" s="1564" t="str">
        <f t="shared" si="7"/>
        <v/>
      </c>
      <c r="W72" s="1564" t="str">
        <f t="shared" si="8"/>
        <v/>
      </c>
      <c r="Y72" s="1564" t="str">
        <f t="shared" si="9"/>
        <v/>
      </c>
      <c r="AA72" s="1564" t="str">
        <f t="shared" si="10"/>
        <v/>
      </c>
      <c r="AC72" s="1564" t="str">
        <f t="shared" si="11"/>
        <v/>
      </c>
      <c r="AE72" s="1564" t="str">
        <f t="shared" si="12"/>
        <v/>
      </c>
      <c r="AG72" s="1564" t="str">
        <f t="shared" si="13"/>
        <v/>
      </c>
      <c r="AI72" s="1564" t="str">
        <f t="shared" si="14"/>
        <v/>
      </c>
      <c r="AK72" s="1564" t="str">
        <f t="shared" si="15"/>
        <v/>
      </c>
      <c r="AM72" s="1564" t="str">
        <f t="shared" si="16"/>
        <v/>
      </c>
      <c r="AO72" s="1564" t="str">
        <f t="shared" si="17"/>
        <v/>
      </c>
      <c r="AQ72" s="1564" t="str">
        <f t="shared" si="18"/>
        <v/>
      </c>
    </row>
    <row r="73" spans="5:43">
      <c r="E73" s="1564" t="str">
        <f t="shared" si="21"/>
        <v/>
      </c>
      <c r="G73" s="1564" t="str">
        <f t="shared" si="21"/>
        <v/>
      </c>
      <c r="I73" s="1564" t="str">
        <f t="shared" si="1"/>
        <v/>
      </c>
      <c r="K73" s="1564" t="str">
        <f t="shared" si="2"/>
        <v/>
      </c>
      <c r="M73" s="1564" t="str">
        <f t="shared" si="3"/>
        <v/>
      </c>
      <c r="O73" s="1564" t="str">
        <f t="shared" si="4"/>
        <v/>
      </c>
      <c r="Q73" s="1564" t="str">
        <f t="shared" si="5"/>
        <v/>
      </c>
      <c r="S73" s="1564" t="str">
        <f t="shared" si="6"/>
        <v/>
      </c>
      <c r="U73" s="1564" t="str">
        <f t="shared" si="7"/>
        <v/>
      </c>
      <c r="W73" s="1564" t="str">
        <f t="shared" si="8"/>
        <v/>
      </c>
      <c r="Y73" s="1564" t="str">
        <f t="shared" si="9"/>
        <v/>
      </c>
      <c r="AA73" s="1564" t="str">
        <f t="shared" si="10"/>
        <v/>
      </c>
      <c r="AC73" s="1564" t="str">
        <f t="shared" si="11"/>
        <v/>
      </c>
      <c r="AE73" s="1564" t="str">
        <f t="shared" si="12"/>
        <v/>
      </c>
      <c r="AG73" s="1564" t="str">
        <f t="shared" si="13"/>
        <v/>
      </c>
      <c r="AI73" s="1564" t="str">
        <f t="shared" si="14"/>
        <v/>
      </c>
      <c r="AK73" s="1564" t="str">
        <f t="shared" si="15"/>
        <v/>
      </c>
      <c r="AM73" s="1564" t="str">
        <f t="shared" si="16"/>
        <v/>
      </c>
      <c r="AO73" s="1564" t="str">
        <f t="shared" si="17"/>
        <v/>
      </c>
      <c r="AQ73" s="1564" t="str">
        <f t="shared" si="18"/>
        <v/>
      </c>
    </row>
    <row r="74" spans="5:43">
      <c r="E74" s="1564" t="str">
        <f t="shared" si="21"/>
        <v/>
      </c>
      <c r="G74" s="1564" t="str">
        <f t="shared" si="21"/>
        <v/>
      </c>
      <c r="I74" s="1564" t="str">
        <f t="shared" si="1"/>
        <v/>
      </c>
      <c r="K74" s="1564" t="str">
        <f t="shared" si="2"/>
        <v/>
      </c>
      <c r="M74" s="1564" t="str">
        <f t="shared" si="3"/>
        <v/>
      </c>
      <c r="O74" s="1564" t="str">
        <f t="shared" si="4"/>
        <v/>
      </c>
      <c r="Q74" s="1564" t="str">
        <f t="shared" si="5"/>
        <v/>
      </c>
      <c r="S74" s="1564" t="str">
        <f t="shared" si="6"/>
        <v/>
      </c>
      <c r="U74" s="1564" t="str">
        <f t="shared" si="7"/>
        <v/>
      </c>
      <c r="W74" s="1564" t="str">
        <f t="shared" si="8"/>
        <v/>
      </c>
      <c r="Y74" s="1564" t="str">
        <f t="shared" si="9"/>
        <v/>
      </c>
      <c r="AA74" s="1564" t="str">
        <f t="shared" si="10"/>
        <v/>
      </c>
      <c r="AC74" s="1564" t="str">
        <f t="shared" si="11"/>
        <v/>
      </c>
      <c r="AE74" s="1564" t="str">
        <f t="shared" si="12"/>
        <v/>
      </c>
      <c r="AG74" s="1564" t="str">
        <f t="shared" si="13"/>
        <v/>
      </c>
      <c r="AI74" s="1564" t="str">
        <f t="shared" si="14"/>
        <v/>
      </c>
      <c r="AK74" s="1564" t="str">
        <f t="shared" si="15"/>
        <v/>
      </c>
      <c r="AM74" s="1564" t="str">
        <f t="shared" si="16"/>
        <v/>
      </c>
      <c r="AO74" s="1564" t="str">
        <f t="shared" si="17"/>
        <v/>
      </c>
      <c r="AQ74" s="1564" t="str">
        <f t="shared" si="18"/>
        <v/>
      </c>
    </row>
    <row r="75" spans="5:43">
      <c r="E75" s="1564" t="str">
        <f t="shared" si="21"/>
        <v/>
      </c>
      <c r="G75" s="1564" t="str">
        <f t="shared" si="21"/>
        <v/>
      </c>
      <c r="I75" s="1564" t="str">
        <f t="shared" si="1"/>
        <v/>
      </c>
      <c r="K75" s="1564" t="str">
        <f t="shared" si="2"/>
        <v/>
      </c>
      <c r="M75" s="1564" t="str">
        <f t="shared" si="3"/>
        <v/>
      </c>
      <c r="O75" s="1564" t="str">
        <f t="shared" si="4"/>
        <v/>
      </c>
      <c r="Q75" s="1564" t="str">
        <f t="shared" si="5"/>
        <v/>
      </c>
      <c r="S75" s="1564" t="str">
        <f t="shared" si="6"/>
        <v/>
      </c>
      <c r="U75" s="1564" t="str">
        <f t="shared" si="7"/>
        <v/>
      </c>
      <c r="W75" s="1564" t="str">
        <f t="shared" si="8"/>
        <v/>
      </c>
      <c r="Y75" s="1564" t="str">
        <f t="shared" si="9"/>
        <v/>
      </c>
      <c r="AA75" s="1564" t="str">
        <f t="shared" si="10"/>
        <v/>
      </c>
      <c r="AC75" s="1564" t="str">
        <f t="shared" si="11"/>
        <v/>
      </c>
      <c r="AE75" s="1564" t="str">
        <f t="shared" si="12"/>
        <v/>
      </c>
      <c r="AG75" s="1564" t="str">
        <f t="shared" si="13"/>
        <v/>
      </c>
      <c r="AI75" s="1564" t="str">
        <f t="shared" si="14"/>
        <v/>
      </c>
      <c r="AK75" s="1564" t="str">
        <f t="shared" si="15"/>
        <v/>
      </c>
      <c r="AM75" s="1564" t="str">
        <f t="shared" si="16"/>
        <v/>
      </c>
      <c r="AO75" s="1564" t="str">
        <f t="shared" si="17"/>
        <v/>
      </c>
      <c r="AQ75" s="1564" t="str">
        <f t="shared" si="18"/>
        <v/>
      </c>
    </row>
    <row r="76" spans="5:43">
      <c r="E76" s="1564" t="str">
        <f t="shared" si="21"/>
        <v/>
      </c>
      <c r="G76" s="1564" t="str">
        <f t="shared" si="21"/>
        <v/>
      </c>
      <c r="I76" s="1564" t="str">
        <f t="shared" si="1"/>
        <v/>
      </c>
      <c r="K76" s="1564" t="str">
        <f t="shared" si="2"/>
        <v/>
      </c>
      <c r="M76" s="1564" t="str">
        <f t="shared" si="3"/>
        <v/>
      </c>
      <c r="O76" s="1564" t="str">
        <f t="shared" si="4"/>
        <v/>
      </c>
      <c r="Q76" s="1564" t="str">
        <f t="shared" si="5"/>
        <v/>
      </c>
      <c r="S76" s="1564" t="str">
        <f t="shared" si="6"/>
        <v/>
      </c>
      <c r="U76" s="1564" t="str">
        <f t="shared" si="7"/>
        <v/>
      </c>
      <c r="W76" s="1564" t="str">
        <f t="shared" si="8"/>
        <v/>
      </c>
      <c r="Y76" s="1564" t="str">
        <f t="shared" si="9"/>
        <v/>
      </c>
      <c r="AA76" s="1564" t="str">
        <f t="shared" si="10"/>
        <v/>
      </c>
      <c r="AC76" s="1564" t="str">
        <f t="shared" si="11"/>
        <v/>
      </c>
      <c r="AE76" s="1564" t="str">
        <f t="shared" si="12"/>
        <v/>
      </c>
      <c r="AG76" s="1564" t="str">
        <f t="shared" si="13"/>
        <v/>
      </c>
      <c r="AI76" s="1564" t="str">
        <f t="shared" si="14"/>
        <v/>
      </c>
      <c r="AK76" s="1564" t="str">
        <f t="shared" si="15"/>
        <v/>
      </c>
      <c r="AM76" s="1564" t="str">
        <f t="shared" si="16"/>
        <v/>
      </c>
      <c r="AO76" s="1564" t="str">
        <f t="shared" si="17"/>
        <v/>
      </c>
      <c r="AQ76" s="1564" t="str">
        <f t="shared" si="18"/>
        <v/>
      </c>
    </row>
    <row r="77" spans="5:43">
      <c r="E77" s="1564" t="str">
        <f t="shared" ref="E77:G92" si="22">IF(OR($B77=0,D77=0),"",D77/$B77)</f>
        <v/>
      </c>
      <c r="G77" s="1564" t="str">
        <f t="shared" si="22"/>
        <v/>
      </c>
      <c r="I77" s="1564" t="str">
        <f t="shared" ref="I77:I140" si="23">IF(OR($B77=0,H77=0),"",H77/$B77)</f>
        <v/>
      </c>
      <c r="K77" s="1564" t="str">
        <f t="shared" ref="K77:K140" si="24">IF(OR($B77=0,J77=0),"",J77/$B77)</f>
        <v/>
      </c>
      <c r="M77" s="1564" t="str">
        <f t="shared" ref="M77:M140" si="25">IF(OR($B77=0,L77=0),"",L77/$B77)</f>
        <v/>
      </c>
      <c r="O77" s="1564" t="str">
        <f t="shared" ref="O77:O140" si="26">IF(OR($B77=0,N77=0),"",N77/$B77)</f>
        <v/>
      </c>
      <c r="Q77" s="1564" t="str">
        <f t="shared" ref="Q77:Q140" si="27">IF(OR($B77=0,P77=0),"",P77/$B77)</f>
        <v/>
      </c>
      <c r="S77" s="1564" t="str">
        <f t="shared" ref="S77:S140" si="28">IF(OR($B77=0,R77=0),"",R77/$B77)</f>
        <v/>
      </c>
      <c r="U77" s="1564" t="str">
        <f t="shared" ref="U77:U140" si="29">IF(OR($B77=0,T77=0),"",T77/$B77)</f>
        <v/>
      </c>
      <c r="W77" s="1564" t="str">
        <f t="shared" ref="W77:W140" si="30">IF(OR($B77=0,V77=0),"",V77/$B77)</f>
        <v/>
      </c>
      <c r="Y77" s="1564" t="str">
        <f t="shared" ref="Y77:Y140" si="31">IF(OR($B77=0,X77=0),"",X77/$B77)</f>
        <v/>
      </c>
      <c r="AA77" s="1564" t="str">
        <f t="shared" ref="AA77:AA140" si="32">IF(OR($B77=0,Z77=0),"",Z77/$B77)</f>
        <v/>
      </c>
      <c r="AC77" s="1564" t="str">
        <f t="shared" ref="AC77:AC140" si="33">IF(OR($B77=0,AB77=0),"",AB77/$B77)</f>
        <v/>
      </c>
      <c r="AE77" s="1564" t="str">
        <f t="shared" ref="AE77:AE140" si="34">IF(OR($B77=0,AD77=0),"",AD77/$B77)</f>
        <v/>
      </c>
      <c r="AG77" s="1564" t="str">
        <f t="shared" ref="AG77:AG140" si="35">IF(OR($B77=0,AF77=0),"",AF77/$B77)</f>
        <v/>
      </c>
      <c r="AI77" s="1564" t="str">
        <f t="shared" ref="AI77:AI140" si="36">IF(OR($B77=0,AH77=0),"",AH77/$B77)</f>
        <v/>
      </c>
      <c r="AK77" s="1564" t="str">
        <f t="shared" ref="AK77:AK140" si="37">IF(OR($B77=0,AJ77=0),"",AJ77/$B77)</f>
        <v/>
      </c>
      <c r="AM77" s="1564" t="str">
        <f t="shared" ref="AM77:AM140" si="38">IF(OR($B77=0,AL77=0),"",AL77/$B77)</f>
        <v/>
      </c>
      <c r="AO77" s="1564" t="str">
        <f t="shared" ref="AO77:AO140" si="39">IF(OR($B77=0,AN77=0),"",AN77/$B77)</f>
        <v/>
      </c>
      <c r="AQ77" s="1564" t="str">
        <f t="shared" ref="AQ77:AQ140" si="40">IF(OR($B77=0,AP77=0),"",AP77/$B77)</f>
        <v/>
      </c>
    </row>
    <row r="78" spans="5:43">
      <c r="E78" s="1564" t="str">
        <f t="shared" si="22"/>
        <v/>
      </c>
      <c r="G78" s="1564" t="str">
        <f t="shared" si="22"/>
        <v/>
      </c>
      <c r="I78" s="1564" t="str">
        <f t="shared" si="23"/>
        <v/>
      </c>
      <c r="K78" s="1564" t="str">
        <f t="shared" si="24"/>
        <v/>
      </c>
      <c r="M78" s="1564" t="str">
        <f t="shared" si="25"/>
        <v/>
      </c>
      <c r="O78" s="1564" t="str">
        <f t="shared" si="26"/>
        <v/>
      </c>
      <c r="Q78" s="1564" t="str">
        <f t="shared" si="27"/>
        <v/>
      </c>
      <c r="S78" s="1564" t="str">
        <f t="shared" si="28"/>
        <v/>
      </c>
      <c r="U78" s="1564" t="str">
        <f t="shared" si="29"/>
        <v/>
      </c>
      <c r="W78" s="1564" t="str">
        <f t="shared" si="30"/>
        <v/>
      </c>
      <c r="Y78" s="1564" t="str">
        <f t="shared" si="31"/>
        <v/>
      </c>
      <c r="AA78" s="1564" t="str">
        <f t="shared" si="32"/>
        <v/>
      </c>
      <c r="AC78" s="1564" t="str">
        <f t="shared" si="33"/>
        <v/>
      </c>
      <c r="AE78" s="1564" t="str">
        <f t="shared" si="34"/>
        <v/>
      </c>
      <c r="AG78" s="1564" t="str">
        <f t="shared" si="35"/>
        <v/>
      </c>
      <c r="AI78" s="1564" t="str">
        <f t="shared" si="36"/>
        <v/>
      </c>
      <c r="AK78" s="1564" t="str">
        <f t="shared" si="37"/>
        <v/>
      </c>
      <c r="AM78" s="1564" t="str">
        <f t="shared" si="38"/>
        <v/>
      </c>
      <c r="AO78" s="1564" t="str">
        <f t="shared" si="39"/>
        <v/>
      </c>
      <c r="AQ78" s="1564" t="str">
        <f t="shared" si="40"/>
        <v/>
      </c>
    </row>
    <row r="79" spans="5:43">
      <c r="E79" s="1564" t="str">
        <f t="shared" si="22"/>
        <v/>
      </c>
      <c r="G79" s="1564" t="str">
        <f t="shared" si="22"/>
        <v/>
      </c>
      <c r="I79" s="1564" t="str">
        <f t="shared" si="23"/>
        <v/>
      </c>
      <c r="K79" s="1564" t="str">
        <f t="shared" si="24"/>
        <v/>
      </c>
      <c r="M79" s="1564" t="str">
        <f t="shared" si="25"/>
        <v/>
      </c>
      <c r="O79" s="1564" t="str">
        <f t="shared" si="26"/>
        <v/>
      </c>
      <c r="Q79" s="1564" t="str">
        <f t="shared" si="27"/>
        <v/>
      </c>
      <c r="S79" s="1564" t="str">
        <f t="shared" si="28"/>
        <v/>
      </c>
      <c r="U79" s="1564" t="str">
        <f t="shared" si="29"/>
        <v/>
      </c>
      <c r="W79" s="1564" t="str">
        <f t="shared" si="30"/>
        <v/>
      </c>
      <c r="Y79" s="1564" t="str">
        <f t="shared" si="31"/>
        <v/>
      </c>
      <c r="AA79" s="1564" t="str">
        <f t="shared" si="32"/>
        <v/>
      </c>
      <c r="AC79" s="1564" t="str">
        <f t="shared" si="33"/>
        <v/>
      </c>
      <c r="AE79" s="1564" t="str">
        <f t="shared" si="34"/>
        <v/>
      </c>
      <c r="AG79" s="1564" t="str">
        <f t="shared" si="35"/>
        <v/>
      </c>
      <c r="AI79" s="1564" t="str">
        <f t="shared" si="36"/>
        <v/>
      </c>
      <c r="AK79" s="1564" t="str">
        <f t="shared" si="37"/>
        <v/>
      </c>
      <c r="AM79" s="1564" t="str">
        <f t="shared" si="38"/>
        <v/>
      </c>
      <c r="AO79" s="1564" t="str">
        <f t="shared" si="39"/>
        <v/>
      </c>
      <c r="AQ79" s="1564" t="str">
        <f t="shared" si="40"/>
        <v/>
      </c>
    </row>
    <row r="80" spans="5:43">
      <c r="E80" s="1564" t="str">
        <f t="shared" si="22"/>
        <v/>
      </c>
      <c r="G80" s="1564" t="str">
        <f t="shared" si="22"/>
        <v/>
      </c>
      <c r="I80" s="1564" t="str">
        <f t="shared" si="23"/>
        <v/>
      </c>
      <c r="K80" s="1564" t="str">
        <f t="shared" si="24"/>
        <v/>
      </c>
      <c r="M80" s="1564" t="str">
        <f t="shared" si="25"/>
        <v/>
      </c>
      <c r="O80" s="1564" t="str">
        <f t="shared" si="26"/>
        <v/>
      </c>
      <c r="Q80" s="1564" t="str">
        <f t="shared" si="27"/>
        <v/>
      </c>
      <c r="S80" s="1564" t="str">
        <f t="shared" si="28"/>
        <v/>
      </c>
      <c r="U80" s="1564" t="str">
        <f t="shared" si="29"/>
        <v/>
      </c>
      <c r="W80" s="1564" t="str">
        <f t="shared" si="30"/>
        <v/>
      </c>
      <c r="Y80" s="1564" t="str">
        <f t="shared" si="31"/>
        <v/>
      </c>
      <c r="AA80" s="1564" t="str">
        <f t="shared" si="32"/>
        <v/>
      </c>
      <c r="AC80" s="1564" t="str">
        <f t="shared" si="33"/>
        <v/>
      </c>
      <c r="AE80" s="1564" t="str">
        <f t="shared" si="34"/>
        <v/>
      </c>
      <c r="AG80" s="1564" t="str">
        <f t="shared" si="35"/>
        <v/>
      </c>
      <c r="AI80" s="1564" t="str">
        <f t="shared" si="36"/>
        <v/>
      </c>
      <c r="AK80" s="1564" t="str">
        <f t="shared" si="37"/>
        <v/>
      </c>
      <c r="AM80" s="1564" t="str">
        <f t="shared" si="38"/>
        <v/>
      </c>
      <c r="AO80" s="1564" t="str">
        <f t="shared" si="39"/>
        <v/>
      </c>
      <c r="AQ80" s="1564" t="str">
        <f t="shared" si="40"/>
        <v/>
      </c>
    </row>
    <row r="81" spans="5:43">
      <c r="E81" s="1564" t="str">
        <f t="shared" si="22"/>
        <v/>
      </c>
      <c r="G81" s="1564" t="str">
        <f t="shared" si="22"/>
        <v/>
      </c>
      <c r="I81" s="1564" t="str">
        <f t="shared" si="23"/>
        <v/>
      </c>
      <c r="K81" s="1564" t="str">
        <f t="shared" si="24"/>
        <v/>
      </c>
      <c r="M81" s="1564" t="str">
        <f t="shared" si="25"/>
        <v/>
      </c>
      <c r="O81" s="1564" t="str">
        <f t="shared" si="26"/>
        <v/>
      </c>
      <c r="Q81" s="1564" t="str">
        <f t="shared" si="27"/>
        <v/>
      </c>
      <c r="S81" s="1564" t="str">
        <f t="shared" si="28"/>
        <v/>
      </c>
      <c r="U81" s="1564" t="str">
        <f t="shared" si="29"/>
        <v/>
      </c>
      <c r="W81" s="1564" t="str">
        <f t="shared" si="30"/>
        <v/>
      </c>
      <c r="Y81" s="1564" t="str">
        <f t="shared" si="31"/>
        <v/>
      </c>
      <c r="AA81" s="1564" t="str">
        <f t="shared" si="32"/>
        <v/>
      </c>
      <c r="AC81" s="1564" t="str">
        <f t="shared" si="33"/>
        <v/>
      </c>
      <c r="AE81" s="1564" t="str">
        <f t="shared" si="34"/>
        <v/>
      </c>
      <c r="AG81" s="1564" t="str">
        <f t="shared" si="35"/>
        <v/>
      </c>
      <c r="AI81" s="1564" t="str">
        <f t="shared" si="36"/>
        <v/>
      </c>
      <c r="AK81" s="1564" t="str">
        <f t="shared" si="37"/>
        <v/>
      </c>
      <c r="AM81" s="1564" t="str">
        <f t="shared" si="38"/>
        <v/>
      </c>
      <c r="AO81" s="1564" t="str">
        <f t="shared" si="39"/>
        <v/>
      </c>
      <c r="AQ81" s="1564" t="str">
        <f t="shared" si="40"/>
        <v/>
      </c>
    </row>
    <row r="82" spans="5:43">
      <c r="E82" s="1564" t="str">
        <f t="shared" si="22"/>
        <v/>
      </c>
      <c r="G82" s="1564" t="str">
        <f t="shared" si="22"/>
        <v/>
      </c>
      <c r="I82" s="1564" t="str">
        <f t="shared" si="23"/>
        <v/>
      </c>
      <c r="K82" s="1564" t="str">
        <f t="shared" si="24"/>
        <v/>
      </c>
      <c r="M82" s="1564" t="str">
        <f t="shared" si="25"/>
        <v/>
      </c>
      <c r="O82" s="1564" t="str">
        <f t="shared" si="26"/>
        <v/>
      </c>
      <c r="Q82" s="1564" t="str">
        <f t="shared" si="27"/>
        <v/>
      </c>
      <c r="S82" s="1564" t="str">
        <f t="shared" si="28"/>
        <v/>
      </c>
      <c r="U82" s="1564" t="str">
        <f t="shared" si="29"/>
        <v/>
      </c>
      <c r="W82" s="1564" t="str">
        <f t="shared" si="30"/>
        <v/>
      </c>
      <c r="Y82" s="1564" t="str">
        <f t="shared" si="31"/>
        <v/>
      </c>
      <c r="AA82" s="1564" t="str">
        <f t="shared" si="32"/>
        <v/>
      </c>
      <c r="AC82" s="1564" t="str">
        <f t="shared" si="33"/>
        <v/>
      </c>
      <c r="AE82" s="1564" t="str">
        <f t="shared" si="34"/>
        <v/>
      </c>
      <c r="AG82" s="1564" t="str">
        <f t="shared" si="35"/>
        <v/>
      </c>
      <c r="AI82" s="1564" t="str">
        <f t="shared" si="36"/>
        <v/>
      </c>
      <c r="AK82" s="1564" t="str">
        <f t="shared" si="37"/>
        <v/>
      </c>
      <c r="AM82" s="1564" t="str">
        <f t="shared" si="38"/>
        <v/>
      </c>
      <c r="AO82" s="1564" t="str">
        <f t="shared" si="39"/>
        <v/>
      </c>
      <c r="AQ82" s="1564" t="str">
        <f t="shared" si="40"/>
        <v/>
      </c>
    </row>
    <row r="83" spans="5:43">
      <c r="E83" s="1564" t="str">
        <f t="shared" si="22"/>
        <v/>
      </c>
      <c r="G83" s="1564" t="str">
        <f t="shared" si="22"/>
        <v/>
      </c>
      <c r="I83" s="1564" t="str">
        <f t="shared" si="23"/>
        <v/>
      </c>
      <c r="K83" s="1564" t="str">
        <f t="shared" si="24"/>
        <v/>
      </c>
      <c r="M83" s="1564" t="str">
        <f t="shared" si="25"/>
        <v/>
      </c>
      <c r="O83" s="1564" t="str">
        <f t="shared" si="26"/>
        <v/>
      </c>
      <c r="Q83" s="1564" t="str">
        <f t="shared" si="27"/>
        <v/>
      </c>
      <c r="S83" s="1564" t="str">
        <f t="shared" si="28"/>
        <v/>
      </c>
      <c r="U83" s="1564" t="str">
        <f t="shared" si="29"/>
        <v/>
      </c>
      <c r="W83" s="1564" t="str">
        <f t="shared" si="30"/>
        <v/>
      </c>
      <c r="Y83" s="1564" t="str">
        <f t="shared" si="31"/>
        <v/>
      </c>
      <c r="AA83" s="1564" t="str">
        <f t="shared" si="32"/>
        <v/>
      </c>
      <c r="AC83" s="1564" t="str">
        <f t="shared" si="33"/>
        <v/>
      </c>
      <c r="AE83" s="1564" t="str">
        <f t="shared" si="34"/>
        <v/>
      </c>
      <c r="AG83" s="1564" t="str">
        <f t="shared" si="35"/>
        <v/>
      </c>
      <c r="AI83" s="1564" t="str">
        <f t="shared" si="36"/>
        <v/>
      </c>
      <c r="AK83" s="1564" t="str">
        <f t="shared" si="37"/>
        <v/>
      </c>
      <c r="AM83" s="1564" t="str">
        <f t="shared" si="38"/>
        <v/>
      </c>
      <c r="AO83" s="1564" t="str">
        <f t="shared" si="39"/>
        <v/>
      </c>
      <c r="AQ83" s="1564" t="str">
        <f t="shared" si="40"/>
        <v/>
      </c>
    </row>
    <row r="84" spans="5:43">
      <c r="E84" s="1564" t="str">
        <f t="shared" si="22"/>
        <v/>
      </c>
      <c r="G84" s="1564" t="str">
        <f t="shared" si="22"/>
        <v/>
      </c>
      <c r="I84" s="1564" t="str">
        <f t="shared" si="23"/>
        <v/>
      </c>
      <c r="K84" s="1564" t="str">
        <f t="shared" si="24"/>
        <v/>
      </c>
      <c r="M84" s="1564" t="str">
        <f t="shared" si="25"/>
        <v/>
      </c>
      <c r="O84" s="1564" t="str">
        <f t="shared" si="26"/>
        <v/>
      </c>
      <c r="Q84" s="1564" t="str">
        <f t="shared" si="27"/>
        <v/>
      </c>
      <c r="S84" s="1564" t="str">
        <f t="shared" si="28"/>
        <v/>
      </c>
      <c r="U84" s="1564" t="str">
        <f t="shared" si="29"/>
        <v/>
      </c>
      <c r="W84" s="1564" t="str">
        <f t="shared" si="30"/>
        <v/>
      </c>
      <c r="Y84" s="1564" t="str">
        <f t="shared" si="31"/>
        <v/>
      </c>
      <c r="AA84" s="1564" t="str">
        <f t="shared" si="32"/>
        <v/>
      </c>
      <c r="AC84" s="1564" t="str">
        <f t="shared" si="33"/>
        <v/>
      </c>
      <c r="AE84" s="1564" t="str">
        <f t="shared" si="34"/>
        <v/>
      </c>
      <c r="AG84" s="1564" t="str">
        <f t="shared" si="35"/>
        <v/>
      </c>
      <c r="AI84" s="1564" t="str">
        <f t="shared" si="36"/>
        <v/>
      </c>
      <c r="AK84" s="1564" t="str">
        <f t="shared" si="37"/>
        <v/>
      </c>
      <c r="AM84" s="1564" t="str">
        <f t="shared" si="38"/>
        <v/>
      </c>
      <c r="AO84" s="1564" t="str">
        <f t="shared" si="39"/>
        <v/>
      </c>
      <c r="AQ84" s="1564" t="str">
        <f t="shared" si="40"/>
        <v/>
      </c>
    </row>
    <row r="85" spans="5:43">
      <c r="E85" s="1564" t="str">
        <f t="shared" si="22"/>
        <v/>
      </c>
      <c r="G85" s="1564" t="str">
        <f t="shared" si="22"/>
        <v/>
      </c>
      <c r="I85" s="1564" t="str">
        <f t="shared" si="23"/>
        <v/>
      </c>
      <c r="K85" s="1564" t="str">
        <f t="shared" si="24"/>
        <v/>
      </c>
      <c r="M85" s="1564" t="str">
        <f t="shared" si="25"/>
        <v/>
      </c>
      <c r="O85" s="1564" t="str">
        <f t="shared" si="26"/>
        <v/>
      </c>
      <c r="Q85" s="1564" t="str">
        <f t="shared" si="27"/>
        <v/>
      </c>
      <c r="S85" s="1564" t="str">
        <f t="shared" si="28"/>
        <v/>
      </c>
      <c r="U85" s="1564" t="str">
        <f t="shared" si="29"/>
        <v/>
      </c>
      <c r="W85" s="1564" t="str">
        <f t="shared" si="30"/>
        <v/>
      </c>
      <c r="Y85" s="1564" t="str">
        <f t="shared" si="31"/>
        <v/>
      </c>
      <c r="AA85" s="1564" t="str">
        <f t="shared" si="32"/>
        <v/>
      </c>
      <c r="AC85" s="1564" t="str">
        <f t="shared" si="33"/>
        <v/>
      </c>
      <c r="AE85" s="1564" t="str">
        <f t="shared" si="34"/>
        <v/>
      </c>
      <c r="AG85" s="1564" t="str">
        <f t="shared" si="35"/>
        <v/>
      </c>
      <c r="AI85" s="1564" t="str">
        <f t="shared" si="36"/>
        <v/>
      </c>
      <c r="AK85" s="1564" t="str">
        <f t="shared" si="37"/>
        <v/>
      </c>
      <c r="AM85" s="1564" t="str">
        <f t="shared" si="38"/>
        <v/>
      </c>
      <c r="AO85" s="1564" t="str">
        <f t="shared" si="39"/>
        <v/>
      </c>
      <c r="AQ85" s="1564" t="str">
        <f t="shared" si="40"/>
        <v/>
      </c>
    </row>
    <row r="86" spans="5:43">
      <c r="E86" s="1564" t="str">
        <f t="shared" si="22"/>
        <v/>
      </c>
      <c r="G86" s="1564" t="str">
        <f t="shared" si="22"/>
        <v/>
      </c>
      <c r="I86" s="1564" t="str">
        <f t="shared" si="23"/>
        <v/>
      </c>
      <c r="K86" s="1564" t="str">
        <f t="shared" si="24"/>
        <v/>
      </c>
      <c r="M86" s="1564" t="str">
        <f t="shared" si="25"/>
        <v/>
      </c>
      <c r="O86" s="1564" t="str">
        <f t="shared" si="26"/>
        <v/>
      </c>
      <c r="Q86" s="1564" t="str">
        <f t="shared" si="27"/>
        <v/>
      </c>
      <c r="S86" s="1564" t="str">
        <f t="shared" si="28"/>
        <v/>
      </c>
      <c r="U86" s="1564" t="str">
        <f t="shared" si="29"/>
        <v/>
      </c>
      <c r="W86" s="1564" t="str">
        <f t="shared" si="30"/>
        <v/>
      </c>
      <c r="Y86" s="1564" t="str">
        <f t="shared" si="31"/>
        <v/>
      </c>
      <c r="AA86" s="1564" t="str">
        <f t="shared" si="32"/>
        <v/>
      </c>
      <c r="AC86" s="1564" t="str">
        <f t="shared" si="33"/>
        <v/>
      </c>
      <c r="AE86" s="1564" t="str">
        <f t="shared" si="34"/>
        <v/>
      </c>
      <c r="AG86" s="1564" t="str">
        <f t="shared" si="35"/>
        <v/>
      </c>
      <c r="AI86" s="1564" t="str">
        <f t="shared" si="36"/>
        <v/>
      </c>
      <c r="AK86" s="1564" t="str">
        <f t="shared" si="37"/>
        <v/>
      </c>
      <c r="AM86" s="1564" t="str">
        <f t="shared" si="38"/>
        <v/>
      </c>
      <c r="AO86" s="1564" t="str">
        <f t="shared" si="39"/>
        <v/>
      </c>
      <c r="AQ86" s="1564" t="str">
        <f t="shared" si="40"/>
        <v/>
      </c>
    </row>
    <row r="87" spans="5:43">
      <c r="E87" s="1564" t="str">
        <f t="shared" si="22"/>
        <v/>
      </c>
      <c r="G87" s="1564" t="str">
        <f t="shared" si="22"/>
        <v/>
      </c>
      <c r="I87" s="1564" t="str">
        <f t="shared" si="23"/>
        <v/>
      </c>
      <c r="K87" s="1564" t="str">
        <f t="shared" si="24"/>
        <v/>
      </c>
      <c r="M87" s="1564" t="str">
        <f t="shared" si="25"/>
        <v/>
      </c>
      <c r="O87" s="1564" t="str">
        <f t="shared" si="26"/>
        <v/>
      </c>
      <c r="Q87" s="1564" t="str">
        <f t="shared" si="27"/>
        <v/>
      </c>
      <c r="S87" s="1564" t="str">
        <f t="shared" si="28"/>
        <v/>
      </c>
      <c r="U87" s="1564" t="str">
        <f t="shared" si="29"/>
        <v/>
      </c>
      <c r="W87" s="1564" t="str">
        <f t="shared" si="30"/>
        <v/>
      </c>
      <c r="Y87" s="1564" t="str">
        <f t="shared" si="31"/>
        <v/>
      </c>
      <c r="AA87" s="1564" t="str">
        <f t="shared" si="32"/>
        <v/>
      </c>
      <c r="AC87" s="1564" t="str">
        <f t="shared" si="33"/>
        <v/>
      </c>
      <c r="AE87" s="1564" t="str">
        <f t="shared" si="34"/>
        <v/>
      </c>
      <c r="AG87" s="1564" t="str">
        <f t="shared" si="35"/>
        <v/>
      </c>
      <c r="AI87" s="1564" t="str">
        <f t="shared" si="36"/>
        <v/>
      </c>
      <c r="AK87" s="1564" t="str">
        <f t="shared" si="37"/>
        <v/>
      </c>
      <c r="AM87" s="1564" t="str">
        <f t="shared" si="38"/>
        <v/>
      </c>
      <c r="AO87" s="1564" t="str">
        <f t="shared" si="39"/>
        <v/>
      </c>
      <c r="AQ87" s="1564" t="str">
        <f t="shared" si="40"/>
        <v/>
      </c>
    </row>
    <row r="88" spans="5:43">
      <c r="E88" s="1564" t="str">
        <f t="shared" si="22"/>
        <v/>
      </c>
      <c r="G88" s="1564" t="str">
        <f t="shared" si="22"/>
        <v/>
      </c>
      <c r="I88" s="1564" t="str">
        <f t="shared" si="23"/>
        <v/>
      </c>
      <c r="K88" s="1564" t="str">
        <f t="shared" si="24"/>
        <v/>
      </c>
      <c r="M88" s="1564" t="str">
        <f t="shared" si="25"/>
        <v/>
      </c>
      <c r="O88" s="1564" t="str">
        <f t="shared" si="26"/>
        <v/>
      </c>
      <c r="Q88" s="1564" t="str">
        <f t="shared" si="27"/>
        <v/>
      </c>
      <c r="S88" s="1564" t="str">
        <f t="shared" si="28"/>
        <v/>
      </c>
      <c r="U88" s="1564" t="str">
        <f t="shared" si="29"/>
        <v/>
      </c>
      <c r="W88" s="1564" t="str">
        <f t="shared" si="30"/>
        <v/>
      </c>
      <c r="Y88" s="1564" t="str">
        <f t="shared" si="31"/>
        <v/>
      </c>
      <c r="AA88" s="1564" t="str">
        <f t="shared" si="32"/>
        <v/>
      </c>
      <c r="AC88" s="1564" t="str">
        <f t="shared" si="33"/>
        <v/>
      </c>
      <c r="AE88" s="1564" t="str">
        <f t="shared" si="34"/>
        <v/>
      </c>
      <c r="AG88" s="1564" t="str">
        <f t="shared" si="35"/>
        <v/>
      </c>
      <c r="AI88" s="1564" t="str">
        <f t="shared" si="36"/>
        <v/>
      </c>
      <c r="AK88" s="1564" t="str">
        <f t="shared" si="37"/>
        <v/>
      </c>
      <c r="AM88" s="1564" t="str">
        <f t="shared" si="38"/>
        <v/>
      </c>
      <c r="AO88" s="1564" t="str">
        <f t="shared" si="39"/>
        <v/>
      </c>
      <c r="AQ88" s="1564" t="str">
        <f t="shared" si="40"/>
        <v/>
      </c>
    </row>
    <row r="89" spans="5:43">
      <c r="E89" s="1564" t="str">
        <f t="shared" si="22"/>
        <v/>
      </c>
      <c r="G89" s="1564" t="str">
        <f t="shared" si="22"/>
        <v/>
      </c>
      <c r="I89" s="1564" t="str">
        <f t="shared" si="23"/>
        <v/>
      </c>
      <c r="K89" s="1564" t="str">
        <f t="shared" si="24"/>
        <v/>
      </c>
      <c r="M89" s="1564" t="str">
        <f t="shared" si="25"/>
        <v/>
      </c>
      <c r="O89" s="1564" t="str">
        <f t="shared" si="26"/>
        <v/>
      </c>
      <c r="Q89" s="1564" t="str">
        <f t="shared" si="27"/>
        <v/>
      </c>
      <c r="S89" s="1564" t="str">
        <f t="shared" si="28"/>
        <v/>
      </c>
      <c r="U89" s="1564" t="str">
        <f t="shared" si="29"/>
        <v/>
      </c>
      <c r="W89" s="1564" t="str">
        <f t="shared" si="30"/>
        <v/>
      </c>
      <c r="Y89" s="1564" t="str">
        <f t="shared" si="31"/>
        <v/>
      </c>
      <c r="AA89" s="1564" t="str">
        <f t="shared" si="32"/>
        <v/>
      </c>
      <c r="AC89" s="1564" t="str">
        <f t="shared" si="33"/>
        <v/>
      </c>
      <c r="AE89" s="1564" t="str">
        <f t="shared" si="34"/>
        <v/>
      </c>
      <c r="AG89" s="1564" t="str">
        <f t="shared" si="35"/>
        <v/>
      </c>
      <c r="AI89" s="1564" t="str">
        <f t="shared" si="36"/>
        <v/>
      </c>
      <c r="AK89" s="1564" t="str">
        <f t="shared" si="37"/>
        <v/>
      </c>
      <c r="AM89" s="1564" t="str">
        <f t="shared" si="38"/>
        <v/>
      </c>
      <c r="AO89" s="1564" t="str">
        <f t="shared" si="39"/>
        <v/>
      </c>
      <c r="AQ89" s="1564" t="str">
        <f t="shared" si="40"/>
        <v/>
      </c>
    </row>
    <row r="90" spans="5:43">
      <c r="E90" s="1564" t="str">
        <f t="shared" si="22"/>
        <v/>
      </c>
      <c r="G90" s="1564" t="str">
        <f t="shared" si="22"/>
        <v/>
      </c>
      <c r="I90" s="1564" t="str">
        <f t="shared" si="23"/>
        <v/>
      </c>
      <c r="K90" s="1564" t="str">
        <f t="shared" si="24"/>
        <v/>
      </c>
      <c r="M90" s="1564" t="str">
        <f t="shared" si="25"/>
        <v/>
      </c>
      <c r="O90" s="1564" t="str">
        <f t="shared" si="26"/>
        <v/>
      </c>
      <c r="Q90" s="1564" t="str">
        <f t="shared" si="27"/>
        <v/>
      </c>
      <c r="S90" s="1564" t="str">
        <f t="shared" si="28"/>
        <v/>
      </c>
      <c r="U90" s="1564" t="str">
        <f t="shared" si="29"/>
        <v/>
      </c>
      <c r="W90" s="1564" t="str">
        <f t="shared" si="30"/>
        <v/>
      </c>
      <c r="Y90" s="1564" t="str">
        <f t="shared" si="31"/>
        <v/>
      </c>
      <c r="AA90" s="1564" t="str">
        <f t="shared" si="32"/>
        <v/>
      </c>
      <c r="AC90" s="1564" t="str">
        <f t="shared" si="33"/>
        <v/>
      </c>
      <c r="AE90" s="1564" t="str">
        <f t="shared" si="34"/>
        <v/>
      </c>
      <c r="AG90" s="1564" t="str">
        <f t="shared" si="35"/>
        <v/>
      </c>
      <c r="AI90" s="1564" t="str">
        <f t="shared" si="36"/>
        <v/>
      </c>
      <c r="AK90" s="1564" t="str">
        <f t="shared" si="37"/>
        <v/>
      </c>
      <c r="AM90" s="1564" t="str">
        <f t="shared" si="38"/>
        <v/>
      </c>
      <c r="AO90" s="1564" t="str">
        <f t="shared" si="39"/>
        <v/>
      </c>
      <c r="AQ90" s="1564" t="str">
        <f t="shared" si="40"/>
        <v/>
      </c>
    </row>
    <row r="91" spans="5:43">
      <c r="E91" s="1564" t="str">
        <f t="shared" si="22"/>
        <v/>
      </c>
      <c r="G91" s="1564" t="str">
        <f t="shared" si="22"/>
        <v/>
      </c>
      <c r="I91" s="1564" t="str">
        <f t="shared" si="23"/>
        <v/>
      </c>
      <c r="K91" s="1564" t="str">
        <f t="shared" si="24"/>
        <v/>
      </c>
      <c r="M91" s="1564" t="str">
        <f t="shared" si="25"/>
        <v/>
      </c>
      <c r="O91" s="1564" t="str">
        <f t="shared" si="26"/>
        <v/>
      </c>
      <c r="Q91" s="1564" t="str">
        <f t="shared" si="27"/>
        <v/>
      </c>
      <c r="S91" s="1564" t="str">
        <f t="shared" si="28"/>
        <v/>
      </c>
      <c r="U91" s="1564" t="str">
        <f t="shared" si="29"/>
        <v/>
      </c>
      <c r="W91" s="1564" t="str">
        <f t="shared" si="30"/>
        <v/>
      </c>
      <c r="Y91" s="1564" t="str">
        <f t="shared" si="31"/>
        <v/>
      </c>
      <c r="AA91" s="1564" t="str">
        <f t="shared" si="32"/>
        <v/>
      </c>
      <c r="AC91" s="1564" t="str">
        <f t="shared" si="33"/>
        <v/>
      </c>
      <c r="AE91" s="1564" t="str">
        <f t="shared" si="34"/>
        <v/>
      </c>
      <c r="AG91" s="1564" t="str">
        <f t="shared" si="35"/>
        <v/>
      </c>
      <c r="AI91" s="1564" t="str">
        <f t="shared" si="36"/>
        <v/>
      </c>
      <c r="AK91" s="1564" t="str">
        <f t="shared" si="37"/>
        <v/>
      </c>
      <c r="AM91" s="1564" t="str">
        <f t="shared" si="38"/>
        <v/>
      </c>
      <c r="AO91" s="1564" t="str">
        <f t="shared" si="39"/>
        <v/>
      </c>
      <c r="AQ91" s="1564" t="str">
        <f t="shared" si="40"/>
        <v/>
      </c>
    </row>
    <row r="92" spans="5:43">
      <c r="E92" s="1564" t="str">
        <f t="shared" si="22"/>
        <v/>
      </c>
      <c r="G92" s="1564" t="str">
        <f t="shared" si="22"/>
        <v/>
      </c>
      <c r="I92" s="1564" t="str">
        <f t="shared" si="23"/>
        <v/>
      </c>
      <c r="K92" s="1564" t="str">
        <f t="shared" si="24"/>
        <v/>
      </c>
      <c r="M92" s="1564" t="str">
        <f t="shared" si="25"/>
        <v/>
      </c>
      <c r="O92" s="1564" t="str">
        <f t="shared" si="26"/>
        <v/>
      </c>
      <c r="Q92" s="1564" t="str">
        <f t="shared" si="27"/>
        <v/>
      </c>
      <c r="S92" s="1564" t="str">
        <f t="shared" si="28"/>
        <v/>
      </c>
      <c r="U92" s="1564" t="str">
        <f t="shared" si="29"/>
        <v/>
      </c>
      <c r="W92" s="1564" t="str">
        <f t="shared" si="30"/>
        <v/>
      </c>
      <c r="Y92" s="1564" t="str">
        <f t="shared" si="31"/>
        <v/>
      </c>
      <c r="AA92" s="1564" t="str">
        <f t="shared" si="32"/>
        <v/>
      </c>
      <c r="AC92" s="1564" t="str">
        <f t="shared" si="33"/>
        <v/>
      </c>
      <c r="AE92" s="1564" t="str">
        <f t="shared" si="34"/>
        <v/>
      </c>
      <c r="AG92" s="1564" t="str">
        <f t="shared" si="35"/>
        <v/>
      </c>
      <c r="AI92" s="1564" t="str">
        <f t="shared" si="36"/>
        <v/>
      </c>
      <c r="AK92" s="1564" t="str">
        <f t="shared" si="37"/>
        <v/>
      </c>
      <c r="AM92" s="1564" t="str">
        <f t="shared" si="38"/>
        <v/>
      </c>
      <c r="AO92" s="1564" t="str">
        <f t="shared" si="39"/>
        <v/>
      </c>
      <c r="AQ92" s="1564" t="str">
        <f t="shared" si="40"/>
        <v/>
      </c>
    </row>
    <row r="93" spans="5:43">
      <c r="E93" s="1564" t="str">
        <f t="shared" ref="E93:G108" si="41">IF(OR($B93=0,D93=0),"",D93/$B93)</f>
        <v/>
      </c>
      <c r="G93" s="1564" t="str">
        <f t="shared" si="41"/>
        <v/>
      </c>
      <c r="I93" s="1564" t="str">
        <f t="shared" si="23"/>
        <v/>
      </c>
      <c r="K93" s="1564" t="str">
        <f t="shared" si="24"/>
        <v/>
      </c>
      <c r="M93" s="1564" t="str">
        <f t="shared" si="25"/>
        <v/>
      </c>
      <c r="O93" s="1564" t="str">
        <f t="shared" si="26"/>
        <v/>
      </c>
      <c r="Q93" s="1564" t="str">
        <f t="shared" si="27"/>
        <v/>
      </c>
      <c r="S93" s="1564" t="str">
        <f t="shared" si="28"/>
        <v/>
      </c>
      <c r="U93" s="1564" t="str">
        <f t="shared" si="29"/>
        <v/>
      </c>
      <c r="W93" s="1564" t="str">
        <f t="shared" si="30"/>
        <v/>
      </c>
      <c r="Y93" s="1564" t="str">
        <f t="shared" si="31"/>
        <v/>
      </c>
      <c r="AA93" s="1564" t="str">
        <f t="shared" si="32"/>
        <v/>
      </c>
      <c r="AC93" s="1564" t="str">
        <f t="shared" si="33"/>
        <v/>
      </c>
      <c r="AE93" s="1564" t="str">
        <f t="shared" si="34"/>
        <v/>
      </c>
      <c r="AG93" s="1564" t="str">
        <f t="shared" si="35"/>
        <v/>
      </c>
      <c r="AI93" s="1564" t="str">
        <f t="shared" si="36"/>
        <v/>
      </c>
      <c r="AK93" s="1564" t="str">
        <f t="shared" si="37"/>
        <v/>
      </c>
      <c r="AM93" s="1564" t="str">
        <f t="shared" si="38"/>
        <v/>
      </c>
      <c r="AO93" s="1564" t="str">
        <f t="shared" si="39"/>
        <v/>
      </c>
      <c r="AQ93" s="1564" t="str">
        <f t="shared" si="40"/>
        <v/>
      </c>
    </row>
    <row r="94" spans="5:43">
      <c r="E94" s="1564" t="str">
        <f t="shared" si="41"/>
        <v/>
      </c>
      <c r="G94" s="1564" t="str">
        <f t="shared" si="41"/>
        <v/>
      </c>
      <c r="I94" s="1564" t="str">
        <f t="shared" si="23"/>
        <v/>
      </c>
      <c r="K94" s="1564" t="str">
        <f t="shared" si="24"/>
        <v/>
      </c>
      <c r="M94" s="1564" t="str">
        <f t="shared" si="25"/>
        <v/>
      </c>
      <c r="O94" s="1564" t="str">
        <f t="shared" si="26"/>
        <v/>
      </c>
      <c r="Q94" s="1564" t="str">
        <f t="shared" si="27"/>
        <v/>
      </c>
      <c r="S94" s="1564" t="str">
        <f t="shared" si="28"/>
        <v/>
      </c>
      <c r="U94" s="1564" t="str">
        <f t="shared" si="29"/>
        <v/>
      </c>
      <c r="W94" s="1564" t="str">
        <f t="shared" si="30"/>
        <v/>
      </c>
      <c r="Y94" s="1564" t="str">
        <f t="shared" si="31"/>
        <v/>
      </c>
      <c r="AA94" s="1564" t="str">
        <f t="shared" si="32"/>
        <v/>
      </c>
      <c r="AC94" s="1564" t="str">
        <f t="shared" si="33"/>
        <v/>
      </c>
      <c r="AE94" s="1564" t="str">
        <f t="shared" si="34"/>
        <v/>
      </c>
      <c r="AG94" s="1564" t="str">
        <f t="shared" si="35"/>
        <v/>
      </c>
      <c r="AI94" s="1564" t="str">
        <f t="shared" si="36"/>
        <v/>
      </c>
      <c r="AK94" s="1564" t="str">
        <f t="shared" si="37"/>
        <v/>
      </c>
      <c r="AM94" s="1564" t="str">
        <f t="shared" si="38"/>
        <v/>
      </c>
      <c r="AO94" s="1564" t="str">
        <f t="shared" si="39"/>
        <v/>
      </c>
      <c r="AQ94" s="1564" t="str">
        <f t="shared" si="40"/>
        <v/>
      </c>
    </row>
    <row r="95" spans="5:43">
      <c r="E95" s="1564" t="str">
        <f t="shared" si="41"/>
        <v/>
      </c>
      <c r="G95" s="1564" t="str">
        <f t="shared" si="41"/>
        <v/>
      </c>
      <c r="I95" s="1564" t="str">
        <f t="shared" si="23"/>
        <v/>
      </c>
      <c r="K95" s="1564" t="str">
        <f t="shared" si="24"/>
        <v/>
      </c>
      <c r="M95" s="1564" t="str">
        <f t="shared" si="25"/>
        <v/>
      </c>
      <c r="O95" s="1564" t="str">
        <f t="shared" si="26"/>
        <v/>
      </c>
      <c r="Q95" s="1564" t="str">
        <f t="shared" si="27"/>
        <v/>
      </c>
      <c r="S95" s="1564" t="str">
        <f t="shared" si="28"/>
        <v/>
      </c>
      <c r="U95" s="1564" t="str">
        <f t="shared" si="29"/>
        <v/>
      </c>
      <c r="W95" s="1564" t="str">
        <f t="shared" si="30"/>
        <v/>
      </c>
      <c r="Y95" s="1564" t="str">
        <f t="shared" si="31"/>
        <v/>
      </c>
      <c r="AA95" s="1564" t="str">
        <f t="shared" si="32"/>
        <v/>
      </c>
      <c r="AC95" s="1564" t="str">
        <f t="shared" si="33"/>
        <v/>
      </c>
      <c r="AE95" s="1564" t="str">
        <f t="shared" si="34"/>
        <v/>
      </c>
      <c r="AG95" s="1564" t="str">
        <f t="shared" si="35"/>
        <v/>
      </c>
      <c r="AI95" s="1564" t="str">
        <f t="shared" si="36"/>
        <v/>
      </c>
      <c r="AK95" s="1564" t="str">
        <f t="shared" si="37"/>
        <v/>
      </c>
      <c r="AM95" s="1564" t="str">
        <f t="shared" si="38"/>
        <v/>
      </c>
      <c r="AO95" s="1564" t="str">
        <f t="shared" si="39"/>
        <v/>
      </c>
      <c r="AQ95" s="1564" t="str">
        <f t="shared" si="40"/>
        <v/>
      </c>
    </row>
    <row r="96" spans="5:43">
      <c r="E96" s="1564" t="str">
        <f t="shared" si="41"/>
        <v/>
      </c>
      <c r="G96" s="1564" t="str">
        <f t="shared" si="41"/>
        <v/>
      </c>
      <c r="I96" s="1564" t="str">
        <f t="shared" si="23"/>
        <v/>
      </c>
      <c r="K96" s="1564" t="str">
        <f t="shared" si="24"/>
        <v/>
      </c>
      <c r="M96" s="1564" t="str">
        <f t="shared" si="25"/>
        <v/>
      </c>
      <c r="O96" s="1564" t="str">
        <f t="shared" si="26"/>
        <v/>
      </c>
      <c r="Q96" s="1564" t="str">
        <f t="shared" si="27"/>
        <v/>
      </c>
      <c r="S96" s="1564" t="str">
        <f t="shared" si="28"/>
        <v/>
      </c>
      <c r="U96" s="1564" t="str">
        <f t="shared" si="29"/>
        <v/>
      </c>
      <c r="W96" s="1564" t="str">
        <f t="shared" si="30"/>
        <v/>
      </c>
      <c r="Y96" s="1564" t="str">
        <f t="shared" si="31"/>
        <v/>
      </c>
      <c r="AA96" s="1564" t="str">
        <f t="shared" si="32"/>
        <v/>
      </c>
      <c r="AC96" s="1564" t="str">
        <f t="shared" si="33"/>
        <v/>
      </c>
      <c r="AE96" s="1564" t="str">
        <f t="shared" si="34"/>
        <v/>
      </c>
      <c r="AG96" s="1564" t="str">
        <f t="shared" si="35"/>
        <v/>
      </c>
      <c r="AI96" s="1564" t="str">
        <f t="shared" si="36"/>
        <v/>
      </c>
      <c r="AK96" s="1564" t="str">
        <f t="shared" si="37"/>
        <v/>
      </c>
      <c r="AM96" s="1564" t="str">
        <f t="shared" si="38"/>
        <v/>
      </c>
      <c r="AO96" s="1564" t="str">
        <f t="shared" si="39"/>
        <v/>
      </c>
      <c r="AQ96" s="1564" t="str">
        <f t="shared" si="40"/>
        <v/>
      </c>
    </row>
    <row r="97" spans="5:43">
      <c r="E97" s="1564" t="str">
        <f t="shared" si="41"/>
        <v/>
      </c>
      <c r="G97" s="1564" t="str">
        <f t="shared" si="41"/>
        <v/>
      </c>
      <c r="I97" s="1564" t="str">
        <f t="shared" si="23"/>
        <v/>
      </c>
      <c r="K97" s="1564" t="str">
        <f t="shared" si="24"/>
        <v/>
      </c>
      <c r="M97" s="1564" t="str">
        <f t="shared" si="25"/>
        <v/>
      </c>
      <c r="O97" s="1564" t="str">
        <f t="shared" si="26"/>
        <v/>
      </c>
      <c r="Q97" s="1564" t="str">
        <f t="shared" si="27"/>
        <v/>
      </c>
      <c r="S97" s="1564" t="str">
        <f t="shared" si="28"/>
        <v/>
      </c>
      <c r="U97" s="1564" t="str">
        <f t="shared" si="29"/>
        <v/>
      </c>
      <c r="W97" s="1564" t="str">
        <f t="shared" si="30"/>
        <v/>
      </c>
      <c r="Y97" s="1564" t="str">
        <f t="shared" si="31"/>
        <v/>
      </c>
      <c r="AA97" s="1564" t="str">
        <f t="shared" si="32"/>
        <v/>
      </c>
      <c r="AC97" s="1564" t="str">
        <f t="shared" si="33"/>
        <v/>
      </c>
      <c r="AE97" s="1564" t="str">
        <f t="shared" si="34"/>
        <v/>
      </c>
      <c r="AG97" s="1564" t="str">
        <f t="shared" si="35"/>
        <v/>
      </c>
      <c r="AI97" s="1564" t="str">
        <f t="shared" si="36"/>
        <v/>
      </c>
      <c r="AK97" s="1564" t="str">
        <f t="shared" si="37"/>
        <v/>
      </c>
      <c r="AM97" s="1564" t="str">
        <f t="shared" si="38"/>
        <v/>
      </c>
      <c r="AO97" s="1564" t="str">
        <f t="shared" si="39"/>
        <v/>
      </c>
      <c r="AQ97" s="1564" t="str">
        <f t="shared" si="40"/>
        <v/>
      </c>
    </row>
    <row r="98" spans="5:43">
      <c r="E98" s="1564" t="str">
        <f t="shared" si="41"/>
        <v/>
      </c>
      <c r="G98" s="1564" t="str">
        <f t="shared" si="41"/>
        <v/>
      </c>
      <c r="I98" s="1564" t="str">
        <f t="shared" si="23"/>
        <v/>
      </c>
      <c r="K98" s="1564" t="str">
        <f t="shared" si="24"/>
        <v/>
      </c>
      <c r="M98" s="1564" t="str">
        <f t="shared" si="25"/>
        <v/>
      </c>
      <c r="O98" s="1564" t="str">
        <f t="shared" si="26"/>
        <v/>
      </c>
      <c r="Q98" s="1564" t="str">
        <f t="shared" si="27"/>
        <v/>
      </c>
      <c r="S98" s="1564" t="str">
        <f t="shared" si="28"/>
        <v/>
      </c>
      <c r="U98" s="1564" t="str">
        <f t="shared" si="29"/>
        <v/>
      </c>
      <c r="W98" s="1564" t="str">
        <f t="shared" si="30"/>
        <v/>
      </c>
      <c r="Y98" s="1564" t="str">
        <f t="shared" si="31"/>
        <v/>
      </c>
      <c r="AA98" s="1564" t="str">
        <f t="shared" si="32"/>
        <v/>
      </c>
      <c r="AC98" s="1564" t="str">
        <f t="shared" si="33"/>
        <v/>
      </c>
      <c r="AE98" s="1564" t="str">
        <f t="shared" si="34"/>
        <v/>
      </c>
      <c r="AG98" s="1564" t="str">
        <f t="shared" si="35"/>
        <v/>
      </c>
      <c r="AI98" s="1564" t="str">
        <f t="shared" si="36"/>
        <v/>
      </c>
      <c r="AK98" s="1564" t="str">
        <f t="shared" si="37"/>
        <v/>
      </c>
      <c r="AM98" s="1564" t="str">
        <f t="shared" si="38"/>
        <v/>
      </c>
      <c r="AO98" s="1564" t="str">
        <f t="shared" si="39"/>
        <v/>
      </c>
      <c r="AQ98" s="1564" t="str">
        <f t="shared" si="40"/>
        <v/>
      </c>
    </row>
    <row r="99" spans="5:43">
      <c r="E99" s="1564" t="str">
        <f t="shared" si="41"/>
        <v/>
      </c>
      <c r="G99" s="1564" t="str">
        <f t="shared" si="41"/>
        <v/>
      </c>
      <c r="I99" s="1564" t="str">
        <f t="shared" si="23"/>
        <v/>
      </c>
      <c r="K99" s="1564" t="str">
        <f t="shared" si="24"/>
        <v/>
      </c>
      <c r="M99" s="1564" t="str">
        <f t="shared" si="25"/>
        <v/>
      </c>
      <c r="O99" s="1564" t="str">
        <f t="shared" si="26"/>
        <v/>
      </c>
      <c r="Q99" s="1564" t="str">
        <f t="shared" si="27"/>
        <v/>
      </c>
      <c r="S99" s="1564" t="str">
        <f t="shared" si="28"/>
        <v/>
      </c>
      <c r="U99" s="1564" t="str">
        <f t="shared" si="29"/>
        <v/>
      </c>
      <c r="W99" s="1564" t="str">
        <f t="shared" si="30"/>
        <v/>
      </c>
      <c r="Y99" s="1564" t="str">
        <f t="shared" si="31"/>
        <v/>
      </c>
      <c r="AA99" s="1564" t="str">
        <f t="shared" si="32"/>
        <v/>
      </c>
      <c r="AC99" s="1564" t="str">
        <f t="shared" si="33"/>
        <v/>
      </c>
      <c r="AE99" s="1564" t="str">
        <f t="shared" si="34"/>
        <v/>
      </c>
      <c r="AG99" s="1564" t="str">
        <f t="shared" si="35"/>
        <v/>
      </c>
      <c r="AI99" s="1564" t="str">
        <f t="shared" si="36"/>
        <v/>
      </c>
      <c r="AK99" s="1564" t="str">
        <f t="shared" si="37"/>
        <v/>
      </c>
      <c r="AM99" s="1564" t="str">
        <f t="shared" si="38"/>
        <v/>
      </c>
      <c r="AO99" s="1564" t="str">
        <f t="shared" si="39"/>
        <v/>
      </c>
      <c r="AQ99" s="1564" t="str">
        <f t="shared" si="40"/>
        <v/>
      </c>
    </row>
    <row r="100" spans="5:43">
      <c r="E100" s="1564" t="str">
        <f t="shared" si="41"/>
        <v/>
      </c>
      <c r="G100" s="1564" t="str">
        <f t="shared" si="41"/>
        <v/>
      </c>
      <c r="I100" s="1564" t="str">
        <f t="shared" si="23"/>
        <v/>
      </c>
      <c r="K100" s="1564" t="str">
        <f t="shared" si="24"/>
        <v/>
      </c>
      <c r="M100" s="1564" t="str">
        <f t="shared" si="25"/>
        <v/>
      </c>
      <c r="O100" s="1564" t="str">
        <f t="shared" si="26"/>
        <v/>
      </c>
      <c r="Q100" s="1564" t="str">
        <f t="shared" si="27"/>
        <v/>
      </c>
      <c r="S100" s="1564" t="str">
        <f t="shared" si="28"/>
        <v/>
      </c>
      <c r="U100" s="1564" t="str">
        <f t="shared" si="29"/>
        <v/>
      </c>
      <c r="W100" s="1564" t="str">
        <f t="shared" si="30"/>
        <v/>
      </c>
      <c r="Y100" s="1564" t="str">
        <f t="shared" si="31"/>
        <v/>
      </c>
      <c r="AA100" s="1564" t="str">
        <f t="shared" si="32"/>
        <v/>
      </c>
      <c r="AC100" s="1564" t="str">
        <f t="shared" si="33"/>
        <v/>
      </c>
      <c r="AE100" s="1564" t="str">
        <f t="shared" si="34"/>
        <v/>
      </c>
      <c r="AG100" s="1564" t="str">
        <f t="shared" si="35"/>
        <v/>
      </c>
      <c r="AI100" s="1564" t="str">
        <f t="shared" si="36"/>
        <v/>
      </c>
      <c r="AK100" s="1564" t="str">
        <f t="shared" si="37"/>
        <v/>
      </c>
      <c r="AM100" s="1564" t="str">
        <f t="shared" si="38"/>
        <v/>
      </c>
      <c r="AO100" s="1564" t="str">
        <f t="shared" si="39"/>
        <v/>
      </c>
      <c r="AQ100" s="1564" t="str">
        <f t="shared" si="40"/>
        <v/>
      </c>
    </row>
    <row r="101" spans="5:43">
      <c r="E101" s="1564" t="str">
        <f t="shared" si="41"/>
        <v/>
      </c>
      <c r="G101" s="1564" t="str">
        <f t="shared" si="41"/>
        <v/>
      </c>
      <c r="I101" s="1564" t="str">
        <f t="shared" si="23"/>
        <v/>
      </c>
      <c r="K101" s="1564" t="str">
        <f t="shared" si="24"/>
        <v/>
      </c>
      <c r="M101" s="1564" t="str">
        <f t="shared" si="25"/>
        <v/>
      </c>
      <c r="O101" s="1564" t="str">
        <f t="shared" si="26"/>
        <v/>
      </c>
      <c r="Q101" s="1564" t="str">
        <f t="shared" si="27"/>
        <v/>
      </c>
      <c r="S101" s="1564" t="str">
        <f t="shared" si="28"/>
        <v/>
      </c>
      <c r="U101" s="1564" t="str">
        <f t="shared" si="29"/>
        <v/>
      </c>
      <c r="W101" s="1564" t="str">
        <f t="shared" si="30"/>
        <v/>
      </c>
      <c r="Y101" s="1564" t="str">
        <f t="shared" si="31"/>
        <v/>
      </c>
      <c r="AA101" s="1564" t="str">
        <f t="shared" si="32"/>
        <v/>
      </c>
      <c r="AC101" s="1564" t="str">
        <f t="shared" si="33"/>
        <v/>
      </c>
      <c r="AE101" s="1564" t="str">
        <f t="shared" si="34"/>
        <v/>
      </c>
      <c r="AG101" s="1564" t="str">
        <f t="shared" si="35"/>
        <v/>
      </c>
      <c r="AI101" s="1564" t="str">
        <f t="shared" si="36"/>
        <v/>
      </c>
      <c r="AK101" s="1564" t="str">
        <f t="shared" si="37"/>
        <v/>
      </c>
      <c r="AM101" s="1564" t="str">
        <f t="shared" si="38"/>
        <v/>
      </c>
      <c r="AO101" s="1564" t="str">
        <f t="shared" si="39"/>
        <v/>
      </c>
      <c r="AQ101" s="1564" t="str">
        <f t="shared" si="40"/>
        <v/>
      </c>
    </row>
    <row r="102" spans="5:43">
      <c r="E102" s="1564" t="str">
        <f t="shared" si="41"/>
        <v/>
      </c>
      <c r="G102" s="1564" t="str">
        <f t="shared" si="41"/>
        <v/>
      </c>
      <c r="I102" s="1564" t="str">
        <f t="shared" si="23"/>
        <v/>
      </c>
      <c r="K102" s="1564" t="str">
        <f t="shared" si="24"/>
        <v/>
      </c>
      <c r="M102" s="1564" t="str">
        <f t="shared" si="25"/>
        <v/>
      </c>
      <c r="O102" s="1564" t="str">
        <f t="shared" si="26"/>
        <v/>
      </c>
      <c r="Q102" s="1564" t="str">
        <f t="shared" si="27"/>
        <v/>
      </c>
      <c r="S102" s="1564" t="str">
        <f t="shared" si="28"/>
        <v/>
      </c>
      <c r="U102" s="1564" t="str">
        <f t="shared" si="29"/>
        <v/>
      </c>
      <c r="W102" s="1564" t="str">
        <f t="shared" si="30"/>
        <v/>
      </c>
      <c r="Y102" s="1564" t="str">
        <f t="shared" si="31"/>
        <v/>
      </c>
      <c r="AA102" s="1564" t="str">
        <f t="shared" si="32"/>
        <v/>
      </c>
      <c r="AC102" s="1564" t="str">
        <f t="shared" si="33"/>
        <v/>
      </c>
      <c r="AE102" s="1564" t="str">
        <f t="shared" si="34"/>
        <v/>
      </c>
      <c r="AG102" s="1564" t="str">
        <f t="shared" si="35"/>
        <v/>
      </c>
      <c r="AI102" s="1564" t="str">
        <f t="shared" si="36"/>
        <v/>
      </c>
      <c r="AK102" s="1564" t="str">
        <f t="shared" si="37"/>
        <v/>
      </c>
      <c r="AM102" s="1564" t="str">
        <f t="shared" si="38"/>
        <v/>
      </c>
      <c r="AO102" s="1564" t="str">
        <f t="shared" si="39"/>
        <v/>
      </c>
      <c r="AQ102" s="1564" t="str">
        <f t="shared" si="40"/>
        <v/>
      </c>
    </row>
    <row r="103" spans="5:43">
      <c r="E103" s="1564" t="str">
        <f t="shared" si="41"/>
        <v/>
      </c>
      <c r="G103" s="1564" t="str">
        <f t="shared" si="41"/>
        <v/>
      </c>
      <c r="I103" s="1564" t="str">
        <f t="shared" si="23"/>
        <v/>
      </c>
      <c r="K103" s="1564" t="str">
        <f t="shared" si="24"/>
        <v/>
      </c>
      <c r="M103" s="1564" t="str">
        <f t="shared" si="25"/>
        <v/>
      </c>
      <c r="O103" s="1564" t="str">
        <f t="shared" si="26"/>
        <v/>
      </c>
      <c r="Q103" s="1564" t="str">
        <f t="shared" si="27"/>
        <v/>
      </c>
      <c r="S103" s="1564" t="str">
        <f t="shared" si="28"/>
        <v/>
      </c>
      <c r="U103" s="1564" t="str">
        <f t="shared" si="29"/>
        <v/>
      </c>
      <c r="W103" s="1564" t="str">
        <f t="shared" si="30"/>
        <v/>
      </c>
      <c r="Y103" s="1564" t="str">
        <f t="shared" si="31"/>
        <v/>
      </c>
      <c r="AA103" s="1564" t="str">
        <f t="shared" si="32"/>
        <v/>
      </c>
      <c r="AC103" s="1564" t="str">
        <f t="shared" si="33"/>
        <v/>
      </c>
      <c r="AE103" s="1564" t="str">
        <f t="shared" si="34"/>
        <v/>
      </c>
      <c r="AG103" s="1564" t="str">
        <f t="shared" si="35"/>
        <v/>
      </c>
      <c r="AI103" s="1564" t="str">
        <f t="shared" si="36"/>
        <v/>
      </c>
      <c r="AK103" s="1564" t="str">
        <f t="shared" si="37"/>
        <v/>
      </c>
      <c r="AM103" s="1564" t="str">
        <f t="shared" si="38"/>
        <v/>
      </c>
      <c r="AO103" s="1564" t="str">
        <f t="shared" si="39"/>
        <v/>
      </c>
      <c r="AQ103" s="1564" t="str">
        <f t="shared" si="40"/>
        <v/>
      </c>
    </row>
    <row r="104" spans="5:43">
      <c r="E104" s="1564" t="str">
        <f t="shared" si="41"/>
        <v/>
      </c>
      <c r="G104" s="1564" t="str">
        <f t="shared" si="41"/>
        <v/>
      </c>
      <c r="I104" s="1564" t="str">
        <f t="shared" si="23"/>
        <v/>
      </c>
      <c r="K104" s="1564" t="str">
        <f t="shared" si="24"/>
        <v/>
      </c>
      <c r="M104" s="1564" t="str">
        <f t="shared" si="25"/>
        <v/>
      </c>
      <c r="O104" s="1564" t="str">
        <f t="shared" si="26"/>
        <v/>
      </c>
      <c r="Q104" s="1564" t="str">
        <f t="shared" si="27"/>
        <v/>
      </c>
      <c r="S104" s="1564" t="str">
        <f t="shared" si="28"/>
        <v/>
      </c>
      <c r="U104" s="1564" t="str">
        <f t="shared" si="29"/>
        <v/>
      </c>
      <c r="W104" s="1564" t="str">
        <f t="shared" si="30"/>
        <v/>
      </c>
      <c r="Y104" s="1564" t="str">
        <f t="shared" si="31"/>
        <v/>
      </c>
      <c r="AA104" s="1564" t="str">
        <f t="shared" si="32"/>
        <v/>
      </c>
      <c r="AC104" s="1564" t="str">
        <f t="shared" si="33"/>
        <v/>
      </c>
      <c r="AE104" s="1564" t="str">
        <f t="shared" si="34"/>
        <v/>
      </c>
      <c r="AG104" s="1564" t="str">
        <f t="shared" si="35"/>
        <v/>
      </c>
      <c r="AI104" s="1564" t="str">
        <f t="shared" si="36"/>
        <v/>
      </c>
      <c r="AK104" s="1564" t="str">
        <f t="shared" si="37"/>
        <v/>
      </c>
      <c r="AM104" s="1564" t="str">
        <f t="shared" si="38"/>
        <v/>
      </c>
      <c r="AO104" s="1564" t="str">
        <f t="shared" si="39"/>
        <v/>
      </c>
      <c r="AQ104" s="1564" t="str">
        <f t="shared" si="40"/>
        <v/>
      </c>
    </row>
    <row r="105" spans="5:43">
      <c r="E105" s="1564" t="str">
        <f t="shared" si="41"/>
        <v/>
      </c>
      <c r="G105" s="1564" t="str">
        <f t="shared" si="41"/>
        <v/>
      </c>
      <c r="I105" s="1564" t="str">
        <f t="shared" si="23"/>
        <v/>
      </c>
      <c r="K105" s="1564" t="str">
        <f t="shared" si="24"/>
        <v/>
      </c>
      <c r="M105" s="1564" t="str">
        <f t="shared" si="25"/>
        <v/>
      </c>
      <c r="O105" s="1564" t="str">
        <f t="shared" si="26"/>
        <v/>
      </c>
      <c r="Q105" s="1564" t="str">
        <f t="shared" si="27"/>
        <v/>
      </c>
      <c r="S105" s="1564" t="str">
        <f t="shared" si="28"/>
        <v/>
      </c>
      <c r="U105" s="1564" t="str">
        <f t="shared" si="29"/>
        <v/>
      </c>
      <c r="W105" s="1564" t="str">
        <f t="shared" si="30"/>
        <v/>
      </c>
      <c r="Y105" s="1564" t="str">
        <f t="shared" si="31"/>
        <v/>
      </c>
      <c r="AA105" s="1564" t="str">
        <f t="shared" si="32"/>
        <v/>
      </c>
      <c r="AC105" s="1564" t="str">
        <f t="shared" si="33"/>
        <v/>
      </c>
      <c r="AE105" s="1564" t="str">
        <f t="shared" si="34"/>
        <v/>
      </c>
      <c r="AG105" s="1564" t="str">
        <f t="shared" si="35"/>
        <v/>
      </c>
      <c r="AI105" s="1564" t="str">
        <f t="shared" si="36"/>
        <v/>
      </c>
      <c r="AK105" s="1564" t="str">
        <f t="shared" si="37"/>
        <v/>
      </c>
      <c r="AM105" s="1564" t="str">
        <f t="shared" si="38"/>
        <v/>
      </c>
      <c r="AO105" s="1564" t="str">
        <f t="shared" si="39"/>
        <v/>
      </c>
      <c r="AQ105" s="1564" t="str">
        <f t="shared" si="40"/>
        <v/>
      </c>
    </row>
    <row r="106" spans="5:43">
      <c r="E106" s="1564" t="str">
        <f t="shared" si="41"/>
        <v/>
      </c>
      <c r="G106" s="1564" t="str">
        <f t="shared" si="41"/>
        <v/>
      </c>
      <c r="I106" s="1564" t="str">
        <f t="shared" si="23"/>
        <v/>
      </c>
      <c r="K106" s="1564" t="str">
        <f t="shared" si="24"/>
        <v/>
      </c>
      <c r="M106" s="1564" t="str">
        <f t="shared" si="25"/>
        <v/>
      </c>
      <c r="O106" s="1564" t="str">
        <f t="shared" si="26"/>
        <v/>
      </c>
      <c r="Q106" s="1564" t="str">
        <f t="shared" si="27"/>
        <v/>
      </c>
      <c r="S106" s="1564" t="str">
        <f t="shared" si="28"/>
        <v/>
      </c>
      <c r="U106" s="1564" t="str">
        <f t="shared" si="29"/>
        <v/>
      </c>
      <c r="W106" s="1564" t="str">
        <f t="shared" si="30"/>
        <v/>
      </c>
      <c r="Y106" s="1564" t="str">
        <f t="shared" si="31"/>
        <v/>
      </c>
      <c r="AA106" s="1564" t="str">
        <f t="shared" si="32"/>
        <v/>
      </c>
      <c r="AC106" s="1564" t="str">
        <f t="shared" si="33"/>
        <v/>
      </c>
      <c r="AE106" s="1564" t="str">
        <f t="shared" si="34"/>
        <v/>
      </c>
      <c r="AG106" s="1564" t="str">
        <f t="shared" si="35"/>
        <v/>
      </c>
      <c r="AI106" s="1564" t="str">
        <f t="shared" si="36"/>
        <v/>
      </c>
      <c r="AK106" s="1564" t="str">
        <f t="shared" si="37"/>
        <v/>
      </c>
      <c r="AM106" s="1564" t="str">
        <f t="shared" si="38"/>
        <v/>
      </c>
      <c r="AO106" s="1564" t="str">
        <f t="shared" si="39"/>
        <v/>
      </c>
      <c r="AQ106" s="1564" t="str">
        <f t="shared" si="40"/>
        <v/>
      </c>
    </row>
    <row r="107" spans="5:43">
      <c r="E107" s="1564" t="str">
        <f t="shared" si="41"/>
        <v/>
      </c>
      <c r="G107" s="1564" t="str">
        <f t="shared" si="41"/>
        <v/>
      </c>
      <c r="I107" s="1564" t="str">
        <f t="shared" si="23"/>
        <v/>
      </c>
      <c r="K107" s="1564" t="str">
        <f t="shared" si="24"/>
        <v/>
      </c>
      <c r="M107" s="1564" t="str">
        <f t="shared" si="25"/>
        <v/>
      </c>
      <c r="O107" s="1564" t="str">
        <f t="shared" si="26"/>
        <v/>
      </c>
      <c r="Q107" s="1564" t="str">
        <f t="shared" si="27"/>
        <v/>
      </c>
      <c r="S107" s="1564" t="str">
        <f t="shared" si="28"/>
        <v/>
      </c>
      <c r="U107" s="1564" t="str">
        <f t="shared" si="29"/>
        <v/>
      </c>
      <c r="W107" s="1564" t="str">
        <f t="shared" si="30"/>
        <v/>
      </c>
      <c r="Y107" s="1564" t="str">
        <f t="shared" si="31"/>
        <v/>
      </c>
      <c r="AA107" s="1564" t="str">
        <f t="shared" si="32"/>
        <v/>
      </c>
      <c r="AC107" s="1564" t="str">
        <f t="shared" si="33"/>
        <v/>
      </c>
      <c r="AE107" s="1564" t="str">
        <f t="shared" si="34"/>
        <v/>
      </c>
      <c r="AG107" s="1564" t="str">
        <f t="shared" si="35"/>
        <v/>
      </c>
      <c r="AI107" s="1564" t="str">
        <f t="shared" si="36"/>
        <v/>
      </c>
      <c r="AK107" s="1564" t="str">
        <f t="shared" si="37"/>
        <v/>
      </c>
      <c r="AM107" s="1564" t="str">
        <f t="shared" si="38"/>
        <v/>
      </c>
      <c r="AO107" s="1564" t="str">
        <f t="shared" si="39"/>
        <v/>
      </c>
      <c r="AQ107" s="1564" t="str">
        <f t="shared" si="40"/>
        <v/>
      </c>
    </row>
    <row r="108" spans="5:43">
      <c r="E108" s="1564" t="str">
        <f t="shared" si="41"/>
        <v/>
      </c>
      <c r="G108" s="1564" t="str">
        <f t="shared" si="41"/>
        <v/>
      </c>
      <c r="I108" s="1564" t="str">
        <f t="shared" si="23"/>
        <v/>
      </c>
      <c r="K108" s="1564" t="str">
        <f t="shared" si="24"/>
        <v/>
      </c>
      <c r="M108" s="1564" t="str">
        <f t="shared" si="25"/>
        <v/>
      </c>
      <c r="O108" s="1564" t="str">
        <f t="shared" si="26"/>
        <v/>
      </c>
      <c r="Q108" s="1564" t="str">
        <f t="shared" si="27"/>
        <v/>
      </c>
      <c r="S108" s="1564" t="str">
        <f t="shared" si="28"/>
        <v/>
      </c>
      <c r="U108" s="1564" t="str">
        <f t="shared" si="29"/>
        <v/>
      </c>
      <c r="W108" s="1564" t="str">
        <f t="shared" si="30"/>
        <v/>
      </c>
      <c r="Y108" s="1564" t="str">
        <f t="shared" si="31"/>
        <v/>
      </c>
      <c r="AA108" s="1564" t="str">
        <f t="shared" si="32"/>
        <v/>
      </c>
      <c r="AC108" s="1564" t="str">
        <f t="shared" si="33"/>
        <v/>
      </c>
      <c r="AE108" s="1564" t="str">
        <f t="shared" si="34"/>
        <v/>
      </c>
      <c r="AG108" s="1564" t="str">
        <f t="shared" si="35"/>
        <v/>
      </c>
      <c r="AI108" s="1564" t="str">
        <f t="shared" si="36"/>
        <v/>
      </c>
      <c r="AK108" s="1564" t="str">
        <f t="shared" si="37"/>
        <v/>
      </c>
      <c r="AM108" s="1564" t="str">
        <f t="shared" si="38"/>
        <v/>
      </c>
      <c r="AO108" s="1564" t="str">
        <f t="shared" si="39"/>
        <v/>
      </c>
      <c r="AQ108" s="1564" t="str">
        <f t="shared" si="40"/>
        <v/>
      </c>
    </row>
    <row r="109" spans="5:43">
      <c r="E109" s="1564" t="str">
        <f t="shared" ref="E109:G124" si="42">IF(OR($B109=0,D109=0),"",D109/$B109)</f>
        <v/>
      </c>
      <c r="G109" s="1564" t="str">
        <f t="shared" si="42"/>
        <v/>
      </c>
      <c r="I109" s="1564" t="str">
        <f t="shared" si="23"/>
        <v/>
      </c>
      <c r="K109" s="1564" t="str">
        <f t="shared" si="24"/>
        <v/>
      </c>
      <c r="M109" s="1564" t="str">
        <f t="shared" si="25"/>
        <v/>
      </c>
      <c r="O109" s="1564" t="str">
        <f t="shared" si="26"/>
        <v/>
      </c>
      <c r="Q109" s="1564" t="str">
        <f t="shared" si="27"/>
        <v/>
      </c>
      <c r="S109" s="1564" t="str">
        <f t="shared" si="28"/>
        <v/>
      </c>
      <c r="U109" s="1564" t="str">
        <f t="shared" si="29"/>
        <v/>
      </c>
      <c r="W109" s="1564" t="str">
        <f t="shared" si="30"/>
        <v/>
      </c>
      <c r="Y109" s="1564" t="str">
        <f t="shared" si="31"/>
        <v/>
      </c>
      <c r="AA109" s="1564" t="str">
        <f t="shared" si="32"/>
        <v/>
      </c>
      <c r="AC109" s="1564" t="str">
        <f t="shared" si="33"/>
        <v/>
      </c>
      <c r="AE109" s="1564" t="str">
        <f t="shared" si="34"/>
        <v/>
      </c>
      <c r="AG109" s="1564" t="str">
        <f t="shared" si="35"/>
        <v/>
      </c>
      <c r="AI109" s="1564" t="str">
        <f t="shared" si="36"/>
        <v/>
      </c>
      <c r="AK109" s="1564" t="str">
        <f t="shared" si="37"/>
        <v/>
      </c>
      <c r="AM109" s="1564" t="str">
        <f t="shared" si="38"/>
        <v/>
      </c>
      <c r="AO109" s="1564" t="str">
        <f t="shared" si="39"/>
        <v/>
      </c>
      <c r="AQ109" s="1564" t="str">
        <f t="shared" si="40"/>
        <v/>
      </c>
    </row>
    <row r="110" spans="5:43">
      <c r="E110" s="1564" t="str">
        <f t="shared" si="42"/>
        <v/>
      </c>
      <c r="G110" s="1564" t="str">
        <f t="shared" si="42"/>
        <v/>
      </c>
      <c r="I110" s="1564" t="str">
        <f t="shared" si="23"/>
        <v/>
      </c>
      <c r="K110" s="1564" t="str">
        <f t="shared" si="24"/>
        <v/>
      </c>
      <c r="M110" s="1564" t="str">
        <f t="shared" si="25"/>
        <v/>
      </c>
      <c r="O110" s="1564" t="str">
        <f t="shared" si="26"/>
        <v/>
      </c>
      <c r="Q110" s="1564" t="str">
        <f t="shared" si="27"/>
        <v/>
      </c>
      <c r="S110" s="1564" t="str">
        <f t="shared" si="28"/>
        <v/>
      </c>
      <c r="U110" s="1564" t="str">
        <f t="shared" si="29"/>
        <v/>
      </c>
      <c r="W110" s="1564" t="str">
        <f t="shared" si="30"/>
        <v/>
      </c>
      <c r="Y110" s="1564" t="str">
        <f t="shared" si="31"/>
        <v/>
      </c>
      <c r="AA110" s="1564" t="str">
        <f t="shared" si="32"/>
        <v/>
      </c>
      <c r="AC110" s="1564" t="str">
        <f t="shared" si="33"/>
        <v/>
      </c>
      <c r="AE110" s="1564" t="str">
        <f t="shared" si="34"/>
        <v/>
      </c>
      <c r="AG110" s="1564" t="str">
        <f t="shared" si="35"/>
        <v/>
      </c>
      <c r="AI110" s="1564" t="str">
        <f t="shared" si="36"/>
        <v/>
      </c>
      <c r="AK110" s="1564" t="str">
        <f t="shared" si="37"/>
        <v/>
      </c>
      <c r="AM110" s="1564" t="str">
        <f t="shared" si="38"/>
        <v/>
      </c>
      <c r="AO110" s="1564" t="str">
        <f t="shared" si="39"/>
        <v/>
      </c>
      <c r="AQ110" s="1564" t="str">
        <f t="shared" si="40"/>
        <v/>
      </c>
    </row>
    <row r="111" spans="5:43">
      <c r="E111" s="1564" t="str">
        <f t="shared" si="42"/>
        <v/>
      </c>
      <c r="G111" s="1564" t="str">
        <f t="shared" si="42"/>
        <v/>
      </c>
      <c r="I111" s="1564" t="str">
        <f t="shared" si="23"/>
        <v/>
      </c>
      <c r="K111" s="1564" t="str">
        <f t="shared" si="24"/>
        <v/>
      </c>
      <c r="M111" s="1564" t="str">
        <f t="shared" si="25"/>
        <v/>
      </c>
      <c r="O111" s="1564" t="str">
        <f t="shared" si="26"/>
        <v/>
      </c>
      <c r="Q111" s="1564" t="str">
        <f t="shared" si="27"/>
        <v/>
      </c>
      <c r="S111" s="1564" t="str">
        <f t="shared" si="28"/>
        <v/>
      </c>
      <c r="U111" s="1564" t="str">
        <f t="shared" si="29"/>
        <v/>
      </c>
      <c r="W111" s="1564" t="str">
        <f t="shared" si="30"/>
        <v/>
      </c>
      <c r="Y111" s="1564" t="str">
        <f t="shared" si="31"/>
        <v/>
      </c>
      <c r="AA111" s="1564" t="str">
        <f t="shared" si="32"/>
        <v/>
      </c>
      <c r="AC111" s="1564" t="str">
        <f t="shared" si="33"/>
        <v/>
      </c>
      <c r="AE111" s="1564" t="str">
        <f t="shared" si="34"/>
        <v/>
      </c>
      <c r="AG111" s="1564" t="str">
        <f t="shared" si="35"/>
        <v/>
      </c>
      <c r="AI111" s="1564" t="str">
        <f t="shared" si="36"/>
        <v/>
      </c>
      <c r="AK111" s="1564" t="str">
        <f t="shared" si="37"/>
        <v/>
      </c>
      <c r="AM111" s="1564" t="str">
        <f t="shared" si="38"/>
        <v/>
      </c>
      <c r="AO111" s="1564" t="str">
        <f t="shared" si="39"/>
        <v/>
      </c>
      <c r="AQ111" s="1564" t="str">
        <f t="shared" si="40"/>
        <v/>
      </c>
    </row>
    <row r="112" spans="5:43">
      <c r="E112" s="1564" t="str">
        <f t="shared" si="42"/>
        <v/>
      </c>
      <c r="G112" s="1564" t="str">
        <f t="shared" si="42"/>
        <v/>
      </c>
      <c r="I112" s="1564" t="str">
        <f t="shared" si="23"/>
        <v/>
      </c>
      <c r="K112" s="1564" t="str">
        <f t="shared" si="24"/>
        <v/>
      </c>
      <c r="M112" s="1564" t="str">
        <f t="shared" si="25"/>
        <v/>
      </c>
      <c r="O112" s="1564" t="str">
        <f t="shared" si="26"/>
        <v/>
      </c>
      <c r="Q112" s="1564" t="str">
        <f t="shared" si="27"/>
        <v/>
      </c>
      <c r="S112" s="1564" t="str">
        <f t="shared" si="28"/>
        <v/>
      </c>
      <c r="U112" s="1564" t="str">
        <f t="shared" si="29"/>
        <v/>
      </c>
      <c r="W112" s="1564" t="str">
        <f t="shared" si="30"/>
        <v/>
      </c>
      <c r="Y112" s="1564" t="str">
        <f t="shared" si="31"/>
        <v/>
      </c>
      <c r="AA112" s="1564" t="str">
        <f t="shared" si="32"/>
        <v/>
      </c>
      <c r="AC112" s="1564" t="str">
        <f t="shared" si="33"/>
        <v/>
      </c>
      <c r="AE112" s="1564" t="str">
        <f t="shared" si="34"/>
        <v/>
      </c>
      <c r="AG112" s="1564" t="str">
        <f t="shared" si="35"/>
        <v/>
      </c>
      <c r="AI112" s="1564" t="str">
        <f t="shared" si="36"/>
        <v/>
      </c>
      <c r="AK112" s="1564" t="str">
        <f t="shared" si="37"/>
        <v/>
      </c>
      <c r="AM112" s="1564" t="str">
        <f t="shared" si="38"/>
        <v/>
      </c>
      <c r="AO112" s="1564" t="str">
        <f t="shared" si="39"/>
        <v/>
      </c>
      <c r="AQ112" s="1564" t="str">
        <f t="shared" si="40"/>
        <v/>
      </c>
    </row>
    <row r="113" spans="5:43">
      <c r="E113" s="1564" t="str">
        <f t="shared" si="42"/>
        <v/>
      </c>
      <c r="G113" s="1564" t="str">
        <f t="shared" si="42"/>
        <v/>
      </c>
      <c r="I113" s="1564" t="str">
        <f t="shared" si="23"/>
        <v/>
      </c>
      <c r="K113" s="1564" t="str">
        <f t="shared" si="24"/>
        <v/>
      </c>
      <c r="M113" s="1564" t="str">
        <f t="shared" si="25"/>
        <v/>
      </c>
      <c r="O113" s="1564" t="str">
        <f t="shared" si="26"/>
        <v/>
      </c>
      <c r="Q113" s="1564" t="str">
        <f t="shared" si="27"/>
        <v/>
      </c>
      <c r="S113" s="1564" t="str">
        <f t="shared" si="28"/>
        <v/>
      </c>
      <c r="U113" s="1564" t="str">
        <f t="shared" si="29"/>
        <v/>
      </c>
      <c r="W113" s="1564" t="str">
        <f t="shared" si="30"/>
        <v/>
      </c>
      <c r="Y113" s="1564" t="str">
        <f t="shared" si="31"/>
        <v/>
      </c>
      <c r="AA113" s="1564" t="str">
        <f t="shared" si="32"/>
        <v/>
      </c>
      <c r="AC113" s="1564" t="str">
        <f t="shared" si="33"/>
        <v/>
      </c>
      <c r="AE113" s="1564" t="str">
        <f t="shared" si="34"/>
        <v/>
      </c>
      <c r="AG113" s="1564" t="str">
        <f t="shared" si="35"/>
        <v/>
      </c>
      <c r="AI113" s="1564" t="str">
        <f t="shared" si="36"/>
        <v/>
      </c>
      <c r="AK113" s="1564" t="str">
        <f t="shared" si="37"/>
        <v/>
      </c>
      <c r="AM113" s="1564" t="str">
        <f t="shared" si="38"/>
        <v/>
      </c>
      <c r="AO113" s="1564" t="str">
        <f t="shared" si="39"/>
        <v/>
      </c>
      <c r="AQ113" s="1564" t="str">
        <f t="shared" si="40"/>
        <v/>
      </c>
    </row>
    <row r="114" spans="5:43">
      <c r="E114" s="1564" t="str">
        <f t="shared" si="42"/>
        <v/>
      </c>
      <c r="G114" s="1564" t="str">
        <f t="shared" si="42"/>
        <v/>
      </c>
      <c r="I114" s="1564" t="str">
        <f t="shared" si="23"/>
        <v/>
      </c>
      <c r="K114" s="1564" t="str">
        <f t="shared" si="24"/>
        <v/>
      </c>
      <c r="M114" s="1564" t="str">
        <f t="shared" si="25"/>
        <v/>
      </c>
      <c r="O114" s="1564" t="str">
        <f t="shared" si="26"/>
        <v/>
      </c>
      <c r="Q114" s="1564" t="str">
        <f t="shared" si="27"/>
        <v/>
      </c>
      <c r="S114" s="1564" t="str">
        <f t="shared" si="28"/>
        <v/>
      </c>
      <c r="U114" s="1564" t="str">
        <f t="shared" si="29"/>
        <v/>
      </c>
      <c r="W114" s="1564" t="str">
        <f t="shared" si="30"/>
        <v/>
      </c>
      <c r="Y114" s="1564" t="str">
        <f t="shared" si="31"/>
        <v/>
      </c>
      <c r="AA114" s="1564" t="str">
        <f t="shared" si="32"/>
        <v/>
      </c>
      <c r="AC114" s="1564" t="str">
        <f t="shared" si="33"/>
        <v/>
      </c>
      <c r="AE114" s="1564" t="str">
        <f t="shared" si="34"/>
        <v/>
      </c>
      <c r="AG114" s="1564" t="str">
        <f t="shared" si="35"/>
        <v/>
      </c>
      <c r="AI114" s="1564" t="str">
        <f t="shared" si="36"/>
        <v/>
      </c>
      <c r="AK114" s="1564" t="str">
        <f t="shared" si="37"/>
        <v/>
      </c>
      <c r="AM114" s="1564" t="str">
        <f t="shared" si="38"/>
        <v/>
      </c>
      <c r="AO114" s="1564" t="str">
        <f t="shared" si="39"/>
        <v/>
      </c>
      <c r="AQ114" s="1564" t="str">
        <f t="shared" si="40"/>
        <v/>
      </c>
    </row>
    <row r="115" spans="5:43">
      <c r="E115" s="1564" t="str">
        <f t="shared" si="42"/>
        <v/>
      </c>
      <c r="G115" s="1564" t="str">
        <f t="shared" si="42"/>
        <v/>
      </c>
      <c r="I115" s="1564" t="str">
        <f t="shared" si="23"/>
        <v/>
      </c>
      <c r="K115" s="1564" t="str">
        <f t="shared" si="24"/>
        <v/>
      </c>
      <c r="M115" s="1564" t="str">
        <f t="shared" si="25"/>
        <v/>
      </c>
      <c r="O115" s="1564" t="str">
        <f t="shared" si="26"/>
        <v/>
      </c>
      <c r="Q115" s="1564" t="str">
        <f t="shared" si="27"/>
        <v/>
      </c>
      <c r="S115" s="1564" t="str">
        <f t="shared" si="28"/>
        <v/>
      </c>
      <c r="U115" s="1564" t="str">
        <f t="shared" si="29"/>
        <v/>
      </c>
      <c r="W115" s="1564" t="str">
        <f t="shared" si="30"/>
        <v/>
      </c>
      <c r="Y115" s="1564" t="str">
        <f t="shared" si="31"/>
        <v/>
      </c>
      <c r="AA115" s="1564" t="str">
        <f t="shared" si="32"/>
        <v/>
      </c>
      <c r="AC115" s="1564" t="str">
        <f t="shared" si="33"/>
        <v/>
      </c>
      <c r="AE115" s="1564" t="str">
        <f t="shared" si="34"/>
        <v/>
      </c>
      <c r="AG115" s="1564" t="str">
        <f t="shared" si="35"/>
        <v/>
      </c>
      <c r="AI115" s="1564" t="str">
        <f t="shared" si="36"/>
        <v/>
      </c>
      <c r="AK115" s="1564" t="str">
        <f t="shared" si="37"/>
        <v/>
      </c>
      <c r="AM115" s="1564" t="str">
        <f t="shared" si="38"/>
        <v/>
      </c>
      <c r="AO115" s="1564" t="str">
        <f t="shared" si="39"/>
        <v/>
      </c>
      <c r="AQ115" s="1564" t="str">
        <f t="shared" si="40"/>
        <v/>
      </c>
    </row>
    <row r="116" spans="5:43">
      <c r="E116" s="1564" t="str">
        <f t="shared" si="42"/>
        <v/>
      </c>
      <c r="G116" s="1564" t="str">
        <f t="shared" si="42"/>
        <v/>
      </c>
      <c r="I116" s="1564" t="str">
        <f t="shared" si="23"/>
        <v/>
      </c>
      <c r="K116" s="1564" t="str">
        <f t="shared" si="24"/>
        <v/>
      </c>
      <c r="M116" s="1564" t="str">
        <f t="shared" si="25"/>
        <v/>
      </c>
      <c r="O116" s="1564" t="str">
        <f t="shared" si="26"/>
        <v/>
      </c>
      <c r="Q116" s="1564" t="str">
        <f t="shared" si="27"/>
        <v/>
      </c>
      <c r="S116" s="1564" t="str">
        <f t="shared" si="28"/>
        <v/>
      </c>
      <c r="U116" s="1564" t="str">
        <f t="shared" si="29"/>
        <v/>
      </c>
      <c r="W116" s="1564" t="str">
        <f t="shared" si="30"/>
        <v/>
      </c>
      <c r="Y116" s="1564" t="str">
        <f t="shared" si="31"/>
        <v/>
      </c>
      <c r="AA116" s="1564" t="str">
        <f t="shared" si="32"/>
        <v/>
      </c>
      <c r="AC116" s="1564" t="str">
        <f t="shared" si="33"/>
        <v/>
      </c>
      <c r="AE116" s="1564" t="str">
        <f t="shared" si="34"/>
        <v/>
      </c>
      <c r="AG116" s="1564" t="str">
        <f t="shared" si="35"/>
        <v/>
      </c>
      <c r="AI116" s="1564" t="str">
        <f t="shared" si="36"/>
        <v/>
      </c>
      <c r="AK116" s="1564" t="str">
        <f t="shared" si="37"/>
        <v/>
      </c>
      <c r="AM116" s="1564" t="str">
        <f t="shared" si="38"/>
        <v/>
      </c>
      <c r="AO116" s="1564" t="str">
        <f t="shared" si="39"/>
        <v/>
      </c>
      <c r="AQ116" s="1564" t="str">
        <f t="shared" si="40"/>
        <v/>
      </c>
    </row>
    <row r="117" spans="5:43">
      <c r="E117" s="1564" t="str">
        <f t="shared" si="42"/>
        <v/>
      </c>
      <c r="G117" s="1564" t="str">
        <f t="shared" si="42"/>
        <v/>
      </c>
      <c r="I117" s="1564" t="str">
        <f t="shared" si="23"/>
        <v/>
      </c>
      <c r="K117" s="1564" t="str">
        <f t="shared" si="24"/>
        <v/>
      </c>
      <c r="M117" s="1564" t="str">
        <f t="shared" si="25"/>
        <v/>
      </c>
      <c r="O117" s="1564" t="str">
        <f t="shared" si="26"/>
        <v/>
      </c>
      <c r="Q117" s="1564" t="str">
        <f t="shared" si="27"/>
        <v/>
      </c>
      <c r="S117" s="1564" t="str">
        <f t="shared" si="28"/>
        <v/>
      </c>
      <c r="U117" s="1564" t="str">
        <f t="shared" si="29"/>
        <v/>
      </c>
      <c r="W117" s="1564" t="str">
        <f t="shared" si="30"/>
        <v/>
      </c>
      <c r="Y117" s="1564" t="str">
        <f t="shared" si="31"/>
        <v/>
      </c>
      <c r="AA117" s="1564" t="str">
        <f t="shared" si="32"/>
        <v/>
      </c>
      <c r="AC117" s="1564" t="str">
        <f t="shared" si="33"/>
        <v/>
      </c>
      <c r="AE117" s="1564" t="str">
        <f t="shared" si="34"/>
        <v/>
      </c>
      <c r="AG117" s="1564" t="str">
        <f t="shared" si="35"/>
        <v/>
      </c>
      <c r="AI117" s="1564" t="str">
        <f t="shared" si="36"/>
        <v/>
      </c>
      <c r="AK117" s="1564" t="str">
        <f t="shared" si="37"/>
        <v/>
      </c>
      <c r="AM117" s="1564" t="str">
        <f t="shared" si="38"/>
        <v/>
      </c>
      <c r="AO117" s="1564" t="str">
        <f t="shared" si="39"/>
        <v/>
      </c>
      <c r="AQ117" s="1564" t="str">
        <f t="shared" si="40"/>
        <v/>
      </c>
    </row>
    <row r="118" spans="5:43">
      <c r="E118" s="1564" t="str">
        <f t="shared" si="42"/>
        <v/>
      </c>
      <c r="G118" s="1564" t="str">
        <f t="shared" si="42"/>
        <v/>
      </c>
      <c r="I118" s="1564" t="str">
        <f t="shared" si="23"/>
        <v/>
      </c>
      <c r="K118" s="1564" t="str">
        <f t="shared" si="24"/>
        <v/>
      </c>
      <c r="M118" s="1564" t="str">
        <f t="shared" si="25"/>
        <v/>
      </c>
      <c r="O118" s="1564" t="str">
        <f t="shared" si="26"/>
        <v/>
      </c>
      <c r="Q118" s="1564" t="str">
        <f t="shared" si="27"/>
        <v/>
      </c>
      <c r="S118" s="1564" t="str">
        <f t="shared" si="28"/>
        <v/>
      </c>
      <c r="U118" s="1564" t="str">
        <f t="shared" si="29"/>
        <v/>
      </c>
      <c r="W118" s="1564" t="str">
        <f t="shared" si="30"/>
        <v/>
      </c>
      <c r="Y118" s="1564" t="str">
        <f t="shared" si="31"/>
        <v/>
      </c>
      <c r="AA118" s="1564" t="str">
        <f t="shared" si="32"/>
        <v/>
      </c>
      <c r="AC118" s="1564" t="str">
        <f t="shared" si="33"/>
        <v/>
      </c>
      <c r="AE118" s="1564" t="str">
        <f t="shared" si="34"/>
        <v/>
      </c>
      <c r="AG118" s="1564" t="str">
        <f t="shared" si="35"/>
        <v/>
      </c>
      <c r="AI118" s="1564" t="str">
        <f t="shared" si="36"/>
        <v/>
      </c>
      <c r="AK118" s="1564" t="str">
        <f t="shared" si="37"/>
        <v/>
      </c>
      <c r="AM118" s="1564" t="str">
        <f t="shared" si="38"/>
        <v/>
      </c>
      <c r="AO118" s="1564" t="str">
        <f t="shared" si="39"/>
        <v/>
      </c>
      <c r="AQ118" s="1564" t="str">
        <f t="shared" si="40"/>
        <v/>
      </c>
    </row>
    <row r="119" spans="5:43">
      <c r="E119" s="1564" t="str">
        <f t="shared" si="42"/>
        <v/>
      </c>
      <c r="G119" s="1564" t="str">
        <f t="shared" si="42"/>
        <v/>
      </c>
      <c r="I119" s="1564" t="str">
        <f t="shared" si="23"/>
        <v/>
      </c>
      <c r="K119" s="1564" t="str">
        <f t="shared" si="24"/>
        <v/>
      </c>
      <c r="M119" s="1564" t="str">
        <f t="shared" si="25"/>
        <v/>
      </c>
      <c r="O119" s="1564" t="str">
        <f t="shared" si="26"/>
        <v/>
      </c>
      <c r="Q119" s="1564" t="str">
        <f t="shared" si="27"/>
        <v/>
      </c>
      <c r="S119" s="1564" t="str">
        <f t="shared" si="28"/>
        <v/>
      </c>
      <c r="U119" s="1564" t="str">
        <f t="shared" si="29"/>
        <v/>
      </c>
      <c r="W119" s="1564" t="str">
        <f t="shared" si="30"/>
        <v/>
      </c>
      <c r="Y119" s="1564" t="str">
        <f t="shared" si="31"/>
        <v/>
      </c>
      <c r="AA119" s="1564" t="str">
        <f t="shared" si="32"/>
        <v/>
      </c>
      <c r="AC119" s="1564" t="str">
        <f t="shared" si="33"/>
        <v/>
      </c>
      <c r="AE119" s="1564" t="str">
        <f t="shared" si="34"/>
        <v/>
      </c>
      <c r="AG119" s="1564" t="str">
        <f t="shared" si="35"/>
        <v/>
      </c>
      <c r="AI119" s="1564" t="str">
        <f t="shared" si="36"/>
        <v/>
      </c>
      <c r="AK119" s="1564" t="str">
        <f t="shared" si="37"/>
        <v/>
      </c>
      <c r="AM119" s="1564" t="str">
        <f t="shared" si="38"/>
        <v/>
      </c>
      <c r="AO119" s="1564" t="str">
        <f t="shared" si="39"/>
        <v/>
      </c>
      <c r="AQ119" s="1564" t="str">
        <f t="shared" si="40"/>
        <v/>
      </c>
    </row>
    <row r="120" spans="5:43">
      <c r="E120" s="1564" t="str">
        <f t="shared" si="42"/>
        <v/>
      </c>
      <c r="G120" s="1564" t="str">
        <f t="shared" si="42"/>
        <v/>
      </c>
      <c r="I120" s="1564" t="str">
        <f t="shared" si="23"/>
        <v/>
      </c>
      <c r="K120" s="1564" t="str">
        <f t="shared" si="24"/>
        <v/>
      </c>
      <c r="M120" s="1564" t="str">
        <f t="shared" si="25"/>
        <v/>
      </c>
      <c r="O120" s="1564" t="str">
        <f t="shared" si="26"/>
        <v/>
      </c>
      <c r="Q120" s="1564" t="str">
        <f t="shared" si="27"/>
        <v/>
      </c>
      <c r="S120" s="1564" t="str">
        <f t="shared" si="28"/>
        <v/>
      </c>
      <c r="U120" s="1564" t="str">
        <f t="shared" si="29"/>
        <v/>
      </c>
      <c r="W120" s="1564" t="str">
        <f t="shared" si="30"/>
        <v/>
      </c>
      <c r="Y120" s="1564" t="str">
        <f t="shared" si="31"/>
        <v/>
      </c>
      <c r="AA120" s="1564" t="str">
        <f t="shared" si="32"/>
        <v/>
      </c>
      <c r="AC120" s="1564" t="str">
        <f t="shared" si="33"/>
        <v/>
      </c>
      <c r="AE120" s="1564" t="str">
        <f t="shared" si="34"/>
        <v/>
      </c>
      <c r="AG120" s="1564" t="str">
        <f t="shared" si="35"/>
        <v/>
      </c>
      <c r="AI120" s="1564" t="str">
        <f t="shared" si="36"/>
        <v/>
      </c>
      <c r="AK120" s="1564" t="str">
        <f t="shared" si="37"/>
        <v/>
      </c>
      <c r="AM120" s="1564" t="str">
        <f t="shared" si="38"/>
        <v/>
      </c>
      <c r="AO120" s="1564" t="str">
        <f t="shared" si="39"/>
        <v/>
      </c>
      <c r="AQ120" s="1564" t="str">
        <f t="shared" si="40"/>
        <v/>
      </c>
    </row>
    <row r="121" spans="5:43">
      <c r="E121" s="1564" t="str">
        <f t="shared" si="42"/>
        <v/>
      </c>
      <c r="G121" s="1564" t="str">
        <f t="shared" si="42"/>
        <v/>
      </c>
      <c r="I121" s="1564" t="str">
        <f t="shared" si="23"/>
        <v/>
      </c>
      <c r="K121" s="1564" t="str">
        <f t="shared" si="24"/>
        <v/>
      </c>
      <c r="M121" s="1564" t="str">
        <f t="shared" si="25"/>
        <v/>
      </c>
      <c r="O121" s="1564" t="str">
        <f t="shared" si="26"/>
        <v/>
      </c>
      <c r="Q121" s="1564" t="str">
        <f t="shared" si="27"/>
        <v/>
      </c>
      <c r="S121" s="1564" t="str">
        <f t="shared" si="28"/>
        <v/>
      </c>
      <c r="U121" s="1564" t="str">
        <f t="shared" si="29"/>
        <v/>
      </c>
      <c r="W121" s="1564" t="str">
        <f t="shared" si="30"/>
        <v/>
      </c>
      <c r="Y121" s="1564" t="str">
        <f t="shared" si="31"/>
        <v/>
      </c>
      <c r="AA121" s="1564" t="str">
        <f t="shared" si="32"/>
        <v/>
      </c>
      <c r="AC121" s="1564" t="str">
        <f t="shared" si="33"/>
        <v/>
      </c>
      <c r="AE121" s="1564" t="str">
        <f t="shared" si="34"/>
        <v/>
      </c>
      <c r="AG121" s="1564" t="str">
        <f t="shared" si="35"/>
        <v/>
      </c>
      <c r="AI121" s="1564" t="str">
        <f t="shared" si="36"/>
        <v/>
      </c>
      <c r="AK121" s="1564" t="str">
        <f t="shared" si="37"/>
        <v/>
      </c>
      <c r="AM121" s="1564" t="str">
        <f t="shared" si="38"/>
        <v/>
      </c>
      <c r="AO121" s="1564" t="str">
        <f t="shared" si="39"/>
        <v/>
      </c>
      <c r="AQ121" s="1564" t="str">
        <f t="shared" si="40"/>
        <v/>
      </c>
    </row>
    <row r="122" spans="5:43">
      <c r="E122" s="1564" t="str">
        <f t="shared" si="42"/>
        <v/>
      </c>
      <c r="G122" s="1564" t="str">
        <f t="shared" si="42"/>
        <v/>
      </c>
      <c r="I122" s="1564" t="str">
        <f t="shared" si="23"/>
        <v/>
      </c>
      <c r="K122" s="1564" t="str">
        <f t="shared" si="24"/>
        <v/>
      </c>
      <c r="M122" s="1564" t="str">
        <f t="shared" si="25"/>
        <v/>
      </c>
      <c r="O122" s="1564" t="str">
        <f t="shared" si="26"/>
        <v/>
      </c>
      <c r="Q122" s="1564" t="str">
        <f t="shared" si="27"/>
        <v/>
      </c>
      <c r="S122" s="1564" t="str">
        <f t="shared" si="28"/>
        <v/>
      </c>
      <c r="U122" s="1564" t="str">
        <f t="shared" si="29"/>
        <v/>
      </c>
      <c r="W122" s="1564" t="str">
        <f t="shared" si="30"/>
        <v/>
      </c>
      <c r="Y122" s="1564" t="str">
        <f t="shared" si="31"/>
        <v/>
      </c>
      <c r="AA122" s="1564" t="str">
        <f t="shared" si="32"/>
        <v/>
      </c>
      <c r="AC122" s="1564" t="str">
        <f t="shared" si="33"/>
        <v/>
      </c>
      <c r="AE122" s="1564" t="str">
        <f t="shared" si="34"/>
        <v/>
      </c>
      <c r="AG122" s="1564" t="str">
        <f t="shared" si="35"/>
        <v/>
      </c>
      <c r="AI122" s="1564" t="str">
        <f t="shared" si="36"/>
        <v/>
      </c>
      <c r="AK122" s="1564" t="str">
        <f t="shared" si="37"/>
        <v/>
      </c>
      <c r="AM122" s="1564" t="str">
        <f t="shared" si="38"/>
        <v/>
      </c>
      <c r="AO122" s="1564" t="str">
        <f t="shared" si="39"/>
        <v/>
      </c>
      <c r="AQ122" s="1564" t="str">
        <f t="shared" si="40"/>
        <v/>
      </c>
    </row>
    <row r="123" spans="5:43">
      <c r="E123" s="1564" t="str">
        <f t="shared" si="42"/>
        <v/>
      </c>
      <c r="G123" s="1564" t="str">
        <f t="shared" si="42"/>
        <v/>
      </c>
      <c r="I123" s="1564" t="str">
        <f t="shared" si="23"/>
        <v/>
      </c>
      <c r="K123" s="1564" t="str">
        <f t="shared" si="24"/>
        <v/>
      </c>
      <c r="M123" s="1564" t="str">
        <f t="shared" si="25"/>
        <v/>
      </c>
      <c r="O123" s="1564" t="str">
        <f t="shared" si="26"/>
        <v/>
      </c>
      <c r="Q123" s="1564" t="str">
        <f t="shared" si="27"/>
        <v/>
      </c>
      <c r="S123" s="1564" t="str">
        <f t="shared" si="28"/>
        <v/>
      </c>
      <c r="U123" s="1564" t="str">
        <f t="shared" si="29"/>
        <v/>
      </c>
      <c r="W123" s="1564" t="str">
        <f t="shared" si="30"/>
        <v/>
      </c>
      <c r="Y123" s="1564" t="str">
        <f t="shared" si="31"/>
        <v/>
      </c>
      <c r="AA123" s="1564" t="str">
        <f t="shared" si="32"/>
        <v/>
      </c>
      <c r="AC123" s="1564" t="str">
        <f t="shared" si="33"/>
        <v/>
      </c>
      <c r="AE123" s="1564" t="str">
        <f t="shared" si="34"/>
        <v/>
      </c>
      <c r="AG123" s="1564" t="str">
        <f t="shared" si="35"/>
        <v/>
      </c>
      <c r="AI123" s="1564" t="str">
        <f t="shared" si="36"/>
        <v/>
      </c>
      <c r="AK123" s="1564" t="str">
        <f t="shared" si="37"/>
        <v/>
      </c>
      <c r="AM123" s="1564" t="str">
        <f t="shared" si="38"/>
        <v/>
      </c>
      <c r="AO123" s="1564" t="str">
        <f t="shared" si="39"/>
        <v/>
      </c>
      <c r="AQ123" s="1564" t="str">
        <f t="shared" si="40"/>
        <v/>
      </c>
    </row>
    <row r="124" spans="5:43">
      <c r="E124" s="1564" t="str">
        <f t="shared" si="42"/>
        <v/>
      </c>
      <c r="G124" s="1564" t="str">
        <f t="shared" si="42"/>
        <v/>
      </c>
      <c r="I124" s="1564" t="str">
        <f t="shared" si="23"/>
        <v/>
      </c>
      <c r="K124" s="1564" t="str">
        <f t="shared" si="24"/>
        <v/>
      </c>
      <c r="M124" s="1564" t="str">
        <f t="shared" si="25"/>
        <v/>
      </c>
      <c r="O124" s="1564" t="str">
        <f t="shared" si="26"/>
        <v/>
      </c>
      <c r="Q124" s="1564" t="str">
        <f t="shared" si="27"/>
        <v/>
      </c>
      <c r="S124" s="1564" t="str">
        <f t="shared" si="28"/>
        <v/>
      </c>
      <c r="U124" s="1564" t="str">
        <f t="shared" si="29"/>
        <v/>
      </c>
      <c r="W124" s="1564" t="str">
        <f t="shared" si="30"/>
        <v/>
      </c>
      <c r="Y124" s="1564" t="str">
        <f t="shared" si="31"/>
        <v/>
      </c>
      <c r="AA124" s="1564" t="str">
        <f t="shared" si="32"/>
        <v/>
      </c>
      <c r="AC124" s="1564" t="str">
        <f t="shared" si="33"/>
        <v/>
      </c>
      <c r="AE124" s="1564" t="str">
        <f t="shared" si="34"/>
        <v/>
      </c>
      <c r="AG124" s="1564" t="str">
        <f t="shared" si="35"/>
        <v/>
      </c>
      <c r="AI124" s="1564" t="str">
        <f t="shared" si="36"/>
        <v/>
      </c>
      <c r="AK124" s="1564" t="str">
        <f t="shared" si="37"/>
        <v/>
      </c>
      <c r="AM124" s="1564" t="str">
        <f t="shared" si="38"/>
        <v/>
      </c>
      <c r="AO124" s="1564" t="str">
        <f t="shared" si="39"/>
        <v/>
      </c>
      <c r="AQ124" s="1564" t="str">
        <f t="shared" si="40"/>
        <v/>
      </c>
    </row>
    <row r="125" spans="5:43">
      <c r="E125" s="1564" t="str">
        <f t="shared" ref="E125:G140" si="43">IF(OR($B125=0,D125=0),"",D125/$B125)</f>
        <v/>
      </c>
      <c r="G125" s="1564" t="str">
        <f t="shared" si="43"/>
        <v/>
      </c>
      <c r="I125" s="1564" t="str">
        <f t="shared" si="23"/>
        <v/>
      </c>
      <c r="K125" s="1564" t="str">
        <f t="shared" si="24"/>
        <v/>
      </c>
      <c r="M125" s="1564" t="str">
        <f t="shared" si="25"/>
        <v/>
      </c>
      <c r="O125" s="1564" t="str">
        <f t="shared" si="26"/>
        <v/>
      </c>
      <c r="Q125" s="1564" t="str">
        <f t="shared" si="27"/>
        <v/>
      </c>
      <c r="S125" s="1564" t="str">
        <f t="shared" si="28"/>
        <v/>
      </c>
      <c r="U125" s="1564" t="str">
        <f t="shared" si="29"/>
        <v/>
      </c>
      <c r="W125" s="1564" t="str">
        <f t="shared" si="30"/>
        <v/>
      </c>
      <c r="Y125" s="1564" t="str">
        <f t="shared" si="31"/>
        <v/>
      </c>
      <c r="AA125" s="1564" t="str">
        <f t="shared" si="32"/>
        <v/>
      </c>
      <c r="AC125" s="1564" t="str">
        <f t="shared" si="33"/>
        <v/>
      </c>
      <c r="AE125" s="1564" t="str">
        <f t="shared" si="34"/>
        <v/>
      </c>
      <c r="AG125" s="1564" t="str">
        <f t="shared" si="35"/>
        <v/>
      </c>
      <c r="AI125" s="1564" t="str">
        <f t="shared" si="36"/>
        <v/>
      </c>
      <c r="AK125" s="1564" t="str">
        <f t="shared" si="37"/>
        <v/>
      </c>
      <c r="AM125" s="1564" t="str">
        <f t="shared" si="38"/>
        <v/>
      </c>
      <c r="AO125" s="1564" t="str">
        <f t="shared" si="39"/>
        <v/>
      </c>
      <c r="AQ125" s="1564" t="str">
        <f t="shared" si="40"/>
        <v/>
      </c>
    </row>
    <row r="126" spans="5:43">
      <c r="E126" s="1564" t="str">
        <f t="shared" si="43"/>
        <v/>
      </c>
      <c r="G126" s="1564" t="str">
        <f t="shared" si="43"/>
        <v/>
      </c>
      <c r="I126" s="1564" t="str">
        <f t="shared" si="23"/>
        <v/>
      </c>
      <c r="K126" s="1564" t="str">
        <f t="shared" si="24"/>
        <v/>
      </c>
      <c r="M126" s="1564" t="str">
        <f t="shared" si="25"/>
        <v/>
      </c>
      <c r="O126" s="1564" t="str">
        <f t="shared" si="26"/>
        <v/>
      </c>
      <c r="Q126" s="1564" t="str">
        <f t="shared" si="27"/>
        <v/>
      </c>
      <c r="S126" s="1564" t="str">
        <f t="shared" si="28"/>
        <v/>
      </c>
      <c r="U126" s="1564" t="str">
        <f t="shared" si="29"/>
        <v/>
      </c>
      <c r="W126" s="1564" t="str">
        <f t="shared" si="30"/>
        <v/>
      </c>
      <c r="Y126" s="1564" t="str">
        <f t="shared" si="31"/>
        <v/>
      </c>
      <c r="AA126" s="1564" t="str">
        <f t="shared" si="32"/>
        <v/>
      </c>
      <c r="AC126" s="1564" t="str">
        <f t="shared" si="33"/>
        <v/>
      </c>
      <c r="AE126" s="1564" t="str">
        <f t="shared" si="34"/>
        <v/>
      </c>
      <c r="AG126" s="1564" t="str">
        <f t="shared" si="35"/>
        <v/>
      </c>
      <c r="AI126" s="1564" t="str">
        <f t="shared" si="36"/>
        <v/>
      </c>
      <c r="AK126" s="1564" t="str">
        <f t="shared" si="37"/>
        <v/>
      </c>
      <c r="AM126" s="1564" t="str">
        <f t="shared" si="38"/>
        <v/>
      </c>
      <c r="AO126" s="1564" t="str">
        <f t="shared" si="39"/>
        <v/>
      </c>
      <c r="AQ126" s="1564" t="str">
        <f t="shared" si="40"/>
        <v/>
      </c>
    </row>
    <row r="127" spans="5:43">
      <c r="E127" s="1564" t="str">
        <f t="shared" si="43"/>
        <v/>
      </c>
      <c r="G127" s="1564" t="str">
        <f t="shared" si="43"/>
        <v/>
      </c>
      <c r="I127" s="1564" t="str">
        <f t="shared" si="23"/>
        <v/>
      </c>
      <c r="K127" s="1564" t="str">
        <f t="shared" si="24"/>
        <v/>
      </c>
      <c r="M127" s="1564" t="str">
        <f t="shared" si="25"/>
        <v/>
      </c>
      <c r="O127" s="1564" t="str">
        <f t="shared" si="26"/>
        <v/>
      </c>
      <c r="Q127" s="1564" t="str">
        <f t="shared" si="27"/>
        <v/>
      </c>
      <c r="S127" s="1564" t="str">
        <f t="shared" si="28"/>
        <v/>
      </c>
      <c r="U127" s="1564" t="str">
        <f t="shared" si="29"/>
        <v/>
      </c>
      <c r="W127" s="1564" t="str">
        <f t="shared" si="30"/>
        <v/>
      </c>
      <c r="Y127" s="1564" t="str">
        <f t="shared" si="31"/>
        <v/>
      </c>
      <c r="AA127" s="1564" t="str">
        <f t="shared" si="32"/>
        <v/>
      </c>
      <c r="AC127" s="1564" t="str">
        <f t="shared" si="33"/>
        <v/>
      </c>
      <c r="AE127" s="1564" t="str">
        <f t="shared" si="34"/>
        <v/>
      </c>
      <c r="AG127" s="1564" t="str">
        <f t="shared" si="35"/>
        <v/>
      </c>
      <c r="AI127" s="1564" t="str">
        <f t="shared" si="36"/>
        <v/>
      </c>
      <c r="AK127" s="1564" t="str">
        <f t="shared" si="37"/>
        <v/>
      </c>
      <c r="AM127" s="1564" t="str">
        <f t="shared" si="38"/>
        <v/>
      </c>
      <c r="AO127" s="1564" t="str">
        <f t="shared" si="39"/>
        <v/>
      </c>
      <c r="AQ127" s="1564" t="str">
        <f t="shared" si="40"/>
        <v/>
      </c>
    </row>
    <row r="128" spans="5:43">
      <c r="E128" s="1564" t="str">
        <f t="shared" si="43"/>
        <v/>
      </c>
      <c r="G128" s="1564" t="str">
        <f t="shared" si="43"/>
        <v/>
      </c>
      <c r="I128" s="1564" t="str">
        <f t="shared" si="23"/>
        <v/>
      </c>
      <c r="K128" s="1564" t="str">
        <f t="shared" si="24"/>
        <v/>
      </c>
      <c r="M128" s="1564" t="str">
        <f t="shared" si="25"/>
        <v/>
      </c>
      <c r="O128" s="1564" t="str">
        <f t="shared" si="26"/>
        <v/>
      </c>
      <c r="Q128" s="1564" t="str">
        <f t="shared" si="27"/>
        <v/>
      </c>
      <c r="S128" s="1564" t="str">
        <f t="shared" si="28"/>
        <v/>
      </c>
      <c r="U128" s="1564" t="str">
        <f t="shared" si="29"/>
        <v/>
      </c>
      <c r="W128" s="1564" t="str">
        <f t="shared" si="30"/>
        <v/>
      </c>
      <c r="Y128" s="1564" t="str">
        <f t="shared" si="31"/>
        <v/>
      </c>
      <c r="AA128" s="1564" t="str">
        <f t="shared" si="32"/>
        <v/>
      </c>
      <c r="AC128" s="1564" t="str">
        <f t="shared" si="33"/>
        <v/>
      </c>
      <c r="AE128" s="1564" t="str">
        <f t="shared" si="34"/>
        <v/>
      </c>
      <c r="AG128" s="1564" t="str">
        <f t="shared" si="35"/>
        <v/>
      </c>
      <c r="AI128" s="1564" t="str">
        <f t="shared" si="36"/>
        <v/>
      </c>
      <c r="AK128" s="1564" t="str">
        <f t="shared" si="37"/>
        <v/>
      </c>
      <c r="AM128" s="1564" t="str">
        <f t="shared" si="38"/>
        <v/>
      </c>
      <c r="AO128" s="1564" t="str">
        <f t="shared" si="39"/>
        <v/>
      </c>
      <c r="AQ128" s="1564" t="str">
        <f t="shared" si="40"/>
        <v/>
      </c>
    </row>
    <row r="129" spans="5:43">
      <c r="E129" s="1564" t="str">
        <f t="shared" si="43"/>
        <v/>
      </c>
      <c r="G129" s="1564" t="str">
        <f t="shared" si="43"/>
        <v/>
      </c>
      <c r="I129" s="1564" t="str">
        <f t="shared" si="23"/>
        <v/>
      </c>
      <c r="K129" s="1564" t="str">
        <f t="shared" si="24"/>
        <v/>
      </c>
      <c r="M129" s="1564" t="str">
        <f t="shared" si="25"/>
        <v/>
      </c>
      <c r="O129" s="1564" t="str">
        <f t="shared" si="26"/>
        <v/>
      </c>
      <c r="Q129" s="1564" t="str">
        <f t="shared" si="27"/>
        <v/>
      </c>
      <c r="S129" s="1564" t="str">
        <f t="shared" si="28"/>
        <v/>
      </c>
      <c r="U129" s="1564" t="str">
        <f t="shared" si="29"/>
        <v/>
      </c>
      <c r="W129" s="1564" t="str">
        <f t="shared" si="30"/>
        <v/>
      </c>
      <c r="Y129" s="1564" t="str">
        <f t="shared" si="31"/>
        <v/>
      </c>
      <c r="AA129" s="1564" t="str">
        <f t="shared" si="32"/>
        <v/>
      </c>
      <c r="AC129" s="1564" t="str">
        <f t="shared" si="33"/>
        <v/>
      </c>
      <c r="AE129" s="1564" t="str">
        <f t="shared" si="34"/>
        <v/>
      </c>
      <c r="AG129" s="1564" t="str">
        <f t="shared" si="35"/>
        <v/>
      </c>
      <c r="AI129" s="1564" t="str">
        <f t="shared" si="36"/>
        <v/>
      </c>
      <c r="AK129" s="1564" t="str">
        <f t="shared" si="37"/>
        <v/>
      </c>
      <c r="AM129" s="1564" t="str">
        <f t="shared" si="38"/>
        <v/>
      </c>
      <c r="AO129" s="1564" t="str">
        <f t="shared" si="39"/>
        <v/>
      </c>
      <c r="AQ129" s="1564" t="str">
        <f t="shared" si="40"/>
        <v/>
      </c>
    </row>
    <row r="130" spans="5:43">
      <c r="E130" s="1564" t="str">
        <f t="shared" si="43"/>
        <v/>
      </c>
      <c r="G130" s="1564" t="str">
        <f t="shared" si="43"/>
        <v/>
      </c>
      <c r="I130" s="1564" t="str">
        <f t="shared" si="23"/>
        <v/>
      </c>
      <c r="K130" s="1564" t="str">
        <f t="shared" si="24"/>
        <v/>
      </c>
      <c r="M130" s="1564" t="str">
        <f t="shared" si="25"/>
        <v/>
      </c>
      <c r="O130" s="1564" t="str">
        <f t="shared" si="26"/>
        <v/>
      </c>
      <c r="Q130" s="1564" t="str">
        <f t="shared" si="27"/>
        <v/>
      </c>
      <c r="S130" s="1564" t="str">
        <f t="shared" si="28"/>
        <v/>
      </c>
      <c r="U130" s="1564" t="str">
        <f t="shared" si="29"/>
        <v/>
      </c>
      <c r="W130" s="1564" t="str">
        <f t="shared" si="30"/>
        <v/>
      </c>
      <c r="Y130" s="1564" t="str">
        <f t="shared" si="31"/>
        <v/>
      </c>
      <c r="AA130" s="1564" t="str">
        <f t="shared" si="32"/>
        <v/>
      </c>
      <c r="AC130" s="1564" t="str">
        <f t="shared" si="33"/>
        <v/>
      </c>
      <c r="AE130" s="1564" t="str">
        <f t="shared" si="34"/>
        <v/>
      </c>
      <c r="AG130" s="1564" t="str">
        <f t="shared" si="35"/>
        <v/>
      </c>
      <c r="AI130" s="1564" t="str">
        <f t="shared" si="36"/>
        <v/>
      </c>
      <c r="AK130" s="1564" t="str">
        <f t="shared" si="37"/>
        <v/>
      </c>
      <c r="AM130" s="1564" t="str">
        <f t="shared" si="38"/>
        <v/>
      </c>
      <c r="AO130" s="1564" t="str">
        <f t="shared" si="39"/>
        <v/>
      </c>
      <c r="AQ130" s="1564" t="str">
        <f t="shared" si="40"/>
        <v/>
      </c>
    </row>
    <row r="131" spans="5:43">
      <c r="E131" s="1564" t="str">
        <f t="shared" si="43"/>
        <v/>
      </c>
      <c r="G131" s="1564" t="str">
        <f t="shared" si="43"/>
        <v/>
      </c>
      <c r="I131" s="1564" t="str">
        <f t="shared" si="23"/>
        <v/>
      </c>
      <c r="K131" s="1564" t="str">
        <f t="shared" si="24"/>
        <v/>
      </c>
      <c r="M131" s="1564" t="str">
        <f t="shared" si="25"/>
        <v/>
      </c>
      <c r="O131" s="1564" t="str">
        <f t="shared" si="26"/>
        <v/>
      </c>
      <c r="Q131" s="1564" t="str">
        <f t="shared" si="27"/>
        <v/>
      </c>
      <c r="S131" s="1564" t="str">
        <f t="shared" si="28"/>
        <v/>
      </c>
      <c r="U131" s="1564" t="str">
        <f t="shared" si="29"/>
        <v/>
      </c>
      <c r="W131" s="1564" t="str">
        <f t="shared" si="30"/>
        <v/>
      </c>
      <c r="Y131" s="1564" t="str">
        <f t="shared" si="31"/>
        <v/>
      </c>
      <c r="AA131" s="1564" t="str">
        <f t="shared" si="32"/>
        <v/>
      </c>
      <c r="AC131" s="1564" t="str">
        <f t="shared" si="33"/>
        <v/>
      </c>
      <c r="AE131" s="1564" t="str">
        <f t="shared" si="34"/>
        <v/>
      </c>
      <c r="AG131" s="1564" t="str">
        <f t="shared" si="35"/>
        <v/>
      </c>
      <c r="AI131" s="1564" t="str">
        <f t="shared" si="36"/>
        <v/>
      </c>
      <c r="AK131" s="1564" t="str">
        <f t="shared" si="37"/>
        <v/>
      </c>
      <c r="AM131" s="1564" t="str">
        <f t="shared" si="38"/>
        <v/>
      </c>
      <c r="AO131" s="1564" t="str">
        <f t="shared" si="39"/>
        <v/>
      </c>
      <c r="AQ131" s="1564" t="str">
        <f t="shared" si="40"/>
        <v/>
      </c>
    </row>
    <row r="132" spans="5:43">
      <c r="E132" s="1564" t="str">
        <f t="shared" si="43"/>
        <v/>
      </c>
      <c r="G132" s="1564" t="str">
        <f t="shared" si="43"/>
        <v/>
      </c>
      <c r="I132" s="1564" t="str">
        <f t="shared" si="23"/>
        <v/>
      </c>
      <c r="K132" s="1564" t="str">
        <f t="shared" si="24"/>
        <v/>
      </c>
      <c r="M132" s="1564" t="str">
        <f t="shared" si="25"/>
        <v/>
      </c>
      <c r="O132" s="1564" t="str">
        <f t="shared" si="26"/>
        <v/>
      </c>
      <c r="Q132" s="1564" t="str">
        <f t="shared" si="27"/>
        <v/>
      </c>
      <c r="S132" s="1564" t="str">
        <f t="shared" si="28"/>
        <v/>
      </c>
      <c r="U132" s="1564" t="str">
        <f t="shared" si="29"/>
        <v/>
      </c>
      <c r="W132" s="1564" t="str">
        <f t="shared" si="30"/>
        <v/>
      </c>
      <c r="Y132" s="1564" t="str">
        <f t="shared" si="31"/>
        <v/>
      </c>
      <c r="AA132" s="1564" t="str">
        <f t="shared" si="32"/>
        <v/>
      </c>
      <c r="AC132" s="1564" t="str">
        <f t="shared" si="33"/>
        <v/>
      </c>
      <c r="AE132" s="1564" t="str">
        <f t="shared" si="34"/>
        <v/>
      </c>
      <c r="AG132" s="1564" t="str">
        <f t="shared" si="35"/>
        <v/>
      </c>
      <c r="AI132" s="1564" t="str">
        <f t="shared" si="36"/>
        <v/>
      </c>
      <c r="AK132" s="1564" t="str">
        <f t="shared" si="37"/>
        <v/>
      </c>
      <c r="AM132" s="1564" t="str">
        <f t="shared" si="38"/>
        <v/>
      </c>
      <c r="AO132" s="1564" t="str">
        <f t="shared" si="39"/>
        <v/>
      </c>
      <c r="AQ132" s="1564" t="str">
        <f t="shared" si="40"/>
        <v/>
      </c>
    </row>
    <row r="133" spans="5:43">
      <c r="E133" s="1564" t="str">
        <f t="shared" si="43"/>
        <v/>
      </c>
      <c r="G133" s="1564" t="str">
        <f t="shared" si="43"/>
        <v/>
      </c>
      <c r="I133" s="1564" t="str">
        <f t="shared" si="23"/>
        <v/>
      </c>
      <c r="K133" s="1564" t="str">
        <f t="shared" si="24"/>
        <v/>
      </c>
      <c r="M133" s="1564" t="str">
        <f t="shared" si="25"/>
        <v/>
      </c>
      <c r="O133" s="1564" t="str">
        <f t="shared" si="26"/>
        <v/>
      </c>
      <c r="Q133" s="1564" t="str">
        <f t="shared" si="27"/>
        <v/>
      </c>
      <c r="S133" s="1564" t="str">
        <f t="shared" si="28"/>
        <v/>
      </c>
      <c r="U133" s="1564" t="str">
        <f t="shared" si="29"/>
        <v/>
      </c>
      <c r="W133" s="1564" t="str">
        <f t="shared" si="30"/>
        <v/>
      </c>
      <c r="Y133" s="1564" t="str">
        <f t="shared" si="31"/>
        <v/>
      </c>
      <c r="AA133" s="1564" t="str">
        <f t="shared" si="32"/>
        <v/>
      </c>
      <c r="AC133" s="1564" t="str">
        <f t="shared" si="33"/>
        <v/>
      </c>
      <c r="AE133" s="1564" t="str">
        <f t="shared" si="34"/>
        <v/>
      </c>
      <c r="AG133" s="1564" t="str">
        <f t="shared" si="35"/>
        <v/>
      </c>
      <c r="AI133" s="1564" t="str">
        <f t="shared" si="36"/>
        <v/>
      </c>
      <c r="AK133" s="1564" t="str">
        <f t="shared" si="37"/>
        <v/>
      </c>
      <c r="AM133" s="1564" t="str">
        <f t="shared" si="38"/>
        <v/>
      </c>
      <c r="AO133" s="1564" t="str">
        <f t="shared" si="39"/>
        <v/>
      </c>
      <c r="AQ133" s="1564" t="str">
        <f t="shared" si="40"/>
        <v/>
      </c>
    </row>
    <row r="134" spans="5:43">
      <c r="E134" s="1564" t="str">
        <f t="shared" si="43"/>
        <v/>
      </c>
      <c r="G134" s="1564" t="str">
        <f t="shared" si="43"/>
        <v/>
      </c>
      <c r="I134" s="1564" t="str">
        <f t="shared" si="23"/>
        <v/>
      </c>
      <c r="K134" s="1564" t="str">
        <f t="shared" si="24"/>
        <v/>
      </c>
      <c r="M134" s="1564" t="str">
        <f t="shared" si="25"/>
        <v/>
      </c>
      <c r="O134" s="1564" t="str">
        <f t="shared" si="26"/>
        <v/>
      </c>
      <c r="Q134" s="1564" t="str">
        <f t="shared" si="27"/>
        <v/>
      </c>
      <c r="S134" s="1564" t="str">
        <f t="shared" si="28"/>
        <v/>
      </c>
      <c r="U134" s="1564" t="str">
        <f t="shared" si="29"/>
        <v/>
      </c>
      <c r="W134" s="1564" t="str">
        <f t="shared" si="30"/>
        <v/>
      </c>
      <c r="Y134" s="1564" t="str">
        <f t="shared" si="31"/>
        <v/>
      </c>
      <c r="AA134" s="1564" t="str">
        <f t="shared" si="32"/>
        <v/>
      </c>
      <c r="AC134" s="1564" t="str">
        <f t="shared" si="33"/>
        <v/>
      </c>
      <c r="AE134" s="1564" t="str">
        <f t="shared" si="34"/>
        <v/>
      </c>
      <c r="AG134" s="1564" t="str">
        <f t="shared" si="35"/>
        <v/>
      </c>
      <c r="AI134" s="1564" t="str">
        <f t="shared" si="36"/>
        <v/>
      </c>
      <c r="AK134" s="1564" t="str">
        <f t="shared" si="37"/>
        <v/>
      </c>
      <c r="AM134" s="1564" t="str">
        <f t="shared" si="38"/>
        <v/>
      </c>
      <c r="AO134" s="1564" t="str">
        <f t="shared" si="39"/>
        <v/>
      </c>
      <c r="AQ134" s="1564" t="str">
        <f t="shared" si="40"/>
        <v/>
      </c>
    </row>
    <row r="135" spans="5:43">
      <c r="E135" s="1564" t="str">
        <f t="shared" si="43"/>
        <v/>
      </c>
      <c r="G135" s="1564" t="str">
        <f t="shared" si="43"/>
        <v/>
      </c>
      <c r="I135" s="1564" t="str">
        <f t="shared" si="23"/>
        <v/>
      </c>
      <c r="K135" s="1564" t="str">
        <f t="shared" si="24"/>
        <v/>
      </c>
      <c r="M135" s="1564" t="str">
        <f t="shared" si="25"/>
        <v/>
      </c>
      <c r="O135" s="1564" t="str">
        <f t="shared" si="26"/>
        <v/>
      </c>
      <c r="Q135" s="1564" t="str">
        <f t="shared" si="27"/>
        <v/>
      </c>
      <c r="S135" s="1564" t="str">
        <f t="shared" si="28"/>
        <v/>
      </c>
      <c r="U135" s="1564" t="str">
        <f t="shared" si="29"/>
        <v/>
      </c>
      <c r="W135" s="1564" t="str">
        <f t="shared" si="30"/>
        <v/>
      </c>
      <c r="Y135" s="1564" t="str">
        <f t="shared" si="31"/>
        <v/>
      </c>
      <c r="AA135" s="1564" t="str">
        <f t="shared" si="32"/>
        <v/>
      </c>
      <c r="AC135" s="1564" t="str">
        <f t="shared" si="33"/>
        <v/>
      </c>
      <c r="AE135" s="1564" t="str">
        <f t="shared" si="34"/>
        <v/>
      </c>
      <c r="AG135" s="1564" t="str">
        <f t="shared" si="35"/>
        <v/>
      </c>
      <c r="AI135" s="1564" t="str">
        <f t="shared" si="36"/>
        <v/>
      </c>
      <c r="AK135" s="1564" t="str">
        <f t="shared" si="37"/>
        <v/>
      </c>
      <c r="AM135" s="1564" t="str">
        <f t="shared" si="38"/>
        <v/>
      </c>
      <c r="AO135" s="1564" t="str">
        <f t="shared" si="39"/>
        <v/>
      </c>
      <c r="AQ135" s="1564" t="str">
        <f t="shared" si="40"/>
        <v/>
      </c>
    </row>
    <row r="136" spans="5:43">
      <c r="E136" s="1564" t="str">
        <f t="shared" si="43"/>
        <v/>
      </c>
      <c r="G136" s="1564" t="str">
        <f t="shared" si="43"/>
        <v/>
      </c>
      <c r="I136" s="1564" t="str">
        <f t="shared" si="23"/>
        <v/>
      </c>
      <c r="K136" s="1564" t="str">
        <f t="shared" si="24"/>
        <v/>
      </c>
      <c r="M136" s="1564" t="str">
        <f t="shared" si="25"/>
        <v/>
      </c>
      <c r="O136" s="1564" t="str">
        <f t="shared" si="26"/>
        <v/>
      </c>
      <c r="Q136" s="1564" t="str">
        <f t="shared" si="27"/>
        <v/>
      </c>
      <c r="S136" s="1564" t="str">
        <f t="shared" si="28"/>
        <v/>
      </c>
      <c r="U136" s="1564" t="str">
        <f t="shared" si="29"/>
        <v/>
      </c>
      <c r="W136" s="1564" t="str">
        <f t="shared" si="30"/>
        <v/>
      </c>
      <c r="Y136" s="1564" t="str">
        <f t="shared" si="31"/>
        <v/>
      </c>
      <c r="AA136" s="1564" t="str">
        <f t="shared" si="32"/>
        <v/>
      </c>
      <c r="AC136" s="1564" t="str">
        <f t="shared" si="33"/>
        <v/>
      </c>
      <c r="AE136" s="1564" t="str">
        <f t="shared" si="34"/>
        <v/>
      </c>
      <c r="AG136" s="1564" t="str">
        <f t="shared" si="35"/>
        <v/>
      </c>
      <c r="AI136" s="1564" t="str">
        <f t="shared" si="36"/>
        <v/>
      </c>
      <c r="AK136" s="1564" t="str">
        <f t="shared" si="37"/>
        <v/>
      </c>
      <c r="AM136" s="1564" t="str">
        <f t="shared" si="38"/>
        <v/>
      </c>
      <c r="AO136" s="1564" t="str">
        <f t="shared" si="39"/>
        <v/>
      </c>
      <c r="AQ136" s="1564" t="str">
        <f t="shared" si="40"/>
        <v/>
      </c>
    </row>
    <row r="137" spans="5:43">
      <c r="E137" s="1564" t="str">
        <f t="shared" si="43"/>
        <v/>
      </c>
      <c r="G137" s="1564" t="str">
        <f t="shared" si="43"/>
        <v/>
      </c>
      <c r="I137" s="1564" t="str">
        <f t="shared" si="23"/>
        <v/>
      </c>
      <c r="K137" s="1564" t="str">
        <f t="shared" si="24"/>
        <v/>
      </c>
      <c r="M137" s="1564" t="str">
        <f t="shared" si="25"/>
        <v/>
      </c>
      <c r="O137" s="1564" t="str">
        <f t="shared" si="26"/>
        <v/>
      </c>
      <c r="Q137" s="1564" t="str">
        <f t="shared" si="27"/>
        <v/>
      </c>
      <c r="S137" s="1564" t="str">
        <f t="shared" si="28"/>
        <v/>
      </c>
      <c r="U137" s="1564" t="str">
        <f t="shared" si="29"/>
        <v/>
      </c>
      <c r="W137" s="1564" t="str">
        <f t="shared" si="30"/>
        <v/>
      </c>
      <c r="Y137" s="1564" t="str">
        <f t="shared" si="31"/>
        <v/>
      </c>
      <c r="AA137" s="1564" t="str">
        <f t="shared" si="32"/>
        <v/>
      </c>
      <c r="AC137" s="1564" t="str">
        <f t="shared" si="33"/>
        <v/>
      </c>
      <c r="AE137" s="1564" t="str">
        <f t="shared" si="34"/>
        <v/>
      </c>
      <c r="AG137" s="1564" t="str">
        <f t="shared" si="35"/>
        <v/>
      </c>
      <c r="AI137" s="1564" t="str">
        <f t="shared" si="36"/>
        <v/>
      </c>
      <c r="AK137" s="1564" t="str">
        <f t="shared" si="37"/>
        <v/>
      </c>
      <c r="AM137" s="1564" t="str">
        <f t="shared" si="38"/>
        <v/>
      </c>
      <c r="AO137" s="1564" t="str">
        <f t="shared" si="39"/>
        <v/>
      </c>
      <c r="AQ137" s="1564" t="str">
        <f t="shared" si="40"/>
        <v/>
      </c>
    </row>
    <row r="138" spans="5:43">
      <c r="E138" s="1564" t="str">
        <f t="shared" si="43"/>
        <v/>
      </c>
      <c r="G138" s="1564" t="str">
        <f t="shared" si="43"/>
        <v/>
      </c>
      <c r="I138" s="1564" t="str">
        <f t="shared" si="23"/>
        <v/>
      </c>
      <c r="K138" s="1564" t="str">
        <f t="shared" si="24"/>
        <v/>
      </c>
      <c r="M138" s="1564" t="str">
        <f t="shared" si="25"/>
        <v/>
      </c>
      <c r="O138" s="1564" t="str">
        <f t="shared" si="26"/>
        <v/>
      </c>
      <c r="Q138" s="1564" t="str">
        <f t="shared" si="27"/>
        <v/>
      </c>
      <c r="S138" s="1564" t="str">
        <f t="shared" si="28"/>
        <v/>
      </c>
      <c r="U138" s="1564" t="str">
        <f t="shared" si="29"/>
        <v/>
      </c>
      <c r="W138" s="1564" t="str">
        <f t="shared" si="30"/>
        <v/>
      </c>
      <c r="Y138" s="1564" t="str">
        <f t="shared" si="31"/>
        <v/>
      </c>
      <c r="AA138" s="1564" t="str">
        <f t="shared" si="32"/>
        <v/>
      </c>
      <c r="AC138" s="1564" t="str">
        <f t="shared" si="33"/>
        <v/>
      </c>
      <c r="AE138" s="1564" t="str">
        <f t="shared" si="34"/>
        <v/>
      </c>
      <c r="AG138" s="1564" t="str">
        <f t="shared" si="35"/>
        <v/>
      </c>
      <c r="AI138" s="1564" t="str">
        <f t="shared" si="36"/>
        <v/>
      </c>
      <c r="AK138" s="1564" t="str">
        <f t="shared" si="37"/>
        <v/>
      </c>
      <c r="AM138" s="1564" t="str">
        <f t="shared" si="38"/>
        <v/>
      </c>
      <c r="AO138" s="1564" t="str">
        <f t="shared" si="39"/>
        <v/>
      </c>
      <c r="AQ138" s="1564" t="str">
        <f t="shared" si="40"/>
        <v/>
      </c>
    </row>
    <row r="139" spans="5:43">
      <c r="E139" s="1564" t="str">
        <f t="shared" si="43"/>
        <v/>
      </c>
      <c r="G139" s="1564" t="str">
        <f t="shared" si="43"/>
        <v/>
      </c>
      <c r="I139" s="1564" t="str">
        <f t="shared" si="23"/>
        <v/>
      </c>
      <c r="K139" s="1564" t="str">
        <f t="shared" si="24"/>
        <v/>
      </c>
      <c r="M139" s="1564" t="str">
        <f t="shared" si="25"/>
        <v/>
      </c>
      <c r="O139" s="1564" t="str">
        <f t="shared" si="26"/>
        <v/>
      </c>
      <c r="Q139" s="1564" t="str">
        <f t="shared" si="27"/>
        <v/>
      </c>
      <c r="S139" s="1564" t="str">
        <f t="shared" si="28"/>
        <v/>
      </c>
      <c r="U139" s="1564" t="str">
        <f t="shared" si="29"/>
        <v/>
      </c>
      <c r="W139" s="1564" t="str">
        <f t="shared" si="30"/>
        <v/>
      </c>
      <c r="Y139" s="1564" t="str">
        <f t="shared" si="31"/>
        <v/>
      </c>
      <c r="AA139" s="1564" t="str">
        <f t="shared" si="32"/>
        <v/>
      </c>
      <c r="AC139" s="1564" t="str">
        <f t="shared" si="33"/>
        <v/>
      </c>
      <c r="AE139" s="1564" t="str">
        <f t="shared" si="34"/>
        <v/>
      </c>
      <c r="AG139" s="1564" t="str">
        <f t="shared" si="35"/>
        <v/>
      </c>
      <c r="AI139" s="1564" t="str">
        <f t="shared" si="36"/>
        <v/>
      </c>
      <c r="AK139" s="1564" t="str">
        <f t="shared" si="37"/>
        <v/>
      </c>
      <c r="AM139" s="1564" t="str">
        <f t="shared" si="38"/>
        <v/>
      </c>
      <c r="AO139" s="1564" t="str">
        <f t="shared" si="39"/>
        <v/>
      </c>
      <c r="AQ139" s="1564" t="str">
        <f t="shared" si="40"/>
        <v/>
      </c>
    </row>
    <row r="140" spans="5:43">
      <c r="E140" s="1564" t="str">
        <f t="shared" si="43"/>
        <v/>
      </c>
      <c r="G140" s="1564" t="str">
        <f t="shared" si="43"/>
        <v/>
      </c>
      <c r="I140" s="1564" t="str">
        <f t="shared" si="23"/>
        <v/>
      </c>
      <c r="K140" s="1564" t="str">
        <f t="shared" si="24"/>
        <v/>
      </c>
      <c r="M140" s="1564" t="str">
        <f t="shared" si="25"/>
        <v/>
      </c>
      <c r="O140" s="1564" t="str">
        <f t="shared" si="26"/>
        <v/>
      </c>
      <c r="Q140" s="1564" t="str">
        <f t="shared" si="27"/>
        <v/>
      </c>
      <c r="S140" s="1564" t="str">
        <f t="shared" si="28"/>
        <v/>
      </c>
      <c r="U140" s="1564" t="str">
        <f t="shared" si="29"/>
        <v/>
      </c>
      <c r="W140" s="1564" t="str">
        <f t="shared" si="30"/>
        <v/>
      </c>
      <c r="Y140" s="1564" t="str">
        <f t="shared" si="31"/>
        <v/>
      </c>
      <c r="AA140" s="1564" t="str">
        <f t="shared" si="32"/>
        <v/>
      </c>
      <c r="AC140" s="1564" t="str">
        <f t="shared" si="33"/>
        <v/>
      </c>
      <c r="AE140" s="1564" t="str">
        <f t="shared" si="34"/>
        <v/>
      </c>
      <c r="AG140" s="1564" t="str">
        <f t="shared" si="35"/>
        <v/>
      </c>
      <c r="AI140" s="1564" t="str">
        <f t="shared" si="36"/>
        <v/>
      </c>
      <c r="AK140" s="1564" t="str">
        <f t="shared" si="37"/>
        <v/>
      </c>
      <c r="AM140" s="1564" t="str">
        <f t="shared" si="38"/>
        <v/>
      </c>
      <c r="AO140" s="1564" t="str">
        <f t="shared" si="39"/>
        <v/>
      </c>
      <c r="AQ140" s="1564" t="str">
        <f t="shared" si="40"/>
        <v/>
      </c>
    </row>
    <row r="141" spans="5:43">
      <c r="E141" s="1564" t="str">
        <f t="shared" ref="E141:G156" si="44">IF(OR($B141=0,D141=0),"",D141/$B141)</f>
        <v/>
      </c>
      <c r="G141" s="1564" t="str">
        <f t="shared" si="44"/>
        <v/>
      </c>
      <c r="I141" s="1564" t="str">
        <f t="shared" ref="I141:I204" si="45">IF(OR($B141=0,H141=0),"",H141/$B141)</f>
        <v/>
      </c>
      <c r="K141" s="1564" t="str">
        <f t="shared" ref="K141:K204" si="46">IF(OR($B141=0,J141=0),"",J141/$B141)</f>
        <v/>
      </c>
      <c r="M141" s="1564" t="str">
        <f t="shared" ref="M141:M204" si="47">IF(OR($B141=0,L141=0),"",L141/$B141)</f>
        <v/>
      </c>
      <c r="O141" s="1564" t="str">
        <f t="shared" ref="O141:O204" si="48">IF(OR($B141=0,N141=0),"",N141/$B141)</f>
        <v/>
      </c>
      <c r="Q141" s="1564" t="str">
        <f t="shared" ref="Q141:Q204" si="49">IF(OR($B141=0,P141=0),"",P141/$B141)</f>
        <v/>
      </c>
      <c r="S141" s="1564" t="str">
        <f t="shared" ref="S141:S204" si="50">IF(OR($B141=0,R141=0),"",R141/$B141)</f>
        <v/>
      </c>
      <c r="U141" s="1564" t="str">
        <f t="shared" ref="U141:U204" si="51">IF(OR($B141=0,T141=0),"",T141/$B141)</f>
        <v/>
      </c>
      <c r="W141" s="1564" t="str">
        <f t="shared" ref="W141:W204" si="52">IF(OR($B141=0,V141=0),"",V141/$B141)</f>
        <v/>
      </c>
      <c r="Y141" s="1564" t="str">
        <f t="shared" ref="Y141:Y204" si="53">IF(OR($B141=0,X141=0),"",X141/$B141)</f>
        <v/>
      </c>
      <c r="AA141" s="1564" t="str">
        <f t="shared" ref="AA141:AA204" si="54">IF(OR($B141=0,Z141=0),"",Z141/$B141)</f>
        <v/>
      </c>
      <c r="AC141" s="1564" t="str">
        <f t="shared" ref="AC141:AC204" si="55">IF(OR($B141=0,AB141=0),"",AB141/$B141)</f>
        <v/>
      </c>
      <c r="AE141" s="1564" t="str">
        <f t="shared" ref="AE141:AE204" si="56">IF(OR($B141=0,AD141=0),"",AD141/$B141)</f>
        <v/>
      </c>
      <c r="AG141" s="1564" t="str">
        <f t="shared" ref="AG141:AG204" si="57">IF(OR($B141=0,AF141=0),"",AF141/$B141)</f>
        <v/>
      </c>
      <c r="AI141" s="1564" t="str">
        <f t="shared" ref="AI141:AI204" si="58">IF(OR($B141=0,AH141=0),"",AH141/$B141)</f>
        <v/>
      </c>
      <c r="AK141" s="1564" t="str">
        <f t="shared" ref="AK141:AK204" si="59">IF(OR($B141=0,AJ141=0),"",AJ141/$B141)</f>
        <v/>
      </c>
      <c r="AM141" s="1564" t="str">
        <f t="shared" ref="AM141:AM204" si="60">IF(OR($B141=0,AL141=0),"",AL141/$B141)</f>
        <v/>
      </c>
      <c r="AO141" s="1564" t="str">
        <f t="shared" ref="AO141:AO204" si="61">IF(OR($B141=0,AN141=0),"",AN141/$B141)</f>
        <v/>
      </c>
      <c r="AQ141" s="1564" t="str">
        <f t="shared" ref="AQ141:AQ204" si="62">IF(OR($B141=0,AP141=0),"",AP141/$B141)</f>
        <v/>
      </c>
    </row>
    <row r="142" spans="5:43">
      <c r="E142" s="1564" t="str">
        <f t="shared" si="44"/>
        <v/>
      </c>
      <c r="G142" s="1564" t="str">
        <f t="shared" si="44"/>
        <v/>
      </c>
      <c r="I142" s="1564" t="str">
        <f t="shared" si="45"/>
        <v/>
      </c>
      <c r="K142" s="1564" t="str">
        <f t="shared" si="46"/>
        <v/>
      </c>
      <c r="M142" s="1564" t="str">
        <f t="shared" si="47"/>
        <v/>
      </c>
      <c r="O142" s="1564" t="str">
        <f t="shared" si="48"/>
        <v/>
      </c>
      <c r="Q142" s="1564" t="str">
        <f t="shared" si="49"/>
        <v/>
      </c>
      <c r="S142" s="1564" t="str">
        <f t="shared" si="50"/>
        <v/>
      </c>
      <c r="U142" s="1564" t="str">
        <f t="shared" si="51"/>
        <v/>
      </c>
      <c r="W142" s="1564" t="str">
        <f t="shared" si="52"/>
        <v/>
      </c>
      <c r="Y142" s="1564" t="str">
        <f t="shared" si="53"/>
        <v/>
      </c>
      <c r="AA142" s="1564" t="str">
        <f t="shared" si="54"/>
        <v/>
      </c>
      <c r="AC142" s="1564" t="str">
        <f t="shared" si="55"/>
        <v/>
      </c>
      <c r="AE142" s="1564" t="str">
        <f t="shared" si="56"/>
        <v/>
      </c>
      <c r="AG142" s="1564" t="str">
        <f t="shared" si="57"/>
        <v/>
      </c>
      <c r="AI142" s="1564" t="str">
        <f t="shared" si="58"/>
        <v/>
      </c>
      <c r="AK142" s="1564" t="str">
        <f t="shared" si="59"/>
        <v/>
      </c>
      <c r="AM142" s="1564" t="str">
        <f t="shared" si="60"/>
        <v/>
      </c>
      <c r="AO142" s="1564" t="str">
        <f t="shared" si="61"/>
        <v/>
      </c>
      <c r="AQ142" s="1564" t="str">
        <f t="shared" si="62"/>
        <v/>
      </c>
    </row>
    <row r="143" spans="5:43">
      <c r="E143" s="1564" t="str">
        <f t="shared" si="44"/>
        <v/>
      </c>
      <c r="G143" s="1564" t="str">
        <f t="shared" si="44"/>
        <v/>
      </c>
      <c r="I143" s="1564" t="str">
        <f t="shared" si="45"/>
        <v/>
      </c>
      <c r="K143" s="1564" t="str">
        <f t="shared" si="46"/>
        <v/>
      </c>
      <c r="M143" s="1564" t="str">
        <f t="shared" si="47"/>
        <v/>
      </c>
      <c r="O143" s="1564" t="str">
        <f t="shared" si="48"/>
        <v/>
      </c>
      <c r="Q143" s="1564" t="str">
        <f t="shared" si="49"/>
        <v/>
      </c>
      <c r="S143" s="1564" t="str">
        <f t="shared" si="50"/>
        <v/>
      </c>
      <c r="U143" s="1564" t="str">
        <f t="shared" si="51"/>
        <v/>
      </c>
      <c r="W143" s="1564" t="str">
        <f t="shared" si="52"/>
        <v/>
      </c>
      <c r="Y143" s="1564" t="str">
        <f t="shared" si="53"/>
        <v/>
      </c>
      <c r="AA143" s="1564" t="str">
        <f t="shared" si="54"/>
        <v/>
      </c>
      <c r="AC143" s="1564" t="str">
        <f t="shared" si="55"/>
        <v/>
      </c>
      <c r="AE143" s="1564" t="str">
        <f t="shared" si="56"/>
        <v/>
      </c>
      <c r="AG143" s="1564" t="str">
        <f t="shared" si="57"/>
        <v/>
      </c>
      <c r="AI143" s="1564" t="str">
        <f t="shared" si="58"/>
        <v/>
      </c>
      <c r="AK143" s="1564" t="str">
        <f t="shared" si="59"/>
        <v/>
      </c>
      <c r="AM143" s="1564" t="str">
        <f t="shared" si="60"/>
        <v/>
      </c>
      <c r="AO143" s="1564" t="str">
        <f t="shared" si="61"/>
        <v/>
      </c>
      <c r="AQ143" s="1564" t="str">
        <f t="shared" si="62"/>
        <v/>
      </c>
    </row>
    <row r="144" spans="5:43">
      <c r="E144" s="1564" t="str">
        <f t="shared" si="44"/>
        <v/>
      </c>
      <c r="G144" s="1564" t="str">
        <f t="shared" si="44"/>
        <v/>
      </c>
      <c r="I144" s="1564" t="str">
        <f t="shared" si="45"/>
        <v/>
      </c>
      <c r="K144" s="1564" t="str">
        <f t="shared" si="46"/>
        <v/>
      </c>
      <c r="M144" s="1564" t="str">
        <f t="shared" si="47"/>
        <v/>
      </c>
      <c r="O144" s="1564" t="str">
        <f t="shared" si="48"/>
        <v/>
      </c>
      <c r="Q144" s="1564" t="str">
        <f t="shared" si="49"/>
        <v/>
      </c>
      <c r="S144" s="1564" t="str">
        <f t="shared" si="50"/>
        <v/>
      </c>
      <c r="U144" s="1564" t="str">
        <f t="shared" si="51"/>
        <v/>
      </c>
      <c r="W144" s="1564" t="str">
        <f t="shared" si="52"/>
        <v/>
      </c>
      <c r="Y144" s="1564" t="str">
        <f t="shared" si="53"/>
        <v/>
      </c>
      <c r="AA144" s="1564" t="str">
        <f t="shared" si="54"/>
        <v/>
      </c>
      <c r="AC144" s="1564" t="str">
        <f t="shared" si="55"/>
        <v/>
      </c>
      <c r="AE144" s="1564" t="str">
        <f t="shared" si="56"/>
        <v/>
      </c>
      <c r="AG144" s="1564" t="str">
        <f t="shared" si="57"/>
        <v/>
      </c>
      <c r="AI144" s="1564" t="str">
        <f t="shared" si="58"/>
        <v/>
      </c>
      <c r="AK144" s="1564" t="str">
        <f t="shared" si="59"/>
        <v/>
      </c>
      <c r="AM144" s="1564" t="str">
        <f t="shared" si="60"/>
        <v/>
      </c>
      <c r="AO144" s="1564" t="str">
        <f t="shared" si="61"/>
        <v/>
      </c>
      <c r="AQ144" s="1564" t="str">
        <f t="shared" si="62"/>
        <v/>
      </c>
    </row>
    <row r="145" spans="5:43">
      <c r="E145" s="1564" t="str">
        <f t="shared" si="44"/>
        <v/>
      </c>
      <c r="G145" s="1564" t="str">
        <f t="shared" si="44"/>
        <v/>
      </c>
      <c r="I145" s="1564" t="str">
        <f t="shared" si="45"/>
        <v/>
      </c>
      <c r="K145" s="1564" t="str">
        <f t="shared" si="46"/>
        <v/>
      </c>
      <c r="M145" s="1564" t="str">
        <f t="shared" si="47"/>
        <v/>
      </c>
      <c r="O145" s="1564" t="str">
        <f t="shared" si="48"/>
        <v/>
      </c>
      <c r="Q145" s="1564" t="str">
        <f t="shared" si="49"/>
        <v/>
      </c>
      <c r="S145" s="1564" t="str">
        <f t="shared" si="50"/>
        <v/>
      </c>
      <c r="U145" s="1564" t="str">
        <f t="shared" si="51"/>
        <v/>
      </c>
      <c r="W145" s="1564" t="str">
        <f t="shared" si="52"/>
        <v/>
      </c>
      <c r="Y145" s="1564" t="str">
        <f t="shared" si="53"/>
        <v/>
      </c>
      <c r="AA145" s="1564" t="str">
        <f t="shared" si="54"/>
        <v/>
      </c>
      <c r="AC145" s="1564" t="str">
        <f t="shared" si="55"/>
        <v/>
      </c>
      <c r="AE145" s="1564" t="str">
        <f t="shared" si="56"/>
        <v/>
      </c>
      <c r="AG145" s="1564" t="str">
        <f t="shared" si="57"/>
        <v/>
      </c>
      <c r="AI145" s="1564" t="str">
        <f t="shared" si="58"/>
        <v/>
      </c>
      <c r="AK145" s="1564" t="str">
        <f t="shared" si="59"/>
        <v/>
      </c>
      <c r="AM145" s="1564" t="str">
        <f t="shared" si="60"/>
        <v/>
      </c>
      <c r="AO145" s="1564" t="str">
        <f t="shared" si="61"/>
        <v/>
      </c>
      <c r="AQ145" s="1564" t="str">
        <f t="shared" si="62"/>
        <v/>
      </c>
    </row>
    <row r="146" spans="5:43">
      <c r="E146" s="1564" t="str">
        <f t="shared" si="44"/>
        <v/>
      </c>
      <c r="G146" s="1564" t="str">
        <f t="shared" si="44"/>
        <v/>
      </c>
      <c r="I146" s="1564" t="str">
        <f t="shared" si="45"/>
        <v/>
      </c>
      <c r="K146" s="1564" t="str">
        <f t="shared" si="46"/>
        <v/>
      </c>
      <c r="M146" s="1564" t="str">
        <f t="shared" si="47"/>
        <v/>
      </c>
      <c r="O146" s="1564" t="str">
        <f t="shared" si="48"/>
        <v/>
      </c>
      <c r="Q146" s="1564" t="str">
        <f t="shared" si="49"/>
        <v/>
      </c>
      <c r="S146" s="1564" t="str">
        <f t="shared" si="50"/>
        <v/>
      </c>
      <c r="U146" s="1564" t="str">
        <f t="shared" si="51"/>
        <v/>
      </c>
      <c r="W146" s="1564" t="str">
        <f t="shared" si="52"/>
        <v/>
      </c>
      <c r="Y146" s="1564" t="str">
        <f t="shared" si="53"/>
        <v/>
      </c>
      <c r="AA146" s="1564" t="str">
        <f t="shared" si="54"/>
        <v/>
      </c>
      <c r="AC146" s="1564" t="str">
        <f t="shared" si="55"/>
        <v/>
      </c>
      <c r="AE146" s="1564" t="str">
        <f t="shared" si="56"/>
        <v/>
      </c>
      <c r="AG146" s="1564" t="str">
        <f t="shared" si="57"/>
        <v/>
      </c>
      <c r="AI146" s="1564" t="str">
        <f t="shared" si="58"/>
        <v/>
      </c>
      <c r="AK146" s="1564" t="str">
        <f t="shared" si="59"/>
        <v/>
      </c>
      <c r="AM146" s="1564" t="str">
        <f t="shared" si="60"/>
        <v/>
      </c>
      <c r="AO146" s="1564" t="str">
        <f t="shared" si="61"/>
        <v/>
      </c>
      <c r="AQ146" s="1564" t="str">
        <f t="shared" si="62"/>
        <v/>
      </c>
    </row>
    <row r="147" spans="5:43">
      <c r="E147" s="1564" t="str">
        <f t="shared" si="44"/>
        <v/>
      </c>
      <c r="G147" s="1564" t="str">
        <f t="shared" si="44"/>
        <v/>
      </c>
      <c r="I147" s="1564" t="str">
        <f t="shared" si="45"/>
        <v/>
      </c>
      <c r="K147" s="1564" t="str">
        <f t="shared" si="46"/>
        <v/>
      </c>
      <c r="M147" s="1564" t="str">
        <f t="shared" si="47"/>
        <v/>
      </c>
      <c r="O147" s="1564" t="str">
        <f t="shared" si="48"/>
        <v/>
      </c>
      <c r="Q147" s="1564" t="str">
        <f t="shared" si="49"/>
        <v/>
      </c>
      <c r="S147" s="1564" t="str">
        <f t="shared" si="50"/>
        <v/>
      </c>
      <c r="U147" s="1564" t="str">
        <f t="shared" si="51"/>
        <v/>
      </c>
      <c r="W147" s="1564" t="str">
        <f t="shared" si="52"/>
        <v/>
      </c>
      <c r="Y147" s="1564" t="str">
        <f t="shared" si="53"/>
        <v/>
      </c>
      <c r="AA147" s="1564" t="str">
        <f t="shared" si="54"/>
        <v/>
      </c>
      <c r="AC147" s="1564" t="str">
        <f t="shared" si="55"/>
        <v/>
      </c>
      <c r="AE147" s="1564" t="str">
        <f t="shared" si="56"/>
        <v/>
      </c>
      <c r="AG147" s="1564" t="str">
        <f t="shared" si="57"/>
        <v/>
      </c>
      <c r="AI147" s="1564" t="str">
        <f t="shared" si="58"/>
        <v/>
      </c>
      <c r="AK147" s="1564" t="str">
        <f t="shared" si="59"/>
        <v/>
      </c>
      <c r="AM147" s="1564" t="str">
        <f t="shared" si="60"/>
        <v/>
      </c>
      <c r="AO147" s="1564" t="str">
        <f t="shared" si="61"/>
        <v/>
      </c>
      <c r="AQ147" s="1564" t="str">
        <f t="shared" si="62"/>
        <v/>
      </c>
    </row>
    <row r="148" spans="5:43">
      <c r="E148" s="1564" t="str">
        <f t="shared" si="44"/>
        <v/>
      </c>
      <c r="G148" s="1564" t="str">
        <f t="shared" si="44"/>
        <v/>
      </c>
      <c r="I148" s="1564" t="str">
        <f t="shared" si="45"/>
        <v/>
      </c>
      <c r="K148" s="1564" t="str">
        <f t="shared" si="46"/>
        <v/>
      </c>
      <c r="M148" s="1564" t="str">
        <f t="shared" si="47"/>
        <v/>
      </c>
      <c r="O148" s="1564" t="str">
        <f t="shared" si="48"/>
        <v/>
      </c>
      <c r="Q148" s="1564" t="str">
        <f t="shared" si="49"/>
        <v/>
      </c>
      <c r="S148" s="1564" t="str">
        <f t="shared" si="50"/>
        <v/>
      </c>
      <c r="U148" s="1564" t="str">
        <f t="shared" si="51"/>
        <v/>
      </c>
      <c r="W148" s="1564" t="str">
        <f t="shared" si="52"/>
        <v/>
      </c>
      <c r="Y148" s="1564" t="str">
        <f t="shared" si="53"/>
        <v/>
      </c>
      <c r="AA148" s="1564" t="str">
        <f t="shared" si="54"/>
        <v/>
      </c>
      <c r="AC148" s="1564" t="str">
        <f t="shared" si="55"/>
        <v/>
      </c>
      <c r="AE148" s="1564" t="str">
        <f t="shared" si="56"/>
        <v/>
      </c>
      <c r="AG148" s="1564" t="str">
        <f t="shared" si="57"/>
        <v/>
      </c>
      <c r="AI148" s="1564" t="str">
        <f t="shared" si="58"/>
        <v/>
      </c>
      <c r="AK148" s="1564" t="str">
        <f t="shared" si="59"/>
        <v/>
      </c>
      <c r="AM148" s="1564" t="str">
        <f t="shared" si="60"/>
        <v/>
      </c>
      <c r="AO148" s="1564" t="str">
        <f t="shared" si="61"/>
        <v/>
      </c>
      <c r="AQ148" s="1564" t="str">
        <f t="shared" si="62"/>
        <v/>
      </c>
    </row>
    <row r="149" spans="5:43">
      <c r="E149" s="1564" t="str">
        <f t="shared" si="44"/>
        <v/>
      </c>
      <c r="G149" s="1564" t="str">
        <f t="shared" si="44"/>
        <v/>
      </c>
      <c r="I149" s="1564" t="str">
        <f t="shared" si="45"/>
        <v/>
      </c>
      <c r="K149" s="1564" t="str">
        <f t="shared" si="46"/>
        <v/>
      </c>
      <c r="M149" s="1564" t="str">
        <f t="shared" si="47"/>
        <v/>
      </c>
      <c r="O149" s="1564" t="str">
        <f t="shared" si="48"/>
        <v/>
      </c>
      <c r="Q149" s="1564" t="str">
        <f t="shared" si="49"/>
        <v/>
      </c>
      <c r="S149" s="1564" t="str">
        <f t="shared" si="50"/>
        <v/>
      </c>
      <c r="U149" s="1564" t="str">
        <f t="shared" si="51"/>
        <v/>
      </c>
      <c r="W149" s="1564" t="str">
        <f t="shared" si="52"/>
        <v/>
      </c>
      <c r="Y149" s="1564" t="str">
        <f t="shared" si="53"/>
        <v/>
      </c>
      <c r="AA149" s="1564" t="str">
        <f t="shared" si="54"/>
        <v/>
      </c>
      <c r="AC149" s="1564" t="str">
        <f t="shared" si="55"/>
        <v/>
      </c>
      <c r="AE149" s="1564" t="str">
        <f t="shared" si="56"/>
        <v/>
      </c>
      <c r="AG149" s="1564" t="str">
        <f t="shared" si="57"/>
        <v/>
      </c>
      <c r="AI149" s="1564" t="str">
        <f t="shared" si="58"/>
        <v/>
      </c>
      <c r="AK149" s="1564" t="str">
        <f t="shared" si="59"/>
        <v/>
      </c>
      <c r="AM149" s="1564" t="str">
        <f t="shared" si="60"/>
        <v/>
      </c>
      <c r="AO149" s="1564" t="str">
        <f t="shared" si="61"/>
        <v/>
      </c>
      <c r="AQ149" s="1564" t="str">
        <f t="shared" si="62"/>
        <v/>
      </c>
    </row>
    <row r="150" spans="5:43">
      <c r="E150" s="1564" t="str">
        <f t="shared" si="44"/>
        <v/>
      </c>
      <c r="G150" s="1564" t="str">
        <f t="shared" si="44"/>
        <v/>
      </c>
      <c r="I150" s="1564" t="str">
        <f t="shared" si="45"/>
        <v/>
      </c>
      <c r="K150" s="1564" t="str">
        <f t="shared" si="46"/>
        <v/>
      </c>
      <c r="M150" s="1564" t="str">
        <f t="shared" si="47"/>
        <v/>
      </c>
      <c r="O150" s="1564" t="str">
        <f t="shared" si="48"/>
        <v/>
      </c>
      <c r="Q150" s="1564" t="str">
        <f t="shared" si="49"/>
        <v/>
      </c>
      <c r="S150" s="1564" t="str">
        <f t="shared" si="50"/>
        <v/>
      </c>
      <c r="U150" s="1564" t="str">
        <f t="shared" si="51"/>
        <v/>
      </c>
      <c r="W150" s="1564" t="str">
        <f t="shared" si="52"/>
        <v/>
      </c>
      <c r="Y150" s="1564" t="str">
        <f t="shared" si="53"/>
        <v/>
      </c>
      <c r="AA150" s="1564" t="str">
        <f t="shared" si="54"/>
        <v/>
      </c>
      <c r="AC150" s="1564" t="str">
        <f t="shared" si="55"/>
        <v/>
      </c>
      <c r="AE150" s="1564" t="str">
        <f t="shared" si="56"/>
        <v/>
      </c>
      <c r="AG150" s="1564" t="str">
        <f t="shared" si="57"/>
        <v/>
      </c>
      <c r="AI150" s="1564" t="str">
        <f t="shared" si="58"/>
        <v/>
      </c>
      <c r="AK150" s="1564" t="str">
        <f t="shared" si="59"/>
        <v/>
      </c>
      <c r="AM150" s="1564" t="str">
        <f t="shared" si="60"/>
        <v/>
      </c>
      <c r="AO150" s="1564" t="str">
        <f t="shared" si="61"/>
        <v/>
      </c>
      <c r="AQ150" s="1564" t="str">
        <f t="shared" si="62"/>
        <v/>
      </c>
    </row>
    <row r="151" spans="5:43">
      <c r="E151" s="1564" t="str">
        <f t="shared" si="44"/>
        <v/>
      </c>
      <c r="G151" s="1564" t="str">
        <f t="shared" si="44"/>
        <v/>
      </c>
      <c r="I151" s="1564" t="str">
        <f t="shared" si="45"/>
        <v/>
      </c>
      <c r="K151" s="1564" t="str">
        <f t="shared" si="46"/>
        <v/>
      </c>
      <c r="M151" s="1564" t="str">
        <f t="shared" si="47"/>
        <v/>
      </c>
      <c r="O151" s="1564" t="str">
        <f t="shared" si="48"/>
        <v/>
      </c>
      <c r="Q151" s="1564" t="str">
        <f t="shared" si="49"/>
        <v/>
      </c>
      <c r="S151" s="1564" t="str">
        <f t="shared" si="50"/>
        <v/>
      </c>
      <c r="U151" s="1564" t="str">
        <f t="shared" si="51"/>
        <v/>
      </c>
      <c r="W151" s="1564" t="str">
        <f t="shared" si="52"/>
        <v/>
      </c>
      <c r="Y151" s="1564" t="str">
        <f t="shared" si="53"/>
        <v/>
      </c>
      <c r="AA151" s="1564" t="str">
        <f t="shared" si="54"/>
        <v/>
      </c>
      <c r="AC151" s="1564" t="str">
        <f t="shared" si="55"/>
        <v/>
      </c>
      <c r="AE151" s="1564" t="str">
        <f t="shared" si="56"/>
        <v/>
      </c>
      <c r="AG151" s="1564" t="str">
        <f t="shared" si="57"/>
        <v/>
      </c>
      <c r="AI151" s="1564" t="str">
        <f t="shared" si="58"/>
        <v/>
      </c>
      <c r="AK151" s="1564" t="str">
        <f t="shared" si="59"/>
        <v/>
      </c>
      <c r="AM151" s="1564" t="str">
        <f t="shared" si="60"/>
        <v/>
      </c>
      <c r="AO151" s="1564" t="str">
        <f t="shared" si="61"/>
        <v/>
      </c>
      <c r="AQ151" s="1564" t="str">
        <f t="shared" si="62"/>
        <v/>
      </c>
    </row>
    <row r="152" spans="5:43">
      <c r="E152" s="1564" t="str">
        <f t="shared" si="44"/>
        <v/>
      </c>
      <c r="G152" s="1564" t="str">
        <f t="shared" si="44"/>
        <v/>
      </c>
      <c r="I152" s="1564" t="str">
        <f t="shared" si="45"/>
        <v/>
      </c>
      <c r="K152" s="1564" t="str">
        <f t="shared" si="46"/>
        <v/>
      </c>
      <c r="M152" s="1564" t="str">
        <f t="shared" si="47"/>
        <v/>
      </c>
      <c r="O152" s="1564" t="str">
        <f t="shared" si="48"/>
        <v/>
      </c>
      <c r="Q152" s="1564" t="str">
        <f t="shared" si="49"/>
        <v/>
      </c>
      <c r="S152" s="1564" t="str">
        <f t="shared" si="50"/>
        <v/>
      </c>
      <c r="U152" s="1564" t="str">
        <f t="shared" si="51"/>
        <v/>
      </c>
      <c r="W152" s="1564" t="str">
        <f t="shared" si="52"/>
        <v/>
      </c>
      <c r="Y152" s="1564" t="str">
        <f t="shared" si="53"/>
        <v/>
      </c>
      <c r="AA152" s="1564" t="str">
        <f t="shared" si="54"/>
        <v/>
      </c>
      <c r="AC152" s="1564" t="str">
        <f t="shared" si="55"/>
        <v/>
      </c>
      <c r="AE152" s="1564" t="str">
        <f t="shared" si="56"/>
        <v/>
      </c>
      <c r="AG152" s="1564" t="str">
        <f t="shared" si="57"/>
        <v/>
      </c>
      <c r="AI152" s="1564" t="str">
        <f t="shared" si="58"/>
        <v/>
      </c>
      <c r="AK152" s="1564" t="str">
        <f t="shared" si="59"/>
        <v/>
      </c>
      <c r="AM152" s="1564" t="str">
        <f t="shared" si="60"/>
        <v/>
      </c>
      <c r="AO152" s="1564" t="str">
        <f t="shared" si="61"/>
        <v/>
      </c>
      <c r="AQ152" s="1564" t="str">
        <f t="shared" si="62"/>
        <v/>
      </c>
    </row>
    <row r="153" spans="5:43">
      <c r="E153" s="1564" t="str">
        <f t="shared" si="44"/>
        <v/>
      </c>
      <c r="G153" s="1564" t="str">
        <f t="shared" si="44"/>
        <v/>
      </c>
      <c r="I153" s="1564" t="str">
        <f t="shared" si="45"/>
        <v/>
      </c>
      <c r="K153" s="1564" t="str">
        <f t="shared" si="46"/>
        <v/>
      </c>
      <c r="M153" s="1564" t="str">
        <f t="shared" si="47"/>
        <v/>
      </c>
      <c r="O153" s="1564" t="str">
        <f t="shared" si="48"/>
        <v/>
      </c>
      <c r="Q153" s="1564" t="str">
        <f t="shared" si="49"/>
        <v/>
      </c>
      <c r="S153" s="1564" t="str">
        <f t="shared" si="50"/>
        <v/>
      </c>
      <c r="U153" s="1564" t="str">
        <f t="shared" si="51"/>
        <v/>
      </c>
      <c r="W153" s="1564" t="str">
        <f t="shared" si="52"/>
        <v/>
      </c>
      <c r="Y153" s="1564" t="str">
        <f t="shared" si="53"/>
        <v/>
      </c>
      <c r="AA153" s="1564" t="str">
        <f t="shared" si="54"/>
        <v/>
      </c>
      <c r="AC153" s="1564" t="str">
        <f t="shared" si="55"/>
        <v/>
      </c>
      <c r="AE153" s="1564" t="str">
        <f t="shared" si="56"/>
        <v/>
      </c>
      <c r="AG153" s="1564" t="str">
        <f t="shared" si="57"/>
        <v/>
      </c>
      <c r="AI153" s="1564" t="str">
        <f t="shared" si="58"/>
        <v/>
      </c>
      <c r="AK153" s="1564" t="str">
        <f t="shared" si="59"/>
        <v/>
      </c>
      <c r="AM153" s="1564" t="str">
        <f t="shared" si="60"/>
        <v/>
      </c>
      <c r="AO153" s="1564" t="str">
        <f t="shared" si="61"/>
        <v/>
      </c>
      <c r="AQ153" s="1564" t="str">
        <f t="shared" si="62"/>
        <v/>
      </c>
    </row>
    <row r="154" spans="5:43">
      <c r="E154" s="1564" t="str">
        <f t="shared" si="44"/>
        <v/>
      </c>
      <c r="G154" s="1564" t="str">
        <f t="shared" si="44"/>
        <v/>
      </c>
      <c r="I154" s="1564" t="str">
        <f t="shared" si="45"/>
        <v/>
      </c>
      <c r="K154" s="1564" t="str">
        <f t="shared" si="46"/>
        <v/>
      </c>
      <c r="M154" s="1564" t="str">
        <f t="shared" si="47"/>
        <v/>
      </c>
      <c r="O154" s="1564" t="str">
        <f t="shared" si="48"/>
        <v/>
      </c>
      <c r="Q154" s="1564" t="str">
        <f t="shared" si="49"/>
        <v/>
      </c>
      <c r="S154" s="1564" t="str">
        <f t="shared" si="50"/>
        <v/>
      </c>
      <c r="U154" s="1564" t="str">
        <f t="shared" si="51"/>
        <v/>
      </c>
      <c r="W154" s="1564" t="str">
        <f t="shared" si="52"/>
        <v/>
      </c>
      <c r="Y154" s="1564" t="str">
        <f t="shared" si="53"/>
        <v/>
      </c>
      <c r="AA154" s="1564" t="str">
        <f t="shared" si="54"/>
        <v/>
      </c>
      <c r="AC154" s="1564" t="str">
        <f t="shared" si="55"/>
        <v/>
      </c>
      <c r="AE154" s="1564" t="str">
        <f t="shared" si="56"/>
        <v/>
      </c>
      <c r="AG154" s="1564" t="str">
        <f t="shared" si="57"/>
        <v/>
      </c>
      <c r="AI154" s="1564" t="str">
        <f t="shared" si="58"/>
        <v/>
      </c>
      <c r="AK154" s="1564" t="str">
        <f t="shared" si="59"/>
        <v/>
      </c>
      <c r="AM154" s="1564" t="str">
        <f t="shared" si="60"/>
        <v/>
      </c>
      <c r="AO154" s="1564" t="str">
        <f t="shared" si="61"/>
        <v/>
      </c>
      <c r="AQ154" s="1564" t="str">
        <f t="shared" si="62"/>
        <v/>
      </c>
    </row>
    <row r="155" spans="5:43">
      <c r="E155" s="1564" t="str">
        <f t="shared" si="44"/>
        <v/>
      </c>
      <c r="G155" s="1564" t="str">
        <f t="shared" si="44"/>
        <v/>
      </c>
      <c r="I155" s="1564" t="str">
        <f t="shared" si="45"/>
        <v/>
      </c>
      <c r="K155" s="1564" t="str">
        <f t="shared" si="46"/>
        <v/>
      </c>
      <c r="M155" s="1564" t="str">
        <f t="shared" si="47"/>
        <v/>
      </c>
      <c r="O155" s="1564" t="str">
        <f t="shared" si="48"/>
        <v/>
      </c>
      <c r="Q155" s="1564" t="str">
        <f t="shared" si="49"/>
        <v/>
      </c>
      <c r="S155" s="1564" t="str">
        <f t="shared" si="50"/>
        <v/>
      </c>
      <c r="U155" s="1564" t="str">
        <f t="shared" si="51"/>
        <v/>
      </c>
      <c r="W155" s="1564" t="str">
        <f t="shared" si="52"/>
        <v/>
      </c>
      <c r="Y155" s="1564" t="str">
        <f t="shared" si="53"/>
        <v/>
      </c>
      <c r="AA155" s="1564" t="str">
        <f t="shared" si="54"/>
        <v/>
      </c>
      <c r="AC155" s="1564" t="str">
        <f t="shared" si="55"/>
        <v/>
      </c>
      <c r="AE155" s="1564" t="str">
        <f t="shared" si="56"/>
        <v/>
      </c>
      <c r="AG155" s="1564" t="str">
        <f t="shared" si="57"/>
        <v/>
      </c>
      <c r="AI155" s="1564" t="str">
        <f t="shared" si="58"/>
        <v/>
      </c>
      <c r="AK155" s="1564" t="str">
        <f t="shared" si="59"/>
        <v/>
      </c>
      <c r="AM155" s="1564" t="str">
        <f t="shared" si="60"/>
        <v/>
      </c>
      <c r="AO155" s="1564" t="str">
        <f t="shared" si="61"/>
        <v/>
      </c>
      <c r="AQ155" s="1564" t="str">
        <f t="shared" si="62"/>
        <v/>
      </c>
    </row>
    <row r="156" spans="5:43">
      <c r="E156" s="1564" t="str">
        <f t="shared" si="44"/>
        <v/>
      </c>
      <c r="G156" s="1564" t="str">
        <f t="shared" si="44"/>
        <v/>
      </c>
      <c r="I156" s="1564" t="str">
        <f t="shared" si="45"/>
        <v/>
      </c>
      <c r="K156" s="1564" t="str">
        <f t="shared" si="46"/>
        <v/>
      </c>
      <c r="M156" s="1564" t="str">
        <f t="shared" si="47"/>
        <v/>
      </c>
      <c r="O156" s="1564" t="str">
        <f t="shared" si="48"/>
        <v/>
      </c>
      <c r="Q156" s="1564" t="str">
        <f t="shared" si="49"/>
        <v/>
      </c>
      <c r="S156" s="1564" t="str">
        <f t="shared" si="50"/>
        <v/>
      </c>
      <c r="U156" s="1564" t="str">
        <f t="shared" si="51"/>
        <v/>
      </c>
      <c r="W156" s="1564" t="str">
        <f t="shared" si="52"/>
        <v/>
      </c>
      <c r="Y156" s="1564" t="str">
        <f t="shared" si="53"/>
        <v/>
      </c>
      <c r="AA156" s="1564" t="str">
        <f t="shared" si="54"/>
        <v/>
      </c>
      <c r="AC156" s="1564" t="str">
        <f t="shared" si="55"/>
        <v/>
      </c>
      <c r="AE156" s="1564" t="str">
        <f t="shared" si="56"/>
        <v/>
      </c>
      <c r="AG156" s="1564" t="str">
        <f t="shared" si="57"/>
        <v/>
      </c>
      <c r="AI156" s="1564" t="str">
        <f t="shared" si="58"/>
        <v/>
      </c>
      <c r="AK156" s="1564" t="str">
        <f t="shared" si="59"/>
        <v/>
      </c>
      <c r="AM156" s="1564" t="str">
        <f t="shared" si="60"/>
        <v/>
      </c>
      <c r="AO156" s="1564" t="str">
        <f t="shared" si="61"/>
        <v/>
      </c>
      <c r="AQ156" s="1564" t="str">
        <f t="shared" si="62"/>
        <v/>
      </c>
    </row>
    <row r="157" spans="5:43">
      <c r="E157" s="1564" t="str">
        <f t="shared" ref="E157:G172" si="63">IF(OR($B157=0,D157=0),"",D157/$B157)</f>
        <v/>
      </c>
      <c r="G157" s="1564" t="str">
        <f t="shared" si="63"/>
        <v/>
      </c>
      <c r="I157" s="1564" t="str">
        <f t="shared" si="45"/>
        <v/>
      </c>
      <c r="K157" s="1564" t="str">
        <f t="shared" si="46"/>
        <v/>
      </c>
      <c r="M157" s="1564" t="str">
        <f t="shared" si="47"/>
        <v/>
      </c>
      <c r="O157" s="1564" t="str">
        <f t="shared" si="48"/>
        <v/>
      </c>
      <c r="Q157" s="1564" t="str">
        <f t="shared" si="49"/>
        <v/>
      </c>
      <c r="S157" s="1564" t="str">
        <f t="shared" si="50"/>
        <v/>
      </c>
      <c r="U157" s="1564" t="str">
        <f t="shared" si="51"/>
        <v/>
      </c>
      <c r="W157" s="1564" t="str">
        <f t="shared" si="52"/>
        <v/>
      </c>
      <c r="Y157" s="1564" t="str">
        <f t="shared" si="53"/>
        <v/>
      </c>
      <c r="AA157" s="1564" t="str">
        <f t="shared" si="54"/>
        <v/>
      </c>
      <c r="AC157" s="1564" t="str">
        <f t="shared" si="55"/>
        <v/>
      </c>
      <c r="AE157" s="1564" t="str">
        <f t="shared" si="56"/>
        <v/>
      </c>
      <c r="AG157" s="1564" t="str">
        <f t="shared" si="57"/>
        <v/>
      </c>
      <c r="AI157" s="1564" t="str">
        <f t="shared" si="58"/>
        <v/>
      </c>
      <c r="AK157" s="1564" t="str">
        <f t="shared" si="59"/>
        <v/>
      </c>
      <c r="AM157" s="1564" t="str">
        <f t="shared" si="60"/>
        <v/>
      </c>
      <c r="AO157" s="1564" t="str">
        <f t="shared" si="61"/>
        <v/>
      </c>
      <c r="AQ157" s="1564" t="str">
        <f t="shared" si="62"/>
        <v/>
      </c>
    </row>
    <row r="158" spans="5:43">
      <c r="E158" s="1564" t="str">
        <f t="shared" si="63"/>
        <v/>
      </c>
      <c r="G158" s="1564" t="str">
        <f t="shared" si="63"/>
        <v/>
      </c>
      <c r="I158" s="1564" t="str">
        <f t="shared" si="45"/>
        <v/>
      </c>
      <c r="K158" s="1564" t="str">
        <f t="shared" si="46"/>
        <v/>
      </c>
      <c r="M158" s="1564" t="str">
        <f t="shared" si="47"/>
        <v/>
      </c>
      <c r="O158" s="1564" t="str">
        <f t="shared" si="48"/>
        <v/>
      </c>
      <c r="Q158" s="1564" t="str">
        <f t="shared" si="49"/>
        <v/>
      </c>
      <c r="S158" s="1564" t="str">
        <f t="shared" si="50"/>
        <v/>
      </c>
      <c r="U158" s="1564" t="str">
        <f t="shared" si="51"/>
        <v/>
      </c>
      <c r="W158" s="1564" t="str">
        <f t="shared" si="52"/>
        <v/>
      </c>
      <c r="Y158" s="1564" t="str">
        <f t="shared" si="53"/>
        <v/>
      </c>
      <c r="AA158" s="1564" t="str">
        <f t="shared" si="54"/>
        <v/>
      </c>
      <c r="AC158" s="1564" t="str">
        <f t="shared" si="55"/>
        <v/>
      </c>
      <c r="AE158" s="1564" t="str">
        <f t="shared" si="56"/>
        <v/>
      </c>
      <c r="AG158" s="1564" t="str">
        <f t="shared" si="57"/>
        <v/>
      </c>
      <c r="AI158" s="1564" t="str">
        <f t="shared" si="58"/>
        <v/>
      </c>
      <c r="AK158" s="1564" t="str">
        <f t="shared" si="59"/>
        <v/>
      </c>
      <c r="AM158" s="1564" t="str">
        <f t="shared" si="60"/>
        <v/>
      </c>
      <c r="AO158" s="1564" t="str">
        <f t="shared" si="61"/>
        <v/>
      </c>
      <c r="AQ158" s="1564" t="str">
        <f t="shared" si="62"/>
        <v/>
      </c>
    </row>
    <row r="159" spans="5:43">
      <c r="E159" s="1564" t="str">
        <f t="shared" si="63"/>
        <v/>
      </c>
      <c r="G159" s="1564" t="str">
        <f t="shared" si="63"/>
        <v/>
      </c>
      <c r="I159" s="1564" t="str">
        <f t="shared" si="45"/>
        <v/>
      </c>
      <c r="K159" s="1564" t="str">
        <f t="shared" si="46"/>
        <v/>
      </c>
      <c r="M159" s="1564" t="str">
        <f t="shared" si="47"/>
        <v/>
      </c>
      <c r="O159" s="1564" t="str">
        <f t="shared" si="48"/>
        <v/>
      </c>
      <c r="Q159" s="1564" t="str">
        <f t="shared" si="49"/>
        <v/>
      </c>
      <c r="S159" s="1564" t="str">
        <f t="shared" si="50"/>
        <v/>
      </c>
      <c r="U159" s="1564" t="str">
        <f t="shared" si="51"/>
        <v/>
      </c>
      <c r="W159" s="1564" t="str">
        <f t="shared" si="52"/>
        <v/>
      </c>
      <c r="Y159" s="1564" t="str">
        <f t="shared" si="53"/>
        <v/>
      </c>
      <c r="AA159" s="1564" t="str">
        <f t="shared" si="54"/>
        <v/>
      </c>
      <c r="AC159" s="1564" t="str">
        <f t="shared" si="55"/>
        <v/>
      </c>
      <c r="AE159" s="1564" t="str">
        <f t="shared" si="56"/>
        <v/>
      </c>
      <c r="AG159" s="1564" t="str">
        <f t="shared" si="57"/>
        <v/>
      </c>
      <c r="AI159" s="1564" t="str">
        <f t="shared" si="58"/>
        <v/>
      </c>
      <c r="AK159" s="1564" t="str">
        <f t="shared" si="59"/>
        <v/>
      </c>
      <c r="AM159" s="1564" t="str">
        <f t="shared" si="60"/>
        <v/>
      </c>
      <c r="AO159" s="1564" t="str">
        <f t="shared" si="61"/>
        <v/>
      </c>
      <c r="AQ159" s="1564" t="str">
        <f t="shared" si="62"/>
        <v/>
      </c>
    </row>
    <row r="160" spans="5:43">
      <c r="E160" s="1564" t="str">
        <f t="shared" si="63"/>
        <v/>
      </c>
      <c r="G160" s="1564" t="str">
        <f t="shared" si="63"/>
        <v/>
      </c>
      <c r="I160" s="1564" t="str">
        <f t="shared" si="45"/>
        <v/>
      </c>
      <c r="K160" s="1564" t="str">
        <f t="shared" si="46"/>
        <v/>
      </c>
      <c r="M160" s="1564" t="str">
        <f t="shared" si="47"/>
        <v/>
      </c>
      <c r="O160" s="1564" t="str">
        <f t="shared" si="48"/>
        <v/>
      </c>
      <c r="Q160" s="1564" t="str">
        <f t="shared" si="49"/>
        <v/>
      </c>
      <c r="S160" s="1564" t="str">
        <f t="shared" si="50"/>
        <v/>
      </c>
      <c r="U160" s="1564" t="str">
        <f t="shared" si="51"/>
        <v/>
      </c>
      <c r="W160" s="1564" t="str">
        <f t="shared" si="52"/>
        <v/>
      </c>
      <c r="Y160" s="1564" t="str">
        <f t="shared" si="53"/>
        <v/>
      </c>
      <c r="AA160" s="1564" t="str">
        <f t="shared" si="54"/>
        <v/>
      </c>
      <c r="AC160" s="1564" t="str">
        <f t="shared" si="55"/>
        <v/>
      </c>
      <c r="AE160" s="1564" t="str">
        <f t="shared" si="56"/>
        <v/>
      </c>
      <c r="AG160" s="1564" t="str">
        <f t="shared" si="57"/>
        <v/>
      </c>
      <c r="AI160" s="1564" t="str">
        <f t="shared" si="58"/>
        <v/>
      </c>
      <c r="AK160" s="1564" t="str">
        <f t="shared" si="59"/>
        <v/>
      </c>
      <c r="AM160" s="1564" t="str">
        <f t="shared" si="60"/>
        <v/>
      </c>
      <c r="AO160" s="1564" t="str">
        <f t="shared" si="61"/>
        <v/>
      </c>
      <c r="AQ160" s="1564" t="str">
        <f t="shared" si="62"/>
        <v/>
      </c>
    </row>
    <row r="161" spans="5:43">
      <c r="E161" s="1564" t="str">
        <f t="shared" si="63"/>
        <v/>
      </c>
      <c r="G161" s="1564" t="str">
        <f t="shared" si="63"/>
        <v/>
      </c>
      <c r="I161" s="1564" t="str">
        <f t="shared" si="45"/>
        <v/>
      </c>
      <c r="K161" s="1564" t="str">
        <f t="shared" si="46"/>
        <v/>
      </c>
      <c r="M161" s="1564" t="str">
        <f t="shared" si="47"/>
        <v/>
      </c>
      <c r="O161" s="1564" t="str">
        <f t="shared" si="48"/>
        <v/>
      </c>
      <c r="Q161" s="1564" t="str">
        <f t="shared" si="49"/>
        <v/>
      </c>
      <c r="S161" s="1564" t="str">
        <f t="shared" si="50"/>
        <v/>
      </c>
      <c r="U161" s="1564" t="str">
        <f t="shared" si="51"/>
        <v/>
      </c>
      <c r="W161" s="1564" t="str">
        <f t="shared" si="52"/>
        <v/>
      </c>
      <c r="Y161" s="1564" t="str">
        <f t="shared" si="53"/>
        <v/>
      </c>
      <c r="AA161" s="1564" t="str">
        <f t="shared" si="54"/>
        <v/>
      </c>
      <c r="AC161" s="1564" t="str">
        <f t="shared" si="55"/>
        <v/>
      </c>
      <c r="AE161" s="1564" t="str">
        <f t="shared" si="56"/>
        <v/>
      </c>
      <c r="AG161" s="1564" t="str">
        <f t="shared" si="57"/>
        <v/>
      </c>
      <c r="AI161" s="1564" t="str">
        <f t="shared" si="58"/>
        <v/>
      </c>
      <c r="AK161" s="1564" t="str">
        <f t="shared" si="59"/>
        <v/>
      </c>
      <c r="AM161" s="1564" t="str">
        <f t="shared" si="60"/>
        <v/>
      </c>
      <c r="AO161" s="1564" t="str">
        <f t="shared" si="61"/>
        <v/>
      </c>
      <c r="AQ161" s="1564" t="str">
        <f t="shared" si="62"/>
        <v/>
      </c>
    </row>
    <row r="162" spans="5:43">
      <c r="E162" s="1564" t="str">
        <f t="shared" si="63"/>
        <v/>
      </c>
      <c r="G162" s="1564" t="str">
        <f t="shared" si="63"/>
        <v/>
      </c>
      <c r="I162" s="1564" t="str">
        <f t="shared" si="45"/>
        <v/>
      </c>
      <c r="K162" s="1564" t="str">
        <f t="shared" si="46"/>
        <v/>
      </c>
      <c r="M162" s="1564" t="str">
        <f t="shared" si="47"/>
        <v/>
      </c>
      <c r="O162" s="1564" t="str">
        <f t="shared" si="48"/>
        <v/>
      </c>
      <c r="Q162" s="1564" t="str">
        <f t="shared" si="49"/>
        <v/>
      </c>
      <c r="S162" s="1564" t="str">
        <f t="shared" si="50"/>
        <v/>
      </c>
      <c r="U162" s="1564" t="str">
        <f t="shared" si="51"/>
        <v/>
      </c>
      <c r="W162" s="1564" t="str">
        <f t="shared" si="52"/>
        <v/>
      </c>
      <c r="Y162" s="1564" t="str">
        <f t="shared" si="53"/>
        <v/>
      </c>
      <c r="AA162" s="1564" t="str">
        <f t="shared" si="54"/>
        <v/>
      </c>
      <c r="AC162" s="1564" t="str">
        <f t="shared" si="55"/>
        <v/>
      </c>
      <c r="AE162" s="1564" t="str">
        <f t="shared" si="56"/>
        <v/>
      </c>
      <c r="AG162" s="1564" t="str">
        <f t="shared" si="57"/>
        <v/>
      </c>
      <c r="AI162" s="1564" t="str">
        <f t="shared" si="58"/>
        <v/>
      </c>
      <c r="AK162" s="1564" t="str">
        <f t="shared" si="59"/>
        <v/>
      </c>
      <c r="AM162" s="1564" t="str">
        <f t="shared" si="60"/>
        <v/>
      </c>
      <c r="AO162" s="1564" t="str">
        <f t="shared" si="61"/>
        <v/>
      </c>
      <c r="AQ162" s="1564" t="str">
        <f t="shared" si="62"/>
        <v/>
      </c>
    </row>
    <row r="163" spans="5:43">
      <c r="E163" s="1564" t="str">
        <f t="shared" si="63"/>
        <v/>
      </c>
      <c r="G163" s="1564" t="str">
        <f t="shared" si="63"/>
        <v/>
      </c>
      <c r="I163" s="1564" t="str">
        <f t="shared" si="45"/>
        <v/>
      </c>
      <c r="K163" s="1564" t="str">
        <f t="shared" si="46"/>
        <v/>
      </c>
      <c r="M163" s="1564" t="str">
        <f t="shared" si="47"/>
        <v/>
      </c>
      <c r="O163" s="1564" t="str">
        <f t="shared" si="48"/>
        <v/>
      </c>
      <c r="Q163" s="1564" t="str">
        <f t="shared" si="49"/>
        <v/>
      </c>
      <c r="S163" s="1564" t="str">
        <f t="shared" si="50"/>
        <v/>
      </c>
      <c r="U163" s="1564" t="str">
        <f t="shared" si="51"/>
        <v/>
      </c>
      <c r="W163" s="1564" t="str">
        <f t="shared" si="52"/>
        <v/>
      </c>
      <c r="Y163" s="1564" t="str">
        <f t="shared" si="53"/>
        <v/>
      </c>
      <c r="AA163" s="1564" t="str">
        <f t="shared" si="54"/>
        <v/>
      </c>
      <c r="AC163" s="1564" t="str">
        <f t="shared" si="55"/>
        <v/>
      </c>
      <c r="AE163" s="1564" t="str">
        <f t="shared" si="56"/>
        <v/>
      </c>
      <c r="AG163" s="1564" t="str">
        <f t="shared" si="57"/>
        <v/>
      </c>
      <c r="AI163" s="1564" t="str">
        <f t="shared" si="58"/>
        <v/>
      </c>
      <c r="AK163" s="1564" t="str">
        <f t="shared" si="59"/>
        <v/>
      </c>
      <c r="AM163" s="1564" t="str">
        <f t="shared" si="60"/>
        <v/>
      </c>
      <c r="AO163" s="1564" t="str">
        <f t="shared" si="61"/>
        <v/>
      </c>
      <c r="AQ163" s="1564" t="str">
        <f t="shared" si="62"/>
        <v/>
      </c>
    </row>
    <row r="164" spans="5:43">
      <c r="E164" s="1564" t="str">
        <f t="shared" si="63"/>
        <v/>
      </c>
      <c r="G164" s="1564" t="str">
        <f t="shared" si="63"/>
        <v/>
      </c>
      <c r="I164" s="1564" t="str">
        <f t="shared" si="45"/>
        <v/>
      </c>
      <c r="K164" s="1564" t="str">
        <f t="shared" si="46"/>
        <v/>
      </c>
      <c r="M164" s="1564" t="str">
        <f t="shared" si="47"/>
        <v/>
      </c>
      <c r="O164" s="1564" t="str">
        <f t="shared" si="48"/>
        <v/>
      </c>
      <c r="Q164" s="1564" t="str">
        <f t="shared" si="49"/>
        <v/>
      </c>
      <c r="S164" s="1564" t="str">
        <f t="shared" si="50"/>
        <v/>
      </c>
      <c r="U164" s="1564" t="str">
        <f t="shared" si="51"/>
        <v/>
      </c>
      <c r="W164" s="1564" t="str">
        <f t="shared" si="52"/>
        <v/>
      </c>
      <c r="Y164" s="1564" t="str">
        <f t="shared" si="53"/>
        <v/>
      </c>
      <c r="AA164" s="1564" t="str">
        <f t="shared" si="54"/>
        <v/>
      </c>
      <c r="AC164" s="1564" t="str">
        <f t="shared" si="55"/>
        <v/>
      </c>
      <c r="AE164" s="1564" t="str">
        <f t="shared" si="56"/>
        <v/>
      </c>
      <c r="AG164" s="1564" t="str">
        <f t="shared" si="57"/>
        <v/>
      </c>
      <c r="AI164" s="1564" t="str">
        <f t="shared" si="58"/>
        <v/>
      </c>
      <c r="AK164" s="1564" t="str">
        <f t="shared" si="59"/>
        <v/>
      </c>
      <c r="AM164" s="1564" t="str">
        <f t="shared" si="60"/>
        <v/>
      </c>
      <c r="AO164" s="1564" t="str">
        <f t="shared" si="61"/>
        <v/>
      </c>
      <c r="AQ164" s="1564" t="str">
        <f t="shared" si="62"/>
        <v/>
      </c>
    </row>
    <row r="165" spans="5:43">
      <c r="E165" s="1564" t="str">
        <f t="shared" si="63"/>
        <v/>
      </c>
      <c r="G165" s="1564" t="str">
        <f t="shared" si="63"/>
        <v/>
      </c>
      <c r="I165" s="1564" t="str">
        <f t="shared" si="45"/>
        <v/>
      </c>
      <c r="K165" s="1564" t="str">
        <f t="shared" si="46"/>
        <v/>
      </c>
      <c r="M165" s="1564" t="str">
        <f t="shared" si="47"/>
        <v/>
      </c>
      <c r="O165" s="1564" t="str">
        <f t="shared" si="48"/>
        <v/>
      </c>
      <c r="Q165" s="1564" t="str">
        <f t="shared" si="49"/>
        <v/>
      </c>
      <c r="S165" s="1564" t="str">
        <f t="shared" si="50"/>
        <v/>
      </c>
      <c r="U165" s="1564" t="str">
        <f t="shared" si="51"/>
        <v/>
      </c>
      <c r="W165" s="1564" t="str">
        <f t="shared" si="52"/>
        <v/>
      </c>
      <c r="Y165" s="1564" t="str">
        <f t="shared" si="53"/>
        <v/>
      </c>
      <c r="AA165" s="1564" t="str">
        <f t="shared" si="54"/>
        <v/>
      </c>
      <c r="AC165" s="1564" t="str">
        <f t="shared" si="55"/>
        <v/>
      </c>
      <c r="AE165" s="1564" t="str">
        <f t="shared" si="56"/>
        <v/>
      </c>
      <c r="AG165" s="1564" t="str">
        <f t="shared" si="57"/>
        <v/>
      </c>
      <c r="AI165" s="1564" t="str">
        <f t="shared" si="58"/>
        <v/>
      </c>
      <c r="AK165" s="1564" t="str">
        <f t="shared" si="59"/>
        <v/>
      </c>
      <c r="AM165" s="1564" t="str">
        <f t="shared" si="60"/>
        <v/>
      </c>
      <c r="AO165" s="1564" t="str">
        <f t="shared" si="61"/>
        <v/>
      </c>
      <c r="AQ165" s="1564" t="str">
        <f t="shared" si="62"/>
        <v/>
      </c>
    </row>
    <row r="166" spans="5:43">
      <c r="E166" s="1564" t="str">
        <f t="shared" si="63"/>
        <v/>
      </c>
      <c r="G166" s="1564" t="str">
        <f t="shared" si="63"/>
        <v/>
      </c>
      <c r="I166" s="1564" t="str">
        <f t="shared" si="45"/>
        <v/>
      </c>
      <c r="K166" s="1564" t="str">
        <f t="shared" si="46"/>
        <v/>
      </c>
      <c r="M166" s="1564" t="str">
        <f t="shared" si="47"/>
        <v/>
      </c>
      <c r="O166" s="1564" t="str">
        <f t="shared" si="48"/>
        <v/>
      </c>
      <c r="Q166" s="1564" t="str">
        <f t="shared" si="49"/>
        <v/>
      </c>
      <c r="S166" s="1564" t="str">
        <f t="shared" si="50"/>
        <v/>
      </c>
      <c r="U166" s="1564" t="str">
        <f t="shared" si="51"/>
        <v/>
      </c>
      <c r="W166" s="1564" t="str">
        <f t="shared" si="52"/>
        <v/>
      </c>
      <c r="Y166" s="1564" t="str">
        <f t="shared" si="53"/>
        <v/>
      </c>
      <c r="AA166" s="1564" t="str">
        <f t="shared" si="54"/>
        <v/>
      </c>
      <c r="AC166" s="1564" t="str">
        <f t="shared" si="55"/>
        <v/>
      </c>
      <c r="AE166" s="1564" t="str">
        <f t="shared" si="56"/>
        <v/>
      </c>
      <c r="AG166" s="1564" t="str">
        <f t="shared" si="57"/>
        <v/>
      </c>
      <c r="AI166" s="1564" t="str">
        <f t="shared" si="58"/>
        <v/>
      </c>
      <c r="AK166" s="1564" t="str">
        <f t="shared" si="59"/>
        <v/>
      </c>
      <c r="AM166" s="1564" t="str">
        <f t="shared" si="60"/>
        <v/>
      </c>
      <c r="AO166" s="1564" t="str">
        <f t="shared" si="61"/>
        <v/>
      </c>
      <c r="AQ166" s="1564" t="str">
        <f t="shared" si="62"/>
        <v/>
      </c>
    </row>
    <row r="167" spans="5:43">
      <c r="E167" s="1564" t="str">
        <f t="shared" si="63"/>
        <v/>
      </c>
      <c r="G167" s="1564" t="str">
        <f t="shared" si="63"/>
        <v/>
      </c>
      <c r="I167" s="1564" t="str">
        <f t="shared" si="45"/>
        <v/>
      </c>
      <c r="K167" s="1564" t="str">
        <f t="shared" si="46"/>
        <v/>
      </c>
      <c r="M167" s="1564" t="str">
        <f t="shared" si="47"/>
        <v/>
      </c>
      <c r="O167" s="1564" t="str">
        <f t="shared" si="48"/>
        <v/>
      </c>
      <c r="Q167" s="1564" t="str">
        <f t="shared" si="49"/>
        <v/>
      </c>
      <c r="S167" s="1564" t="str">
        <f t="shared" si="50"/>
        <v/>
      </c>
      <c r="U167" s="1564" t="str">
        <f t="shared" si="51"/>
        <v/>
      </c>
      <c r="W167" s="1564" t="str">
        <f t="shared" si="52"/>
        <v/>
      </c>
      <c r="Y167" s="1564" t="str">
        <f t="shared" si="53"/>
        <v/>
      </c>
      <c r="AA167" s="1564" t="str">
        <f t="shared" si="54"/>
        <v/>
      </c>
      <c r="AC167" s="1564" t="str">
        <f t="shared" si="55"/>
        <v/>
      </c>
      <c r="AE167" s="1564" t="str">
        <f t="shared" si="56"/>
        <v/>
      </c>
      <c r="AG167" s="1564" t="str">
        <f t="shared" si="57"/>
        <v/>
      </c>
      <c r="AI167" s="1564" t="str">
        <f t="shared" si="58"/>
        <v/>
      </c>
      <c r="AK167" s="1564" t="str">
        <f t="shared" si="59"/>
        <v/>
      </c>
      <c r="AM167" s="1564" t="str">
        <f t="shared" si="60"/>
        <v/>
      </c>
      <c r="AO167" s="1564" t="str">
        <f t="shared" si="61"/>
        <v/>
      </c>
      <c r="AQ167" s="1564" t="str">
        <f t="shared" si="62"/>
        <v/>
      </c>
    </row>
    <row r="168" spans="5:43">
      <c r="E168" s="1564" t="str">
        <f t="shared" si="63"/>
        <v/>
      </c>
      <c r="G168" s="1564" t="str">
        <f t="shared" si="63"/>
        <v/>
      </c>
      <c r="I168" s="1564" t="str">
        <f t="shared" si="45"/>
        <v/>
      </c>
      <c r="K168" s="1564" t="str">
        <f t="shared" si="46"/>
        <v/>
      </c>
      <c r="M168" s="1564" t="str">
        <f t="shared" si="47"/>
        <v/>
      </c>
      <c r="O168" s="1564" t="str">
        <f t="shared" si="48"/>
        <v/>
      </c>
      <c r="Q168" s="1564" t="str">
        <f t="shared" si="49"/>
        <v/>
      </c>
      <c r="S168" s="1564" t="str">
        <f t="shared" si="50"/>
        <v/>
      </c>
      <c r="U168" s="1564" t="str">
        <f t="shared" si="51"/>
        <v/>
      </c>
      <c r="W168" s="1564" t="str">
        <f t="shared" si="52"/>
        <v/>
      </c>
      <c r="Y168" s="1564" t="str">
        <f t="shared" si="53"/>
        <v/>
      </c>
      <c r="AA168" s="1564" t="str">
        <f t="shared" si="54"/>
        <v/>
      </c>
      <c r="AC168" s="1564" t="str">
        <f t="shared" si="55"/>
        <v/>
      </c>
      <c r="AE168" s="1564" t="str">
        <f t="shared" si="56"/>
        <v/>
      </c>
      <c r="AG168" s="1564" t="str">
        <f t="shared" si="57"/>
        <v/>
      </c>
      <c r="AI168" s="1564" t="str">
        <f t="shared" si="58"/>
        <v/>
      </c>
      <c r="AK168" s="1564" t="str">
        <f t="shared" si="59"/>
        <v/>
      </c>
      <c r="AM168" s="1564" t="str">
        <f t="shared" si="60"/>
        <v/>
      </c>
      <c r="AO168" s="1564" t="str">
        <f t="shared" si="61"/>
        <v/>
      </c>
      <c r="AQ168" s="1564" t="str">
        <f t="shared" si="62"/>
        <v/>
      </c>
    </row>
    <row r="169" spans="5:43">
      <c r="E169" s="1564" t="str">
        <f t="shared" si="63"/>
        <v/>
      </c>
      <c r="G169" s="1564" t="str">
        <f t="shared" si="63"/>
        <v/>
      </c>
      <c r="I169" s="1564" t="str">
        <f t="shared" si="45"/>
        <v/>
      </c>
      <c r="K169" s="1564" t="str">
        <f t="shared" si="46"/>
        <v/>
      </c>
      <c r="M169" s="1564" t="str">
        <f t="shared" si="47"/>
        <v/>
      </c>
      <c r="O169" s="1564" t="str">
        <f t="shared" si="48"/>
        <v/>
      </c>
      <c r="Q169" s="1564" t="str">
        <f t="shared" si="49"/>
        <v/>
      </c>
      <c r="S169" s="1564" t="str">
        <f t="shared" si="50"/>
        <v/>
      </c>
      <c r="U169" s="1564" t="str">
        <f t="shared" si="51"/>
        <v/>
      </c>
      <c r="W169" s="1564" t="str">
        <f t="shared" si="52"/>
        <v/>
      </c>
      <c r="Y169" s="1564" t="str">
        <f t="shared" si="53"/>
        <v/>
      </c>
      <c r="AA169" s="1564" t="str">
        <f t="shared" si="54"/>
        <v/>
      </c>
      <c r="AC169" s="1564" t="str">
        <f t="shared" si="55"/>
        <v/>
      </c>
      <c r="AE169" s="1564" t="str">
        <f t="shared" si="56"/>
        <v/>
      </c>
      <c r="AG169" s="1564" t="str">
        <f t="shared" si="57"/>
        <v/>
      </c>
      <c r="AI169" s="1564" t="str">
        <f t="shared" si="58"/>
        <v/>
      </c>
      <c r="AK169" s="1564" t="str">
        <f t="shared" si="59"/>
        <v/>
      </c>
      <c r="AM169" s="1564" t="str">
        <f t="shared" si="60"/>
        <v/>
      </c>
      <c r="AO169" s="1564" t="str">
        <f t="shared" si="61"/>
        <v/>
      </c>
      <c r="AQ169" s="1564" t="str">
        <f t="shared" si="62"/>
        <v/>
      </c>
    </row>
    <row r="170" spans="5:43">
      <c r="E170" s="1564" t="str">
        <f t="shared" si="63"/>
        <v/>
      </c>
      <c r="G170" s="1564" t="str">
        <f t="shared" si="63"/>
        <v/>
      </c>
      <c r="I170" s="1564" t="str">
        <f t="shared" si="45"/>
        <v/>
      </c>
      <c r="K170" s="1564" t="str">
        <f t="shared" si="46"/>
        <v/>
      </c>
      <c r="M170" s="1564" t="str">
        <f t="shared" si="47"/>
        <v/>
      </c>
      <c r="O170" s="1564" t="str">
        <f t="shared" si="48"/>
        <v/>
      </c>
      <c r="Q170" s="1564" t="str">
        <f t="shared" si="49"/>
        <v/>
      </c>
      <c r="S170" s="1564" t="str">
        <f t="shared" si="50"/>
        <v/>
      </c>
      <c r="U170" s="1564" t="str">
        <f t="shared" si="51"/>
        <v/>
      </c>
      <c r="W170" s="1564" t="str">
        <f t="shared" si="52"/>
        <v/>
      </c>
      <c r="Y170" s="1564" t="str">
        <f t="shared" si="53"/>
        <v/>
      </c>
      <c r="AA170" s="1564" t="str">
        <f t="shared" si="54"/>
        <v/>
      </c>
      <c r="AC170" s="1564" t="str">
        <f t="shared" si="55"/>
        <v/>
      </c>
      <c r="AE170" s="1564" t="str">
        <f t="shared" si="56"/>
        <v/>
      </c>
      <c r="AG170" s="1564" t="str">
        <f t="shared" si="57"/>
        <v/>
      </c>
      <c r="AI170" s="1564" t="str">
        <f t="shared" si="58"/>
        <v/>
      </c>
      <c r="AK170" s="1564" t="str">
        <f t="shared" si="59"/>
        <v/>
      </c>
      <c r="AM170" s="1564" t="str">
        <f t="shared" si="60"/>
        <v/>
      </c>
      <c r="AO170" s="1564" t="str">
        <f t="shared" si="61"/>
        <v/>
      </c>
      <c r="AQ170" s="1564" t="str">
        <f t="shared" si="62"/>
        <v/>
      </c>
    </row>
    <row r="171" spans="5:43">
      <c r="E171" s="1564" t="str">
        <f t="shared" si="63"/>
        <v/>
      </c>
      <c r="G171" s="1564" t="str">
        <f t="shared" si="63"/>
        <v/>
      </c>
      <c r="I171" s="1564" t="str">
        <f t="shared" si="45"/>
        <v/>
      </c>
      <c r="K171" s="1564" t="str">
        <f t="shared" si="46"/>
        <v/>
      </c>
      <c r="M171" s="1564" t="str">
        <f t="shared" si="47"/>
        <v/>
      </c>
      <c r="O171" s="1564" t="str">
        <f t="shared" si="48"/>
        <v/>
      </c>
      <c r="Q171" s="1564" t="str">
        <f t="shared" si="49"/>
        <v/>
      </c>
      <c r="S171" s="1564" t="str">
        <f t="shared" si="50"/>
        <v/>
      </c>
      <c r="U171" s="1564" t="str">
        <f t="shared" si="51"/>
        <v/>
      </c>
      <c r="W171" s="1564" t="str">
        <f t="shared" si="52"/>
        <v/>
      </c>
      <c r="Y171" s="1564" t="str">
        <f t="shared" si="53"/>
        <v/>
      </c>
      <c r="AA171" s="1564" t="str">
        <f t="shared" si="54"/>
        <v/>
      </c>
      <c r="AC171" s="1564" t="str">
        <f t="shared" si="55"/>
        <v/>
      </c>
      <c r="AE171" s="1564" t="str">
        <f t="shared" si="56"/>
        <v/>
      </c>
      <c r="AG171" s="1564" t="str">
        <f t="shared" si="57"/>
        <v/>
      </c>
      <c r="AI171" s="1564" t="str">
        <f t="shared" si="58"/>
        <v/>
      </c>
      <c r="AK171" s="1564" t="str">
        <f t="shared" si="59"/>
        <v/>
      </c>
      <c r="AM171" s="1564" t="str">
        <f t="shared" si="60"/>
        <v/>
      </c>
      <c r="AO171" s="1564" t="str">
        <f t="shared" si="61"/>
        <v/>
      </c>
      <c r="AQ171" s="1564" t="str">
        <f t="shared" si="62"/>
        <v/>
      </c>
    </row>
    <row r="172" spans="5:43">
      <c r="E172" s="1564" t="str">
        <f t="shared" si="63"/>
        <v/>
      </c>
      <c r="G172" s="1564" t="str">
        <f t="shared" si="63"/>
        <v/>
      </c>
      <c r="I172" s="1564" t="str">
        <f t="shared" si="45"/>
        <v/>
      </c>
      <c r="K172" s="1564" t="str">
        <f t="shared" si="46"/>
        <v/>
      </c>
      <c r="M172" s="1564" t="str">
        <f t="shared" si="47"/>
        <v/>
      </c>
      <c r="O172" s="1564" t="str">
        <f t="shared" si="48"/>
        <v/>
      </c>
      <c r="Q172" s="1564" t="str">
        <f t="shared" si="49"/>
        <v/>
      </c>
      <c r="S172" s="1564" t="str">
        <f t="shared" si="50"/>
        <v/>
      </c>
      <c r="U172" s="1564" t="str">
        <f t="shared" si="51"/>
        <v/>
      </c>
      <c r="W172" s="1564" t="str">
        <f t="shared" si="52"/>
        <v/>
      </c>
      <c r="Y172" s="1564" t="str">
        <f t="shared" si="53"/>
        <v/>
      </c>
      <c r="AA172" s="1564" t="str">
        <f t="shared" si="54"/>
        <v/>
      </c>
      <c r="AC172" s="1564" t="str">
        <f t="shared" si="55"/>
        <v/>
      </c>
      <c r="AE172" s="1564" t="str">
        <f t="shared" si="56"/>
        <v/>
      </c>
      <c r="AG172" s="1564" t="str">
        <f t="shared" si="57"/>
        <v/>
      </c>
      <c r="AI172" s="1564" t="str">
        <f t="shared" si="58"/>
        <v/>
      </c>
      <c r="AK172" s="1564" t="str">
        <f t="shared" si="59"/>
        <v/>
      </c>
      <c r="AM172" s="1564" t="str">
        <f t="shared" si="60"/>
        <v/>
      </c>
      <c r="AO172" s="1564" t="str">
        <f t="shared" si="61"/>
        <v/>
      </c>
      <c r="AQ172" s="1564" t="str">
        <f t="shared" si="62"/>
        <v/>
      </c>
    </row>
    <row r="173" spans="5:43">
      <c r="E173" s="1564" t="str">
        <f t="shared" ref="E173:G188" si="64">IF(OR($B173=0,D173=0),"",D173/$B173)</f>
        <v/>
      </c>
      <c r="G173" s="1564" t="str">
        <f t="shared" si="64"/>
        <v/>
      </c>
      <c r="I173" s="1564" t="str">
        <f t="shared" si="45"/>
        <v/>
      </c>
      <c r="K173" s="1564" t="str">
        <f t="shared" si="46"/>
        <v/>
      </c>
      <c r="M173" s="1564" t="str">
        <f t="shared" si="47"/>
        <v/>
      </c>
      <c r="O173" s="1564" t="str">
        <f t="shared" si="48"/>
        <v/>
      </c>
      <c r="Q173" s="1564" t="str">
        <f t="shared" si="49"/>
        <v/>
      </c>
      <c r="S173" s="1564" t="str">
        <f t="shared" si="50"/>
        <v/>
      </c>
      <c r="U173" s="1564" t="str">
        <f t="shared" si="51"/>
        <v/>
      </c>
      <c r="W173" s="1564" t="str">
        <f t="shared" si="52"/>
        <v/>
      </c>
      <c r="Y173" s="1564" t="str">
        <f t="shared" si="53"/>
        <v/>
      </c>
      <c r="AA173" s="1564" t="str">
        <f t="shared" si="54"/>
        <v/>
      </c>
      <c r="AC173" s="1564" t="str">
        <f t="shared" si="55"/>
        <v/>
      </c>
      <c r="AE173" s="1564" t="str">
        <f t="shared" si="56"/>
        <v/>
      </c>
      <c r="AG173" s="1564" t="str">
        <f t="shared" si="57"/>
        <v/>
      </c>
      <c r="AI173" s="1564" t="str">
        <f t="shared" si="58"/>
        <v/>
      </c>
      <c r="AK173" s="1564" t="str">
        <f t="shared" si="59"/>
        <v/>
      </c>
      <c r="AM173" s="1564" t="str">
        <f t="shared" si="60"/>
        <v/>
      </c>
      <c r="AO173" s="1564" t="str">
        <f t="shared" si="61"/>
        <v/>
      </c>
      <c r="AQ173" s="1564" t="str">
        <f t="shared" si="62"/>
        <v/>
      </c>
    </row>
    <row r="174" spans="5:43">
      <c r="E174" s="1564" t="str">
        <f t="shared" si="64"/>
        <v/>
      </c>
      <c r="G174" s="1564" t="str">
        <f t="shared" si="64"/>
        <v/>
      </c>
      <c r="I174" s="1564" t="str">
        <f t="shared" si="45"/>
        <v/>
      </c>
      <c r="K174" s="1564" t="str">
        <f t="shared" si="46"/>
        <v/>
      </c>
      <c r="M174" s="1564" t="str">
        <f t="shared" si="47"/>
        <v/>
      </c>
      <c r="O174" s="1564" t="str">
        <f t="shared" si="48"/>
        <v/>
      </c>
      <c r="Q174" s="1564" t="str">
        <f t="shared" si="49"/>
        <v/>
      </c>
      <c r="S174" s="1564" t="str">
        <f t="shared" si="50"/>
        <v/>
      </c>
      <c r="U174" s="1564" t="str">
        <f t="shared" si="51"/>
        <v/>
      </c>
      <c r="W174" s="1564" t="str">
        <f t="shared" si="52"/>
        <v/>
      </c>
      <c r="Y174" s="1564" t="str">
        <f t="shared" si="53"/>
        <v/>
      </c>
      <c r="AA174" s="1564" t="str">
        <f t="shared" si="54"/>
        <v/>
      </c>
      <c r="AC174" s="1564" t="str">
        <f t="shared" si="55"/>
        <v/>
      </c>
      <c r="AE174" s="1564" t="str">
        <f t="shared" si="56"/>
        <v/>
      </c>
      <c r="AG174" s="1564" t="str">
        <f t="shared" si="57"/>
        <v/>
      </c>
      <c r="AI174" s="1564" t="str">
        <f t="shared" si="58"/>
        <v/>
      </c>
      <c r="AK174" s="1564" t="str">
        <f t="shared" si="59"/>
        <v/>
      </c>
      <c r="AM174" s="1564" t="str">
        <f t="shared" si="60"/>
        <v/>
      </c>
      <c r="AO174" s="1564" t="str">
        <f t="shared" si="61"/>
        <v/>
      </c>
      <c r="AQ174" s="1564" t="str">
        <f t="shared" si="62"/>
        <v/>
      </c>
    </row>
    <row r="175" spans="5:43">
      <c r="E175" s="1564" t="str">
        <f t="shared" si="64"/>
        <v/>
      </c>
      <c r="G175" s="1564" t="str">
        <f t="shared" si="64"/>
        <v/>
      </c>
      <c r="I175" s="1564" t="str">
        <f t="shared" si="45"/>
        <v/>
      </c>
      <c r="K175" s="1564" t="str">
        <f t="shared" si="46"/>
        <v/>
      </c>
      <c r="M175" s="1564" t="str">
        <f t="shared" si="47"/>
        <v/>
      </c>
      <c r="O175" s="1564" t="str">
        <f t="shared" si="48"/>
        <v/>
      </c>
      <c r="Q175" s="1564" t="str">
        <f t="shared" si="49"/>
        <v/>
      </c>
      <c r="S175" s="1564" t="str">
        <f t="shared" si="50"/>
        <v/>
      </c>
      <c r="U175" s="1564" t="str">
        <f t="shared" si="51"/>
        <v/>
      </c>
      <c r="W175" s="1564" t="str">
        <f t="shared" si="52"/>
        <v/>
      </c>
      <c r="Y175" s="1564" t="str">
        <f t="shared" si="53"/>
        <v/>
      </c>
      <c r="AA175" s="1564" t="str">
        <f t="shared" si="54"/>
        <v/>
      </c>
      <c r="AC175" s="1564" t="str">
        <f t="shared" si="55"/>
        <v/>
      </c>
      <c r="AE175" s="1564" t="str">
        <f t="shared" si="56"/>
        <v/>
      </c>
      <c r="AG175" s="1564" t="str">
        <f t="shared" si="57"/>
        <v/>
      </c>
      <c r="AI175" s="1564" t="str">
        <f t="shared" si="58"/>
        <v/>
      </c>
      <c r="AK175" s="1564" t="str">
        <f t="shared" si="59"/>
        <v/>
      </c>
      <c r="AM175" s="1564" t="str">
        <f t="shared" si="60"/>
        <v/>
      </c>
      <c r="AO175" s="1564" t="str">
        <f t="shared" si="61"/>
        <v/>
      </c>
      <c r="AQ175" s="1564" t="str">
        <f t="shared" si="62"/>
        <v/>
      </c>
    </row>
    <row r="176" spans="5:43">
      <c r="E176" s="1564" t="str">
        <f t="shared" si="64"/>
        <v/>
      </c>
      <c r="G176" s="1564" t="str">
        <f t="shared" si="64"/>
        <v/>
      </c>
      <c r="I176" s="1564" t="str">
        <f t="shared" si="45"/>
        <v/>
      </c>
      <c r="K176" s="1564" t="str">
        <f t="shared" si="46"/>
        <v/>
      </c>
      <c r="M176" s="1564" t="str">
        <f t="shared" si="47"/>
        <v/>
      </c>
      <c r="O176" s="1564" t="str">
        <f t="shared" si="48"/>
        <v/>
      </c>
      <c r="Q176" s="1564" t="str">
        <f t="shared" si="49"/>
        <v/>
      </c>
      <c r="S176" s="1564" t="str">
        <f t="shared" si="50"/>
        <v/>
      </c>
      <c r="U176" s="1564" t="str">
        <f t="shared" si="51"/>
        <v/>
      </c>
      <c r="W176" s="1564" t="str">
        <f t="shared" si="52"/>
        <v/>
      </c>
      <c r="Y176" s="1564" t="str">
        <f t="shared" si="53"/>
        <v/>
      </c>
      <c r="AA176" s="1564" t="str">
        <f t="shared" si="54"/>
        <v/>
      </c>
      <c r="AC176" s="1564" t="str">
        <f t="shared" si="55"/>
        <v/>
      </c>
      <c r="AE176" s="1564" t="str">
        <f t="shared" si="56"/>
        <v/>
      </c>
      <c r="AG176" s="1564" t="str">
        <f t="shared" si="57"/>
        <v/>
      </c>
      <c r="AI176" s="1564" t="str">
        <f t="shared" si="58"/>
        <v/>
      </c>
      <c r="AK176" s="1564" t="str">
        <f t="shared" si="59"/>
        <v/>
      </c>
      <c r="AM176" s="1564" t="str">
        <f t="shared" si="60"/>
        <v/>
      </c>
      <c r="AO176" s="1564" t="str">
        <f t="shared" si="61"/>
        <v/>
      </c>
      <c r="AQ176" s="1564" t="str">
        <f t="shared" si="62"/>
        <v/>
      </c>
    </row>
    <row r="177" spans="5:43">
      <c r="E177" s="1564" t="str">
        <f t="shared" si="64"/>
        <v/>
      </c>
      <c r="G177" s="1564" t="str">
        <f t="shared" si="64"/>
        <v/>
      </c>
      <c r="I177" s="1564" t="str">
        <f t="shared" si="45"/>
        <v/>
      </c>
      <c r="K177" s="1564" t="str">
        <f t="shared" si="46"/>
        <v/>
      </c>
      <c r="M177" s="1564" t="str">
        <f t="shared" si="47"/>
        <v/>
      </c>
      <c r="O177" s="1564" t="str">
        <f t="shared" si="48"/>
        <v/>
      </c>
      <c r="Q177" s="1564" t="str">
        <f t="shared" si="49"/>
        <v/>
      </c>
      <c r="S177" s="1564" t="str">
        <f t="shared" si="50"/>
        <v/>
      </c>
      <c r="U177" s="1564" t="str">
        <f t="shared" si="51"/>
        <v/>
      </c>
      <c r="W177" s="1564" t="str">
        <f t="shared" si="52"/>
        <v/>
      </c>
      <c r="Y177" s="1564" t="str">
        <f t="shared" si="53"/>
        <v/>
      </c>
      <c r="AA177" s="1564" t="str">
        <f t="shared" si="54"/>
        <v/>
      </c>
      <c r="AC177" s="1564" t="str">
        <f t="shared" si="55"/>
        <v/>
      </c>
      <c r="AE177" s="1564" t="str">
        <f t="shared" si="56"/>
        <v/>
      </c>
      <c r="AG177" s="1564" t="str">
        <f t="shared" si="57"/>
        <v/>
      </c>
      <c r="AI177" s="1564" t="str">
        <f t="shared" si="58"/>
        <v/>
      </c>
      <c r="AK177" s="1564" t="str">
        <f t="shared" si="59"/>
        <v/>
      </c>
      <c r="AM177" s="1564" t="str">
        <f t="shared" si="60"/>
        <v/>
      </c>
      <c r="AO177" s="1564" t="str">
        <f t="shared" si="61"/>
        <v/>
      </c>
      <c r="AQ177" s="1564" t="str">
        <f t="shared" si="62"/>
        <v/>
      </c>
    </row>
    <row r="178" spans="5:43">
      <c r="E178" s="1564" t="str">
        <f t="shared" si="64"/>
        <v/>
      </c>
      <c r="G178" s="1564" t="str">
        <f t="shared" si="64"/>
        <v/>
      </c>
      <c r="I178" s="1564" t="str">
        <f t="shared" si="45"/>
        <v/>
      </c>
      <c r="K178" s="1564" t="str">
        <f t="shared" si="46"/>
        <v/>
      </c>
      <c r="M178" s="1564" t="str">
        <f t="shared" si="47"/>
        <v/>
      </c>
      <c r="O178" s="1564" t="str">
        <f t="shared" si="48"/>
        <v/>
      </c>
      <c r="Q178" s="1564" t="str">
        <f t="shared" si="49"/>
        <v/>
      </c>
      <c r="S178" s="1564" t="str">
        <f t="shared" si="50"/>
        <v/>
      </c>
      <c r="U178" s="1564" t="str">
        <f t="shared" si="51"/>
        <v/>
      </c>
      <c r="W178" s="1564" t="str">
        <f t="shared" si="52"/>
        <v/>
      </c>
      <c r="Y178" s="1564" t="str">
        <f t="shared" si="53"/>
        <v/>
      </c>
      <c r="AA178" s="1564" t="str">
        <f t="shared" si="54"/>
        <v/>
      </c>
      <c r="AC178" s="1564" t="str">
        <f t="shared" si="55"/>
        <v/>
      </c>
      <c r="AE178" s="1564" t="str">
        <f t="shared" si="56"/>
        <v/>
      </c>
      <c r="AG178" s="1564" t="str">
        <f t="shared" si="57"/>
        <v/>
      </c>
      <c r="AI178" s="1564" t="str">
        <f t="shared" si="58"/>
        <v/>
      </c>
      <c r="AK178" s="1564" t="str">
        <f t="shared" si="59"/>
        <v/>
      </c>
      <c r="AM178" s="1564" t="str">
        <f t="shared" si="60"/>
        <v/>
      </c>
      <c r="AO178" s="1564" t="str">
        <f t="shared" si="61"/>
        <v/>
      </c>
      <c r="AQ178" s="1564" t="str">
        <f t="shared" si="62"/>
        <v/>
      </c>
    </row>
    <row r="179" spans="5:43">
      <c r="E179" s="1564" t="str">
        <f t="shared" si="64"/>
        <v/>
      </c>
      <c r="G179" s="1564" t="str">
        <f t="shared" si="64"/>
        <v/>
      </c>
      <c r="I179" s="1564" t="str">
        <f t="shared" si="45"/>
        <v/>
      </c>
      <c r="K179" s="1564" t="str">
        <f t="shared" si="46"/>
        <v/>
      </c>
      <c r="M179" s="1564" t="str">
        <f t="shared" si="47"/>
        <v/>
      </c>
      <c r="O179" s="1564" t="str">
        <f t="shared" si="48"/>
        <v/>
      </c>
      <c r="Q179" s="1564" t="str">
        <f t="shared" si="49"/>
        <v/>
      </c>
      <c r="S179" s="1564" t="str">
        <f t="shared" si="50"/>
        <v/>
      </c>
      <c r="U179" s="1564" t="str">
        <f t="shared" si="51"/>
        <v/>
      </c>
      <c r="W179" s="1564" t="str">
        <f t="shared" si="52"/>
        <v/>
      </c>
      <c r="Y179" s="1564" t="str">
        <f t="shared" si="53"/>
        <v/>
      </c>
      <c r="AA179" s="1564" t="str">
        <f t="shared" si="54"/>
        <v/>
      </c>
      <c r="AC179" s="1564" t="str">
        <f t="shared" si="55"/>
        <v/>
      </c>
      <c r="AE179" s="1564" t="str">
        <f t="shared" si="56"/>
        <v/>
      </c>
      <c r="AG179" s="1564" t="str">
        <f t="shared" si="57"/>
        <v/>
      </c>
      <c r="AI179" s="1564" t="str">
        <f t="shared" si="58"/>
        <v/>
      </c>
      <c r="AK179" s="1564" t="str">
        <f t="shared" si="59"/>
        <v/>
      </c>
      <c r="AM179" s="1564" t="str">
        <f t="shared" si="60"/>
        <v/>
      </c>
      <c r="AO179" s="1564" t="str">
        <f t="shared" si="61"/>
        <v/>
      </c>
      <c r="AQ179" s="1564" t="str">
        <f t="shared" si="62"/>
        <v/>
      </c>
    </row>
    <row r="180" spans="5:43">
      <c r="E180" s="1564" t="str">
        <f t="shared" si="64"/>
        <v/>
      </c>
      <c r="G180" s="1564" t="str">
        <f t="shared" si="64"/>
        <v/>
      </c>
      <c r="I180" s="1564" t="str">
        <f t="shared" si="45"/>
        <v/>
      </c>
      <c r="K180" s="1564" t="str">
        <f t="shared" si="46"/>
        <v/>
      </c>
      <c r="M180" s="1564" t="str">
        <f t="shared" si="47"/>
        <v/>
      </c>
      <c r="O180" s="1564" t="str">
        <f t="shared" si="48"/>
        <v/>
      </c>
      <c r="Q180" s="1564" t="str">
        <f t="shared" si="49"/>
        <v/>
      </c>
      <c r="S180" s="1564" t="str">
        <f t="shared" si="50"/>
        <v/>
      </c>
      <c r="U180" s="1564" t="str">
        <f t="shared" si="51"/>
        <v/>
      </c>
      <c r="W180" s="1564" t="str">
        <f t="shared" si="52"/>
        <v/>
      </c>
      <c r="Y180" s="1564" t="str">
        <f t="shared" si="53"/>
        <v/>
      </c>
      <c r="AA180" s="1564" t="str">
        <f t="shared" si="54"/>
        <v/>
      </c>
      <c r="AC180" s="1564" t="str">
        <f t="shared" si="55"/>
        <v/>
      </c>
      <c r="AE180" s="1564" t="str">
        <f t="shared" si="56"/>
        <v/>
      </c>
      <c r="AG180" s="1564" t="str">
        <f t="shared" si="57"/>
        <v/>
      </c>
      <c r="AI180" s="1564" t="str">
        <f t="shared" si="58"/>
        <v/>
      </c>
      <c r="AK180" s="1564" t="str">
        <f t="shared" si="59"/>
        <v/>
      </c>
      <c r="AM180" s="1564" t="str">
        <f t="shared" si="60"/>
        <v/>
      </c>
      <c r="AO180" s="1564" t="str">
        <f t="shared" si="61"/>
        <v/>
      </c>
      <c r="AQ180" s="1564" t="str">
        <f t="shared" si="62"/>
        <v/>
      </c>
    </row>
    <row r="181" spans="5:43">
      <c r="E181" s="1564" t="str">
        <f t="shared" si="64"/>
        <v/>
      </c>
      <c r="G181" s="1564" t="str">
        <f t="shared" si="64"/>
        <v/>
      </c>
      <c r="I181" s="1564" t="str">
        <f t="shared" si="45"/>
        <v/>
      </c>
      <c r="K181" s="1564" t="str">
        <f t="shared" si="46"/>
        <v/>
      </c>
      <c r="M181" s="1564" t="str">
        <f t="shared" si="47"/>
        <v/>
      </c>
      <c r="O181" s="1564" t="str">
        <f t="shared" si="48"/>
        <v/>
      </c>
      <c r="Q181" s="1564" t="str">
        <f t="shared" si="49"/>
        <v/>
      </c>
      <c r="S181" s="1564" t="str">
        <f t="shared" si="50"/>
        <v/>
      </c>
      <c r="U181" s="1564" t="str">
        <f t="shared" si="51"/>
        <v/>
      </c>
      <c r="W181" s="1564" t="str">
        <f t="shared" si="52"/>
        <v/>
      </c>
      <c r="Y181" s="1564" t="str">
        <f t="shared" si="53"/>
        <v/>
      </c>
      <c r="AA181" s="1564" t="str">
        <f t="shared" si="54"/>
        <v/>
      </c>
      <c r="AC181" s="1564" t="str">
        <f t="shared" si="55"/>
        <v/>
      </c>
      <c r="AE181" s="1564" t="str">
        <f t="shared" si="56"/>
        <v/>
      </c>
      <c r="AG181" s="1564" t="str">
        <f t="shared" si="57"/>
        <v/>
      </c>
      <c r="AI181" s="1564" t="str">
        <f t="shared" si="58"/>
        <v/>
      </c>
      <c r="AK181" s="1564" t="str">
        <f t="shared" si="59"/>
        <v/>
      </c>
      <c r="AM181" s="1564" t="str">
        <f t="shared" si="60"/>
        <v/>
      </c>
      <c r="AO181" s="1564" t="str">
        <f t="shared" si="61"/>
        <v/>
      </c>
      <c r="AQ181" s="1564" t="str">
        <f t="shared" si="62"/>
        <v/>
      </c>
    </row>
    <row r="182" spans="5:43">
      <c r="E182" s="1564" t="str">
        <f t="shared" si="64"/>
        <v/>
      </c>
      <c r="G182" s="1564" t="str">
        <f t="shared" si="64"/>
        <v/>
      </c>
      <c r="I182" s="1564" t="str">
        <f t="shared" si="45"/>
        <v/>
      </c>
      <c r="K182" s="1564" t="str">
        <f t="shared" si="46"/>
        <v/>
      </c>
      <c r="M182" s="1564" t="str">
        <f t="shared" si="47"/>
        <v/>
      </c>
      <c r="O182" s="1564" t="str">
        <f t="shared" si="48"/>
        <v/>
      </c>
      <c r="Q182" s="1564" t="str">
        <f t="shared" si="49"/>
        <v/>
      </c>
      <c r="S182" s="1564" t="str">
        <f t="shared" si="50"/>
        <v/>
      </c>
      <c r="U182" s="1564" t="str">
        <f t="shared" si="51"/>
        <v/>
      </c>
      <c r="W182" s="1564" t="str">
        <f t="shared" si="52"/>
        <v/>
      </c>
      <c r="Y182" s="1564" t="str">
        <f t="shared" si="53"/>
        <v/>
      </c>
      <c r="AA182" s="1564" t="str">
        <f t="shared" si="54"/>
        <v/>
      </c>
      <c r="AC182" s="1564" t="str">
        <f t="shared" si="55"/>
        <v/>
      </c>
      <c r="AE182" s="1564" t="str">
        <f t="shared" si="56"/>
        <v/>
      </c>
      <c r="AG182" s="1564" t="str">
        <f t="shared" si="57"/>
        <v/>
      </c>
      <c r="AI182" s="1564" t="str">
        <f t="shared" si="58"/>
        <v/>
      </c>
      <c r="AK182" s="1564" t="str">
        <f t="shared" si="59"/>
        <v/>
      </c>
      <c r="AM182" s="1564" t="str">
        <f t="shared" si="60"/>
        <v/>
      </c>
      <c r="AO182" s="1564" t="str">
        <f t="shared" si="61"/>
        <v/>
      </c>
      <c r="AQ182" s="1564" t="str">
        <f t="shared" si="62"/>
        <v/>
      </c>
    </row>
    <row r="183" spans="5:43">
      <c r="E183" s="1564" t="str">
        <f t="shared" si="64"/>
        <v/>
      </c>
      <c r="G183" s="1564" t="str">
        <f t="shared" si="64"/>
        <v/>
      </c>
      <c r="I183" s="1564" t="str">
        <f t="shared" si="45"/>
        <v/>
      </c>
      <c r="K183" s="1564" t="str">
        <f t="shared" si="46"/>
        <v/>
      </c>
      <c r="M183" s="1564" t="str">
        <f t="shared" si="47"/>
        <v/>
      </c>
      <c r="O183" s="1564" t="str">
        <f t="shared" si="48"/>
        <v/>
      </c>
      <c r="Q183" s="1564" t="str">
        <f t="shared" si="49"/>
        <v/>
      </c>
      <c r="S183" s="1564" t="str">
        <f t="shared" si="50"/>
        <v/>
      </c>
      <c r="U183" s="1564" t="str">
        <f t="shared" si="51"/>
        <v/>
      </c>
      <c r="W183" s="1564" t="str">
        <f t="shared" si="52"/>
        <v/>
      </c>
      <c r="Y183" s="1564" t="str">
        <f t="shared" si="53"/>
        <v/>
      </c>
      <c r="AA183" s="1564" t="str">
        <f t="shared" si="54"/>
        <v/>
      </c>
      <c r="AC183" s="1564" t="str">
        <f t="shared" si="55"/>
        <v/>
      </c>
      <c r="AE183" s="1564" t="str">
        <f t="shared" si="56"/>
        <v/>
      </c>
      <c r="AG183" s="1564" t="str">
        <f t="shared" si="57"/>
        <v/>
      </c>
      <c r="AI183" s="1564" t="str">
        <f t="shared" si="58"/>
        <v/>
      </c>
      <c r="AK183" s="1564" t="str">
        <f t="shared" si="59"/>
        <v/>
      </c>
      <c r="AM183" s="1564" t="str">
        <f t="shared" si="60"/>
        <v/>
      </c>
      <c r="AO183" s="1564" t="str">
        <f t="shared" si="61"/>
        <v/>
      </c>
      <c r="AQ183" s="1564" t="str">
        <f t="shared" si="62"/>
        <v/>
      </c>
    </row>
    <row r="184" spans="5:43">
      <c r="E184" s="1564" t="str">
        <f t="shared" si="64"/>
        <v/>
      </c>
      <c r="G184" s="1564" t="str">
        <f t="shared" si="64"/>
        <v/>
      </c>
      <c r="I184" s="1564" t="str">
        <f t="shared" si="45"/>
        <v/>
      </c>
      <c r="K184" s="1564" t="str">
        <f t="shared" si="46"/>
        <v/>
      </c>
      <c r="M184" s="1564" t="str">
        <f t="shared" si="47"/>
        <v/>
      </c>
      <c r="O184" s="1564" t="str">
        <f t="shared" si="48"/>
        <v/>
      </c>
      <c r="Q184" s="1564" t="str">
        <f t="shared" si="49"/>
        <v/>
      </c>
      <c r="S184" s="1564" t="str">
        <f t="shared" si="50"/>
        <v/>
      </c>
      <c r="U184" s="1564" t="str">
        <f t="shared" si="51"/>
        <v/>
      </c>
      <c r="W184" s="1564" t="str">
        <f t="shared" si="52"/>
        <v/>
      </c>
      <c r="Y184" s="1564" t="str">
        <f t="shared" si="53"/>
        <v/>
      </c>
      <c r="AA184" s="1564" t="str">
        <f t="shared" si="54"/>
        <v/>
      </c>
      <c r="AC184" s="1564" t="str">
        <f t="shared" si="55"/>
        <v/>
      </c>
      <c r="AE184" s="1564" t="str">
        <f t="shared" si="56"/>
        <v/>
      </c>
      <c r="AG184" s="1564" t="str">
        <f t="shared" si="57"/>
        <v/>
      </c>
      <c r="AI184" s="1564" t="str">
        <f t="shared" si="58"/>
        <v/>
      </c>
      <c r="AK184" s="1564" t="str">
        <f t="shared" si="59"/>
        <v/>
      </c>
      <c r="AM184" s="1564" t="str">
        <f t="shared" si="60"/>
        <v/>
      </c>
      <c r="AO184" s="1564" t="str">
        <f t="shared" si="61"/>
        <v/>
      </c>
      <c r="AQ184" s="1564" t="str">
        <f t="shared" si="62"/>
        <v/>
      </c>
    </row>
    <row r="185" spans="5:43">
      <c r="E185" s="1564" t="str">
        <f t="shared" si="64"/>
        <v/>
      </c>
      <c r="G185" s="1564" t="str">
        <f t="shared" si="64"/>
        <v/>
      </c>
      <c r="I185" s="1564" t="str">
        <f t="shared" si="45"/>
        <v/>
      </c>
      <c r="K185" s="1564" t="str">
        <f t="shared" si="46"/>
        <v/>
      </c>
      <c r="M185" s="1564" t="str">
        <f t="shared" si="47"/>
        <v/>
      </c>
      <c r="O185" s="1564" t="str">
        <f t="shared" si="48"/>
        <v/>
      </c>
      <c r="Q185" s="1564" t="str">
        <f t="shared" si="49"/>
        <v/>
      </c>
      <c r="S185" s="1564" t="str">
        <f t="shared" si="50"/>
        <v/>
      </c>
      <c r="U185" s="1564" t="str">
        <f t="shared" si="51"/>
        <v/>
      </c>
      <c r="W185" s="1564" t="str">
        <f t="shared" si="52"/>
        <v/>
      </c>
      <c r="Y185" s="1564" t="str">
        <f t="shared" si="53"/>
        <v/>
      </c>
      <c r="AA185" s="1564" t="str">
        <f t="shared" si="54"/>
        <v/>
      </c>
      <c r="AC185" s="1564" t="str">
        <f t="shared" si="55"/>
        <v/>
      </c>
      <c r="AE185" s="1564" t="str">
        <f t="shared" si="56"/>
        <v/>
      </c>
      <c r="AG185" s="1564" t="str">
        <f t="shared" si="57"/>
        <v/>
      </c>
      <c r="AI185" s="1564" t="str">
        <f t="shared" si="58"/>
        <v/>
      </c>
      <c r="AK185" s="1564" t="str">
        <f t="shared" si="59"/>
        <v/>
      </c>
      <c r="AM185" s="1564" t="str">
        <f t="shared" si="60"/>
        <v/>
      </c>
      <c r="AO185" s="1564" t="str">
        <f t="shared" si="61"/>
        <v/>
      </c>
      <c r="AQ185" s="1564" t="str">
        <f t="shared" si="62"/>
        <v/>
      </c>
    </row>
    <row r="186" spans="5:43">
      <c r="E186" s="1564" t="str">
        <f t="shared" si="64"/>
        <v/>
      </c>
      <c r="G186" s="1564" t="str">
        <f t="shared" si="64"/>
        <v/>
      </c>
      <c r="I186" s="1564" t="str">
        <f t="shared" si="45"/>
        <v/>
      </c>
      <c r="K186" s="1564" t="str">
        <f t="shared" si="46"/>
        <v/>
      </c>
      <c r="M186" s="1564" t="str">
        <f t="shared" si="47"/>
        <v/>
      </c>
      <c r="O186" s="1564" t="str">
        <f t="shared" si="48"/>
        <v/>
      </c>
      <c r="Q186" s="1564" t="str">
        <f t="shared" si="49"/>
        <v/>
      </c>
      <c r="S186" s="1564" t="str">
        <f t="shared" si="50"/>
        <v/>
      </c>
      <c r="U186" s="1564" t="str">
        <f t="shared" si="51"/>
        <v/>
      </c>
      <c r="W186" s="1564" t="str">
        <f t="shared" si="52"/>
        <v/>
      </c>
      <c r="Y186" s="1564" t="str">
        <f t="shared" si="53"/>
        <v/>
      </c>
      <c r="AA186" s="1564" t="str">
        <f t="shared" si="54"/>
        <v/>
      </c>
      <c r="AC186" s="1564" t="str">
        <f t="shared" si="55"/>
        <v/>
      </c>
      <c r="AE186" s="1564" t="str">
        <f t="shared" si="56"/>
        <v/>
      </c>
      <c r="AG186" s="1564" t="str">
        <f t="shared" si="57"/>
        <v/>
      </c>
      <c r="AI186" s="1564" t="str">
        <f t="shared" si="58"/>
        <v/>
      </c>
      <c r="AK186" s="1564" t="str">
        <f t="shared" si="59"/>
        <v/>
      </c>
      <c r="AM186" s="1564" t="str">
        <f t="shared" si="60"/>
        <v/>
      </c>
      <c r="AO186" s="1564" t="str">
        <f t="shared" si="61"/>
        <v/>
      </c>
      <c r="AQ186" s="1564" t="str">
        <f t="shared" si="62"/>
        <v/>
      </c>
    </row>
    <row r="187" spans="5:43">
      <c r="E187" s="1564" t="str">
        <f t="shared" si="64"/>
        <v/>
      </c>
      <c r="G187" s="1564" t="str">
        <f t="shared" si="64"/>
        <v/>
      </c>
      <c r="I187" s="1564" t="str">
        <f t="shared" si="45"/>
        <v/>
      </c>
      <c r="K187" s="1564" t="str">
        <f t="shared" si="46"/>
        <v/>
      </c>
      <c r="M187" s="1564" t="str">
        <f t="shared" si="47"/>
        <v/>
      </c>
      <c r="O187" s="1564" t="str">
        <f t="shared" si="48"/>
        <v/>
      </c>
      <c r="Q187" s="1564" t="str">
        <f t="shared" si="49"/>
        <v/>
      </c>
      <c r="S187" s="1564" t="str">
        <f t="shared" si="50"/>
        <v/>
      </c>
      <c r="U187" s="1564" t="str">
        <f t="shared" si="51"/>
        <v/>
      </c>
      <c r="W187" s="1564" t="str">
        <f t="shared" si="52"/>
        <v/>
      </c>
      <c r="Y187" s="1564" t="str">
        <f t="shared" si="53"/>
        <v/>
      </c>
      <c r="AA187" s="1564" t="str">
        <f t="shared" si="54"/>
        <v/>
      </c>
      <c r="AC187" s="1564" t="str">
        <f t="shared" si="55"/>
        <v/>
      </c>
      <c r="AE187" s="1564" t="str">
        <f t="shared" si="56"/>
        <v/>
      </c>
      <c r="AG187" s="1564" t="str">
        <f t="shared" si="57"/>
        <v/>
      </c>
      <c r="AI187" s="1564" t="str">
        <f t="shared" si="58"/>
        <v/>
      </c>
      <c r="AK187" s="1564" t="str">
        <f t="shared" si="59"/>
        <v/>
      </c>
      <c r="AM187" s="1564" t="str">
        <f t="shared" si="60"/>
        <v/>
      </c>
      <c r="AO187" s="1564" t="str">
        <f t="shared" si="61"/>
        <v/>
      </c>
      <c r="AQ187" s="1564" t="str">
        <f t="shared" si="62"/>
        <v/>
      </c>
    </row>
    <row r="188" spans="5:43">
      <c r="E188" s="1564" t="str">
        <f t="shared" si="64"/>
        <v/>
      </c>
      <c r="G188" s="1564" t="str">
        <f t="shared" si="64"/>
        <v/>
      </c>
      <c r="I188" s="1564" t="str">
        <f t="shared" si="45"/>
        <v/>
      </c>
      <c r="K188" s="1564" t="str">
        <f t="shared" si="46"/>
        <v/>
      </c>
      <c r="M188" s="1564" t="str">
        <f t="shared" si="47"/>
        <v/>
      </c>
      <c r="O188" s="1564" t="str">
        <f t="shared" si="48"/>
        <v/>
      </c>
      <c r="Q188" s="1564" t="str">
        <f t="shared" si="49"/>
        <v/>
      </c>
      <c r="S188" s="1564" t="str">
        <f t="shared" si="50"/>
        <v/>
      </c>
      <c r="U188" s="1564" t="str">
        <f t="shared" si="51"/>
        <v/>
      </c>
      <c r="W188" s="1564" t="str">
        <f t="shared" si="52"/>
        <v/>
      </c>
      <c r="Y188" s="1564" t="str">
        <f t="shared" si="53"/>
        <v/>
      </c>
      <c r="AA188" s="1564" t="str">
        <f t="shared" si="54"/>
        <v/>
      </c>
      <c r="AC188" s="1564" t="str">
        <f t="shared" si="55"/>
        <v/>
      </c>
      <c r="AE188" s="1564" t="str">
        <f t="shared" si="56"/>
        <v/>
      </c>
      <c r="AG188" s="1564" t="str">
        <f t="shared" si="57"/>
        <v/>
      </c>
      <c r="AI188" s="1564" t="str">
        <f t="shared" si="58"/>
        <v/>
      </c>
      <c r="AK188" s="1564" t="str">
        <f t="shared" si="59"/>
        <v/>
      </c>
      <c r="AM188" s="1564" t="str">
        <f t="shared" si="60"/>
        <v/>
      </c>
      <c r="AO188" s="1564" t="str">
        <f t="shared" si="61"/>
        <v/>
      </c>
      <c r="AQ188" s="1564" t="str">
        <f t="shared" si="62"/>
        <v/>
      </c>
    </row>
    <row r="189" spans="5:43">
      <c r="E189" s="1564" t="str">
        <f t="shared" ref="E189:G204" si="65">IF(OR($B189=0,D189=0),"",D189/$B189)</f>
        <v/>
      </c>
      <c r="G189" s="1564" t="str">
        <f t="shared" si="65"/>
        <v/>
      </c>
      <c r="I189" s="1564" t="str">
        <f t="shared" si="45"/>
        <v/>
      </c>
      <c r="K189" s="1564" t="str">
        <f t="shared" si="46"/>
        <v/>
      </c>
      <c r="M189" s="1564" t="str">
        <f t="shared" si="47"/>
        <v/>
      </c>
      <c r="O189" s="1564" t="str">
        <f t="shared" si="48"/>
        <v/>
      </c>
      <c r="Q189" s="1564" t="str">
        <f t="shared" si="49"/>
        <v/>
      </c>
      <c r="S189" s="1564" t="str">
        <f t="shared" si="50"/>
        <v/>
      </c>
      <c r="U189" s="1564" t="str">
        <f t="shared" si="51"/>
        <v/>
      </c>
      <c r="W189" s="1564" t="str">
        <f t="shared" si="52"/>
        <v/>
      </c>
      <c r="Y189" s="1564" t="str">
        <f t="shared" si="53"/>
        <v/>
      </c>
      <c r="AA189" s="1564" t="str">
        <f t="shared" si="54"/>
        <v/>
      </c>
      <c r="AC189" s="1564" t="str">
        <f t="shared" si="55"/>
        <v/>
      </c>
      <c r="AE189" s="1564" t="str">
        <f t="shared" si="56"/>
        <v/>
      </c>
      <c r="AG189" s="1564" t="str">
        <f t="shared" si="57"/>
        <v/>
      </c>
      <c r="AI189" s="1564" t="str">
        <f t="shared" si="58"/>
        <v/>
      </c>
      <c r="AK189" s="1564" t="str">
        <f t="shared" si="59"/>
        <v/>
      </c>
      <c r="AM189" s="1564" t="str">
        <f t="shared" si="60"/>
        <v/>
      </c>
      <c r="AO189" s="1564" t="str">
        <f t="shared" si="61"/>
        <v/>
      </c>
      <c r="AQ189" s="1564" t="str">
        <f t="shared" si="62"/>
        <v/>
      </c>
    </row>
    <row r="190" spans="5:43">
      <c r="E190" s="1564" t="str">
        <f t="shared" si="65"/>
        <v/>
      </c>
      <c r="G190" s="1564" t="str">
        <f t="shared" si="65"/>
        <v/>
      </c>
      <c r="I190" s="1564" t="str">
        <f t="shared" si="45"/>
        <v/>
      </c>
      <c r="K190" s="1564" t="str">
        <f t="shared" si="46"/>
        <v/>
      </c>
      <c r="M190" s="1564" t="str">
        <f t="shared" si="47"/>
        <v/>
      </c>
      <c r="O190" s="1564" t="str">
        <f t="shared" si="48"/>
        <v/>
      </c>
      <c r="Q190" s="1564" t="str">
        <f t="shared" si="49"/>
        <v/>
      </c>
      <c r="S190" s="1564" t="str">
        <f t="shared" si="50"/>
        <v/>
      </c>
      <c r="U190" s="1564" t="str">
        <f t="shared" si="51"/>
        <v/>
      </c>
      <c r="W190" s="1564" t="str">
        <f t="shared" si="52"/>
        <v/>
      </c>
      <c r="Y190" s="1564" t="str">
        <f t="shared" si="53"/>
        <v/>
      </c>
      <c r="AA190" s="1564" t="str">
        <f t="shared" si="54"/>
        <v/>
      </c>
      <c r="AC190" s="1564" t="str">
        <f t="shared" si="55"/>
        <v/>
      </c>
      <c r="AE190" s="1564" t="str">
        <f t="shared" si="56"/>
        <v/>
      </c>
      <c r="AG190" s="1564" t="str">
        <f t="shared" si="57"/>
        <v/>
      </c>
      <c r="AI190" s="1564" t="str">
        <f t="shared" si="58"/>
        <v/>
      </c>
      <c r="AK190" s="1564" t="str">
        <f t="shared" si="59"/>
        <v/>
      </c>
      <c r="AM190" s="1564" t="str">
        <f t="shared" si="60"/>
        <v/>
      </c>
      <c r="AO190" s="1564" t="str">
        <f t="shared" si="61"/>
        <v/>
      </c>
      <c r="AQ190" s="1564" t="str">
        <f t="shared" si="62"/>
        <v/>
      </c>
    </row>
    <row r="191" spans="5:43">
      <c r="E191" s="1564" t="str">
        <f t="shared" si="65"/>
        <v/>
      </c>
      <c r="G191" s="1564" t="str">
        <f t="shared" si="65"/>
        <v/>
      </c>
      <c r="I191" s="1564" t="str">
        <f t="shared" si="45"/>
        <v/>
      </c>
      <c r="K191" s="1564" t="str">
        <f t="shared" si="46"/>
        <v/>
      </c>
      <c r="M191" s="1564" t="str">
        <f t="shared" si="47"/>
        <v/>
      </c>
      <c r="O191" s="1564" t="str">
        <f t="shared" si="48"/>
        <v/>
      </c>
      <c r="Q191" s="1564" t="str">
        <f t="shared" si="49"/>
        <v/>
      </c>
      <c r="S191" s="1564" t="str">
        <f t="shared" si="50"/>
        <v/>
      </c>
      <c r="U191" s="1564" t="str">
        <f t="shared" si="51"/>
        <v/>
      </c>
      <c r="W191" s="1564" t="str">
        <f t="shared" si="52"/>
        <v/>
      </c>
      <c r="Y191" s="1564" t="str">
        <f t="shared" si="53"/>
        <v/>
      </c>
      <c r="AA191" s="1564" t="str">
        <f t="shared" si="54"/>
        <v/>
      </c>
      <c r="AC191" s="1564" t="str">
        <f t="shared" si="55"/>
        <v/>
      </c>
      <c r="AE191" s="1564" t="str">
        <f t="shared" si="56"/>
        <v/>
      </c>
      <c r="AG191" s="1564" t="str">
        <f t="shared" si="57"/>
        <v/>
      </c>
      <c r="AI191" s="1564" t="str">
        <f t="shared" si="58"/>
        <v/>
      </c>
      <c r="AK191" s="1564" t="str">
        <f t="shared" si="59"/>
        <v/>
      </c>
      <c r="AM191" s="1564" t="str">
        <f t="shared" si="60"/>
        <v/>
      </c>
      <c r="AO191" s="1564" t="str">
        <f t="shared" si="61"/>
        <v/>
      </c>
      <c r="AQ191" s="1564" t="str">
        <f t="shared" si="62"/>
        <v/>
      </c>
    </row>
    <row r="192" spans="5:43">
      <c r="E192" s="1564" t="str">
        <f t="shared" si="65"/>
        <v/>
      </c>
      <c r="G192" s="1564" t="str">
        <f t="shared" si="65"/>
        <v/>
      </c>
      <c r="I192" s="1564" t="str">
        <f t="shared" si="45"/>
        <v/>
      </c>
      <c r="K192" s="1564" t="str">
        <f t="shared" si="46"/>
        <v/>
      </c>
      <c r="M192" s="1564" t="str">
        <f t="shared" si="47"/>
        <v/>
      </c>
      <c r="O192" s="1564" t="str">
        <f t="shared" si="48"/>
        <v/>
      </c>
      <c r="Q192" s="1564" t="str">
        <f t="shared" si="49"/>
        <v/>
      </c>
      <c r="S192" s="1564" t="str">
        <f t="shared" si="50"/>
        <v/>
      </c>
      <c r="U192" s="1564" t="str">
        <f t="shared" si="51"/>
        <v/>
      </c>
      <c r="W192" s="1564" t="str">
        <f t="shared" si="52"/>
        <v/>
      </c>
      <c r="Y192" s="1564" t="str">
        <f t="shared" si="53"/>
        <v/>
      </c>
      <c r="AA192" s="1564" t="str">
        <f t="shared" si="54"/>
        <v/>
      </c>
      <c r="AC192" s="1564" t="str">
        <f t="shared" si="55"/>
        <v/>
      </c>
      <c r="AE192" s="1564" t="str">
        <f t="shared" si="56"/>
        <v/>
      </c>
      <c r="AG192" s="1564" t="str">
        <f t="shared" si="57"/>
        <v/>
      </c>
      <c r="AI192" s="1564" t="str">
        <f t="shared" si="58"/>
        <v/>
      </c>
      <c r="AK192" s="1564" t="str">
        <f t="shared" si="59"/>
        <v/>
      </c>
      <c r="AM192" s="1564" t="str">
        <f t="shared" si="60"/>
        <v/>
      </c>
      <c r="AO192" s="1564" t="str">
        <f t="shared" si="61"/>
        <v/>
      </c>
      <c r="AQ192" s="1564" t="str">
        <f t="shared" si="62"/>
        <v/>
      </c>
    </row>
    <row r="193" spans="5:43">
      <c r="E193" s="1564" t="str">
        <f t="shared" si="65"/>
        <v/>
      </c>
      <c r="G193" s="1564" t="str">
        <f t="shared" si="65"/>
        <v/>
      </c>
      <c r="I193" s="1564" t="str">
        <f t="shared" si="45"/>
        <v/>
      </c>
      <c r="K193" s="1564" t="str">
        <f t="shared" si="46"/>
        <v/>
      </c>
      <c r="M193" s="1564" t="str">
        <f t="shared" si="47"/>
        <v/>
      </c>
      <c r="O193" s="1564" t="str">
        <f t="shared" si="48"/>
        <v/>
      </c>
      <c r="Q193" s="1564" t="str">
        <f t="shared" si="49"/>
        <v/>
      </c>
      <c r="S193" s="1564" t="str">
        <f t="shared" si="50"/>
        <v/>
      </c>
      <c r="U193" s="1564" t="str">
        <f t="shared" si="51"/>
        <v/>
      </c>
      <c r="W193" s="1564" t="str">
        <f t="shared" si="52"/>
        <v/>
      </c>
      <c r="Y193" s="1564" t="str">
        <f t="shared" si="53"/>
        <v/>
      </c>
      <c r="AA193" s="1564" t="str">
        <f t="shared" si="54"/>
        <v/>
      </c>
      <c r="AC193" s="1564" t="str">
        <f t="shared" si="55"/>
        <v/>
      </c>
      <c r="AE193" s="1564" t="str">
        <f t="shared" si="56"/>
        <v/>
      </c>
      <c r="AG193" s="1564" t="str">
        <f t="shared" si="57"/>
        <v/>
      </c>
      <c r="AI193" s="1564" t="str">
        <f t="shared" si="58"/>
        <v/>
      </c>
      <c r="AK193" s="1564" t="str">
        <f t="shared" si="59"/>
        <v/>
      </c>
      <c r="AM193" s="1564" t="str">
        <f t="shared" si="60"/>
        <v/>
      </c>
      <c r="AO193" s="1564" t="str">
        <f t="shared" si="61"/>
        <v/>
      </c>
      <c r="AQ193" s="1564" t="str">
        <f t="shared" si="62"/>
        <v/>
      </c>
    </row>
    <row r="194" spans="5:43">
      <c r="E194" s="1564" t="str">
        <f t="shared" si="65"/>
        <v/>
      </c>
      <c r="G194" s="1564" t="str">
        <f t="shared" si="65"/>
        <v/>
      </c>
      <c r="I194" s="1564" t="str">
        <f t="shared" si="45"/>
        <v/>
      </c>
      <c r="K194" s="1564" t="str">
        <f t="shared" si="46"/>
        <v/>
      </c>
      <c r="M194" s="1564" t="str">
        <f t="shared" si="47"/>
        <v/>
      </c>
      <c r="O194" s="1564" t="str">
        <f t="shared" si="48"/>
        <v/>
      </c>
      <c r="Q194" s="1564" t="str">
        <f t="shared" si="49"/>
        <v/>
      </c>
      <c r="S194" s="1564" t="str">
        <f t="shared" si="50"/>
        <v/>
      </c>
      <c r="U194" s="1564" t="str">
        <f t="shared" si="51"/>
        <v/>
      </c>
      <c r="W194" s="1564" t="str">
        <f t="shared" si="52"/>
        <v/>
      </c>
      <c r="Y194" s="1564" t="str">
        <f t="shared" si="53"/>
        <v/>
      </c>
      <c r="AA194" s="1564" t="str">
        <f t="shared" si="54"/>
        <v/>
      </c>
      <c r="AC194" s="1564" t="str">
        <f t="shared" si="55"/>
        <v/>
      </c>
      <c r="AE194" s="1564" t="str">
        <f t="shared" si="56"/>
        <v/>
      </c>
      <c r="AG194" s="1564" t="str">
        <f t="shared" si="57"/>
        <v/>
      </c>
      <c r="AI194" s="1564" t="str">
        <f t="shared" si="58"/>
        <v/>
      </c>
      <c r="AK194" s="1564" t="str">
        <f t="shared" si="59"/>
        <v/>
      </c>
      <c r="AM194" s="1564" t="str">
        <f t="shared" si="60"/>
        <v/>
      </c>
      <c r="AO194" s="1564" t="str">
        <f t="shared" si="61"/>
        <v/>
      </c>
      <c r="AQ194" s="1564" t="str">
        <f t="shared" si="62"/>
        <v/>
      </c>
    </row>
    <row r="195" spans="5:43">
      <c r="E195" s="1564" t="str">
        <f t="shared" si="65"/>
        <v/>
      </c>
      <c r="G195" s="1564" t="str">
        <f t="shared" si="65"/>
        <v/>
      </c>
      <c r="I195" s="1564" t="str">
        <f t="shared" si="45"/>
        <v/>
      </c>
      <c r="K195" s="1564" t="str">
        <f t="shared" si="46"/>
        <v/>
      </c>
      <c r="M195" s="1564" t="str">
        <f t="shared" si="47"/>
        <v/>
      </c>
      <c r="O195" s="1564" t="str">
        <f t="shared" si="48"/>
        <v/>
      </c>
      <c r="Q195" s="1564" t="str">
        <f t="shared" si="49"/>
        <v/>
      </c>
      <c r="S195" s="1564" t="str">
        <f t="shared" si="50"/>
        <v/>
      </c>
      <c r="U195" s="1564" t="str">
        <f t="shared" si="51"/>
        <v/>
      </c>
      <c r="W195" s="1564" t="str">
        <f t="shared" si="52"/>
        <v/>
      </c>
      <c r="Y195" s="1564" t="str">
        <f t="shared" si="53"/>
        <v/>
      </c>
      <c r="AA195" s="1564" t="str">
        <f t="shared" si="54"/>
        <v/>
      </c>
      <c r="AC195" s="1564" t="str">
        <f t="shared" si="55"/>
        <v/>
      </c>
      <c r="AE195" s="1564" t="str">
        <f t="shared" si="56"/>
        <v/>
      </c>
      <c r="AG195" s="1564" t="str">
        <f t="shared" si="57"/>
        <v/>
      </c>
      <c r="AI195" s="1564" t="str">
        <f t="shared" si="58"/>
        <v/>
      </c>
      <c r="AK195" s="1564" t="str">
        <f t="shared" si="59"/>
        <v/>
      </c>
      <c r="AM195" s="1564" t="str">
        <f t="shared" si="60"/>
        <v/>
      </c>
      <c r="AO195" s="1564" t="str">
        <f t="shared" si="61"/>
        <v/>
      </c>
      <c r="AQ195" s="1564" t="str">
        <f t="shared" si="62"/>
        <v/>
      </c>
    </row>
    <row r="196" spans="5:43">
      <c r="E196" s="1564" t="str">
        <f t="shared" si="65"/>
        <v/>
      </c>
      <c r="G196" s="1564" t="str">
        <f t="shared" si="65"/>
        <v/>
      </c>
      <c r="I196" s="1564" t="str">
        <f t="shared" si="45"/>
        <v/>
      </c>
      <c r="K196" s="1564" t="str">
        <f t="shared" si="46"/>
        <v/>
      </c>
      <c r="M196" s="1564" t="str">
        <f t="shared" si="47"/>
        <v/>
      </c>
      <c r="O196" s="1564" t="str">
        <f t="shared" si="48"/>
        <v/>
      </c>
      <c r="Q196" s="1564" t="str">
        <f t="shared" si="49"/>
        <v/>
      </c>
      <c r="S196" s="1564" t="str">
        <f t="shared" si="50"/>
        <v/>
      </c>
      <c r="U196" s="1564" t="str">
        <f t="shared" si="51"/>
        <v/>
      </c>
      <c r="W196" s="1564" t="str">
        <f t="shared" si="52"/>
        <v/>
      </c>
      <c r="Y196" s="1564" t="str">
        <f t="shared" si="53"/>
        <v/>
      </c>
      <c r="AA196" s="1564" t="str">
        <f t="shared" si="54"/>
        <v/>
      </c>
      <c r="AC196" s="1564" t="str">
        <f t="shared" si="55"/>
        <v/>
      </c>
      <c r="AE196" s="1564" t="str">
        <f t="shared" si="56"/>
        <v/>
      </c>
      <c r="AG196" s="1564" t="str">
        <f t="shared" si="57"/>
        <v/>
      </c>
      <c r="AI196" s="1564" t="str">
        <f t="shared" si="58"/>
        <v/>
      </c>
      <c r="AK196" s="1564" t="str">
        <f t="shared" si="59"/>
        <v/>
      </c>
      <c r="AM196" s="1564" t="str">
        <f t="shared" si="60"/>
        <v/>
      </c>
      <c r="AO196" s="1564" t="str">
        <f t="shared" si="61"/>
        <v/>
      </c>
      <c r="AQ196" s="1564" t="str">
        <f t="shared" si="62"/>
        <v/>
      </c>
    </row>
    <row r="197" spans="5:43">
      <c r="E197" s="1564" t="str">
        <f t="shared" si="65"/>
        <v/>
      </c>
      <c r="G197" s="1564" t="str">
        <f t="shared" si="65"/>
        <v/>
      </c>
      <c r="I197" s="1564" t="str">
        <f t="shared" si="45"/>
        <v/>
      </c>
      <c r="K197" s="1564" t="str">
        <f t="shared" si="46"/>
        <v/>
      </c>
      <c r="M197" s="1564" t="str">
        <f t="shared" si="47"/>
        <v/>
      </c>
      <c r="O197" s="1564" t="str">
        <f t="shared" si="48"/>
        <v/>
      </c>
      <c r="Q197" s="1564" t="str">
        <f t="shared" si="49"/>
        <v/>
      </c>
      <c r="S197" s="1564" t="str">
        <f t="shared" si="50"/>
        <v/>
      </c>
      <c r="U197" s="1564" t="str">
        <f t="shared" si="51"/>
        <v/>
      </c>
      <c r="W197" s="1564" t="str">
        <f t="shared" si="52"/>
        <v/>
      </c>
      <c r="Y197" s="1564" t="str">
        <f t="shared" si="53"/>
        <v/>
      </c>
      <c r="AA197" s="1564" t="str">
        <f t="shared" si="54"/>
        <v/>
      </c>
      <c r="AC197" s="1564" t="str">
        <f t="shared" si="55"/>
        <v/>
      </c>
      <c r="AE197" s="1564" t="str">
        <f t="shared" si="56"/>
        <v/>
      </c>
      <c r="AG197" s="1564" t="str">
        <f t="shared" si="57"/>
        <v/>
      </c>
      <c r="AI197" s="1564" t="str">
        <f t="shared" si="58"/>
        <v/>
      </c>
      <c r="AK197" s="1564" t="str">
        <f t="shared" si="59"/>
        <v/>
      </c>
      <c r="AM197" s="1564" t="str">
        <f t="shared" si="60"/>
        <v/>
      </c>
      <c r="AO197" s="1564" t="str">
        <f t="shared" si="61"/>
        <v/>
      </c>
      <c r="AQ197" s="1564" t="str">
        <f t="shared" si="62"/>
        <v/>
      </c>
    </row>
    <row r="198" spans="5:43">
      <c r="E198" s="1564" t="str">
        <f t="shared" si="65"/>
        <v/>
      </c>
      <c r="G198" s="1564" t="str">
        <f t="shared" si="65"/>
        <v/>
      </c>
      <c r="I198" s="1564" t="str">
        <f t="shared" si="45"/>
        <v/>
      </c>
      <c r="K198" s="1564" t="str">
        <f t="shared" si="46"/>
        <v/>
      </c>
      <c r="M198" s="1564" t="str">
        <f t="shared" si="47"/>
        <v/>
      </c>
      <c r="O198" s="1564" t="str">
        <f t="shared" si="48"/>
        <v/>
      </c>
      <c r="Q198" s="1564" t="str">
        <f t="shared" si="49"/>
        <v/>
      </c>
      <c r="S198" s="1564" t="str">
        <f t="shared" si="50"/>
        <v/>
      </c>
      <c r="U198" s="1564" t="str">
        <f t="shared" si="51"/>
        <v/>
      </c>
      <c r="W198" s="1564" t="str">
        <f t="shared" si="52"/>
        <v/>
      </c>
      <c r="Y198" s="1564" t="str">
        <f t="shared" si="53"/>
        <v/>
      </c>
      <c r="AA198" s="1564" t="str">
        <f t="shared" si="54"/>
        <v/>
      </c>
      <c r="AC198" s="1564" t="str">
        <f t="shared" si="55"/>
        <v/>
      </c>
      <c r="AE198" s="1564" t="str">
        <f t="shared" si="56"/>
        <v/>
      </c>
      <c r="AG198" s="1564" t="str">
        <f t="shared" si="57"/>
        <v/>
      </c>
      <c r="AI198" s="1564" t="str">
        <f t="shared" si="58"/>
        <v/>
      </c>
      <c r="AK198" s="1564" t="str">
        <f t="shared" si="59"/>
        <v/>
      </c>
      <c r="AM198" s="1564" t="str">
        <f t="shared" si="60"/>
        <v/>
      </c>
      <c r="AO198" s="1564" t="str">
        <f t="shared" si="61"/>
        <v/>
      </c>
      <c r="AQ198" s="1564" t="str">
        <f t="shared" si="62"/>
        <v/>
      </c>
    </row>
    <row r="199" spans="5:43">
      <c r="E199" s="1564" t="str">
        <f t="shared" si="65"/>
        <v/>
      </c>
      <c r="G199" s="1564" t="str">
        <f t="shared" si="65"/>
        <v/>
      </c>
      <c r="I199" s="1564" t="str">
        <f t="shared" si="45"/>
        <v/>
      </c>
      <c r="K199" s="1564" t="str">
        <f t="shared" si="46"/>
        <v/>
      </c>
      <c r="M199" s="1564" t="str">
        <f t="shared" si="47"/>
        <v/>
      </c>
      <c r="O199" s="1564" t="str">
        <f t="shared" si="48"/>
        <v/>
      </c>
      <c r="Q199" s="1564" t="str">
        <f t="shared" si="49"/>
        <v/>
      </c>
      <c r="S199" s="1564" t="str">
        <f t="shared" si="50"/>
        <v/>
      </c>
      <c r="U199" s="1564" t="str">
        <f t="shared" si="51"/>
        <v/>
      </c>
      <c r="W199" s="1564" t="str">
        <f t="shared" si="52"/>
        <v/>
      </c>
      <c r="Y199" s="1564" t="str">
        <f t="shared" si="53"/>
        <v/>
      </c>
      <c r="AA199" s="1564" t="str">
        <f t="shared" si="54"/>
        <v/>
      </c>
      <c r="AC199" s="1564" t="str">
        <f t="shared" si="55"/>
        <v/>
      </c>
      <c r="AE199" s="1564" t="str">
        <f t="shared" si="56"/>
        <v/>
      </c>
      <c r="AG199" s="1564" t="str">
        <f t="shared" si="57"/>
        <v/>
      </c>
      <c r="AI199" s="1564" t="str">
        <f t="shared" si="58"/>
        <v/>
      </c>
      <c r="AK199" s="1564" t="str">
        <f t="shared" si="59"/>
        <v/>
      </c>
      <c r="AM199" s="1564" t="str">
        <f t="shared" si="60"/>
        <v/>
      </c>
      <c r="AO199" s="1564" t="str">
        <f t="shared" si="61"/>
        <v/>
      </c>
      <c r="AQ199" s="1564" t="str">
        <f t="shared" si="62"/>
        <v/>
      </c>
    </row>
    <row r="200" spans="5:43">
      <c r="E200" s="1564" t="str">
        <f t="shared" si="65"/>
        <v/>
      </c>
      <c r="G200" s="1564" t="str">
        <f t="shared" si="65"/>
        <v/>
      </c>
      <c r="I200" s="1564" t="str">
        <f t="shared" si="45"/>
        <v/>
      </c>
      <c r="K200" s="1564" t="str">
        <f t="shared" si="46"/>
        <v/>
      </c>
      <c r="M200" s="1564" t="str">
        <f t="shared" si="47"/>
        <v/>
      </c>
      <c r="O200" s="1564" t="str">
        <f t="shared" si="48"/>
        <v/>
      </c>
      <c r="Q200" s="1564" t="str">
        <f t="shared" si="49"/>
        <v/>
      </c>
      <c r="S200" s="1564" t="str">
        <f t="shared" si="50"/>
        <v/>
      </c>
      <c r="U200" s="1564" t="str">
        <f t="shared" si="51"/>
        <v/>
      </c>
      <c r="W200" s="1564" t="str">
        <f t="shared" si="52"/>
        <v/>
      </c>
      <c r="Y200" s="1564" t="str">
        <f t="shared" si="53"/>
        <v/>
      </c>
      <c r="AA200" s="1564" t="str">
        <f t="shared" si="54"/>
        <v/>
      </c>
      <c r="AC200" s="1564" t="str">
        <f t="shared" si="55"/>
        <v/>
      </c>
      <c r="AE200" s="1564" t="str">
        <f t="shared" si="56"/>
        <v/>
      </c>
      <c r="AG200" s="1564" t="str">
        <f t="shared" si="57"/>
        <v/>
      </c>
      <c r="AI200" s="1564" t="str">
        <f t="shared" si="58"/>
        <v/>
      </c>
      <c r="AK200" s="1564" t="str">
        <f t="shared" si="59"/>
        <v/>
      </c>
      <c r="AM200" s="1564" t="str">
        <f t="shared" si="60"/>
        <v/>
      </c>
      <c r="AO200" s="1564" t="str">
        <f t="shared" si="61"/>
        <v/>
      </c>
      <c r="AQ200" s="1564" t="str">
        <f t="shared" si="62"/>
        <v/>
      </c>
    </row>
    <row r="201" spans="5:43">
      <c r="E201" s="1564" t="str">
        <f t="shared" si="65"/>
        <v/>
      </c>
      <c r="G201" s="1564" t="str">
        <f t="shared" si="65"/>
        <v/>
      </c>
      <c r="I201" s="1564" t="str">
        <f t="shared" si="45"/>
        <v/>
      </c>
      <c r="K201" s="1564" t="str">
        <f t="shared" si="46"/>
        <v/>
      </c>
      <c r="M201" s="1564" t="str">
        <f t="shared" si="47"/>
        <v/>
      </c>
      <c r="O201" s="1564" t="str">
        <f t="shared" si="48"/>
        <v/>
      </c>
      <c r="Q201" s="1564" t="str">
        <f t="shared" si="49"/>
        <v/>
      </c>
      <c r="S201" s="1564" t="str">
        <f t="shared" si="50"/>
        <v/>
      </c>
      <c r="U201" s="1564" t="str">
        <f t="shared" si="51"/>
        <v/>
      </c>
      <c r="W201" s="1564" t="str">
        <f t="shared" si="52"/>
        <v/>
      </c>
      <c r="Y201" s="1564" t="str">
        <f t="shared" si="53"/>
        <v/>
      </c>
      <c r="AA201" s="1564" t="str">
        <f t="shared" si="54"/>
        <v/>
      </c>
      <c r="AC201" s="1564" t="str">
        <f t="shared" si="55"/>
        <v/>
      </c>
      <c r="AE201" s="1564" t="str">
        <f t="shared" si="56"/>
        <v/>
      </c>
      <c r="AG201" s="1564" t="str">
        <f t="shared" si="57"/>
        <v/>
      </c>
      <c r="AI201" s="1564" t="str">
        <f t="shared" si="58"/>
        <v/>
      </c>
      <c r="AK201" s="1564" t="str">
        <f t="shared" si="59"/>
        <v/>
      </c>
      <c r="AM201" s="1564" t="str">
        <f t="shared" si="60"/>
        <v/>
      </c>
      <c r="AO201" s="1564" t="str">
        <f t="shared" si="61"/>
        <v/>
      </c>
      <c r="AQ201" s="1564" t="str">
        <f t="shared" si="62"/>
        <v/>
      </c>
    </row>
    <row r="202" spans="5:43">
      <c r="E202" s="1564" t="str">
        <f t="shared" si="65"/>
        <v/>
      </c>
      <c r="G202" s="1564" t="str">
        <f t="shared" si="65"/>
        <v/>
      </c>
      <c r="I202" s="1564" t="str">
        <f t="shared" si="45"/>
        <v/>
      </c>
      <c r="K202" s="1564" t="str">
        <f t="shared" si="46"/>
        <v/>
      </c>
      <c r="M202" s="1564" t="str">
        <f t="shared" si="47"/>
        <v/>
      </c>
      <c r="O202" s="1564" t="str">
        <f t="shared" si="48"/>
        <v/>
      </c>
      <c r="Q202" s="1564" t="str">
        <f t="shared" si="49"/>
        <v/>
      </c>
      <c r="S202" s="1564" t="str">
        <f t="shared" si="50"/>
        <v/>
      </c>
      <c r="U202" s="1564" t="str">
        <f t="shared" si="51"/>
        <v/>
      </c>
      <c r="W202" s="1564" t="str">
        <f t="shared" si="52"/>
        <v/>
      </c>
      <c r="Y202" s="1564" t="str">
        <f t="shared" si="53"/>
        <v/>
      </c>
      <c r="AA202" s="1564" t="str">
        <f t="shared" si="54"/>
        <v/>
      </c>
      <c r="AC202" s="1564" t="str">
        <f t="shared" si="55"/>
        <v/>
      </c>
      <c r="AE202" s="1564" t="str">
        <f t="shared" si="56"/>
        <v/>
      </c>
      <c r="AG202" s="1564" t="str">
        <f t="shared" si="57"/>
        <v/>
      </c>
      <c r="AI202" s="1564" t="str">
        <f t="shared" si="58"/>
        <v/>
      </c>
      <c r="AK202" s="1564" t="str">
        <f t="shared" si="59"/>
        <v/>
      </c>
      <c r="AM202" s="1564" t="str">
        <f t="shared" si="60"/>
        <v/>
      </c>
      <c r="AO202" s="1564" t="str">
        <f t="shared" si="61"/>
        <v/>
      </c>
      <c r="AQ202" s="1564" t="str">
        <f t="shared" si="62"/>
        <v/>
      </c>
    </row>
    <row r="203" spans="5:43">
      <c r="E203" s="1564" t="str">
        <f t="shared" si="65"/>
        <v/>
      </c>
      <c r="G203" s="1564" t="str">
        <f t="shared" si="65"/>
        <v/>
      </c>
      <c r="I203" s="1564" t="str">
        <f t="shared" si="45"/>
        <v/>
      </c>
      <c r="K203" s="1564" t="str">
        <f t="shared" si="46"/>
        <v/>
      </c>
      <c r="M203" s="1564" t="str">
        <f t="shared" si="47"/>
        <v/>
      </c>
      <c r="O203" s="1564" t="str">
        <f t="shared" si="48"/>
        <v/>
      </c>
      <c r="Q203" s="1564" t="str">
        <f t="shared" si="49"/>
        <v/>
      </c>
      <c r="S203" s="1564" t="str">
        <f t="shared" si="50"/>
        <v/>
      </c>
      <c r="U203" s="1564" t="str">
        <f t="shared" si="51"/>
        <v/>
      </c>
      <c r="W203" s="1564" t="str">
        <f t="shared" si="52"/>
        <v/>
      </c>
      <c r="Y203" s="1564" t="str">
        <f t="shared" si="53"/>
        <v/>
      </c>
      <c r="AA203" s="1564" t="str">
        <f t="shared" si="54"/>
        <v/>
      </c>
      <c r="AC203" s="1564" t="str">
        <f t="shared" si="55"/>
        <v/>
      </c>
      <c r="AE203" s="1564" t="str">
        <f t="shared" si="56"/>
        <v/>
      </c>
      <c r="AG203" s="1564" t="str">
        <f t="shared" si="57"/>
        <v/>
      </c>
      <c r="AI203" s="1564" t="str">
        <f t="shared" si="58"/>
        <v/>
      </c>
      <c r="AK203" s="1564" t="str">
        <f t="shared" si="59"/>
        <v/>
      </c>
      <c r="AM203" s="1564" t="str">
        <f t="shared" si="60"/>
        <v/>
      </c>
      <c r="AO203" s="1564" t="str">
        <f t="shared" si="61"/>
        <v/>
      </c>
      <c r="AQ203" s="1564" t="str">
        <f t="shared" si="62"/>
        <v/>
      </c>
    </row>
    <row r="204" spans="5:43">
      <c r="E204" s="1564" t="str">
        <f t="shared" si="65"/>
        <v/>
      </c>
      <c r="G204" s="1564" t="str">
        <f t="shared" si="65"/>
        <v/>
      </c>
      <c r="I204" s="1564" t="str">
        <f t="shared" si="45"/>
        <v/>
      </c>
      <c r="K204" s="1564" t="str">
        <f t="shared" si="46"/>
        <v/>
      </c>
      <c r="M204" s="1564" t="str">
        <f t="shared" si="47"/>
        <v/>
      </c>
      <c r="O204" s="1564" t="str">
        <f t="shared" si="48"/>
        <v/>
      </c>
      <c r="Q204" s="1564" t="str">
        <f t="shared" si="49"/>
        <v/>
      </c>
      <c r="S204" s="1564" t="str">
        <f t="shared" si="50"/>
        <v/>
      </c>
      <c r="U204" s="1564" t="str">
        <f t="shared" si="51"/>
        <v/>
      </c>
      <c r="W204" s="1564" t="str">
        <f t="shared" si="52"/>
        <v/>
      </c>
      <c r="Y204" s="1564" t="str">
        <f t="shared" si="53"/>
        <v/>
      </c>
      <c r="AA204" s="1564" t="str">
        <f t="shared" si="54"/>
        <v/>
      </c>
      <c r="AC204" s="1564" t="str">
        <f t="shared" si="55"/>
        <v/>
      </c>
      <c r="AE204" s="1564" t="str">
        <f t="shared" si="56"/>
        <v/>
      </c>
      <c r="AG204" s="1564" t="str">
        <f t="shared" si="57"/>
        <v/>
      </c>
      <c r="AI204" s="1564" t="str">
        <f t="shared" si="58"/>
        <v/>
      </c>
      <c r="AK204" s="1564" t="str">
        <f t="shared" si="59"/>
        <v/>
      </c>
      <c r="AM204" s="1564" t="str">
        <f t="shared" si="60"/>
        <v/>
      </c>
      <c r="AO204" s="1564" t="str">
        <f t="shared" si="61"/>
        <v/>
      </c>
      <c r="AQ204" s="1564" t="str">
        <f t="shared" si="62"/>
        <v/>
      </c>
    </row>
    <row r="205" spans="5:43">
      <c r="E205" s="1564" t="str">
        <f t="shared" ref="E205:G220" si="66">IF(OR($B205=0,D205=0),"",D205/$B205)</f>
        <v/>
      </c>
      <c r="G205" s="1564" t="str">
        <f t="shared" si="66"/>
        <v/>
      </c>
      <c r="I205" s="1564" t="str">
        <f t="shared" ref="I205:I268" si="67">IF(OR($B205=0,H205=0),"",H205/$B205)</f>
        <v/>
      </c>
      <c r="K205" s="1564" t="str">
        <f t="shared" ref="K205:K268" si="68">IF(OR($B205=0,J205=0),"",J205/$B205)</f>
        <v/>
      </c>
      <c r="M205" s="1564" t="str">
        <f t="shared" ref="M205:M268" si="69">IF(OR($B205=0,L205=0),"",L205/$B205)</f>
        <v/>
      </c>
      <c r="O205" s="1564" t="str">
        <f t="shared" ref="O205:O268" si="70">IF(OR($B205=0,N205=0),"",N205/$B205)</f>
        <v/>
      </c>
      <c r="Q205" s="1564" t="str">
        <f t="shared" ref="Q205:Q268" si="71">IF(OR($B205=0,P205=0),"",P205/$B205)</f>
        <v/>
      </c>
      <c r="S205" s="1564" t="str">
        <f t="shared" ref="S205:S268" si="72">IF(OR($B205=0,R205=0),"",R205/$B205)</f>
        <v/>
      </c>
      <c r="U205" s="1564" t="str">
        <f t="shared" ref="U205:U268" si="73">IF(OR($B205=0,T205=0),"",T205/$B205)</f>
        <v/>
      </c>
      <c r="W205" s="1564" t="str">
        <f t="shared" ref="W205:W268" si="74">IF(OR($B205=0,V205=0),"",V205/$B205)</f>
        <v/>
      </c>
      <c r="Y205" s="1564" t="str">
        <f t="shared" ref="Y205:Y268" si="75">IF(OR($B205=0,X205=0),"",X205/$B205)</f>
        <v/>
      </c>
      <c r="AA205" s="1564" t="str">
        <f t="shared" ref="AA205:AA268" si="76">IF(OR($B205=0,Z205=0),"",Z205/$B205)</f>
        <v/>
      </c>
      <c r="AC205" s="1564" t="str">
        <f t="shared" ref="AC205:AC268" si="77">IF(OR($B205=0,AB205=0),"",AB205/$B205)</f>
        <v/>
      </c>
      <c r="AE205" s="1564" t="str">
        <f t="shared" ref="AE205:AE268" si="78">IF(OR($B205=0,AD205=0),"",AD205/$B205)</f>
        <v/>
      </c>
      <c r="AG205" s="1564" t="str">
        <f t="shared" ref="AG205:AG268" si="79">IF(OR($B205=0,AF205=0),"",AF205/$B205)</f>
        <v/>
      </c>
      <c r="AI205" s="1564" t="str">
        <f t="shared" ref="AI205:AI268" si="80">IF(OR($B205=0,AH205=0),"",AH205/$B205)</f>
        <v/>
      </c>
      <c r="AK205" s="1564" t="str">
        <f t="shared" ref="AK205:AK268" si="81">IF(OR($B205=0,AJ205=0),"",AJ205/$B205)</f>
        <v/>
      </c>
      <c r="AM205" s="1564" t="str">
        <f t="shared" ref="AM205:AM268" si="82">IF(OR($B205=0,AL205=0),"",AL205/$B205)</f>
        <v/>
      </c>
      <c r="AO205" s="1564" t="str">
        <f t="shared" ref="AO205:AO268" si="83">IF(OR($B205=0,AN205=0),"",AN205/$B205)</f>
        <v/>
      </c>
      <c r="AQ205" s="1564" t="str">
        <f t="shared" ref="AQ205:AQ268" si="84">IF(OR($B205=0,AP205=0),"",AP205/$B205)</f>
        <v/>
      </c>
    </row>
    <row r="206" spans="5:43">
      <c r="E206" s="1564" t="str">
        <f t="shared" si="66"/>
        <v/>
      </c>
      <c r="G206" s="1564" t="str">
        <f t="shared" si="66"/>
        <v/>
      </c>
      <c r="I206" s="1564" t="str">
        <f t="shared" si="67"/>
        <v/>
      </c>
      <c r="K206" s="1564" t="str">
        <f t="shared" si="68"/>
        <v/>
      </c>
      <c r="M206" s="1564" t="str">
        <f t="shared" si="69"/>
        <v/>
      </c>
      <c r="O206" s="1564" t="str">
        <f t="shared" si="70"/>
        <v/>
      </c>
      <c r="Q206" s="1564" t="str">
        <f t="shared" si="71"/>
        <v/>
      </c>
      <c r="S206" s="1564" t="str">
        <f t="shared" si="72"/>
        <v/>
      </c>
      <c r="U206" s="1564" t="str">
        <f t="shared" si="73"/>
        <v/>
      </c>
      <c r="W206" s="1564" t="str">
        <f t="shared" si="74"/>
        <v/>
      </c>
      <c r="Y206" s="1564" t="str">
        <f t="shared" si="75"/>
        <v/>
      </c>
      <c r="AA206" s="1564" t="str">
        <f t="shared" si="76"/>
        <v/>
      </c>
      <c r="AC206" s="1564" t="str">
        <f t="shared" si="77"/>
        <v/>
      </c>
      <c r="AE206" s="1564" t="str">
        <f t="shared" si="78"/>
        <v/>
      </c>
      <c r="AG206" s="1564" t="str">
        <f t="shared" si="79"/>
        <v/>
      </c>
      <c r="AI206" s="1564" t="str">
        <f t="shared" si="80"/>
        <v/>
      </c>
      <c r="AK206" s="1564" t="str">
        <f t="shared" si="81"/>
        <v/>
      </c>
      <c r="AM206" s="1564" t="str">
        <f t="shared" si="82"/>
        <v/>
      </c>
      <c r="AO206" s="1564" t="str">
        <f t="shared" si="83"/>
        <v/>
      </c>
      <c r="AQ206" s="1564" t="str">
        <f t="shared" si="84"/>
        <v/>
      </c>
    </row>
    <row r="207" spans="5:43">
      <c r="E207" s="1564" t="str">
        <f t="shared" si="66"/>
        <v/>
      </c>
      <c r="G207" s="1564" t="str">
        <f t="shared" si="66"/>
        <v/>
      </c>
      <c r="I207" s="1564" t="str">
        <f t="shared" si="67"/>
        <v/>
      </c>
      <c r="K207" s="1564" t="str">
        <f t="shared" si="68"/>
        <v/>
      </c>
      <c r="M207" s="1564" t="str">
        <f t="shared" si="69"/>
        <v/>
      </c>
      <c r="O207" s="1564" t="str">
        <f t="shared" si="70"/>
        <v/>
      </c>
      <c r="Q207" s="1564" t="str">
        <f t="shared" si="71"/>
        <v/>
      </c>
      <c r="S207" s="1564" t="str">
        <f t="shared" si="72"/>
        <v/>
      </c>
      <c r="U207" s="1564" t="str">
        <f t="shared" si="73"/>
        <v/>
      </c>
      <c r="W207" s="1564" t="str">
        <f t="shared" si="74"/>
        <v/>
      </c>
      <c r="Y207" s="1564" t="str">
        <f t="shared" si="75"/>
        <v/>
      </c>
      <c r="AA207" s="1564" t="str">
        <f t="shared" si="76"/>
        <v/>
      </c>
      <c r="AC207" s="1564" t="str">
        <f t="shared" si="77"/>
        <v/>
      </c>
      <c r="AE207" s="1564" t="str">
        <f t="shared" si="78"/>
        <v/>
      </c>
      <c r="AG207" s="1564" t="str">
        <f t="shared" si="79"/>
        <v/>
      </c>
      <c r="AI207" s="1564" t="str">
        <f t="shared" si="80"/>
        <v/>
      </c>
      <c r="AK207" s="1564" t="str">
        <f t="shared" si="81"/>
        <v/>
      </c>
      <c r="AM207" s="1564" t="str">
        <f t="shared" si="82"/>
        <v/>
      </c>
      <c r="AO207" s="1564" t="str">
        <f t="shared" si="83"/>
        <v/>
      </c>
      <c r="AQ207" s="1564" t="str">
        <f t="shared" si="84"/>
        <v/>
      </c>
    </row>
    <row r="208" spans="5:43">
      <c r="E208" s="1564" t="str">
        <f t="shared" si="66"/>
        <v/>
      </c>
      <c r="G208" s="1564" t="str">
        <f t="shared" si="66"/>
        <v/>
      </c>
      <c r="I208" s="1564" t="str">
        <f t="shared" si="67"/>
        <v/>
      </c>
      <c r="K208" s="1564" t="str">
        <f t="shared" si="68"/>
        <v/>
      </c>
      <c r="M208" s="1564" t="str">
        <f t="shared" si="69"/>
        <v/>
      </c>
      <c r="O208" s="1564" t="str">
        <f t="shared" si="70"/>
        <v/>
      </c>
      <c r="Q208" s="1564" t="str">
        <f t="shared" si="71"/>
        <v/>
      </c>
      <c r="S208" s="1564" t="str">
        <f t="shared" si="72"/>
        <v/>
      </c>
      <c r="U208" s="1564" t="str">
        <f t="shared" si="73"/>
        <v/>
      </c>
      <c r="W208" s="1564" t="str">
        <f t="shared" si="74"/>
        <v/>
      </c>
      <c r="Y208" s="1564" t="str">
        <f t="shared" si="75"/>
        <v/>
      </c>
      <c r="AA208" s="1564" t="str">
        <f t="shared" si="76"/>
        <v/>
      </c>
      <c r="AC208" s="1564" t="str">
        <f t="shared" si="77"/>
        <v/>
      </c>
      <c r="AE208" s="1564" t="str">
        <f t="shared" si="78"/>
        <v/>
      </c>
      <c r="AG208" s="1564" t="str">
        <f t="shared" si="79"/>
        <v/>
      </c>
      <c r="AI208" s="1564" t="str">
        <f t="shared" si="80"/>
        <v/>
      </c>
      <c r="AK208" s="1564" t="str">
        <f t="shared" si="81"/>
        <v/>
      </c>
      <c r="AM208" s="1564" t="str">
        <f t="shared" si="82"/>
        <v/>
      </c>
      <c r="AO208" s="1564" t="str">
        <f t="shared" si="83"/>
        <v/>
      </c>
      <c r="AQ208" s="1564" t="str">
        <f t="shared" si="84"/>
        <v/>
      </c>
    </row>
    <row r="209" spans="5:43">
      <c r="E209" s="1564" t="str">
        <f t="shared" si="66"/>
        <v/>
      </c>
      <c r="G209" s="1564" t="str">
        <f t="shared" si="66"/>
        <v/>
      </c>
      <c r="I209" s="1564" t="str">
        <f t="shared" si="67"/>
        <v/>
      </c>
      <c r="K209" s="1564" t="str">
        <f t="shared" si="68"/>
        <v/>
      </c>
      <c r="M209" s="1564" t="str">
        <f t="shared" si="69"/>
        <v/>
      </c>
      <c r="O209" s="1564" t="str">
        <f t="shared" si="70"/>
        <v/>
      </c>
      <c r="Q209" s="1564" t="str">
        <f t="shared" si="71"/>
        <v/>
      </c>
      <c r="S209" s="1564" t="str">
        <f t="shared" si="72"/>
        <v/>
      </c>
      <c r="U209" s="1564" t="str">
        <f t="shared" si="73"/>
        <v/>
      </c>
      <c r="W209" s="1564" t="str">
        <f t="shared" si="74"/>
        <v/>
      </c>
      <c r="Y209" s="1564" t="str">
        <f t="shared" si="75"/>
        <v/>
      </c>
      <c r="AA209" s="1564" t="str">
        <f t="shared" si="76"/>
        <v/>
      </c>
      <c r="AC209" s="1564" t="str">
        <f t="shared" si="77"/>
        <v/>
      </c>
      <c r="AE209" s="1564" t="str">
        <f t="shared" si="78"/>
        <v/>
      </c>
      <c r="AG209" s="1564" t="str">
        <f t="shared" si="79"/>
        <v/>
      </c>
      <c r="AI209" s="1564" t="str">
        <f t="shared" si="80"/>
        <v/>
      </c>
      <c r="AK209" s="1564" t="str">
        <f t="shared" si="81"/>
        <v/>
      </c>
      <c r="AM209" s="1564" t="str">
        <f t="shared" si="82"/>
        <v/>
      </c>
      <c r="AO209" s="1564" t="str">
        <f t="shared" si="83"/>
        <v/>
      </c>
      <c r="AQ209" s="1564" t="str">
        <f t="shared" si="84"/>
        <v/>
      </c>
    </row>
    <row r="210" spans="5:43">
      <c r="E210" s="1564" t="str">
        <f t="shared" si="66"/>
        <v/>
      </c>
      <c r="G210" s="1564" t="str">
        <f t="shared" si="66"/>
        <v/>
      </c>
      <c r="I210" s="1564" t="str">
        <f t="shared" si="67"/>
        <v/>
      </c>
      <c r="K210" s="1564" t="str">
        <f t="shared" si="68"/>
        <v/>
      </c>
      <c r="M210" s="1564" t="str">
        <f t="shared" si="69"/>
        <v/>
      </c>
      <c r="O210" s="1564" t="str">
        <f t="shared" si="70"/>
        <v/>
      </c>
      <c r="Q210" s="1564" t="str">
        <f t="shared" si="71"/>
        <v/>
      </c>
      <c r="S210" s="1564" t="str">
        <f t="shared" si="72"/>
        <v/>
      </c>
      <c r="U210" s="1564" t="str">
        <f t="shared" si="73"/>
        <v/>
      </c>
      <c r="W210" s="1564" t="str">
        <f t="shared" si="74"/>
        <v/>
      </c>
      <c r="Y210" s="1564" t="str">
        <f t="shared" si="75"/>
        <v/>
      </c>
      <c r="AA210" s="1564" t="str">
        <f t="shared" si="76"/>
        <v/>
      </c>
      <c r="AC210" s="1564" t="str">
        <f t="shared" si="77"/>
        <v/>
      </c>
      <c r="AE210" s="1564" t="str">
        <f t="shared" si="78"/>
        <v/>
      </c>
      <c r="AG210" s="1564" t="str">
        <f t="shared" si="79"/>
        <v/>
      </c>
      <c r="AI210" s="1564" t="str">
        <f t="shared" si="80"/>
        <v/>
      </c>
      <c r="AK210" s="1564" t="str">
        <f t="shared" si="81"/>
        <v/>
      </c>
      <c r="AM210" s="1564" t="str">
        <f t="shared" si="82"/>
        <v/>
      </c>
      <c r="AO210" s="1564" t="str">
        <f t="shared" si="83"/>
        <v/>
      </c>
      <c r="AQ210" s="1564" t="str">
        <f t="shared" si="84"/>
        <v/>
      </c>
    </row>
    <row r="211" spans="5:43">
      <c r="E211" s="1564" t="str">
        <f t="shared" si="66"/>
        <v/>
      </c>
      <c r="G211" s="1564" t="str">
        <f t="shared" si="66"/>
        <v/>
      </c>
      <c r="I211" s="1564" t="str">
        <f t="shared" si="67"/>
        <v/>
      </c>
      <c r="K211" s="1564" t="str">
        <f t="shared" si="68"/>
        <v/>
      </c>
      <c r="M211" s="1564" t="str">
        <f t="shared" si="69"/>
        <v/>
      </c>
      <c r="O211" s="1564" t="str">
        <f t="shared" si="70"/>
        <v/>
      </c>
      <c r="Q211" s="1564" t="str">
        <f t="shared" si="71"/>
        <v/>
      </c>
      <c r="S211" s="1564" t="str">
        <f t="shared" si="72"/>
        <v/>
      </c>
      <c r="U211" s="1564" t="str">
        <f t="shared" si="73"/>
        <v/>
      </c>
      <c r="W211" s="1564" t="str">
        <f t="shared" si="74"/>
        <v/>
      </c>
      <c r="Y211" s="1564" t="str">
        <f t="shared" si="75"/>
        <v/>
      </c>
      <c r="AA211" s="1564" t="str">
        <f t="shared" si="76"/>
        <v/>
      </c>
      <c r="AC211" s="1564" t="str">
        <f t="shared" si="77"/>
        <v/>
      </c>
      <c r="AE211" s="1564" t="str">
        <f t="shared" si="78"/>
        <v/>
      </c>
      <c r="AG211" s="1564" t="str">
        <f t="shared" si="79"/>
        <v/>
      </c>
      <c r="AI211" s="1564" t="str">
        <f t="shared" si="80"/>
        <v/>
      </c>
      <c r="AK211" s="1564" t="str">
        <f t="shared" si="81"/>
        <v/>
      </c>
      <c r="AM211" s="1564" t="str">
        <f t="shared" si="82"/>
        <v/>
      </c>
      <c r="AO211" s="1564" t="str">
        <f t="shared" si="83"/>
        <v/>
      </c>
      <c r="AQ211" s="1564" t="str">
        <f t="shared" si="84"/>
        <v/>
      </c>
    </row>
    <row r="212" spans="5:43">
      <c r="E212" s="1564" t="str">
        <f t="shared" si="66"/>
        <v/>
      </c>
      <c r="G212" s="1564" t="str">
        <f t="shared" si="66"/>
        <v/>
      </c>
      <c r="I212" s="1564" t="str">
        <f t="shared" si="67"/>
        <v/>
      </c>
      <c r="K212" s="1564" t="str">
        <f t="shared" si="68"/>
        <v/>
      </c>
      <c r="M212" s="1564" t="str">
        <f t="shared" si="69"/>
        <v/>
      </c>
      <c r="O212" s="1564" t="str">
        <f t="shared" si="70"/>
        <v/>
      </c>
      <c r="Q212" s="1564" t="str">
        <f t="shared" si="71"/>
        <v/>
      </c>
      <c r="S212" s="1564" t="str">
        <f t="shared" si="72"/>
        <v/>
      </c>
      <c r="U212" s="1564" t="str">
        <f t="shared" si="73"/>
        <v/>
      </c>
      <c r="W212" s="1564" t="str">
        <f t="shared" si="74"/>
        <v/>
      </c>
      <c r="Y212" s="1564" t="str">
        <f t="shared" si="75"/>
        <v/>
      </c>
      <c r="AA212" s="1564" t="str">
        <f t="shared" si="76"/>
        <v/>
      </c>
      <c r="AC212" s="1564" t="str">
        <f t="shared" si="77"/>
        <v/>
      </c>
      <c r="AE212" s="1564" t="str">
        <f t="shared" si="78"/>
        <v/>
      </c>
      <c r="AG212" s="1564" t="str">
        <f t="shared" si="79"/>
        <v/>
      </c>
      <c r="AI212" s="1564" t="str">
        <f t="shared" si="80"/>
        <v/>
      </c>
      <c r="AK212" s="1564" t="str">
        <f t="shared" si="81"/>
        <v/>
      </c>
      <c r="AM212" s="1564" t="str">
        <f t="shared" si="82"/>
        <v/>
      </c>
      <c r="AO212" s="1564" t="str">
        <f t="shared" si="83"/>
        <v/>
      </c>
      <c r="AQ212" s="1564" t="str">
        <f t="shared" si="84"/>
        <v/>
      </c>
    </row>
    <row r="213" spans="5:43">
      <c r="E213" s="1564" t="str">
        <f t="shared" si="66"/>
        <v/>
      </c>
      <c r="G213" s="1564" t="str">
        <f t="shared" si="66"/>
        <v/>
      </c>
      <c r="I213" s="1564" t="str">
        <f t="shared" si="67"/>
        <v/>
      </c>
      <c r="K213" s="1564" t="str">
        <f t="shared" si="68"/>
        <v/>
      </c>
      <c r="M213" s="1564" t="str">
        <f t="shared" si="69"/>
        <v/>
      </c>
      <c r="O213" s="1564" t="str">
        <f t="shared" si="70"/>
        <v/>
      </c>
      <c r="Q213" s="1564" t="str">
        <f t="shared" si="71"/>
        <v/>
      </c>
      <c r="S213" s="1564" t="str">
        <f t="shared" si="72"/>
        <v/>
      </c>
      <c r="U213" s="1564" t="str">
        <f t="shared" si="73"/>
        <v/>
      </c>
      <c r="W213" s="1564" t="str">
        <f t="shared" si="74"/>
        <v/>
      </c>
      <c r="Y213" s="1564" t="str">
        <f t="shared" si="75"/>
        <v/>
      </c>
      <c r="AA213" s="1564" t="str">
        <f t="shared" si="76"/>
        <v/>
      </c>
      <c r="AC213" s="1564" t="str">
        <f t="shared" si="77"/>
        <v/>
      </c>
      <c r="AE213" s="1564" t="str">
        <f t="shared" si="78"/>
        <v/>
      </c>
      <c r="AG213" s="1564" t="str">
        <f t="shared" si="79"/>
        <v/>
      </c>
      <c r="AI213" s="1564" t="str">
        <f t="shared" si="80"/>
        <v/>
      </c>
      <c r="AK213" s="1564" t="str">
        <f t="shared" si="81"/>
        <v/>
      </c>
      <c r="AM213" s="1564" t="str">
        <f t="shared" si="82"/>
        <v/>
      </c>
      <c r="AO213" s="1564" t="str">
        <f t="shared" si="83"/>
        <v/>
      </c>
      <c r="AQ213" s="1564" t="str">
        <f t="shared" si="84"/>
        <v/>
      </c>
    </row>
    <row r="214" spans="5:43">
      <c r="E214" s="1564" t="str">
        <f t="shared" si="66"/>
        <v/>
      </c>
      <c r="G214" s="1564" t="str">
        <f t="shared" si="66"/>
        <v/>
      </c>
      <c r="I214" s="1564" t="str">
        <f t="shared" si="67"/>
        <v/>
      </c>
      <c r="K214" s="1564" t="str">
        <f t="shared" si="68"/>
        <v/>
      </c>
      <c r="M214" s="1564" t="str">
        <f t="shared" si="69"/>
        <v/>
      </c>
      <c r="O214" s="1564" t="str">
        <f t="shared" si="70"/>
        <v/>
      </c>
      <c r="Q214" s="1564" t="str">
        <f t="shared" si="71"/>
        <v/>
      </c>
      <c r="S214" s="1564" t="str">
        <f t="shared" si="72"/>
        <v/>
      </c>
      <c r="U214" s="1564" t="str">
        <f t="shared" si="73"/>
        <v/>
      </c>
      <c r="W214" s="1564" t="str">
        <f t="shared" si="74"/>
        <v/>
      </c>
      <c r="Y214" s="1564" t="str">
        <f t="shared" si="75"/>
        <v/>
      </c>
      <c r="AA214" s="1564" t="str">
        <f t="shared" si="76"/>
        <v/>
      </c>
      <c r="AC214" s="1564" t="str">
        <f t="shared" si="77"/>
        <v/>
      </c>
      <c r="AE214" s="1564" t="str">
        <f t="shared" si="78"/>
        <v/>
      </c>
      <c r="AG214" s="1564" t="str">
        <f t="shared" si="79"/>
        <v/>
      </c>
      <c r="AI214" s="1564" t="str">
        <f t="shared" si="80"/>
        <v/>
      </c>
      <c r="AK214" s="1564" t="str">
        <f t="shared" si="81"/>
        <v/>
      </c>
      <c r="AM214" s="1564" t="str">
        <f t="shared" si="82"/>
        <v/>
      </c>
      <c r="AO214" s="1564" t="str">
        <f t="shared" si="83"/>
        <v/>
      </c>
      <c r="AQ214" s="1564" t="str">
        <f t="shared" si="84"/>
        <v/>
      </c>
    </row>
    <row r="215" spans="5:43">
      <c r="E215" s="1564" t="str">
        <f t="shared" si="66"/>
        <v/>
      </c>
      <c r="G215" s="1564" t="str">
        <f t="shared" si="66"/>
        <v/>
      </c>
      <c r="I215" s="1564" t="str">
        <f t="shared" si="67"/>
        <v/>
      </c>
      <c r="K215" s="1564" t="str">
        <f t="shared" si="68"/>
        <v/>
      </c>
      <c r="M215" s="1564" t="str">
        <f t="shared" si="69"/>
        <v/>
      </c>
      <c r="O215" s="1564" t="str">
        <f t="shared" si="70"/>
        <v/>
      </c>
      <c r="Q215" s="1564" t="str">
        <f t="shared" si="71"/>
        <v/>
      </c>
      <c r="S215" s="1564" t="str">
        <f t="shared" si="72"/>
        <v/>
      </c>
      <c r="U215" s="1564" t="str">
        <f t="shared" si="73"/>
        <v/>
      </c>
      <c r="W215" s="1564" t="str">
        <f t="shared" si="74"/>
        <v/>
      </c>
      <c r="Y215" s="1564" t="str">
        <f t="shared" si="75"/>
        <v/>
      </c>
      <c r="AA215" s="1564" t="str">
        <f t="shared" si="76"/>
        <v/>
      </c>
      <c r="AC215" s="1564" t="str">
        <f t="shared" si="77"/>
        <v/>
      </c>
      <c r="AE215" s="1564" t="str">
        <f t="shared" si="78"/>
        <v/>
      </c>
      <c r="AG215" s="1564" t="str">
        <f t="shared" si="79"/>
        <v/>
      </c>
      <c r="AI215" s="1564" t="str">
        <f t="shared" si="80"/>
        <v/>
      </c>
      <c r="AK215" s="1564" t="str">
        <f t="shared" si="81"/>
        <v/>
      </c>
      <c r="AM215" s="1564" t="str">
        <f t="shared" si="82"/>
        <v/>
      </c>
      <c r="AO215" s="1564" t="str">
        <f t="shared" si="83"/>
        <v/>
      </c>
      <c r="AQ215" s="1564" t="str">
        <f t="shared" si="84"/>
        <v/>
      </c>
    </row>
    <row r="216" spans="5:43">
      <c r="E216" s="1564" t="str">
        <f t="shared" si="66"/>
        <v/>
      </c>
      <c r="G216" s="1564" t="str">
        <f t="shared" si="66"/>
        <v/>
      </c>
      <c r="I216" s="1564" t="str">
        <f t="shared" si="67"/>
        <v/>
      </c>
      <c r="K216" s="1564" t="str">
        <f t="shared" si="68"/>
        <v/>
      </c>
      <c r="M216" s="1564" t="str">
        <f t="shared" si="69"/>
        <v/>
      </c>
      <c r="O216" s="1564" t="str">
        <f t="shared" si="70"/>
        <v/>
      </c>
      <c r="Q216" s="1564" t="str">
        <f t="shared" si="71"/>
        <v/>
      </c>
      <c r="S216" s="1564" t="str">
        <f t="shared" si="72"/>
        <v/>
      </c>
      <c r="U216" s="1564" t="str">
        <f t="shared" si="73"/>
        <v/>
      </c>
      <c r="W216" s="1564" t="str">
        <f t="shared" si="74"/>
        <v/>
      </c>
      <c r="Y216" s="1564" t="str">
        <f t="shared" si="75"/>
        <v/>
      </c>
      <c r="AA216" s="1564" t="str">
        <f t="shared" si="76"/>
        <v/>
      </c>
      <c r="AC216" s="1564" t="str">
        <f t="shared" si="77"/>
        <v/>
      </c>
      <c r="AE216" s="1564" t="str">
        <f t="shared" si="78"/>
        <v/>
      </c>
      <c r="AG216" s="1564" t="str">
        <f t="shared" si="79"/>
        <v/>
      </c>
      <c r="AI216" s="1564" t="str">
        <f t="shared" si="80"/>
        <v/>
      </c>
      <c r="AK216" s="1564" t="str">
        <f t="shared" si="81"/>
        <v/>
      </c>
      <c r="AM216" s="1564" t="str">
        <f t="shared" si="82"/>
        <v/>
      </c>
      <c r="AO216" s="1564" t="str">
        <f t="shared" si="83"/>
        <v/>
      </c>
      <c r="AQ216" s="1564" t="str">
        <f t="shared" si="84"/>
        <v/>
      </c>
    </row>
    <row r="217" spans="5:43">
      <c r="E217" s="1564" t="str">
        <f t="shared" si="66"/>
        <v/>
      </c>
      <c r="G217" s="1564" t="str">
        <f t="shared" si="66"/>
        <v/>
      </c>
      <c r="I217" s="1564" t="str">
        <f t="shared" si="67"/>
        <v/>
      </c>
      <c r="K217" s="1564" t="str">
        <f t="shared" si="68"/>
        <v/>
      </c>
      <c r="M217" s="1564" t="str">
        <f t="shared" si="69"/>
        <v/>
      </c>
      <c r="O217" s="1564" t="str">
        <f t="shared" si="70"/>
        <v/>
      </c>
      <c r="Q217" s="1564" t="str">
        <f t="shared" si="71"/>
        <v/>
      </c>
      <c r="S217" s="1564" t="str">
        <f t="shared" si="72"/>
        <v/>
      </c>
      <c r="U217" s="1564" t="str">
        <f t="shared" si="73"/>
        <v/>
      </c>
      <c r="W217" s="1564" t="str">
        <f t="shared" si="74"/>
        <v/>
      </c>
      <c r="Y217" s="1564" t="str">
        <f t="shared" si="75"/>
        <v/>
      </c>
      <c r="AA217" s="1564" t="str">
        <f t="shared" si="76"/>
        <v/>
      </c>
      <c r="AC217" s="1564" t="str">
        <f t="shared" si="77"/>
        <v/>
      </c>
      <c r="AE217" s="1564" t="str">
        <f t="shared" si="78"/>
        <v/>
      </c>
      <c r="AG217" s="1564" t="str">
        <f t="shared" si="79"/>
        <v/>
      </c>
      <c r="AI217" s="1564" t="str">
        <f t="shared" si="80"/>
        <v/>
      </c>
      <c r="AK217" s="1564" t="str">
        <f t="shared" si="81"/>
        <v/>
      </c>
      <c r="AM217" s="1564" t="str">
        <f t="shared" si="82"/>
        <v/>
      </c>
      <c r="AO217" s="1564" t="str">
        <f t="shared" si="83"/>
        <v/>
      </c>
      <c r="AQ217" s="1564" t="str">
        <f t="shared" si="84"/>
        <v/>
      </c>
    </row>
    <row r="218" spans="5:43">
      <c r="E218" s="1564" t="str">
        <f t="shared" si="66"/>
        <v/>
      </c>
      <c r="G218" s="1564" t="str">
        <f t="shared" si="66"/>
        <v/>
      </c>
      <c r="I218" s="1564" t="str">
        <f t="shared" si="67"/>
        <v/>
      </c>
      <c r="K218" s="1564" t="str">
        <f t="shared" si="68"/>
        <v/>
      </c>
      <c r="M218" s="1564" t="str">
        <f t="shared" si="69"/>
        <v/>
      </c>
      <c r="O218" s="1564" t="str">
        <f t="shared" si="70"/>
        <v/>
      </c>
      <c r="Q218" s="1564" t="str">
        <f t="shared" si="71"/>
        <v/>
      </c>
      <c r="S218" s="1564" t="str">
        <f t="shared" si="72"/>
        <v/>
      </c>
      <c r="U218" s="1564" t="str">
        <f t="shared" si="73"/>
        <v/>
      </c>
      <c r="W218" s="1564" t="str">
        <f t="shared" si="74"/>
        <v/>
      </c>
      <c r="Y218" s="1564" t="str">
        <f t="shared" si="75"/>
        <v/>
      </c>
      <c r="AA218" s="1564" t="str">
        <f t="shared" si="76"/>
        <v/>
      </c>
      <c r="AC218" s="1564" t="str">
        <f t="shared" si="77"/>
        <v/>
      </c>
      <c r="AE218" s="1564" t="str">
        <f t="shared" si="78"/>
        <v/>
      </c>
      <c r="AG218" s="1564" t="str">
        <f t="shared" si="79"/>
        <v/>
      </c>
      <c r="AI218" s="1564" t="str">
        <f t="shared" si="80"/>
        <v/>
      </c>
      <c r="AK218" s="1564" t="str">
        <f t="shared" si="81"/>
        <v/>
      </c>
      <c r="AM218" s="1564" t="str">
        <f t="shared" si="82"/>
        <v/>
      </c>
      <c r="AO218" s="1564" t="str">
        <f t="shared" si="83"/>
        <v/>
      </c>
      <c r="AQ218" s="1564" t="str">
        <f t="shared" si="84"/>
        <v/>
      </c>
    </row>
    <row r="219" spans="5:43">
      <c r="E219" s="1564" t="str">
        <f t="shared" si="66"/>
        <v/>
      </c>
      <c r="G219" s="1564" t="str">
        <f t="shared" si="66"/>
        <v/>
      </c>
      <c r="I219" s="1564" t="str">
        <f t="shared" si="67"/>
        <v/>
      </c>
      <c r="K219" s="1564" t="str">
        <f t="shared" si="68"/>
        <v/>
      </c>
      <c r="M219" s="1564" t="str">
        <f t="shared" si="69"/>
        <v/>
      </c>
      <c r="O219" s="1564" t="str">
        <f t="shared" si="70"/>
        <v/>
      </c>
      <c r="Q219" s="1564" t="str">
        <f t="shared" si="71"/>
        <v/>
      </c>
      <c r="S219" s="1564" t="str">
        <f t="shared" si="72"/>
        <v/>
      </c>
      <c r="U219" s="1564" t="str">
        <f t="shared" si="73"/>
        <v/>
      </c>
      <c r="W219" s="1564" t="str">
        <f t="shared" si="74"/>
        <v/>
      </c>
      <c r="Y219" s="1564" t="str">
        <f t="shared" si="75"/>
        <v/>
      </c>
      <c r="AA219" s="1564" t="str">
        <f t="shared" si="76"/>
        <v/>
      </c>
      <c r="AC219" s="1564" t="str">
        <f t="shared" si="77"/>
        <v/>
      </c>
      <c r="AE219" s="1564" t="str">
        <f t="shared" si="78"/>
        <v/>
      </c>
      <c r="AG219" s="1564" t="str">
        <f t="shared" si="79"/>
        <v/>
      </c>
      <c r="AI219" s="1564" t="str">
        <f t="shared" si="80"/>
        <v/>
      </c>
      <c r="AK219" s="1564" t="str">
        <f t="shared" si="81"/>
        <v/>
      </c>
      <c r="AM219" s="1564" t="str">
        <f t="shared" si="82"/>
        <v/>
      </c>
      <c r="AO219" s="1564" t="str">
        <f t="shared" si="83"/>
        <v/>
      </c>
      <c r="AQ219" s="1564" t="str">
        <f t="shared" si="84"/>
        <v/>
      </c>
    </row>
    <row r="220" spans="5:43">
      <c r="E220" s="1564" t="str">
        <f t="shared" si="66"/>
        <v/>
      </c>
      <c r="G220" s="1564" t="str">
        <f t="shared" si="66"/>
        <v/>
      </c>
      <c r="I220" s="1564" t="str">
        <f t="shared" si="67"/>
        <v/>
      </c>
      <c r="K220" s="1564" t="str">
        <f t="shared" si="68"/>
        <v/>
      </c>
      <c r="M220" s="1564" t="str">
        <f t="shared" si="69"/>
        <v/>
      </c>
      <c r="O220" s="1564" t="str">
        <f t="shared" si="70"/>
        <v/>
      </c>
      <c r="Q220" s="1564" t="str">
        <f t="shared" si="71"/>
        <v/>
      </c>
      <c r="S220" s="1564" t="str">
        <f t="shared" si="72"/>
        <v/>
      </c>
      <c r="U220" s="1564" t="str">
        <f t="shared" si="73"/>
        <v/>
      </c>
      <c r="W220" s="1564" t="str">
        <f t="shared" si="74"/>
        <v/>
      </c>
      <c r="Y220" s="1564" t="str">
        <f t="shared" si="75"/>
        <v/>
      </c>
      <c r="AA220" s="1564" t="str">
        <f t="shared" si="76"/>
        <v/>
      </c>
      <c r="AC220" s="1564" t="str">
        <f t="shared" si="77"/>
        <v/>
      </c>
      <c r="AE220" s="1564" t="str">
        <f t="shared" si="78"/>
        <v/>
      </c>
      <c r="AG220" s="1564" t="str">
        <f t="shared" si="79"/>
        <v/>
      </c>
      <c r="AI220" s="1564" t="str">
        <f t="shared" si="80"/>
        <v/>
      </c>
      <c r="AK220" s="1564" t="str">
        <f t="shared" si="81"/>
        <v/>
      </c>
      <c r="AM220" s="1564" t="str">
        <f t="shared" si="82"/>
        <v/>
      </c>
      <c r="AO220" s="1564" t="str">
        <f t="shared" si="83"/>
        <v/>
      </c>
      <c r="AQ220" s="1564" t="str">
        <f t="shared" si="84"/>
        <v/>
      </c>
    </row>
    <row r="221" spans="5:43">
      <c r="E221" s="1564" t="str">
        <f t="shared" ref="E221:G236" si="85">IF(OR($B221=0,D221=0),"",D221/$B221)</f>
        <v/>
      </c>
      <c r="G221" s="1564" t="str">
        <f t="shared" si="85"/>
        <v/>
      </c>
      <c r="I221" s="1564" t="str">
        <f t="shared" si="67"/>
        <v/>
      </c>
      <c r="K221" s="1564" t="str">
        <f t="shared" si="68"/>
        <v/>
      </c>
      <c r="M221" s="1564" t="str">
        <f t="shared" si="69"/>
        <v/>
      </c>
      <c r="O221" s="1564" t="str">
        <f t="shared" si="70"/>
        <v/>
      </c>
      <c r="Q221" s="1564" t="str">
        <f t="shared" si="71"/>
        <v/>
      </c>
      <c r="S221" s="1564" t="str">
        <f t="shared" si="72"/>
        <v/>
      </c>
      <c r="U221" s="1564" t="str">
        <f t="shared" si="73"/>
        <v/>
      </c>
      <c r="W221" s="1564" t="str">
        <f t="shared" si="74"/>
        <v/>
      </c>
      <c r="Y221" s="1564" t="str">
        <f t="shared" si="75"/>
        <v/>
      </c>
      <c r="AA221" s="1564" t="str">
        <f t="shared" si="76"/>
        <v/>
      </c>
      <c r="AC221" s="1564" t="str">
        <f t="shared" si="77"/>
        <v/>
      </c>
      <c r="AE221" s="1564" t="str">
        <f t="shared" si="78"/>
        <v/>
      </c>
      <c r="AG221" s="1564" t="str">
        <f t="shared" si="79"/>
        <v/>
      </c>
      <c r="AI221" s="1564" t="str">
        <f t="shared" si="80"/>
        <v/>
      </c>
      <c r="AK221" s="1564" t="str">
        <f t="shared" si="81"/>
        <v/>
      </c>
      <c r="AM221" s="1564" t="str">
        <f t="shared" si="82"/>
        <v/>
      </c>
      <c r="AO221" s="1564" t="str">
        <f t="shared" si="83"/>
        <v/>
      </c>
      <c r="AQ221" s="1564" t="str">
        <f t="shared" si="84"/>
        <v/>
      </c>
    </row>
    <row r="222" spans="5:43">
      <c r="E222" s="1564" t="str">
        <f t="shared" si="85"/>
        <v/>
      </c>
      <c r="G222" s="1564" t="str">
        <f t="shared" si="85"/>
        <v/>
      </c>
      <c r="I222" s="1564" t="str">
        <f t="shared" si="67"/>
        <v/>
      </c>
      <c r="K222" s="1564" t="str">
        <f t="shared" si="68"/>
        <v/>
      </c>
      <c r="M222" s="1564" t="str">
        <f t="shared" si="69"/>
        <v/>
      </c>
      <c r="O222" s="1564" t="str">
        <f t="shared" si="70"/>
        <v/>
      </c>
      <c r="Q222" s="1564" t="str">
        <f t="shared" si="71"/>
        <v/>
      </c>
      <c r="S222" s="1564" t="str">
        <f t="shared" si="72"/>
        <v/>
      </c>
      <c r="U222" s="1564" t="str">
        <f t="shared" si="73"/>
        <v/>
      </c>
      <c r="W222" s="1564" t="str">
        <f t="shared" si="74"/>
        <v/>
      </c>
      <c r="Y222" s="1564" t="str">
        <f t="shared" si="75"/>
        <v/>
      </c>
      <c r="AA222" s="1564" t="str">
        <f t="shared" si="76"/>
        <v/>
      </c>
      <c r="AC222" s="1564" t="str">
        <f t="shared" si="77"/>
        <v/>
      </c>
      <c r="AE222" s="1564" t="str">
        <f t="shared" si="78"/>
        <v/>
      </c>
      <c r="AG222" s="1564" t="str">
        <f t="shared" si="79"/>
        <v/>
      </c>
      <c r="AI222" s="1564" t="str">
        <f t="shared" si="80"/>
        <v/>
      </c>
      <c r="AK222" s="1564" t="str">
        <f t="shared" si="81"/>
        <v/>
      </c>
      <c r="AM222" s="1564" t="str">
        <f t="shared" si="82"/>
        <v/>
      </c>
      <c r="AO222" s="1564" t="str">
        <f t="shared" si="83"/>
        <v/>
      </c>
      <c r="AQ222" s="1564" t="str">
        <f t="shared" si="84"/>
        <v/>
      </c>
    </row>
    <row r="223" spans="5:43">
      <c r="E223" s="1564" t="str">
        <f t="shared" si="85"/>
        <v/>
      </c>
      <c r="G223" s="1564" t="str">
        <f t="shared" si="85"/>
        <v/>
      </c>
      <c r="I223" s="1564" t="str">
        <f t="shared" si="67"/>
        <v/>
      </c>
      <c r="K223" s="1564" t="str">
        <f t="shared" si="68"/>
        <v/>
      </c>
      <c r="M223" s="1564" t="str">
        <f t="shared" si="69"/>
        <v/>
      </c>
      <c r="O223" s="1564" t="str">
        <f t="shared" si="70"/>
        <v/>
      </c>
      <c r="Q223" s="1564" t="str">
        <f t="shared" si="71"/>
        <v/>
      </c>
      <c r="S223" s="1564" t="str">
        <f t="shared" si="72"/>
        <v/>
      </c>
      <c r="U223" s="1564" t="str">
        <f t="shared" si="73"/>
        <v/>
      </c>
      <c r="W223" s="1564" t="str">
        <f t="shared" si="74"/>
        <v/>
      </c>
      <c r="Y223" s="1564" t="str">
        <f t="shared" si="75"/>
        <v/>
      </c>
      <c r="AA223" s="1564" t="str">
        <f t="shared" si="76"/>
        <v/>
      </c>
      <c r="AC223" s="1564" t="str">
        <f t="shared" si="77"/>
        <v/>
      </c>
      <c r="AE223" s="1564" t="str">
        <f t="shared" si="78"/>
        <v/>
      </c>
      <c r="AG223" s="1564" t="str">
        <f t="shared" si="79"/>
        <v/>
      </c>
      <c r="AI223" s="1564" t="str">
        <f t="shared" si="80"/>
        <v/>
      </c>
      <c r="AK223" s="1564" t="str">
        <f t="shared" si="81"/>
        <v/>
      </c>
      <c r="AM223" s="1564" t="str">
        <f t="shared" si="82"/>
        <v/>
      </c>
      <c r="AO223" s="1564" t="str">
        <f t="shared" si="83"/>
        <v/>
      </c>
      <c r="AQ223" s="1564" t="str">
        <f t="shared" si="84"/>
        <v/>
      </c>
    </row>
    <row r="224" spans="5:43">
      <c r="E224" s="1564" t="str">
        <f t="shared" si="85"/>
        <v/>
      </c>
      <c r="G224" s="1564" t="str">
        <f t="shared" si="85"/>
        <v/>
      </c>
      <c r="I224" s="1564" t="str">
        <f t="shared" si="67"/>
        <v/>
      </c>
      <c r="K224" s="1564" t="str">
        <f t="shared" si="68"/>
        <v/>
      </c>
      <c r="M224" s="1564" t="str">
        <f t="shared" si="69"/>
        <v/>
      </c>
      <c r="O224" s="1564" t="str">
        <f t="shared" si="70"/>
        <v/>
      </c>
      <c r="Q224" s="1564" t="str">
        <f t="shared" si="71"/>
        <v/>
      </c>
      <c r="S224" s="1564" t="str">
        <f t="shared" si="72"/>
        <v/>
      </c>
      <c r="U224" s="1564" t="str">
        <f t="shared" si="73"/>
        <v/>
      </c>
      <c r="W224" s="1564" t="str">
        <f t="shared" si="74"/>
        <v/>
      </c>
      <c r="Y224" s="1564" t="str">
        <f t="shared" si="75"/>
        <v/>
      </c>
      <c r="AA224" s="1564" t="str">
        <f t="shared" si="76"/>
        <v/>
      </c>
      <c r="AC224" s="1564" t="str">
        <f t="shared" si="77"/>
        <v/>
      </c>
      <c r="AE224" s="1564" t="str">
        <f t="shared" si="78"/>
        <v/>
      </c>
      <c r="AG224" s="1564" t="str">
        <f t="shared" si="79"/>
        <v/>
      </c>
      <c r="AI224" s="1564" t="str">
        <f t="shared" si="80"/>
        <v/>
      </c>
      <c r="AK224" s="1564" t="str">
        <f t="shared" si="81"/>
        <v/>
      </c>
      <c r="AM224" s="1564" t="str">
        <f t="shared" si="82"/>
        <v/>
      </c>
      <c r="AO224" s="1564" t="str">
        <f t="shared" si="83"/>
        <v/>
      </c>
      <c r="AQ224" s="1564" t="str">
        <f t="shared" si="84"/>
        <v/>
      </c>
    </row>
    <row r="225" spans="5:43">
      <c r="E225" s="1564" t="str">
        <f t="shared" si="85"/>
        <v/>
      </c>
      <c r="G225" s="1564" t="str">
        <f t="shared" si="85"/>
        <v/>
      </c>
      <c r="I225" s="1564" t="str">
        <f t="shared" si="67"/>
        <v/>
      </c>
      <c r="K225" s="1564" t="str">
        <f t="shared" si="68"/>
        <v/>
      </c>
      <c r="M225" s="1564" t="str">
        <f t="shared" si="69"/>
        <v/>
      </c>
      <c r="O225" s="1564" t="str">
        <f t="shared" si="70"/>
        <v/>
      </c>
      <c r="Q225" s="1564" t="str">
        <f t="shared" si="71"/>
        <v/>
      </c>
      <c r="S225" s="1564" t="str">
        <f t="shared" si="72"/>
        <v/>
      </c>
      <c r="U225" s="1564" t="str">
        <f t="shared" si="73"/>
        <v/>
      </c>
      <c r="W225" s="1564" t="str">
        <f t="shared" si="74"/>
        <v/>
      </c>
      <c r="Y225" s="1564" t="str">
        <f t="shared" si="75"/>
        <v/>
      </c>
      <c r="AA225" s="1564" t="str">
        <f t="shared" si="76"/>
        <v/>
      </c>
      <c r="AC225" s="1564" t="str">
        <f t="shared" si="77"/>
        <v/>
      </c>
      <c r="AE225" s="1564" t="str">
        <f t="shared" si="78"/>
        <v/>
      </c>
      <c r="AG225" s="1564" t="str">
        <f t="shared" si="79"/>
        <v/>
      </c>
      <c r="AI225" s="1564" t="str">
        <f t="shared" si="80"/>
        <v/>
      </c>
      <c r="AK225" s="1564" t="str">
        <f t="shared" si="81"/>
        <v/>
      </c>
      <c r="AM225" s="1564" t="str">
        <f t="shared" si="82"/>
        <v/>
      </c>
      <c r="AO225" s="1564" t="str">
        <f t="shared" si="83"/>
        <v/>
      </c>
      <c r="AQ225" s="1564" t="str">
        <f t="shared" si="84"/>
        <v/>
      </c>
    </row>
    <row r="226" spans="5:43">
      <c r="E226" s="1564" t="str">
        <f t="shared" si="85"/>
        <v/>
      </c>
      <c r="G226" s="1564" t="str">
        <f t="shared" si="85"/>
        <v/>
      </c>
      <c r="I226" s="1564" t="str">
        <f t="shared" si="67"/>
        <v/>
      </c>
      <c r="K226" s="1564" t="str">
        <f t="shared" si="68"/>
        <v/>
      </c>
      <c r="M226" s="1564" t="str">
        <f t="shared" si="69"/>
        <v/>
      </c>
      <c r="O226" s="1564" t="str">
        <f t="shared" si="70"/>
        <v/>
      </c>
      <c r="Q226" s="1564" t="str">
        <f t="shared" si="71"/>
        <v/>
      </c>
      <c r="S226" s="1564" t="str">
        <f t="shared" si="72"/>
        <v/>
      </c>
      <c r="U226" s="1564" t="str">
        <f t="shared" si="73"/>
        <v/>
      </c>
      <c r="W226" s="1564" t="str">
        <f t="shared" si="74"/>
        <v/>
      </c>
      <c r="Y226" s="1564" t="str">
        <f t="shared" si="75"/>
        <v/>
      </c>
      <c r="AA226" s="1564" t="str">
        <f t="shared" si="76"/>
        <v/>
      </c>
      <c r="AC226" s="1564" t="str">
        <f t="shared" si="77"/>
        <v/>
      </c>
      <c r="AE226" s="1564" t="str">
        <f t="shared" si="78"/>
        <v/>
      </c>
      <c r="AG226" s="1564" t="str">
        <f t="shared" si="79"/>
        <v/>
      </c>
      <c r="AI226" s="1564" t="str">
        <f t="shared" si="80"/>
        <v/>
      </c>
      <c r="AK226" s="1564" t="str">
        <f t="shared" si="81"/>
        <v/>
      </c>
      <c r="AM226" s="1564" t="str">
        <f t="shared" si="82"/>
        <v/>
      </c>
      <c r="AO226" s="1564" t="str">
        <f t="shared" si="83"/>
        <v/>
      </c>
      <c r="AQ226" s="1564" t="str">
        <f t="shared" si="84"/>
        <v/>
      </c>
    </row>
    <row r="227" spans="5:43">
      <c r="E227" s="1564" t="str">
        <f t="shared" si="85"/>
        <v/>
      </c>
      <c r="G227" s="1564" t="str">
        <f t="shared" si="85"/>
        <v/>
      </c>
      <c r="I227" s="1564" t="str">
        <f t="shared" si="67"/>
        <v/>
      </c>
      <c r="K227" s="1564" t="str">
        <f t="shared" si="68"/>
        <v/>
      </c>
      <c r="M227" s="1564" t="str">
        <f t="shared" si="69"/>
        <v/>
      </c>
      <c r="O227" s="1564" t="str">
        <f t="shared" si="70"/>
        <v/>
      </c>
      <c r="Q227" s="1564" t="str">
        <f t="shared" si="71"/>
        <v/>
      </c>
      <c r="S227" s="1564" t="str">
        <f t="shared" si="72"/>
        <v/>
      </c>
      <c r="U227" s="1564" t="str">
        <f t="shared" si="73"/>
        <v/>
      </c>
      <c r="W227" s="1564" t="str">
        <f t="shared" si="74"/>
        <v/>
      </c>
      <c r="Y227" s="1564" t="str">
        <f t="shared" si="75"/>
        <v/>
      </c>
      <c r="AA227" s="1564" t="str">
        <f t="shared" si="76"/>
        <v/>
      </c>
      <c r="AC227" s="1564" t="str">
        <f t="shared" si="77"/>
        <v/>
      </c>
      <c r="AE227" s="1564" t="str">
        <f t="shared" si="78"/>
        <v/>
      </c>
      <c r="AG227" s="1564" t="str">
        <f t="shared" si="79"/>
        <v/>
      </c>
      <c r="AI227" s="1564" t="str">
        <f t="shared" si="80"/>
        <v/>
      </c>
      <c r="AK227" s="1564" t="str">
        <f t="shared" si="81"/>
        <v/>
      </c>
      <c r="AM227" s="1564" t="str">
        <f t="shared" si="82"/>
        <v/>
      </c>
      <c r="AO227" s="1564" t="str">
        <f t="shared" si="83"/>
        <v/>
      </c>
      <c r="AQ227" s="1564" t="str">
        <f t="shared" si="84"/>
        <v/>
      </c>
    </row>
    <row r="228" spans="5:43">
      <c r="E228" s="1564" t="str">
        <f t="shared" si="85"/>
        <v/>
      </c>
      <c r="G228" s="1564" t="str">
        <f t="shared" si="85"/>
        <v/>
      </c>
      <c r="I228" s="1564" t="str">
        <f t="shared" si="67"/>
        <v/>
      </c>
      <c r="K228" s="1564" t="str">
        <f t="shared" si="68"/>
        <v/>
      </c>
      <c r="M228" s="1564" t="str">
        <f t="shared" si="69"/>
        <v/>
      </c>
      <c r="O228" s="1564" t="str">
        <f t="shared" si="70"/>
        <v/>
      </c>
      <c r="Q228" s="1564" t="str">
        <f t="shared" si="71"/>
        <v/>
      </c>
      <c r="S228" s="1564" t="str">
        <f t="shared" si="72"/>
        <v/>
      </c>
      <c r="U228" s="1564" t="str">
        <f t="shared" si="73"/>
        <v/>
      </c>
      <c r="W228" s="1564" t="str">
        <f t="shared" si="74"/>
        <v/>
      </c>
      <c r="Y228" s="1564" t="str">
        <f t="shared" si="75"/>
        <v/>
      </c>
      <c r="AA228" s="1564" t="str">
        <f t="shared" si="76"/>
        <v/>
      </c>
      <c r="AC228" s="1564" t="str">
        <f t="shared" si="77"/>
        <v/>
      </c>
      <c r="AE228" s="1564" t="str">
        <f t="shared" si="78"/>
        <v/>
      </c>
      <c r="AG228" s="1564" t="str">
        <f t="shared" si="79"/>
        <v/>
      </c>
      <c r="AI228" s="1564" t="str">
        <f t="shared" si="80"/>
        <v/>
      </c>
      <c r="AK228" s="1564" t="str">
        <f t="shared" si="81"/>
        <v/>
      </c>
      <c r="AM228" s="1564" t="str">
        <f t="shared" si="82"/>
        <v/>
      </c>
      <c r="AO228" s="1564" t="str">
        <f t="shared" si="83"/>
        <v/>
      </c>
      <c r="AQ228" s="1564" t="str">
        <f t="shared" si="84"/>
        <v/>
      </c>
    </row>
    <row r="229" spans="5:43">
      <c r="E229" s="1564" t="str">
        <f t="shared" si="85"/>
        <v/>
      </c>
      <c r="G229" s="1564" t="str">
        <f t="shared" si="85"/>
        <v/>
      </c>
      <c r="I229" s="1564" t="str">
        <f t="shared" si="67"/>
        <v/>
      </c>
      <c r="K229" s="1564" t="str">
        <f t="shared" si="68"/>
        <v/>
      </c>
      <c r="M229" s="1564" t="str">
        <f t="shared" si="69"/>
        <v/>
      </c>
      <c r="O229" s="1564" t="str">
        <f t="shared" si="70"/>
        <v/>
      </c>
      <c r="Q229" s="1564" t="str">
        <f t="shared" si="71"/>
        <v/>
      </c>
      <c r="S229" s="1564" t="str">
        <f t="shared" si="72"/>
        <v/>
      </c>
      <c r="U229" s="1564" t="str">
        <f t="shared" si="73"/>
        <v/>
      </c>
      <c r="W229" s="1564" t="str">
        <f t="shared" si="74"/>
        <v/>
      </c>
      <c r="Y229" s="1564" t="str">
        <f t="shared" si="75"/>
        <v/>
      </c>
      <c r="AA229" s="1564" t="str">
        <f t="shared" si="76"/>
        <v/>
      </c>
      <c r="AC229" s="1564" t="str">
        <f t="shared" si="77"/>
        <v/>
      </c>
      <c r="AE229" s="1564" t="str">
        <f t="shared" si="78"/>
        <v/>
      </c>
      <c r="AG229" s="1564" t="str">
        <f t="shared" si="79"/>
        <v/>
      </c>
      <c r="AI229" s="1564" t="str">
        <f t="shared" si="80"/>
        <v/>
      </c>
      <c r="AK229" s="1564" t="str">
        <f t="shared" si="81"/>
        <v/>
      </c>
      <c r="AM229" s="1564" t="str">
        <f t="shared" si="82"/>
        <v/>
      </c>
      <c r="AO229" s="1564" t="str">
        <f t="shared" si="83"/>
        <v/>
      </c>
      <c r="AQ229" s="1564" t="str">
        <f t="shared" si="84"/>
        <v/>
      </c>
    </row>
    <row r="230" spans="5:43">
      <c r="E230" s="1564" t="str">
        <f t="shared" si="85"/>
        <v/>
      </c>
      <c r="G230" s="1564" t="str">
        <f t="shared" si="85"/>
        <v/>
      </c>
      <c r="I230" s="1564" t="str">
        <f t="shared" si="67"/>
        <v/>
      </c>
      <c r="K230" s="1564" t="str">
        <f t="shared" si="68"/>
        <v/>
      </c>
      <c r="M230" s="1564" t="str">
        <f t="shared" si="69"/>
        <v/>
      </c>
      <c r="O230" s="1564" t="str">
        <f t="shared" si="70"/>
        <v/>
      </c>
      <c r="Q230" s="1564" t="str">
        <f t="shared" si="71"/>
        <v/>
      </c>
      <c r="S230" s="1564" t="str">
        <f t="shared" si="72"/>
        <v/>
      </c>
      <c r="U230" s="1564" t="str">
        <f t="shared" si="73"/>
        <v/>
      </c>
      <c r="W230" s="1564" t="str">
        <f t="shared" si="74"/>
        <v/>
      </c>
      <c r="Y230" s="1564" t="str">
        <f t="shared" si="75"/>
        <v/>
      </c>
      <c r="AA230" s="1564" t="str">
        <f t="shared" si="76"/>
        <v/>
      </c>
      <c r="AC230" s="1564" t="str">
        <f t="shared" si="77"/>
        <v/>
      </c>
      <c r="AE230" s="1564" t="str">
        <f t="shared" si="78"/>
        <v/>
      </c>
      <c r="AG230" s="1564" t="str">
        <f t="shared" si="79"/>
        <v/>
      </c>
      <c r="AI230" s="1564" t="str">
        <f t="shared" si="80"/>
        <v/>
      </c>
      <c r="AK230" s="1564" t="str">
        <f t="shared" si="81"/>
        <v/>
      </c>
      <c r="AM230" s="1564" t="str">
        <f t="shared" si="82"/>
        <v/>
      </c>
      <c r="AO230" s="1564" t="str">
        <f t="shared" si="83"/>
        <v/>
      </c>
      <c r="AQ230" s="1564" t="str">
        <f t="shared" si="84"/>
        <v/>
      </c>
    </row>
    <row r="231" spans="5:43">
      <c r="E231" s="1564" t="str">
        <f t="shared" si="85"/>
        <v/>
      </c>
      <c r="G231" s="1564" t="str">
        <f t="shared" si="85"/>
        <v/>
      </c>
      <c r="I231" s="1564" t="str">
        <f t="shared" si="67"/>
        <v/>
      </c>
      <c r="K231" s="1564" t="str">
        <f t="shared" si="68"/>
        <v/>
      </c>
      <c r="M231" s="1564" t="str">
        <f t="shared" si="69"/>
        <v/>
      </c>
      <c r="O231" s="1564" t="str">
        <f t="shared" si="70"/>
        <v/>
      </c>
      <c r="Q231" s="1564" t="str">
        <f t="shared" si="71"/>
        <v/>
      </c>
      <c r="S231" s="1564" t="str">
        <f t="shared" si="72"/>
        <v/>
      </c>
      <c r="U231" s="1564" t="str">
        <f t="shared" si="73"/>
        <v/>
      </c>
      <c r="W231" s="1564" t="str">
        <f t="shared" si="74"/>
        <v/>
      </c>
      <c r="Y231" s="1564" t="str">
        <f t="shared" si="75"/>
        <v/>
      </c>
      <c r="AA231" s="1564" t="str">
        <f t="shared" si="76"/>
        <v/>
      </c>
      <c r="AC231" s="1564" t="str">
        <f t="shared" si="77"/>
        <v/>
      </c>
      <c r="AE231" s="1564" t="str">
        <f t="shared" si="78"/>
        <v/>
      </c>
      <c r="AG231" s="1564" t="str">
        <f t="shared" si="79"/>
        <v/>
      </c>
      <c r="AI231" s="1564" t="str">
        <f t="shared" si="80"/>
        <v/>
      </c>
      <c r="AK231" s="1564" t="str">
        <f t="shared" si="81"/>
        <v/>
      </c>
      <c r="AM231" s="1564" t="str">
        <f t="shared" si="82"/>
        <v/>
      </c>
      <c r="AO231" s="1564" t="str">
        <f t="shared" si="83"/>
        <v/>
      </c>
      <c r="AQ231" s="1564" t="str">
        <f t="shared" si="84"/>
        <v/>
      </c>
    </row>
    <row r="232" spans="5:43">
      <c r="E232" s="1564" t="str">
        <f t="shared" si="85"/>
        <v/>
      </c>
      <c r="G232" s="1564" t="str">
        <f t="shared" si="85"/>
        <v/>
      </c>
      <c r="I232" s="1564" t="str">
        <f t="shared" si="67"/>
        <v/>
      </c>
      <c r="K232" s="1564" t="str">
        <f t="shared" si="68"/>
        <v/>
      </c>
      <c r="M232" s="1564" t="str">
        <f t="shared" si="69"/>
        <v/>
      </c>
      <c r="O232" s="1564" t="str">
        <f t="shared" si="70"/>
        <v/>
      </c>
      <c r="Q232" s="1564" t="str">
        <f t="shared" si="71"/>
        <v/>
      </c>
      <c r="S232" s="1564" t="str">
        <f t="shared" si="72"/>
        <v/>
      </c>
      <c r="U232" s="1564" t="str">
        <f t="shared" si="73"/>
        <v/>
      </c>
      <c r="W232" s="1564" t="str">
        <f t="shared" si="74"/>
        <v/>
      </c>
      <c r="Y232" s="1564" t="str">
        <f t="shared" si="75"/>
        <v/>
      </c>
      <c r="AA232" s="1564" t="str">
        <f t="shared" si="76"/>
        <v/>
      </c>
      <c r="AC232" s="1564" t="str">
        <f t="shared" si="77"/>
        <v/>
      </c>
      <c r="AE232" s="1564" t="str">
        <f t="shared" si="78"/>
        <v/>
      </c>
      <c r="AG232" s="1564" t="str">
        <f t="shared" si="79"/>
        <v/>
      </c>
      <c r="AI232" s="1564" t="str">
        <f t="shared" si="80"/>
        <v/>
      </c>
      <c r="AK232" s="1564" t="str">
        <f t="shared" si="81"/>
        <v/>
      </c>
      <c r="AM232" s="1564" t="str">
        <f t="shared" si="82"/>
        <v/>
      </c>
      <c r="AO232" s="1564" t="str">
        <f t="shared" si="83"/>
        <v/>
      </c>
      <c r="AQ232" s="1564" t="str">
        <f t="shared" si="84"/>
        <v/>
      </c>
    </row>
    <row r="233" spans="5:43">
      <c r="E233" s="1564" t="str">
        <f t="shared" si="85"/>
        <v/>
      </c>
      <c r="G233" s="1564" t="str">
        <f t="shared" si="85"/>
        <v/>
      </c>
      <c r="I233" s="1564" t="str">
        <f t="shared" si="67"/>
        <v/>
      </c>
      <c r="K233" s="1564" t="str">
        <f t="shared" si="68"/>
        <v/>
      </c>
      <c r="M233" s="1564" t="str">
        <f t="shared" si="69"/>
        <v/>
      </c>
      <c r="O233" s="1564" t="str">
        <f t="shared" si="70"/>
        <v/>
      </c>
      <c r="Q233" s="1564" t="str">
        <f t="shared" si="71"/>
        <v/>
      </c>
      <c r="S233" s="1564" t="str">
        <f t="shared" si="72"/>
        <v/>
      </c>
      <c r="U233" s="1564" t="str">
        <f t="shared" si="73"/>
        <v/>
      </c>
      <c r="W233" s="1564" t="str">
        <f t="shared" si="74"/>
        <v/>
      </c>
      <c r="Y233" s="1564" t="str">
        <f t="shared" si="75"/>
        <v/>
      </c>
      <c r="AA233" s="1564" t="str">
        <f t="shared" si="76"/>
        <v/>
      </c>
      <c r="AC233" s="1564" t="str">
        <f t="shared" si="77"/>
        <v/>
      </c>
      <c r="AE233" s="1564" t="str">
        <f t="shared" si="78"/>
        <v/>
      </c>
      <c r="AG233" s="1564" t="str">
        <f t="shared" si="79"/>
        <v/>
      </c>
      <c r="AI233" s="1564" t="str">
        <f t="shared" si="80"/>
        <v/>
      </c>
      <c r="AK233" s="1564" t="str">
        <f t="shared" si="81"/>
        <v/>
      </c>
      <c r="AM233" s="1564" t="str">
        <f t="shared" si="82"/>
        <v/>
      </c>
      <c r="AO233" s="1564" t="str">
        <f t="shared" si="83"/>
        <v/>
      </c>
      <c r="AQ233" s="1564" t="str">
        <f t="shared" si="84"/>
        <v/>
      </c>
    </row>
    <row r="234" spans="5:43">
      <c r="E234" s="1564" t="str">
        <f t="shared" si="85"/>
        <v/>
      </c>
      <c r="G234" s="1564" t="str">
        <f t="shared" si="85"/>
        <v/>
      </c>
      <c r="I234" s="1564" t="str">
        <f t="shared" si="67"/>
        <v/>
      </c>
      <c r="K234" s="1564" t="str">
        <f t="shared" si="68"/>
        <v/>
      </c>
      <c r="M234" s="1564" t="str">
        <f t="shared" si="69"/>
        <v/>
      </c>
      <c r="O234" s="1564" t="str">
        <f t="shared" si="70"/>
        <v/>
      </c>
      <c r="Q234" s="1564" t="str">
        <f t="shared" si="71"/>
        <v/>
      </c>
      <c r="S234" s="1564" t="str">
        <f t="shared" si="72"/>
        <v/>
      </c>
      <c r="U234" s="1564" t="str">
        <f t="shared" si="73"/>
        <v/>
      </c>
      <c r="W234" s="1564" t="str">
        <f t="shared" si="74"/>
        <v/>
      </c>
      <c r="Y234" s="1564" t="str">
        <f t="shared" si="75"/>
        <v/>
      </c>
      <c r="AA234" s="1564" t="str">
        <f t="shared" si="76"/>
        <v/>
      </c>
      <c r="AC234" s="1564" t="str">
        <f t="shared" si="77"/>
        <v/>
      </c>
      <c r="AE234" s="1564" t="str">
        <f t="shared" si="78"/>
        <v/>
      </c>
      <c r="AG234" s="1564" t="str">
        <f t="shared" si="79"/>
        <v/>
      </c>
      <c r="AI234" s="1564" t="str">
        <f t="shared" si="80"/>
        <v/>
      </c>
      <c r="AK234" s="1564" t="str">
        <f t="shared" si="81"/>
        <v/>
      </c>
      <c r="AM234" s="1564" t="str">
        <f t="shared" si="82"/>
        <v/>
      </c>
      <c r="AO234" s="1564" t="str">
        <f t="shared" si="83"/>
        <v/>
      </c>
      <c r="AQ234" s="1564" t="str">
        <f t="shared" si="84"/>
        <v/>
      </c>
    </row>
    <row r="235" spans="5:43">
      <c r="E235" s="1564" t="str">
        <f t="shared" si="85"/>
        <v/>
      </c>
      <c r="G235" s="1564" t="str">
        <f t="shared" si="85"/>
        <v/>
      </c>
      <c r="I235" s="1564" t="str">
        <f t="shared" si="67"/>
        <v/>
      </c>
      <c r="K235" s="1564" t="str">
        <f t="shared" si="68"/>
        <v/>
      </c>
      <c r="M235" s="1564" t="str">
        <f t="shared" si="69"/>
        <v/>
      </c>
      <c r="O235" s="1564" t="str">
        <f t="shared" si="70"/>
        <v/>
      </c>
      <c r="Q235" s="1564" t="str">
        <f t="shared" si="71"/>
        <v/>
      </c>
      <c r="S235" s="1564" t="str">
        <f t="shared" si="72"/>
        <v/>
      </c>
      <c r="U235" s="1564" t="str">
        <f t="shared" si="73"/>
        <v/>
      </c>
      <c r="W235" s="1564" t="str">
        <f t="shared" si="74"/>
        <v/>
      </c>
      <c r="Y235" s="1564" t="str">
        <f t="shared" si="75"/>
        <v/>
      </c>
      <c r="AA235" s="1564" t="str">
        <f t="shared" si="76"/>
        <v/>
      </c>
      <c r="AC235" s="1564" t="str">
        <f t="shared" si="77"/>
        <v/>
      </c>
      <c r="AE235" s="1564" t="str">
        <f t="shared" si="78"/>
        <v/>
      </c>
      <c r="AG235" s="1564" t="str">
        <f t="shared" si="79"/>
        <v/>
      </c>
      <c r="AI235" s="1564" t="str">
        <f t="shared" si="80"/>
        <v/>
      </c>
      <c r="AK235" s="1564" t="str">
        <f t="shared" si="81"/>
        <v/>
      </c>
      <c r="AM235" s="1564" t="str">
        <f t="shared" si="82"/>
        <v/>
      </c>
      <c r="AO235" s="1564" t="str">
        <f t="shared" si="83"/>
        <v/>
      </c>
      <c r="AQ235" s="1564" t="str">
        <f t="shared" si="84"/>
        <v/>
      </c>
    </row>
    <row r="236" spans="5:43">
      <c r="E236" s="1564" t="str">
        <f t="shared" si="85"/>
        <v/>
      </c>
      <c r="G236" s="1564" t="str">
        <f t="shared" si="85"/>
        <v/>
      </c>
      <c r="I236" s="1564" t="str">
        <f t="shared" si="67"/>
        <v/>
      </c>
      <c r="K236" s="1564" t="str">
        <f t="shared" si="68"/>
        <v/>
      </c>
      <c r="M236" s="1564" t="str">
        <f t="shared" si="69"/>
        <v/>
      </c>
      <c r="O236" s="1564" t="str">
        <f t="shared" si="70"/>
        <v/>
      </c>
      <c r="Q236" s="1564" t="str">
        <f t="shared" si="71"/>
        <v/>
      </c>
      <c r="S236" s="1564" t="str">
        <f t="shared" si="72"/>
        <v/>
      </c>
      <c r="U236" s="1564" t="str">
        <f t="shared" si="73"/>
        <v/>
      </c>
      <c r="W236" s="1564" t="str">
        <f t="shared" si="74"/>
        <v/>
      </c>
      <c r="Y236" s="1564" t="str">
        <f t="shared" si="75"/>
        <v/>
      </c>
      <c r="AA236" s="1564" t="str">
        <f t="shared" si="76"/>
        <v/>
      </c>
      <c r="AC236" s="1564" t="str">
        <f t="shared" si="77"/>
        <v/>
      </c>
      <c r="AE236" s="1564" t="str">
        <f t="shared" si="78"/>
        <v/>
      </c>
      <c r="AG236" s="1564" t="str">
        <f t="shared" si="79"/>
        <v/>
      </c>
      <c r="AI236" s="1564" t="str">
        <f t="shared" si="80"/>
        <v/>
      </c>
      <c r="AK236" s="1564" t="str">
        <f t="shared" si="81"/>
        <v/>
      </c>
      <c r="AM236" s="1564" t="str">
        <f t="shared" si="82"/>
        <v/>
      </c>
      <c r="AO236" s="1564" t="str">
        <f t="shared" si="83"/>
        <v/>
      </c>
      <c r="AQ236" s="1564" t="str">
        <f t="shared" si="84"/>
        <v/>
      </c>
    </row>
    <row r="237" spans="5:43">
      <c r="E237" s="1564" t="str">
        <f t="shared" ref="E237:G252" si="86">IF(OR($B237=0,D237=0),"",D237/$B237)</f>
        <v/>
      </c>
      <c r="G237" s="1564" t="str">
        <f t="shared" si="86"/>
        <v/>
      </c>
      <c r="I237" s="1564" t="str">
        <f t="shared" si="67"/>
        <v/>
      </c>
      <c r="K237" s="1564" t="str">
        <f t="shared" si="68"/>
        <v/>
      </c>
      <c r="M237" s="1564" t="str">
        <f t="shared" si="69"/>
        <v/>
      </c>
      <c r="O237" s="1564" t="str">
        <f t="shared" si="70"/>
        <v/>
      </c>
      <c r="Q237" s="1564" t="str">
        <f t="shared" si="71"/>
        <v/>
      </c>
      <c r="S237" s="1564" t="str">
        <f t="shared" si="72"/>
        <v/>
      </c>
      <c r="U237" s="1564" t="str">
        <f t="shared" si="73"/>
        <v/>
      </c>
      <c r="W237" s="1564" t="str">
        <f t="shared" si="74"/>
        <v/>
      </c>
      <c r="Y237" s="1564" t="str">
        <f t="shared" si="75"/>
        <v/>
      </c>
      <c r="AA237" s="1564" t="str">
        <f t="shared" si="76"/>
        <v/>
      </c>
      <c r="AC237" s="1564" t="str">
        <f t="shared" si="77"/>
        <v/>
      </c>
      <c r="AE237" s="1564" t="str">
        <f t="shared" si="78"/>
        <v/>
      </c>
      <c r="AG237" s="1564" t="str">
        <f t="shared" si="79"/>
        <v/>
      </c>
      <c r="AI237" s="1564" t="str">
        <f t="shared" si="80"/>
        <v/>
      </c>
      <c r="AK237" s="1564" t="str">
        <f t="shared" si="81"/>
        <v/>
      </c>
      <c r="AM237" s="1564" t="str">
        <f t="shared" si="82"/>
        <v/>
      </c>
      <c r="AO237" s="1564" t="str">
        <f t="shared" si="83"/>
        <v/>
      </c>
      <c r="AQ237" s="1564" t="str">
        <f t="shared" si="84"/>
        <v/>
      </c>
    </row>
    <row r="238" spans="5:43">
      <c r="E238" s="1564" t="str">
        <f t="shared" si="86"/>
        <v/>
      </c>
      <c r="G238" s="1564" t="str">
        <f t="shared" si="86"/>
        <v/>
      </c>
      <c r="I238" s="1564" t="str">
        <f t="shared" si="67"/>
        <v/>
      </c>
      <c r="K238" s="1564" t="str">
        <f t="shared" si="68"/>
        <v/>
      </c>
      <c r="M238" s="1564" t="str">
        <f t="shared" si="69"/>
        <v/>
      </c>
      <c r="O238" s="1564" t="str">
        <f t="shared" si="70"/>
        <v/>
      </c>
      <c r="Q238" s="1564" t="str">
        <f t="shared" si="71"/>
        <v/>
      </c>
      <c r="S238" s="1564" t="str">
        <f t="shared" si="72"/>
        <v/>
      </c>
      <c r="U238" s="1564" t="str">
        <f t="shared" si="73"/>
        <v/>
      </c>
      <c r="W238" s="1564" t="str">
        <f t="shared" si="74"/>
        <v/>
      </c>
      <c r="Y238" s="1564" t="str">
        <f t="shared" si="75"/>
        <v/>
      </c>
      <c r="AA238" s="1564" t="str">
        <f t="shared" si="76"/>
        <v/>
      </c>
      <c r="AC238" s="1564" t="str">
        <f t="shared" si="77"/>
        <v/>
      </c>
      <c r="AE238" s="1564" t="str">
        <f t="shared" si="78"/>
        <v/>
      </c>
      <c r="AG238" s="1564" t="str">
        <f t="shared" si="79"/>
        <v/>
      </c>
      <c r="AI238" s="1564" t="str">
        <f t="shared" si="80"/>
        <v/>
      </c>
      <c r="AK238" s="1564" t="str">
        <f t="shared" si="81"/>
        <v/>
      </c>
      <c r="AM238" s="1564" t="str">
        <f t="shared" si="82"/>
        <v/>
      </c>
      <c r="AO238" s="1564" t="str">
        <f t="shared" si="83"/>
        <v/>
      </c>
      <c r="AQ238" s="1564" t="str">
        <f t="shared" si="84"/>
        <v/>
      </c>
    </row>
    <row r="239" spans="5:43">
      <c r="E239" s="1564" t="str">
        <f t="shared" si="86"/>
        <v/>
      </c>
      <c r="G239" s="1564" t="str">
        <f t="shared" si="86"/>
        <v/>
      </c>
      <c r="I239" s="1564" t="str">
        <f t="shared" si="67"/>
        <v/>
      </c>
      <c r="K239" s="1564" t="str">
        <f t="shared" si="68"/>
        <v/>
      </c>
      <c r="M239" s="1564" t="str">
        <f t="shared" si="69"/>
        <v/>
      </c>
      <c r="O239" s="1564" t="str">
        <f t="shared" si="70"/>
        <v/>
      </c>
      <c r="Q239" s="1564" t="str">
        <f t="shared" si="71"/>
        <v/>
      </c>
      <c r="S239" s="1564" t="str">
        <f t="shared" si="72"/>
        <v/>
      </c>
      <c r="U239" s="1564" t="str">
        <f t="shared" si="73"/>
        <v/>
      </c>
      <c r="W239" s="1564" t="str">
        <f t="shared" si="74"/>
        <v/>
      </c>
      <c r="Y239" s="1564" t="str">
        <f t="shared" si="75"/>
        <v/>
      </c>
      <c r="AA239" s="1564" t="str">
        <f t="shared" si="76"/>
        <v/>
      </c>
      <c r="AC239" s="1564" t="str">
        <f t="shared" si="77"/>
        <v/>
      </c>
      <c r="AE239" s="1564" t="str">
        <f t="shared" si="78"/>
        <v/>
      </c>
      <c r="AG239" s="1564" t="str">
        <f t="shared" si="79"/>
        <v/>
      </c>
      <c r="AI239" s="1564" t="str">
        <f t="shared" si="80"/>
        <v/>
      </c>
      <c r="AK239" s="1564" t="str">
        <f t="shared" si="81"/>
        <v/>
      </c>
      <c r="AM239" s="1564" t="str">
        <f t="shared" si="82"/>
        <v/>
      </c>
      <c r="AO239" s="1564" t="str">
        <f t="shared" si="83"/>
        <v/>
      </c>
      <c r="AQ239" s="1564" t="str">
        <f t="shared" si="84"/>
        <v/>
      </c>
    </row>
    <row r="240" spans="5:43">
      <c r="E240" s="1564" t="str">
        <f t="shared" si="86"/>
        <v/>
      </c>
      <c r="G240" s="1564" t="str">
        <f t="shared" si="86"/>
        <v/>
      </c>
      <c r="I240" s="1564" t="str">
        <f t="shared" si="67"/>
        <v/>
      </c>
      <c r="K240" s="1564" t="str">
        <f t="shared" si="68"/>
        <v/>
      </c>
      <c r="M240" s="1564" t="str">
        <f t="shared" si="69"/>
        <v/>
      </c>
      <c r="O240" s="1564" t="str">
        <f t="shared" si="70"/>
        <v/>
      </c>
      <c r="Q240" s="1564" t="str">
        <f t="shared" si="71"/>
        <v/>
      </c>
      <c r="S240" s="1564" t="str">
        <f t="shared" si="72"/>
        <v/>
      </c>
      <c r="U240" s="1564" t="str">
        <f t="shared" si="73"/>
        <v/>
      </c>
      <c r="W240" s="1564" t="str">
        <f t="shared" si="74"/>
        <v/>
      </c>
      <c r="Y240" s="1564" t="str">
        <f t="shared" si="75"/>
        <v/>
      </c>
      <c r="AA240" s="1564" t="str">
        <f t="shared" si="76"/>
        <v/>
      </c>
      <c r="AC240" s="1564" t="str">
        <f t="shared" si="77"/>
        <v/>
      </c>
      <c r="AE240" s="1564" t="str">
        <f t="shared" si="78"/>
        <v/>
      </c>
      <c r="AG240" s="1564" t="str">
        <f t="shared" si="79"/>
        <v/>
      </c>
      <c r="AI240" s="1564" t="str">
        <f t="shared" si="80"/>
        <v/>
      </c>
      <c r="AK240" s="1564" t="str">
        <f t="shared" si="81"/>
        <v/>
      </c>
      <c r="AM240" s="1564" t="str">
        <f t="shared" si="82"/>
        <v/>
      </c>
      <c r="AO240" s="1564" t="str">
        <f t="shared" si="83"/>
        <v/>
      </c>
      <c r="AQ240" s="1564" t="str">
        <f t="shared" si="84"/>
        <v/>
      </c>
    </row>
    <row r="241" spans="5:43">
      <c r="E241" s="1564" t="str">
        <f t="shared" si="86"/>
        <v/>
      </c>
      <c r="G241" s="1564" t="str">
        <f t="shared" si="86"/>
        <v/>
      </c>
      <c r="I241" s="1564" t="str">
        <f t="shared" si="67"/>
        <v/>
      </c>
      <c r="K241" s="1564" t="str">
        <f t="shared" si="68"/>
        <v/>
      </c>
      <c r="M241" s="1564" t="str">
        <f t="shared" si="69"/>
        <v/>
      </c>
      <c r="O241" s="1564" t="str">
        <f t="shared" si="70"/>
        <v/>
      </c>
      <c r="Q241" s="1564" t="str">
        <f t="shared" si="71"/>
        <v/>
      </c>
      <c r="S241" s="1564" t="str">
        <f t="shared" si="72"/>
        <v/>
      </c>
      <c r="U241" s="1564" t="str">
        <f t="shared" si="73"/>
        <v/>
      </c>
      <c r="W241" s="1564" t="str">
        <f t="shared" si="74"/>
        <v/>
      </c>
      <c r="Y241" s="1564" t="str">
        <f t="shared" si="75"/>
        <v/>
      </c>
      <c r="AA241" s="1564" t="str">
        <f t="shared" si="76"/>
        <v/>
      </c>
      <c r="AC241" s="1564" t="str">
        <f t="shared" si="77"/>
        <v/>
      </c>
      <c r="AE241" s="1564" t="str">
        <f t="shared" si="78"/>
        <v/>
      </c>
      <c r="AG241" s="1564" t="str">
        <f t="shared" si="79"/>
        <v/>
      </c>
      <c r="AI241" s="1564" t="str">
        <f t="shared" si="80"/>
        <v/>
      </c>
      <c r="AK241" s="1564" t="str">
        <f t="shared" si="81"/>
        <v/>
      </c>
      <c r="AM241" s="1564" t="str">
        <f t="shared" si="82"/>
        <v/>
      </c>
      <c r="AO241" s="1564" t="str">
        <f t="shared" si="83"/>
        <v/>
      </c>
      <c r="AQ241" s="1564" t="str">
        <f t="shared" si="84"/>
        <v/>
      </c>
    </row>
    <row r="242" spans="5:43">
      <c r="E242" s="1564" t="str">
        <f t="shared" si="86"/>
        <v/>
      </c>
      <c r="G242" s="1564" t="str">
        <f t="shared" si="86"/>
        <v/>
      </c>
      <c r="I242" s="1564" t="str">
        <f t="shared" si="67"/>
        <v/>
      </c>
      <c r="K242" s="1564" t="str">
        <f t="shared" si="68"/>
        <v/>
      </c>
      <c r="M242" s="1564" t="str">
        <f t="shared" si="69"/>
        <v/>
      </c>
      <c r="O242" s="1564" t="str">
        <f t="shared" si="70"/>
        <v/>
      </c>
      <c r="Q242" s="1564" t="str">
        <f t="shared" si="71"/>
        <v/>
      </c>
      <c r="S242" s="1564" t="str">
        <f t="shared" si="72"/>
        <v/>
      </c>
      <c r="U242" s="1564" t="str">
        <f t="shared" si="73"/>
        <v/>
      </c>
      <c r="W242" s="1564" t="str">
        <f t="shared" si="74"/>
        <v/>
      </c>
      <c r="Y242" s="1564" t="str">
        <f t="shared" si="75"/>
        <v/>
      </c>
      <c r="AA242" s="1564" t="str">
        <f t="shared" si="76"/>
        <v/>
      </c>
      <c r="AC242" s="1564" t="str">
        <f t="shared" si="77"/>
        <v/>
      </c>
      <c r="AE242" s="1564" t="str">
        <f t="shared" si="78"/>
        <v/>
      </c>
      <c r="AG242" s="1564" t="str">
        <f t="shared" si="79"/>
        <v/>
      </c>
      <c r="AI242" s="1564" t="str">
        <f t="shared" si="80"/>
        <v/>
      </c>
      <c r="AK242" s="1564" t="str">
        <f t="shared" si="81"/>
        <v/>
      </c>
      <c r="AM242" s="1564" t="str">
        <f t="shared" si="82"/>
        <v/>
      </c>
      <c r="AO242" s="1564" t="str">
        <f t="shared" si="83"/>
        <v/>
      </c>
      <c r="AQ242" s="1564" t="str">
        <f t="shared" si="84"/>
        <v/>
      </c>
    </row>
    <row r="243" spans="5:43">
      <c r="E243" s="1564" t="str">
        <f t="shared" si="86"/>
        <v/>
      </c>
      <c r="G243" s="1564" t="str">
        <f t="shared" si="86"/>
        <v/>
      </c>
      <c r="I243" s="1564" t="str">
        <f t="shared" si="67"/>
        <v/>
      </c>
      <c r="K243" s="1564" t="str">
        <f t="shared" si="68"/>
        <v/>
      </c>
      <c r="M243" s="1564" t="str">
        <f t="shared" si="69"/>
        <v/>
      </c>
      <c r="O243" s="1564" t="str">
        <f t="shared" si="70"/>
        <v/>
      </c>
      <c r="Q243" s="1564" t="str">
        <f t="shared" si="71"/>
        <v/>
      </c>
      <c r="S243" s="1564" t="str">
        <f t="shared" si="72"/>
        <v/>
      </c>
      <c r="U243" s="1564" t="str">
        <f t="shared" si="73"/>
        <v/>
      </c>
      <c r="W243" s="1564" t="str">
        <f t="shared" si="74"/>
        <v/>
      </c>
      <c r="Y243" s="1564" t="str">
        <f t="shared" si="75"/>
        <v/>
      </c>
      <c r="AA243" s="1564" t="str">
        <f t="shared" si="76"/>
        <v/>
      </c>
      <c r="AC243" s="1564" t="str">
        <f t="shared" si="77"/>
        <v/>
      </c>
      <c r="AE243" s="1564" t="str">
        <f t="shared" si="78"/>
        <v/>
      </c>
      <c r="AG243" s="1564" t="str">
        <f t="shared" si="79"/>
        <v/>
      </c>
      <c r="AI243" s="1564" t="str">
        <f t="shared" si="80"/>
        <v/>
      </c>
      <c r="AK243" s="1564" t="str">
        <f t="shared" si="81"/>
        <v/>
      </c>
      <c r="AM243" s="1564" t="str">
        <f t="shared" si="82"/>
        <v/>
      </c>
      <c r="AO243" s="1564" t="str">
        <f t="shared" si="83"/>
        <v/>
      </c>
      <c r="AQ243" s="1564" t="str">
        <f t="shared" si="84"/>
        <v/>
      </c>
    </row>
    <row r="244" spans="5:43">
      <c r="E244" s="1564" t="str">
        <f t="shared" si="86"/>
        <v/>
      </c>
      <c r="G244" s="1564" t="str">
        <f t="shared" si="86"/>
        <v/>
      </c>
      <c r="I244" s="1564" t="str">
        <f t="shared" si="67"/>
        <v/>
      </c>
      <c r="K244" s="1564" t="str">
        <f t="shared" si="68"/>
        <v/>
      </c>
      <c r="M244" s="1564" t="str">
        <f t="shared" si="69"/>
        <v/>
      </c>
      <c r="O244" s="1564" t="str">
        <f t="shared" si="70"/>
        <v/>
      </c>
      <c r="Q244" s="1564" t="str">
        <f t="shared" si="71"/>
        <v/>
      </c>
      <c r="S244" s="1564" t="str">
        <f t="shared" si="72"/>
        <v/>
      </c>
      <c r="U244" s="1564" t="str">
        <f t="shared" si="73"/>
        <v/>
      </c>
      <c r="W244" s="1564" t="str">
        <f t="shared" si="74"/>
        <v/>
      </c>
      <c r="Y244" s="1564" t="str">
        <f t="shared" si="75"/>
        <v/>
      </c>
      <c r="AA244" s="1564" t="str">
        <f t="shared" si="76"/>
        <v/>
      </c>
      <c r="AC244" s="1564" t="str">
        <f t="shared" si="77"/>
        <v/>
      </c>
      <c r="AE244" s="1564" t="str">
        <f t="shared" si="78"/>
        <v/>
      </c>
      <c r="AG244" s="1564" t="str">
        <f t="shared" si="79"/>
        <v/>
      </c>
      <c r="AI244" s="1564" t="str">
        <f t="shared" si="80"/>
        <v/>
      </c>
      <c r="AK244" s="1564" t="str">
        <f t="shared" si="81"/>
        <v/>
      </c>
      <c r="AM244" s="1564" t="str">
        <f t="shared" si="82"/>
        <v/>
      </c>
      <c r="AO244" s="1564" t="str">
        <f t="shared" si="83"/>
        <v/>
      </c>
      <c r="AQ244" s="1564" t="str">
        <f t="shared" si="84"/>
        <v/>
      </c>
    </row>
    <row r="245" spans="5:43">
      <c r="E245" s="1564" t="str">
        <f t="shared" si="86"/>
        <v/>
      </c>
      <c r="G245" s="1564" t="str">
        <f t="shared" si="86"/>
        <v/>
      </c>
      <c r="I245" s="1564" t="str">
        <f t="shared" si="67"/>
        <v/>
      </c>
      <c r="K245" s="1564" t="str">
        <f t="shared" si="68"/>
        <v/>
      </c>
      <c r="M245" s="1564" t="str">
        <f t="shared" si="69"/>
        <v/>
      </c>
      <c r="O245" s="1564" t="str">
        <f t="shared" si="70"/>
        <v/>
      </c>
      <c r="Q245" s="1564" t="str">
        <f t="shared" si="71"/>
        <v/>
      </c>
      <c r="S245" s="1564" t="str">
        <f t="shared" si="72"/>
        <v/>
      </c>
      <c r="U245" s="1564" t="str">
        <f t="shared" si="73"/>
        <v/>
      </c>
      <c r="W245" s="1564" t="str">
        <f t="shared" si="74"/>
        <v/>
      </c>
      <c r="Y245" s="1564" t="str">
        <f t="shared" si="75"/>
        <v/>
      </c>
      <c r="AA245" s="1564" t="str">
        <f t="shared" si="76"/>
        <v/>
      </c>
      <c r="AC245" s="1564" t="str">
        <f t="shared" si="77"/>
        <v/>
      </c>
      <c r="AE245" s="1564" t="str">
        <f t="shared" si="78"/>
        <v/>
      </c>
      <c r="AG245" s="1564" t="str">
        <f t="shared" si="79"/>
        <v/>
      </c>
      <c r="AI245" s="1564" t="str">
        <f t="shared" si="80"/>
        <v/>
      </c>
      <c r="AK245" s="1564" t="str">
        <f t="shared" si="81"/>
        <v/>
      </c>
      <c r="AM245" s="1564" t="str">
        <f t="shared" si="82"/>
        <v/>
      </c>
      <c r="AO245" s="1564" t="str">
        <f t="shared" si="83"/>
        <v/>
      </c>
      <c r="AQ245" s="1564" t="str">
        <f t="shared" si="84"/>
        <v/>
      </c>
    </row>
    <row r="246" spans="5:43">
      <c r="E246" s="1564" t="str">
        <f t="shared" si="86"/>
        <v/>
      </c>
      <c r="G246" s="1564" t="str">
        <f t="shared" si="86"/>
        <v/>
      </c>
      <c r="I246" s="1564" t="str">
        <f t="shared" si="67"/>
        <v/>
      </c>
      <c r="K246" s="1564" t="str">
        <f t="shared" si="68"/>
        <v/>
      </c>
      <c r="M246" s="1564" t="str">
        <f t="shared" si="69"/>
        <v/>
      </c>
      <c r="O246" s="1564" t="str">
        <f t="shared" si="70"/>
        <v/>
      </c>
      <c r="Q246" s="1564" t="str">
        <f t="shared" si="71"/>
        <v/>
      </c>
      <c r="S246" s="1564" t="str">
        <f t="shared" si="72"/>
        <v/>
      </c>
      <c r="U246" s="1564" t="str">
        <f t="shared" si="73"/>
        <v/>
      </c>
      <c r="W246" s="1564" t="str">
        <f t="shared" si="74"/>
        <v/>
      </c>
      <c r="Y246" s="1564" t="str">
        <f t="shared" si="75"/>
        <v/>
      </c>
      <c r="AA246" s="1564" t="str">
        <f t="shared" si="76"/>
        <v/>
      </c>
      <c r="AC246" s="1564" t="str">
        <f t="shared" si="77"/>
        <v/>
      </c>
      <c r="AE246" s="1564" t="str">
        <f t="shared" si="78"/>
        <v/>
      </c>
      <c r="AG246" s="1564" t="str">
        <f t="shared" si="79"/>
        <v/>
      </c>
      <c r="AI246" s="1564" t="str">
        <f t="shared" si="80"/>
        <v/>
      </c>
      <c r="AK246" s="1564" t="str">
        <f t="shared" si="81"/>
        <v/>
      </c>
      <c r="AM246" s="1564" t="str">
        <f t="shared" si="82"/>
        <v/>
      </c>
      <c r="AO246" s="1564" t="str">
        <f t="shared" si="83"/>
        <v/>
      </c>
      <c r="AQ246" s="1564" t="str">
        <f t="shared" si="84"/>
        <v/>
      </c>
    </row>
    <row r="247" spans="5:43">
      <c r="E247" s="1564" t="str">
        <f t="shared" si="86"/>
        <v/>
      </c>
      <c r="G247" s="1564" t="str">
        <f t="shared" si="86"/>
        <v/>
      </c>
      <c r="I247" s="1564" t="str">
        <f t="shared" si="67"/>
        <v/>
      </c>
      <c r="K247" s="1564" t="str">
        <f t="shared" si="68"/>
        <v/>
      </c>
      <c r="M247" s="1564" t="str">
        <f t="shared" si="69"/>
        <v/>
      </c>
      <c r="O247" s="1564" t="str">
        <f t="shared" si="70"/>
        <v/>
      </c>
      <c r="Q247" s="1564" t="str">
        <f t="shared" si="71"/>
        <v/>
      </c>
      <c r="S247" s="1564" t="str">
        <f t="shared" si="72"/>
        <v/>
      </c>
      <c r="U247" s="1564" t="str">
        <f t="shared" si="73"/>
        <v/>
      </c>
      <c r="W247" s="1564" t="str">
        <f t="shared" si="74"/>
        <v/>
      </c>
      <c r="Y247" s="1564" t="str">
        <f t="shared" si="75"/>
        <v/>
      </c>
      <c r="AA247" s="1564" t="str">
        <f t="shared" si="76"/>
        <v/>
      </c>
      <c r="AC247" s="1564" t="str">
        <f t="shared" si="77"/>
        <v/>
      </c>
      <c r="AE247" s="1564" t="str">
        <f t="shared" si="78"/>
        <v/>
      </c>
      <c r="AG247" s="1564" t="str">
        <f t="shared" si="79"/>
        <v/>
      </c>
      <c r="AI247" s="1564" t="str">
        <f t="shared" si="80"/>
        <v/>
      </c>
      <c r="AK247" s="1564" t="str">
        <f t="shared" si="81"/>
        <v/>
      </c>
      <c r="AM247" s="1564" t="str">
        <f t="shared" si="82"/>
        <v/>
      </c>
      <c r="AO247" s="1564" t="str">
        <f t="shared" si="83"/>
        <v/>
      </c>
      <c r="AQ247" s="1564" t="str">
        <f t="shared" si="84"/>
        <v/>
      </c>
    </row>
    <row r="248" spans="5:43">
      <c r="E248" s="1564" t="str">
        <f t="shared" si="86"/>
        <v/>
      </c>
      <c r="G248" s="1564" t="str">
        <f t="shared" si="86"/>
        <v/>
      </c>
      <c r="I248" s="1564" t="str">
        <f t="shared" si="67"/>
        <v/>
      </c>
      <c r="K248" s="1564" t="str">
        <f t="shared" si="68"/>
        <v/>
      </c>
      <c r="M248" s="1564" t="str">
        <f t="shared" si="69"/>
        <v/>
      </c>
      <c r="O248" s="1564" t="str">
        <f t="shared" si="70"/>
        <v/>
      </c>
      <c r="Q248" s="1564" t="str">
        <f t="shared" si="71"/>
        <v/>
      </c>
      <c r="S248" s="1564" t="str">
        <f t="shared" si="72"/>
        <v/>
      </c>
      <c r="U248" s="1564" t="str">
        <f t="shared" si="73"/>
        <v/>
      </c>
      <c r="W248" s="1564" t="str">
        <f t="shared" si="74"/>
        <v/>
      </c>
      <c r="Y248" s="1564" t="str">
        <f t="shared" si="75"/>
        <v/>
      </c>
      <c r="AA248" s="1564" t="str">
        <f t="shared" si="76"/>
        <v/>
      </c>
      <c r="AC248" s="1564" t="str">
        <f t="shared" si="77"/>
        <v/>
      </c>
      <c r="AE248" s="1564" t="str">
        <f t="shared" si="78"/>
        <v/>
      </c>
      <c r="AG248" s="1564" t="str">
        <f t="shared" si="79"/>
        <v/>
      </c>
      <c r="AI248" s="1564" t="str">
        <f t="shared" si="80"/>
        <v/>
      </c>
      <c r="AK248" s="1564" t="str">
        <f t="shared" si="81"/>
        <v/>
      </c>
      <c r="AM248" s="1564" t="str">
        <f t="shared" si="82"/>
        <v/>
      </c>
      <c r="AO248" s="1564" t="str">
        <f t="shared" si="83"/>
        <v/>
      </c>
      <c r="AQ248" s="1564" t="str">
        <f t="shared" si="84"/>
        <v/>
      </c>
    </row>
    <row r="249" spans="5:43">
      <c r="E249" s="1564" t="str">
        <f t="shared" si="86"/>
        <v/>
      </c>
      <c r="G249" s="1564" t="str">
        <f t="shared" si="86"/>
        <v/>
      </c>
      <c r="I249" s="1564" t="str">
        <f t="shared" si="67"/>
        <v/>
      </c>
      <c r="K249" s="1564" t="str">
        <f t="shared" si="68"/>
        <v/>
      </c>
      <c r="M249" s="1564" t="str">
        <f t="shared" si="69"/>
        <v/>
      </c>
      <c r="O249" s="1564" t="str">
        <f t="shared" si="70"/>
        <v/>
      </c>
      <c r="Q249" s="1564" t="str">
        <f t="shared" si="71"/>
        <v/>
      </c>
      <c r="S249" s="1564" t="str">
        <f t="shared" si="72"/>
        <v/>
      </c>
      <c r="U249" s="1564" t="str">
        <f t="shared" si="73"/>
        <v/>
      </c>
      <c r="W249" s="1564" t="str">
        <f t="shared" si="74"/>
        <v/>
      </c>
      <c r="Y249" s="1564" t="str">
        <f t="shared" si="75"/>
        <v/>
      </c>
      <c r="AA249" s="1564" t="str">
        <f t="shared" si="76"/>
        <v/>
      </c>
      <c r="AC249" s="1564" t="str">
        <f t="shared" si="77"/>
        <v/>
      </c>
      <c r="AE249" s="1564" t="str">
        <f t="shared" si="78"/>
        <v/>
      </c>
      <c r="AG249" s="1564" t="str">
        <f t="shared" si="79"/>
        <v/>
      </c>
      <c r="AI249" s="1564" t="str">
        <f t="shared" si="80"/>
        <v/>
      </c>
      <c r="AK249" s="1564" t="str">
        <f t="shared" si="81"/>
        <v/>
      </c>
      <c r="AM249" s="1564" t="str">
        <f t="shared" si="82"/>
        <v/>
      </c>
      <c r="AO249" s="1564" t="str">
        <f t="shared" si="83"/>
        <v/>
      </c>
      <c r="AQ249" s="1564" t="str">
        <f t="shared" si="84"/>
        <v/>
      </c>
    </row>
    <row r="250" spans="5:43">
      <c r="E250" s="1564" t="str">
        <f t="shared" si="86"/>
        <v/>
      </c>
      <c r="G250" s="1564" t="str">
        <f t="shared" si="86"/>
        <v/>
      </c>
      <c r="I250" s="1564" t="str">
        <f t="shared" si="67"/>
        <v/>
      </c>
      <c r="K250" s="1564" t="str">
        <f t="shared" si="68"/>
        <v/>
      </c>
      <c r="M250" s="1564" t="str">
        <f t="shared" si="69"/>
        <v/>
      </c>
      <c r="O250" s="1564" t="str">
        <f t="shared" si="70"/>
        <v/>
      </c>
      <c r="Q250" s="1564" t="str">
        <f t="shared" si="71"/>
        <v/>
      </c>
      <c r="S250" s="1564" t="str">
        <f t="shared" si="72"/>
        <v/>
      </c>
      <c r="U250" s="1564" t="str">
        <f t="shared" si="73"/>
        <v/>
      </c>
      <c r="W250" s="1564" t="str">
        <f t="shared" si="74"/>
        <v/>
      </c>
      <c r="Y250" s="1564" t="str">
        <f t="shared" si="75"/>
        <v/>
      </c>
      <c r="AA250" s="1564" t="str">
        <f t="shared" si="76"/>
        <v/>
      </c>
      <c r="AC250" s="1564" t="str">
        <f t="shared" si="77"/>
        <v/>
      </c>
      <c r="AE250" s="1564" t="str">
        <f t="shared" si="78"/>
        <v/>
      </c>
      <c r="AG250" s="1564" t="str">
        <f t="shared" si="79"/>
        <v/>
      </c>
      <c r="AI250" s="1564" t="str">
        <f t="shared" si="80"/>
        <v/>
      </c>
      <c r="AK250" s="1564" t="str">
        <f t="shared" si="81"/>
        <v/>
      </c>
      <c r="AM250" s="1564" t="str">
        <f t="shared" si="82"/>
        <v/>
      </c>
      <c r="AO250" s="1564" t="str">
        <f t="shared" si="83"/>
        <v/>
      </c>
      <c r="AQ250" s="1564" t="str">
        <f t="shared" si="84"/>
        <v/>
      </c>
    </row>
    <row r="251" spans="5:43">
      <c r="E251" s="1564" t="str">
        <f t="shared" si="86"/>
        <v/>
      </c>
      <c r="G251" s="1564" t="str">
        <f t="shared" si="86"/>
        <v/>
      </c>
      <c r="I251" s="1564" t="str">
        <f t="shared" si="67"/>
        <v/>
      </c>
      <c r="K251" s="1564" t="str">
        <f t="shared" si="68"/>
        <v/>
      </c>
      <c r="M251" s="1564" t="str">
        <f t="shared" si="69"/>
        <v/>
      </c>
      <c r="O251" s="1564" t="str">
        <f t="shared" si="70"/>
        <v/>
      </c>
      <c r="Q251" s="1564" t="str">
        <f t="shared" si="71"/>
        <v/>
      </c>
      <c r="S251" s="1564" t="str">
        <f t="shared" si="72"/>
        <v/>
      </c>
      <c r="U251" s="1564" t="str">
        <f t="shared" si="73"/>
        <v/>
      </c>
      <c r="W251" s="1564" t="str">
        <f t="shared" si="74"/>
        <v/>
      </c>
      <c r="Y251" s="1564" t="str">
        <f t="shared" si="75"/>
        <v/>
      </c>
      <c r="AA251" s="1564" t="str">
        <f t="shared" si="76"/>
        <v/>
      </c>
      <c r="AC251" s="1564" t="str">
        <f t="shared" si="77"/>
        <v/>
      </c>
      <c r="AE251" s="1564" t="str">
        <f t="shared" si="78"/>
        <v/>
      </c>
      <c r="AG251" s="1564" t="str">
        <f t="shared" si="79"/>
        <v/>
      </c>
      <c r="AI251" s="1564" t="str">
        <f t="shared" si="80"/>
        <v/>
      </c>
      <c r="AK251" s="1564" t="str">
        <f t="shared" si="81"/>
        <v/>
      </c>
      <c r="AM251" s="1564" t="str">
        <f t="shared" si="82"/>
        <v/>
      </c>
      <c r="AO251" s="1564" t="str">
        <f t="shared" si="83"/>
        <v/>
      </c>
      <c r="AQ251" s="1564" t="str">
        <f t="shared" si="84"/>
        <v/>
      </c>
    </row>
    <row r="252" spans="5:43">
      <c r="E252" s="1564" t="str">
        <f t="shared" si="86"/>
        <v/>
      </c>
      <c r="G252" s="1564" t="str">
        <f t="shared" si="86"/>
        <v/>
      </c>
      <c r="I252" s="1564" t="str">
        <f t="shared" si="67"/>
        <v/>
      </c>
      <c r="K252" s="1564" t="str">
        <f t="shared" si="68"/>
        <v/>
      </c>
      <c r="M252" s="1564" t="str">
        <f t="shared" si="69"/>
        <v/>
      </c>
      <c r="O252" s="1564" t="str">
        <f t="shared" si="70"/>
        <v/>
      </c>
      <c r="Q252" s="1564" t="str">
        <f t="shared" si="71"/>
        <v/>
      </c>
      <c r="S252" s="1564" t="str">
        <f t="shared" si="72"/>
        <v/>
      </c>
      <c r="U252" s="1564" t="str">
        <f t="shared" si="73"/>
        <v/>
      </c>
      <c r="W252" s="1564" t="str">
        <f t="shared" si="74"/>
        <v/>
      </c>
      <c r="Y252" s="1564" t="str">
        <f t="shared" si="75"/>
        <v/>
      </c>
      <c r="AA252" s="1564" t="str">
        <f t="shared" si="76"/>
        <v/>
      </c>
      <c r="AC252" s="1564" t="str">
        <f t="shared" si="77"/>
        <v/>
      </c>
      <c r="AE252" s="1564" t="str">
        <f t="shared" si="78"/>
        <v/>
      </c>
      <c r="AG252" s="1564" t="str">
        <f t="shared" si="79"/>
        <v/>
      </c>
      <c r="AI252" s="1564" t="str">
        <f t="shared" si="80"/>
        <v/>
      </c>
      <c r="AK252" s="1564" t="str">
        <f t="shared" si="81"/>
        <v/>
      </c>
      <c r="AM252" s="1564" t="str">
        <f t="shared" si="82"/>
        <v/>
      </c>
      <c r="AO252" s="1564" t="str">
        <f t="shared" si="83"/>
        <v/>
      </c>
      <c r="AQ252" s="1564" t="str">
        <f t="shared" si="84"/>
        <v/>
      </c>
    </row>
    <row r="253" spans="5:43">
      <c r="E253" s="1564" t="str">
        <f t="shared" ref="E253:G268" si="87">IF(OR($B253=0,D253=0),"",D253/$B253)</f>
        <v/>
      </c>
      <c r="G253" s="1564" t="str">
        <f t="shared" si="87"/>
        <v/>
      </c>
      <c r="I253" s="1564" t="str">
        <f t="shared" si="67"/>
        <v/>
      </c>
      <c r="K253" s="1564" t="str">
        <f t="shared" si="68"/>
        <v/>
      </c>
      <c r="M253" s="1564" t="str">
        <f t="shared" si="69"/>
        <v/>
      </c>
      <c r="O253" s="1564" t="str">
        <f t="shared" si="70"/>
        <v/>
      </c>
      <c r="Q253" s="1564" t="str">
        <f t="shared" si="71"/>
        <v/>
      </c>
      <c r="S253" s="1564" t="str">
        <f t="shared" si="72"/>
        <v/>
      </c>
      <c r="U253" s="1564" t="str">
        <f t="shared" si="73"/>
        <v/>
      </c>
      <c r="W253" s="1564" t="str">
        <f t="shared" si="74"/>
        <v/>
      </c>
      <c r="Y253" s="1564" t="str">
        <f t="shared" si="75"/>
        <v/>
      </c>
      <c r="AA253" s="1564" t="str">
        <f t="shared" si="76"/>
        <v/>
      </c>
      <c r="AC253" s="1564" t="str">
        <f t="shared" si="77"/>
        <v/>
      </c>
      <c r="AE253" s="1564" t="str">
        <f t="shared" si="78"/>
        <v/>
      </c>
      <c r="AG253" s="1564" t="str">
        <f t="shared" si="79"/>
        <v/>
      </c>
      <c r="AI253" s="1564" t="str">
        <f t="shared" si="80"/>
        <v/>
      </c>
      <c r="AK253" s="1564" t="str">
        <f t="shared" si="81"/>
        <v/>
      </c>
      <c r="AM253" s="1564" t="str">
        <f t="shared" si="82"/>
        <v/>
      </c>
      <c r="AO253" s="1564" t="str">
        <f t="shared" si="83"/>
        <v/>
      </c>
      <c r="AQ253" s="1564" t="str">
        <f t="shared" si="84"/>
        <v/>
      </c>
    </row>
    <row r="254" spans="5:43">
      <c r="E254" s="1564" t="str">
        <f t="shared" si="87"/>
        <v/>
      </c>
      <c r="G254" s="1564" t="str">
        <f t="shared" si="87"/>
        <v/>
      </c>
      <c r="I254" s="1564" t="str">
        <f t="shared" si="67"/>
        <v/>
      </c>
      <c r="K254" s="1564" t="str">
        <f t="shared" si="68"/>
        <v/>
      </c>
      <c r="M254" s="1564" t="str">
        <f t="shared" si="69"/>
        <v/>
      </c>
      <c r="O254" s="1564" t="str">
        <f t="shared" si="70"/>
        <v/>
      </c>
      <c r="Q254" s="1564" t="str">
        <f t="shared" si="71"/>
        <v/>
      </c>
      <c r="S254" s="1564" t="str">
        <f t="shared" si="72"/>
        <v/>
      </c>
      <c r="U254" s="1564" t="str">
        <f t="shared" si="73"/>
        <v/>
      </c>
      <c r="W254" s="1564" t="str">
        <f t="shared" si="74"/>
        <v/>
      </c>
      <c r="Y254" s="1564" t="str">
        <f t="shared" si="75"/>
        <v/>
      </c>
      <c r="AA254" s="1564" t="str">
        <f t="shared" si="76"/>
        <v/>
      </c>
      <c r="AC254" s="1564" t="str">
        <f t="shared" si="77"/>
        <v/>
      </c>
      <c r="AE254" s="1564" t="str">
        <f t="shared" si="78"/>
        <v/>
      </c>
      <c r="AG254" s="1564" t="str">
        <f t="shared" si="79"/>
        <v/>
      </c>
      <c r="AI254" s="1564" t="str">
        <f t="shared" si="80"/>
        <v/>
      </c>
      <c r="AK254" s="1564" t="str">
        <f t="shared" si="81"/>
        <v/>
      </c>
      <c r="AM254" s="1564" t="str">
        <f t="shared" si="82"/>
        <v/>
      </c>
      <c r="AO254" s="1564" t="str">
        <f t="shared" si="83"/>
        <v/>
      </c>
      <c r="AQ254" s="1564" t="str">
        <f t="shared" si="84"/>
        <v/>
      </c>
    </row>
    <row r="255" spans="5:43">
      <c r="E255" s="1564" t="str">
        <f t="shared" si="87"/>
        <v/>
      </c>
      <c r="G255" s="1564" t="str">
        <f t="shared" si="87"/>
        <v/>
      </c>
      <c r="I255" s="1564" t="str">
        <f t="shared" si="67"/>
        <v/>
      </c>
      <c r="K255" s="1564" t="str">
        <f t="shared" si="68"/>
        <v/>
      </c>
      <c r="M255" s="1564" t="str">
        <f t="shared" si="69"/>
        <v/>
      </c>
      <c r="O255" s="1564" t="str">
        <f t="shared" si="70"/>
        <v/>
      </c>
      <c r="Q255" s="1564" t="str">
        <f t="shared" si="71"/>
        <v/>
      </c>
      <c r="S255" s="1564" t="str">
        <f t="shared" si="72"/>
        <v/>
      </c>
      <c r="U255" s="1564" t="str">
        <f t="shared" si="73"/>
        <v/>
      </c>
      <c r="W255" s="1564" t="str">
        <f t="shared" si="74"/>
        <v/>
      </c>
      <c r="Y255" s="1564" t="str">
        <f t="shared" si="75"/>
        <v/>
      </c>
      <c r="AA255" s="1564" t="str">
        <f t="shared" si="76"/>
        <v/>
      </c>
      <c r="AC255" s="1564" t="str">
        <f t="shared" si="77"/>
        <v/>
      </c>
      <c r="AE255" s="1564" t="str">
        <f t="shared" si="78"/>
        <v/>
      </c>
      <c r="AG255" s="1564" t="str">
        <f t="shared" si="79"/>
        <v/>
      </c>
      <c r="AI255" s="1564" t="str">
        <f t="shared" si="80"/>
        <v/>
      </c>
      <c r="AK255" s="1564" t="str">
        <f t="shared" si="81"/>
        <v/>
      </c>
      <c r="AM255" s="1564" t="str">
        <f t="shared" si="82"/>
        <v/>
      </c>
      <c r="AO255" s="1564" t="str">
        <f t="shared" si="83"/>
        <v/>
      </c>
      <c r="AQ255" s="1564" t="str">
        <f t="shared" si="84"/>
        <v/>
      </c>
    </row>
    <row r="256" spans="5:43">
      <c r="E256" s="1564" t="str">
        <f t="shared" si="87"/>
        <v/>
      </c>
      <c r="G256" s="1564" t="str">
        <f t="shared" si="87"/>
        <v/>
      </c>
      <c r="I256" s="1564" t="str">
        <f t="shared" si="67"/>
        <v/>
      </c>
      <c r="K256" s="1564" t="str">
        <f t="shared" si="68"/>
        <v/>
      </c>
      <c r="M256" s="1564" t="str">
        <f t="shared" si="69"/>
        <v/>
      </c>
      <c r="O256" s="1564" t="str">
        <f t="shared" si="70"/>
        <v/>
      </c>
      <c r="Q256" s="1564" t="str">
        <f t="shared" si="71"/>
        <v/>
      </c>
      <c r="S256" s="1564" t="str">
        <f t="shared" si="72"/>
        <v/>
      </c>
      <c r="U256" s="1564" t="str">
        <f t="shared" si="73"/>
        <v/>
      </c>
      <c r="W256" s="1564" t="str">
        <f t="shared" si="74"/>
        <v/>
      </c>
      <c r="Y256" s="1564" t="str">
        <f t="shared" si="75"/>
        <v/>
      </c>
      <c r="AA256" s="1564" t="str">
        <f t="shared" si="76"/>
        <v/>
      </c>
      <c r="AC256" s="1564" t="str">
        <f t="shared" si="77"/>
        <v/>
      </c>
      <c r="AE256" s="1564" t="str">
        <f t="shared" si="78"/>
        <v/>
      </c>
      <c r="AG256" s="1564" t="str">
        <f t="shared" si="79"/>
        <v/>
      </c>
      <c r="AI256" s="1564" t="str">
        <f t="shared" si="80"/>
        <v/>
      </c>
      <c r="AK256" s="1564" t="str">
        <f t="shared" si="81"/>
        <v/>
      </c>
      <c r="AM256" s="1564" t="str">
        <f t="shared" si="82"/>
        <v/>
      </c>
      <c r="AO256" s="1564" t="str">
        <f t="shared" si="83"/>
        <v/>
      </c>
      <c r="AQ256" s="1564" t="str">
        <f t="shared" si="84"/>
        <v/>
      </c>
    </row>
    <row r="257" spans="5:43">
      <c r="E257" s="1564" t="str">
        <f t="shared" si="87"/>
        <v/>
      </c>
      <c r="G257" s="1564" t="str">
        <f t="shared" si="87"/>
        <v/>
      </c>
      <c r="I257" s="1564" t="str">
        <f t="shared" si="67"/>
        <v/>
      </c>
      <c r="K257" s="1564" t="str">
        <f t="shared" si="68"/>
        <v/>
      </c>
      <c r="M257" s="1564" t="str">
        <f t="shared" si="69"/>
        <v/>
      </c>
      <c r="O257" s="1564" t="str">
        <f t="shared" si="70"/>
        <v/>
      </c>
      <c r="Q257" s="1564" t="str">
        <f t="shared" si="71"/>
        <v/>
      </c>
      <c r="S257" s="1564" t="str">
        <f t="shared" si="72"/>
        <v/>
      </c>
      <c r="U257" s="1564" t="str">
        <f t="shared" si="73"/>
        <v/>
      </c>
      <c r="W257" s="1564" t="str">
        <f t="shared" si="74"/>
        <v/>
      </c>
      <c r="Y257" s="1564" t="str">
        <f t="shared" si="75"/>
        <v/>
      </c>
      <c r="AA257" s="1564" t="str">
        <f t="shared" si="76"/>
        <v/>
      </c>
      <c r="AC257" s="1564" t="str">
        <f t="shared" si="77"/>
        <v/>
      </c>
      <c r="AE257" s="1564" t="str">
        <f t="shared" si="78"/>
        <v/>
      </c>
      <c r="AG257" s="1564" t="str">
        <f t="shared" si="79"/>
        <v/>
      </c>
      <c r="AI257" s="1564" t="str">
        <f t="shared" si="80"/>
        <v/>
      </c>
      <c r="AK257" s="1564" t="str">
        <f t="shared" si="81"/>
        <v/>
      </c>
      <c r="AM257" s="1564" t="str">
        <f t="shared" si="82"/>
        <v/>
      </c>
      <c r="AO257" s="1564" t="str">
        <f t="shared" si="83"/>
        <v/>
      </c>
      <c r="AQ257" s="1564" t="str">
        <f t="shared" si="84"/>
        <v/>
      </c>
    </row>
    <row r="258" spans="5:43">
      <c r="E258" s="1564" t="str">
        <f t="shared" si="87"/>
        <v/>
      </c>
      <c r="G258" s="1564" t="str">
        <f t="shared" si="87"/>
        <v/>
      </c>
      <c r="I258" s="1564" t="str">
        <f t="shared" si="67"/>
        <v/>
      </c>
      <c r="K258" s="1564" t="str">
        <f t="shared" si="68"/>
        <v/>
      </c>
      <c r="M258" s="1564" t="str">
        <f t="shared" si="69"/>
        <v/>
      </c>
      <c r="O258" s="1564" t="str">
        <f t="shared" si="70"/>
        <v/>
      </c>
      <c r="Q258" s="1564" t="str">
        <f t="shared" si="71"/>
        <v/>
      </c>
      <c r="S258" s="1564" t="str">
        <f t="shared" si="72"/>
        <v/>
      </c>
      <c r="U258" s="1564" t="str">
        <f t="shared" si="73"/>
        <v/>
      </c>
      <c r="W258" s="1564" t="str">
        <f t="shared" si="74"/>
        <v/>
      </c>
      <c r="Y258" s="1564" t="str">
        <f t="shared" si="75"/>
        <v/>
      </c>
      <c r="AA258" s="1564" t="str">
        <f t="shared" si="76"/>
        <v/>
      </c>
      <c r="AC258" s="1564" t="str">
        <f t="shared" si="77"/>
        <v/>
      </c>
      <c r="AE258" s="1564" t="str">
        <f t="shared" si="78"/>
        <v/>
      </c>
      <c r="AG258" s="1564" t="str">
        <f t="shared" si="79"/>
        <v/>
      </c>
      <c r="AI258" s="1564" t="str">
        <f t="shared" si="80"/>
        <v/>
      </c>
      <c r="AK258" s="1564" t="str">
        <f t="shared" si="81"/>
        <v/>
      </c>
      <c r="AM258" s="1564" t="str">
        <f t="shared" si="82"/>
        <v/>
      </c>
      <c r="AO258" s="1564" t="str">
        <f t="shared" si="83"/>
        <v/>
      </c>
      <c r="AQ258" s="1564" t="str">
        <f t="shared" si="84"/>
        <v/>
      </c>
    </row>
    <row r="259" spans="5:43">
      <c r="E259" s="1564" t="str">
        <f t="shared" si="87"/>
        <v/>
      </c>
      <c r="G259" s="1564" t="str">
        <f t="shared" si="87"/>
        <v/>
      </c>
      <c r="I259" s="1564" t="str">
        <f t="shared" si="67"/>
        <v/>
      </c>
      <c r="K259" s="1564" t="str">
        <f t="shared" si="68"/>
        <v/>
      </c>
      <c r="M259" s="1564" t="str">
        <f t="shared" si="69"/>
        <v/>
      </c>
      <c r="O259" s="1564" t="str">
        <f t="shared" si="70"/>
        <v/>
      </c>
      <c r="Q259" s="1564" t="str">
        <f t="shared" si="71"/>
        <v/>
      </c>
      <c r="S259" s="1564" t="str">
        <f t="shared" si="72"/>
        <v/>
      </c>
      <c r="U259" s="1564" t="str">
        <f t="shared" si="73"/>
        <v/>
      </c>
      <c r="W259" s="1564" t="str">
        <f t="shared" si="74"/>
        <v/>
      </c>
      <c r="Y259" s="1564" t="str">
        <f t="shared" si="75"/>
        <v/>
      </c>
      <c r="AA259" s="1564" t="str">
        <f t="shared" si="76"/>
        <v/>
      </c>
      <c r="AC259" s="1564" t="str">
        <f t="shared" si="77"/>
        <v/>
      </c>
      <c r="AE259" s="1564" t="str">
        <f t="shared" si="78"/>
        <v/>
      </c>
      <c r="AG259" s="1564" t="str">
        <f t="shared" si="79"/>
        <v/>
      </c>
      <c r="AI259" s="1564" t="str">
        <f t="shared" si="80"/>
        <v/>
      </c>
      <c r="AK259" s="1564" t="str">
        <f t="shared" si="81"/>
        <v/>
      </c>
      <c r="AM259" s="1564" t="str">
        <f t="shared" si="82"/>
        <v/>
      </c>
      <c r="AO259" s="1564" t="str">
        <f t="shared" si="83"/>
        <v/>
      </c>
      <c r="AQ259" s="1564" t="str">
        <f t="shared" si="84"/>
        <v/>
      </c>
    </row>
    <row r="260" spans="5:43">
      <c r="E260" s="1564" t="str">
        <f t="shared" si="87"/>
        <v/>
      </c>
      <c r="G260" s="1564" t="str">
        <f t="shared" si="87"/>
        <v/>
      </c>
      <c r="I260" s="1564" t="str">
        <f t="shared" si="67"/>
        <v/>
      </c>
      <c r="K260" s="1564" t="str">
        <f t="shared" si="68"/>
        <v/>
      </c>
      <c r="M260" s="1564" t="str">
        <f t="shared" si="69"/>
        <v/>
      </c>
      <c r="O260" s="1564" t="str">
        <f t="shared" si="70"/>
        <v/>
      </c>
      <c r="Q260" s="1564" t="str">
        <f t="shared" si="71"/>
        <v/>
      </c>
      <c r="S260" s="1564" t="str">
        <f t="shared" si="72"/>
        <v/>
      </c>
      <c r="U260" s="1564" t="str">
        <f t="shared" si="73"/>
        <v/>
      </c>
      <c r="W260" s="1564" t="str">
        <f t="shared" si="74"/>
        <v/>
      </c>
      <c r="Y260" s="1564" t="str">
        <f t="shared" si="75"/>
        <v/>
      </c>
      <c r="AA260" s="1564" t="str">
        <f t="shared" si="76"/>
        <v/>
      </c>
      <c r="AC260" s="1564" t="str">
        <f t="shared" si="77"/>
        <v/>
      </c>
      <c r="AE260" s="1564" t="str">
        <f t="shared" si="78"/>
        <v/>
      </c>
      <c r="AG260" s="1564" t="str">
        <f t="shared" si="79"/>
        <v/>
      </c>
      <c r="AI260" s="1564" t="str">
        <f t="shared" si="80"/>
        <v/>
      </c>
      <c r="AK260" s="1564" t="str">
        <f t="shared" si="81"/>
        <v/>
      </c>
      <c r="AM260" s="1564" t="str">
        <f t="shared" si="82"/>
        <v/>
      </c>
      <c r="AO260" s="1564" t="str">
        <f t="shared" si="83"/>
        <v/>
      </c>
      <c r="AQ260" s="1564" t="str">
        <f t="shared" si="84"/>
        <v/>
      </c>
    </row>
    <row r="261" spans="5:43">
      <c r="E261" s="1564" t="str">
        <f t="shared" si="87"/>
        <v/>
      </c>
      <c r="G261" s="1564" t="str">
        <f t="shared" si="87"/>
        <v/>
      </c>
      <c r="I261" s="1564" t="str">
        <f t="shared" si="67"/>
        <v/>
      </c>
      <c r="K261" s="1564" t="str">
        <f t="shared" si="68"/>
        <v/>
      </c>
      <c r="M261" s="1564" t="str">
        <f t="shared" si="69"/>
        <v/>
      </c>
      <c r="O261" s="1564" t="str">
        <f t="shared" si="70"/>
        <v/>
      </c>
      <c r="Q261" s="1564" t="str">
        <f t="shared" si="71"/>
        <v/>
      </c>
      <c r="S261" s="1564" t="str">
        <f t="shared" si="72"/>
        <v/>
      </c>
      <c r="U261" s="1564" t="str">
        <f t="shared" si="73"/>
        <v/>
      </c>
      <c r="W261" s="1564" t="str">
        <f t="shared" si="74"/>
        <v/>
      </c>
      <c r="Y261" s="1564" t="str">
        <f t="shared" si="75"/>
        <v/>
      </c>
      <c r="AA261" s="1564" t="str">
        <f t="shared" si="76"/>
        <v/>
      </c>
      <c r="AC261" s="1564" t="str">
        <f t="shared" si="77"/>
        <v/>
      </c>
      <c r="AE261" s="1564" t="str">
        <f t="shared" si="78"/>
        <v/>
      </c>
      <c r="AG261" s="1564" t="str">
        <f t="shared" si="79"/>
        <v/>
      </c>
      <c r="AI261" s="1564" t="str">
        <f t="shared" si="80"/>
        <v/>
      </c>
      <c r="AK261" s="1564" t="str">
        <f t="shared" si="81"/>
        <v/>
      </c>
      <c r="AM261" s="1564" t="str">
        <f t="shared" si="82"/>
        <v/>
      </c>
      <c r="AO261" s="1564" t="str">
        <f t="shared" si="83"/>
        <v/>
      </c>
      <c r="AQ261" s="1564" t="str">
        <f t="shared" si="84"/>
        <v/>
      </c>
    </row>
    <row r="262" spans="5:43">
      <c r="E262" s="1564" t="str">
        <f t="shared" si="87"/>
        <v/>
      </c>
      <c r="G262" s="1564" t="str">
        <f t="shared" si="87"/>
        <v/>
      </c>
      <c r="I262" s="1564" t="str">
        <f t="shared" si="67"/>
        <v/>
      </c>
      <c r="K262" s="1564" t="str">
        <f t="shared" si="68"/>
        <v/>
      </c>
      <c r="M262" s="1564" t="str">
        <f t="shared" si="69"/>
        <v/>
      </c>
      <c r="O262" s="1564" t="str">
        <f t="shared" si="70"/>
        <v/>
      </c>
      <c r="Q262" s="1564" t="str">
        <f t="shared" si="71"/>
        <v/>
      </c>
      <c r="S262" s="1564" t="str">
        <f t="shared" si="72"/>
        <v/>
      </c>
      <c r="U262" s="1564" t="str">
        <f t="shared" si="73"/>
        <v/>
      </c>
      <c r="W262" s="1564" t="str">
        <f t="shared" si="74"/>
        <v/>
      </c>
      <c r="Y262" s="1564" t="str">
        <f t="shared" si="75"/>
        <v/>
      </c>
      <c r="AA262" s="1564" t="str">
        <f t="shared" si="76"/>
        <v/>
      </c>
      <c r="AC262" s="1564" t="str">
        <f t="shared" si="77"/>
        <v/>
      </c>
      <c r="AE262" s="1564" t="str">
        <f t="shared" si="78"/>
        <v/>
      </c>
      <c r="AG262" s="1564" t="str">
        <f t="shared" si="79"/>
        <v/>
      </c>
      <c r="AI262" s="1564" t="str">
        <f t="shared" si="80"/>
        <v/>
      </c>
      <c r="AK262" s="1564" t="str">
        <f t="shared" si="81"/>
        <v/>
      </c>
      <c r="AM262" s="1564" t="str">
        <f t="shared" si="82"/>
        <v/>
      </c>
      <c r="AO262" s="1564" t="str">
        <f t="shared" si="83"/>
        <v/>
      </c>
      <c r="AQ262" s="1564" t="str">
        <f t="shared" si="84"/>
        <v/>
      </c>
    </row>
    <row r="263" spans="5:43">
      <c r="E263" s="1564" t="str">
        <f t="shared" si="87"/>
        <v/>
      </c>
      <c r="G263" s="1564" t="str">
        <f t="shared" si="87"/>
        <v/>
      </c>
      <c r="I263" s="1564" t="str">
        <f t="shared" si="67"/>
        <v/>
      </c>
      <c r="K263" s="1564" t="str">
        <f t="shared" si="68"/>
        <v/>
      </c>
      <c r="M263" s="1564" t="str">
        <f t="shared" si="69"/>
        <v/>
      </c>
      <c r="O263" s="1564" t="str">
        <f t="shared" si="70"/>
        <v/>
      </c>
      <c r="Q263" s="1564" t="str">
        <f t="shared" si="71"/>
        <v/>
      </c>
      <c r="S263" s="1564" t="str">
        <f t="shared" si="72"/>
        <v/>
      </c>
      <c r="U263" s="1564" t="str">
        <f t="shared" si="73"/>
        <v/>
      </c>
      <c r="W263" s="1564" t="str">
        <f t="shared" si="74"/>
        <v/>
      </c>
      <c r="Y263" s="1564" t="str">
        <f t="shared" si="75"/>
        <v/>
      </c>
      <c r="AA263" s="1564" t="str">
        <f t="shared" si="76"/>
        <v/>
      </c>
      <c r="AC263" s="1564" t="str">
        <f t="shared" si="77"/>
        <v/>
      </c>
      <c r="AE263" s="1564" t="str">
        <f t="shared" si="78"/>
        <v/>
      </c>
      <c r="AG263" s="1564" t="str">
        <f t="shared" si="79"/>
        <v/>
      </c>
      <c r="AI263" s="1564" t="str">
        <f t="shared" si="80"/>
        <v/>
      </c>
      <c r="AK263" s="1564" t="str">
        <f t="shared" si="81"/>
        <v/>
      </c>
      <c r="AM263" s="1564" t="str">
        <f t="shared" si="82"/>
        <v/>
      </c>
      <c r="AO263" s="1564" t="str">
        <f t="shared" si="83"/>
        <v/>
      </c>
      <c r="AQ263" s="1564" t="str">
        <f t="shared" si="84"/>
        <v/>
      </c>
    </row>
    <row r="264" spans="5:43">
      <c r="E264" s="1564" t="str">
        <f t="shared" si="87"/>
        <v/>
      </c>
      <c r="G264" s="1564" t="str">
        <f t="shared" si="87"/>
        <v/>
      </c>
      <c r="I264" s="1564" t="str">
        <f t="shared" si="67"/>
        <v/>
      </c>
      <c r="K264" s="1564" t="str">
        <f t="shared" si="68"/>
        <v/>
      </c>
      <c r="M264" s="1564" t="str">
        <f t="shared" si="69"/>
        <v/>
      </c>
      <c r="O264" s="1564" t="str">
        <f t="shared" si="70"/>
        <v/>
      </c>
      <c r="Q264" s="1564" t="str">
        <f t="shared" si="71"/>
        <v/>
      </c>
      <c r="S264" s="1564" t="str">
        <f t="shared" si="72"/>
        <v/>
      </c>
      <c r="U264" s="1564" t="str">
        <f t="shared" si="73"/>
        <v/>
      </c>
      <c r="W264" s="1564" t="str">
        <f t="shared" si="74"/>
        <v/>
      </c>
      <c r="Y264" s="1564" t="str">
        <f t="shared" si="75"/>
        <v/>
      </c>
      <c r="AA264" s="1564" t="str">
        <f t="shared" si="76"/>
        <v/>
      </c>
      <c r="AC264" s="1564" t="str">
        <f t="shared" si="77"/>
        <v/>
      </c>
      <c r="AE264" s="1564" t="str">
        <f t="shared" si="78"/>
        <v/>
      </c>
      <c r="AG264" s="1564" t="str">
        <f t="shared" si="79"/>
        <v/>
      </c>
      <c r="AI264" s="1564" t="str">
        <f t="shared" si="80"/>
        <v/>
      </c>
      <c r="AK264" s="1564" t="str">
        <f t="shared" si="81"/>
        <v/>
      </c>
      <c r="AM264" s="1564" t="str">
        <f t="shared" si="82"/>
        <v/>
      </c>
      <c r="AO264" s="1564" t="str">
        <f t="shared" si="83"/>
        <v/>
      </c>
      <c r="AQ264" s="1564" t="str">
        <f t="shared" si="84"/>
        <v/>
      </c>
    </row>
    <row r="265" spans="5:43">
      <c r="E265" s="1564" t="str">
        <f t="shared" si="87"/>
        <v/>
      </c>
      <c r="G265" s="1564" t="str">
        <f t="shared" si="87"/>
        <v/>
      </c>
      <c r="I265" s="1564" t="str">
        <f t="shared" si="67"/>
        <v/>
      </c>
      <c r="K265" s="1564" t="str">
        <f t="shared" si="68"/>
        <v/>
      </c>
      <c r="M265" s="1564" t="str">
        <f t="shared" si="69"/>
        <v/>
      </c>
      <c r="O265" s="1564" t="str">
        <f t="shared" si="70"/>
        <v/>
      </c>
      <c r="Q265" s="1564" t="str">
        <f t="shared" si="71"/>
        <v/>
      </c>
      <c r="S265" s="1564" t="str">
        <f t="shared" si="72"/>
        <v/>
      </c>
      <c r="U265" s="1564" t="str">
        <f t="shared" si="73"/>
        <v/>
      </c>
      <c r="W265" s="1564" t="str">
        <f t="shared" si="74"/>
        <v/>
      </c>
      <c r="Y265" s="1564" t="str">
        <f t="shared" si="75"/>
        <v/>
      </c>
      <c r="AA265" s="1564" t="str">
        <f t="shared" si="76"/>
        <v/>
      </c>
      <c r="AC265" s="1564" t="str">
        <f t="shared" si="77"/>
        <v/>
      </c>
      <c r="AE265" s="1564" t="str">
        <f t="shared" si="78"/>
        <v/>
      </c>
      <c r="AG265" s="1564" t="str">
        <f t="shared" si="79"/>
        <v/>
      </c>
      <c r="AI265" s="1564" t="str">
        <f t="shared" si="80"/>
        <v/>
      </c>
      <c r="AK265" s="1564" t="str">
        <f t="shared" si="81"/>
        <v/>
      </c>
      <c r="AM265" s="1564" t="str">
        <f t="shared" si="82"/>
        <v/>
      </c>
      <c r="AO265" s="1564" t="str">
        <f t="shared" si="83"/>
        <v/>
      </c>
      <c r="AQ265" s="1564" t="str">
        <f t="shared" si="84"/>
        <v/>
      </c>
    </row>
    <row r="266" spans="5:43">
      <c r="E266" s="1564" t="str">
        <f t="shared" si="87"/>
        <v/>
      </c>
      <c r="G266" s="1564" t="str">
        <f t="shared" si="87"/>
        <v/>
      </c>
      <c r="I266" s="1564" t="str">
        <f t="shared" si="67"/>
        <v/>
      </c>
      <c r="K266" s="1564" t="str">
        <f t="shared" si="68"/>
        <v/>
      </c>
      <c r="M266" s="1564" t="str">
        <f t="shared" si="69"/>
        <v/>
      </c>
      <c r="O266" s="1564" t="str">
        <f t="shared" si="70"/>
        <v/>
      </c>
      <c r="Q266" s="1564" t="str">
        <f t="shared" si="71"/>
        <v/>
      </c>
      <c r="S266" s="1564" t="str">
        <f t="shared" si="72"/>
        <v/>
      </c>
      <c r="U266" s="1564" t="str">
        <f t="shared" si="73"/>
        <v/>
      </c>
      <c r="W266" s="1564" t="str">
        <f t="shared" si="74"/>
        <v/>
      </c>
      <c r="Y266" s="1564" t="str">
        <f t="shared" si="75"/>
        <v/>
      </c>
      <c r="AA266" s="1564" t="str">
        <f t="shared" si="76"/>
        <v/>
      </c>
      <c r="AC266" s="1564" t="str">
        <f t="shared" si="77"/>
        <v/>
      </c>
      <c r="AE266" s="1564" t="str">
        <f t="shared" si="78"/>
        <v/>
      </c>
      <c r="AG266" s="1564" t="str">
        <f t="shared" si="79"/>
        <v/>
      </c>
      <c r="AI266" s="1564" t="str">
        <f t="shared" si="80"/>
        <v/>
      </c>
      <c r="AK266" s="1564" t="str">
        <f t="shared" si="81"/>
        <v/>
      </c>
      <c r="AM266" s="1564" t="str">
        <f t="shared" si="82"/>
        <v/>
      </c>
      <c r="AO266" s="1564" t="str">
        <f t="shared" si="83"/>
        <v/>
      </c>
      <c r="AQ266" s="1564" t="str">
        <f t="shared" si="84"/>
        <v/>
      </c>
    </row>
    <row r="267" spans="5:43">
      <c r="E267" s="1564" t="str">
        <f t="shared" si="87"/>
        <v/>
      </c>
      <c r="G267" s="1564" t="str">
        <f t="shared" si="87"/>
        <v/>
      </c>
      <c r="I267" s="1564" t="str">
        <f t="shared" si="67"/>
        <v/>
      </c>
      <c r="K267" s="1564" t="str">
        <f t="shared" si="68"/>
        <v/>
      </c>
      <c r="M267" s="1564" t="str">
        <f t="shared" si="69"/>
        <v/>
      </c>
      <c r="O267" s="1564" t="str">
        <f t="shared" si="70"/>
        <v/>
      </c>
      <c r="Q267" s="1564" t="str">
        <f t="shared" si="71"/>
        <v/>
      </c>
      <c r="S267" s="1564" t="str">
        <f t="shared" si="72"/>
        <v/>
      </c>
      <c r="U267" s="1564" t="str">
        <f t="shared" si="73"/>
        <v/>
      </c>
      <c r="W267" s="1564" t="str">
        <f t="shared" si="74"/>
        <v/>
      </c>
      <c r="Y267" s="1564" t="str">
        <f t="shared" si="75"/>
        <v/>
      </c>
      <c r="AA267" s="1564" t="str">
        <f t="shared" si="76"/>
        <v/>
      </c>
      <c r="AC267" s="1564" t="str">
        <f t="shared" si="77"/>
        <v/>
      </c>
      <c r="AE267" s="1564" t="str">
        <f t="shared" si="78"/>
        <v/>
      </c>
      <c r="AG267" s="1564" t="str">
        <f t="shared" si="79"/>
        <v/>
      </c>
      <c r="AI267" s="1564" t="str">
        <f t="shared" si="80"/>
        <v/>
      </c>
      <c r="AK267" s="1564" t="str">
        <f t="shared" si="81"/>
        <v/>
      </c>
      <c r="AM267" s="1564" t="str">
        <f t="shared" si="82"/>
        <v/>
      </c>
      <c r="AO267" s="1564" t="str">
        <f t="shared" si="83"/>
        <v/>
      </c>
      <c r="AQ267" s="1564" t="str">
        <f t="shared" si="84"/>
        <v/>
      </c>
    </row>
    <row r="268" spans="5:43">
      <c r="E268" s="1564" t="str">
        <f t="shared" si="87"/>
        <v/>
      </c>
      <c r="G268" s="1564" t="str">
        <f t="shared" si="87"/>
        <v/>
      </c>
      <c r="I268" s="1564" t="str">
        <f t="shared" si="67"/>
        <v/>
      </c>
      <c r="K268" s="1564" t="str">
        <f t="shared" si="68"/>
        <v/>
      </c>
      <c r="M268" s="1564" t="str">
        <f t="shared" si="69"/>
        <v/>
      </c>
      <c r="O268" s="1564" t="str">
        <f t="shared" si="70"/>
        <v/>
      </c>
      <c r="Q268" s="1564" t="str">
        <f t="shared" si="71"/>
        <v/>
      </c>
      <c r="S268" s="1564" t="str">
        <f t="shared" si="72"/>
        <v/>
      </c>
      <c r="U268" s="1564" t="str">
        <f t="shared" si="73"/>
        <v/>
      </c>
      <c r="W268" s="1564" t="str">
        <f t="shared" si="74"/>
        <v/>
      </c>
      <c r="Y268" s="1564" t="str">
        <f t="shared" si="75"/>
        <v/>
      </c>
      <c r="AA268" s="1564" t="str">
        <f t="shared" si="76"/>
        <v/>
      </c>
      <c r="AC268" s="1564" t="str">
        <f t="shared" si="77"/>
        <v/>
      </c>
      <c r="AE268" s="1564" t="str">
        <f t="shared" si="78"/>
        <v/>
      </c>
      <c r="AG268" s="1564" t="str">
        <f t="shared" si="79"/>
        <v/>
      </c>
      <c r="AI268" s="1564" t="str">
        <f t="shared" si="80"/>
        <v/>
      </c>
      <c r="AK268" s="1564" t="str">
        <f t="shared" si="81"/>
        <v/>
      </c>
      <c r="AM268" s="1564" t="str">
        <f t="shared" si="82"/>
        <v/>
      </c>
      <c r="AO268" s="1564" t="str">
        <f t="shared" si="83"/>
        <v/>
      </c>
      <c r="AQ268" s="1564" t="str">
        <f t="shared" si="84"/>
        <v/>
      </c>
    </row>
    <row r="269" spans="5:43">
      <c r="E269" s="1564" t="str">
        <f t="shared" ref="E269:G284" si="88">IF(OR($B269=0,D269=0),"",D269/$B269)</f>
        <v/>
      </c>
      <c r="G269" s="1564" t="str">
        <f t="shared" si="88"/>
        <v/>
      </c>
      <c r="I269" s="1564" t="str">
        <f t="shared" ref="I269:I300" si="89">IF(OR($B269=0,H269=0),"",H269/$B269)</f>
        <v/>
      </c>
      <c r="K269" s="1564" t="str">
        <f t="shared" ref="K269:K300" si="90">IF(OR($B269=0,J269=0),"",J269/$B269)</f>
        <v/>
      </c>
      <c r="M269" s="1564" t="str">
        <f t="shared" ref="M269:M300" si="91">IF(OR($B269=0,L269=0),"",L269/$B269)</f>
        <v/>
      </c>
      <c r="O269" s="1564" t="str">
        <f t="shared" ref="O269:O300" si="92">IF(OR($B269=0,N269=0),"",N269/$B269)</f>
        <v/>
      </c>
      <c r="Q269" s="1564" t="str">
        <f t="shared" ref="Q269:Q300" si="93">IF(OR($B269=0,P269=0),"",P269/$B269)</f>
        <v/>
      </c>
      <c r="S269" s="1564" t="str">
        <f t="shared" ref="S269:S300" si="94">IF(OR($B269=0,R269=0),"",R269/$B269)</f>
        <v/>
      </c>
      <c r="U269" s="1564" t="str">
        <f t="shared" ref="U269:U300" si="95">IF(OR($B269=0,T269=0),"",T269/$B269)</f>
        <v/>
      </c>
      <c r="W269" s="1564" t="str">
        <f t="shared" ref="W269:W300" si="96">IF(OR($B269=0,V269=0),"",V269/$B269)</f>
        <v/>
      </c>
      <c r="Y269" s="1564" t="str">
        <f t="shared" ref="Y269:Y300" si="97">IF(OR($B269=0,X269=0),"",X269/$B269)</f>
        <v/>
      </c>
      <c r="AA269" s="1564" t="str">
        <f t="shared" ref="AA269:AA300" si="98">IF(OR($B269=0,Z269=0),"",Z269/$B269)</f>
        <v/>
      </c>
      <c r="AC269" s="1564" t="str">
        <f t="shared" ref="AC269:AC300" si="99">IF(OR($B269=0,AB269=0),"",AB269/$B269)</f>
        <v/>
      </c>
      <c r="AE269" s="1564" t="str">
        <f t="shared" ref="AE269:AE300" si="100">IF(OR($B269=0,AD269=0),"",AD269/$B269)</f>
        <v/>
      </c>
      <c r="AG269" s="1564" t="str">
        <f t="shared" ref="AG269:AG300" si="101">IF(OR($B269=0,AF269=0),"",AF269/$B269)</f>
        <v/>
      </c>
      <c r="AI269" s="1564" t="str">
        <f t="shared" ref="AI269:AI300" si="102">IF(OR($B269=0,AH269=0),"",AH269/$B269)</f>
        <v/>
      </c>
      <c r="AK269" s="1564" t="str">
        <f t="shared" ref="AK269:AK300" si="103">IF(OR($B269=0,AJ269=0),"",AJ269/$B269)</f>
        <v/>
      </c>
      <c r="AM269" s="1564" t="str">
        <f t="shared" ref="AM269:AM300" si="104">IF(OR($B269=0,AL269=0),"",AL269/$B269)</f>
        <v/>
      </c>
      <c r="AO269" s="1564" t="str">
        <f t="shared" ref="AO269:AO300" si="105">IF(OR($B269=0,AN269=0),"",AN269/$B269)</f>
        <v/>
      </c>
      <c r="AQ269" s="1564" t="str">
        <f t="shared" ref="AQ269:AQ300" si="106">IF(OR($B269=0,AP269=0),"",AP269/$B269)</f>
        <v/>
      </c>
    </row>
    <row r="270" spans="5:43">
      <c r="E270" s="1564" t="str">
        <f t="shared" si="88"/>
        <v/>
      </c>
      <c r="G270" s="1564" t="str">
        <f t="shared" si="88"/>
        <v/>
      </c>
      <c r="I270" s="1564" t="str">
        <f t="shared" si="89"/>
        <v/>
      </c>
      <c r="K270" s="1564" t="str">
        <f t="shared" si="90"/>
        <v/>
      </c>
      <c r="M270" s="1564" t="str">
        <f t="shared" si="91"/>
        <v/>
      </c>
      <c r="O270" s="1564" t="str">
        <f t="shared" si="92"/>
        <v/>
      </c>
      <c r="Q270" s="1564" t="str">
        <f t="shared" si="93"/>
        <v/>
      </c>
      <c r="S270" s="1564" t="str">
        <f t="shared" si="94"/>
        <v/>
      </c>
      <c r="U270" s="1564" t="str">
        <f t="shared" si="95"/>
        <v/>
      </c>
      <c r="W270" s="1564" t="str">
        <f t="shared" si="96"/>
        <v/>
      </c>
      <c r="Y270" s="1564" t="str">
        <f t="shared" si="97"/>
        <v/>
      </c>
      <c r="AA270" s="1564" t="str">
        <f t="shared" si="98"/>
        <v/>
      </c>
      <c r="AC270" s="1564" t="str">
        <f t="shared" si="99"/>
        <v/>
      </c>
      <c r="AE270" s="1564" t="str">
        <f t="shared" si="100"/>
        <v/>
      </c>
      <c r="AG270" s="1564" t="str">
        <f t="shared" si="101"/>
        <v/>
      </c>
      <c r="AI270" s="1564" t="str">
        <f t="shared" si="102"/>
        <v/>
      </c>
      <c r="AK270" s="1564" t="str">
        <f t="shared" si="103"/>
        <v/>
      </c>
      <c r="AM270" s="1564" t="str">
        <f t="shared" si="104"/>
        <v/>
      </c>
      <c r="AO270" s="1564" t="str">
        <f t="shared" si="105"/>
        <v/>
      </c>
      <c r="AQ270" s="1564" t="str">
        <f t="shared" si="106"/>
        <v/>
      </c>
    </row>
    <row r="271" spans="5:43">
      <c r="E271" s="1564" t="str">
        <f t="shared" si="88"/>
        <v/>
      </c>
      <c r="G271" s="1564" t="str">
        <f t="shared" si="88"/>
        <v/>
      </c>
      <c r="I271" s="1564" t="str">
        <f t="shared" si="89"/>
        <v/>
      </c>
      <c r="K271" s="1564" t="str">
        <f t="shared" si="90"/>
        <v/>
      </c>
      <c r="M271" s="1564" t="str">
        <f t="shared" si="91"/>
        <v/>
      </c>
      <c r="O271" s="1564" t="str">
        <f t="shared" si="92"/>
        <v/>
      </c>
      <c r="Q271" s="1564" t="str">
        <f t="shared" si="93"/>
        <v/>
      </c>
      <c r="S271" s="1564" t="str">
        <f t="shared" si="94"/>
        <v/>
      </c>
      <c r="U271" s="1564" t="str">
        <f t="shared" si="95"/>
        <v/>
      </c>
      <c r="W271" s="1564" t="str">
        <f t="shared" si="96"/>
        <v/>
      </c>
      <c r="Y271" s="1564" t="str">
        <f t="shared" si="97"/>
        <v/>
      </c>
      <c r="AA271" s="1564" t="str">
        <f t="shared" si="98"/>
        <v/>
      </c>
      <c r="AC271" s="1564" t="str">
        <f t="shared" si="99"/>
        <v/>
      </c>
      <c r="AE271" s="1564" t="str">
        <f t="shared" si="100"/>
        <v/>
      </c>
      <c r="AG271" s="1564" t="str">
        <f t="shared" si="101"/>
        <v/>
      </c>
      <c r="AI271" s="1564" t="str">
        <f t="shared" si="102"/>
        <v/>
      </c>
      <c r="AK271" s="1564" t="str">
        <f t="shared" si="103"/>
        <v/>
      </c>
      <c r="AM271" s="1564" t="str">
        <f t="shared" si="104"/>
        <v/>
      </c>
      <c r="AO271" s="1564" t="str">
        <f t="shared" si="105"/>
        <v/>
      </c>
      <c r="AQ271" s="1564" t="str">
        <f t="shared" si="106"/>
        <v/>
      </c>
    </row>
    <row r="272" spans="5:43">
      <c r="E272" s="1564" t="str">
        <f t="shared" si="88"/>
        <v/>
      </c>
      <c r="G272" s="1564" t="str">
        <f t="shared" si="88"/>
        <v/>
      </c>
      <c r="I272" s="1564" t="str">
        <f t="shared" si="89"/>
        <v/>
      </c>
      <c r="K272" s="1564" t="str">
        <f t="shared" si="90"/>
        <v/>
      </c>
      <c r="M272" s="1564" t="str">
        <f t="shared" si="91"/>
        <v/>
      </c>
      <c r="O272" s="1564" t="str">
        <f t="shared" si="92"/>
        <v/>
      </c>
      <c r="Q272" s="1564" t="str">
        <f t="shared" si="93"/>
        <v/>
      </c>
      <c r="S272" s="1564" t="str">
        <f t="shared" si="94"/>
        <v/>
      </c>
      <c r="U272" s="1564" t="str">
        <f t="shared" si="95"/>
        <v/>
      </c>
      <c r="W272" s="1564" t="str">
        <f t="shared" si="96"/>
        <v/>
      </c>
      <c r="Y272" s="1564" t="str">
        <f t="shared" si="97"/>
        <v/>
      </c>
      <c r="AA272" s="1564" t="str">
        <f t="shared" si="98"/>
        <v/>
      </c>
      <c r="AC272" s="1564" t="str">
        <f t="shared" si="99"/>
        <v/>
      </c>
      <c r="AE272" s="1564" t="str">
        <f t="shared" si="100"/>
        <v/>
      </c>
      <c r="AG272" s="1564" t="str">
        <f t="shared" si="101"/>
        <v/>
      </c>
      <c r="AI272" s="1564" t="str">
        <f t="shared" si="102"/>
        <v/>
      </c>
      <c r="AK272" s="1564" t="str">
        <f t="shared" si="103"/>
        <v/>
      </c>
      <c r="AM272" s="1564" t="str">
        <f t="shared" si="104"/>
        <v/>
      </c>
      <c r="AO272" s="1564" t="str">
        <f t="shared" si="105"/>
        <v/>
      </c>
      <c r="AQ272" s="1564" t="str">
        <f t="shared" si="106"/>
        <v/>
      </c>
    </row>
    <row r="273" spans="5:43">
      <c r="E273" s="1564" t="str">
        <f t="shared" si="88"/>
        <v/>
      </c>
      <c r="G273" s="1564" t="str">
        <f t="shared" si="88"/>
        <v/>
      </c>
      <c r="I273" s="1564" t="str">
        <f t="shared" si="89"/>
        <v/>
      </c>
      <c r="K273" s="1564" t="str">
        <f t="shared" si="90"/>
        <v/>
      </c>
      <c r="M273" s="1564" t="str">
        <f t="shared" si="91"/>
        <v/>
      </c>
      <c r="O273" s="1564" t="str">
        <f t="shared" si="92"/>
        <v/>
      </c>
      <c r="Q273" s="1564" t="str">
        <f t="shared" si="93"/>
        <v/>
      </c>
      <c r="S273" s="1564" t="str">
        <f t="shared" si="94"/>
        <v/>
      </c>
      <c r="U273" s="1564" t="str">
        <f t="shared" si="95"/>
        <v/>
      </c>
      <c r="W273" s="1564" t="str">
        <f t="shared" si="96"/>
        <v/>
      </c>
      <c r="Y273" s="1564" t="str">
        <f t="shared" si="97"/>
        <v/>
      </c>
      <c r="AA273" s="1564" t="str">
        <f t="shared" si="98"/>
        <v/>
      </c>
      <c r="AC273" s="1564" t="str">
        <f t="shared" si="99"/>
        <v/>
      </c>
      <c r="AE273" s="1564" t="str">
        <f t="shared" si="100"/>
        <v/>
      </c>
      <c r="AG273" s="1564" t="str">
        <f t="shared" si="101"/>
        <v/>
      </c>
      <c r="AI273" s="1564" t="str">
        <f t="shared" si="102"/>
        <v/>
      </c>
      <c r="AK273" s="1564" t="str">
        <f t="shared" si="103"/>
        <v/>
      </c>
      <c r="AM273" s="1564" t="str">
        <f t="shared" si="104"/>
        <v/>
      </c>
      <c r="AO273" s="1564" t="str">
        <f t="shared" si="105"/>
        <v/>
      </c>
      <c r="AQ273" s="1564" t="str">
        <f t="shared" si="106"/>
        <v/>
      </c>
    </row>
    <row r="274" spans="5:43">
      <c r="E274" s="1564" t="str">
        <f t="shared" si="88"/>
        <v/>
      </c>
      <c r="G274" s="1564" t="str">
        <f t="shared" si="88"/>
        <v/>
      </c>
      <c r="I274" s="1564" t="str">
        <f t="shared" si="89"/>
        <v/>
      </c>
      <c r="K274" s="1564" t="str">
        <f t="shared" si="90"/>
        <v/>
      </c>
      <c r="M274" s="1564" t="str">
        <f t="shared" si="91"/>
        <v/>
      </c>
      <c r="O274" s="1564" t="str">
        <f t="shared" si="92"/>
        <v/>
      </c>
      <c r="Q274" s="1564" t="str">
        <f t="shared" si="93"/>
        <v/>
      </c>
      <c r="S274" s="1564" t="str">
        <f t="shared" si="94"/>
        <v/>
      </c>
      <c r="U274" s="1564" t="str">
        <f t="shared" si="95"/>
        <v/>
      </c>
      <c r="W274" s="1564" t="str">
        <f t="shared" si="96"/>
        <v/>
      </c>
      <c r="Y274" s="1564" t="str">
        <f t="shared" si="97"/>
        <v/>
      </c>
      <c r="AA274" s="1564" t="str">
        <f t="shared" si="98"/>
        <v/>
      </c>
      <c r="AC274" s="1564" t="str">
        <f t="shared" si="99"/>
        <v/>
      </c>
      <c r="AE274" s="1564" t="str">
        <f t="shared" si="100"/>
        <v/>
      </c>
      <c r="AG274" s="1564" t="str">
        <f t="shared" si="101"/>
        <v/>
      </c>
      <c r="AI274" s="1564" t="str">
        <f t="shared" si="102"/>
        <v/>
      </c>
      <c r="AK274" s="1564" t="str">
        <f t="shared" si="103"/>
        <v/>
      </c>
      <c r="AM274" s="1564" t="str">
        <f t="shared" si="104"/>
        <v/>
      </c>
      <c r="AO274" s="1564" t="str">
        <f t="shared" si="105"/>
        <v/>
      </c>
      <c r="AQ274" s="1564" t="str">
        <f t="shared" si="106"/>
        <v/>
      </c>
    </row>
    <row r="275" spans="5:43">
      <c r="E275" s="1564" t="str">
        <f t="shared" si="88"/>
        <v/>
      </c>
      <c r="G275" s="1564" t="str">
        <f t="shared" si="88"/>
        <v/>
      </c>
      <c r="I275" s="1564" t="str">
        <f t="shared" si="89"/>
        <v/>
      </c>
      <c r="K275" s="1564" t="str">
        <f t="shared" si="90"/>
        <v/>
      </c>
      <c r="M275" s="1564" t="str">
        <f t="shared" si="91"/>
        <v/>
      </c>
      <c r="O275" s="1564" t="str">
        <f t="shared" si="92"/>
        <v/>
      </c>
      <c r="Q275" s="1564" t="str">
        <f t="shared" si="93"/>
        <v/>
      </c>
      <c r="S275" s="1564" t="str">
        <f t="shared" si="94"/>
        <v/>
      </c>
      <c r="U275" s="1564" t="str">
        <f t="shared" si="95"/>
        <v/>
      </c>
      <c r="W275" s="1564" t="str">
        <f t="shared" si="96"/>
        <v/>
      </c>
      <c r="Y275" s="1564" t="str">
        <f t="shared" si="97"/>
        <v/>
      </c>
      <c r="AA275" s="1564" t="str">
        <f t="shared" si="98"/>
        <v/>
      </c>
      <c r="AC275" s="1564" t="str">
        <f t="shared" si="99"/>
        <v/>
      </c>
      <c r="AE275" s="1564" t="str">
        <f t="shared" si="100"/>
        <v/>
      </c>
      <c r="AG275" s="1564" t="str">
        <f t="shared" si="101"/>
        <v/>
      </c>
      <c r="AI275" s="1564" t="str">
        <f t="shared" si="102"/>
        <v/>
      </c>
      <c r="AK275" s="1564" t="str">
        <f t="shared" si="103"/>
        <v/>
      </c>
      <c r="AM275" s="1564" t="str">
        <f t="shared" si="104"/>
        <v/>
      </c>
      <c r="AO275" s="1564" t="str">
        <f t="shared" si="105"/>
        <v/>
      </c>
      <c r="AQ275" s="1564" t="str">
        <f t="shared" si="106"/>
        <v/>
      </c>
    </row>
    <row r="276" spans="5:43">
      <c r="E276" s="1564" t="str">
        <f t="shared" si="88"/>
        <v/>
      </c>
      <c r="G276" s="1564" t="str">
        <f t="shared" si="88"/>
        <v/>
      </c>
      <c r="I276" s="1564" t="str">
        <f t="shared" si="89"/>
        <v/>
      </c>
      <c r="K276" s="1564" t="str">
        <f t="shared" si="90"/>
        <v/>
      </c>
      <c r="M276" s="1564" t="str">
        <f t="shared" si="91"/>
        <v/>
      </c>
      <c r="O276" s="1564" t="str">
        <f t="shared" si="92"/>
        <v/>
      </c>
      <c r="Q276" s="1564" t="str">
        <f t="shared" si="93"/>
        <v/>
      </c>
      <c r="S276" s="1564" t="str">
        <f t="shared" si="94"/>
        <v/>
      </c>
      <c r="U276" s="1564" t="str">
        <f t="shared" si="95"/>
        <v/>
      </c>
      <c r="W276" s="1564" t="str">
        <f t="shared" si="96"/>
        <v/>
      </c>
      <c r="Y276" s="1564" t="str">
        <f t="shared" si="97"/>
        <v/>
      </c>
      <c r="AA276" s="1564" t="str">
        <f t="shared" si="98"/>
        <v/>
      </c>
      <c r="AC276" s="1564" t="str">
        <f t="shared" si="99"/>
        <v/>
      </c>
      <c r="AE276" s="1564" t="str">
        <f t="shared" si="100"/>
        <v/>
      </c>
      <c r="AG276" s="1564" t="str">
        <f t="shared" si="101"/>
        <v/>
      </c>
      <c r="AI276" s="1564" t="str">
        <f t="shared" si="102"/>
        <v/>
      </c>
      <c r="AK276" s="1564" t="str">
        <f t="shared" si="103"/>
        <v/>
      </c>
      <c r="AM276" s="1564" t="str">
        <f t="shared" si="104"/>
        <v/>
      </c>
      <c r="AO276" s="1564" t="str">
        <f t="shared" si="105"/>
        <v/>
      </c>
      <c r="AQ276" s="1564" t="str">
        <f t="shared" si="106"/>
        <v/>
      </c>
    </row>
    <row r="277" spans="5:43">
      <c r="E277" s="1564" t="str">
        <f t="shared" si="88"/>
        <v/>
      </c>
      <c r="G277" s="1564" t="str">
        <f t="shared" si="88"/>
        <v/>
      </c>
      <c r="I277" s="1564" t="str">
        <f t="shared" si="89"/>
        <v/>
      </c>
      <c r="K277" s="1564" t="str">
        <f t="shared" si="90"/>
        <v/>
      </c>
      <c r="M277" s="1564" t="str">
        <f t="shared" si="91"/>
        <v/>
      </c>
      <c r="O277" s="1564" t="str">
        <f t="shared" si="92"/>
        <v/>
      </c>
      <c r="Q277" s="1564" t="str">
        <f t="shared" si="93"/>
        <v/>
      </c>
      <c r="S277" s="1564" t="str">
        <f t="shared" si="94"/>
        <v/>
      </c>
      <c r="U277" s="1564" t="str">
        <f t="shared" si="95"/>
        <v/>
      </c>
      <c r="W277" s="1564" t="str">
        <f t="shared" si="96"/>
        <v/>
      </c>
      <c r="Y277" s="1564" t="str">
        <f t="shared" si="97"/>
        <v/>
      </c>
      <c r="AA277" s="1564" t="str">
        <f t="shared" si="98"/>
        <v/>
      </c>
      <c r="AC277" s="1564" t="str">
        <f t="shared" si="99"/>
        <v/>
      </c>
      <c r="AE277" s="1564" t="str">
        <f t="shared" si="100"/>
        <v/>
      </c>
      <c r="AG277" s="1564" t="str">
        <f t="shared" si="101"/>
        <v/>
      </c>
      <c r="AI277" s="1564" t="str">
        <f t="shared" si="102"/>
        <v/>
      </c>
      <c r="AK277" s="1564" t="str">
        <f t="shared" si="103"/>
        <v/>
      </c>
      <c r="AM277" s="1564" t="str">
        <f t="shared" si="104"/>
        <v/>
      </c>
      <c r="AO277" s="1564" t="str">
        <f t="shared" si="105"/>
        <v/>
      </c>
      <c r="AQ277" s="1564" t="str">
        <f t="shared" si="106"/>
        <v/>
      </c>
    </row>
    <row r="278" spans="5:43">
      <c r="E278" s="1564" t="str">
        <f t="shared" si="88"/>
        <v/>
      </c>
      <c r="G278" s="1564" t="str">
        <f t="shared" si="88"/>
        <v/>
      </c>
      <c r="I278" s="1564" t="str">
        <f t="shared" si="89"/>
        <v/>
      </c>
      <c r="K278" s="1564" t="str">
        <f t="shared" si="90"/>
        <v/>
      </c>
      <c r="M278" s="1564" t="str">
        <f t="shared" si="91"/>
        <v/>
      </c>
      <c r="O278" s="1564" t="str">
        <f t="shared" si="92"/>
        <v/>
      </c>
      <c r="Q278" s="1564" t="str">
        <f t="shared" si="93"/>
        <v/>
      </c>
      <c r="S278" s="1564" t="str">
        <f t="shared" si="94"/>
        <v/>
      </c>
      <c r="U278" s="1564" t="str">
        <f t="shared" si="95"/>
        <v/>
      </c>
      <c r="W278" s="1564" t="str">
        <f t="shared" si="96"/>
        <v/>
      </c>
      <c r="Y278" s="1564" t="str">
        <f t="shared" si="97"/>
        <v/>
      </c>
      <c r="AA278" s="1564" t="str">
        <f t="shared" si="98"/>
        <v/>
      </c>
      <c r="AC278" s="1564" t="str">
        <f t="shared" si="99"/>
        <v/>
      </c>
      <c r="AE278" s="1564" t="str">
        <f t="shared" si="100"/>
        <v/>
      </c>
      <c r="AG278" s="1564" t="str">
        <f t="shared" si="101"/>
        <v/>
      </c>
      <c r="AI278" s="1564" t="str">
        <f t="shared" si="102"/>
        <v/>
      </c>
      <c r="AK278" s="1564" t="str">
        <f t="shared" si="103"/>
        <v/>
      </c>
      <c r="AM278" s="1564" t="str">
        <f t="shared" si="104"/>
        <v/>
      </c>
      <c r="AO278" s="1564" t="str">
        <f t="shared" si="105"/>
        <v/>
      </c>
      <c r="AQ278" s="1564" t="str">
        <f t="shared" si="106"/>
        <v/>
      </c>
    </row>
    <row r="279" spans="5:43">
      <c r="E279" s="1564" t="str">
        <f t="shared" si="88"/>
        <v/>
      </c>
      <c r="G279" s="1564" t="str">
        <f t="shared" si="88"/>
        <v/>
      </c>
      <c r="I279" s="1564" t="str">
        <f t="shared" si="89"/>
        <v/>
      </c>
      <c r="K279" s="1564" t="str">
        <f t="shared" si="90"/>
        <v/>
      </c>
      <c r="M279" s="1564" t="str">
        <f t="shared" si="91"/>
        <v/>
      </c>
      <c r="O279" s="1564" t="str">
        <f t="shared" si="92"/>
        <v/>
      </c>
      <c r="Q279" s="1564" t="str">
        <f t="shared" si="93"/>
        <v/>
      </c>
      <c r="S279" s="1564" t="str">
        <f t="shared" si="94"/>
        <v/>
      </c>
      <c r="U279" s="1564" t="str">
        <f t="shared" si="95"/>
        <v/>
      </c>
      <c r="W279" s="1564" t="str">
        <f t="shared" si="96"/>
        <v/>
      </c>
      <c r="Y279" s="1564" t="str">
        <f t="shared" si="97"/>
        <v/>
      </c>
      <c r="AA279" s="1564" t="str">
        <f t="shared" si="98"/>
        <v/>
      </c>
      <c r="AC279" s="1564" t="str">
        <f t="shared" si="99"/>
        <v/>
      </c>
      <c r="AE279" s="1564" t="str">
        <f t="shared" si="100"/>
        <v/>
      </c>
      <c r="AG279" s="1564" t="str">
        <f t="shared" si="101"/>
        <v/>
      </c>
      <c r="AI279" s="1564" t="str">
        <f t="shared" si="102"/>
        <v/>
      </c>
      <c r="AK279" s="1564" t="str">
        <f t="shared" si="103"/>
        <v/>
      </c>
      <c r="AM279" s="1564" t="str">
        <f t="shared" si="104"/>
        <v/>
      </c>
      <c r="AO279" s="1564" t="str">
        <f t="shared" si="105"/>
        <v/>
      </c>
      <c r="AQ279" s="1564" t="str">
        <f t="shared" si="106"/>
        <v/>
      </c>
    </row>
    <row r="280" spans="5:43">
      <c r="E280" s="1564" t="str">
        <f t="shared" si="88"/>
        <v/>
      </c>
      <c r="G280" s="1564" t="str">
        <f t="shared" si="88"/>
        <v/>
      </c>
      <c r="I280" s="1564" t="str">
        <f t="shared" si="89"/>
        <v/>
      </c>
      <c r="K280" s="1564" t="str">
        <f t="shared" si="90"/>
        <v/>
      </c>
      <c r="M280" s="1564" t="str">
        <f t="shared" si="91"/>
        <v/>
      </c>
      <c r="O280" s="1564" t="str">
        <f t="shared" si="92"/>
        <v/>
      </c>
      <c r="Q280" s="1564" t="str">
        <f t="shared" si="93"/>
        <v/>
      </c>
      <c r="S280" s="1564" t="str">
        <f t="shared" si="94"/>
        <v/>
      </c>
      <c r="U280" s="1564" t="str">
        <f t="shared" si="95"/>
        <v/>
      </c>
      <c r="W280" s="1564" t="str">
        <f t="shared" si="96"/>
        <v/>
      </c>
      <c r="Y280" s="1564" t="str">
        <f t="shared" si="97"/>
        <v/>
      </c>
      <c r="AA280" s="1564" t="str">
        <f t="shared" si="98"/>
        <v/>
      </c>
      <c r="AC280" s="1564" t="str">
        <f t="shared" si="99"/>
        <v/>
      </c>
      <c r="AE280" s="1564" t="str">
        <f t="shared" si="100"/>
        <v/>
      </c>
      <c r="AG280" s="1564" t="str">
        <f t="shared" si="101"/>
        <v/>
      </c>
      <c r="AI280" s="1564" t="str">
        <f t="shared" si="102"/>
        <v/>
      </c>
      <c r="AK280" s="1564" t="str">
        <f t="shared" si="103"/>
        <v/>
      </c>
      <c r="AM280" s="1564" t="str">
        <f t="shared" si="104"/>
        <v/>
      </c>
      <c r="AO280" s="1564" t="str">
        <f t="shared" si="105"/>
        <v/>
      </c>
      <c r="AQ280" s="1564" t="str">
        <f t="shared" si="106"/>
        <v/>
      </c>
    </row>
    <row r="281" spans="5:43">
      <c r="E281" s="1564" t="str">
        <f t="shared" si="88"/>
        <v/>
      </c>
      <c r="G281" s="1564" t="str">
        <f t="shared" si="88"/>
        <v/>
      </c>
      <c r="I281" s="1564" t="str">
        <f t="shared" si="89"/>
        <v/>
      </c>
      <c r="K281" s="1564" t="str">
        <f t="shared" si="90"/>
        <v/>
      </c>
      <c r="M281" s="1564" t="str">
        <f t="shared" si="91"/>
        <v/>
      </c>
      <c r="O281" s="1564" t="str">
        <f t="shared" si="92"/>
        <v/>
      </c>
      <c r="Q281" s="1564" t="str">
        <f t="shared" si="93"/>
        <v/>
      </c>
      <c r="S281" s="1564" t="str">
        <f t="shared" si="94"/>
        <v/>
      </c>
      <c r="U281" s="1564" t="str">
        <f t="shared" si="95"/>
        <v/>
      </c>
      <c r="W281" s="1564" t="str">
        <f t="shared" si="96"/>
        <v/>
      </c>
      <c r="Y281" s="1564" t="str">
        <f t="shared" si="97"/>
        <v/>
      </c>
      <c r="AA281" s="1564" t="str">
        <f t="shared" si="98"/>
        <v/>
      </c>
      <c r="AC281" s="1564" t="str">
        <f t="shared" si="99"/>
        <v/>
      </c>
      <c r="AE281" s="1564" t="str">
        <f t="shared" si="100"/>
        <v/>
      </c>
      <c r="AG281" s="1564" t="str">
        <f t="shared" si="101"/>
        <v/>
      </c>
      <c r="AI281" s="1564" t="str">
        <f t="shared" si="102"/>
        <v/>
      </c>
      <c r="AK281" s="1564" t="str">
        <f t="shared" si="103"/>
        <v/>
      </c>
      <c r="AM281" s="1564" t="str">
        <f t="shared" si="104"/>
        <v/>
      </c>
      <c r="AO281" s="1564" t="str">
        <f t="shared" si="105"/>
        <v/>
      </c>
      <c r="AQ281" s="1564" t="str">
        <f t="shared" si="106"/>
        <v/>
      </c>
    </row>
    <row r="282" spans="5:43">
      <c r="E282" s="1564" t="str">
        <f t="shared" si="88"/>
        <v/>
      </c>
      <c r="G282" s="1564" t="str">
        <f t="shared" si="88"/>
        <v/>
      </c>
      <c r="I282" s="1564" t="str">
        <f t="shared" si="89"/>
        <v/>
      </c>
      <c r="K282" s="1564" t="str">
        <f t="shared" si="90"/>
        <v/>
      </c>
      <c r="M282" s="1564" t="str">
        <f t="shared" si="91"/>
        <v/>
      </c>
      <c r="O282" s="1564" t="str">
        <f t="shared" si="92"/>
        <v/>
      </c>
      <c r="Q282" s="1564" t="str">
        <f t="shared" si="93"/>
        <v/>
      </c>
      <c r="S282" s="1564" t="str">
        <f t="shared" si="94"/>
        <v/>
      </c>
      <c r="U282" s="1564" t="str">
        <f t="shared" si="95"/>
        <v/>
      </c>
      <c r="W282" s="1564" t="str">
        <f t="shared" si="96"/>
        <v/>
      </c>
      <c r="Y282" s="1564" t="str">
        <f t="shared" si="97"/>
        <v/>
      </c>
      <c r="AA282" s="1564" t="str">
        <f t="shared" si="98"/>
        <v/>
      </c>
      <c r="AC282" s="1564" t="str">
        <f t="shared" si="99"/>
        <v/>
      </c>
      <c r="AE282" s="1564" t="str">
        <f t="shared" si="100"/>
        <v/>
      </c>
      <c r="AG282" s="1564" t="str">
        <f t="shared" si="101"/>
        <v/>
      </c>
      <c r="AI282" s="1564" t="str">
        <f t="shared" si="102"/>
        <v/>
      </c>
      <c r="AK282" s="1564" t="str">
        <f t="shared" si="103"/>
        <v/>
      </c>
      <c r="AM282" s="1564" t="str">
        <f t="shared" si="104"/>
        <v/>
      </c>
      <c r="AO282" s="1564" t="str">
        <f t="shared" si="105"/>
        <v/>
      </c>
      <c r="AQ282" s="1564" t="str">
        <f t="shared" si="106"/>
        <v/>
      </c>
    </row>
    <row r="283" spans="5:43">
      <c r="E283" s="1564" t="str">
        <f t="shared" si="88"/>
        <v/>
      </c>
      <c r="G283" s="1564" t="str">
        <f t="shared" si="88"/>
        <v/>
      </c>
      <c r="I283" s="1564" t="str">
        <f t="shared" si="89"/>
        <v/>
      </c>
      <c r="K283" s="1564" t="str">
        <f t="shared" si="90"/>
        <v/>
      </c>
      <c r="M283" s="1564" t="str">
        <f t="shared" si="91"/>
        <v/>
      </c>
      <c r="O283" s="1564" t="str">
        <f t="shared" si="92"/>
        <v/>
      </c>
      <c r="Q283" s="1564" t="str">
        <f t="shared" si="93"/>
        <v/>
      </c>
      <c r="S283" s="1564" t="str">
        <f t="shared" si="94"/>
        <v/>
      </c>
      <c r="U283" s="1564" t="str">
        <f t="shared" si="95"/>
        <v/>
      </c>
      <c r="W283" s="1564" t="str">
        <f t="shared" si="96"/>
        <v/>
      </c>
      <c r="Y283" s="1564" t="str">
        <f t="shared" si="97"/>
        <v/>
      </c>
      <c r="AA283" s="1564" t="str">
        <f t="shared" si="98"/>
        <v/>
      </c>
      <c r="AC283" s="1564" t="str">
        <f t="shared" si="99"/>
        <v/>
      </c>
      <c r="AE283" s="1564" t="str">
        <f t="shared" si="100"/>
        <v/>
      </c>
      <c r="AG283" s="1564" t="str">
        <f t="shared" si="101"/>
        <v/>
      </c>
      <c r="AI283" s="1564" t="str">
        <f t="shared" si="102"/>
        <v/>
      </c>
      <c r="AK283" s="1564" t="str">
        <f t="shared" si="103"/>
        <v/>
      </c>
      <c r="AM283" s="1564" t="str">
        <f t="shared" si="104"/>
        <v/>
      </c>
      <c r="AO283" s="1564" t="str">
        <f t="shared" si="105"/>
        <v/>
      </c>
      <c r="AQ283" s="1564" t="str">
        <f t="shared" si="106"/>
        <v/>
      </c>
    </row>
    <row r="284" spans="5:43">
      <c r="E284" s="1564" t="str">
        <f t="shared" si="88"/>
        <v/>
      </c>
      <c r="G284" s="1564" t="str">
        <f t="shared" si="88"/>
        <v/>
      </c>
      <c r="I284" s="1564" t="str">
        <f t="shared" si="89"/>
        <v/>
      </c>
      <c r="K284" s="1564" t="str">
        <f t="shared" si="90"/>
        <v/>
      </c>
      <c r="M284" s="1564" t="str">
        <f t="shared" si="91"/>
        <v/>
      </c>
      <c r="O284" s="1564" t="str">
        <f t="shared" si="92"/>
        <v/>
      </c>
      <c r="Q284" s="1564" t="str">
        <f t="shared" si="93"/>
        <v/>
      </c>
      <c r="S284" s="1564" t="str">
        <f t="shared" si="94"/>
        <v/>
      </c>
      <c r="U284" s="1564" t="str">
        <f t="shared" si="95"/>
        <v/>
      </c>
      <c r="W284" s="1564" t="str">
        <f t="shared" si="96"/>
        <v/>
      </c>
      <c r="Y284" s="1564" t="str">
        <f t="shared" si="97"/>
        <v/>
      </c>
      <c r="AA284" s="1564" t="str">
        <f t="shared" si="98"/>
        <v/>
      </c>
      <c r="AC284" s="1564" t="str">
        <f t="shared" si="99"/>
        <v/>
      </c>
      <c r="AE284" s="1564" t="str">
        <f t="shared" si="100"/>
        <v/>
      </c>
      <c r="AG284" s="1564" t="str">
        <f t="shared" si="101"/>
        <v/>
      </c>
      <c r="AI284" s="1564" t="str">
        <f t="shared" si="102"/>
        <v/>
      </c>
      <c r="AK284" s="1564" t="str">
        <f t="shared" si="103"/>
        <v/>
      </c>
      <c r="AM284" s="1564" t="str">
        <f t="shared" si="104"/>
        <v/>
      </c>
      <c r="AO284" s="1564" t="str">
        <f t="shared" si="105"/>
        <v/>
      </c>
      <c r="AQ284" s="1564" t="str">
        <f t="shared" si="106"/>
        <v/>
      </c>
    </row>
    <row r="285" spans="5:43">
      <c r="E285" s="1564" t="str">
        <f t="shared" ref="E285:G300" si="107">IF(OR($B285=0,D285=0),"",D285/$B285)</f>
        <v/>
      </c>
      <c r="G285" s="1564" t="str">
        <f t="shared" si="107"/>
        <v/>
      </c>
      <c r="I285" s="1564" t="str">
        <f t="shared" si="89"/>
        <v/>
      </c>
      <c r="K285" s="1564" t="str">
        <f t="shared" si="90"/>
        <v/>
      </c>
      <c r="M285" s="1564" t="str">
        <f t="shared" si="91"/>
        <v/>
      </c>
      <c r="O285" s="1564" t="str">
        <f t="shared" si="92"/>
        <v/>
      </c>
      <c r="Q285" s="1564" t="str">
        <f t="shared" si="93"/>
        <v/>
      </c>
      <c r="S285" s="1564" t="str">
        <f t="shared" si="94"/>
        <v/>
      </c>
      <c r="U285" s="1564" t="str">
        <f t="shared" si="95"/>
        <v/>
      </c>
      <c r="W285" s="1564" t="str">
        <f t="shared" si="96"/>
        <v/>
      </c>
      <c r="Y285" s="1564" t="str">
        <f t="shared" si="97"/>
        <v/>
      </c>
      <c r="AA285" s="1564" t="str">
        <f t="shared" si="98"/>
        <v/>
      </c>
      <c r="AC285" s="1564" t="str">
        <f t="shared" si="99"/>
        <v/>
      </c>
      <c r="AE285" s="1564" t="str">
        <f t="shared" si="100"/>
        <v/>
      </c>
      <c r="AG285" s="1564" t="str">
        <f t="shared" si="101"/>
        <v/>
      </c>
      <c r="AI285" s="1564" t="str">
        <f t="shared" si="102"/>
        <v/>
      </c>
      <c r="AK285" s="1564" t="str">
        <f t="shared" si="103"/>
        <v/>
      </c>
      <c r="AM285" s="1564" t="str">
        <f t="shared" si="104"/>
        <v/>
      </c>
      <c r="AO285" s="1564" t="str">
        <f t="shared" si="105"/>
        <v/>
      </c>
      <c r="AQ285" s="1564" t="str">
        <f t="shared" si="106"/>
        <v/>
      </c>
    </row>
    <row r="286" spans="5:43">
      <c r="E286" s="1564" t="str">
        <f t="shared" si="107"/>
        <v/>
      </c>
      <c r="G286" s="1564" t="str">
        <f t="shared" si="107"/>
        <v/>
      </c>
      <c r="I286" s="1564" t="str">
        <f t="shared" si="89"/>
        <v/>
      </c>
      <c r="K286" s="1564" t="str">
        <f t="shared" si="90"/>
        <v/>
      </c>
      <c r="M286" s="1564" t="str">
        <f t="shared" si="91"/>
        <v/>
      </c>
      <c r="O286" s="1564" t="str">
        <f t="shared" si="92"/>
        <v/>
      </c>
      <c r="Q286" s="1564" t="str">
        <f t="shared" si="93"/>
        <v/>
      </c>
      <c r="S286" s="1564" t="str">
        <f t="shared" si="94"/>
        <v/>
      </c>
      <c r="U286" s="1564" t="str">
        <f t="shared" si="95"/>
        <v/>
      </c>
      <c r="W286" s="1564" t="str">
        <f t="shared" si="96"/>
        <v/>
      </c>
      <c r="Y286" s="1564" t="str">
        <f t="shared" si="97"/>
        <v/>
      </c>
      <c r="AA286" s="1564" t="str">
        <f t="shared" si="98"/>
        <v/>
      </c>
      <c r="AC286" s="1564" t="str">
        <f t="shared" si="99"/>
        <v/>
      </c>
      <c r="AE286" s="1564" t="str">
        <f t="shared" si="100"/>
        <v/>
      </c>
      <c r="AG286" s="1564" t="str">
        <f t="shared" si="101"/>
        <v/>
      </c>
      <c r="AI286" s="1564" t="str">
        <f t="shared" si="102"/>
        <v/>
      </c>
      <c r="AK286" s="1564" t="str">
        <f t="shared" si="103"/>
        <v/>
      </c>
      <c r="AM286" s="1564" t="str">
        <f t="shared" si="104"/>
        <v/>
      </c>
      <c r="AO286" s="1564" t="str">
        <f t="shared" si="105"/>
        <v/>
      </c>
      <c r="AQ286" s="1564" t="str">
        <f t="shared" si="106"/>
        <v/>
      </c>
    </row>
    <row r="287" spans="5:43">
      <c r="E287" s="1564" t="str">
        <f t="shared" si="107"/>
        <v/>
      </c>
      <c r="G287" s="1564" t="str">
        <f t="shared" si="107"/>
        <v/>
      </c>
      <c r="I287" s="1564" t="str">
        <f t="shared" si="89"/>
        <v/>
      </c>
      <c r="K287" s="1564" t="str">
        <f t="shared" si="90"/>
        <v/>
      </c>
      <c r="M287" s="1564" t="str">
        <f t="shared" si="91"/>
        <v/>
      </c>
      <c r="O287" s="1564" t="str">
        <f t="shared" si="92"/>
        <v/>
      </c>
      <c r="Q287" s="1564" t="str">
        <f t="shared" si="93"/>
        <v/>
      </c>
      <c r="S287" s="1564" t="str">
        <f t="shared" si="94"/>
        <v/>
      </c>
      <c r="U287" s="1564" t="str">
        <f t="shared" si="95"/>
        <v/>
      </c>
      <c r="W287" s="1564" t="str">
        <f t="shared" si="96"/>
        <v/>
      </c>
      <c r="Y287" s="1564" t="str">
        <f t="shared" si="97"/>
        <v/>
      </c>
      <c r="AA287" s="1564" t="str">
        <f t="shared" si="98"/>
        <v/>
      </c>
      <c r="AC287" s="1564" t="str">
        <f t="shared" si="99"/>
        <v/>
      </c>
      <c r="AE287" s="1564" t="str">
        <f t="shared" si="100"/>
        <v/>
      </c>
      <c r="AG287" s="1564" t="str">
        <f t="shared" si="101"/>
        <v/>
      </c>
      <c r="AI287" s="1564" t="str">
        <f t="shared" si="102"/>
        <v/>
      </c>
      <c r="AK287" s="1564" t="str">
        <f t="shared" si="103"/>
        <v/>
      </c>
      <c r="AM287" s="1564" t="str">
        <f t="shared" si="104"/>
        <v/>
      </c>
      <c r="AO287" s="1564" t="str">
        <f t="shared" si="105"/>
        <v/>
      </c>
      <c r="AQ287" s="1564" t="str">
        <f t="shared" si="106"/>
        <v/>
      </c>
    </row>
    <row r="288" spans="5:43">
      <c r="E288" s="1564" t="str">
        <f t="shared" si="107"/>
        <v/>
      </c>
      <c r="G288" s="1564" t="str">
        <f t="shared" si="107"/>
        <v/>
      </c>
      <c r="I288" s="1564" t="str">
        <f t="shared" si="89"/>
        <v/>
      </c>
      <c r="K288" s="1564" t="str">
        <f t="shared" si="90"/>
        <v/>
      </c>
      <c r="M288" s="1564" t="str">
        <f t="shared" si="91"/>
        <v/>
      </c>
      <c r="O288" s="1564" t="str">
        <f t="shared" si="92"/>
        <v/>
      </c>
      <c r="Q288" s="1564" t="str">
        <f t="shared" si="93"/>
        <v/>
      </c>
      <c r="S288" s="1564" t="str">
        <f t="shared" si="94"/>
        <v/>
      </c>
      <c r="U288" s="1564" t="str">
        <f t="shared" si="95"/>
        <v/>
      </c>
      <c r="W288" s="1564" t="str">
        <f t="shared" si="96"/>
        <v/>
      </c>
      <c r="Y288" s="1564" t="str">
        <f t="shared" si="97"/>
        <v/>
      </c>
      <c r="AA288" s="1564" t="str">
        <f t="shared" si="98"/>
        <v/>
      </c>
      <c r="AC288" s="1564" t="str">
        <f t="shared" si="99"/>
        <v/>
      </c>
      <c r="AE288" s="1564" t="str">
        <f t="shared" si="100"/>
        <v/>
      </c>
      <c r="AG288" s="1564" t="str">
        <f t="shared" si="101"/>
        <v/>
      </c>
      <c r="AI288" s="1564" t="str">
        <f t="shared" si="102"/>
        <v/>
      </c>
      <c r="AK288" s="1564" t="str">
        <f t="shared" si="103"/>
        <v/>
      </c>
      <c r="AM288" s="1564" t="str">
        <f t="shared" si="104"/>
        <v/>
      </c>
      <c r="AO288" s="1564" t="str">
        <f t="shared" si="105"/>
        <v/>
      </c>
      <c r="AQ288" s="1564" t="str">
        <f t="shared" si="106"/>
        <v/>
      </c>
    </row>
    <row r="289" spans="5:43">
      <c r="E289" s="1564" t="str">
        <f t="shared" si="107"/>
        <v/>
      </c>
      <c r="G289" s="1564" t="str">
        <f t="shared" si="107"/>
        <v/>
      </c>
      <c r="I289" s="1564" t="str">
        <f t="shared" si="89"/>
        <v/>
      </c>
      <c r="K289" s="1564" t="str">
        <f t="shared" si="90"/>
        <v/>
      </c>
      <c r="M289" s="1564" t="str">
        <f t="shared" si="91"/>
        <v/>
      </c>
      <c r="O289" s="1564" t="str">
        <f t="shared" si="92"/>
        <v/>
      </c>
      <c r="Q289" s="1564" t="str">
        <f t="shared" si="93"/>
        <v/>
      </c>
      <c r="S289" s="1564" t="str">
        <f t="shared" si="94"/>
        <v/>
      </c>
      <c r="U289" s="1564" t="str">
        <f t="shared" si="95"/>
        <v/>
      </c>
      <c r="W289" s="1564" t="str">
        <f t="shared" si="96"/>
        <v/>
      </c>
      <c r="Y289" s="1564" t="str">
        <f t="shared" si="97"/>
        <v/>
      </c>
      <c r="AA289" s="1564" t="str">
        <f t="shared" si="98"/>
        <v/>
      </c>
      <c r="AC289" s="1564" t="str">
        <f t="shared" si="99"/>
        <v/>
      </c>
      <c r="AE289" s="1564" t="str">
        <f t="shared" si="100"/>
        <v/>
      </c>
      <c r="AG289" s="1564" t="str">
        <f t="shared" si="101"/>
        <v/>
      </c>
      <c r="AI289" s="1564" t="str">
        <f t="shared" si="102"/>
        <v/>
      </c>
      <c r="AK289" s="1564" t="str">
        <f t="shared" si="103"/>
        <v/>
      </c>
      <c r="AM289" s="1564" t="str">
        <f t="shared" si="104"/>
        <v/>
      </c>
      <c r="AO289" s="1564" t="str">
        <f t="shared" si="105"/>
        <v/>
      </c>
      <c r="AQ289" s="1564" t="str">
        <f t="shared" si="106"/>
        <v/>
      </c>
    </row>
    <row r="290" spans="5:43">
      <c r="E290" s="1564" t="str">
        <f t="shared" si="107"/>
        <v/>
      </c>
      <c r="G290" s="1564" t="str">
        <f t="shared" si="107"/>
        <v/>
      </c>
      <c r="I290" s="1564" t="str">
        <f t="shared" si="89"/>
        <v/>
      </c>
      <c r="K290" s="1564" t="str">
        <f t="shared" si="90"/>
        <v/>
      </c>
      <c r="M290" s="1564" t="str">
        <f t="shared" si="91"/>
        <v/>
      </c>
      <c r="O290" s="1564" t="str">
        <f t="shared" si="92"/>
        <v/>
      </c>
      <c r="Q290" s="1564" t="str">
        <f t="shared" si="93"/>
        <v/>
      </c>
      <c r="S290" s="1564" t="str">
        <f t="shared" si="94"/>
        <v/>
      </c>
      <c r="U290" s="1564" t="str">
        <f t="shared" si="95"/>
        <v/>
      </c>
      <c r="W290" s="1564" t="str">
        <f t="shared" si="96"/>
        <v/>
      </c>
      <c r="Y290" s="1564" t="str">
        <f t="shared" si="97"/>
        <v/>
      </c>
      <c r="AA290" s="1564" t="str">
        <f t="shared" si="98"/>
        <v/>
      </c>
      <c r="AC290" s="1564" t="str">
        <f t="shared" si="99"/>
        <v/>
      </c>
      <c r="AE290" s="1564" t="str">
        <f t="shared" si="100"/>
        <v/>
      </c>
      <c r="AG290" s="1564" t="str">
        <f t="shared" si="101"/>
        <v/>
      </c>
      <c r="AI290" s="1564" t="str">
        <f t="shared" si="102"/>
        <v/>
      </c>
      <c r="AK290" s="1564" t="str">
        <f t="shared" si="103"/>
        <v/>
      </c>
      <c r="AM290" s="1564" t="str">
        <f t="shared" si="104"/>
        <v/>
      </c>
      <c r="AO290" s="1564" t="str">
        <f t="shared" si="105"/>
        <v/>
      </c>
      <c r="AQ290" s="1564" t="str">
        <f t="shared" si="106"/>
        <v/>
      </c>
    </row>
    <row r="291" spans="5:43">
      <c r="E291" s="1564" t="str">
        <f t="shared" si="107"/>
        <v/>
      </c>
      <c r="G291" s="1564" t="str">
        <f t="shared" si="107"/>
        <v/>
      </c>
      <c r="I291" s="1564" t="str">
        <f t="shared" si="89"/>
        <v/>
      </c>
      <c r="K291" s="1564" t="str">
        <f t="shared" si="90"/>
        <v/>
      </c>
      <c r="M291" s="1564" t="str">
        <f t="shared" si="91"/>
        <v/>
      </c>
      <c r="O291" s="1564" t="str">
        <f t="shared" si="92"/>
        <v/>
      </c>
      <c r="Q291" s="1564" t="str">
        <f t="shared" si="93"/>
        <v/>
      </c>
      <c r="S291" s="1564" t="str">
        <f t="shared" si="94"/>
        <v/>
      </c>
      <c r="U291" s="1564" t="str">
        <f t="shared" si="95"/>
        <v/>
      </c>
      <c r="W291" s="1564" t="str">
        <f t="shared" si="96"/>
        <v/>
      </c>
      <c r="Y291" s="1564" t="str">
        <f t="shared" si="97"/>
        <v/>
      </c>
      <c r="AA291" s="1564" t="str">
        <f t="shared" si="98"/>
        <v/>
      </c>
      <c r="AC291" s="1564" t="str">
        <f t="shared" si="99"/>
        <v/>
      </c>
      <c r="AE291" s="1564" t="str">
        <f t="shared" si="100"/>
        <v/>
      </c>
      <c r="AG291" s="1564" t="str">
        <f t="shared" si="101"/>
        <v/>
      </c>
      <c r="AI291" s="1564" t="str">
        <f t="shared" si="102"/>
        <v/>
      </c>
      <c r="AK291" s="1564" t="str">
        <f t="shared" si="103"/>
        <v/>
      </c>
      <c r="AM291" s="1564" t="str">
        <f t="shared" si="104"/>
        <v/>
      </c>
      <c r="AO291" s="1564" t="str">
        <f t="shared" si="105"/>
        <v/>
      </c>
      <c r="AQ291" s="1564" t="str">
        <f t="shared" si="106"/>
        <v/>
      </c>
    </row>
    <row r="292" spans="5:43">
      <c r="E292" s="1564" t="str">
        <f t="shared" si="107"/>
        <v/>
      </c>
      <c r="G292" s="1564" t="str">
        <f t="shared" si="107"/>
        <v/>
      </c>
      <c r="I292" s="1564" t="str">
        <f t="shared" si="89"/>
        <v/>
      </c>
      <c r="K292" s="1564" t="str">
        <f t="shared" si="90"/>
        <v/>
      </c>
      <c r="M292" s="1564" t="str">
        <f t="shared" si="91"/>
        <v/>
      </c>
      <c r="O292" s="1564" t="str">
        <f t="shared" si="92"/>
        <v/>
      </c>
      <c r="Q292" s="1564" t="str">
        <f t="shared" si="93"/>
        <v/>
      </c>
      <c r="S292" s="1564" t="str">
        <f t="shared" si="94"/>
        <v/>
      </c>
      <c r="U292" s="1564" t="str">
        <f t="shared" si="95"/>
        <v/>
      </c>
      <c r="W292" s="1564" t="str">
        <f t="shared" si="96"/>
        <v/>
      </c>
      <c r="Y292" s="1564" t="str">
        <f t="shared" si="97"/>
        <v/>
      </c>
      <c r="AA292" s="1564" t="str">
        <f t="shared" si="98"/>
        <v/>
      </c>
      <c r="AC292" s="1564" t="str">
        <f t="shared" si="99"/>
        <v/>
      </c>
      <c r="AE292" s="1564" t="str">
        <f t="shared" si="100"/>
        <v/>
      </c>
      <c r="AG292" s="1564" t="str">
        <f t="shared" si="101"/>
        <v/>
      </c>
      <c r="AI292" s="1564" t="str">
        <f t="shared" si="102"/>
        <v/>
      </c>
      <c r="AK292" s="1564" t="str">
        <f t="shared" si="103"/>
        <v/>
      </c>
      <c r="AM292" s="1564" t="str">
        <f t="shared" si="104"/>
        <v/>
      </c>
      <c r="AO292" s="1564" t="str">
        <f t="shared" si="105"/>
        <v/>
      </c>
      <c r="AQ292" s="1564" t="str">
        <f t="shared" si="106"/>
        <v/>
      </c>
    </row>
    <row r="293" spans="5:43">
      <c r="E293" s="1564" t="str">
        <f t="shared" si="107"/>
        <v/>
      </c>
      <c r="G293" s="1564" t="str">
        <f t="shared" si="107"/>
        <v/>
      </c>
      <c r="I293" s="1564" t="str">
        <f t="shared" si="89"/>
        <v/>
      </c>
      <c r="K293" s="1564" t="str">
        <f t="shared" si="90"/>
        <v/>
      </c>
      <c r="M293" s="1564" t="str">
        <f t="shared" si="91"/>
        <v/>
      </c>
      <c r="O293" s="1564" t="str">
        <f t="shared" si="92"/>
        <v/>
      </c>
      <c r="Q293" s="1564" t="str">
        <f t="shared" si="93"/>
        <v/>
      </c>
      <c r="S293" s="1564" t="str">
        <f t="shared" si="94"/>
        <v/>
      </c>
      <c r="U293" s="1564" t="str">
        <f t="shared" si="95"/>
        <v/>
      </c>
      <c r="W293" s="1564" t="str">
        <f t="shared" si="96"/>
        <v/>
      </c>
      <c r="Y293" s="1564" t="str">
        <f t="shared" si="97"/>
        <v/>
      </c>
      <c r="AA293" s="1564" t="str">
        <f t="shared" si="98"/>
        <v/>
      </c>
      <c r="AC293" s="1564" t="str">
        <f t="shared" si="99"/>
        <v/>
      </c>
      <c r="AE293" s="1564" t="str">
        <f t="shared" si="100"/>
        <v/>
      </c>
      <c r="AG293" s="1564" t="str">
        <f t="shared" si="101"/>
        <v/>
      </c>
      <c r="AI293" s="1564" t="str">
        <f t="shared" si="102"/>
        <v/>
      </c>
      <c r="AK293" s="1564" t="str">
        <f t="shared" si="103"/>
        <v/>
      </c>
      <c r="AM293" s="1564" t="str">
        <f t="shared" si="104"/>
        <v/>
      </c>
      <c r="AO293" s="1564" t="str">
        <f t="shared" si="105"/>
        <v/>
      </c>
      <c r="AQ293" s="1564" t="str">
        <f t="shared" si="106"/>
        <v/>
      </c>
    </row>
    <row r="294" spans="5:43">
      <c r="E294" s="1564" t="str">
        <f t="shared" si="107"/>
        <v/>
      </c>
      <c r="G294" s="1564" t="str">
        <f t="shared" si="107"/>
        <v/>
      </c>
      <c r="I294" s="1564" t="str">
        <f t="shared" si="89"/>
        <v/>
      </c>
      <c r="K294" s="1564" t="str">
        <f t="shared" si="90"/>
        <v/>
      </c>
      <c r="M294" s="1564" t="str">
        <f t="shared" si="91"/>
        <v/>
      </c>
      <c r="O294" s="1564" t="str">
        <f t="shared" si="92"/>
        <v/>
      </c>
      <c r="Q294" s="1564" t="str">
        <f t="shared" si="93"/>
        <v/>
      </c>
      <c r="S294" s="1564" t="str">
        <f t="shared" si="94"/>
        <v/>
      </c>
      <c r="U294" s="1564" t="str">
        <f t="shared" si="95"/>
        <v/>
      </c>
      <c r="W294" s="1564" t="str">
        <f t="shared" si="96"/>
        <v/>
      </c>
      <c r="Y294" s="1564" t="str">
        <f t="shared" si="97"/>
        <v/>
      </c>
      <c r="AA294" s="1564" t="str">
        <f t="shared" si="98"/>
        <v/>
      </c>
      <c r="AC294" s="1564" t="str">
        <f t="shared" si="99"/>
        <v/>
      </c>
      <c r="AE294" s="1564" t="str">
        <f t="shared" si="100"/>
        <v/>
      </c>
      <c r="AG294" s="1564" t="str">
        <f t="shared" si="101"/>
        <v/>
      </c>
      <c r="AI294" s="1564" t="str">
        <f t="shared" si="102"/>
        <v/>
      </c>
      <c r="AK294" s="1564" t="str">
        <f t="shared" si="103"/>
        <v/>
      </c>
      <c r="AM294" s="1564" t="str">
        <f t="shared" si="104"/>
        <v/>
      </c>
      <c r="AO294" s="1564" t="str">
        <f t="shared" si="105"/>
        <v/>
      </c>
      <c r="AQ294" s="1564" t="str">
        <f t="shared" si="106"/>
        <v/>
      </c>
    </row>
    <row r="295" spans="5:43">
      <c r="E295" s="1564" t="str">
        <f t="shared" si="107"/>
        <v/>
      </c>
      <c r="G295" s="1564" t="str">
        <f t="shared" si="107"/>
        <v/>
      </c>
      <c r="I295" s="1564" t="str">
        <f t="shared" si="89"/>
        <v/>
      </c>
      <c r="K295" s="1564" t="str">
        <f t="shared" si="90"/>
        <v/>
      </c>
      <c r="M295" s="1564" t="str">
        <f t="shared" si="91"/>
        <v/>
      </c>
      <c r="O295" s="1564" t="str">
        <f t="shared" si="92"/>
        <v/>
      </c>
      <c r="Q295" s="1564" t="str">
        <f t="shared" si="93"/>
        <v/>
      </c>
      <c r="S295" s="1564" t="str">
        <f t="shared" si="94"/>
        <v/>
      </c>
      <c r="U295" s="1564" t="str">
        <f t="shared" si="95"/>
        <v/>
      </c>
      <c r="W295" s="1564" t="str">
        <f t="shared" si="96"/>
        <v/>
      </c>
      <c r="Y295" s="1564" t="str">
        <f t="shared" si="97"/>
        <v/>
      </c>
      <c r="AA295" s="1564" t="str">
        <f t="shared" si="98"/>
        <v/>
      </c>
      <c r="AC295" s="1564" t="str">
        <f t="shared" si="99"/>
        <v/>
      </c>
      <c r="AE295" s="1564" t="str">
        <f t="shared" si="100"/>
        <v/>
      </c>
      <c r="AG295" s="1564" t="str">
        <f t="shared" si="101"/>
        <v/>
      </c>
      <c r="AI295" s="1564" t="str">
        <f t="shared" si="102"/>
        <v/>
      </c>
      <c r="AK295" s="1564" t="str">
        <f t="shared" si="103"/>
        <v/>
      </c>
      <c r="AM295" s="1564" t="str">
        <f t="shared" si="104"/>
        <v/>
      </c>
      <c r="AO295" s="1564" t="str">
        <f t="shared" si="105"/>
        <v/>
      </c>
      <c r="AQ295" s="1564" t="str">
        <f t="shared" si="106"/>
        <v/>
      </c>
    </row>
    <row r="296" spans="5:43">
      <c r="E296" s="1564" t="str">
        <f t="shared" si="107"/>
        <v/>
      </c>
      <c r="G296" s="1564" t="str">
        <f t="shared" si="107"/>
        <v/>
      </c>
      <c r="I296" s="1564" t="str">
        <f t="shared" si="89"/>
        <v/>
      </c>
      <c r="K296" s="1564" t="str">
        <f t="shared" si="90"/>
        <v/>
      </c>
      <c r="M296" s="1564" t="str">
        <f t="shared" si="91"/>
        <v/>
      </c>
      <c r="O296" s="1564" t="str">
        <f t="shared" si="92"/>
        <v/>
      </c>
      <c r="Q296" s="1564" t="str">
        <f t="shared" si="93"/>
        <v/>
      </c>
      <c r="S296" s="1564" t="str">
        <f t="shared" si="94"/>
        <v/>
      </c>
      <c r="U296" s="1564" t="str">
        <f t="shared" si="95"/>
        <v/>
      </c>
      <c r="W296" s="1564" t="str">
        <f t="shared" si="96"/>
        <v/>
      </c>
      <c r="Y296" s="1564" t="str">
        <f t="shared" si="97"/>
        <v/>
      </c>
      <c r="AA296" s="1564" t="str">
        <f t="shared" si="98"/>
        <v/>
      </c>
      <c r="AC296" s="1564" t="str">
        <f t="shared" si="99"/>
        <v/>
      </c>
      <c r="AE296" s="1564" t="str">
        <f t="shared" si="100"/>
        <v/>
      </c>
      <c r="AG296" s="1564" t="str">
        <f t="shared" si="101"/>
        <v/>
      </c>
      <c r="AI296" s="1564" t="str">
        <f t="shared" si="102"/>
        <v/>
      </c>
      <c r="AK296" s="1564" t="str">
        <f t="shared" si="103"/>
        <v/>
      </c>
      <c r="AM296" s="1564" t="str">
        <f t="shared" si="104"/>
        <v/>
      </c>
      <c r="AO296" s="1564" t="str">
        <f t="shared" si="105"/>
        <v/>
      </c>
      <c r="AQ296" s="1564" t="str">
        <f t="shared" si="106"/>
        <v/>
      </c>
    </row>
    <row r="297" spans="5:43">
      <c r="E297" s="1564" t="str">
        <f t="shared" si="107"/>
        <v/>
      </c>
      <c r="G297" s="1564" t="str">
        <f t="shared" si="107"/>
        <v/>
      </c>
      <c r="I297" s="1564" t="str">
        <f t="shared" si="89"/>
        <v/>
      </c>
      <c r="K297" s="1564" t="str">
        <f t="shared" si="90"/>
        <v/>
      </c>
      <c r="M297" s="1564" t="str">
        <f t="shared" si="91"/>
        <v/>
      </c>
      <c r="O297" s="1564" t="str">
        <f t="shared" si="92"/>
        <v/>
      </c>
      <c r="Q297" s="1564" t="str">
        <f t="shared" si="93"/>
        <v/>
      </c>
      <c r="S297" s="1564" t="str">
        <f t="shared" si="94"/>
        <v/>
      </c>
      <c r="U297" s="1564" t="str">
        <f t="shared" si="95"/>
        <v/>
      </c>
      <c r="W297" s="1564" t="str">
        <f t="shared" si="96"/>
        <v/>
      </c>
      <c r="Y297" s="1564" t="str">
        <f t="shared" si="97"/>
        <v/>
      </c>
      <c r="AA297" s="1564" t="str">
        <f t="shared" si="98"/>
        <v/>
      </c>
      <c r="AC297" s="1564" t="str">
        <f t="shared" si="99"/>
        <v/>
      </c>
      <c r="AE297" s="1564" t="str">
        <f t="shared" si="100"/>
        <v/>
      </c>
      <c r="AG297" s="1564" t="str">
        <f t="shared" si="101"/>
        <v/>
      </c>
      <c r="AI297" s="1564" t="str">
        <f t="shared" si="102"/>
        <v/>
      </c>
      <c r="AK297" s="1564" t="str">
        <f t="shared" si="103"/>
        <v/>
      </c>
      <c r="AM297" s="1564" t="str">
        <f t="shared" si="104"/>
        <v/>
      </c>
      <c r="AO297" s="1564" t="str">
        <f t="shared" si="105"/>
        <v/>
      </c>
      <c r="AQ297" s="1564" t="str">
        <f t="shared" si="106"/>
        <v/>
      </c>
    </row>
    <row r="298" spans="5:43">
      <c r="E298" s="1564" t="str">
        <f t="shared" si="107"/>
        <v/>
      </c>
      <c r="G298" s="1564" t="str">
        <f t="shared" si="107"/>
        <v/>
      </c>
      <c r="I298" s="1564" t="str">
        <f t="shared" si="89"/>
        <v/>
      </c>
      <c r="K298" s="1564" t="str">
        <f t="shared" si="90"/>
        <v/>
      </c>
      <c r="M298" s="1564" t="str">
        <f t="shared" si="91"/>
        <v/>
      </c>
      <c r="O298" s="1564" t="str">
        <f t="shared" si="92"/>
        <v/>
      </c>
      <c r="Q298" s="1564" t="str">
        <f t="shared" si="93"/>
        <v/>
      </c>
      <c r="S298" s="1564" t="str">
        <f t="shared" si="94"/>
        <v/>
      </c>
      <c r="U298" s="1564" t="str">
        <f t="shared" si="95"/>
        <v/>
      </c>
      <c r="W298" s="1564" t="str">
        <f t="shared" si="96"/>
        <v/>
      </c>
      <c r="Y298" s="1564" t="str">
        <f t="shared" si="97"/>
        <v/>
      </c>
      <c r="AA298" s="1564" t="str">
        <f t="shared" si="98"/>
        <v/>
      </c>
      <c r="AC298" s="1564" t="str">
        <f t="shared" si="99"/>
        <v/>
      </c>
      <c r="AE298" s="1564" t="str">
        <f t="shared" si="100"/>
        <v/>
      </c>
      <c r="AG298" s="1564" t="str">
        <f t="shared" si="101"/>
        <v/>
      </c>
      <c r="AI298" s="1564" t="str">
        <f t="shared" si="102"/>
        <v/>
      </c>
      <c r="AK298" s="1564" t="str">
        <f t="shared" si="103"/>
        <v/>
      </c>
      <c r="AM298" s="1564" t="str">
        <f t="shared" si="104"/>
        <v/>
      </c>
      <c r="AO298" s="1564" t="str">
        <f t="shared" si="105"/>
        <v/>
      </c>
      <c r="AQ298" s="1564" t="str">
        <f t="shared" si="106"/>
        <v/>
      </c>
    </row>
    <row r="299" spans="5:43">
      <c r="E299" s="1564" t="str">
        <f t="shared" si="107"/>
        <v/>
      </c>
      <c r="G299" s="1564" t="str">
        <f t="shared" si="107"/>
        <v/>
      </c>
      <c r="I299" s="1564" t="str">
        <f t="shared" si="89"/>
        <v/>
      </c>
      <c r="K299" s="1564" t="str">
        <f t="shared" si="90"/>
        <v/>
      </c>
      <c r="M299" s="1564" t="str">
        <f t="shared" si="91"/>
        <v/>
      </c>
      <c r="O299" s="1564" t="str">
        <f t="shared" si="92"/>
        <v/>
      </c>
      <c r="Q299" s="1564" t="str">
        <f t="shared" si="93"/>
        <v/>
      </c>
      <c r="S299" s="1564" t="str">
        <f t="shared" si="94"/>
        <v/>
      </c>
      <c r="U299" s="1564" t="str">
        <f t="shared" si="95"/>
        <v/>
      </c>
      <c r="W299" s="1564" t="str">
        <f t="shared" si="96"/>
        <v/>
      </c>
      <c r="Y299" s="1564" t="str">
        <f t="shared" si="97"/>
        <v/>
      </c>
      <c r="AA299" s="1564" t="str">
        <f t="shared" si="98"/>
        <v/>
      </c>
      <c r="AC299" s="1564" t="str">
        <f t="shared" si="99"/>
        <v/>
      </c>
      <c r="AE299" s="1564" t="str">
        <f t="shared" si="100"/>
        <v/>
      </c>
      <c r="AG299" s="1564" t="str">
        <f t="shared" si="101"/>
        <v/>
      </c>
      <c r="AI299" s="1564" t="str">
        <f t="shared" si="102"/>
        <v/>
      </c>
      <c r="AK299" s="1564" t="str">
        <f t="shared" si="103"/>
        <v/>
      </c>
      <c r="AM299" s="1564" t="str">
        <f t="shared" si="104"/>
        <v/>
      </c>
      <c r="AO299" s="1564" t="str">
        <f t="shared" si="105"/>
        <v/>
      </c>
      <c r="AQ299" s="1564" t="str">
        <f t="shared" si="106"/>
        <v/>
      </c>
    </row>
    <row r="300" spans="5:43">
      <c r="E300" s="1564" t="str">
        <f t="shared" si="107"/>
        <v/>
      </c>
      <c r="G300" s="1564" t="str">
        <f t="shared" si="107"/>
        <v/>
      </c>
      <c r="I300" s="1564" t="str">
        <f t="shared" si="89"/>
        <v/>
      </c>
      <c r="K300" s="1564" t="str">
        <f t="shared" si="90"/>
        <v/>
      </c>
      <c r="M300" s="1564" t="str">
        <f t="shared" si="91"/>
        <v/>
      </c>
      <c r="O300" s="1564" t="str">
        <f t="shared" si="92"/>
        <v/>
      </c>
      <c r="Q300" s="1564" t="str">
        <f t="shared" si="93"/>
        <v/>
      </c>
      <c r="S300" s="1564" t="str">
        <f t="shared" si="94"/>
        <v/>
      </c>
      <c r="U300" s="1564" t="str">
        <f t="shared" si="95"/>
        <v/>
      </c>
      <c r="W300" s="1564" t="str">
        <f t="shared" si="96"/>
        <v/>
      </c>
      <c r="Y300" s="1564" t="str">
        <f t="shared" si="97"/>
        <v/>
      </c>
      <c r="AA300" s="1564" t="str">
        <f t="shared" si="98"/>
        <v/>
      </c>
      <c r="AC300" s="1564" t="str">
        <f t="shared" si="99"/>
        <v/>
      </c>
      <c r="AE300" s="1564" t="str">
        <f t="shared" si="100"/>
        <v/>
      </c>
      <c r="AG300" s="1564" t="str">
        <f t="shared" si="101"/>
        <v/>
      </c>
      <c r="AI300" s="1564" t="str">
        <f t="shared" si="102"/>
        <v/>
      </c>
      <c r="AK300" s="1564" t="str">
        <f t="shared" si="103"/>
        <v/>
      </c>
      <c r="AM300" s="1564" t="str">
        <f t="shared" si="104"/>
        <v/>
      </c>
      <c r="AO300" s="1564" t="str">
        <f t="shared" si="105"/>
        <v/>
      </c>
      <c r="AQ300" s="1564" t="str">
        <f t="shared" si="106"/>
        <v/>
      </c>
    </row>
  </sheetData>
  <mergeCells count="1">
    <mergeCell ref="A3:A6"/>
  </mergeCells>
  <conditionalFormatting sqref="E12:E300">
    <cfRule type="expression" dxfId="3"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2" priority="1">
      <formula>AND(LEN(G12)&gt;0,OR(G12&lt;G$2,G12&gt;G$3))</formula>
    </cfRule>
  </conditionalFormatting>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pageSetUpPr fitToPage="1"/>
  </sheetPr>
  <dimension ref="B1:X54"/>
  <sheetViews>
    <sheetView topLeftCell="A10" zoomScale="80" zoomScaleNormal="80" workbookViewId="0">
      <selection activeCell="P40" sqref="P40"/>
    </sheetView>
  </sheetViews>
  <sheetFormatPr defaultColWidth="9.1796875" defaultRowHeight="15" customHeight="1"/>
  <cols>
    <col min="1" max="1" width="4.81640625" style="1244" customWidth="1"/>
    <col min="2" max="2" width="30.54296875" style="1244" customWidth="1"/>
    <col min="3" max="3" width="13.453125" style="1244" customWidth="1"/>
    <col min="4" max="4" width="14.81640625" style="1244" customWidth="1"/>
    <col min="5" max="5" width="25.81640625" style="1244" customWidth="1"/>
    <col min="6" max="6" width="14.1796875" style="1244" customWidth="1"/>
    <col min="7" max="7" width="17" style="1244" customWidth="1"/>
    <col min="8" max="8" width="24.54296875" style="1244" customWidth="1"/>
    <col min="9" max="9" width="13.453125" style="1244" customWidth="1"/>
    <col min="10" max="10" width="11.7265625" style="1244" customWidth="1"/>
    <col min="11" max="11" width="13.26953125" style="1244" customWidth="1"/>
    <col min="12" max="12" width="4" style="1244" customWidth="1"/>
    <col min="13" max="13" width="21.81640625" style="1244" customWidth="1"/>
    <col min="14" max="14" width="15.7265625" style="1244" customWidth="1"/>
    <col min="15" max="15" width="13.453125" style="1244" customWidth="1"/>
    <col min="16" max="16" width="13.26953125" style="1244" customWidth="1"/>
    <col min="17" max="17" width="5.54296875" style="1244" customWidth="1"/>
    <col min="18" max="18" width="16.26953125" style="1244" customWidth="1"/>
    <col min="19" max="19" width="11.26953125" style="1244" customWidth="1"/>
    <col min="20" max="20" width="11.453125" style="1244" customWidth="1"/>
    <col min="21" max="21" width="12.7265625" style="1244" customWidth="1"/>
    <col min="22" max="22" width="13.26953125" style="1244" customWidth="1"/>
    <col min="23" max="16384" width="9.1796875" style="1244"/>
  </cols>
  <sheetData>
    <row r="1" spans="2:21" ht="15" customHeight="1" thickBot="1"/>
    <row r="2" spans="2:21" ht="21" customHeight="1" thickBot="1">
      <c r="B2" s="3401" t="s">
        <v>555</v>
      </c>
      <c r="C2" s="3402"/>
      <c r="D2" s="3402"/>
      <c r="E2" s="3402"/>
      <c r="F2" s="3403"/>
      <c r="G2" s="1358"/>
      <c r="H2" s="3076" t="s">
        <v>556</v>
      </c>
      <c r="I2" s="3077"/>
      <c r="J2" s="3077"/>
      <c r="K2" s="3078"/>
      <c r="M2" s="3076" t="s">
        <v>557</v>
      </c>
      <c r="N2" s="3077"/>
      <c r="O2" s="3077"/>
      <c r="P2" s="3078"/>
      <c r="R2" s="3076" t="s">
        <v>597</v>
      </c>
      <c r="S2" s="3077"/>
      <c r="T2" s="3077"/>
      <c r="U2" s="3078"/>
    </row>
    <row r="3" spans="2:21" ht="15" customHeight="1">
      <c r="B3" s="3404" t="s">
        <v>236</v>
      </c>
      <c r="C3" s="3405"/>
      <c r="D3" s="3406" t="s">
        <v>123</v>
      </c>
      <c r="E3" s="3407"/>
      <c r="F3" s="3408"/>
      <c r="G3" s="1359"/>
      <c r="H3" s="1369" t="s">
        <v>561</v>
      </c>
      <c r="I3" s="1370" t="s">
        <v>562</v>
      </c>
      <c r="J3" s="1370" t="s">
        <v>563</v>
      </c>
      <c r="K3" s="1371">
        <v>12</v>
      </c>
      <c r="M3" s="1369" t="s">
        <v>561</v>
      </c>
      <c r="N3" s="1370" t="s">
        <v>562</v>
      </c>
      <c r="O3" s="1370" t="s">
        <v>563</v>
      </c>
      <c r="P3" s="1371">
        <v>12</v>
      </c>
      <c r="R3" s="1369" t="s">
        <v>561</v>
      </c>
      <c r="S3" s="1370" t="s">
        <v>562</v>
      </c>
      <c r="T3" s="1370" t="s">
        <v>563</v>
      </c>
      <c r="U3" s="1371">
        <v>12</v>
      </c>
    </row>
    <row r="4" spans="2:21" ht="15" customHeight="1">
      <c r="B4" s="284" t="s">
        <v>239</v>
      </c>
      <c r="C4" s="1941">
        <f>'M2021 BLS  53%ile'!D22</f>
        <v>72974.720000000001</v>
      </c>
      <c r="D4" s="1942" t="s">
        <v>120</v>
      </c>
      <c r="E4" s="293"/>
      <c r="F4" s="294"/>
      <c r="G4" s="1360"/>
      <c r="H4" s="1372"/>
      <c r="I4" s="1373"/>
      <c r="J4" s="1374"/>
      <c r="K4" s="1375"/>
      <c r="M4" s="1372"/>
      <c r="N4" s="1373"/>
      <c r="O4" s="1374"/>
      <c r="P4" s="1375"/>
      <c r="R4" s="1372"/>
      <c r="S4" s="1373"/>
      <c r="T4" s="1374"/>
      <c r="U4" s="1375"/>
    </row>
    <row r="5" spans="2:21" ht="15" customHeight="1">
      <c r="B5" s="284" t="s">
        <v>568</v>
      </c>
      <c r="C5" s="291">
        <f>'M2021 BLS  53%ile'!D8</f>
        <v>50421.529600000002</v>
      </c>
      <c r="D5" s="295" t="s">
        <v>120</v>
      </c>
      <c r="E5" s="293"/>
      <c r="F5" s="294"/>
      <c r="G5" s="1360"/>
      <c r="H5" s="1376" t="s">
        <v>23</v>
      </c>
      <c r="I5" s="1377" t="s">
        <v>240</v>
      </c>
      <c r="J5" s="1377" t="s">
        <v>6</v>
      </c>
      <c r="K5" s="1378" t="s">
        <v>7</v>
      </c>
      <c r="M5" s="1376" t="s">
        <v>23</v>
      </c>
      <c r="N5" s="1377" t="s">
        <v>240</v>
      </c>
      <c r="O5" s="1377" t="s">
        <v>6</v>
      </c>
      <c r="P5" s="1378" t="s">
        <v>7</v>
      </c>
      <c r="R5" s="1376" t="s">
        <v>23</v>
      </c>
      <c r="S5" s="1377" t="s">
        <v>240</v>
      </c>
      <c r="T5" s="1377" t="s">
        <v>6</v>
      </c>
      <c r="U5" s="1378" t="s">
        <v>7</v>
      </c>
    </row>
    <row r="6" spans="2:21" ht="15" customHeight="1">
      <c r="B6" s="285" t="s">
        <v>571</v>
      </c>
      <c r="C6" s="296">
        <f>'M2021 BLS  53%ile'!D6</f>
        <v>39521.664000000004</v>
      </c>
      <c r="D6" s="1461" t="s">
        <v>120</v>
      </c>
      <c r="E6" s="293"/>
      <c r="F6" s="294"/>
      <c r="G6" s="1360"/>
      <c r="H6" s="287" t="str">
        <f>$B$4</f>
        <v>Program Manager</v>
      </c>
      <c r="I6" s="1379">
        <f>$C$4</f>
        <v>72974.720000000001</v>
      </c>
      <c r="J6" s="1380">
        <f>$C$8</f>
        <v>0.05</v>
      </c>
      <c r="K6" s="1381">
        <f>I6*J6</f>
        <v>3648.7360000000003</v>
      </c>
      <c r="M6" s="287" t="str">
        <f>$B$4</f>
        <v>Program Manager</v>
      </c>
      <c r="N6" s="1379">
        <f>$C$4</f>
        <v>72974.720000000001</v>
      </c>
      <c r="O6" s="1380">
        <f>$C$8</f>
        <v>0.05</v>
      </c>
      <c r="P6" s="1381">
        <f>N6*O6</f>
        <v>3648.7360000000003</v>
      </c>
      <c r="R6" s="287" t="str">
        <f>$B$4</f>
        <v>Program Manager</v>
      </c>
      <c r="S6" s="1379">
        <f>$C$4</f>
        <v>72974.720000000001</v>
      </c>
      <c r="T6" s="1380">
        <f>$C$8</f>
        <v>0.05</v>
      </c>
      <c r="U6" s="1381">
        <f>S6*T6</f>
        <v>3648.7360000000003</v>
      </c>
    </row>
    <row r="7" spans="2:21" ht="15" customHeight="1">
      <c r="B7" s="3397" t="s">
        <v>574</v>
      </c>
      <c r="C7" s="3398"/>
      <c r="D7" s="297"/>
      <c r="E7" s="298"/>
      <c r="F7" s="299"/>
      <c r="G7" s="1361"/>
      <c r="H7" s="287" t="str">
        <f>$B$5</f>
        <v xml:space="preserve">Medical Assistant </v>
      </c>
      <c r="I7" s="1379">
        <f>$C$5</f>
        <v>50421.529600000002</v>
      </c>
      <c r="J7" s="1380">
        <f>D27</f>
        <v>0.2</v>
      </c>
      <c r="K7" s="1381">
        <f>I7*J7</f>
        <v>10084.305920000001</v>
      </c>
      <c r="M7" s="287" t="str">
        <f>$B$5</f>
        <v xml:space="preserve">Medical Assistant </v>
      </c>
      <c r="N7" s="1379">
        <f>$C$5</f>
        <v>50421.529600000002</v>
      </c>
      <c r="O7" s="1380">
        <f>D28</f>
        <v>0.4</v>
      </c>
      <c r="P7" s="1381">
        <f>N7*O7</f>
        <v>20168.611840000001</v>
      </c>
      <c r="R7" s="287" t="str">
        <f>$B$5</f>
        <v xml:space="preserve">Medical Assistant </v>
      </c>
      <c r="S7" s="1379">
        <f>$C$5</f>
        <v>50421.529600000002</v>
      </c>
      <c r="T7" s="1380">
        <f>D29</f>
        <v>0.6</v>
      </c>
      <c r="U7" s="1381">
        <f>S7*T7</f>
        <v>30252.91776</v>
      </c>
    </row>
    <row r="8" spans="2:21" ht="15" customHeight="1">
      <c r="B8" s="286" t="str">
        <f>B4</f>
        <v>Program Manager</v>
      </c>
      <c r="C8" s="300">
        <v>0.05</v>
      </c>
      <c r="D8" s="301" t="s">
        <v>271</v>
      </c>
      <c r="E8" s="302"/>
      <c r="F8" s="303"/>
      <c r="G8" s="1361"/>
      <c r="H8" s="287" t="str">
        <f>$B$6</f>
        <v>Clerical Support</v>
      </c>
      <c r="I8" s="1379">
        <f>$C$6</f>
        <v>39521.664000000004</v>
      </c>
      <c r="J8" s="1380">
        <f>$C$10</f>
        <v>0.25</v>
      </c>
      <c r="K8" s="1381">
        <f>I8*J8</f>
        <v>9880.4160000000011</v>
      </c>
      <c r="M8" s="287" t="str">
        <f>$B$6</f>
        <v>Clerical Support</v>
      </c>
      <c r="N8" s="1379">
        <f>$C$6</f>
        <v>39521.664000000004</v>
      </c>
      <c r="O8" s="1380">
        <f>$C$10</f>
        <v>0.25</v>
      </c>
      <c r="P8" s="1381">
        <f>N8*O8</f>
        <v>9880.4160000000011</v>
      </c>
      <c r="R8" s="287" t="str">
        <f>$B$6</f>
        <v>Clerical Support</v>
      </c>
      <c r="S8" s="1379">
        <f>$C$6</f>
        <v>39521.664000000004</v>
      </c>
      <c r="T8" s="1380">
        <f>$C$10</f>
        <v>0.25</v>
      </c>
      <c r="U8" s="1381">
        <f>S8*T8</f>
        <v>9880.4160000000011</v>
      </c>
    </row>
    <row r="9" spans="2:21" ht="15" customHeight="1">
      <c r="B9" s="286" t="str">
        <f t="shared" ref="B9:B10" si="0">B5</f>
        <v xml:space="preserve">Medical Assistant </v>
      </c>
      <c r="C9" s="300">
        <v>1</v>
      </c>
      <c r="D9" s="301" t="s">
        <v>271</v>
      </c>
      <c r="E9" s="302"/>
      <c r="F9" s="303"/>
      <c r="G9" s="1361"/>
      <c r="H9" s="1376" t="s">
        <v>12</v>
      </c>
      <c r="I9" s="1382"/>
      <c r="J9" s="1383">
        <f>SUM(J6:J8)</f>
        <v>0.5</v>
      </c>
      <c r="K9" s="1384">
        <f>SUM(K6:K8)</f>
        <v>23613.457920000001</v>
      </c>
      <c r="M9" s="1376" t="s">
        <v>12</v>
      </c>
      <c r="N9" s="1382"/>
      <c r="O9" s="1383">
        <f>SUM(O6:O8)</f>
        <v>0.7</v>
      </c>
      <c r="P9" s="1384">
        <f>SUM(P6:P8)</f>
        <v>33697.76384</v>
      </c>
      <c r="R9" s="1376" t="s">
        <v>12</v>
      </c>
      <c r="S9" s="1382"/>
      <c r="T9" s="1383">
        <f>SUM(T6:T8)</f>
        <v>0.9</v>
      </c>
      <c r="U9" s="1384">
        <f>SUM(U6:U8)</f>
        <v>43782.069759999998</v>
      </c>
    </row>
    <row r="10" spans="2:21" ht="15" customHeight="1">
      <c r="B10" s="286" t="str">
        <f t="shared" si="0"/>
        <v>Clerical Support</v>
      </c>
      <c r="C10" s="304">
        <v>0.25</v>
      </c>
      <c r="D10" s="305" t="s">
        <v>271</v>
      </c>
      <c r="E10" s="306"/>
      <c r="F10" s="307"/>
      <c r="G10" s="1361"/>
      <c r="H10" s="1385"/>
      <c r="I10" s="1386"/>
      <c r="J10" s="1387"/>
      <c r="K10" s="1388"/>
      <c r="M10" s="1385"/>
      <c r="N10" s="1386"/>
      <c r="O10" s="1387"/>
      <c r="P10" s="1388"/>
      <c r="R10" s="1385"/>
      <c r="S10" s="1386"/>
      <c r="T10" s="1387"/>
      <c r="U10" s="1388"/>
    </row>
    <row r="11" spans="2:21" ht="15" customHeight="1">
      <c r="B11" s="3397" t="s">
        <v>261</v>
      </c>
      <c r="C11" s="3398"/>
      <c r="D11" s="302"/>
      <c r="E11" s="302"/>
      <c r="F11" s="303"/>
      <c r="G11" s="1361"/>
      <c r="H11" s="1389" t="s">
        <v>440</v>
      </c>
      <c r="I11" s="1390">
        <f>C12</f>
        <v>0.25390000000000001</v>
      </c>
      <c r="J11" s="1386"/>
      <c r="K11" s="1381">
        <f>I11*K9</f>
        <v>5995.4569658880009</v>
      </c>
      <c r="M11" s="1389" t="s">
        <v>440</v>
      </c>
      <c r="N11" s="1390">
        <f>C12</f>
        <v>0.25390000000000001</v>
      </c>
      <c r="O11" s="1386"/>
      <c r="P11" s="1381">
        <f>N11*P9</f>
        <v>8555.8622389760003</v>
      </c>
      <c r="R11" s="1389" t="s">
        <v>440</v>
      </c>
      <c r="S11" s="1390">
        <f>C12</f>
        <v>0.25390000000000001</v>
      </c>
      <c r="T11" s="1386"/>
      <c r="U11" s="1381">
        <f>S11*U9</f>
        <v>11116.267512064</v>
      </c>
    </row>
    <row r="12" spans="2:21" ht="15" customHeight="1" thickBot="1">
      <c r="B12" s="287" t="s">
        <v>13</v>
      </c>
      <c r="C12" s="1459">
        <f>'M2021 BLS  53%ile'!D38</f>
        <v>0.25390000000000001</v>
      </c>
      <c r="D12" s="261" t="str">
        <f>'SCM School-based Prevent 4936'!F13</f>
        <v>C.257 Benchmark</v>
      </c>
      <c r="E12" s="309"/>
      <c r="F12" s="310"/>
      <c r="G12" s="1363"/>
      <c r="H12" s="1393" t="s">
        <v>250</v>
      </c>
      <c r="I12" s="1394"/>
      <c r="J12" s="1395"/>
      <c r="K12" s="1396">
        <f>SUM(K9:K11)</f>
        <v>29608.914885888</v>
      </c>
      <c r="M12" s="1393" t="s">
        <v>250</v>
      </c>
      <c r="N12" s="1394"/>
      <c r="O12" s="1395"/>
      <c r="P12" s="1396">
        <f>SUM(P9:P11)</f>
        <v>42253.626078975998</v>
      </c>
      <c r="R12" s="1393" t="s">
        <v>250</v>
      </c>
      <c r="S12" s="1394"/>
      <c r="T12" s="1395"/>
      <c r="U12" s="1396">
        <f>SUM(U9:U11)</f>
        <v>54898.337272063996</v>
      </c>
    </row>
    <row r="13" spans="2:21" ht="15" customHeight="1" thickTop="1">
      <c r="B13" s="286" t="s">
        <v>587</v>
      </c>
      <c r="C13" s="1940">
        <f ca="1">'FY21 UFR BTL 4929'!E5</f>
        <v>1837.7634854460871</v>
      </c>
      <c r="D13" s="292" t="s">
        <v>785</v>
      </c>
      <c r="E13" s="302"/>
      <c r="F13" s="303"/>
      <c r="G13" s="1361"/>
      <c r="H13" s="1385"/>
      <c r="I13" s="1397"/>
      <c r="J13" s="1398" t="s">
        <v>343</v>
      </c>
      <c r="K13" s="1399"/>
      <c r="M13" s="1385"/>
      <c r="N13" s="1397"/>
      <c r="O13" s="1398" t="s">
        <v>343</v>
      </c>
      <c r="P13" s="1399"/>
      <c r="R13" s="1385"/>
      <c r="S13" s="1397"/>
      <c r="T13" s="1398" t="s">
        <v>343</v>
      </c>
      <c r="U13" s="1399"/>
    </row>
    <row r="14" spans="2:21" ht="15" customHeight="1">
      <c r="B14" s="286" t="s">
        <v>589</v>
      </c>
      <c r="C14" s="1940">
        <f ca="1">'FY21 UFR BTL 4929'!O5</f>
        <v>190.3677447192934</v>
      </c>
      <c r="D14" s="292" t="s">
        <v>785</v>
      </c>
      <c r="E14" s="302"/>
      <c r="F14" s="303"/>
      <c r="G14" s="1361"/>
      <c r="H14" s="1389" t="str">
        <f>$B$13</f>
        <v>Occupancy (Per FTE)</v>
      </c>
      <c r="I14" s="1397"/>
      <c r="J14" s="311">
        <f ca="1">$C$13</f>
        <v>1837.7634854460871</v>
      </c>
      <c r="K14" s="1381">
        <f ca="1">J14*J9</f>
        <v>918.88174272304354</v>
      </c>
      <c r="M14" s="1389" t="str">
        <f>$B$13</f>
        <v>Occupancy (Per FTE)</v>
      </c>
      <c r="N14" s="1397"/>
      <c r="O14" s="311">
        <f ca="1">$C$13</f>
        <v>1837.7634854460871</v>
      </c>
      <c r="P14" s="1381">
        <f ca="1">O14*O9</f>
        <v>1286.434439812261</v>
      </c>
      <c r="R14" s="1389" t="str">
        <f>$B$13</f>
        <v>Occupancy (Per FTE)</v>
      </c>
      <c r="S14" s="1397"/>
      <c r="T14" s="311">
        <f ca="1">$C$13</f>
        <v>1837.7634854460871</v>
      </c>
      <c r="U14" s="1381">
        <f ca="1">T14*T9</f>
        <v>1653.9871369014784</v>
      </c>
    </row>
    <row r="15" spans="2:21" ht="15" customHeight="1">
      <c r="B15" s="287" t="s">
        <v>590</v>
      </c>
      <c r="C15" s="1940">
        <f>1203*(2%+1)</f>
        <v>1227.06</v>
      </c>
      <c r="D15" s="292" t="s">
        <v>787</v>
      </c>
      <c r="E15" s="302"/>
      <c r="F15" s="303"/>
      <c r="G15" s="1361"/>
      <c r="H15" s="1389" t="str">
        <f>$B$14</f>
        <v>Staff Training (per MA FTE)</v>
      </c>
      <c r="I15" s="1400"/>
      <c r="J15" s="311">
        <f ca="1">$C$14</f>
        <v>190.3677447192934</v>
      </c>
      <c r="K15" s="1381">
        <f ca="1">J15*SUM(J7:J7)</f>
        <v>38.073548943858682</v>
      </c>
      <c r="M15" s="1389" t="str">
        <f>$B$14</f>
        <v>Staff Training (per MA FTE)</v>
      </c>
      <c r="N15" s="1400"/>
      <c r="O15" s="311">
        <f ca="1">$C$14</f>
        <v>190.3677447192934</v>
      </c>
      <c r="P15" s="1381">
        <f ca="1">O15*SUM(O7:O7)</f>
        <v>76.147097887717365</v>
      </c>
      <c r="R15" s="1389" t="str">
        <f>$B$14</f>
        <v>Staff Training (per MA FTE)</v>
      </c>
      <c r="S15" s="1400"/>
      <c r="T15" s="311">
        <f ca="1">$C$14</f>
        <v>190.3677447192934</v>
      </c>
      <c r="U15" s="1381">
        <f ca="1">T15*SUM(T7:T7)</f>
        <v>114.22064683157603</v>
      </c>
    </row>
    <row r="16" spans="2:21" ht="15" customHeight="1">
      <c r="B16" s="288" t="s">
        <v>442</v>
      </c>
      <c r="C16" s="1460">
        <f>'M2021 BLS  53%ile'!D41</f>
        <v>0.12</v>
      </c>
      <c r="D16" s="324" t="str">
        <f>'SCM School-based Prevent 4936'!F20</f>
        <v>C.257 Benchmark</v>
      </c>
      <c r="E16" s="313"/>
      <c r="F16" s="314"/>
      <c r="G16" s="1363"/>
      <c r="H16" s="1389" t="str">
        <f>$B$15</f>
        <v>Program Supplies and Materials (per FTE)</v>
      </c>
      <c r="I16" s="1400"/>
      <c r="J16" s="311">
        <f>$C$15</f>
        <v>1227.06</v>
      </c>
      <c r="K16" s="1381">
        <f>J16*J9</f>
        <v>613.53</v>
      </c>
      <c r="M16" s="1389" t="str">
        <f>$B$15</f>
        <v>Program Supplies and Materials (per FTE)</v>
      </c>
      <c r="N16" s="1400"/>
      <c r="O16" s="311">
        <f>$C$15</f>
        <v>1227.06</v>
      </c>
      <c r="P16" s="1381">
        <f>O16*O9</f>
        <v>858.94199999999989</v>
      </c>
      <c r="R16" s="1389" t="str">
        <f>$B$15</f>
        <v>Program Supplies and Materials (per FTE)</v>
      </c>
      <c r="S16" s="1400"/>
      <c r="T16" s="311">
        <f>$C$15</f>
        <v>1227.06</v>
      </c>
      <c r="U16" s="1381">
        <f>T16*T9</f>
        <v>1104.354</v>
      </c>
    </row>
    <row r="17" spans="2:22" ht="15" customHeight="1" thickBot="1">
      <c r="B17" s="1943" t="s">
        <v>809</v>
      </c>
      <c r="C17" s="1944">
        <f>'FALL CAF 2022'!CI24</f>
        <v>2.7811565914169036E-2</v>
      </c>
      <c r="D17" s="1945" t="s">
        <v>786</v>
      </c>
      <c r="E17" s="1946"/>
      <c r="F17" s="1947"/>
      <c r="G17" s="1361"/>
      <c r="H17" s="1389"/>
      <c r="I17" s="1401"/>
      <c r="J17" s="1402"/>
      <c r="K17" s="1381"/>
      <c r="M17" s="1389"/>
      <c r="N17" s="1401"/>
      <c r="O17" s="1402"/>
      <c r="P17" s="1381"/>
      <c r="R17" s="1389"/>
      <c r="S17" s="1401"/>
      <c r="T17" s="1402"/>
      <c r="U17" s="1381"/>
    </row>
    <row r="18" spans="2:22" ht="15" customHeight="1" thickBot="1">
      <c r="B18" s="1364" t="s">
        <v>678</v>
      </c>
      <c r="C18" s="1364"/>
      <c r="D18" s="1364"/>
      <c r="E18" s="1364"/>
      <c r="F18" s="1364"/>
      <c r="G18" s="1317"/>
      <c r="H18" s="1393" t="s">
        <v>441</v>
      </c>
      <c r="I18" s="1394"/>
      <c r="J18" s="1403"/>
      <c r="K18" s="1396">
        <f ca="1">SUM(K12:K17)</f>
        <v>31179.4001775549</v>
      </c>
      <c r="M18" s="1393" t="s">
        <v>441</v>
      </c>
      <c r="N18" s="1394"/>
      <c r="O18" s="1403"/>
      <c r="P18" s="1396">
        <f ca="1">SUM(P12:P17)</f>
        <v>44475.149616675983</v>
      </c>
      <c r="R18" s="1393" t="s">
        <v>441</v>
      </c>
      <c r="S18" s="1394"/>
      <c r="T18" s="1403"/>
      <c r="U18" s="1396">
        <f ca="1">SUM(U12:U17)</f>
        <v>57770.899055797054</v>
      </c>
    </row>
    <row r="19" spans="2:22" ht="15" customHeight="1" thickTop="1">
      <c r="B19" s="1364" t="s">
        <v>677</v>
      </c>
      <c r="C19" s="1364"/>
      <c r="D19" s="1364"/>
      <c r="E19" s="1364"/>
      <c r="F19" s="1364"/>
      <c r="G19" s="1364"/>
      <c r="H19" s="1389" t="s">
        <v>442</v>
      </c>
      <c r="I19" s="1390">
        <f>C16</f>
        <v>0.12</v>
      </c>
      <c r="J19" s="1386"/>
      <c r="K19" s="1381">
        <f ca="1">K18*I19</f>
        <v>3741.528021306588</v>
      </c>
      <c r="M19" s="1389" t="s">
        <v>442</v>
      </c>
      <c r="N19" s="1390">
        <f>C16</f>
        <v>0.12</v>
      </c>
      <c r="O19" s="1386"/>
      <c r="P19" s="1381">
        <f ca="1">P18*N19</f>
        <v>5337.0179540011177</v>
      </c>
      <c r="R19" s="1389" t="s">
        <v>442</v>
      </c>
      <c r="S19" s="1390">
        <f>C16</f>
        <v>0.12</v>
      </c>
      <c r="T19" s="1386"/>
      <c r="U19" s="1381">
        <f ca="1">U18*S19</f>
        <v>6932.5078866956464</v>
      </c>
    </row>
    <row r="20" spans="2:22" ht="15" customHeight="1" thickBot="1">
      <c r="B20" s="1364" t="s">
        <v>594</v>
      </c>
      <c r="G20" s="1364"/>
      <c r="H20" s="1404" t="s">
        <v>18</v>
      </c>
      <c r="I20" s="1405"/>
      <c r="J20" s="1406"/>
      <c r="K20" s="1407">
        <f ca="1">K19+K18</f>
        <v>34920.928198861489</v>
      </c>
      <c r="M20" s="1404" t="s">
        <v>18</v>
      </c>
      <c r="N20" s="1405"/>
      <c r="O20" s="1406"/>
      <c r="P20" s="1407">
        <f ca="1">P19+P18</f>
        <v>49812.167570677098</v>
      </c>
      <c r="R20" s="1404" t="s">
        <v>18</v>
      </c>
      <c r="S20" s="1405"/>
      <c r="T20" s="1406"/>
      <c r="U20" s="1407">
        <f ca="1">U19+U18</f>
        <v>64703.4069424927</v>
      </c>
    </row>
    <row r="21" spans="2:22" ht="15" customHeight="1" thickTop="1" thickBot="1">
      <c r="B21" s="1364" t="s">
        <v>595</v>
      </c>
      <c r="G21" s="1364"/>
      <c r="H21" s="1408" t="s">
        <v>119</v>
      </c>
      <c r="I21" s="1937">
        <f>C17</f>
        <v>2.7811565914169036E-2</v>
      </c>
      <c r="J21" s="1386"/>
      <c r="K21" s="1392">
        <f ca="1">(K20-K9)*I21</f>
        <v>314.47845498306361</v>
      </c>
      <c r="M21" s="1408" t="s">
        <v>119</v>
      </c>
      <c r="N21" s="1937">
        <f>I21</f>
        <v>2.7811565914169036E-2</v>
      </c>
      <c r="O21" s="1386"/>
      <c r="P21" s="1392">
        <f ca="1">(P20-P9)*N21</f>
        <v>448.16680152325756</v>
      </c>
      <c r="R21" s="1408" t="s">
        <v>119</v>
      </c>
      <c r="S21" s="1390"/>
      <c r="T21" s="1938">
        <f>C17</f>
        <v>2.7811565914169036E-2</v>
      </c>
      <c r="U21" s="1392">
        <f ca="1">(U20-U9)*I21</f>
        <v>581.85514806345122</v>
      </c>
    </row>
    <row r="22" spans="2:22" ht="15" customHeight="1" thickBot="1">
      <c r="C22" s="1364"/>
      <c r="H22" s="1409" t="s">
        <v>560</v>
      </c>
      <c r="I22" s="1410"/>
      <c r="J22" s="1411"/>
      <c r="K22" s="1412">
        <f ca="1">SUM(K20:K21)</f>
        <v>35235.406653844555</v>
      </c>
      <c r="M22" s="1409" t="s">
        <v>560</v>
      </c>
      <c r="N22" s="1410"/>
      <c r="O22" s="1411"/>
      <c r="P22" s="1412">
        <f ca="1">SUM(P20:P21)</f>
        <v>50260.334372200356</v>
      </c>
      <c r="R22" s="1413"/>
      <c r="S22" s="1391"/>
      <c r="T22" s="1414"/>
      <c r="U22" s="1392"/>
    </row>
    <row r="23" spans="2:22" ht="15" customHeight="1" thickBot="1">
      <c r="C23" s="1364"/>
      <c r="H23" s="1424" t="s">
        <v>596</v>
      </c>
      <c r="I23" s="1425"/>
      <c r="J23" s="1426"/>
      <c r="K23" s="1427">
        <f ca="1">K22/K3</f>
        <v>2936.2838878203797</v>
      </c>
      <c r="M23" s="1424" t="s">
        <v>596</v>
      </c>
      <c r="N23" s="1425"/>
      <c r="O23" s="1426"/>
      <c r="P23" s="1427">
        <f ca="1">P22/P3</f>
        <v>4188.3611976833627</v>
      </c>
      <c r="R23" s="1409" t="s">
        <v>560</v>
      </c>
      <c r="S23" s="1410"/>
      <c r="T23" s="1411"/>
      <c r="U23" s="1412">
        <f ca="1">U20+U21+U22</f>
        <v>65285.262090556149</v>
      </c>
    </row>
    <row r="24" spans="2:22" ht="15" customHeight="1" thickBot="1">
      <c r="H24" s="1365"/>
      <c r="I24" s="1362"/>
      <c r="J24" s="1366" t="s">
        <v>365</v>
      </c>
      <c r="K24" s="1366">
        <v>2562</v>
      </c>
      <c r="M24" s="1365"/>
      <c r="N24" s="1362"/>
      <c r="O24" s="1366" t="s">
        <v>365</v>
      </c>
      <c r="P24" s="1366">
        <v>3611</v>
      </c>
      <c r="R24" s="1424" t="s">
        <v>596</v>
      </c>
      <c r="S24" s="1425"/>
      <c r="T24" s="1426"/>
      <c r="U24" s="1427">
        <f ca="1">U23/U3</f>
        <v>5440.438507546346</v>
      </c>
    </row>
    <row r="25" spans="2:22" ht="15" customHeight="1" thickBot="1">
      <c r="J25" s="1366" t="s">
        <v>367</v>
      </c>
      <c r="K25" s="1367">
        <f ca="1">(K23-K24)/K24</f>
        <v>0.1460905104685323</v>
      </c>
      <c r="O25" s="1366" t="s">
        <v>367</v>
      </c>
      <c r="P25" s="1367">
        <f ca="1">(P23-P24)/P24</f>
        <v>0.15988955903720928</v>
      </c>
      <c r="T25" s="1366" t="s">
        <v>365</v>
      </c>
      <c r="U25" s="1508">
        <v>4659</v>
      </c>
    </row>
    <row r="26" spans="2:22" ht="15" customHeight="1" thickBot="1">
      <c r="B26" s="1438" t="s">
        <v>558</v>
      </c>
      <c r="C26" s="1439" t="s">
        <v>424</v>
      </c>
      <c r="D26" s="1438" t="s">
        <v>559</v>
      </c>
      <c r="E26" s="1438" t="s">
        <v>490</v>
      </c>
      <c r="F26" s="1438" t="s">
        <v>560</v>
      </c>
      <c r="K26" s="1368"/>
      <c r="T26" s="1366" t="s">
        <v>367</v>
      </c>
      <c r="U26" s="1367">
        <f ca="1">(U24-U25)/U25</f>
        <v>0.16772665970086845</v>
      </c>
    </row>
    <row r="27" spans="2:22" ht="15" customHeight="1" thickBot="1">
      <c r="B27" s="1429" t="s">
        <v>564</v>
      </c>
      <c r="C27" s="1430" t="s">
        <v>565</v>
      </c>
      <c r="D27" s="1431">
        <v>0.2</v>
      </c>
      <c r="E27" s="1432">
        <f ca="1">K23</f>
        <v>2936.2838878203797</v>
      </c>
      <c r="F27" s="1432">
        <f ca="1">E27*12</f>
        <v>35235.406653844555</v>
      </c>
      <c r="H27" s="3076" t="s">
        <v>598</v>
      </c>
      <c r="I27" s="3077"/>
      <c r="J27" s="3077"/>
      <c r="K27" s="3078"/>
      <c r="M27" s="3076" t="s">
        <v>599</v>
      </c>
      <c r="N27" s="3077"/>
      <c r="O27" s="3077"/>
      <c r="P27" s="3078"/>
    </row>
    <row r="28" spans="2:22" ht="15" customHeight="1" thickBot="1">
      <c r="B28" s="1433" t="s">
        <v>566</v>
      </c>
      <c r="C28" s="1434" t="s">
        <v>567</v>
      </c>
      <c r="D28" s="1435">
        <v>0.4</v>
      </c>
      <c r="E28" s="1432">
        <f ca="1">P23</f>
        <v>4188.3611976833627</v>
      </c>
      <c r="F28" s="1432">
        <f t="shared" ref="F28:F37" ca="1" si="1">E28*12</f>
        <v>50260.334372200348</v>
      </c>
      <c r="H28" s="1369" t="s">
        <v>561</v>
      </c>
      <c r="I28" s="1370" t="s">
        <v>562</v>
      </c>
      <c r="J28" s="1370" t="s">
        <v>563</v>
      </c>
      <c r="K28" s="1371">
        <v>12</v>
      </c>
      <c r="M28" s="1369" t="s">
        <v>561</v>
      </c>
      <c r="N28" s="1370" t="s">
        <v>562</v>
      </c>
      <c r="O28" s="1370" t="s">
        <v>563</v>
      </c>
      <c r="P28" s="1371">
        <v>12</v>
      </c>
      <c r="R28" s="3076" t="s">
        <v>600</v>
      </c>
      <c r="S28" s="3077"/>
      <c r="T28" s="3077"/>
      <c r="U28" s="3077"/>
      <c r="V28" s="3078"/>
    </row>
    <row r="29" spans="2:22" ht="15" customHeight="1">
      <c r="B29" s="1433" t="s">
        <v>569</v>
      </c>
      <c r="C29" s="1434" t="s">
        <v>570</v>
      </c>
      <c r="D29" s="1435">
        <v>0.6</v>
      </c>
      <c r="E29" s="1432">
        <f ca="1">U24</f>
        <v>5440.438507546346</v>
      </c>
      <c r="F29" s="1432">
        <f t="shared" ca="1" si="1"/>
        <v>65285.262090556149</v>
      </c>
      <c r="H29" s="1372"/>
      <c r="I29" s="1373"/>
      <c r="J29" s="1374"/>
      <c r="K29" s="1375"/>
      <c r="M29" s="1372"/>
      <c r="N29" s="1373"/>
      <c r="O29" s="1374"/>
      <c r="P29" s="1375"/>
      <c r="R29" s="1369" t="s">
        <v>561</v>
      </c>
      <c r="S29" s="1419"/>
      <c r="T29" s="1370" t="s">
        <v>562</v>
      </c>
      <c r="U29" s="1370" t="s">
        <v>563</v>
      </c>
      <c r="V29" s="1371">
        <v>12</v>
      </c>
    </row>
    <row r="30" spans="2:22" ht="15" customHeight="1">
      <c r="B30" s="1433" t="s">
        <v>572</v>
      </c>
      <c r="C30" s="1434" t="s">
        <v>573</v>
      </c>
      <c r="D30" s="1435">
        <v>0.8</v>
      </c>
      <c r="E30" s="1432">
        <f ca="1">K49</f>
        <v>6692.5158174093294</v>
      </c>
      <c r="F30" s="1432">
        <f t="shared" ca="1" si="1"/>
        <v>80310.18980891195</v>
      </c>
      <c r="H30" s="1376" t="s">
        <v>23</v>
      </c>
      <c r="I30" s="1377" t="s">
        <v>240</v>
      </c>
      <c r="J30" s="1377" t="s">
        <v>6</v>
      </c>
      <c r="K30" s="1378" t="s">
        <v>7</v>
      </c>
      <c r="M30" s="1376" t="s">
        <v>23</v>
      </c>
      <c r="N30" s="1377" t="s">
        <v>240</v>
      </c>
      <c r="O30" s="1377" t="s">
        <v>6</v>
      </c>
      <c r="P30" s="1378" t="s">
        <v>7</v>
      </c>
      <c r="R30" s="1372"/>
      <c r="S30" s="1397"/>
      <c r="T30" s="1373"/>
      <c r="U30" s="1374"/>
      <c r="V30" s="1375"/>
    </row>
    <row r="31" spans="2:22" ht="15" customHeight="1">
      <c r="B31" s="1507" t="s">
        <v>575</v>
      </c>
      <c r="C31" s="1503" t="s">
        <v>576</v>
      </c>
      <c r="D31" s="1504">
        <v>1</v>
      </c>
      <c r="E31" s="1505">
        <f ca="1">P49</f>
        <v>7944.593127272311</v>
      </c>
      <c r="F31" s="1505">
        <f t="shared" ca="1" si="1"/>
        <v>95335.117527267736</v>
      </c>
      <c r="H31" s="287" t="str">
        <f>$B$4</f>
        <v>Program Manager</v>
      </c>
      <c r="I31" s="1379">
        <f>$C$4</f>
        <v>72974.720000000001</v>
      </c>
      <c r="J31" s="1380">
        <f>$C$8</f>
        <v>0.05</v>
      </c>
      <c r="K31" s="1381">
        <f>I31*J31</f>
        <v>3648.7360000000003</v>
      </c>
      <c r="M31" s="287" t="str">
        <f>$B$4</f>
        <v>Program Manager</v>
      </c>
      <c r="N31" s="1379">
        <f>$C$4</f>
        <v>72974.720000000001</v>
      </c>
      <c r="O31" s="1380">
        <f>$C$8</f>
        <v>0.05</v>
      </c>
      <c r="P31" s="1381">
        <f>N31*O31</f>
        <v>3648.7360000000003</v>
      </c>
      <c r="R31" s="1376" t="s">
        <v>23</v>
      </c>
      <c r="S31" s="1382"/>
      <c r="T31" s="1377" t="s">
        <v>240</v>
      </c>
      <c r="U31" s="1377" t="s">
        <v>6</v>
      </c>
      <c r="V31" s="1378" t="s">
        <v>7</v>
      </c>
    </row>
    <row r="32" spans="2:22" ht="15" customHeight="1">
      <c r="B32" s="1433" t="s">
        <v>577</v>
      </c>
      <c r="C32" s="1434" t="s">
        <v>578</v>
      </c>
      <c r="D32" s="1435">
        <v>1.2</v>
      </c>
      <c r="E32" s="1432">
        <f ca="1">$P$49*D32</f>
        <v>9533.5117527267721</v>
      </c>
      <c r="F32" s="1432">
        <f t="shared" ca="1" si="1"/>
        <v>114402.14103272127</v>
      </c>
      <c r="H32" s="287" t="str">
        <f>$B$5</f>
        <v xml:space="preserve">Medical Assistant </v>
      </c>
      <c r="I32" s="1379">
        <f>$C$5</f>
        <v>50421.529600000002</v>
      </c>
      <c r="J32" s="1380">
        <f>D30</f>
        <v>0.8</v>
      </c>
      <c r="K32" s="1381">
        <f>I32*J32</f>
        <v>40337.223680000003</v>
      </c>
      <c r="M32" s="287" t="str">
        <f>$B$5</f>
        <v xml:space="preserve">Medical Assistant </v>
      </c>
      <c r="N32" s="1379">
        <f>$C$5</f>
        <v>50421.529600000002</v>
      </c>
      <c r="O32" s="1417">
        <f>D31</f>
        <v>1</v>
      </c>
      <c r="P32" s="1381">
        <f>N32*O32</f>
        <v>50421.529600000002</v>
      </c>
      <c r="R32" s="287" t="str">
        <f>$B$4</f>
        <v>Program Manager</v>
      </c>
      <c r="S32" s="1420"/>
      <c r="T32" s="1379">
        <f>$C$4</f>
        <v>72974.720000000001</v>
      </c>
      <c r="U32" s="1380">
        <f>C8/5</f>
        <v>0.01</v>
      </c>
      <c r="V32" s="1381">
        <f>T32*U32</f>
        <v>729.74720000000002</v>
      </c>
    </row>
    <row r="33" spans="2:22" ht="18.75" customHeight="1">
      <c r="B33" s="1433" t="s">
        <v>579</v>
      </c>
      <c r="C33" s="1434" t="s">
        <v>580</v>
      </c>
      <c r="D33" s="1435">
        <v>1.4</v>
      </c>
      <c r="E33" s="1432">
        <f t="shared" ref="E33:E36" ca="1" si="2">$P$49*D33</f>
        <v>11122.430378181234</v>
      </c>
      <c r="F33" s="1432">
        <f t="shared" ca="1" si="1"/>
        <v>133469.16453817481</v>
      </c>
      <c r="H33" s="287" t="str">
        <f>$B$6</f>
        <v>Clerical Support</v>
      </c>
      <c r="I33" s="1379">
        <f>$C$6</f>
        <v>39521.664000000004</v>
      </c>
      <c r="J33" s="1380">
        <f>$C$10</f>
        <v>0.25</v>
      </c>
      <c r="K33" s="1381">
        <f>I33*J33</f>
        <v>9880.4160000000011</v>
      </c>
      <c r="M33" s="287" t="str">
        <f>$B$6</f>
        <v>Clerical Support</v>
      </c>
      <c r="N33" s="1379">
        <f>$C$6</f>
        <v>39521.664000000004</v>
      </c>
      <c r="O33" s="1380">
        <f>$C$10</f>
        <v>0.25</v>
      </c>
      <c r="P33" s="1381">
        <f>N33*O33</f>
        <v>9880.4160000000011</v>
      </c>
      <c r="R33" s="287" t="str">
        <f>$B$5</f>
        <v xml:space="preserve">Medical Assistant </v>
      </c>
      <c r="S33" s="1420"/>
      <c r="T33" s="1379">
        <f>$C$5</f>
        <v>50421.529600000002</v>
      </c>
      <c r="U33" s="1380">
        <f>C9/5</f>
        <v>0.2</v>
      </c>
      <c r="V33" s="1381">
        <f>T33*U33</f>
        <v>10084.305920000001</v>
      </c>
    </row>
    <row r="34" spans="2:22" ht="15" customHeight="1">
      <c r="B34" s="1433" t="s">
        <v>581</v>
      </c>
      <c r="C34" s="1434" t="s">
        <v>582</v>
      </c>
      <c r="D34" s="1435">
        <v>1.6</v>
      </c>
      <c r="E34" s="1432">
        <f t="shared" ca="1" si="2"/>
        <v>12711.349003635698</v>
      </c>
      <c r="F34" s="1432">
        <f t="shared" ca="1" si="1"/>
        <v>152536.18804362838</v>
      </c>
      <c r="H34" s="1376" t="s">
        <v>12</v>
      </c>
      <c r="I34" s="1382"/>
      <c r="J34" s="1383">
        <f>SUM(J31:J33)</f>
        <v>1.1000000000000001</v>
      </c>
      <c r="K34" s="1384">
        <f>SUM(K31:K33)</f>
        <v>53866.375679999997</v>
      </c>
      <c r="M34" s="1376" t="s">
        <v>12</v>
      </c>
      <c r="N34" s="1382"/>
      <c r="O34" s="1383">
        <f>SUM(O31:O33)</f>
        <v>1.3</v>
      </c>
      <c r="P34" s="1384">
        <f>SUM(P31:P33)</f>
        <v>63950.681599999996</v>
      </c>
      <c r="R34" s="287" t="str">
        <f>$B$6</f>
        <v>Clerical Support</v>
      </c>
      <c r="S34" s="1420"/>
      <c r="T34" s="1379">
        <f>$C$6</f>
        <v>39521.664000000004</v>
      </c>
      <c r="U34" s="1380">
        <f>C10/5</f>
        <v>0.05</v>
      </c>
      <c r="V34" s="1381">
        <f>T34*U34</f>
        <v>1976.0832000000003</v>
      </c>
    </row>
    <row r="35" spans="2:22" ht="15" customHeight="1">
      <c r="B35" s="1433" t="s">
        <v>583</v>
      </c>
      <c r="C35" s="1434" t="s">
        <v>584</v>
      </c>
      <c r="D35" s="1435">
        <v>1.8</v>
      </c>
      <c r="E35" s="1432">
        <f t="shared" ca="1" si="2"/>
        <v>14300.26762909016</v>
      </c>
      <c r="F35" s="1432">
        <f t="shared" ca="1" si="1"/>
        <v>171603.21154908193</v>
      </c>
      <c r="H35" s="1385"/>
      <c r="I35" s="1386"/>
      <c r="J35" s="1387"/>
      <c r="K35" s="1388"/>
      <c r="M35" s="1385"/>
      <c r="N35" s="1386"/>
      <c r="O35" s="1387"/>
      <c r="P35" s="1388"/>
      <c r="R35" s="1376" t="s">
        <v>12</v>
      </c>
      <c r="S35" s="1382"/>
      <c r="T35" s="1382"/>
      <c r="U35" s="1383">
        <f>SUM(U32:U34)</f>
        <v>0.26</v>
      </c>
      <c r="V35" s="1384">
        <f>SUM(V32:V34)</f>
        <v>12790.136320000001</v>
      </c>
    </row>
    <row r="36" spans="2:22" ht="15" customHeight="1">
      <c r="B36" s="1433" t="s">
        <v>585</v>
      </c>
      <c r="C36" s="1434" t="s">
        <v>586</v>
      </c>
      <c r="D36" s="1435">
        <v>2</v>
      </c>
      <c r="E36" s="1432">
        <f t="shared" ca="1" si="2"/>
        <v>15889.186254544622</v>
      </c>
      <c r="F36" s="1432">
        <f t="shared" ca="1" si="1"/>
        <v>190670.23505453547</v>
      </c>
      <c r="H36" s="1389" t="s">
        <v>440</v>
      </c>
      <c r="I36" s="1390">
        <f>C12</f>
        <v>0.25390000000000001</v>
      </c>
      <c r="J36" s="1386"/>
      <c r="K36" s="1381">
        <f>I36*K34</f>
        <v>13676.672785152001</v>
      </c>
      <c r="M36" s="1389" t="s">
        <v>440</v>
      </c>
      <c r="N36" s="1390">
        <f>C12</f>
        <v>0.25390000000000001</v>
      </c>
      <c r="O36" s="1386"/>
      <c r="P36" s="1381">
        <f>N36*P34</f>
        <v>16237.07805824</v>
      </c>
      <c r="R36" s="1385"/>
      <c r="S36" s="1387"/>
      <c r="T36" s="1386"/>
      <c r="U36" s="1387"/>
      <c r="V36" s="1388"/>
    </row>
    <row r="37" spans="2:22" ht="15" customHeight="1" thickBot="1">
      <c r="B37" s="3399" t="s">
        <v>588</v>
      </c>
      <c r="C37" s="3400"/>
      <c r="D37" s="1436">
        <f>D27</f>
        <v>0.2</v>
      </c>
      <c r="E37" s="1432">
        <f ca="1">V50</f>
        <v>1588.9186254544629</v>
      </c>
      <c r="F37" s="1437">
        <f t="shared" ca="1" si="1"/>
        <v>19067.023505453555</v>
      </c>
      <c r="H37" s="1393" t="s">
        <v>250</v>
      </c>
      <c r="I37" s="1394"/>
      <c r="J37" s="1395"/>
      <c r="K37" s="1396">
        <f>SUM(K34:K36)</f>
        <v>67543.048465151995</v>
      </c>
      <c r="M37" s="1393" t="s">
        <v>250</v>
      </c>
      <c r="N37" s="1394"/>
      <c r="O37" s="1395"/>
      <c r="P37" s="1396">
        <f>SUM(P34:P36)</f>
        <v>80187.75965824</v>
      </c>
      <c r="R37" s="1389" t="s">
        <v>440</v>
      </c>
      <c r="S37" s="1386"/>
      <c r="T37" s="1390">
        <f>C12</f>
        <v>0.25390000000000001</v>
      </c>
      <c r="U37" s="1386"/>
      <c r="V37" s="1381">
        <f>T37*V35</f>
        <v>3247.4156116480008</v>
      </c>
    </row>
    <row r="38" spans="2:22" ht="15" customHeight="1" thickTop="1" thickBot="1">
      <c r="H38" s="1385"/>
      <c r="I38" s="1397"/>
      <c r="J38" s="1398" t="s">
        <v>343</v>
      </c>
      <c r="K38" s="1399"/>
      <c r="M38" s="1385"/>
      <c r="N38" s="1397"/>
      <c r="O38" s="1398" t="s">
        <v>343</v>
      </c>
      <c r="P38" s="1399"/>
      <c r="R38" s="1393" t="s">
        <v>250</v>
      </c>
      <c r="S38" s="1403"/>
      <c r="T38" s="1394"/>
      <c r="U38" s="1395"/>
      <c r="V38" s="1396">
        <f>SUM(V35:V37)</f>
        <v>16037.551931648002</v>
      </c>
    </row>
    <row r="39" spans="2:22" ht="15" customHeight="1" thickTop="1">
      <c r="H39" s="1389" t="str">
        <f>$B$13</f>
        <v>Occupancy (Per FTE)</v>
      </c>
      <c r="I39" s="1397"/>
      <c r="J39" s="311">
        <f ca="1">$C$13</f>
        <v>1837.7634854460871</v>
      </c>
      <c r="K39" s="1381">
        <f ca="1">J39*J34</f>
        <v>2021.539833990696</v>
      </c>
      <c r="M39" s="1389" t="str">
        <f>$B$13</f>
        <v>Occupancy (Per FTE)</v>
      </c>
      <c r="N39" s="1397"/>
      <c r="O39" s="311">
        <f ca="1">$C$13</f>
        <v>1837.7634854460871</v>
      </c>
      <c r="P39" s="1381">
        <f ca="1">O39*O34</f>
        <v>2389.0925310799134</v>
      </c>
      <c r="R39" s="1385"/>
      <c r="S39" s="1387"/>
      <c r="T39" s="1397"/>
      <c r="U39" s="1398" t="s">
        <v>343</v>
      </c>
      <c r="V39" s="1399"/>
    </row>
    <row r="40" spans="2:22" ht="15" customHeight="1">
      <c r="H40" s="1389" t="str">
        <f>$B$14</f>
        <v>Staff Training (per MA FTE)</v>
      </c>
      <c r="I40" s="1400"/>
      <c r="J40" s="311">
        <f ca="1">$C$14</f>
        <v>190.3677447192934</v>
      </c>
      <c r="K40" s="1381">
        <f ca="1">J40*SUM(J32:J32)</f>
        <v>152.29419577543473</v>
      </c>
      <c r="M40" s="1389" t="str">
        <f>$B$14</f>
        <v>Staff Training (per MA FTE)</v>
      </c>
      <c r="N40" s="1400"/>
      <c r="O40" s="311">
        <f ca="1">$C$14</f>
        <v>190.3677447192934</v>
      </c>
      <c r="P40" s="1381">
        <f ca="1">O40*SUM(O32:O32)</f>
        <v>190.3677447192934</v>
      </c>
      <c r="R40" s="1389" t="str">
        <f>$B$13</f>
        <v>Occupancy (Per FTE)</v>
      </c>
      <c r="S40" s="1386"/>
      <c r="T40" s="1397"/>
      <c r="U40" s="311">
        <f ca="1">$C$13</f>
        <v>1837.7634854460871</v>
      </c>
      <c r="V40" s="1381">
        <f ca="1">U40*U35</f>
        <v>477.81850621598267</v>
      </c>
    </row>
    <row r="41" spans="2:22" ht="15" customHeight="1">
      <c r="H41" s="1389" t="str">
        <f>$B$15</f>
        <v>Program Supplies and Materials (per FTE)</v>
      </c>
      <c r="I41" s="1400"/>
      <c r="J41" s="311">
        <f>$C$15</f>
        <v>1227.06</v>
      </c>
      <c r="K41" s="1381">
        <f>J41*J34</f>
        <v>1349.7660000000001</v>
      </c>
      <c r="M41" s="1389" t="str">
        <f>$B$15</f>
        <v>Program Supplies and Materials (per FTE)</v>
      </c>
      <c r="N41" s="1400"/>
      <c r="O41" s="311">
        <f>$C$15</f>
        <v>1227.06</v>
      </c>
      <c r="P41" s="1381">
        <f>O41*O34</f>
        <v>1595.1779999999999</v>
      </c>
      <c r="R41" s="1389" t="str">
        <f>$B$14</f>
        <v>Staff Training (per MA FTE)</v>
      </c>
      <c r="S41" s="1386"/>
      <c r="T41" s="1400"/>
      <c r="U41" s="311">
        <f ca="1">$C$14</f>
        <v>190.3677447192934</v>
      </c>
      <c r="V41" s="1381">
        <f ca="1">U41*SUM(U33:U33)</f>
        <v>38.073548943858682</v>
      </c>
    </row>
    <row r="42" spans="2:22" ht="15" customHeight="1">
      <c r="H42" s="1389"/>
      <c r="I42" s="1401"/>
      <c r="J42" s="1402"/>
      <c r="K42" s="1381"/>
      <c r="M42" s="1389"/>
      <c r="N42" s="1401"/>
      <c r="O42" s="1402"/>
      <c r="P42" s="1381"/>
      <c r="R42" s="1389" t="str">
        <f>$B$15</f>
        <v>Program Supplies and Materials (per FTE)</v>
      </c>
      <c r="S42" s="1386"/>
      <c r="T42" s="1400"/>
      <c r="U42" s="311">
        <f>$C$15</f>
        <v>1227.06</v>
      </c>
      <c r="V42" s="1381">
        <f>U42*U35</f>
        <v>319.03559999999999</v>
      </c>
    </row>
    <row r="43" spans="2:22" ht="16.5" customHeight="1" thickBot="1">
      <c r="H43" s="1393" t="s">
        <v>441</v>
      </c>
      <c r="I43" s="1394"/>
      <c r="J43" s="1403"/>
      <c r="K43" s="1396">
        <f ca="1">SUM(K37:K42)</f>
        <v>71066.648494918132</v>
      </c>
      <c r="M43" s="1393" t="s">
        <v>441</v>
      </c>
      <c r="N43" s="1394"/>
      <c r="O43" s="1403"/>
      <c r="P43" s="1396">
        <f ca="1">SUM(P37:P42)</f>
        <v>84362.397934039196</v>
      </c>
      <c r="R43" s="1389"/>
      <c r="S43" s="1386"/>
      <c r="T43" s="1401"/>
      <c r="U43" s="1402"/>
      <c r="V43" s="1381"/>
    </row>
    <row r="44" spans="2:22" ht="15" customHeight="1" thickTop="1" thickBot="1">
      <c r="H44" s="1389" t="s">
        <v>442</v>
      </c>
      <c r="I44" s="1390">
        <f>C16</f>
        <v>0.12</v>
      </c>
      <c r="J44" s="1386"/>
      <c r="K44" s="1381">
        <f ca="1">K43*I44</f>
        <v>8527.9978193901752</v>
      </c>
      <c r="M44" s="1389" t="s">
        <v>442</v>
      </c>
      <c r="N44" s="1390">
        <f>C16</f>
        <v>0.12</v>
      </c>
      <c r="O44" s="1386"/>
      <c r="P44" s="1381">
        <f ca="1">P43*N44</f>
        <v>10123.487752084704</v>
      </c>
      <c r="R44" s="1393" t="s">
        <v>441</v>
      </c>
      <c r="S44" s="1403"/>
      <c r="T44" s="1394"/>
      <c r="U44" s="1403"/>
      <c r="V44" s="1396">
        <f ca="1">SUM(V38:V43)</f>
        <v>16872.479586807844</v>
      </c>
    </row>
    <row r="45" spans="2:22" ht="15" customHeight="1" thickTop="1" thickBot="1">
      <c r="H45" s="1404" t="s">
        <v>18</v>
      </c>
      <c r="I45" s="1405"/>
      <c r="J45" s="1406"/>
      <c r="K45" s="1407">
        <f ca="1">K44+K43</f>
        <v>79594.646314308309</v>
      </c>
      <c r="M45" s="1404" t="s">
        <v>18</v>
      </c>
      <c r="N45" s="1405"/>
      <c r="O45" s="1406"/>
      <c r="P45" s="1407">
        <f ca="1">P44+P43</f>
        <v>94485.885686123904</v>
      </c>
      <c r="R45" s="1389" t="s">
        <v>442</v>
      </c>
      <c r="S45" s="1386"/>
      <c r="T45" s="1390">
        <f>C16</f>
        <v>0.12</v>
      </c>
      <c r="U45" s="1386"/>
      <c r="V45" s="1381">
        <f ca="1">V44*T45</f>
        <v>2024.6975504169411</v>
      </c>
    </row>
    <row r="46" spans="2:22" ht="15" customHeight="1" thickTop="1" thickBot="1">
      <c r="H46" s="1408" t="s">
        <v>119</v>
      </c>
      <c r="I46" s="1938">
        <f>C17</f>
        <v>2.7811565914169036E-2</v>
      </c>
      <c r="J46" s="1386"/>
      <c r="K46" s="1392">
        <f ca="1">(K45-K34)*I21</f>
        <v>715.54349460364517</v>
      </c>
      <c r="M46" s="1408" t="s">
        <v>119</v>
      </c>
      <c r="N46" s="1937">
        <f>C17</f>
        <v>2.7811565914169036E-2</v>
      </c>
      <c r="O46" s="1386"/>
      <c r="P46" s="1392">
        <f ca="1">(P45-P34)*N46</f>
        <v>849.23184114383866</v>
      </c>
      <c r="R46" s="1404" t="s">
        <v>18</v>
      </c>
      <c r="S46" s="1421"/>
      <c r="T46" s="1405"/>
      <c r="U46" s="1406"/>
      <c r="V46" s="1407">
        <f ca="1">V45+V44</f>
        <v>18897.177137224786</v>
      </c>
    </row>
    <row r="47" spans="2:22" ht="15" customHeight="1" thickTop="1" thickBot="1">
      <c r="B47" s="1317"/>
      <c r="C47" s="1317"/>
      <c r="D47" s="1317"/>
      <c r="E47" s="1317"/>
      <c r="F47" s="1317"/>
      <c r="H47" s="1413"/>
      <c r="I47" s="1391"/>
      <c r="J47" s="1414"/>
      <c r="K47" s="1392"/>
      <c r="M47" s="1413"/>
      <c r="N47" s="1391"/>
      <c r="O47" s="1418"/>
      <c r="P47" s="1392"/>
      <c r="R47" s="1408" t="s">
        <v>119</v>
      </c>
      <c r="S47" s="1422"/>
      <c r="T47" s="1937">
        <f>C17</f>
        <v>2.7811565914169036E-2</v>
      </c>
      <c r="U47" s="1386"/>
      <c r="V47" s="1392">
        <f ca="1">(V46-V35)*T47</f>
        <v>169.84636822876783</v>
      </c>
    </row>
    <row r="48" spans="2:22" ht="15" customHeight="1" thickBot="1">
      <c r="H48" s="1409" t="s">
        <v>560</v>
      </c>
      <c r="I48" s="1410"/>
      <c r="J48" s="1411"/>
      <c r="K48" s="1412">
        <f ca="1">K45+K46+K47</f>
        <v>80310.18980891195</v>
      </c>
      <c r="M48" s="1409" t="s">
        <v>560</v>
      </c>
      <c r="N48" s="1410"/>
      <c r="O48" s="1411"/>
      <c r="P48" s="1412">
        <f ca="1">P45+P46+P47</f>
        <v>95335.117527267736</v>
      </c>
      <c r="R48" s="1413"/>
      <c r="S48" s="1422"/>
      <c r="T48" s="1391"/>
      <c r="U48" s="1414"/>
      <c r="V48" s="1392"/>
    </row>
    <row r="49" spans="2:24" ht="15" customHeight="1" thickBot="1">
      <c r="H49" s="1424" t="s">
        <v>596</v>
      </c>
      <c r="I49" s="1425"/>
      <c r="J49" s="1426"/>
      <c r="K49" s="1427">
        <f ca="1">K48/K28</f>
        <v>6692.5158174093294</v>
      </c>
      <c r="M49" s="1424" t="s">
        <v>596</v>
      </c>
      <c r="N49" s="1425"/>
      <c r="O49" s="1426"/>
      <c r="P49" s="1427">
        <f ca="1">P48/P28</f>
        <v>7944.593127272311</v>
      </c>
      <c r="R49" s="1409" t="s">
        <v>560</v>
      </c>
      <c r="S49" s="1423"/>
      <c r="T49" s="1410"/>
      <c r="U49" s="1411"/>
      <c r="V49" s="1412">
        <f ca="1">V46+V47+V48</f>
        <v>19067.023505453555</v>
      </c>
    </row>
    <row r="50" spans="2:24" s="1317" customFormat="1" ht="15" customHeight="1" thickBot="1">
      <c r="B50" s="1244"/>
      <c r="C50" s="1244"/>
      <c r="D50" s="1244"/>
      <c r="E50" s="1244"/>
      <c r="F50" s="1244"/>
      <c r="G50" s="1244"/>
      <c r="H50" s="1244"/>
      <c r="I50" s="1244"/>
      <c r="J50" s="1366" t="s">
        <v>365</v>
      </c>
      <c r="K50" s="1366">
        <v>5708</v>
      </c>
      <c r="L50" s="1244"/>
      <c r="M50" s="1244"/>
      <c r="N50" s="1244"/>
      <c r="O50" s="1366" t="s">
        <v>365</v>
      </c>
      <c r="P50" s="1366">
        <v>6757</v>
      </c>
      <c r="Q50" s="1244"/>
      <c r="R50" s="1424" t="s">
        <v>596</v>
      </c>
      <c r="S50" s="1428"/>
      <c r="T50" s="1425"/>
      <c r="U50" s="1426"/>
      <c r="V50" s="1427">
        <f ca="1">V49/V29</f>
        <v>1588.9186254544629</v>
      </c>
    </row>
    <row r="51" spans="2:24" ht="15" customHeight="1">
      <c r="G51" s="1317"/>
      <c r="J51" s="1366" t="s">
        <v>367</v>
      </c>
      <c r="K51" s="1367">
        <f ca="1">(K49-K50)/K50</f>
        <v>0.17247999604227915</v>
      </c>
      <c r="L51" s="1317"/>
      <c r="O51" s="1366" t="s">
        <v>367</v>
      </c>
      <c r="P51" s="1367">
        <f ca="1">(P49-P50)/P50</f>
        <v>0.17575745556790159</v>
      </c>
      <c r="Q51" s="1317"/>
      <c r="U51" s="1366" t="s">
        <v>365</v>
      </c>
      <c r="V51" s="1366">
        <v>1351</v>
      </c>
    </row>
    <row r="52" spans="2:24" ht="15" customHeight="1">
      <c r="U52" s="1366" t="s">
        <v>367</v>
      </c>
      <c r="V52" s="1367">
        <f ca="1">(V50-V51)/V51</f>
        <v>0.17610557028457655</v>
      </c>
    </row>
    <row r="54" spans="2:24" ht="15" customHeight="1">
      <c r="L54" s="1366"/>
      <c r="Q54" s="1366"/>
      <c r="X54" s="1366"/>
    </row>
  </sheetData>
  <mergeCells count="12">
    <mergeCell ref="B11:C11"/>
    <mergeCell ref="B37:C37"/>
    <mergeCell ref="R2:U2"/>
    <mergeCell ref="H27:K27"/>
    <mergeCell ref="M27:P27"/>
    <mergeCell ref="B7:C7"/>
    <mergeCell ref="B2:F2"/>
    <mergeCell ref="H2:K2"/>
    <mergeCell ref="M2:P2"/>
    <mergeCell ref="B3:C3"/>
    <mergeCell ref="D3:F3"/>
    <mergeCell ref="R28:V28"/>
  </mergeCells>
  <pageMargins left="0.25" right="0.25" top="0.75" bottom="0.75" header="0.3" footer="0.3"/>
  <pageSetup scale="39" orientation="landscape" r:id="rId1"/>
  <headerFooter>
    <oddFooter>&amp;RDRAFT - FOR POLICY DISCUSSION ONLY</oddFoot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pageSetUpPr fitToPage="1"/>
  </sheetPr>
  <dimension ref="B1:W55"/>
  <sheetViews>
    <sheetView zoomScale="80" zoomScaleNormal="80" workbookViewId="0">
      <selection activeCell="N22" sqref="J22:N27"/>
    </sheetView>
  </sheetViews>
  <sheetFormatPr defaultColWidth="9.1796875" defaultRowHeight="15" customHeight="1"/>
  <cols>
    <col min="1" max="1" width="4.81640625" style="1244" customWidth="1"/>
    <col min="2" max="2" width="35.7265625" style="1244" customWidth="1"/>
    <col min="3" max="3" width="13.1796875" style="1244" customWidth="1"/>
    <col min="4" max="4" width="14.81640625" style="1244" customWidth="1"/>
    <col min="5" max="5" width="25.81640625" style="1244" customWidth="1"/>
    <col min="6" max="7" width="14.1796875" style="1244" customWidth="1"/>
    <col min="8" max="8" width="8.54296875" style="1244" customWidth="1"/>
    <col min="9" max="9" width="24.54296875" style="1244" customWidth="1"/>
    <col min="10" max="10" width="13.453125" style="1244" customWidth="1"/>
    <col min="11" max="11" width="11.7265625" style="1244" customWidth="1"/>
    <col min="12" max="12" width="13.26953125" style="1244" customWidth="1"/>
    <col min="13" max="13" width="4" style="1244" customWidth="1"/>
    <col min="14" max="14" width="21.81640625" style="1244" customWidth="1"/>
    <col min="15" max="15" width="15.7265625" style="1244" customWidth="1"/>
    <col min="16" max="16" width="21.7265625" style="1244" bestFit="1" customWidth="1"/>
    <col min="17" max="17" width="13.26953125" style="1244" customWidth="1"/>
    <col min="18" max="18" width="5.54296875" style="1244" customWidth="1"/>
    <col min="19" max="19" width="14.7265625" style="1244" customWidth="1"/>
    <col min="20" max="20" width="11.26953125" style="1244" customWidth="1"/>
    <col min="21" max="21" width="21.26953125" style="1244" customWidth="1"/>
    <col min="22" max="22" width="15" style="1244" customWidth="1"/>
    <col min="23" max="23" width="11.54296875" style="1244" customWidth="1"/>
    <col min="24" max="16384" width="9.1796875" style="1244"/>
  </cols>
  <sheetData>
    <row r="1" spans="2:22" ht="15" customHeight="1" thickBot="1"/>
    <row r="2" spans="2:22" ht="21" customHeight="1" thickBot="1">
      <c r="B2" s="3401" t="s">
        <v>601</v>
      </c>
      <c r="C2" s="3402"/>
      <c r="D2" s="3402"/>
      <c r="E2" s="3402"/>
      <c r="F2" s="3402"/>
      <c r="G2" s="1454"/>
      <c r="H2" s="1358"/>
      <c r="I2" s="3076" t="s">
        <v>602</v>
      </c>
      <c r="J2" s="3077"/>
      <c r="K2" s="3077"/>
      <c r="L2" s="3078"/>
      <c r="N2" s="3076" t="s">
        <v>603</v>
      </c>
      <c r="O2" s="3077"/>
      <c r="P2" s="3077"/>
      <c r="Q2" s="3078"/>
      <c r="S2" s="3076" t="s">
        <v>605</v>
      </c>
      <c r="T2" s="3077"/>
      <c r="U2" s="3077"/>
      <c r="V2" s="3078"/>
    </row>
    <row r="3" spans="2:22" ht="15" customHeight="1">
      <c r="B3" s="3404" t="s">
        <v>236</v>
      </c>
      <c r="C3" s="3405"/>
      <c r="D3" s="3414" t="s">
        <v>123</v>
      </c>
      <c r="E3" s="3407"/>
      <c r="F3" s="3407"/>
      <c r="G3" s="321"/>
      <c r="H3" s="1359"/>
      <c r="I3" s="1369" t="s">
        <v>561</v>
      </c>
      <c r="J3" s="1370" t="s">
        <v>562</v>
      </c>
      <c r="K3" s="1370" t="s">
        <v>563</v>
      </c>
      <c r="L3" s="1371">
        <v>12</v>
      </c>
      <c r="N3" s="1369" t="s">
        <v>561</v>
      </c>
      <c r="O3" s="1370" t="s">
        <v>562</v>
      </c>
      <c r="P3" s="1370" t="s">
        <v>563</v>
      </c>
      <c r="Q3" s="1371">
        <v>12</v>
      </c>
      <c r="S3" s="1369" t="s">
        <v>561</v>
      </c>
      <c r="T3" s="1370" t="s">
        <v>562</v>
      </c>
      <c r="U3" s="1370" t="s">
        <v>563</v>
      </c>
      <c r="V3" s="1371">
        <v>12</v>
      </c>
    </row>
    <row r="4" spans="2:22" ht="15" customHeight="1">
      <c r="B4" s="1441" t="s">
        <v>454</v>
      </c>
      <c r="C4" s="1949">
        <f>'M2021 BLS  53%ile'!D32</f>
        <v>97987.135999999999</v>
      </c>
      <c r="D4" s="297" t="s">
        <v>120</v>
      </c>
      <c r="E4" s="1442"/>
      <c r="F4" s="1442"/>
      <c r="G4" s="1443"/>
      <c r="H4" s="1440"/>
      <c r="I4" s="1372"/>
      <c r="J4" s="1373"/>
      <c r="K4" s="1374"/>
      <c r="L4" s="1375"/>
      <c r="N4" s="1372"/>
      <c r="O4" s="1373"/>
      <c r="P4" s="1374"/>
      <c r="Q4" s="1375"/>
      <c r="S4" s="1372"/>
      <c r="T4" s="1373"/>
      <c r="U4" s="1374"/>
      <c r="V4" s="1375"/>
    </row>
    <row r="5" spans="2:22" ht="15" customHeight="1">
      <c r="B5" s="284" t="s">
        <v>239</v>
      </c>
      <c r="C5" s="291">
        <f>'M2021 BLS  53%ile'!D22</f>
        <v>72974.720000000001</v>
      </c>
      <c r="D5" s="1950" t="s">
        <v>120</v>
      </c>
      <c r="E5" s="293"/>
      <c r="F5" s="293"/>
      <c r="G5" s="294"/>
      <c r="H5" s="1360"/>
      <c r="I5" s="1376" t="s">
        <v>23</v>
      </c>
      <c r="J5" s="1377" t="s">
        <v>240</v>
      </c>
      <c r="K5" s="1377" t="s">
        <v>6</v>
      </c>
      <c r="L5" s="1378" t="s">
        <v>7</v>
      </c>
      <c r="N5" s="1376" t="s">
        <v>23</v>
      </c>
      <c r="O5" s="1377" t="s">
        <v>240</v>
      </c>
      <c r="P5" s="1377" t="s">
        <v>6</v>
      </c>
      <c r="Q5" s="1378" t="s">
        <v>7</v>
      </c>
      <c r="S5" s="1376" t="s">
        <v>23</v>
      </c>
      <c r="T5" s="1377" t="s">
        <v>240</v>
      </c>
      <c r="U5" s="1377" t="s">
        <v>6</v>
      </c>
      <c r="V5" s="1378" t="s">
        <v>7</v>
      </c>
    </row>
    <row r="6" spans="2:22" ht="15" customHeight="1">
      <c r="B6" s="284" t="s">
        <v>568</v>
      </c>
      <c r="C6" s="291">
        <f>'4929 OBOTS FQHC w Add-on'!C5</f>
        <v>50421.529600000002</v>
      </c>
      <c r="D6" s="1950" t="s">
        <v>120</v>
      </c>
      <c r="E6" s="293"/>
      <c r="F6" s="293"/>
      <c r="G6" s="294"/>
      <c r="H6" s="1360"/>
      <c r="I6" s="1450" t="str">
        <f>B4</f>
        <v>Registered Nurse</v>
      </c>
      <c r="J6" s="1451">
        <f>C4</f>
        <v>97987.135999999999</v>
      </c>
      <c r="K6" s="1452">
        <f>C9</f>
        <v>0.2</v>
      </c>
      <c r="L6" s="1453">
        <f>K6*J6</f>
        <v>19597.427200000002</v>
      </c>
      <c r="N6" s="1450" t="str">
        <f>B4</f>
        <v>Registered Nurse</v>
      </c>
      <c r="O6" s="1451">
        <f>J6</f>
        <v>97987.135999999999</v>
      </c>
      <c r="P6" s="1452">
        <f>K6</f>
        <v>0.2</v>
      </c>
      <c r="Q6" s="1453">
        <f>O6*P6</f>
        <v>19597.427200000002</v>
      </c>
      <c r="S6" s="1450" t="str">
        <f>B4</f>
        <v>Registered Nurse</v>
      </c>
      <c r="T6" s="1451">
        <f>C4</f>
        <v>97987.135999999999</v>
      </c>
      <c r="U6" s="1452">
        <f>C9</f>
        <v>0.2</v>
      </c>
      <c r="V6" s="1453">
        <f>T6*U6</f>
        <v>19597.427200000002</v>
      </c>
    </row>
    <row r="7" spans="2:22" ht="15" customHeight="1">
      <c r="B7" s="285" t="s">
        <v>571</v>
      </c>
      <c r="C7" s="296">
        <f>'M2021 BLS  53%ile'!D6</f>
        <v>39521.664000000004</v>
      </c>
      <c r="D7" s="1461" t="s">
        <v>120</v>
      </c>
      <c r="E7" s="293"/>
      <c r="F7" s="293"/>
      <c r="G7" s="294"/>
      <c r="H7" s="1360"/>
      <c r="I7" s="287" t="str">
        <f>$B$5</f>
        <v>Program Manager</v>
      </c>
      <c r="J7" s="1379">
        <f>$C$5</f>
        <v>72974.720000000001</v>
      </c>
      <c r="K7" s="1380">
        <f>$C$10</f>
        <v>0.05</v>
      </c>
      <c r="L7" s="1381">
        <f>J7*K7</f>
        <v>3648.7360000000003</v>
      </c>
      <c r="N7" s="287" t="str">
        <f>$B$5</f>
        <v>Program Manager</v>
      </c>
      <c r="O7" s="1379">
        <f>$C$5</f>
        <v>72974.720000000001</v>
      </c>
      <c r="P7" s="1380">
        <f>$C$10</f>
        <v>0.05</v>
      </c>
      <c r="Q7" s="1381">
        <f>O7*P7</f>
        <v>3648.7360000000003</v>
      </c>
      <c r="S7" s="287" t="str">
        <f>$B$5</f>
        <v>Program Manager</v>
      </c>
      <c r="T7" s="1379">
        <f>$C$5</f>
        <v>72974.720000000001</v>
      </c>
      <c r="U7" s="1380">
        <f>$C$10</f>
        <v>0.05</v>
      </c>
      <c r="V7" s="1381">
        <f>T7*U7</f>
        <v>3648.7360000000003</v>
      </c>
    </row>
    <row r="8" spans="2:22" ht="15" customHeight="1">
      <c r="B8" s="3397" t="s">
        <v>574</v>
      </c>
      <c r="C8" s="3398"/>
      <c r="D8" s="297"/>
      <c r="E8" s="298"/>
      <c r="F8" s="298"/>
      <c r="G8" s="303"/>
      <c r="H8" s="1361"/>
      <c r="I8" s="287" t="str">
        <f>$B$6</f>
        <v xml:space="preserve">Medical Assistant </v>
      </c>
      <c r="J8" s="1379">
        <f>$C$6</f>
        <v>50421.529600000002</v>
      </c>
      <c r="K8" s="1380">
        <f>D27</f>
        <v>0.2</v>
      </c>
      <c r="L8" s="1381">
        <f>J8*K8</f>
        <v>10084.305920000001</v>
      </c>
      <c r="N8" s="287" t="str">
        <f>$B$6</f>
        <v xml:space="preserve">Medical Assistant </v>
      </c>
      <c r="O8" s="1379">
        <f>$C$6</f>
        <v>50421.529600000002</v>
      </c>
      <c r="P8" s="1380">
        <f>D28</f>
        <v>0.4</v>
      </c>
      <c r="Q8" s="1381">
        <f>O8*P8</f>
        <v>20168.611840000001</v>
      </c>
      <c r="S8" s="287" t="str">
        <f>$B$6</f>
        <v xml:space="preserve">Medical Assistant </v>
      </c>
      <c r="T8" s="1379">
        <f>$C$6</f>
        <v>50421.529600000002</v>
      </c>
      <c r="U8" s="1380">
        <f>D29</f>
        <v>0.6</v>
      </c>
      <c r="V8" s="1381">
        <f>T8*U8</f>
        <v>30252.91776</v>
      </c>
    </row>
    <row r="9" spans="2:22" ht="15" customHeight="1">
      <c r="B9" s="290" t="str">
        <f>B4</f>
        <v>Registered Nurse</v>
      </c>
      <c r="C9" s="319">
        <v>0.2</v>
      </c>
      <c r="D9" s="301"/>
      <c r="E9" s="302"/>
      <c r="F9" s="302"/>
      <c r="G9" s="303"/>
      <c r="H9" s="1361"/>
      <c r="I9" s="287" t="str">
        <f>$B$7</f>
        <v>Clerical Support</v>
      </c>
      <c r="J9" s="1379">
        <f>$C$7</f>
        <v>39521.664000000004</v>
      </c>
      <c r="K9" s="1380">
        <f>$C$12</f>
        <v>0.25</v>
      </c>
      <c r="L9" s="1381">
        <f>J9*K9</f>
        <v>9880.4160000000011</v>
      </c>
      <c r="N9" s="287" t="str">
        <f>$B$7</f>
        <v>Clerical Support</v>
      </c>
      <c r="O9" s="1379">
        <f>$C$7</f>
        <v>39521.664000000004</v>
      </c>
      <c r="P9" s="1380">
        <f>$C$12</f>
        <v>0.25</v>
      </c>
      <c r="Q9" s="1381">
        <f>O9*P9</f>
        <v>9880.4160000000011</v>
      </c>
      <c r="S9" s="287" t="str">
        <f>$B$7</f>
        <v>Clerical Support</v>
      </c>
      <c r="T9" s="1379">
        <f>$C$7</f>
        <v>39521.664000000004</v>
      </c>
      <c r="U9" s="1380">
        <f>$C$12</f>
        <v>0.25</v>
      </c>
      <c r="V9" s="1381">
        <f>T9*U9</f>
        <v>9880.4160000000011</v>
      </c>
    </row>
    <row r="10" spans="2:22" ht="15" customHeight="1">
      <c r="B10" s="286" t="str">
        <f>B5</f>
        <v>Program Manager</v>
      </c>
      <c r="C10" s="300">
        <v>0.05</v>
      </c>
      <c r="D10" s="301" t="s">
        <v>604</v>
      </c>
      <c r="E10" s="302"/>
      <c r="F10" s="302"/>
      <c r="G10" s="303"/>
      <c r="H10" s="1361"/>
      <c r="I10" s="1376" t="s">
        <v>12</v>
      </c>
      <c r="J10" s="1382"/>
      <c r="K10" s="1383">
        <f>SUM(K6:K9)</f>
        <v>0.7</v>
      </c>
      <c r="L10" s="1384">
        <f>SUM(L6:L9)</f>
        <v>43210.885120000006</v>
      </c>
      <c r="N10" s="1376" t="s">
        <v>12</v>
      </c>
      <c r="O10" s="1382"/>
      <c r="P10" s="1383">
        <f>SUM(P6:P9)</f>
        <v>0.9</v>
      </c>
      <c r="Q10" s="1384">
        <f>SUM(Q6:Q9)</f>
        <v>53295.191040000005</v>
      </c>
      <c r="S10" s="1376" t="s">
        <v>12</v>
      </c>
      <c r="T10" s="1382"/>
      <c r="U10" s="1383">
        <f>SUM(U6:U9)</f>
        <v>1.1000000000000001</v>
      </c>
      <c r="V10" s="1384">
        <f>SUM(V6:V9)</f>
        <v>63379.496960000004</v>
      </c>
    </row>
    <row r="11" spans="2:22" ht="15" customHeight="1">
      <c r="B11" s="286" t="str">
        <f>B6</f>
        <v xml:space="preserve">Medical Assistant </v>
      </c>
      <c r="C11" s="300">
        <v>1</v>
      </c>
      <c r="D11" s="301" t="s">
        <v>604</v>
      </c>
      <c r="E11" s="302"/>
      <c r="F11" s="302"/>
      <c r="G11" s="303"/>
      <c r="H11" s="1361"/>
      <c r="I11" s="1389" t="s">
        <v>440</v>
      </c>
      <c r="J11" s="1390">
        <f>C14</f>
        <v>0.25390000000000001</v>
      </c>
      <c r="K11" s="1386"/>
      <c r="L11" s="1381">
        <f>J11*L10</f>
        <v>10971.243731968003</v>
      </c>
      <c r="N11" s="1389" t="s">
        <v>440</v>
      </c>
      <c r="O11" s="1390">
        <f>C14</f>
        <v>0.25390000000000001</v>
      </c>
      <c r="P11" s="1386"/>
      <c r="Q11" s="1381">
        <f>O11*Q10</f>
        <v>13531.649005056002</v>
      </c>
      <c r="S11" s="1389" t="s">
        <v>440</v>
      </c>
      <c r="T11" s="1390">
        <f>C14</f>
        <v>0.25390000000000001</v>
      </c>
      <c r="U11" s="1386"/>
      <c r="V11" s="1381">
        <f>T11*V10</f>
        <v>16092.054278144002</v>
      </c>
    </row>
    <row r="12" spans="2:22" ht="15" customHeight="1" thickBot="1">
      <c r="B12" s="286" t="str">
        <f>B7</f>
        <v>Clerical Support</v>
      </c>
      <c r="C12" s="304">
        <v>0.25</v>
      </c>
      <c r="D12" s="305" t="s">
        <v>604</v>
      </c>
      <c r="E12" s="306"/>
      <c r="F12" s="306"/>
      <c r="G12" s="303"/>
      <c r="H12" s="1361"/>
      <c r="I12" s="1393" t="s">
        <v>250</v>
      </c>
      <c r="J12" s="1394"/>
      <c r="K12" s="1395"/>
      <c r="L12" s="1396">
        <f>SUM(L10:L11)</f>
        <v>54182.128851968009</v>
      </c>
      <c r="N12" s="1393" t="s">
        <v>250</v>
      </c>
      <c r="O12" s="1394"/>
      <c r="P12" s="1395"/>
      <c r="Q12" s="1396">
        <f>SUM(Q10:Q11)</f>
        <v>66826.840045056015</v>
      </c>
      <c r="S12" s="1393" t="s">
        <v>250</v>
      </c>
      <c r="T12" s="1394"/>
      <c r="U12" s="1395"/>
      <c r="V12" s="1396">
        <f>SUM(V10:V11)</f>
        <v>79471.551238144006</v>
      </c>
    </row>
    <row r="13" spans="2:22" ht="15" customHeight="1" thickTop="1">
      <c r="B13" s="3397" t="s">
        <v>261</v>
      </c>
      <c r="C13" s="3409"/>
      <c r="D13" s="301"/>
      <c r="E13" s="302"/>
      <c r="F13" s="302"/>
      <c r="G13" s="303"/>
      <c r="H13" s="1361"/>
      <c r="I13" s="1385"/>
      <c r="J13" s="1397"/>
      <c r="K13" s="1398" t="s">
        <v>343</v>
      </c>
      <c r="L13" s="1399"/>
      <c r="N13" s="1385"/>
      <c r="O13" s="1397"/>
      <c r="P13" s="1398" t="s">
        <v>343</v>
      </c>
      <c r="Q13" s="1399"/>
      <c r="S13" s="1385"/>
      <c r="T13" s="1397"/>
      <c r="U13" s="1398" t="s">
        <v>343</v>
      </c>
      <c r="V13" s="1399"/>
    </row>
    <row r="14" spans="2:22" ht="17.25" customHeight="1">
      <c r="B14" s="287" t="s">
        <v>13</v>
      </c>
      <c r="C14" s="308">
        <f>'M2021 BLS  53%ile'!D38</f>
        <v>0.25390000000000001</v>
      </c>
      <c r="D14" s="3412" t="str">
        <f>'4929 OBOTS FQHC w Add-on'!D12</f>
        <v>C.257 Benchmark</v>
      </c>
      <c r="E14" s="3413"/>
      <c r="F14" s="3413"/>
      <c r="G14" s="3084"/>
      <c r="H14" s="491"/>
      <c r="I14" s="1389" t="str">
        <f>$B$15</f>
        <v>Occupancy (Per FTE)</v>
      </c>
      <c r="J14" s="1397"/>
      <c r="K14" s="311">
        <f ca="1">$C$15</f>
        <v>1837.7634854460871</v>
      </c>
      <c r="L14" s="1381">
        <f ca="1">K14*K10</f>
        <v>1286.434439812261</v>
      </c>
      <c r="N14" s="1389" t="str">
        <f>$B$15</f>
        <v>Occupancy (Per FTE)</v>
      </c>
      <c r="O14" s="1397"/>
      <c r="P14" s="311">
        <f ca="1">$C$15</f>
        <v>1837.7634854460871</v>
      </c>
      <c r="Q14" s="1381">
        <f ca="1">P14*P10</f>
        <v>1653.9871369014784</v>
      </c>
      <c r="S14" s="1389" t="str">
        <f>$B$15</f>
        <v>Occupancy (Per FTE)</v>
      </c>
      <c r="T14" s="1397"/>
      <c r="U14" s="311">
        <f ca="1">$C$15</f>
        <v>1837.7634854460871</v>
      </c>
      <c r="V14" s="1381">
        <f ca="1">U14*U10</f>
        <v>2021.539833990696</v>
      </c>
    </row>
    <row r="15" spans="2:22" ht="15" customHeight="1">
      <c r="B15" s="286" t="s">
        <v>587</v>
      </c>
      <c r="C15" s="1939">
        <f ca="1">'4929 OBOTS FQHC w Add-on'!C13</f>
        <v>1837.7634854460871</v>
      </c>
      <c r="D15" s="1948" t="s">
        <v>785</v>
      </c>
      <c r="E15" s="302"/>
      <c r="F15" s="302"/>
      <c r="G15" s="303"/>
      <c r="H15" s="1361"/>
      <c r="I15" s="1389" t="str">
        <f>$B$16</f>
        <v>Staff Training (per MA FTE)</v>
      </c>
      <c r="J15" s="1400"/>
      <c r="K15" s="311">
        <f ca="1">$C$16</f>
        <v>190.3677447192934</v>
      </c>
      <c r="L15" s="1381">
        <f ca="1">K15*SUM(K8:K8)</f>
        <v>38.073548943858682</v>
      </c>
      <c r="N15" s="1389" t="str">
        <f>$B$16</f>
        <v>Staff Training (per MA FTE)</v>
      </c>
      <c r="O15" s="1400"/>
      <c r="P15" s="311">
        <f ca="1">$C$16</f>
        <v>190.3677447192934</v>
      </c>
      <c r="Q15" s="1381">
        <f ca="1">P15*SUM(P8:P8)</f>
        <v>76.147097887717365</v>
      </c>
      <c r="S15" s="1389" t="str">
        <f>$B$16</f>
        <v>Staff Training (per MA FTE)</v>
      </c>
      <c r="T15" s="1400"/>
      <c r="U15" s="311">
        <f ca="1">$C$16</f>
        <v>190.3677447192934</v>
      </c>
      <c r="V15" s="1381">
        <f ca="1">U15*SUM(U8:U8)</f>
        <v>114.22064683157603</v>
      </c>
    </row>
    <row r="16" spans="2:22" ht="15" customHeight="1">
      <c r="B16" s="286" t="s">
        <v>589</v>
      </c>
      <c r="C16" s="1939">
        <f ca="1">'4929 OBOTS FQHC w Add-on'!C14</f>
        <v>190.3677447192934</v>
      </c>
      <c r="D16" s="1948" t="s">
        <v>785</v>
      </c>
      <c r="E16" s="302"/>
      <c r="F16" s="302"/>
      <c r="G16" s="303"/>
      <c r="H16" s="1361"/>
      <c r="I16" s="1389" t="str">
        <f>$B$17</f>
        <v>Program Supplies and Materials (per FTE)</v>
      </c>
      <c r="J16" s="1400"/>
      <c r="K16" s="311">
        <f>$C$17</f>
        <v>1227.06</v>
      </c>
      <c r="L16" s="1381">
        <f>K16*K10</f>
        <v>858.94199999999989</v>
      </c>
      <c r="N16" s="1389" t="str">
        <f>$B$17</f>
        <v>Program Supplies and Materials (per FTE)</v>
      </c>
      <c r="O16" s="1400"/>
      <c r="P16" s="311">
        <f>$C$17</f>
        <v>1227.06</v>
      </c>
      <c r="Q16" s="1381">
        <f>P16*P10</f>
        <v>1104.354</v>
      </c>
      <c r="S16" s="1389" t="str">
        <f>$B$17</f>
        <v>Program Supplies and Materials (per FTE)</v>
      </c>
      <c r="T16" s="1400"/>
      <c r="U16" s="311">
        <f>$C$17</f>
        <v>1227.06</v>
      </c>
      <c r="V16" s="1381">
        <f>U16*U10</f>
        <v>1349.7660000000001</v>
      </c>
    </row>
    <row r="17" spans="2:23" ht="15" customHeight="1">
      <c r="B17" s="287" t="s">
        <v>590</v>
      </c>
      <c r="C17" s="1939">
        <f>1203*(2%+1)</f>
        <v>1227.06</v>
      </c>
      <c r="D17" s="1948" t="s">
        <v>787</v>
      </c>
      <c r="E17" s="302"/>
      <c r="F17" s="302"/>
      <c r="G17" s="303"/>
      <c r="H17" s="1361"/>
      <c r="I17" s="1389"/>
      <c r="J17" s="1401"/>
      <c r="K17" s="1402"/>
      <c r="L17" s="1381"/>
      <c r="N17" s="1389"/>
      <c r="O17" s="1401"/>
      <c r="P17" s="1402"/>
      <c r="Q17" s="1381"/>
      <c r="S17" s="1389"/>
      <c r="T17" s="1401"/>
      <c r="U17" s="1402"/>
      <c r="V17" s="1381"/>
    </row>
    <row r="18" spans="2:23" ht="15" customHeight="1" thickBot="1">
      <c r="B18" s="288" t="s">
        <v>442</v>
      </c>
      <c r="C18" s="312">
        <f>'M2021 BLS  53%ile'!D41</f>
        <v>0.12</v>
      </c>
      <c r="D18" s="1951" t="str">
        <f>'4929 OBOTS FQHC w Add-on'!D16</f>
        <v>C.257 Benchmark</v>
      </c>
      <c r="E18" s="313"/>
      <c r="F18" s="313"/>
      <c r="G18" s="310"/>
      <c r="H18" s="1363"/>
      <c r="I18" s="1393" t="s">
        <v>441</v>
      </c>
      <c r="J18" s="1394"/>
      <c r="K18" s="1403"/>
      <c r="L18" s="1396">
        <f ca="1">SUM(L12:L17)</f>
        <v>56365.578840724134</v>
      </c>
      <c r="N18" s="1393" t="s">
        <v>441</v>
      </c>
      <c r="O18" s="1394"/>
      <c r="P18" s="1403"/>
      <c r="Q18" s="1396">
        <f ca="1">SUM(Q12:Q17)</f>
        <v>69661.328279845213</v>
      </c>
      <c r="S18" s="1393" t="s">
        <v>441</v>
      </c>
      <c r="T18" s="1394"/>
      <c r="U18" s="1403"/>
      <c r="V18" s="1396">
        <f ca="1">SUM(V12:V17)</f>
        <v>82957.077718966277</v>
      </c>
    </row>
    <row r="19" spans="2:23" ht="15" customHeight="1" thickTop="1" thickBot="1">
      <c r="B19" s="289" t="s">
        <v>812</v>
      </c>
      <c r="C19" s="315">
        <f>'4929 OBOTS FQHC w Add-on'!C17</f>
        <v>2.7811565914169036E-2</v>
      </c>
      <c r="D19" s="316" t="s">
        <v>786</v>
      </c>
      <c r="E19" s="317"/>
      <c r="F19" s="317"/>
      <c r="G19" s="318"/>
      <c r="H19" s="1361"/>
      <c r="I19" s="1389" t="s">
        <v>442</v>
      </c>
      <c r="J19" s="1390">
        <f>C18</f>
        <v>0.12</v>
      </c>
      <c r="K19" s="1386"/>
      <c r="L19" s="1381">
        <f ca="1">L18*J19</f>
        <v>6763.8694608868955</v>
      </c>
      <c r="N19" s="1389" t="s">
        <v>442</v>
      </c>
      <c r="O19" s="1390">
        <f>C18</f>
        <v>0.12</v>
      </c>
      <c r="P19" s="1386"/>
      <c r="Q19" s="1381">
        <f ca="1">Q18*O19</f>
        <v>8359.359393581426</v>
      </c>
      <c r="S19" s="1389" t="s">
        <v>442</v>
      </c>
      <c r="T19" s="1390">
        <f>C18</f>
        <v>0.12</v>
      </c>
      <c r="U19" s="1386"/>
      <c r="V19" s="1381">
        <f ca="1">V18*T19</f>
        <v>9954.849326275953</v>
      </c>
    </row>
    <row r="20" spans="2:23" ht="15" customHeight="1">
      <c r="B20" s="1364" t="s">
        <v>592</v>
      </c>
      <c r="C20" s="1364"/>
      <c r="D20" s="1364"/>
      <c r="E20" s="1364"/>
      <c r="F20" s="1364"/>
      <c r="G20" s="1364"/>
      <c r="H20" s="1361"/>
      <c r="I20" s="1389"/>
      <c r="J20" s="1390"/>
      <c r="K20" s="1386"/>
      <c r="L20" s="1381"/>
      <c r="N20" s="1389"/>
      <c r="O20" s="1390"/>
      <c r="P20" s="1386"/>
      <c r="Q20" s="1381"/>
      <c r="S20" s="1389"/>
      <c r="T20" s="1390"/>
      <c r="U20" s="1386"/>
      <c r="V20" s="1381"/>
    </row>
    <row r="21" spans="2:23" ht="15" customHeight="1" thickBot="1">
      <c r="B21" s="1364" t="s">
        <v>593</v>
      </c>
      <c r="C21" s="1364"/>
      <c r="D21" s="1364"/>
      <c r="E21" s="1364"/>
      <c r="F21" s="1364"/>
      <c r="G21" s="1364"/>
      <c r="H21" s="1361"/>
      <c r="I21" s="1404" t="s">
        <v>18</v>
      </c>
      <c r="J21" s="1405"/>
      <c r="K21" s="1406"/>
      <c r="L21" s="1407">
        <f ca="1">L19+L18</f>
        <v>63129.448301611032</v>
      </c>
      <c r="N21" s="1404" t="s">
        <v>18</v>
      </c>
      <c r="O21" s="1405"/>
      <c r="P21" s="1406"/>
      <c r="Q21" s="1407">
        <f ca="1">Q19+Q18</f>
        <v>78020.687673426641</v>
      </c>
      <c r="S21" s="1404" t="s">
        <v>18</v>
      </c>
      <c r="T21" s="1405"/>
      <c r="U21" s="1406"/>
      <c r="V21" s="1407">
        <f ca="1">V19+V18</f>
        <v>92911.927045242235</v>
      </c>
    </row>
    <row r="22" spans="2:23" ht="15" customHeight="1" thickTop="1">
      <c r="B22" s="1364" t="s">
        <v>594</v>
      </c>
      <c r="H22" s="1364"/>
      <c r="I22" s="1408" t="s">
        <v>119</v>
      </c>
      <c r="J22" s="1937">
        <f>C19</f>
        <v>2.7811565914169036E-2</v>
      </c>
      <c r="K22" s="1386"/>
      <c r="L22" s="1392">
        <f ca="1">(L21-L10)*J22</f>
        <v>553.96643284091556</v>
      </c>
      <c r="N22" s="1408" t="s">
        <v>119</v>
      </c>
      <c r="O22" s="1937">
        <f>J22</f>
        <v>2.7811565914169036E-2</v>
      </c>
      <c r="P22" s="1386"/>
      <c r="Q22" s="1392">
        <f ca="1">(Q21-Q10)*O22</f>
        <v>687.65477938110951</v>
      </c>
      <c r="S22" s="1408" t="s">
        <v>119</v>
      </c>
      <c r="T22" s="1390"/>
      <c r="U22" s="1938">
        <f>J22</f>
        <v>2.7811565914169036E-2</v>
      </c>
      <c r="V22" s="1392">
        <f ca="1">(V21-V10)*J22</f>
        <v>821.343125921303</v>
      </c>
    </row>
    <row r="23" spans="2:23" ht="15" customHeight="1" thickBot="1">
      <c r="B23" s="1364" t="s">
        <v>595</v>
      </c>
      <c r="H23" s="1364"/>
      <c r="I23" s="1413"/>
      <c r="J23" s="1391"/>
      <c r="K23" s="1418"/>
      <c r="L23" s="1392"/>
      <c r="N23" s="1413"/>
      <c r="O23" s="1391"/>
      <c r="P23" s="1414"/>
      <c r="Q23" s="1392"/>
      <c r="S23" s="1413"/>
      <c r="T23" s="1390"/>
      <c r="U23" s="1416"/>
      <c r="V23" s="1392"/>
    </row>
    <row r="24" spans="2:23" ht="15" customHeight="1" thickBot="1">
      <c r="C24" s="1364"/>
      <c r="H24" s="1364"/>
      <c r="I24" s="1409" t="s">
        <v>560</v>
      </c>
      <c r="J24" s="1410"/>
      <c r="K24" s="1411"/>
      <c r="L24" s="1412">
        <f ca="1">L21+L22+L23</f>
        <v>63683.414734451944</v>
      </c>
      <c r="M24" s="1317"/>
      <c r="N24" s="1409" t="s">
        <v>560</v>
      </c>
      <c r="O24" s="1410"/>
      <c r="P24" s="1411"/>
      <c r="Q24" s="1412">
        <f ca="1">Q21+Q22+Q23</f>
        <v>78708.342452807745</v>
      </c>
      <c r="S24" s="1409" t="s">
        <v>560</v>
      </c>
      <c r="T24" s="1410"/>
      <c r="U24" s="1411"/>
      <c r="V24" s="1412">
        <f ca="1">V21+V22+V23</f>
        <v>93733.270171163545</v>
      </c>
    </row>
    <row r="25" spans="2:23" ht="15" customHeight="1" thickBot="1">
      <c r="I25" s="1424" t="s">
        <v>596</v>
      </c>
      <c r="J25" s="1425"/>
      <c r="K25" s="1426"/>
      <c r="L25" s="1427">
        <f ca="1">L24/L3</f>
        <v>5306.9512278709954</v>
      </c>
      <c r="N25" s="1424" t="s">
        <v>596</v>
      </c>
      <c r="O25" s="1425"/>
      <c r="P25" s="1426"/>
      <c r="Q25" s="1427">
        <f ca="1">Q24/Q3</f>
        <v>6559.0285377339787</v>
      </c>
      <c r="S25" s="1424" t="s">
        <v>596</v>
      </c>
      <c r="T25" s="1425"/>
      <c r="U25" s="1426"/>
      <c r="V25" s="1427">
        <f ca="1">V24/V3</f>
        <v>7811.1058475969621</v>
      </c>
    </row>
    <row r="26" spans="2:23" ht="15" customHeight="1" thickBot="1">
      <c r="B26" s="1438" t="s">
        <v>558</v>
      </c>
      <c r="C26" s="1439" t="s">
        <v>424</v>
      </c>
      <c r="D26" s="1438" t="s">
        <v>559</v>
      </c>
      <c r="E26" s="1438" t="s">
        <v>490</v>
      </c>
      <c r="F26" s="1438" t="s">
        <v>560</v>
      </c>
      <c r="K26" s="1366" t="s">
        <v>365</v>
      </c>
      <c r="L26" s="1366">
        <v>4714</v>
      </c>
      <c r="P26" s="1509" t="s">
        <v>365</v>
      </c>
      <c r="Q26" s="1366">
        <v>5763</v>
      </c>
      <c r="U26" s="1509" t="s">
        <v>365</v>
      </c>
      <c r="V26" s="1508">
        <v>6811</v>
      </c>
    </row>
    <row r="27" spans="2:23" ht="15" customHeight="1">
      <c r="B27" s="1444" t="s">
        <v>564</v>
      </c>
      <c r="C27" s="1430" t="s">
        <v>565</v>
      </c>
      <c r="D27" s="1431">
        <v>0.2</v>
      </c>
      <c r="E27" s="1432">
        <f ca="1">L25</f>
        <v>5306.9512278709954</v>
      </c>
      <c r="F27" s="1445">
        <f ca="1">E27*12</f>
        <v>63683.414734451944</v>
      </c>
      <c r="K27" s="1366" t="s">
        <v>367</v>
      </c>
      <c r="L27" s="1367">
        <f ca="1">(L25-L26)/L26</f>
        <v>0.12578515652757644</v>
      </c>
      <c r="P27" s="1509" t="s">
        <v>367</v>
      </c>
      <c r="Q27" s="1367">
        <f ca="1">(Q25-Q26)/Q26</f>
        <v>0.13812745752801991</v>
      </c>
      <c r="U27" s="1509" t="s">
        <v>367</v>
      </c>
      <c r="V27" s="1367">
        <f ca="1">(V25-V26)/V26</f>
        <v>0.14683685913918104</v>
      </c>
    </row>
    <row r="28" spans="2:23" ht="15" customHeight="1" thickBot="1">
      <c r="B28" s="1446" t="s">
        <v>566</v>
      </c>
      <c r="C28" s="1434" t="s">
        <v>567</v>
      </c>
      <c r="D28" s="1435">
        <v>0.4</v>
      </c>
      <c r="E28" s="1432">
        <f ca="1">Q25</f>
        <v>6559.0285377339787</v>
      </c>
      <c r="F28" s="1445">
        <f t="shared" ref="F28:F37" ca="1" si="0">E28*12</f>
        <v>78708.342452807745</v>
      </c>
    </row>
    <row r="29" spans="2:23" ht="15" customHeight="1" thickBot="1">
      <c r="B29" s="1446" t="s">
        <v>569</v>
      </c>
      <c r="C29" s="1434" t="s">
        <v>570</v>
      </c>
      <c r="D29" s="1435">
        <v>0.6</v>
      </c>
      <c r="E29" s="1432">
        <f ca="1">V25</f>
        <v>7811.1058475969621</v>
      </c>
      <c r="F29" s="1445">
        <f t="shared" ca="1" si="0"/>
        <v>93733.270171163545</v>
      </c>
      <c r="I29" s="3076" t="s">
        <v>606</v>
      </c>
      <c r="J29" s="3077"/>
      <c r="K29" s="3077"/>
      <c r="L29" s="3078"/>
      <c r="N29" s="3076" t="s">
        <v>607</v>
      </c>
      <c r="O29" s="3077"/>
      <c r="P29" s="3077"/>
      <c r="Q29" s="3078"/>
      <c r="S29" s="1743" t="s">
        <v>600</v>
      </c>
      <c r="T29" s="1744"/>
      <c r="U29" s="1744"/>
      <c r="V29" s="1744"/>
      <c r="W29" s="1745"/>
    </row>
    <row r="30" spans="2:23" ht="15" customHeight="1">
      <c r="B30" s="1446" t="s">
        <v>572</v>
      </c>
      <c r="C30" s="1434" t="s">
        <v>573</v>
      </c>
      <c r="D30" s="1435">
        <v>0.8</v>
      </c>
      <c r="E30" s="1432">
        <f ca="1">L52</f>
        <v>9063.1831574599437</v>
      </c>
      <c r="F30" s="1445">
        <f t="shared" ca="1" si="0"/>
        <v>108758.19788951933</v>
      </c>
      <c r="I30" s="1369" t="s">
        <v>561</v>
      </c>
      <c r="J30" s="1370" t="s">
        <v>562</v>
      </c>
      <c r="K30" s="1370" t="s">
        <v>563</v>
      </c>
      <c r="L30" s="1371">
        <v>12</v>
      </c>
      <c r="N30" s="1369" t="s">
        <v>561</v>
      </c>
      <c r="O30" s="1370" t="s">
        <v>562</v>
      </c>
      <c r="P30" s="1370" t="s">
        <v>563</v>
      </c>
      <c r="Q30" s="1371">
        <v>12</v>
      </c>
      <c r="S30" s="1369" t="s">
        <v>561</v>
      </c>
      <c r="T30" s="1419"/>
      <c r="U30" s="1370" t="s">
        <v>562</v>
      </c>
      <c r="V30" s="1370" t="s">
        <v>563</v>
      </c>
      <c r="W30" s="1371">
        <v>12</v>
      </c>
    </row>
    <row r="31" spans="2:23" ht="18.75" customHeight="1">
      <c r="B31" s="1502" t="s">
        <v>575</v>
      </c>
      <c r="C31" s="1503" t="s">
        <v>576</v>
      </c>
      <c r="D31" s="1504">
        <v>1</v>
      </c>
      <c r="E31" s="1505">
        <f ca="1">Q52</f>
        <v>10315.260467322927</v>
      </c>
      <c r="F31" s="1506">
        <f t="shared" ca="1" si="0"/>
        <v>123783.12560787512</v>
      </c>
      <c r="I31" s="1372"/>
      <c r="J31" s="1373"/>
      <c r="K31" s="1374"/>
      <c r="L31" s="1375"/>
      <c r="N31" s="1372"/>
      <c r="O31" s="1373"/>
      <c r="P31" s="1374"/>
      <c r="Q31" s="1375"/>
      <c r="S31" s="1372"/>
      <c r="T31" s="1397"/>
      <c r="U31" s="1373"/>
      <c r="V31" s="1374"/>
      <c r="W31" s="1375"/>
    </row>
    <row r="32" spans="2:23" ht="18.75" customHeight="1">
      <c r="B32" s="1446" t="s">
        <v>577</v>
      </c>
      <c r="C32" s="1434" t="s">
        <v>578</v>
      </c>
      <c r="D32" s="1435">
        <v>1.2</v>
      </c>
      <c r="E32" s="1432">
        <f ca="1">$Q$52*D32</f>
        <v>12378.312560787512</v>
      </c>
      <c r="F32" s="1445">
        <f t="shared" ca="1" si="0"/>
        <v>148539.75072945014</v>
      </c>
      <c r="I32" s="1376" t="s">
        <v>23</v>
      </c>
      <c r="J32" s="1377" t="s">
        <v>240</v>
      </c>
      <c r="K32" s="1377" t="s">
        <v>6</v>
      </c>
      <c r="L32" s="1378" t="s">
        <v>7</v>
      </c>
      <c r="N32" s="1376" t="s">
        <v>23</v>
      </c>
      <c r="O32" s="1377" t="s">
        <v>240</v>
      </c>
      <c r="P32" s="1377" t="s">
        <v>6</v>
      </c>
      <c r="Q32" s="1378" t="s">
        <v>7</v>
      </c>
      <c r="S32" s="1376" t="s">
        <v>23</v>
      </c>
      <c r="T32" s="1382"/>
      <c r="U32" s="1377" t="s">
        <v>240</v>
      </c>
      <c r="V32" s="1377" t="s">
        <v>6</v>
      </c>
      <c r="W32" s="1378" t="s">
        <v>7</v>
      </c>
    </row>
    <row r="33" spans="2:23" ht="15" customHeight="1">
      <c r="B33" s="1446" t="s">
        <v>579</v>
      </c>
      <c r="C33" s="1434" t="s">
        <v>580</v>
      </c>
      <c r="D33" s="1435">
        <v>1.4</v>
      </c>
      <c r="E33" s="1432">
        <f t="shared" ref="E33:E36" ca="1" si="1">$Q$52*D33</f>
        <v>14441.364654252096</v>
      </c>
      <c r="F33" s="1445">
        <f t="shared" ca="1" si="0"/>
        <v>173296.37585102516</v>
      </c>
      <c r="I33" s="1450" t="str">
        <f>B4</f>
        <v>Registered Nurse</v>
      </c>
      <c r="J33" s="1451">
        <f>C4</f>
        <v>97987.135999999999</v>
      </c>
      <c r="K33" s="1452">
        <f>C9</f>
        <v>0.2</v>
      </c>
      <c r="L33" s="1453">
        <f>J33*K33</f>
        <v>19597.427200000002</v>
      </c>
      <c r="N33" s="1450" t="str">
        <f>B4</f>
        <v>Registered Nurse</v>
      </c>
      <c r="O33" s="1451">
        <f>C4</f>
        <v>97987.135999999999</v>
      </c>
      <c r="P33" s="1452">
        <f>C9</f>
        <v>0.2</v>
      </c>
      <c r="Q33" s="1453">
        <f>O33*P33</f>
        <v>19597.427200000002</v>
      </c>
      <c r="S33" s="287" t="str">
        <f>$B$5</f>
        <v>Program Manager</v>
      </c>
      <c r="T33" s="1420"/>
      <c r="U33" s="1379">
        <f>$C$5</f>
        <v>72974.720000000001</v>
      </c>
      <c r="V33" s="1380">
        <f>C10/5</f>
        <v>0.01</v>
      </c>
      <c r="W33" s="1381">
        <f>U33*V33</f>
        <v>729.74720000000002</v>
      </c>
    </row>
    <row r="34" spans="2:23" ht="15" customHeight="1">
      <c r="B34" s="1446" t="s">
        <v>581</v>
      </c>
      <c r="C34" s="1434" t="s">
        <v>582</v>
      </c>
      <c r="D34" s="1435">
        <v>1.6</v>
      </c>
      <c r="E34" s="1432">
        <f t="shared" ca="1" si="1"/>
        <v>16504.416747716685</v>
      </c>
      <c r="F34" s="1445">
        <f t="shared" ca="1" si="0"/>
        <v>198053.00097260022</v>
      </c>
      <c r="I34" s="287" t="str">
        <f>$B$5</f>
        <v>Program Manager</v>
      </c>
      <c r="J34" s="1379">
        <f>$C$5</f>
        <v>72974.720000000001</v>
      </c>
      <c r="K34" s="1380">
        <f>$C$10</f>
        <v>0.05</v>
      </c>
      <c r="L34" s="1381">
        <f>J34*K34</f>
        <v>3648.7360000000003</v>
      </c>
      <c r="N34" s="287" t="str">
        <f>$B$5</f>
        <v>Program Manager</v>
      </c>
      <c r="O34" s="1379">
        <f>$C$5</f>
        <v>72974.720000000001</v>
      </c>
      <c r="P34" s="1380">
        <f>$C$10</f>
        <v>0.05</v>
      </c>
      <c r="Q34" s="1381">
        <f>O34*P34</f>
        <v>3648.7360000000003</v>
      </c>
      <c r="S34" s="1441" t="str">
        <f>B4</f>
        <v>Registered Nurse</v>
      </c>
      <c r="T34" s="1420"/>
      <c r="U34" s="1379">
        <f>C4</f>
        <v>97987.135999999999</v>
      </c>
      <c r="V34" s="1380">
        <f>C9</f>
        <v>0.2</v>
      </c>
      <c r="W34" s="1381">
        <f>V34*U34</f>
        <v>19597.427200000002</v>
      </c>
    </row>
    <row r="35" spans="2:23" ht="15" customHeight="1">
      <c r="B35" s="1446" t="s">
        <v>583</v>
      </c>
      <c r="C35" s="1434" t="s">
        <v>584</v>
      </c>
      <c r="D35" s="1435">
        <v>1.8</v>
      </c>
      <c r="E35" s="1432">
        <f t="shared" ca="1" si="1"/>
        <v>18567.468841181268</v>
      </c>
      <c r="F35" s="1445">
        <f t="shared" ca="1" si="0"/>
        <v>222809.62609417521</v>
      </c>
      <c r="I35" s="287" t="str">
        <f>$B$6</f>
        <v xml:space="preserve">Medical Assistant </v>
      </c>
      <c r="J35" s="1379">
        <f>$C$6</f>
        <v>50421.529600000002</v>
      </c>
      <c r="K35" s="1380">
        <f>D30</f>
        <v>0.8</v>
      </c>
      <c r="L35" s="1381">
        <f>J35*K35</f>
        <v>40337.223680000003</v>
      </c>
      <c r="N35" s="287" t="str">
        <f>$B$6</f>
        <v xml:space="preserve">Medical Assistant </v>
      </c>
      <c r="O35" s="1379">
        <f>$C$6</f>
        <v>50421.529600000002</v>
      </c>
      <c r="P35" s="1417">
        <f>D31</f>
        <v>1</v>
      </c>
      <c r="Q35" s="1381">
        <f>O35*P35</f>
        <v>50421.529600000002</v>
      </c>
      <c r="S35" s="287" t="str">
        <f>$B$6</f>
        <v xml:space="preserve">Medical Assistant </v>
      </c>
      <c r="T35" s="1420"/>
      <c r="U35" s="1379">
        <f>$C$6</f>
        <v>50421.529600000002</v>
      </c>
      <c r="V35" s="1380">
        <f>C11/5</f>
        <v>0.2</v>
      </c>
      <c r="W35" s="1381">
        <f>U35*V35</f>
        <v>10084.305920000001</v>
      </c>
    </row>
    <row r="36" spans="2:23" ht="15" customHeight="1">
      <c r="B36" s="1446" t="s">
        <v>585</v>
      </c>
      <c r="C36" s="1434" t="s">
        <v>586</v>
      </c>
      <c r="D36" s="1435">
        <v>2</v>
      </c>
      <c r="E36" s="1432">
        <f t="shared" ca="1" si="1"/>
        <v>20630.520934645854</v>
      </c>
      <c r="F36" s="1445">
        <f t="shared" ca="1" si="0"/>
        <v>247566.25121575024</v>
      </c>
      <c r="I36" s="287" t="str">
        <f>$B$7</f>
        <v>Clerical Support</v>
      </c>
      <c r="J36" s="1379">
        <f>$C$7</f>
        <v>39521.664000000004</v>
      </c>
      <c r="K36" s="1380">
        <f>$C$12</f>
        <v>0.25</v>
      </c>
      <c r="L36" s="1381">
        <f>J36*K36</f>
        <v>9880.4160000000011</v>
      </c>
      <c r="N36" s="287" t="str">
        <f>$B$7</f>
        <v>Clerical Support</v>
      </c>
      <c r="O36" s="1379">
        <f>$C$7</f>
        <v>39521.664000000004</v>
      </c>
      <c r="P36" s="1380">
        <f>$C$12</f>
        <v>0.25</v>
      </c>
      <c r="Q36" s="1381">
        <f>O36*P36</f>
        <v>9880.4160000000011</v>
      </c>
      <c r="S36" s="287" t="str">
        <f>$B$7</f>
        <v>Clerical Support</v>
      </c>
      <c r="T36" s="1420"/>
      <c r="U36" s="1379">
        <f>$C$7</f>
        <v>39521.664000000004</v>
      </c>
      <c r="V36" s="1380">
        <f>C12/5</f>
        <v>0.05</v>
      </c>
      <c r="W36" s="1381">
        <f>U36*V36</f>
        <v>1976.0832000000003</v>
      </c>
    </row>
    <row r="37" spans="2:23" ht="15" customHeight="1" thickBot="1">
      <c r="B37" s="3410" t="s">
        <v>588</v>
      </c>
      <c r="C37" s="3411"/>
      <c r="D37" s="1447">
        <f>D27</f>
        <v>0.2</v>
      </c>
      <c r="E37" s="1448">
        <f ca="1">W52</f>
        <v>3959.5859655050776</v>
      </c>
      <c r="F37" s="1449">
        <f t="shared" ca="1" si="0"/>
        <v>47515.031586060933</v>
      </c>
      <c r="I37" s="1376" t="s">
        <v>12</v>
      </c>
      <c r="J37" s="1382"/>
      <c r="K37" s="1383">
        <f>SUM(K33:K36)</f>
        <v>1.3</v>
      </c>
      <c r="L37" s="1384">
        <f>SUM(L33:L36)</f>
        <v>73463.802880000003</v>
      </c>
      <c r="N37" s="1376" t="s">
        <v>12</v>
      </c>
      <c r="O37" s="1382"/>
      <c r="P37" s="1383">
        <f>SUM(P33:P36)</f>
        <v>1.5</v>
      </c>
      <c r="Q37" s="1384">
        <f>SUM(Q33:Q36)</f>
        <v>83548.108800000002</v>
      </c>
      <c r="S37" s="1376" t="s">
        <v>12</v>
      </c>
      <c r="T37" s="1382"/>
      <c r="U37" s="1382"/>
      <c r="V37" s="1383">
        <f>V33+V34+V35+V36</f>
        <v>0.46</v>
      </c>
      <c r="W37" s="1384">
        <f>SUM(W33:W36)</f>
        <v>32387.563520000003</v>
      </c>
    </row>
    <row r="38" spans="2:23" ht="15" customHeight="1">
      <c r="I38" s="1389" t="s">
        <v>440</v>
      </c>
      <c r="J38" s="1390">
        <f>C14</f>
        <v>0.25390000000000001</v>
      </c>
      <c r="K38" s="1386"/>
      <c r="L38" s="1381">
        <f>J38*L37</f>
        <v>18652.459551232001</v>
      </c>
      <c r="N38" s="1389" t="s">
        <v>440</v>
      </c>
      <c r="O38" s="1390">
        <f>C14</f>
        <v>0.25390000000000001</v>
      </c>
      <c r="P38" s="1386"/>
      <c r="Q38" s="1381">
        <f>O38*Q37</f>
        <v>21212.86482432</v>
      </c>
      <c r="S38" s="1389" t="s">
        <v>440</v>
      </c>
      <c r="T38" s="1386"/>
      <c r="U38" s="1390">
        <f>C14</f>
        <v>0.25390000000000001</v>
      </c>
      <c r="V38" s="1386"/>
      <c r="W38" s="1381">
        <f>U38*W37</f>
        <v>8223.202377728001</v>
      </c>
    </row>
    <row r="39" spans="2:23" ht="15" customHeight="1" thickBot="1">
      <c r="I39" s="1393" t="s">
        <v>250</v>
      </c>
      <c r="J39" s="1394"/>
      <c r="K39" s="1395"/>
      <c r="L39" s="1396">
        <f>SUM(L37:L38)</f>
        <v>92116.262431231997</v>
      </c>
      <c r="N39" s="1393" t="s">
        <v>250</v>
      </c>
      <c r="O39" s="1394"/>
      <c r="P39" s="1395"/>
      <c r="Q39" s="1396">
        <f>SUM(Q37:Q38)</f>
        <v>104760.97362432</v>
      </c>
      <c r="S39" s="1393" t="s">
        <v>250</v>
      </c>
      <c r="T39" s="1403"/>
      <c r="U39" s="1394"/>
      <c r="V39" s="1395"/>
      <c r="W39" s="1396">
        <f>SUM(W37:W38)</f>
        <v>40610.765897728008</v>
      </c>
    </row>
    <row r="40" spans="2:23" ht="15" customHeight="1" thickTop="1">
      <c r="I40" s="1385"/>
      <c r="J40" s="1397"/>
      <c r="K40" s="1398" t="s">
        <v>343</v>
      </c>
      <c r="L40" s="1399"/>
      <c r="N40" s="1385"/>
      <c r="O40" s="1397"/>
      <c r="P40" s="1398" t="s">
        <v>343</v>
      </c>
      <c r="Q40" s="1399"/>
      <c r="S40" s="1385"/>
      <c r="T40" s="1387"/>
      <c r="U40" s="1397"/>
      <c r="V40" s="1398" t="s">
        <v>343</v>
      </c>
      <c r="W40" s="1399"/>
    </row>
    <row r="41" spans="2:23" ht="15" customHeight="1">
      <c r="I41" s="1389" t="str">
        <f>$B$15</f>
        <v>Occupancy (Per FTE)</v>
      </c>
      <c r="J41" s="1397"/>
      <c r="K41" s="2022">
        <f ca="1">$C$15</f>
        <v>1837.7634854460871</v>
      </c>
      <c r="L41" s="1381">
        <f ca="1">K41*K37</f>
        <v>2389.0925310799134</v>
      </c>
      <c r="N41" s="1389" t="str">
        <f>$B$15</f>
        <v>Occupancy (Per FTE)</v>
      </c>
      <c r="O41" s="1397"/>
      <c r="P41" s="311">
        <f ca="1">$C$15</f>
        <v>1837.7634854460871</v>
      </c>
      <c r="Q41" s="1381">
        <f ca="1">P41*P37</f>
        <v>2756.6452281691309</v>
      </c>
      <c r="S41" s="1389" t="str">
        <f>$B$15</f>
        <v>Occupancy (Per FTE)</v>
      </c>
      <c r="T41" s="1386"/>
      <c r="U41" s="1397"/>
      <c r="V41" s="311">
        <f ca="1">$C$15</f>
        <v>1837.7634854460871</v>
      </c>
      <c r="W41" s="1381">
        <f ca="1">V41*V37</f>
        <v>845.37120330520008</v>
      </c>
    </row>
    <row r="42" spans="2:23" ht="16.5" customHeight="1">
      <c r="I42" s="1389" t="str">
        <f>$B$16</f>
        <v>Staff Training (per MA FTE)</v>
      </c>
      <c r="J42" s="1400"/>
      <c r="K42" s="311">
        <f ca="1">$C$16</f>
        <v>190.3677447192934</v>
      </c>
      <c r="L42" s="1381">
        <f ca="1">K42*SUM(K35:K35)</f>
        <v>152.29419577543473</v>
      </c>
      <c r="N42" s="1389" t="str">
        <f>$B$16</f>
        <v>Staff Training (per MA FTE)</v>
      </c>
      <c r="O42" s="1400"/>
      <c r="P42" s="311">
        <f ca="1">$C$16</f>
        <v>190.3677447192934</v>
      </c>
      <c r="Q42" s="1381">
        <f ca="1">P42*SUM(P35:P35)</f>
        <v>190.3677447192934</v>
      </c>
      <c r="S42" s="1389" t="str">
        <f>$B$16</f>
        <v>Staff Training (per MA FTE)</v>
      </c>
      <c r="T42" s="1386"/>
      <c r="U42" s="1400"/>
      <c r="V42" s="311">
        <f ca="1">$C$16</f>
        <v>190.3677447192934</v>
      </c>
      <c r="W42" s="1381">
        <f ca="1">V42*SUM(V35:V35)</f>
        <v>38.073548943858682</v>
      </c>
    </row>
    <row r="43" spans="2:23" ht="15" customHeight="1">
      <c r="I43" s="1389" t="str">
        <f>$B$17</f>
        <v>Program Supplies and Materials (per FTE)</v>
      </c>
      <c r="J43" s="1400"/>
      <c r="K43" s="311">
        <f>$C$17</f>
        <v>1227.06</v>
      </c>
      <c r="L43" s="1381">
        <f>K43*K37</f>
        <v>1595.1779999999999</v>
      </c>
      <c r="N43" s="1389" t="str">
        <f>$B$17</f>
        <v>Program Supplies and Materials (per FTE)</v>
      </c>
      <c r="O43" s="1400"/>
      <c r="P43" s="311">
        <f>$C$17</f>
        <v>1227.06</v>
      </c>
      <c r="Q43" s="1381">
        <f>P43*P37</f>
        <v>1840.59</v>
      </c>
      <c r="S43" s="1389" t="str">
        <f>$B$17</f>
        <v>Program Supplies and Materials (per FTE)</v>
      </c>
      <c r="T43" s="1386"/>
      <c r="U43" s="1400"/>
      <c r="V43" s="311">
        <f>$C$17</f>
        <v>1227.06</v>
      </c>
      <c r="W43" s="1381">
        <f>V43*V37</f>
        <v>564.44759999999997</v>
      </c>
    </row>
    <row r="44" spans="2:23" ht="15" customHeight="1">
      <c r="I44" s="1389"/>
      <c r="J44" s="1401"/>
      <c r="K44" s="1402"/>
      <c r="L44" s="1381"/>
      <c r="N44" s="1389"/>
      <c r="O44" s="1401"/>
      <c r="P44" s="1402"/>
      <c r="Q44" s="1381"/>
      <c r="S44" s="1389"/>
      <c r="T44" s="1386"/>
      <c r="U44" s="1401"/>
      <c r="V44" s="1402"/>
      <c r="W44" s="1381"/>
    </row>
    <row r="45" spans="2:23" ht="15" customHeight="1" thickBot="1">
      <c r="I45" s="1393" t="s">
        <v>441</v>
      </c>
      <c r="J45" s="1394"/>
      <c r="K45" s="1403"/>
      <c r="L45" s="1396">
        <f ca="1">SUM(L39:L44)</f>
        <v>96252.827158087341</v>
      </c>
      <c r="N45" s="1393" t="s">
        <v>441</v>
      </c>
      <c r="O45" s="1394"/>
      <c r="P45" s="1403"/>
      <c r="Q45" s="1396">
        <f ca="1">SUM(Q39:Q44)</f>
        <v>109548.57659720842</v>
      </c>
      <c r="S45" s="1393" t="s">
        <v>441</v>
      </c>
      <c r="T45" s="1403"/>
      <c r="U45" s="1394"/>
      <c r="V45" s="1403"/>
      <c r="W45" s="1396">
        <f ca="1">SUM(W39:W44)</f>
        <v>42058.658249977067</v>
      </c>
    </row>
    <row r="46" spans="2:23" ht="15" customHeight="1" thickTop="1">
      <c r="I46" s="1389" t="s">
        <v>442</v>
      </c>
      <c r="J46" s="1390">
        <f>C18</f>
        <v>0.12</v>
      </c>
      <c r="K46" s="1386"/>
      <c r="L46" s="1381">
        <f ca="1">L45*J46</f>
        <v>11550.33925897048</v>
      </c>
      <c r="N46" s="1389" t="s">
        <v>442</v>
      </c>
      <c r="O46" s="1390">
        <f>C18</f>
        <v>0.12</v>
      </c>
      <c r="P46" s="1386"/>
      <c r="Q46" s="1381">
        <f ca="1">Q45*O46</f>
        <v>13145.829191665011</v>
      </c>
      <c r="S46" s="1389" t="s">
        <v>442</v>
      </c>
      <c r="T46" s="1386"/>
      <c r="U46" s="1390">
        <f>C18</f>
        <v>0.12</v>
      </c>
      <c r="V46" s="1386"/>
      <c r="W46" s="1381">
        <f ca="1">W45*U46</f>
        <v>5047.0389899972479</v>
      </c>
    </row>
    <row r="47" spans="2:23" ht="15" customHeight="1">
      <c r="I47" s="1389"/>
      <c r="J47" s="1390"/>
      <c r="K47" s="1386"/>
      <c r="L47" s="1381"/>
      <c r="N47" s="1389"/>
      <c r="O47" s="1390"/>
      <c r="P47" s="1386"/>
      <c r="Q47" s="1381"/>
      <c r="S47" s="1389"/>
      <c r="T47" s="1386"/>
      <c r="U47" s="1390"/>
      <c r="V47" s="1386"/>
      <c r="W47" s="1381"/>
    </row>
    <row r="48" spans="2:23" ht="15" customHeight="1" thickBot="1">
      <c r="I48" s="1404" t="s">
        <v>18</v>
      </c>
      <c r="J48" s="1405"/>
      <c r="K48" s="1406"/>
      <c r="L48" s="1407">
        <f ca="1">L46+L45</f>
        <v>107803.16641705782</v>
      </c>
      <c r="N48" s="1404" t="s">
        <v>18</v>
      </c>
      <c r="O48" s="1405"/>
      <c r="P48" s="1406"/>
      <c r="Q48" s="1407">
        <f ca="1">Q46+Q45</f>
        <v>122694.40578887342</v>
      </c>
      <c r="S48" s="1404" t="s">
        <v>18</v>
      </c>
      <c r="T48" s="1421"/>
      <c r="U48" s="1405"/>
      <c r="V48" s="1406"/>
      <c r="W48" s="1407">
        <f ca="1">W46+W45</f>
        <v>47105.697239974317</v>
      </c>
    </row>
    <row r="49" spans="9:23" ht="15" customHeight="1" thickTop="1">
      <c r="I49" s="1408" t="s">
        <v>119</v>
      </c>
      <c r="J49" s="1937">
        <f>J22</f>
        <v>2.7811565914169036E-2</v>
      </c>
      <c r="K49" s="1386"/>
      <c r="L49" s="1392">
        <f ca="1">(L48-L37)*J22</f>
        <v>955.03147246149615</v>
      </c>
      <c r="N49" s="1408" t="s">
        <v>119</v>
      </c>
      <c r="O49" s="1937">
        <f>J22</f>
        <v>2.7811565914169036E-2</v>
      </c>
      <c r="P49" s="1386"/>
      <c r="Q49" s="1392">
        <f ca="1">(Q48-Q37)*O49</f>
        <v>1088.71981900169</v>
      </c>
      <c r="S49" s="1408" t="s">
        <v>119</v>
      </c>
      <c r="T49" s="1422"/>
      <c r="U49" s="1937">
        <f>J22</f>
        <v>2.7811565914169036E-2</v>
      </c>
      <c r="V49" s="1386"/>
      <c r="W49" s="1392">
        <f ca="1">(W48-W37)*U49</f>
        <v>409.33434608661952</v>
      </c>
    </row>
    <row r="50" spans="9:23" ht="15" customHeight="1" thickBot="1">
      <c r="I50" s="1413"/>
      <c r="J50" s="1390"/>
      <c r="K50" s="1416"/>
      <c r="L50" s="1392"/>
      <c r="N50" s="1413"/>
      <c r="O50" s="1390"/>
      <c r="P50" s="1416"/>
      <c r="Q50" s="1392"/>
      <c r="S50" s="1413"/>
      <c r="T50" s="1422"/>
      <c r="U50" s="1390"/>
      <c r="V50" s="1416"/>
      <c r="W50" s="1392"/>
    </row>
    <row r="51" spans="9:23" ht="15" customHeight="1" thickBot="1">
      <c r="I51" s="1409" t="s">
        <v>560</v>
      </c>
      <c r="J51" s="1410"/>
      <c r="K51" s="1411"/>
      <c r="L51" s="1412">
        <f ca="1">L48+L49+L50</f>
        <v>108758.19788951932</v>
      </c>
      <c r="N51" s="1409" t="s">
        <v>560</v>
      </c>
      <c r="O51" s="1410"/>
      <c r="P51" s="1411"/>
      <c r="Q51" s="1412">
        <f ca="1">Q48+Q49+Q50</f>
        <v>123783.12560787512</v>
      </c>
      <c r="S51" s="1409" t="s">
        <v>560</v>
      </c>
      <c r="T51" s="1423"/>
      <c r="U51" s="1410"/>
      <c r="V51" s="1411"/>
      <c r="W51" s="1412">
        <f ca="1">W48+W49+W50</f>
        <v>47515.031586060933</v>
      </c>
    </row>
    <row r="52" spans="9:23" ht="15" customHeight="1" thickBot="1">
      <c r="I52" s="1424" t="s">
        <v>596</v>
      </c>
      <c r="J52" s="1425"/>
      <c r="K52" s="1426"/>
      <c r="L52" s="1427">
        <f ca="1">L51/L30</f>
        <v>9063.1831574599437</v>
      </c>
      <c r="N52" s="1424" t="s">
        <v>596</v>
      </c>
      <c r="O52" s="1425"/>
      <c r="P52" s="1426"/>
      <c r="Q52" s="1427">
        <f ca="1">Q51/Q30</f>
        <v>10315.260467322927</v>
      </c>
      <c r="S52" s="1424" t="s">
        <v>596</v>
      </c>
      <c r="T52" s="1428"/>
      <c r="U52" s="1425"/>
      <c r="V52" s="1426"/>
      <c r="W52" s="1427">
        <f ca="1">W51/W30</f>
        <v>3959.5859655050776</v>
      </c>
    </row>
    <row r="53" spans="9:23" ht="15" customHeight="1">
      <c r="K53" s="1366" t="s">
        <v>365</v>
      </c>
      <c r="L53" s="1366">
        <v>7860</v>
      </c>
      <c r="P53" s="1509" t="s">
        <v>365</v>
      </c>
      <c r="Q53" s="1366">
        <v>8908</v>
      </c>
      <c r="V53" s="1509" t="s">
        <v>365</v>
      </c>
      <c r="W53" s="1366">
        <v>3503</v>
      </c>
    </row>
    <row r="54" spans="9:23" ht="15" customHeight="1">
      <c r="K54" s="1366" t="s">
        <v>367</v>
      </c>
      <c r="L54" s="1367">
        <f ca="1">(L52-L53)/L53</f>
        <v>0.15307673759032361</v>
      </c>
      <c r="P54" s="1509" t="s">
        <v>367</v>
      </c>
      <c r="Q54" s="1367">
        <f ca="1">(Q52-Q53)/Q53</f>
        <v>0.15797715169767929</v>
      </c>
      <c r="V54" s="1509" t="s">
        <v>367</v>
      </c>
      <c r="W54" s="1367">
        <f ca="1">(W52-W53)/W53</f>
        <v>0.1303414117913439</v>
      </c>
    </row>
    <row r="55" spans="9:23" ht="15" customHeight="1">
      <c r="P55" s="1367"/>
    </row>
  </sheetData>
  <mergeCells count="12">
    <mergeCell ref="B13:C13"/>
    <mergeCell ref="B37:C37"/>
    <mergeCell ref="S2:V2"/>
    <mergeCell ref="I29:L29"/>
    <mergeCell ref="N29:Q29"/>
    <mergeCell ref="D14:G14"/>
    <mergeCell ref="B8:C8"/>
    <mergeCell ref="B2:F2"/>
    <mergeCell ref="I2:L2"/>
    <mergeCell ref="N2:Q2"/>
    <mergeCell ref="B3:C3"/>
    <mergeCell ref="D3:F3"/>
  </mergeCells>
  <pageMargins left="0.25" right="0.25" top="0.75" bottom="0.75" header="0.3" footer="0.3"/>
  <pageSetup scale="39" orientation="landscape" r:id="rId1"/>
  <headerFooter>
    <oddFooter>&amp;RDRAFT - FOR POLICY DISCUSSION ONLY</oddFoot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0000"/>
    <pageSetUpPr fitToPage="1"/>
  </sheetPr>
  <dimension ref="B1:W58"/>
  <sheetViews>
    <sheetView topLeftCell="A10" zoomScale="85" zoomScaleNormal="85" workbookViewId="0">
      <selection activeCell="P21" sqref="P21"/>
    </sheetView>
  </sheetViews>
  <sheetFormatPr defaultColWidth="9.1796875" defaultRowHeight="15" customHeight="1"/>
  <cols>
    <col min="1" max="1" width="4.81640625" style="1244" customWidth="1"/>
    <col min="2" max="2" width="36.26953125" style="1244" customWidth="1"/>
    <col min="3" max="3" width="16" style="1244" customWidth="1"/>
    <col min="4" max="4" width="14.81640625" style="1244" customWidth="1"/>
    <col min="5" max="5" width="30" style="1244" customWidth="1"/>
    <col min="6" max="6" width="13.453125" style="1244" customWidth="1"/>
    <col min="7" max="7" width="8.26953125" style="1244" customWidth="1"/>
    <col min="8" max="8" width="29.26953125" style="1244" customWidth="1"/>
    <col min="9" max="9" width="10.26953125" style="1244" customWidth="1"/>
    <col min="10" max="10" width="12.1796875" style="1244" customWidth="1"/>
    <col min="11" max="11" width="13.26953125" style="1244" customWidth="1"/>
    <col min="12" max="12" width="4" style="1244" customWidth="1"/>
    <col min="13" max="13" width="29.81640625" style="1244" customWidth="1"/>
    <col min="14" max="14" width="10.26953125" style="1244" customWidth="1"/>
    <col min="15" max="15" width="12.26953125" style="1244" customWidth="1"/>
    <col min="16" max="16" width="13.26953125" style="1244" customWidth="1"/>
    <col min="17" max="17" width="5.54296875" style="1244" customWidth="1"/>
    <col min="18" max="18" width="28.26953125" style="1244" customWidth="1"/>
    <col min="19" max="19" width="12.26953125" style="1244" customWidth="1"/>
    <col min="20" max="20" width="14.26953125" style="1244" customWidth="1"/>
    <col min="21" max="21" width="13.1796875" style="1244" customWidth="1"/>
    <col min="22" max="22" width="9.1796875" style="1462" customWidth="1"/>
    <col min="23" max="23" width="14" style="1244" customWidth="1"/>
    <col min="24" max="24" width="9.1796875" style="1244"/>
    <col min="25" max="25" width="14.26953125" style="1244" customWidth="1"/>
    <col min="26" max="16384" width="9.1796875" style="1244"/>
  </cols>
  <sheetData>
    <row r="1" spans="2:21" s="1462" customFormat="1" ht="15" customHeight="1" thickBot="1">
      <c r="B1" s="1244"/>
      <c r="C1" s="1244"/>
      <c r="D1" s="1244"/>
      <c r="E1" s="1244"/>
      <c r="F1" s="1244"/>
      <c r="G1" s="1244"/>
      <c r="H1" s="1244"/>
      <c r="I1" s="1244"/>
      <c r="J1" s="1244"/>
      <c r="K1" s="1244"/>
      <c r="L1" s="1244"/>
      <c r="M1" s="1244"/>
      <c r="N1" s="1244"/>
      <c r="O1" s="1244"/>
      <c r="P1" s="1244"/>
      <c r="Q1" s="1244"/>
      <c r="R1" s="1244"/>
      <c r="S1" s="1244"/>
      <c r="T1" s="1244"/>
      <c r="U1" s="1244"/>
    </row>
    <row r="2" spans="2:21" ht="16.5" customHeight="1" thickBot="1">
      <c r="B2" s="3401" t="s">
        <v>608</v>
      </c>
      <c r="C2" s="3402"/>
      <c r="D2" s="3402"/>
      <c r="E2" s="3402"/>
      <c r="F2" s="3403"/>
      <c r="H2" s="3076" t="s">
        <v>609</v>
      </c>
      <c r="I2" s="3077"/>
      <c r="J2" s="3077"/>
      <c r="K2" s="3078"/>
      <c r="M2" s="3076" t="s">
        <v>610</v>
      </c>
      <c r="N2" s="3077"/>
      <c r="O2" s="3077"/>
      <c r="P2" s="3078"/>
      <c r="R2" s="3076" t="s">
        <v>616</v>
      </c>
      <c r="S2" s="3077"/>
      <c r="T2" s="3077"/>
      <c r="U2" s="3078"/>
    </row>
    <row r="3" spans="2:21" ht="15" customHeight="1">
      <c r="B3" s="3416" t="s">
        <v>236</v>
      </c>
      <c r="C3" s="3417"/>
      <c r="D3" s="3407" t="s">
        <v>123</v>
      </c>
      <c r="E3" s="3407"/>
      <c r="F3" s="3408"/>
      <c r="H3" s="1369" t="s">
        <v>561</v>
      </c>
      <c r="I3" s="1370" t="s">
        <v>562</v>
      </c>
      <c r="J3" s="1370" t="s">
        <v>563</v>
      </c>
      <c r="K3" s="1371">
        <v>12</v>
      </c>
      <c r="M3" s="1369" t="s">
        <v>561</v>
      </c>
      <c r="N3" s="1370" t="s">
        <v>562</v>
      </c>
      <c r="O3" s="1370" t="s">
        <v>563</v>
      </c>
      <c r="P3" s="1371">
        <v>12</v>
      </c>
      <c r="R3" s="1369" t="s">
        <v>561</v>
      </c>
      <c r="S3" s="1370" t="s">
        <v>562</v>
      </c>
      <c r="T3" s="1370" t="s">
        <v>563</v>
      </c>
      <c r="U3" s="1371">
        <v>12</v>
      </c>
    </row>
    <row r="4" spans="2:21" ht="15" customHeight="1">
      <c r="B4" s="284" t="s">
        <v>612</v>
      </c>
      <c r="C4" s="1455">
        <f>'M2021 BLS  53%ile'!D34</f>
        <v>128978.304</v>
      </c>
      <c r="D4" s="302" t="s">
        <v>120</v>
      </c>
      <c r="E4" s="320"/>
      <c r="F4" s="321"/>
      <c r="H4" s="1372"/>
      <c r="I4" s="1373"/>
      <c r="J4" s="1374"/>
      <c r="K4" s="1375"/>
      <c r="M4" s="1372"/>
      <c r="N4" s="1373"/>
      <c r="O4" s="1374"/>
      <c r="P4" s="1375"/>
      <c r="R4" s="1372"/>
      <c r="S4" s="1373"/>
      <c r="T4" s="1374"/>
      <c r="U4" s="1375"/>
    </row>
    <row r="5" spans="2:21" ht="15" customHeight="1">
      <c r="B5" s="284" t="s">
        <v>239</v>
      </c>
      <c r="C5" s="1455">
        <f>'4929 OBOTS Outpatient Clinic'!C5</f>
        <v>72974.720000000001</v>
      </c>
      <c r="D5" s="302" t="s">
        <v>120</v>
      </c>
      <c r="E5" s="322"/>
      <c r="F5" s="261"/>
      <c r="H5" s="1376" t="s">
        <v>23</v>
      </c>
      <c r="I5" s="1377" t="s">
        <v>240</v>
      </c>
      <c r="J5" s="1377" t="s">
        <v>6</v>
      </c>
      <c r="K5" s="1378" t="s">
        <v>7</v>
      </c>
      <c r="M5" s="1376" t="s">
        <v>23</v>
      </c>
      <c r="N5" s="1377" t="s">
        <v>240</v>
      </c>
      <c r="O5" s="1377" t="s">
        <v>6</v>
      </c>
      <c r="P5" s="1378" t="s">
        <v>7</v>
      </c>
      <c r="R5" s="1376" t="s">
        <v>23</v>
      </c>
      <c r="S5" s="1377" t="s">
        <v>240</v>
      </c>
      <c r="T5" s="1377" t="s">
        <v>6</v>
      </c>
      <c r="U5" s="1378" t="s">
        <v>7</v>
      </c>
    </row>
    <row r="6" spans="2:21" ht="15" customHeight="1">
      <c r="B6" s="284" t="s">
        <v>613</v>
      </c>
      <c r="C6" s="1455">
        <f>('M2021 BLS  53%ile'!D8*50%)+('M2021 BLS  53%ile'!D12*50%)</f>
        <v>50575.116800000003</v>
      </c>
      <c r="D6" s="302" t="s">
        <v>614</v>
      </c>
      <c r="E6" s="322"/>
      <c r="F6" s="261"/>
      <c r="H6" s="1389" t="str">
        <f>B4</f>
        <v>Registered Nurse(Masters)</v>
      </c>
      <c r="I6" s="1379">
        <f>$C$4</f>
        <v>128978.304</v>
      </c>
      <c r="J6" s="1380">
        <v>0.1</v>
      </c>
      <c r="K6" s="1381">
        <f>I6*J6</f>
        <v>12897.830400000001</v>
      </c>
      <c r="M6" s="1389" t="str">
        <f>H6</f>
        <v>Registered Nurse(Masters)</v>
      </c>
      <c r="N6" s="1379">
        <f>$C$4</f>
        <v>128978.304</v>
      </c>
      <c r="O6" s="1380">
        <v>0.2</v>
      </c>
      <c r="P6" s="1381">
        <f>N6*O6</f>
        <v>25795.660800000001</v>
      </c>
      <c r="R6" s="1389" t="str">
        <f>B4</f>
        <v>Registered Nurse(Masters)</v>
      </c>
      <c r="S6" s="1379">
        <f>$C$4</f>
        <v>128978.304</v>
      </c>
      <c r="T6" s="1380">
        <v>0.3</v>
      </c>
      <c r="U6" s="1381">
        <f>S6*T6</f>
        <v>38693.491199999997</v>
      </c>
    </row>
    <row r="7" spans="2:21" ht="15" customHeight="1">
      <c r="B7" s="284" t="s">
        <v>454</v>
      </c>
      <c r="C7" s="1455">
        <f>'M2021 BLS  53%ile'!D32</f>
        <v>97987.135999999999</v>
      </c>
      <c r="D7" s="293" t="s">
        <v>120</v>
      </c>
      <c r="E7" s="322"/>
      <c r="F7" s="261"/>
      <c r="H7" s="1389" t="str">
        <f>B7</f>
        <v>Registered Nurse</v>
      </c>
      <c r="I7" s="1379">
        <f>C7</f>
        <v>97987.135999999999</v>
      </c>
      <c r="J7" s="1380">
        <v>0.1</v>
      </c>
      <c r="K7" s="1381">
        <f>I7*J7</f>
        <v>9798.713600000001</v>
      </c>
      <c r="M7" s="1389" t="str">
        <f>B7</f>
        <v>Registered Nurse</v>
      </c>
      <c r="N7" s="1379">
        <f>C7</f>
        <v>97987.135999999999</v>
      </c>
      <c r="O7" s="1380">
        <v>0.2</v>
      </c>
      <c r="P7" s="1381">
        <f>N7*O7</f>
        <v>19597.427200000002</v>
      </c>
      <c r="R7" s="1389" t="str">
        <f>B7</f>
        <v>Registered Nurse</v>
      </c>
      <c r="S7" s="1379">
        <f>C7</f>
        <v>97987.135999999999</v>
      </c>
      <c r="T7" s="1380">
        <v>0.3</v>
      </c>
      <c r="U7" s="1381">
        <f>S7*T7</f>
        <v>29396.140799999997</v>
      </c>
    </row>
    <row r="8" spans="2:21" ht="15" customHeight="1">
      <c r="B8" s="285" t="s">
        <v>571</v>
      </c>
      <c r="C8" s="1455">
        <f>'M2021 BLS  53%ile'!D6</f>
        <v>39521.664000000004</v>
      </c>
      <c r="D8" s="1461" t="s">
        <v>120</v>
      </c>
      <c r="E8" s="323"/>
      <c r="F8" s="324"/>
      <c r="H8" s="287" t="str">
        <f>B5</f>
        <v>Program Manager</v>
      </c>
      <c r="I8" s="1379">
        <f>C5</f>
        <v>72974.720000000001</v>
      </c>
      <c r="J8" s="1380">
        <f>C11</f>
        <v>0.05</v>
      </c>
      <c r="K8" s="1381">
        <f>I8*J8</f>
        <v>3648.7360000000003</v>
      </c>
      <c r="M8" s="287" t="str">
        <f>B5</f>
        <v>Program Manager</v>
      </c>
      <c r="N8" s="1379">
        <f>C5</f>
        <v>72974.720000000001</v>
      </c>
      <c r="O8" s="1380">
        <f>C11</f>
        <v>0.05</v>
      </c>
      <c r="P8" s="1381">
        <f>N8*O8</f>
        <v>3648.7360000000003</v>
      </c>
      <c r="R8" s="287" t="str">
        <f>B5</f>
        <v>Program Manager</v>
      </c>
      <c r="S8" s="1379">
        <f>C5</f>
        <v>72974.720000000001</v>
      </c>
      <c r="T8" s="1380">
        <f>C11</f>
        <v>0.05</v>
      </c>
      <c r="U8" s="1381">
        <f>S8*T8</f>
        <v>3648.7360000000003</v>
      </c>
    </row>
    <row r="9" spans="2:21" ht="15" customHeight="1">
      <c r="B9" s="3397" t="s">
        <v>574</v>
      </c>
      <c r="C9" s="3398"/>
      <c r="D9" s="302"/>
      <c r="E9" s="322"/>
      <c r="F9" s="261"/>
      <c r="H9" s="287" t="str">
        <f>B6</f>
        <v>Medical Assistant /Case Worker</v>
      </c>
      <c r="I9" s="1379">
        <f>C6</f>
        <v>50575.116800000003</v>
      </c>
      <c r="J9" s="1380">
        <f>D28</f>
        <v>0.2</v>
      </c>
      <c r="K9" s="1381">
        <f t="shared" ref="K9:K10" si="0">I9*J9</f>
        <v>10115.023360000001</v>
      </c>
      <c r="M9" s="287" t="str">
        <f>B6</f>
        <v>Medical Assistant /Case Worker</v>
      </c>
      <c r="N9" s="1379">
        <f>C6</f>
        <v>50575.116800000003</v>
      </c>
      <c r="O9" s="1380">
        <f>D29</f>
        <v>0.4</v>
      </c>
      <c r="P9" s="1381">
        <f t="shared" ref="P9:P10" si="1">N9*O9</f>
        <v>20230.046720000002</v>
      </c>
      <c r="R9" s="287" t="str">
        <f>B6</f>
        <v>Medical Assistant /Case Worker</v>
      </c>
      <c r="S9" s="1379">
        <f>C6</f>
        <v>50575.116800000003</v>
      </c>
      <c r="T9" s="1380">
        <f>D30</f>
        <v>0.6</v>
      </c>
      <c r="U9" s="1381">
        <f t="shared" ref="U9:U10" si="2">S9*T9</f>
        <v>30345.070080000001</v>
      </c>
    </row>
    <row r="10" spans="2:21" ht="15" customHeight="1">
      <c r="B10" s="284" t="s">
        <v>454</v>
      </c>
      <c r="C10" s="1457">
        <v>1</v>
      </c>
      <c r="D10" s="302" t="s">
        <v>604</v>
      </c>
      <c r="E10" s="322"/>
      <c r="F10" s="261"/>
      <c r="H10" s="287" t="str">
        <f>B8</f>
        <v>Clerical Support</v>
      </c>
      <c r="I10" s="1379">
        <f>C8</f>
        <v>39521.664000000004</v>
      </c>
      <c r="J10" s="1380">
        <f>C13</f>
        <v>0.25</v>
      </c>
      <c r="K10" s="1381">
        <f t="shared" si="0"/>
        <v>9880.4160000000011</v>
      </c>
      <c r="M10" s="287" t="str">
        <f>B8</f>
        <v>Clerical Support</v>
      </c>
      <c r="N10" s="1379">
        <f>C8</f>
        <v>39521.664000000004</v>
      </c>
      <c r="O10" s="1380">
        <f>C13</f>
        <v>0.25</v>
      </c>
      <c r="P10" s="1381">
        <f t="shared" si="1"/>
        <v>9880.4160000000011</v>
      </c>
      <c r="R10" s="287" t="str">
        <f>B8</f>
        <v>Clerical Support</v>
      </c>
      <c r="S10" s="1379">
        <f>C8</f>
        <v>39521.664000000004</v>
      </c>
      <c r="T10" s="1380">
        <f>C13</f>
        <v>0.25</v>
      </c>
      <c r="U10" s="1381">
        <f t="shared" si="2"/>
        <v>9880.4160000000011</v>
      </c>
    </row>
    <row r="11" spans="2:21" ht="15" customHeight="1">
      <c r="B11" s="286" t="str">
        <f>B5</f>
        <v>Program Manager</v>
      </c>
      <c r="C11" s="1457">
        <v>0.05</v>
      </c>
      <c r="D11" s="302" t="s">
        <v>604</v>
      </c>
      <c r="E11" s="322"/>
      <c r="F11" s="261"/>
      <c r="H11" s="1376" t="s">
        <v>12</v>
      </c>
      <c r="I11" s="1382"/>
      <c r="J11" s="1383">
        <f>SUM(J6:J10)</f>
        <v>0.7</v>
      </c>
      <c r="K11" s="1384">
        <f>SUM(K6:K10)</f>
        <v>46340.719360000003</v>
      </c>
      <c r="M11" s="1376" t="s">
        <v>12</v>
      </c>
      <c r="N11" s="1382"/>
      <c r="O11" s="1383">
        <f>SUM(O6:O10)</f>
        <v>1.1000000000000001</v>
      </c>
      <c r="P11" s="1384">
        <f>SUM(P6:P10)</f>
        <v>79152.286720000004</v>
      </c>
      <c r="R11" s="1376" t="s">
        <v>12</v>
      </c>
      <c r="S11" s="1382"/>
      <c r="T11" s="1383">
        <f>SUM(T6:T10)</f>
        <v>1.5</v>
      </c>
      <c r="U11" s="1384">
        <f>SUM(U6:U10)</f>
        <v>111963.85408</v>
      </c>
    </row>
    <row r="12" spans="2:21" ht="15" customHeight="1">
      <c r="B12" s="286" t="str">
        <f>B6</f>
        <v>Medical Assistant /Case Worker</v>
      </c>
      <c r="C12" s="1457">
        <v>1</v>
      </c>
      <c r="D12" s="302" t="s">
        <v>604</v>
      </c>
      <c r="E12" s="322"/>
      <c r="F12" s="261"/>
      <c r="H12" s="1389" t="s">
        <v>440</v>
      </c>
      <c r="I12" s="1390">
        <f>C15</f>
        <v>0.224</v>
      </c>
      <c r="J12" s="1386"/>
      <c r="K12" s="1381">
        <f>I12*K11</f>
        <v>10380.321136640001</v>
      </c>
      <c r="M12" s="1389" t="s">
        <v>440</v>
      </c>
      <c r="N12" s="1390">
        <f>C15</f>
        <v>0.224</v>
      </c>
      <c r="O12" s="1386"/>
      <c r="P12" s="1381">
        <f>N12*P11</f>
        <v>17730.112225280001</v>
      </c>
      <c r="R12" s="1389" t="s">
        <v>440</v>
      </c>
      <c r="S12" s="1390">
        <f>C15</f>
        <v>0.224</v>
      </c>
      <c r="T12" s="1386"/>
      <c r="U12" s="1381">
        <f>S12*U11</f>
        <v>25079.90331392</v>
      </c>
    </row>
    <row r="13" spans="2:21" ht="15" customHeight="1" thickBot="1">
      <c r="B13" s="286" t="str">
        <f>B8</f>
        <v>Clerical Support</v>
      </c>
      <c r="C13" s="1458">
        <v>0.25</v>
      </c>
      <c r="D13" s="306" t="s">
        <v>604</v>
      </c>
      <c r="E13" s="323"/>
      <c r="F13" s="324"/>
      <c r="H13" s="1393" t="s">
        <v>250</v>
      </c>
      <c r="I13" s="1394"/>
      <c r="J13" s="1395"/>
      <c r="K13" s="1396">
        <f>SUM(K11:K12)</f>
        <v>56721.040496640002</v>
      </c>
      <c r="M13" s="1393" t="s">
        <v>250</v>
      </c>
      <c r="N13" s="1394"/>
      <c r="O13" s="1395"/>
      <c r="P13" s="1396">
        <f>SUM(P11:P12)</f>
        <v>96882.398945280001</v>
      </c>
      <c r="R13" s="1393" t="s">
        <v>250</v>
      </c>
      <c r="S13" s="1394"/>
      <c r="T13" s="1395"/>
      <c r="U13" s="1396">
        <f>U12+U11</f>
        <v>137043.75739392001</v>
      </c>
    </row>
    <row r="14" spans="2:21" ht="15" customHeight="1" thickTop="1">
      <c r="B14" s="3397" t="s">
        <v>261</v>
      </c>
      <c r="C14" s="3415"/>
      <c r="D14" s="298"/>
      <c r="E14" s="322"/>
      <c r="F14" s="261"/>
      <c r="H14" s="1385"/>
      <c r="I14" s="1397"/>
      <c r="J14" s="1398" t="s">
        <v>343</v>
      </c>
      <c r="K14" s="1399"/>
      <c r="M14" s="1385"/>
      <c r="N14" s="1397"/>
      <c r="O14" s="1398" t="s">
        <v>343</v>
      </c>
      <c r="P14" s="1399"/>
      <c r="R14" s="1385"/>
      <c r="S14" s="1397"/>
      <c r="T14" s="1398" t="s">
        <v>343</v>
      </c>
      <c r="U14" s="1399"/>
    </row>
    <row r="15" spans="2:21" ht="15" customHeight="1">
      <c r="B15" s="287" t="s">
        <v>13</v>
      </c>
      <c r="C15" s="1459">
        <v>0.224</v>
      </c>
      <c r="D15" s="261" t="s">
        <v>122</v>
      </c>
      <c r="E15" s="322"/>
      <c r="F15" s="261"/>
      <c r="H15" s="1389" t="str">
        <f>B16</f>
        <v>Staff Training (per MA FTE)</v>
      </c>
      <c r="I15" s="1400"/>
      <c r="J15" s="311">
        <f ca="1">C16</f>
        <v>190.3677447192934</v>
      </c>
      <c r="K15" s="1381">
        <f ca="1">J15*SUM(J9:J9)</f>
        <v>38.073548943858682</v>
      </c>
      <c r="M15" s="1389" t="str">
        <f>B16</f>
        <v>Staff Training (per MA FTE)</v>
      </c>
      <c r="N15" s="1400"/>
      <c r="O15" s="311">
        <f ca="1">C16</f>
        <v>190.3677447192934</v>
      </c>
      <c r="P15" s="1381">
        <f ca="1">O15*SUM(O9:O9)</f>
        <v>76.147097887717365</v>
      </c>
      <c r="R15" s="1389" t="str">
        <f>B16</f>
        <v>Staff Training (per MA FTE)</v>
      </c>
      <c r="S15" s="1400"/>
      <c r="T15" s="311">
        <f ca="1">C16</f>
        <v>190.3677447192934</v>
      </c>
      <c r="U15" s="1381">
        <f ca="1">T15*SUM(T9:T9)</f>
        <v>114.22064683157603</v>
      </c>
    </row>
    <row r="16" spans="2:21" ht="15" customHeight="1">
      <c r="B16" s="286" t="s">
        <v>589</v>
      </c>
      <c r="C16" s="1455">
        <f ca="1">'FY21 UFR BTL 4929'!O5</f>
        <v>190.3677447192934</v>
      </c>
      <c r="D16" s="292" t="s">
        <v>785</v>
      </c>
      <c r="E16" s="322"/>
      <c r="F16" s="261"/>
      <c r="H16" s="1389" t="str">
        <f>B17</f>
        <v>Program Supplies and Materials (per FTE)</v>
      </c>
      <c r="I16" s="1400"/>
      <c r="J16" s="311">
        <f>C17</f>
        <v>1227.06</v>
      </c>
      <c r="K16" s="1381">
        <f>J16*J11</f>
        <v>858.94199999999989</v>
      </c>
      <c r="M16" s="1389" t="str">
        <f>B17</f>
        <v>Program Supplies and Materials (per FTE)</v>
      </c>
      <c r="N16" s="1400"/>
      <c r="O16" s="311">
        <f>C17</f>
        <v>1227.06</v>
      </c>
      <c r="P16" s="1381">
        <f>O16*O11</f>
        <v>1349.7660000000001</v>
      </c>
      <c r="R16" s="1389" t="str">
        <f>B17</f>
        <v>Program Supplies and Materials (per FTE)</v>
      </c>
      <c r="S16" s="1400"/>
      <c r="T16" s="311">
        <f>C17</f>
        <v>1227.06</v>
      </c>
      <c r="U16" s="1381">
        <f>T16*T11</f>
        <v>1840.59</v>
      </c>
    </row>
    <row r="17" spans="2:22" ht="15" customHeight="1">
      <c r="B17" s="287" t="s">
        <v>590</v>
      </c>
      <c r="C17" s="1455">
        <f>1203*(2%+1)</f>
        <v>1227.06</v>
      </c>
      <c r="D17" s="292" t="s">
        <v>787</v>
      </c>
      <c r="E17" s="322"/>
      <c r="F17" s="261"/>
      <c r="H17" s="1389"/>
      <c r="I17" s="1401"/>
      <c r="J17" s="1402"/>
      <c r="K17" s="1381"/>
      <c r="M17" s="1389"/>
      <c r="N17" s="1401"/>
      <c r="O17" s="1402"/>
      <c r="P17" s="1381"/>
      <c r="R17" s="1389"/>
      <c r="S17" s="1401"/>
      <c r="T17" s="1402"/>
      <c r="U17" s="1381"/>
      <c r="V17" s="1244"/>
    </row>
    <row r="18" spans="2:22" ht="20.149999999999999" customHeight="1" thickBot="1">
      <c r="B18" s="288" t="s">
        <v>442</v>
      </c>
      <c r="C18" s="1460">
        <f>'M2021 BLS  53%ile'!D41</f>
        <v>0.12</v>
      </c>
      <c r="D18" s="324" t="s">
        <v>122</v>
      </c>
      <c r="E18" s="323"/>
      <c r="F18" s="324"/>
      <c r="H18" s="1393" t="s">
        <v>441</v>
      </c>
      <c r="I18" s="1394"/>
      <c r="J18" s="1403"/>
      <c r="K18" s="1396">
        <f ca="1">SUM(K13:K17)</f>
        <v>57618.056045583864</v>
      </c>
      <c r="M18" s="1393" t="s">
        <v>441</v>
      </c>
      <c r="N18" s="1394"/>
      <c r="O18" s="1403"/>
      <c r="P18" s="1396">
        <f ca="1">SUM(P13:P17)</f>
        <v>98308.312043167723</v>
      </c>
      <c r="R18" s="1393" t="s">
        <v>441</v>
      </c>
      <c r="S18" s="1394"/>
      <c r="T18" s="1403"/>
      <c r="U18" s="1396">
        <f ca="1">SUM(U13:U17)</f>
        <v>138998.56804075159</v>
      </c>
      <c r="V18" s="1244"/>
    </row>
    <row r="19" spans="2:22" ht="20.149999999999999" customHeight="1" thickTop="1" thickBot="1">
      <c r="B19" s="1943" t="s">
        <v>809</v>
      </c>
      <c r="C19" s="1952">
        <f>'4929 OBOTS Outpatient Clinic'!C19</f>
        <v>2.7811565914169036E-2</v>
      </c>
      <c r="D19" s="1946" t="s">
        <v>786</v>
      </c>
      <c r="E19" s="1946"/>
      <c r="F19" s="1947"/>
      <c r="H19" s="1389" t="s">
        <v>442</v>
      </c>
      <c r="I19" s="1390">
        <f>C18</f>
        <v>0.12</v>
      </c>
      <c r="J19" s="1386"/>
      <c r="K19" s="1381">
        <f ca="1">K18*I19</f>
        <v>6914.1667254700633</v>
      </c>
      <c r="M19" s="1389" t="s">
        <v>442</v>
      </c>
      <c r="N19" s="1390">
        <f>C18</f>
        <v>0.12</v>
      </c>
      <c r="O19" s="1386"/>
      <c r="P19" s="1381">
        <f ca="1">P18*N19</f>
        <v>11796.997445180126</v>
      </c>
      <c r="R19" s="1389" t="s">
        <v>442</v>
      </c>
      <c r="S19" s="1390">
        <f>C18</f>
        <v>0.12</v>
      </c>
      <c r="T19" s="1386"/>
      <c r="U19" s="1381">
        <f ca="1">U18*S19</f>
        <v>16679.82816489019</v>
      </c>
      <c r="V19" s="1244"/>
    </row>
    <row r="20" spans="2:22" ht="20.149999999999999" customHeight="1" thickBot="1">
      <c r="B20" s="1364" t="s">
        <v>680</v>
      </c>
      <c r="C20" s="1364"/>
      <c r="D20" s="1364"/>
      <c r="E20" s="1364"/>
      <c r="H20" s="1404" t="s">
        <v>18</v>
      </c>
      <c r="I20" s="1405"/>
      <c r="J20" s="1406"/>
      <c r="K20" s="1407">
        <f ca="1">K19+K18</f>
        <v>64532.22277105393</v>
      </c>
      <c r="M20" s="1404" t="s">
        <v>18</v>
      </c>
      <c r="N20" s="1405"/>
      <c r="O20" s="1406"/>
      <c r="P20" s="1407">
        <f ca="1">P19+P18</f>
        <v>110105.30948834785</v>
      </c>
      <c r="R20" s="1404" t="s">
        <v>18</v>
      </c>
      <c r="S20" s="1405"/>
      <c r="T20" s="1406"/>
      <c r="U20" s="1407">
        <f ca="1">U19+U18</f>
        <v>155678.39620564179</v>
      </c>
      <c r="V20" s="1244"/>
    </row>
    <row r="21" spans="2:22" ht="20.149999999999999" customHeight="1" thickTop="1">
      <c r="B21" s="1364" t="s">
        <v>679</v>
      </c>
      <c r="C21" s="1364"/>
      <c r="D21" s="1364"/>
      <c r="H21" s="1408" t="s">
        <v>119</v>
      </c>
      <c r="I21" s="1390">
        <f>C19</f>
        <v>2.7811565914169036E-2</v>
      </c>
      <c r="J21" s="1386"/>
      <c r="K21" s="1392">
        <f ca="1">(K20-K11)*I21</f>
        <v>505.93419619435713</v>
      </c>
      <c r="M21" s="1408" t="s">
        <v>119</v>
      </c>
      <c r="N21" s="1390">
        <f>I21</f>
        <v>2.7811565914169036E-2</v>
      </c>
      <c r="O21" s="1386"/>
      <c r="P21" s="1392">
        <f ca="1">(P20-P11)*N21</f>
        <v>860.85203296468103</v>
      </c>
      <c r="R21" s="1408" t="s">
        <v>119</v>
      </c>
      <c r="S21" s="1390">
        <f>I21</f>
        <v>2.7811565914169036E-2</v>
      </c>
      <c r="T21" s="1386"/>
      <c r="U21" s="1392">
        <f ca="1">(U20-U11)*S21</f>
        <v>1215.7698697350056</v>
      </c>
      <c r="V21" s="1244"/>
    </row>
    <row r="22" spans="2:22" ht="20.149999999999999" customHeight="1" thickBot="1">
      <c r="B22" s="1364" t="s">
        <v>594</v>
      </c>
      <c r="H22" s="1408"/>
      <c r="I22" s="1390"/>
      <c r="J22" s="1386"/>
      <c r="K22" s="1392"/>
      <c r="M22" s="1408"/>
      <c r="N22" s="1390"/>
      <c r="O22" s="1386"/>
      <c r="P22" s="1392"/>
      <c r="R22" s="1408"/>
      <c r="S22" s="1390"/>
      <c r="T22" s="1386"/>
      <c r="U22" s="1392"/>
      <c r="V22" s="1244"/>
    </row>
    <row r="23" spans="2:22" ht="18" customHeight="1" thickBot="1">
      <c r="B23" s="1364" t="s">
        <v>615</v>
      </c>
      <c r="H23" s="1409" t="s">
        <v>560</v>
      </c>
      <c r="I23" s="1410"/>
      <c r="J23" s="1411"/>
      <c r="K23" s="1412">
        <f ca="1">K20+K21+K22</f>
        <v>65038.156967248287</v>
      </c>
      <c r="M23" s="1409" t="s">
        <v>560</v>
      </c>
      <c r="N23" s="1410"/>
      <c r="O23" s="1411"/>
      <c r="P23" s="1412">
        <f ca="1">P20+P21+P22</f>
        <v>110966.16152131253</v>
      </c>
      <c r="R23" s="1409" t="s">
        <v>560</v>
      </c>
      <c r="S23" s="1410"/>
      <c r="T23" s="1411"/>
      <c r="U23" s="1412">
        <f ca="1">U20+U21+U22</f>
        <v>156894.16607537679</v>
      </c>
      <c r="V23" s="1244"/>
    </row>
    <row r="24" spans="2:22" ht="13.5" customHeight="1" thickBot="1">
      <c r="H24" s="1424" t="s">
        <v>596</v>
      </c>
      <c r="I24" s="1425"/>
      <c r="J24" s="1426"/>
      <c r="K24" s="1427">
        <f ca="1">K23/K3</f>
        <v>5419.8464139373573</v>
      </c>
      <c r="M24" s="1424" t="s">
        <v>596</v>
      </c>
      <c r="N24" s="1425"/>
      <c r="O24" s="1426"/>
      <c r="P24" s="1427">
        <f ca="1">P23/P3</f>
        <v>9247.1801267760438</v>
      </c>
      <c r="R24" s="1424" t="s">
        <v>596</v>
      </c>
      <c r="S24" s="1425"/>
      <c r="T24" s="1426"/>
      <c r="U24" s="1427">
        <f ca="1">U23/U3</f>
        <v>13074.513839614732</v>
      </c>
      <c r="V24" s="1244"/>
    </row>
    <row r="25" spans="2:22" ht="21" customHeight="1">
      <c r="J25" s="1366" t="s">
        <v>365</v>
      </c>
      <c r="K25" s="2021">
        <v>4968</v>
      </c>
      <c r="O25" s="1366" t="s">
        <v>365</v>
      </c>
      <c r="P25" s="2021">
        <v>8495</v>
      </c>
      <c r="T25" s="1366" t="s">
        <v>365</v>
      </c>
      <c r="U25" s="1508">
        <v>11985</v>
      </c>
      <c r="V25" s="1244"/>
    </row>
    <row r="26" spans="2:22" ht="12.75" customHeight="1" thickBot="1">
      <c r="J26" s="1366" t="s">
        <v>367</v>
      </c>
      <c r="K26" s="1367">
        <f ca="1">(K24-K25)/K25</f>
        <v>9.0951371565490602E-2</v>
      </c>
      <c r="O26" s="1366" t="s">
        <v>367</v>
      </c>
      <c r="P26" s="1367">
        <f ca="1">(P24-P25)/P25</f>
        <v>8.8543864246738532E-2</v>
      </c>
      <c r="T26" s="1366" t="s">
        <v>367</v>
      </c>
      <c r="U26" s="1367">
        <f ca="1">(U24-U25)/U25</f>
        <v>9.0906453034187082E-2</v>
      </c>
      <c r="V26" s="1244"/>
    </row>
    <row r="27" spans="2:22" ht="20.149999999999999" customHeight="1" thickBot="1">
      <c r="B27" s="1438" t="s">
        <v>558</v>
      </c>
      <c r="C27" s="1439" t="s">
        <v>424</v>
      </c>
      <c r="D27" s="1438" t="s">
        <v>611</v>
      </c>
      <c r="E27" s="1438" t="s">
        <v>490</v>
      </c>
      <c r="F27" s="1438" t="s">
        <v>560</v>
      </c>
      <c r="J27" s="1366"/>
      <c r="K27" s="1367"/>
      <c r="V27" s="1244"/>
    </row>
    <row r="28" spans="2:22" ht="15" customHeight="1" thickBot="1">
      <c r="B28" s="1466" t="s">
        <v>564</v>
      </c>
      <c r="C28" s="1467" t="s">
        <v>565</v>
      </c>
      <c r="D28" s="1468">
        <v>0.2</v>
      </c>
      <c r="E28" s="1469">
        <f ca="1">K24</f>
        <v>5419.8464139373573</v>
      </c>
      <c r="F28" s="1470">
        <f ca="1">E28*12</f>
        <v>65038.156967248287</v>
      </c>
      <c r="H28" s="3076" t="s">
        <v>617</v>
      </c>
      <c r="I28" s="3077"/>
      <c r="J28" s="3077"/>
      <c r="K28" s="3078"/>
      <c r="M28" s="3076" t="s">
        <v>618</v>
      </c>
      <c r="N28" s="3077"/>
      <c r="O28" s="3077"/>
      <c r="P28" s="3078"/>
      <c r="R28" s="3076" t="s">
        <v>619</v>
      </c>
      <c r="S28" s="3077"/>
      <c r="T28" s="3077"/>
      <c r="U28" s="3077"/>
      <c r="V28" s="1244"/>
    </row>
    <row r="29" spans="2:22" ht="15" customHeight="1">
      <c r="B29" s="1446" t="s">
        <v>566</v>
      </c>
      <c r="C29" s="1434" t="s">
        <v>567</v>
      </c>
      <c r="D29" s="1435">
        <v>0.4</v>
      </c>
      <c r="E29" s="1432">
        <f ca="1">P24</f>
        <v>9247.1801267760438</v>
      </c>
      <c r="F29" s="1445">
        <f t="shared" ref="F29:F38" ca="1" si="3">E29*12</f>
        <v>110966.16152131252</v>
      </c>
      <c r="H29" s="1369" t="s">
        <v>561</v>
      </c>
      <c r="I29" s="1370" t="s">
        <v>562</v>
      </c>
      <c r="J29" s="1370" t="s">
        <v>563</v>
      </c>
      <c r="K29" s="1371">
        <v>12</v>
      </c>
      <c r="M29" s="1369" t="s">
        <v>561</v>
      </c>
      <c r="N29" s="1370" t="s">
        <v>562</v>
      </c>
      <c r="O29" s="1370" t="s">
        <v>563</v>
      </c>
      <c r="P29" s="1371">
        <v>12</v>
      </c>
      <c r="R29" s="1369" t="s">
        <v>561</v>
      </c>
      <c r="S29" s="1370" t="s">
        <v>562</v>
      </c>
      <c r="T29" s="1370" t="s">
        <v>563</v>
      </c>
      <c r="U29" s="1371">
        <v>12</v>
      </c>
      <c r="V29" s="1244"/>
    </row>
    <row r="30" spans="2:22" ht="15" customHeight="1">
      <c r="B30" s="1446" t="s">
        <v>569</v>
      </c>
      <c r="C30" s="1434" t="s">
        <v>570</v>
      </c>
      <c r="D30" s="1435">
        <v>0.6</v>
      </c>
      <c r="E30" s="1432">
        <f ca="1">U24</f>
        <v>13074.513839614732</v>
      </c>
      <c r="F30" s="1445">
        <f t="shared" ca="1" si="3"/>
        <v>156894.16607537679</v>
      </c>
      <c r="H30" s="1372"/>
      <c r="I30" s="1373"/>
      <c r="J30" s="1374"/>
      <c r="K30" s="1375"/>
      <c r="M30" s="1372"/>
      <c r="N30" s="1373"/>
      <c r="O30" s="1374"/>
      <c r="P30" s="1375"/>
      <c r="R30" s="1372"/>
      <c r="S30" s="1373"/>
      <c r="T30" s="1374"/>
      <c r="U30" s="1375"/>
      <c r="V30" s="1244"/>
    </row>
    <row r="31" spans="2:22" ht="15" customHeight="1">
      <c r="B31" s="1446" t="s">
        <v>572</v>
      </c>
      <c r="C31" s="1434" t="s">
        <v>573</v>
      </c>
      <c r="D31" s="1435">
        <v>0.8</v>
      </c>
      <c r="E31" s="1432">
        <f ca="1">K50</f>
        <v>16901.847552453419</v>
      </c>
      <c r="F31" s="1445">
        <f t="shared" ca="1" si="3"/>
        <v>202822.17062944104</v>
      </c>
      <c r="H31" s="1376" t="s">
        <v>23</v>
      </c>
      <c r="I31" s="1377" t="s">
        <v>240</v>
      </c>
      <c r="J31" s="1377" t="s">
        <v>6</v>
      </c>
      <c r="K31" s="1378" t="s">
        <v>7</v>
      </c>
      <c r="M31" s="1376" t="s">
        <v>23</v>
      </c>
      <c r="N31" s="1377" t="s">
        <v>240</v>
      </c>
      <c r="O31" s="1377" t="s">
        <v>6</v>
      </c>
      <c r="P31" s="1378" t="s">
        <v>7</v>
      </c>
      <c r="R31" s="1376" t="s">
        <v>23</v>
      </c>
      <c r="S31" s="1377" t="s">
        <v>240</v>
      </c>
      <c r="T31" s="1377" t="s">
        <v>6</v>
      </c>
      <c r="U31" s="1378" t="s">
        <v>7</v>
      </c>
      <c r="V31" s="1244"/>
    </row>
    <row r="32" spans="2:22" ht="15" customHeight="1">
      <c r="B32" s="1502" t="s">
        <v>575</v>
      </c>
      <c r="C32" s="1503" t="s">
        <v>576</v>
      </c>
      <c r="D32" s="1504">
        <v>1</v>
      </c>
      <c r="E32" s="1505">
        <f ca="1">P50</f>
        <v>20729.181265292107</v>
      </c>
      <c r="F32" s="1506">
        <f t="shared" ca="1" si="3"/>
        <v>248750.17518350529</v>
      </c>
      <c r="H32" s="1389" t="str">
        <f>B7</f>
        <v>Registered Nurse</v>
      </c>
      <c r="I32" s="1463">
        <f>C7</f>
        <v>97987.135999999999</v>
      </c>
      <c r="J32" s="1464">
        <v>0.4</v>
      </c>
      <c r="K32" s="1465">
        <f>J32*I32</f>
        <v>39194.854400000004</v>
      </c>
      <c r="M32" s="1389" t="str">
        <f>B7</f>
        <v>Registered Nurse</v>
      </c>
      <c r="N32" s="1463">
        <f>C7</f>
        <v>97987.135999999999</v>
      </c>
      <c r="O32" s="1464">
        <v>0.5</v>
      </c>
      <c r="P32" s="1465">
        <f>O32*N32</f>
        <v>48993.567999999999</v>
      </c>
      <c r="R32" s="1389" t="str">
        <f>B7</f>
        <v>Registered Nurse</v>
      </c>
      <c r="S32" s="1463">
        <f>C7</f>
        <v>97987.135999999999</v>
      </c>
      <c r="T32" s="1464">
        <v>0.05</v>
      </c>
      <c r="U32" s="1554">
        <f>T32*S32</f>
        <v>4899.3568000000005</v>
      </c>
      <c r="V32" s="1244"/>
    </row>
    <row r="33" spans="2:22" ht="15" customHeight="1">
      <c r="B33" s="1446" t="s">
        <v>577</v>
      </c>
      <c r="C33" s="1434" t="s">
        <v>578</v>
      </c>
      <c r="D33" s="1435">
        <v>1.2</v>
      </c>
      <c r="E33" s="1432">
        <f ca="1">D33*$P$50</f>
        <v>24875.017518350527</v>
      </c>
      <c r="F33" s="1445">
        <f t="shared" ca="1" si="3"/>
        <v>298500.2102202063</v>
      </c>
      <c r="H33" s="1389" t="str">
        <f>B4</f>
        <v>Registered Nurse(Masters)</v>
      </c>
      <c r="I33" s="1379">
        <f>$C$4</f>
        <v>128978.304</v>
      </c>
      <c r="J33" s="1380">
        <v>0.4</v>
      </c>
      <c r="K33" s="1381">
        <f>I33*J33</f>
        <v>51591.321600000003</v>
      </c>
      <c r="M33" s="1389" t="str">
        <f>B4</f>
        <v>Registered Nurse(Masters)</v>
      </c>
      <c r="N33" s="1379">
        <f>$C$4</f>
        <v>128978.304</v>
      </c>
      <c r="O33" s="1380">
        <v>0.5</v>
      </c>
      <c r="P33" s="1381">
        <f>N33*O33</f>
        <v>64489.152000000002</v>
      </c>
      <c r="R33" s="1389" t="str">
        <f>B4</f>
        <v>Registered Nurse(Masters)</v>
      </c>
      <c r="S33" s="1379">
        <f>$C$4</f>
        <v>128978.304</v>
      </c>
      <c r="T33" s="1380">
        <v>0.05</v>
      </c>
      <c r="U33" s="1381">
        <f>S33*T33</f>
        <v>6448.9152000000004</v>
      </c>
      <c r="V33" s="1244"/>
    </row>
    <row r="34" spans="2:22" ht="15" customHeight="1">
      <c r="B34" s="1446" t="s">
        <v>579</v>
      </c>
      <c r="C34" s="1434" t="s">
        <v>580</v>
      </c>
      <c r="D34" s="1435">
        <v>1.4</v>
      </c>
      <c r="E34" s="1432">
        <f ca="1">D34*$P$50</f>
        <v>29020.853771408947</v>
      </c>
      <c r="F34" s="1445">
        <f t="shared" ca="1" si="3"/>
        <v>348250.24525690736</v>
      </c>
      <c r="H34" s="287" t="str">
        <f>B5</f>
        <v>Program Manager</v>
      </c>
      <c r="I34" s="1379">
        <f>C5</f>
        <v>72974.720000000001</v>
      </c>
      <c r="J34" s="1380">
        <f>C11</f>
        <v>0.05</v>
      </c>
      <c r="K34" s="1381">
        <f>I34*J34</f>
        <v>3648.7360000000003</v>
      </c>
      <c r="M34" s="287" t="str">
        <f>B5</f>
        <v>Program Manager</v>
      </c>
      <c r="N34" s="1379">
        <f>C5</f>
        <v>72974.720000000001</v>
      </c>
      <c r="O34" s="1380">
        <f>C11</f>
        <v>0.05</v>
      </c>
      <c r="P34" s="1381">
        <f>N34*O34</f>
        <v>3648.7360000000003</v>
      </c>
      <c r="R34" s="287" t="str">
        <f>B5</f>
        <v>Program Manager</v>
      </c>
      <c r="S34" s="1379">
        <f>C5</f>
        <v>72974.720000000001</v>
      </c>
      <c r="T34" s="1542">
        <v>1.1350000000000001E-2</v>
      </c>
      <c r="U34" s="1381">
        <f>S34*T34</f>
        <v>828.26307200000008</v>
      </c>
      <c r="V34" s="1244"/>
    </row>
    <row r="35" spans="2:22" ht="15" customHeight="1">
      <c r="B35" s="1446" t="s">
        <v>581</v>
      </c>
      <c r="C35" s="1434" t="s">
        <v>582</v>
      </c>
      <c r="D35" s="1435">
        <v>1.6</v>
      </c>
      <c r="E35" s="1432">
        <f ca="1">D35*$P$50</f>
        <v>33166.690024467374</v>
      </c>
      <c r="F35" s="1445">
        <f t="shared" ca="1" si="3"/>
        <v>398000.28029360849</v>
      </c>
      <c r="H35" s="287" t="str">
        <f>B6</f>
        <v>Medical Assistant /Case Worker</v>
      </c>
      <c r="I35" s="1379">
        <f>C6</f>
        <v>50575.116800000003</v>
      </c>
      <c r="J35" s="1380">
        <f>D31</f>
        <v>0.8</v>
      </c>
      <c r="K35" s="1381">
        <f t="shared" ref="K35:K36" si="4">I35*J35</f>
        <v>40460.093440000004</v>
      </c>
      <c r="M35" s="287" t="str">
        <f>B6</f>
        <v>Medical Assistant /Case Worker</v>
      </c>
      <c r="N35" s="1379">
        <f>C6</f>
        <v>50575.116800000003</v>
      </c>
      <c r="O35" s="1417">
        <f>C12</f>
        <v>1</v>
      </c>
      <c r="P35" s="1381">
        <f t="shared" ref="P35:P36" si="5">N35*O35</f>
        <v>50575.116800000003</v>
      </c>
      <c r="R35" s="287" t="str">
        <f>B6</f>
        <v>Medical Assistant /Case Worker</v>
      </c>
      <c r="S35" s="1379">
        <f>C6</f>
        <v>50575.116800000003</v>
      </c>
      <c r="T35" s="1380">
        <f>J9</f>
        <v>0.2</v>
      </c>
      <c r="U35" s="1381">
        <f t="shared" ref="U35:U36" si="6">S35*T35</f>
        <v>10115.023360000001</v>
      </c>
      <c r="V35" s="1244"/>
    </row>
    <row r="36" spans="2:22" ht="15" customHeight="1">
      <c r="B36" s="1446" t="s">
        <v>583</v>
      </c>
      <c r="C36" s="1434" t="s">
        <v>584</v>
      </c>
      <c r="D36" s="1435">
        <v>1.8</v>
      </c>
      <c r="E36" s="1432">
        <f ca="1">D36*$P$50</f>
        <v>37312.526277525794</v>
      </c>
      <c r="F36" s="1445">
        <f t="shared" ca="1" si="3"/>
        <v>447750.31533030956</v>
      </c>
      <c r="H36" s="287" t="str">
        <f t="shared" ref="H36:I36" si="7">B8</f>
        <v>Clerical Support</v>
      </c>
      <c r="I36" s="1379">
        <f t="shared" si="7"/>
        <v>39521.664000000004</v>
      </c>
      <c r="J36" s="1380">
        <f>C13</f>
        <v>0.25</v>
      </c>
      <c r="K36" s="1381">
        <f t="shared" si="4"/>
        <v>9880.4160000000011</v>
      </c>
      <c r="M36" s="287" t="str">
        <f t="shared" ref="M36:N36" si="8">B8</f>
        <v>Clerical Support</v>
      </c>
      <c r="N36" s="1379">
        <f t="shared" si="8"/>
        <v>39521.664000000004</v>
      </c>
      <c r="O36" s="1380">
        <f>C13</f>
        <v>0.25</v>
      </c>
      <c r="P36" s="1381">
        <f t="shared" si="5"/>
        <v>9880.4160000000011</v>
      </c>
      <c r="R36" s="287" t="str">
        <f>B8</f>
        <v>Clerical Support</v>
      </c>
      <c r="S36" s="1379">
        <f>C8</f>
        <v>39521.664000000004</v>
      </c>
      <c r="T36" s="1380">
        <f>C13/5</f>
        <v>0.05</v>
      </c>
      <c r="U36" s="1381">
        <f t="shared" si="6"/>
        <v>1976.0832000000003</v>
      </c>
      <c r="V36" s="1244"/>
    </row>
    <row r="37" spans="2:22" ht="15" customHeight="1">
      <c r="B37" s="1446" t="s">
        <v>585</v>
      </c>
      <c r="C37" s="1434" t="s">
        <v>586</v>
      </c>
      <c r="D37" s="1435">
        <v>2</v>
      </c>
      <c r="E37" s="1432">
        <f ca="1">D37*$P$50</f>
        <v>41458.362530584214</v>
      </c>
      <c r="F37" s="1445">
        <f t="shared" ca="1" si="3"/>
        <v>497500.35036701057</v>
      </c>
      <c r="H37" s="1376" t="s">
        <v>12</v>
      </c>
      <c r="I37" s="1382"/>
      <c r="J37" s="1383">
        <f>SUM(J32:J36)</f>
        <v>1.9000000000000001</v>
      </c>
      <c r="K37" s="1384">
        <f>SUM(K32:K36)</f>
        <v>144775.42144000001</v>
      </c>
      <c r="M37" s="1376" t="s">
        <v>12</v>
      </c>
      <c r="N37" s="1382"/>
      <c r="O37" s="1383">
        <f>SUM(O32:O36)</f>
        <v>2.2999999999999998</v>
      </c>
      <c r="P37" s="1384">
        <f>SUM(P32:P36)</f>
        <v>177586.98880000002</v>
      </c>
      <c r="R37" s="1376" t="s">
        <v>12</v>
      </c>
      <c r="S37" s="1382"/>
      <c r="T37" s="1383">
        <f>SUM(T32:T36)</f>
        <v>0.36135</v>
      </c>
      <c r="U37" s="1384">
        <f>SUM(U32:U36)</f>
        <v>24267.641632000003</v>
      </c>
      <c r="V37" s="1244"/>
    </row>
    <row r="38" spans="2:22" ht="15" customHeight="1" thickBot="1">
      <c r="B38" s="3410" t="s">
        <v>588</v>
      </c>
      <c r="C38" s="3411"/>
      <c r="D38" s="1447">
        <f>D28</f>
        <v>0.2</v>
      </c>
      <c r="E38" s="1448">
        <f ca="1">U50</f>
        <v>2839.3820770172861</v>
      </c>
      <c r="F38" s="1449">
        <f t="shared" ca="1" si="3"/>
        <v>34072.584924207433</v>
      </c>
      <c r="H38" s="1389" t="s">
        <v>440</v>
      </c>
      <c r="I38" s="1390">
        <f>C15</f>
        <v>0.224</v>
      </c>
      <c r="J38" s="1386"/>
      <c r="K38" s="1381">
        <f>I38*K37</f>
        <v>32429.694402560002</v>
      </c>
      <c r="M38" s="1389" t="s">
        <v>440</v>
      </c>
      <c r="N38" s="1390">
        <f>C15</f>
        <v>0.224</v>
      </c>
      <c r="O38" s="1386"/>
      <c r="P38" s="1381">
        <f>N38*P37</f>
        <v>39779.485491200008</v>
      </c>
      <c r="R38" s="1389" t="s">
        <v>440</v>
      </c>
      <c r="S38" s="1390">
        <f>C15</f>
        <v>0.224</v>
      </c>
      <c r="T38" s="1386"/>
      <c r="U38" s="1381">
        <f>S38*U37</f>
        <v>5435.9517255680003</v>
      </c>
    </row>
    <row r="39" spans="2:22" ht="15" customHeight="1" thickBot="1">
      <c r="H39" s="1393" t="s">
        <v>250</v>
      </c>
      <c r="I39" s="1394"/>
      <c r="J39" s="1395"/>
      <c r="K39" s="1396">
        <f>K38+K37</f>
        <v>177205.11584256002</v>
      </c>
      <c r="M39" s="1393" t="s">
        <v>250</v>
      </c>
      <c r="N39" s="1394"/>
      <c r="O39" s="1395"/>
      <c r="P39" s="1396">
        <f>P38+P37</f>
        <v>217366.47429120002</v>
      </c>
      <c r="R39" s="1393" t="s">
        <v>250</v>
      </c>
      <c r="S39" s="1394"/>
      <c r="T39" s="1395"/>
      <c r="U39" s="1396">
        <f>U38+U37</f>
        <v>29703.593357568003</v>
      </c>
    </row>
    <row r="40" spans="2:22" ht="15" customHeight="1" thickTop="1">
      <c r="H40" s="1385"/>
      <c r="I40" s="1397"/>
      <c r="J40" s="1398" t="s">
        <v>343</v>
      </c>
      <c r="K40" s="1399"/>
      <c r="M40" s="1385"/>
      <c r="N40" s="1397"/>
      <c r="O40" s="1398" t="s">
        <v>343</v>
      </c>
      <c r="P40" s="1399"/>
      <c r="R40" s="1385"/>
      <c r="S40" s="1397"/>
      <c r="T40" s="1398" t="s">
        <v>343</v>
      </c>
      <c r="U40" s="1399"/>
    </row>
    <row r="41" spans="2:22" ht="15" customHeight="1">
      <c r="H41" s="1389" t="str">
        <f>B16</f>
        <v>Staff Training (per MA FTE)</v>
      </c>
      <c r="I41" s="1400"/>
      <c r="J41" s="311">
        <f ca="1">C16</f>
        <v>190.3677447192934</v>
      </c>
      <c r="K41" s="1381">
        <f ca="1">J41*SUM(J35:J35)</f>
        <v>152.29419577543473</v>
      </c>
      <c r="M41" s="1389" t="str">
        <f>B16</f>
        <v>Staff Training (per MA FTE)</v>
      </c>
      <c r="N41" s="1400"/>
      <c r="O41" s="311">
        <f ca="1">C16</f>
        <v>190.3677447192934</v>
      </c>
      <c r="P41" s="1381">
        <f ca="1">O41*SUM(O35:O35)</f>
        <v>190.3677447192934</v>
      </c>
      <c r="R41" s="1389" t="str">
        <f>B16</f>
        <v>Staff Training (per MA FTE)</v>
      </c>
      <c r="S41" s="1400"/>
      <c r="T41" s="311">
        <f ca="1">C16</f>
        <v>190.3677447192934</v>
      </c>
      <c r="U41" s="1381">
        <f ca="1">T41*SUM(T35:T35)</f>
        <v>38.073548943858682</v>
      </c>
    </row>
    <row r="42" spans="2:22" ht="15" customHeight="1">
      <c r="H42" s="1389" t="str">
        <f>B17</f>
        <v>Program Supplies and Materials (per FTE)</v>
      </c>
      <c r="I42" s="1400"/>
      <c r="J42" s="311">
        <f>C17</f>
        <v>1227.06</v>
      </c>
      <c r="K42" s="1381">
        <f>J42*J37</f>
        <v>2331.4140000000002</v>
      </c>
      <c r="M42" s="1389" t="str">
        <f>B17</f>
        <v>Program Supplies and Materials (per FTE)</v>
      </c>
      <c r="N42" s="1400"/>
      <c r="O42" s="311">
        <f>C17</f>
        <v>1227.06</v>
      </c>
      <c r="P42" s="1381">
        <f>O42*O37</f>
        <v>2822.2379999999998</v>
      </c>
      <c r="R42" s="1389" t="str">
        <f>B17</f>
        <v>Program Supplies and Materials (per FTE)</v>
      </c>
      <c r="S42" s="1400"/>
      <c r="T42" s="311">
        <f>C17</f>
        <v>1227.06</v>
      </c>
      <c r="U42" s="1381">
        <f>T42*T37</f>
        <v>443.39813099999998</v>
      </c>
    </row>
    <row r="43" spans="2:22" ht="15" customHeight="1">
      <c r="H43" s="1389"/>
      <c r="I43" s="1401"/>
      <c r="J43" s="1402"/>
      <c r="K43" s="1381"/>
      <c r="M43" s="1389"/>
      <c r="N43" s="1401"/>
      <c r="O43" s="1402"/>
      <c r="P43" s="1381"/>
      <c r="R43" s="1389"/>
      <c r="S43" s="1401"/>
      <c r="T43" s="1402"/>
      <c r="U43" s="1381"/>
    </row>
    <row r="44" spans="2:22" ht="15" customHeight="1" thickBot="1">
      <c r="H44" s="1393" t="s">
        <v>441</v>
      </c>
      <c r="I44" s="1394"/>
      <c r="J44" s="1403"/>
      <c r="K44" s="1396">
        <f ca="1">SUM(K39:K43)</f>
        <v>179688.82403833544</v>
      </c>
      <c r="M44" s="1393" t="s">
        <v>441</v>
      </c>
      <c r="N44" s="1394"/>
      <c r="O44" s="1403"/>
      <c r="P44" s="1396">
        <f ca="1">SUM(P39:P43)</f>
        <v>220379.08003591932</v>
      </c>
      <c r="R44" s="1393" t="s">
        <v>441</v>
      </c>
      <c r="S44" s="1394"/>
      <c r="T44" s="1403"/>
      <c r="U44" s="1396">
        <f ca="1">SUM(U39:U43)</f>
        <v>30185.065037511864</v>
      </c>
    </row>
    <row r="45" spans="2:22" ht="15" customHeight="1" thickTop="1">
      <c r="H45" s="1389" t="s">
        <v>442</v>
      </c>
      <c r="I45" s="1390">
        <f>C18</f>
        <v>0.12</v>
      </c>
      <c r="J45" s="1386"/>
      <c r="K45" s="1381">
        <f ca="1">K44*I45</f>
        <v>21562.658884600252</v>
      </c>
      <c r="M45" s="1389" t="s">
        <v>442</v>
      </c>
      <c r="N45" s="1390">
        <f>C18</f>
        <v>0.12</v>
      </c>
      <c r="O45" s="1386"/>
      <c r="P45" s="1381">
        <f ca="1">P44*N45</f>
        <v>26445.489604310318</v>
      </c>
      <c r="R45" s="1389" t="s">
        <v>442</v>
      </c>
      <c r="S45" s="1390">
        <f>C18</f>
        <v>0.12</v>
      </c>
      <c r="T45" s="1386"/>
      <c r="U45" s="1381">
        <f ca="1">U44*S45</f>
        <v>3622.2078045014237</v>
      </c>
    </row>
    <row r="46" spans="2:22" ht="15" customHeight="1" thickBot="1">
      <c r="H46" s="1404" t="s">
        <v>18</v>
      </c>
      <c r="I46" s="1405"/>
      <c r="J46" s="1406"/>
      <c r="K46" s="1407">
        <f ca="1">K45+K44</f>
        <v>201251.48292293568</v>
      </c>
      <c r="M46" s="1404" t="s">
        <v>18</v>
      </c>
      <c r="N46" s="1405"/>
      <c r="O46" s="1406"/>
      <c r="P46" s="1407">
        <f ca="1">P45+P44</f>
        <v>246824.56964022963</v>
      </c>
      <c r="R46" s="1404" t="s">
        <v>18</v>
      </c>
      <c r="S46" s="1405"/>
      <c r="T46" s="1406"/>
      <c r="U46" s="1407">
        <f ca="1">U45+U44</f>
        <v>33807.272842013284</v>
      </c>
    </row>
    <row r="47" spans="2:22" ht="15" customHeight="1" thickTop="1">
      <c r="H47" s="1408" t="s">
        <v>119</v>
      </c>
      <c r="I47" s="1390">
        <f>I21</f>
        <v>2.7811565914169036E-2</v>
      </c>
      <c r="J47" s="1386"/>
      <c r="K47" s="1392">
        <f ca="1">(K46-K37)*I47</f>
        <v>1570.6877065053286</v>
      </c>
      <c r="M47" s="1408" t="s">
        <v>119</v>
      </c>
      <c r="N47" s="1390">
        <f>I21</f>
        <v>2.7811565914169036E-2</v>
      </c>
      <c r="O47" s="1386"/>
      <c r="P47" s="1392">
        <f ca="1">(P46-P37)*N47</f>
        <v>1925.605543275653</v>
      </c>
      <c r="R47" s="1408" t="s">
        <v>119</v>
      </c>
      <c r="S47" s="1390">
        <f>I21</f>
        <v>2.7811565914169036E-2</v>
      </c>
      <c r="T47" s="1386"/>
      <c r="U47" s="1392">
        <f ca="1">(U46-U37)*S47</f>
        <v>265.3120821941485</v>
      </c>
    </row>
    <row r="48" spans="2:22" ht="15" customHeight="1" thickBot="1">
      <c r="H48" s="1408"/>
      <c r="I48" s="1390"/>
      <c r="J48" s="1386"/>
      <c r="K48" s="1392"/>
      <c r="M48" s="1408"/>
      <c r="N48" s="1390"/>
      <c r="O48" s="1386"/>
      <c r="P48" s="1392"/>
      <c r="R48" s="1408"/>
      <c r="S48" s="1390"/>
      <c r="T48" s="1386"/>
      <c r="U48" s="1392"/>
    </row>
    <row r="49" spans="7:23" ht="15" customHeight="1" thickBot="1">
      <c r="H49" s="1409" t="s">
        <v>560</v>
      </c>
      <c r="I49" s="1410"/>
      <c r="J49" s="1411"/>
      <c r="K49" s="1412">
        <f ca="1">K46+K47+K48</f>
        <v>202822.17062944101</v>
      </c>
      <c r="M49" s="1409" t="s">
        <v>560</v>
      </c>
      <c r="N49" s="1410"/>
      <c r="O49" s="1411"/>
      <c r="P49" s="1412">
        <f ca="1">P46+P47+P48</f>
        <v>248750.17518350529</v>
      </c>
      <c r="R49" s="1409" t="s">
        <v>560</v>
      </c>
      <c r="S49" s="1410"/>
      <c r="T49" s="1411"/>
      <c r="U49" s="1412">
        <f ca="1">U46+U47+U48</f>
        <v>34072.584924207433</v>
      </c>
    </row>
    <row r="50" spans="7:23" ht="15" customHeight="1" thickBot="1">
      <c r="H50" s="1424" t="s">
        <v>596</v>
      </c>
      <c r="I50" s="1425"/>
      <c r="J50" s="1426"/>
      <c r="K50" s="1427">
        <f ca="1">K49/K29</f>
        <v>16901.847552453419</v>
      </c>
      <c r="M50" s="1424" t="s">
        <v>596</v>
      </c>
      <c r="N50" s="1425"/>
      <c r="O50" s="1426"/>
      <c r="P50" s="1427">
        <f ca="1">P49/P29</f>
        <v>20729.181265292107</v>
      </c>
      <c r="R50" s="1424" t="s">
        <v>596</v>
      </c>
      <c r="S50" s="1425"/>
      <c r="T50" s="1425"/>
      <c r="U50" s="1427">
        <f ca="1">U49/U29</f>
        <v>2839.3820770172861</v>
      </c>
    </row>
    <row r="51" spans="7:23" ht="15" customHeight="1">
      <c r="J51" s="1366" t="s">
        <v>365</v>
      </c>
      <c r="K51" s="1508">
        <v>15501</v>
      </c>
      <c r="O51" s="1366" t="s">
        <v>365</v>
      </c>
      <c r="P51" s="1366">
        <v>19018</v>
      </c>
      <c r="T51" s="1366" t="s">
        <v>365</v>
      </c>
      <c r="U51" s="1366">
        <v>2562</v>
      </c>
    </row>
    <row r="52" spans="7:23" ht="15" customHeight="1">
      <c r="J52" s="1366" t="s">
        <v>367</v>
      </c>
      <c r="K52" s="1367">
        <f ca="1">(K50-K51)/K51</f>
        <v>9.0371431033702265E-2</v>
      </c>
      <c r="O52" s="1366" t="s">
        <v>367</v>
      </c>
      <c r="P52" s="1367">
        <f ca="1">(P50-P51)/P51</f>
        <v>8.9976930554848414E-2</v>
      </c>
      <c r="T52" s="1366" t="s">
        <v>367</v>
      </c>
      <c r="U52" s="1367">
        <f ca="1">(U50-U51)/U51</f>
        <v>0.10826778962423343</v>
      </c>
    </row>
    <row r="53" spans="7:23" ht="15" customHeight="1">
      <c r="J53" s="1366"/>
      <c r="K53" s="1367"/>
    </row>
    <row r="54" spans="7:23" ht="15" customHeight="1">
      <c r="G54" s="1366"/>
      <c r="V54" s="1244"/>
    </row>
    <row r="55" spans="7:23" ht="15" customHeight="1">
      <c r="V55" s="1244"/>
      <c r="W55" s="1462"/>
    </row>
    <row r="56" spans="7:23" ht="15" customHeight="1">
      <c r="V56" s="1244"/>
      <c r="W56" s="1462"/>
    </row>
    <row r="57" spans="7:23" ht="15" customHeight="1">
      <c r="V57" s="1244"/>
      <c r="W57" s="1462"/>
    </row>
    <row r="58" spans="7:23" ht="15" customHeight="1">
      <c r="V58" s="1244"/>
      <c r="W58" s="1462"/>
    </row>
  </sheetData>
  <mergeCells count="12">
    <mergeCell ref="R2:U2"/>
    <mergeCell ref="R28:U28"/>
    <mergeCell ref="B3:C3"/>
    <mergeCell ref="D3:F3"/>
    <mergeCell ref="B9:C9"/>
    <mergeCell ref="B38:C38"/>
    <mergeCell ref="B14:C14"/>
    <mergeCell ref="B2:F2"/>
    <mergeCell ref="H2:K2"/>
    <mergeCell ref="M2:P2"/>
    <mergeCell ref="H28:K28"/>
    <mergeCell ref="M28:P28"/>
  </mergeCells>
  <pageMargins left="0.2" right="0.2" top="0.25" bottom="0.25" header="0.3" footer="0.3"/>
  <pageSetup scale="39" orientation="landscape" r:id="rId1"/>
  <headerFooter>
    <oddFooter>&amp;RDRAFT - FOR POLICY DISCUSSION ONLY</oddFoot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71651-347C-4AC9-BD5A-D6D129DD9051}">
  <dimension ref="D3:H24"/>
  <sheetViews>
    <sheetView workbookViewId="0">
      <selection activeCell="H15" sqref="H15"/>
    </sheetView>
  </sheetViews>
  <sheetFormatPr defaultColWidth="9.1796875" defaultRowHeight="14.5"/>
  <cols>
    <col min="1" max="3" width="9.1796875" style="1532"/>
    <col min="4" max="4" width="35.81640625" style="1532" customWidth="1"/>
    <col min="5" max="5" width="8.81640625" style="1532" hidden="1" customWidth="1"/>
    <col min="6" max="6" width="12" style="1532" bestFit="1" customWidth="1"/>
    <col min="7" max="7" width="14.54296875" style="1532" customWidth="1"/>
    <col min="8" max="8" width="13.1796875" style="1532" customWidth="1"/>
    <col min="9" max="16384" width="9.1796875" style="1532"/>
  </cols>
  <sheetData>
    <row r="3" spans="4:8" ht="15" thickBot="1"/>
    <row r="4" spans="4:8" ht="15" thickBot="1">
      <c r="D4" s="3418" t="s">
        <v>619</v>
      </c>
      <c r="E4" s="3419"/>
      <c r="F4" s="3419"/>
      <c r="G4" s="3419"/>
      <c r="H4" s="3420"/>
    </row>
    <row r="5" spans="4:8" ht="15" thickBot="1">
      <c r="D5" s="1533" t="s">
        <v>684</v>
      </c>
      <c r="E5" s="1534"/>
      <c r="F5" s="1534"/>
      <c r="G5" s="1534" t="s">
        <v>563</v>
      </c>
      <c r="H5" s="1535">
        <v>12</v>
      </c>
    </row>
    <row r="6" spans="4:8" ht="15" thickBot="1">
      <c r="D6" s="1536" t="s">
        <v>23</v>
      </c>
      <c r="E6" s="1537"/>
      <c r="F6" s="1538" t="s">
        <v>240</v>
      </c>
      <c r="G6" s="1538" t="s">
        <v>6</v>
      </c>
      <c r="H6" s="1539" t="s">
        <v>7</v>
      </c>
    </row>
    <row r="7" spans="4:8">
      <c r="D7" s="1540" t="s">
        <v>454</v>
      </c>
      <c r="F7" s="1541">
        <v>86860.800000000003</v>
      </c>
      <c r="G7" s="1542">
        <v>0.05</v>
      </c>
      <c r="H7" s="1543">
        <f>G7*F7</f>
        <v>4343.04</v>
      </c>
    </row>
    <row r="8" spans="4:8">
      <c r="D8" s="1540" t="s">
        <v>612</v>
      </c>
      <c r="F8" s="1541">
        <v>119412.79999999999</v>
      </c>
      <c r="G8" s="1542">
        <v>0.15</v>
      </c>
      <c r="H8" s="1543">
        <f t="shared" ref="H8:H11" si="0">G8*F8</f>
        <v>17911.919999999998</v>
      </c>
    </row>
    <row r="9" spans="4:8">
      <c r="D9" s="1540" t="s">
        <v>239</v>
      </c>
      <c r="F9" s="1541">
        <v>69995</v>
      </c>
      <c r="G9" s="1542">
        <v>1.1350000000000001E-2</v>
      </c>
      <c r="H9" s="1543">
        <f t="shared" si="0"/>
        <v>794.44325000000003</v>
      </c>
    </row>
    <row r="10" spans="4:8">
      <c r="D10" s="1540" t="s">
        <v>613</v>
      </c>
      <c r="F10" s="1541">
        <v>39385.600000000006</v>
      </c>
      <c r="G10" s="1542">
        <v>0.2</v>
      </c>
      <c r="H10" s="1543">
        <f t="shared" si="0"/>
        <v>7877.1200000000017</v>
      </c>
    </row>
    <row r="11" spans="4:8" ht="15" thickBot="1">
      <c r="D11" s="1540" t="s">
        <v>571</v>
      </c>
      <c r="F11" s="1541">
        <v>32198.400000000001</v>
      </c>
      <c r="G11" s="1542">
        <v>0.05</v>
      </c>
      <c r="H11" s="1543">
        <f t="shared" si="0"/>
        <v>1609.92</v>
      </c>
    </row>
    <row r="12" spans="4:8" ht="15" thickBot="1">
      <c r="D12" s="1536" t="s">
        <v>12</v>
      </c>
      <c r="E12" s="1538"/>
      <c r="F12" s="1544"/>
      <c r="G12" s="1545">
        <f>SUM(G7:G11)</f>
        <v>0.46134999999999998</v>
      </c>
      <c r="H12" s="1546">
        <f>SUM(H7:H11)</f>
        <v>32536.443250000004</v>
      </c>
    </row>
    <row r="13" spans="4:8">
      <c r="D13" s="1540" t="s">
        <v>591</v>
      </c>
      <c r="F13" s="1547">
        <v>3.7000000000000002E-3</v>
      </c>
      <c r="G13" s="1548"/>
      <c r="H13" s="1543">
        <f>H12*F13</f>
        <v>120.38484002500002</v>
      </c>
    </row>
    <row r="14" spans="4:8" ht="15" thickBot="1">
      <c r="D14" s="1540" t="s">
        <v>440</v>
      </c>
      <c r="F14" s="1547">
        <v>0.224</v>
      </c>
      <c r="G14" s="1548"/>
      <c r="H14" s="1543">
        <f>H12*F14</f>
        <v>7288.1632880000006</v>
      </c>
    </row>
    <row r="15" spans="4:8" ht="15" thickBot="1">
      <c r="D15" s="1536" t="s">
        <v>250</v>
      </c>
      <c r="E15" s="1537"/>
      <c r="F15" s="1549"/>
      <c r="G15" s="1549"/>
      <c r="H15" s="1546">
        <f>H12+H13+H14</f>
        <v>39944.991378025006</v>
      </c>
    </row>
    <row r="16" spans="4:8">
      <c r="D16" s="1540"/>
      <c r="F16" s="1548"/>
      <c r="G16" s="1550" t="s">
        <v>343</v>
      </c>
      <c r="H16" s="1543"/>
    </row>
    <row r="17" spans="4:8">
      <c r="D17" s="1540" t="s">
        <v>589</v>
      </c>
      <c r="F17" s="1548"/>
      <c r="G17" s="1551">
        <v>131.74762337907811</v>
      </c>
      <c r="H17" s="1552">
        <f>G10*G17</f>
        <v>26.349524675815623</v>
      </c>
    </row>
    <row r="18" spans="4:8" ht="15" thickBot="1">
      <c r="D18" s="1540" t="s">
        <v>590</v>
      </c>
      <c r="F18" s="1548"/>
      <c r="G18" s="1551">
        <v>1203.3479899266183</v>
      </c>
      <c r="H18" s="1552">
        <f>G18*G12</f>
        <v>555.16459515264535</v>
      </c>
    </row>
    <row r="19" spans="4:8" ht="15" thickBot="1">
      <c r="D19" s="1536" t="s">
        <v>441</v>
      </c>
      <c r="E19" s="1537"/>
      <c r="F19" s="1549"/>
      <c r="G19" s="1549"/>
      <c r="H19" s="1546">
        <f>H18+H17+H15</f>
        <v>40526.505497853468</v>
      </c>
    </row>
    <row r="20" spans="4:8" ht="15" thickBot="1">
      <c r="D20" s="1540" t="s">
        <v>442</v>
      </c>
      <c r="F20" s="1547">
        <v>0.12</v>
      </c>
      <c r="G20" s="1548"/>
      <c r="H20" s="1543">
        <f>H19*F20</f>
        <v>4863.1806597424156</v>
      </c>
    </row>
    <row r="21" spans="4:8" ht="15" thickBot="1">
      <c r="D21" s="1536" t="s">
        <v>18</v>
      </c>
      <c r="E21" s="1537"/>
      <c r="F21" s="1549"/>
      <c r="G21" s="1549"/>
      <c r="H21" s="1546">
        <f>H20+H19</f>
        <v>45389.686157595883</v>
      </c>
    </row>
    <row r="22" spans="4:8">
      <c r="D22" s="1540" t="s">
        <v>119</v>
      </c>
      <c r="F22" s="1547">
        <v>1.9959404600811814E-2</v>
      </c>
      <c r="G22" s="1548"/>
      <c r="H22" s="1543">
        <f>(H21-H12)*F22</f>
        <v>256.54307562522098</v>
      </c>
    </row>
    <row r="23" spans="4:8" ht="15" thickBot="1">
      <c r="D23" s="1540" t="s">
        <v>560</v>
      </c>
      <c r="F23" s="1548"/>
      <c r="G23" s="1548"/>
      <c r="H23" s="1543">
        <f>H22+H21</f>
        <v>45646.229233221107</v>
      </c>
    </row>
    <row r="24" spans="4:8" ht="15" thickBot="1">
      <c r="D24" s="1536" t="s">
        <v>596</v>
      </c>
      <c r="E24" s="1537"/>
      <c r="F24" s="1549"/>
      <c r="G24" s="1549"/>
      <c r="H24" s="1553">
        <f>H23/H5</f>
        <v>3803.8524361017589</v>
      </c>
    </row>
  </sheetData>
  <mergeCells count="1">
    <mergeCell ref="D4:H4"/>
  </mergeCell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O54"/>
  <sheetViews>
    <sheetView zoomScale="80" zoomScaleNormal="80" workbookViewId="0">
      <selection activeCell="J17" sqref="J17"/>
    </sheetView>
  </sheetViews>
  <sheetFormatPr defaultColWidth="9.1796875" defaultRowHeight="14.5"/>
  <cols>
    <col min="1" max="1" width="4.81640625" style="1244" customWidth="1"/>
    <col min="2" max="2" width="36.7265625" style="1244" customWidth="1"/>
    <col min="3" max="3" width="9.81640625" style="1244" customWidth="1"/>
    <col min="4" max="4" width="10" style="1244" customWidth="1"/>
    <col min="5" max="5" width="69" style="1244" customWidth="1"/>
    <col min="6" max="6" width="5.7265625" style="1244" customWidth="1"/>
    <col min="7" max="7" width="30.81640625" style="1244" customWidth="1"/>
    <col min="8" max="8" width="13.54296875" style="1244" customWidth="1"/>
    <col min="9" max="10" width="12" style="1244" customWidth="1"/>
    <col min="11" max="11" width="2.453125" style="1244" customWidth="1"/>
    <col min="12" max="12" width="31.453125" style="1244" customWidth="1"/>
    <col min="13" max="13" width="12.54296875" style="1244" customWidth="1"/>
    <col min="14" max="14" width="11" style="1244" bestFit="1" customWidth="1"/>
    <col min="15" max="15" width="12.1796875" style="1244" customWidth="1"/>
    <col min="16" max="16" width="2.26953125" style="1244" customWidth="1"/>
    <col min="17" max="17" width="25.7265625" style="1244" customWidth="1"/>
    <col min="18" max="18" width="15.54296875" style="1244" customWidth="1"/>
    <col min="19" max="19" width="12" style="1244" customWidth="1"/>
    <col min="20" max="20" width="15.7265625" style="1244" customWidth="1"/>
    <col min="21" max="16384" width="9.1796875" style="1244"/>
  </cols>
  <sheetData>
    <row r="1" spans="2:15">
      <c r="J1" s="1475"/>
    </row>
    <row r="2" spans="2:15" ht="15" thickBot="1">
      <c r="B2" s="1476"/>
      <c r="G2" s="1477"/>
    </row>
    <row r="3" spans="2:15" ht="21" customHeight="1" thickBot="1">
      <c r="B3" s="3401" t="s">
        <v>620</v>
      </c>
      <c r="C3" s="3402"/>
      <c r="D3" s="3402"/>
      <c r="E3" s="3403"/>
      <c r="G3" s="3076" t="s">
        <v>621</v>
      </c>
      <c r="H3" s="3077"/>
      <c r="I3" s="3077"/>
      <c r="J3" s="3078"/>
      <c r="L3" s="3076" t="s">
        <v>622</v>
      </c>
      <c r="M3" s="3077"/>
      <c r="N3" s="3077"/>
      <c r="O3" s="3078"/>
    </row>
    <row r="4" spans="2:15">
      <c r="B4" s="3416" t="s">
        <v>236</v>
      </c>
      <c r="C4" s="3424"/>
      <c r="D4" s="3417"/>
      <c r="E4" s="1483" t="s">
        <v>123</v>
      </c>
      <c r="G4" s="1369" t="s">
        <v>561</v>
      </c>
      <c r="H4" s="1370" t="s">
        <v>562</v>
      </c>
      <c r="I4" s="1484" t="s">
        <v>623</v>
      </c>
      <c r="J4" s="1371">
        <v>12</v>
      </c>
      <c r="L4" s="1369" t="s">
        <v>561</v>
      </c>
      <c r="M4" s="1370" t="s">
        <v>562</v>
      </c>
      <c r="N4" s="1484" t="s">
        <v>623</v>
      </c>
      <c r="O4" s="1371">
        <v>12</v>
      </c>
    </row>
    <row r="5" spans="2:15">
      <c r="B5" s="284" t="s">
        <v>239</v>
      </c>
      <c r="C5" s="291">
        <f>'M2021 BLS  53%ile'!D22</f>
        <v>72974.720000000001</v>
      </c>
      <c r="D5" s="1471"/>
      <c r="E5" s="292" t="s">
        <v>120</v>
      </c>
      <c r="G5" s="1372"/>
      <c r="H5" s="1373"/>
      <c r="I5" s="1374"/>
      <c r="J5" s="1375"/>
      <c r="L5" s="1372"/>
      <c r="M5" s="1373"/>
      <c r="N5" s="1374"/>
      <c r="O5" s="1375"/>
    </row>
    <row r="6" spans="2:15">
      <c r="B6" s="284" t="s">
        <v>454</v>
      </c>
      <c r="C6" s="291">
        <f>'M2021 BLS  53%ile'!D32</f>
        <v>97987.135999999999</v>
      </c>
      <c r="D6" s="1471"/>
      <c r="E6" s="294" t="s">
        <v>120</v>
      </c>
      <c r="G6" s="1376" t="s">
        <v>23</v>
      </c>
      <c r="H6" s="1377" t="s">
        <v>240</v>
      </c>
      <c r="I6" s="1377" t="s">
        <v>6</v>
      </c>
      <c r="J6" s="1378" t="s">
        <v>7</v>
      </c>
      <c r="L6" s="1376" t="s">
        <v>23</v>
      </c>
      <c r="M6" s="1377" t="s">
        <v>240</v>
      </c>
      <c r="N6" s="1377" t="s">
        <v>6</v>
      </c>
      <c r="O6" s="1378" t="s">
        <v>7</v>
      </c>
    </row>
    <row r="7" spans="2:15">
      <c r="B7" s="284" t="s">
        <v>568</v>
      </c>
      <c r="C7" s="291">
        <f>'M2021 BLS  53%ile'!D8</f>
        <v>50421.529600000002</v>
      </c>
      <c r="D7" s="1471"/>
      <c r="E7" s="294" t="s">
        <v>120</v>
      </c>
      <c r="G7" s="287" t="str">
        <f t="shared" ref="G7:H10" si="0">B5</f>
        <v>Program Manager</v>
      </c>
      <c r="H7" s="1379">
        <f t="shared" si="0"/>
        <v>72974.720000000001</v>
      </c>
      <c r="I7" s="1380">
        <f>C10</f>
        <v>0.05</v>
      </c>
      <c r="J7" s="1381">
        <f>H7*I7</f>
        <v>3648.7360000000003</v>
      </c>
      <c r="L7" s="287" t="str">
        <f t="shared" ref="L7:M10" si="1">B5</f>
        <v>Program Manager</v>
      </c>
      <c r="M7" s="1379">
        <f t="shared" si="1"/>
        <v>72974.720000000001</v>
      </c>
      <c r="N7" s="1380">
        <f>D10</f>
        <v>0.05</v>
      </c>
      <c r="O7" s="1381">
        <f>M7*N7</f>
        <v>3648.7360000000003</v>
      </c>
    </row>
    <row r="8" spans="2:15">
      <c r="B8" s="285" t="s">
        <v>571</v>
      </c>
      <c r="C8" s="291">
        <f>'M2021 BLS  53%ile'!D6</f>
        <v>39521.664000000004</v>
      </c>
      <c r="D8" s="1472"/>
      <c r="E8" s="294" t="s">
        <v>120</v>
      </c>
      <c r="G8" s="287" t="str">
        <f t="shared" si="0"/>
        <v>Registered Nurse</v>
      </c>
      <c r="H8" s="1379">
        <f t="shared" si="0"/>
        <v>97987.135999999999</v>
      </c>
      <c r="I8" s="1380">
        <f>C11</f>
        <v>0.5</v>
      </c>
      <c r="J8" s="1381">
        <f t="shared" ref="J8:J10" si="2">H8*I8</f>
        <v>48993.567999999999</v>
      </c>
      <c r="L8" s="287" t="str">
        <f t="shared" si="1"/>
        <v>Registered Nurse</v>
      </c>
      <c r="M8" s="1379">
        <f t="shared" si="1"/>
        <v>97987.135999999999</v>
      </c>
      <c r="N8" s="1380">
        <f>D11</f>
        <v>0.75</v>
      </c>
      <c r="O8" s="1381">
        <f t="shared" ref="O8:O10" si="3">M8*N8</f>
        <v>73490.351999999999</v>
      </c>
    </row>
    <row r="9" spans="2:15">
      <c r="B9" s="3421" t="s">
        <v>574</v>
      </c>
      <c r="C9" s="3422"/>
      <c r="D9" s="3423"/>
      <c r="E9" s="303"/>
      <c r="G9" s="287" t="str">
        <f t="shared" si="0"/>
        <v xml:space="preserve">Medical Assistant </v>
      </c>
      <c r="H9" s="1379">
        <f t="shared" si="0"/>
        <v>50421.529600000002</v>
      </c>
      <c r="I9" s="1380">
        <f>C12</f>
        <v>0.5</v>
      </c>
      <c r="J9" s="1381">
        <f t="shared" si="2"/>
        <v>25210.764800000001</v>
      </c>
      <c r="L9" s="287" t="str">
        <f t="shared" si="1"/>
        <v xml:space="preserve">Medical Assistant </v>
      </c>
      <c r="M9" s="1379">
        <f t="shared" si="1"/>
        <v>50421.529600000002</v>
      </c>
      <c r="N9" s="1380">
        <f>D12</f>
        <v>0.75</v>
      </c>
      <c r="O9" s="1381">
        <f t="shared" si="3"/>
        <v>37816.147199999999</v>
      </c>
    </row>
    <row r="10" spans="2:15">
      <c r="B10" s="286" t="str">
        <f>B5</f>
        <v>Program Manager</v>
      </c>
      <c r="C10" s="327">
        <v>0.05</v>
      </c>
      <c r="D10" s="327">
        <v>0.05</v>
      </c>
      <c r="E10" s="303" t="s">
        <v>271</v>
      </c>
      <c r="G10" s="287" t="str">
        <f t="shared" si="0"/>
        <v>Clerical Support</v>
      </c>
      <c r="H10" s="1379">
        <f t="shared" si="0"/>
        <v>39521.664000000004</v>
      </c>
      <c r="I10" s="1380">
        <f>C13</f>
        <v>0.05</v>
      </c>
      <c r="J10" s="1381">
        <f t="shared" si="2"/>
        <v>1976.0832000000003</v>
      </c>
      <c r="L10" s="287" t="str">
        <f t="shared" si="1"/>
        <v>Clerical Support</v>
      </c>
      <c r="M10" s="1379">
        <f t="shared" si="1"/>
        <v>39521.664000000004</v>
      </c>
      <c r="N10" s="1380">
        <f>D13</f>
        <v>0.05</v>
      </c>
      <c r="O10" s="1381">
        <f t="shared" si="3"/>
        <v>1976.0832000000003</v>
      </c>
    </row>
    <row r="11" spans="2:15">
      <c r="B11" s="286" t="str">
        <f t="shared" ref="B11:B13" si="4">B6</f>
        <v>Registered Nurse</v>
      </c>
      <c r="C11" s="327">
        <v>0.5</v>
      </c>
      <c r="D11" s="327">
        <v>0.75</v>
      </c>
      <c r="E11" s="303" t="s">
        <v>271</v>
      </c>
      <c r="G11" s="1376" t="s">
        <v>12</v>
      </c>
      <c r="H11" s="1382"/>
      <c r="I11" s="1383">
        <f>SUM(I7:I10)</f>
        <v>1.1000000000000001</v>
      </c>
      <c r="J11" s="1384">
        <f>SUM(J7:J10)</f>
        <v>79829.151999999987</v>
      </c>
      <c r="L11" s="1376" t="s">
        <v>12</v>
      </c>
      <c r="M11" s="1382"/>
      <c r="N11" s="1383">
        <f>SUM(N7:N10)</f>
        <v>1.6</v>
      </c>
      <c r="O11" s="1384">
        <f>SUM(O7:O10)</f>
        <v>116931.31839999999</v>
      </c>
    </row>
    <row r="12" spans="2:15">
      <c r="B12" s="286" t="str">
        <f t="shared" si="4"/>
        <v xml:space="preserve">Medical Assistant </v>
      </c>
      <c r="C12" s="327">
        <v>0.5</v>
      </c>
      <c r="D12" s="327">
        <v>0.75</v>
      </c>
      <c r="E12" s="303" t="s">
        <v>271</v>
      </c>
      <c r="G12" s="1389" t="s">
        <v>440</v>
      </c>
      <c r="H12" s="1390">
        <f>C15</f>
        <v>0.25390000000000001</v>
      </c>
      <c r="I12" s="1386"/>
      <c r="J12" s="1381">
        <f>H12*J11</f>
        <v>20268.621692799999</v>
      </c>
      <c r="L12" s="1389" t="s">
        <v>440</v>
      </c>
      <c r="M12" s="1390">
        <f>C15</f>
        <v>0.25390000000000001</v>
      </c>
      <c r="N12" s="1386"/>
      <c r="O12" s="1381">
        <f>M12*O11</f>
        <v>29688.86174176</v>
      </c>
    </row>
    <row r="13" spans="2:15" ht="15" thickBot="1">
      <c r="B13" s="286" t="str">
        <f t="shared" si="4"/>
        <v>Clerical Support</v>
      </c>
      <c r="C13" s="328">
        <v>0.05</v>
      </c>
      <c r="D13" s="328">
        <v>0.05</v>
      </c>
      <c r="E13" s="307" t="s">
        <v>271</v>
      </c>
      <c r="G13" s="1393" t="s">
        <v>250</v>
      </c>
      <c r="H13" s="1394"/>
      <c r="I13" s="1395"/>
      <c r="J13" s="1396">
        <f>SUM(J11:J12)</f>
        <v>100097.77369279999</v>
      </c>
      <c r="L13" s="1393" t="s">
        <v>250</v>
      </c>
      <c r="M13" s="1394"/>
      <c r="N13" s="1395"/>
      <c r="O13" s="1396">
        <f>SUM(O11:O12)</f>
        <v>146620.18014175998</v>
      </c>
    </row>
    <row r="14" spans="2:15" ht="15" thickTop="1">
      <c r="B14" s="3421" t="s">
        <v>261</v>
      </c>
      <c r="C14" s="3422"/>
      <c r="D14" s="3423"/>
      <c r="E14" s="299"/>
      <c r="G14" s="1385"/>
      <c r="H14" s="1397"/>
      <c r="I14" s="1398" t="s">
        <v>343</v>
      </c>
      <c r="J14" s="1399"/>
      <c r="L14" s="1385"/>
      <c r="M14" s="1397"/>
      <c r="N14" s="1398" t="s">
        <v>343</v>
      </c>
      <c r="O14" s="1399"/>
    </row>
    <row r="15" spans="2:15">
      <c r="B15" s="287" t="s">
        <v>13</v>
      </c>
      <c r="C15" s="308">
        <f>'M2021 BLS  53%ile'!D38</f>
        <v>0.25390000000000001</v>
      </c>
      <c r="D15" s="1459"/>
      <c r="E15" s="310" t="str">
        <f>'4929 OBOTS Hospital w Add-on'!D15</f>
        <v>C.257 Benchmark</v>
      </c>
      <c r="G15" s="1389" t="str">
        <f>B16</f>
        <v>Occupancy (Per FTE)</v>
      </c>
      <c r="H15" s="1397"/>
      <c r="I15" s="1379">
        <f ca="1">C16</f>
        <v>1837.7634854460871</v>
      </c>
      <c r="J15" s="1381">
        <f ca="1">I15*I11</f>
        <v>2021.539833990696</v>
      </c>
      <c r="L15" s="1389" t="str">
        <f>B16</f>
        <v>Occupancy (Per FTE)</v>
      </c>
      <c r="M15" s="1397"/>
      <c r="N15" s="1379">
        <f ca="1">C16</f>
        <v>1837.7634854460871</v>
      </c>
      <c r="O15" s="1381">
        <f ca="1">N15*N11</f>
        <v>2940.4215767137393</v>
      </c>
    </row>
    <row r="16" spans="2:15">
      <c r="B16" s="286" t="s">
        <v>587</v>
      </c>
      <c r="C16" s="311">
        <f ca="1">'4929 OBOTS Outpatient Clinic'!C15</f>
        <v>1837.7634854460871</v>
      </c>
      <c r="D16" s="1456"/>
      <c r="E16" s="292" t="s">
        <v>785</v>
      </c>
      <c r="G16" s="1389" t="str">
        <f>B17</f>
        <v>Staff Training (RN + MA FTE)</v>
      </c>
      <c r="H16" s="1400"/>
      <c r="I16" s="1379">
        <f ca="1">C17</f>
        <v>190.3677447192934</v>
      </c>
      <c r="J16" s="1381">
        <f ca="1">I16*(I8+I9)</f>
        <v>190.3677447192934</v>
      </c>
      <c r="L16" s="1389" t="str">
        <f>B17</f>
        <v>Staff Training (RN + MA FTE)</v>
      </c>
      <c r="M16" s="1400"/>
      <c r="N16" s="1379">
        <f ca="1">C17</f>
        <v>190.3677447192934</v>
      </c>
      <c r="O16" s="1381">
        <f ca="1">N16*SUM(N8:N9)</f>
        <v>285.55161707894013</v>
      </c>
    </row>
    <row r="17" spans="2:15">
      <c r="B17" s="286" t="s">
        <v>624</v>
      </c>
      <c r="C17" s="311">
        <f ca="1">'4929 OBOTS Outpatient Clinic'!C16</f>
        <v>190.3677447192934</v>
      </c>
      <c r="D17" s="1456"/>
      <c r="E17" s="292" t="s">
        <v>785</v>
      </c>
      <c r="G17" s="1389" t="str">
        <f>B18</f>
        <v>Program Supplies and Materials (per FTE)</v>
      </c>
      <c r="H17" s="1400"/>
      <c r="I17" s="1379">
        <f>C18</f>
        <v>1227.06</v>
      </c>
      <c r="J17" s="1381">
        <f>I17*I11</f>
        <v>1349.7660000000001</v>
      </c>
      <c r="L17" s="1389" t="str">
        <f>B18</f>
        <v>Program Supplies and Materials (per FTE)</v>
      </c>
      <c r="M17" s="1400"/>
      <c r="N17" s="1379">
        <f>C18</f>
        <v>1227.06</v>
      </c>
      <c r="O17" s="1381">
        <f>N17*N11</f>
        <v>1963.296</v>
      </c>
    </row>
    <row r="18" spans="2:15">
      <c r="B18" s="287" t="s">
        <v>590</v>
      </c>
      <c r="C18" s="311">
        <f>'4929 OBOTS Outpatient Clinic'!C17</f>
        <v>1227.06</v>
      </c>
      <c r="D18" s="1456"/>
      <c r="E18" s="292" t="s">
        <v>787</v>
      </c>
      <c r="G18" s="1389"/>
      <c r="H18" s="1401"/>
      <c r="I18" s="1402"/>
      <c r="J18" s="1381"/>
      <c r="L18" s="1389"/>
      <c r="M18" s="1401"/>
      <c r="N18" s="1402"/>
      <c r="O18" s="1381"/>
    </row>
    <row r="19" spans="2:15" ht="15" thickBot="1">
      <c r="B19" s="288" t="s">
        <v>442</v>
      </c>
      <c r="C19" s="312">
        <f>'M2021 BLS  53%ile'!D41</f>
        <v>0.12</v>
      </c>
      <c r="D19" s="1473"/>
      <c r="E19" s="314" t="str">
        <f>'4929 OBOTS Hospital w Add-on'!D18</f>
        <v>C.257 Benchmark</v>
      </c>
      <c r="G19" s="1393" t="s">
        <v>441</v>
      </c>
      <c r="H19" s="1394"/>
      <c r="I19" s="1403"/>
      <c r="J19" s="1396">
        <f ca="1">SUM(J13:J18)</f>
        <v>103659.44727150998</v>
      </c>
      <c r="L19" s="1393" t="s">
        <v>441</v>
      </c>
      <c r="M19" s="1394"/>
      <c r="N19" s="1403"/>
      <c r="O19" s="1396">
        <f ca="1">SUM(O13:O18)</f>
        <v>151809.44933555266</v>
      </c>
    </row>
    <row r="20" spans="2:15" ht="15.5" thickTop="1" thickBot="1">
      <c r="B20" s="1943" t="s">
        <v>809</v>
      </c>
      <c r="C20" s="1944">
        <f>'FALL CAF 2022'!CI24</f>
        <v>2.7811565914169036E-2</v>
      </c>
      <c r="D20" s="1474"/>
      <c r="E20" s="1947" t="s">
        <v>786</v>
      </c>
      <c r="G20" s="1389" t="s">
        <v>442</v>
      </c>
      <c r="H20" s="1390">
        <f>C19</f>
        <v>0.12</v>
      </c>
      <c r="I20" s="1386"/>
      <c r="J20" s="1381">
        <f ca="1">J19*H20</f>
        <v>12439.133672581198</v>
      </c>
      <c r="L20" s="1389" t="s">
        <v>442</v>
      </c>
      <c r="M20" s="1390">
        <f>C19</f>
        <v>0.12</v>
      </c>
      <c r="N20" s="1386"/>
      <c r="O20" s="1381">
        <f ca="1">O19*M20</f>
        <v>18217.133920266318</v>
      </c>
    </row>
    <row r="21" spans="2:15">
      <c r="B21" s="1364"/>
      <c r="C21" s="1364"/>
      <c r="D21" s="1364"/>
      <c r="E21" s="1364"/>
      <c r="G21" s="1389"/>
      <c r="H21" s="1390"/>
      <c r="I21" s="1386"/>
      <c r="J21" s="1381"/>
      <c r="L21" s="1389"/>
      <c r="M21" s="1390"/>
      <c r="N21" s="1386"/>
      <c r="O21" s="1381"/>
    </row>
    <row r="22" spans="2:15" ht="15" thickBot="1">
      <c r="B22" s="1364"/>
      <c r="C22" s="1364"/>
      <c r="D22" s="1364"/>
      <c r="E22" s="1364"/>
      <c r="G22" s="1404" t="s">
        <v>18</v>
      </c>
      <c r="H22" s="1405"/>
      <c r="I22" s="1406"/>
      <c r="J22" s="1407">
        <f ca="1">J20+J19</f>
        <v>116098.58094409118</v>
      </c>
      <c r="L22" s="1404" t="s">
        <v>18</v>
      </c>
      <c r="M22" s="1405"/>
      <c r="N22" s="1406"/>
      <c r="O22" s="1407">
        <f ca="1">O20+O19</f>
        <v>170026.58325581899</v>
      </c>
    </row>
    <row r="23" spans="2:15" ht="15" thickTop="1">
      <c r="G23" s="1408" t="s">
        <v>119</v>
      </c>
      <c r="H23" s="1937">
        <f>C20</f>
        <v>2.7811565914169036E-2</v>
      </c>
      <c r="I23" s="1386"/>
      <c r="J23" s="1392">
        <f ca="1">(J22-J11)*H23</f>
        <v>1008.7096137478626</v>
      </c>
      <c r="L23" s="1408" t="s">
        <v>119</v>
      </c>
      <c r="M23" s="1937">
        <f>H23</f>
        <v>2.7811565914169036E-2</v>
      </c>
      <c r="N23" s="1386"/>
      <c r="O23" s="1392">
        <f ca="1">(O22-O11)*M23</f>
        <v>1476.6624582678728</v>
      </c>
    </row>
    <row r="24" spans="2:15" ht="15" thickBot="1">
      <c r="G24" s="1408"/>
      <c r="H24" s="1390"/>
      <c r="I24" s="1386"/>
      <c r="J24" s="1392"/>
      <c r="L24" s="1408"/>
      <c r="M24" s="1390"/>
      <c r="N24" s="1386"/>
      <c r="O24" s="1392"/>
    </row>
    <row r="25" spans="2:15" ht="15" thickBot="1">
      <c r="G25" s="1409" t="s">
        <v>560</v>
      </c>
      <c r="H25" s="1410"/>
      <c r="I25" s="1411"/>
      <c r="J25" s="1412">
        <f ca="1">J22+J23+J24</f>
        <v>117107.29055783905</v>
      </c>
      <c r="L25" s="1409" t="s">
        <v>560</v>
      </c>
      <c r="M25" s="1410"/>
      <c r="N25" s="1411"/>
      <c r="O25" s="1412">
        <f ca="1">O22+O23+O24</f>
        <v>171503.24571408686</v>
      </c>
    </row>
    <row r="26" spans="2:15" ht="15" thickBot="1">
      <c r="G26" s="1424" t="s">
        <v>625</v>
      </c>
      <c r="H26" s="1425"/>
      <c r="I26" s="1426"/>
      <c r="J26" s="1427">
        <f ca="1">J25/12</f>
        <v>9758.9408798199202</v>
      </c>
      <c r="L26" s="1424" t="s">
        <v>625</v>
      </c>
      <c r="M26" s="1425"/>
      <c r="N26" s="1426"/>
      <c r="O26" s="1427">
        <f ca="1">O25/12</f>
        <v>14291.937142840572</v>
      </c>
    </row>
    <row r="27" spans="2:15">
      <c r="G27" s="1477"/>
      <c r="I27" s="1366" t="s">
        <v>365</v>
      </c>
      <c r="J27" s="1508">
        <v>8659</v>
      </c>
      <c r="N27" s="1366" t="s">
        <v>365</v>
      </c>
      <c r="O27" s="1508">
        <v>12669</v>
      </c>
    </row>
    <row r="28" spans="2:15">
      <c r="I28" s="1366" t="s">
        <v>367</v>
      </c>
      <c r="J28" s="1367">
        <f ca="1">(J26-J27)/J27</f>
        <v>0.12702862684142743</v>
      </c>
      <c r="N28" s="1366" t="s">
        <v>367</v>
      </c>
      <c r="O28" s="1367">
        <f ca="1">(O26-O27)/O27</f>
        <v>0.12810301861556334</v>
      </c>
    </row>
    <row r="29" spans="2:15" ht="18" customHeight="1"/>
    <row r="30" spans="2:15" ht="14.25" customHeight="1"/>
    <row r="31" spans="2:15">
      <c r="O31" s="1478"/>
    </row>
    <row r="32" spans="2:15">
      <c r="M32" s="1479"/>
      <c r="O32" s="1478"/>
    </row>
    <row r="34" spans="13:15">
      <c r="M34" s="1368"/>
      <c r="N34" s="1480"/>
      <c r="O34" s="1481"/>
    </row>
    <row r="35" spans="13:15">
      <c r="M35" s="1368"/>
      <c r="N35" s="1480"/>
      <c r="O35" s="1481"/>
    </row>
    <row r="36" spans="13:15">
      <c r="M36" s="1368"/>
      <c r="N36" s="1480"/>
      <c r="O36" s="1481"/>
    </row>
    <row r="37" spans="13:15">
      <c r="M37" s="1368"/>
      <c r="N37" s="1480"/>
      <c r="O37" s="1481"/>
    </row>
    <row r="38" spans="13:15">
      <c r="N38" s="1480"/>
      <c r="O38" s="1478"/>
    </row>
    <row r="40" spans="13:15">
      <c r="M40" s="1482"/>
      <c r="O40" s="1481"/>
    </row>
    <row r="41" spans="13:15">
      <c r="N41" s="1475"/>
      <c r="O41" s="1481"/>
    </row>
    <row r="42" spans="13:15">
      <c r="N42" s="1475"/>
      <c r="O42" s="1481"/>
    </row>
    <row r="43" spans="13:15">
      <c r="N43" s="1368"/>
      <c r="O43" s="1481"/>
    </row>
    <row r="44" spans="13:15">
      <c r="N44" s="1368"/>
      <c r="O44" s="1481"/>
    </row>
    <row r="45" spans="13:15">
      <c r="N45" s="1368"/>
      <c r="O45" s="1481"/>
    </row>
    <row r="46" spans="13:15">
      <c r="M46" s="1368"/>
      <c r="N46" s="1475"/>
      <c r="O46" s="1481"/>
    </row>
    <row r="47" spans="13:15">
      <c r="O47" s="1481"/>
    </row>
    <row r="48" spans="13:15">
      <c r="M48" s="1482"/>
      <c r="O48" s="1481"/>
    </row>
    <row r="49" spans="13:15">
      <c r="M49" s="1482"/>
      <c r="O49" s="1481"/>
    </row>
    <row r="50" spans="13:15">
      <c r="O50" s="1368"/>
    </row>
    <row r="51" spans="13:15">
      <c r="M51" s="1482"/>
      <c r="O51" s="1368"/>
    </row>
    <row r="52" spans="13:15">
      <c r="M52" s="1482"/>
      <c r="O52" s="1368"/>
    </row>
    <row r="53" spans="13:15">
      <c r="O53" s="1368"/>
    </row>
    <row r="54" spans="13:15" ht="15.75" customHeight="1">
      <c r="M54" s="1482"/>
      <c r="N54" s="1368"/>
      <c r="O54" s="1368"/>
    </row>
  </sheetData>
  <mergeCells count="6">
    <mergeCell ref="B14:D14"/>
    <mergeCell ref="B3:E3"/>
    <mergeCell ref="G3:J3"/>
    <mergeCell ref="L3:O3"/>
    <mergeCell ref="B4:D4"/>
    <mergeCell ref="B9:D9"/>
  </mergeCells>
  <pageMargins left="0.2" right="0.2" top="0.25" bottom="0.25" header="0.3" footer="0.3"/>
  <pageSetup scale="51" orientation="landscape" r:id="rId1"/>
  <headerFooter>
    <oddFooter>&amp;RDRAFT - FOR POLICY DISCUSSION ONLY</oddFoot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C78CD-5C97-4522-B206-FAFE73BBF03E}">
  <dimension ref="A1:CT28"/>
  <sheetViews>
    <sheetView topLeftCell="BK1" workbookViewId="0">
      <selection activeCell="BS25" sqref="BS25"/>
    </sheetView>
  </sheetViews>
  <sheetFormatPr defaultRowHeight="13"/>
  <cols>
    <col min="1" max="1" width="38.453125" style="1954" customWidth="1"/>
    <col min="2" max="2" width="12.81640625" style="1959" customWidth="1"/>
    <col min="3" max="62" width="7.7265625" style="1954" hidden="1" customWidth="1"/>
    <col min="63" max="82" width="7.7265625" style="1954" customWidth="1"/>
    <col min="83" max="256" width="9.1796875" style="1954"/>
    <col min="257" max="257" width="38.453125" style="1954" customWidth="1"/>
    <col min="258" max="258" width="12.81640625" style="1954" customWidth="1"/>
    <col min="259" max="318" width="0" style="1954" hidden="1" customWidth="1"/>
    <col min="319" max="338" width="7.7265625" style="1954" customWidth="1"/>
    <col min="339" max="512" width="9.1796875" style="1954"/>
    <col min="513" max="513" width="38.453125" style="1954" customWidth="1"/>
    <col min="514" max="514" width="12.81640625" style="1954" customWidth="1"/>
    <col min="515" max="574" width="0" style="1954" hidden="1" customWidth="1"/>
    <col min="575" max="594" width="7.7265625" style="1954" customWidth="1"/>
    <col min="595" max="768" width="9.1796875" style="1954"/>
    <col min="769" max="769" width="38.453125" style="1954" customWidth="1"/>
    <col min="770" max="770" width="12.81640625" style="1954" customWidth="1"/>
    <col min="771" max="830" width="0" style="1954" hidden="1" customWidth="1"/>
    <col min="831" max="850" width="7.7265625" style="1954" customWidth="1"/>
    <col min="851" max="1024" width="9.1796875" style="1954"/>
    <col min="1025" max="1025" width="38.453125" style="1954" customWidth="1"/>
    <col min="1026" max="1026" width="12.81640625" style="1954" customWidth="1"/>
    <col min="1027" max="1086" width="0" style="1954" hidden="1" customWidth="1"/>
    <col min="1087" max="1106" width="7.7265625" style="1954" customWidth="1"/>
    <col min="1107" max="1280" width="9.1796875" style="1954"/>
    <col min="1281" max="1281" width="38.453125" style="1954" customWidth="1"/>
    <col min="1282" max="1282" width="12.81640625" style="1954" customWidth="1"/>
    <col min="1283" max="1342" width="0" style="1954" hidden="1" customWidth="1"/>
    <col min="1343" max="1362" width="7.7265625" style="1954" customWidth="1"/>
    <col min="1363" max="1536" width="9.1796875" style="1954"/>
    <col min="1537" max="1537" width="38.453125" style="1954" customWidth="1"/>
    <col min="1538" max="1538" width="12.81640625" style="1954" customWidth="1"/>
    <col min="1539" max="1598" width="0" style="1954" hidden="1" customWidth="1"/>
    <col min="1599" max="1618" width="7.7265625" style="1954" customWidth="1"/>
    <col min="1619" max="1792" width="9.1796875" style="1954"/>
    <col min="1793" max="1793" width="38.453125" style="1954" customWidth="1"/>
    <col min="1794" max="1794" width="12.81640625" style="1954" customWidth="1"/>
    <col min="1795" max="1854" width="0" style="1954" hidden="1" customWidth="1"/>
    <col min="1855" max="1874" width="7.7265625" style="1954" customWidth="1"/>
    <col min="1875" max="2048" width="9.1796875" style="1954"/>
    <col min="2049" max="2049" width="38.453125" style="1954" customWidth="1"/>
    <col min="2050" max="2050" width="12.81640625" style="1954" customWidth="1"/>
    <col min="2051" max="2110" width="0" style="1954" hidden="1" customWidth="1"/>
    <col min="2111" max="2130" width="7.7265625" style="1954" customWidth="1"/>
    <col min="2131" max="2304" width="9.1796875" style="1954"/>
    <col min="2305" max="2305" width="38.453125" style="1954" customWidth="1"/>
    <col min="2306" max="2306" width="12.81640625" style="1954" customWidth="1"/>
    <col min="2307" max="2366" width="0" style="1954" hidden="1" customWidth="1"/>
    <col min="2367" max="2386" width="7.7265625" style="1954" customWidth="1"/>
    <col min="2387" max="2560" width="9.1796875" style="1954"/>
    <col min="2561" max="2561" width="38.453125" style="1954" customWidth="1"/>
    <col min="2562" max="2562" width="12.81640625" style="1954" customWidth="1"/>
    <col min="2563" max="2622" width="0" style="1954" hidden="1" customWidth="1"/>
    <col min="2623" max="2642" width="7.7265625" style="1954" customWidth="1"/>
    <col min="2643" max="2816" width="9.1796875" style="1954"/>
    <col min="2817" max="2817" width="38.453125" style="1954" customWidth="1"/>
    <col min="2818" max="2818" width="12.81640625" style="1954" customWidth="1"/>
    <col min="2819" max="2878" width="0" style="1954" hidden="1" customWidth="1"/>
    <col min="2879" max="2898" width="7.7265625" style="1954" customWidth="1"/>
    <col min="2899" max="3072" width="9.1796875" style="1954"/>
    <col min="3073" max="3073" width="38.453125" style="1954" customWidth="1"/>
    <col min="3074" max="3074" width="12.81640625" style="1954" customWidth="1"/>
    <col min="3075" max="3134" width="0" style="1954" hidden="1" customWidth="1"/>
    <col min="3135" max="3154" width="7.7265625" style="1954" customWidth="1"/>
    <col min="3155" max="3328" width="9.1796875" style="1954"/>
    <col min="3329" max="3329" width="38.453125" style="1954" customWidth="1"/>
    <col min="3330" max="3330" width="12.81640625" style="1954" customWidth="1"/>
    <col min="3331" max="3390" width="0" style="1954" hidden="1" customWidth="1"/>
    <col min="3391" max="3410" width="7.7265625" style="1954" customWidth="1"/>
    <col min="3411" max="3584" width="9.1796875" style="1954"/>
    <col min="3585" max="3585" width="38.453125" style="1954" customWidth="1"/>
    <col min="3586" max="3586" width="12.81640625" style="1954" customWidth="1"/>
    <col min="3587" max="3646" width="0" style="1954" hidden="1" customWidth="1"/>
    <col min="3647" max="3666" width="7.7265625" style="1954" customWidth="1"/>
    <col min="3667" max="3840" width="9.1796875" style="1954"/>
    <col min="3841" max="3841" width="38.453125" style="1954" customWidth="1"/>
    <col min="3842" max="3842" width="12.81640625" style="1954" customWidth="1"/>
    <col min="3843" max="3902" width="0" style="1954" hidden="1" customWidth="1"/>
    <col min="3903" max="3922" width="7.7265625" style="1954" customWidth="1"/>
    <col min="3923" max="4096" width="9.1796875" style="1954"/>
    <col min="4097" max="4097" width="38.453125" style="1954" customWidth="1"/>
    <col min="4098" max="4098" width="12.81640625" style="1954" customWidth="1"/>
    <col min="4099" max="4158" width="0" style="1954" hidden="1" customWidth="1"/>
    <col min="4159" max="4178" width="7.7265625" style="1954" customWidth="1"/>
    <col min="4179" max="4352" width="9.1796875" style="1954"/>
    <col min="4353" max="4353" width="38.453125" style="1954" customWidth="1"/>
    <col min="4354" max="4354" width="12.81640625" style="1954" customWidth="1"/>
    <col min="4355" max="4414" width="0" style="1954" hidden="1" customWidth="1"/>
    <col min="4415" max="4434" width="7.7265625" style="1954" customWidth="1"/>
    <col min="4435" max="4608" width="9.1796875" style="1954"/>
    <col min="4609" max="4609" width="38.453125" style="1954" customWidth="1"/>
    <col min="4610" max="4610" width="12.81640625" style="1954" customWidth="1"/>
    <col min="4611" max="4670" width="0" style="1954" hidden="1" customWidth="1"/>
    <col min="4671" max="4690" width="7.7265625" style="1954" customWidth="1"/>
    <col min="4691" max="4864" width="9.1796875" style="1954"/>
    <col min="4865" max="4865" width="38.453125" style="1954" customWidth="1"/>
    <col min="4866" max="4866" width="12.81640625" style="1954" customWidth="1"/>
    <col min="4867" max="4926" width="0" style="1954" hidden="1" customWidth="1"/>
    <col min="4927" max="4946" width="7.7265625" style="1954" customWidth="1"/>
    <col min="4947" max="5120" width="9.1796875" style="1954"/>
    <col min="5121" max="5121" width="38.453125" style="1954" customWidth="1"/>
    <col min="5122" max="5122" width="12.81640625" style="1954" customWidth="1"/>
    <col min="5123" max="5182" width="0" style="1954" hidden="1" customWidth="1"/>
    <col min="5183" max="5202" width="7.7265625" style="1954" customWidth="1"/>
    <col min="5203" max="5376" width="9.1796875" style="1954"/>
    <col min="5377" max="5377" width="38.453125" style="1954" customWidth="1"/>
    <col min="5378" max="5378" width="12.81640625" style="1954" customWidth="1"/>
    <col min="5379" max="5438" width="0" style="1954" hidden="1" customWidth="1"/>
    <col min="5439" max="5458" width="7.7265625" style="1954" customWidth="1"/>
    <col min="5459" max="5632" width="9.1796875" style="1954"/>
    <col min="5633" max="5633" width="38.453125" style="1954" customWidth="1"/>
    <col min="5634" max="5634" width="12.81640625" style="1954" customWidth="1"/>
    <col min="5635" max="5694" width="0" style="1954" hidden="1" customWidth="1"/>
    <col min="5695" max="5714" width="7.7265625" style="1954" customWidth="1"/>
    <col min="5715" max="5888" width="9.1796875" style="1954"/>
    <col min="5889" max="5889" width="38.453125" style="1954" customWidth="1"/>
    <col min="5890" max="5890" width="12.81640625" style="1954" customWidth="1"/>
    <col min="5891" max="5950" width="0" style="1954" hidden="1" customWidth="1"/>
    <col min="5951" max="5970" width="7.7265625" style="1954" customWidth="1"/>
    <col min="5971" max="6144" width="9.1796875" style="1954"/>
    <col min="6145" max="6145" width="38.453125" style="1954" customWidth="1"/>
    <col min="6146" max="6146" width="12.81640625" style="1954" customWidth="1"/>
    <col min="6147" max="6206" width="0" style="1954" hidden="1" customWidth="1"/>
    <col min="6207" max="6226" width="7.7265625" style="1954" customWidth="1"/>
    <col min="6227" max="6400" width="9.1796875" style="1954"/>
    <col min="6401" max="6401" width="38.453125" style="1954" customWidth="1"/>
    <col min="6402" max="6402" width="12.81640625" style="1954" customWidth="1"/>
    <col min="6403" max="6462" width="0" style="1954" hidden="1" customWidth="1"/>
    <col min="6463" max="6482" width="7.7265625" style="1954" customWidth="1"/>
    <col min="6483" max="6656" width="9.1796875" style="1954"/>
    <col min="6657" max="6657" width="38.453125" style="1954" customWidth="1"/>
    <col min="6658" max="6658" width="12.81640625" style="1954" customWidth="1"/>
    <col min="6659" max="6718" width="0" style="1954" hidden="1" customWidth="1"/>
    <col min="6719" max="6738" width="7.7265625" style="1954" customWidth="1"/>
    <col min="6739" max="6912" width="9.1796875" style="1954"/>
    <col min="6913" max="6913" width="38.453125" style="1954" customWidth="1"/>
    <col min="6914" max="6914" width="12.81640625" style="1954" customWidth="1"/>
    <col min="6915" max="6974" width="0" style="1954" hidden="1" customWidth="1"/>
    <col min="6975" max="6994" width="7.7265625" style="1954" customWidth="1"/>
    <col min="6995" max="7168" width="9.1796875" style="1954"/>
    <col min="7169" max="7169" width="38.453125" style="1954" customWidth="1"/>
    <col min="7170" max="7170" width="12.81640625" style="1954" customWidth="1"/>
    <col min="7171" max="7230" width="0" style="1954" hidden="1" customWidth="1"/>
    <col min="7231" max="7250" width="7.7265625" style="1954" customWidth="1"/>
    <col min="7251" max="7424" width="9.1796875" style="1954"/>
    <col min="7425" max="7425" width="38.453125" style="1954" customWidth="1"/>
    <col min="7426" max="7426" width="12.81640625" style="1954" customWidth="1"/>
    <col min="7427" max="7486" width="0" style="1954" hidden="1" customWidth="1"/>
    <col min="7487" max="7506" width="7.7265625" style="1954" customWidth="1"/>
    <col min="7507" max="7680" width="9.1796875" style="1954"/>
    <col min="7681" max="7681" width="38.453125" style="1954" customWidth="1"/>
    <col min="7682" max="7682" width="12.81640625" style="1954" customWidth="1"/>
    <col min="7683" max="7742" width="0" style="1954" hidden="1" customWidth="1"/>
    <col min="7743" max="7762" width="7.7265625" style="1954" customWidth="1"/>
    <col min="7763" max="7936" width="9.1796875" style="1954"/>
    <col min="7937" max="7937" width="38.453125" style="1954" customWidth="1"/>
    <col min="7938" max="7938" width="12.81640625" style="1954" customWidth="1"/>
    <col min="7939" max="7998" width="0" style="1954" hidden="1" customWidth="1"/>
    <col min="7999" max="8018" width="7.7265625" style="1954" customWidth="1"/>
    <col min="8019" max="8192" width="9.1796875" style="1954"/>
    <col min="8193" max="8193" width="38.453125" style="1954" customWidth="1"/>
    <col min="8194" max="8194" width="12.81640625" style="1954" customWidth="1"/>
    <col min="8195" max="8254" width="0" style="1954" hidden="1" customWidth="1"/>
    <col min="8255" max="8274" width="7.7265625" style="1954" customWidth="1"/>
    <col min="8275" max="8448" width="9.1796875" style="1954"/>
    <col min="8449" max="8449" width="38.453125" style="1954" customWidth="1"/>
    <col min="8450" max="8450" width="12.81640625" style="1954" customWidth="1"/>
    <col min="8451" max="8510" width="0" style="1954" hidden="1" customWidth="1"/>
    <col min="8511" max="8530" width="7.7265625" style="1954" customWidth="1"/>
    <col min="8531" max="8704" width="9.1796875" style="1954"/>
    <col min="8705" max="8705" width="38.453125" style="1954" customWidth="1"/>
    <col min="8706" max="8706" width="12.81640625" style="1954" customWidth="1"/>
    <col min="8707" max="8766" width="0" style="1954" hidden="1" customWidth="1"/>
    <col min="8767" max="8786" width="7.7265625" style="1954" customWidth="1"/>
    <col min="8787" max="8960" width="9.1796875" style="1954"/>
    <col min="8961" max="8961" width="38.453125" style="1954" customWidth="1"/>
    <col min="8962" max="8962" width="12.81640625" style="1954" customWidth="1"/>
    <col min="8963" max="9022" width="0" style="1954" hidden="1" customWidth="1"/>
    <col min="9023" max="9042" width="7.7265625" style="1954" customWidth="1"/>
    <col min="9043" max="9216" width="9.1796875" style="1954"/>
    <col min="9217" max="9217" width="38.453125" style="1954" customWidth="1"/>
    <col min="9218" max="9218" width="12.81640625" style="1954" customWidth="1"/>
    <col min="9219" max="9278" width="0" style="1954" hidden="1" customWidth="1"/>
    <col min="9279" max="9298" width="7.7265625" style="1954" customWidth="1"/>
    <col min="9299" max="9472" width="9.1796875" style="1954"/>
    <col min="9473" max="9473" width="38.453125" style="1954" customWidth="1"/>
    <col min="9474" max="9474" width="12.81640625" style="1954" customWidth="1"/>
    <col min="9475" max="9534" width="0" style="1954" hidden="1" customWidth="1"/>
    <col min="9535" max="9554" width="7.7265625" style="1954" customWidth="1"/>
    <col min="9555" max="9728" width="9.1796875" style="1954"/>
    <col min="9729" max="9729" width="38.453125" style="1954" customWidth="1"/>
    <col min="9730" max="9730" width="12.81640625" style="1954" customWidth="1"/>
    <col min="9731" max="9790" width="0" style="1954" hidden="1" customWidth="1"/>
    <col min="9791" max="9810" width="7.7265625" style="1954" customWidth="1"/>
    <col min="9811" max="9984" width="9.1796875" style="1954"/>
    <col min="9985" max="9985" width="38.453125" style="1954" customWidth="1"/>
    <col min="9986" max="9986" width="12.81640625" style="1954" customWidth="1"/>
    <col min="9987" max="10046" width="0" style="1954" hidden="1" customWidth="1"/>
    <col min="10047" max="10066" width="7.7265625" style="1954" customWidth="1"/>
    <col min="10067" max="10240" width="9.1796875" style="1954"/>
    <col min="10241" max="10241" width="38.453125" style="1954" customWidth="1"/>
    <col min="10242" max="10242" width="12.81640625" style="1954" customWidth="1"/>
    <col min="10243" max="10302" width="0" style="1954" hidden="1" customWidth="1"/>
    <col min="10303" max="10322" width="7.7265625" style="1954" customWidth="1"/>
    <col min="10323" max="10496" width="9.1796875" style="1954"/>
    <col min="10497" max="10497" width="38.453125" style="1954" customWidth="1"/>
    <col min="10498" max="10498" width="12.81640625" style="1954" customWidth="1"/>
    <col min="10499" max="10558" width="0" style="1954" hidden="1" customWidth="1"/>
    <col min="10559" max="10578" width="7.7265625" style="1954" customWidth="1"/>
    <col min="10579" max="10752" width="9.1796875" style="1954"/>
    <col min="10753" max="10753" width="38.453125" style="1954" customWidth="1"/>
    <col min="10754" max="10754" width="12.81640625" style="1954" customWidth="1"/>
    <col min="10755" max="10814" width="0" style="1954" hidden="1" customWidth="1"/>
    <col min="10815" max="10834" width="7.7265625" style="1954" customWidth="1"/>
    <col min="10835" max="11008" width="9.1796875" style="1954"/>
    <col min="11009" max="11009" width="38.453125" style="1954" customWidth="1"/>
    <col min="11010" max="11010" width="12.81640625" style="1954" customWidth="1"/>
    <col min="11011" max="11070" width="0" style="1954" hidden="1" customWidth="1"/>
    <col min="11071" max="11090" width="7.7265625" style="1954" customWidth="1"/>
    <col min="11091" max="11264" width="9.1796875" style="1954"/>
    <col min="11265" max="11265" width="38.453125" style="1954" customWidth="1"/>
    <col min="11266" max="11266" width="12.81640625" style="1954" customWidth="1"/>
    <col min="11267" max="11326" width="0" style="1954" hidden="1" customWidth="1"/>
    <col min="11327" max="11346" width="7.7265625" style="1954" customWidth="1"/>
    <col min="11347" max="11520" width="9.1796875" style="1954"/>
    <col min="11521" max="11521" width="38.453125" style="1954" customWidth="1"/>
    <col min="11522" max="11522" width="12.81640625" style="1954" customWidth="1"/>
    <col min="11523" max="11582" width="0" style="1954" hidden="1" customWidth="1"/>
    <col min="11583" max="11602" width="7.7265625" style="1954" customWidth="1"/>
    <col min="11603" max="11776" width="9.1796875" style="1954"/>
    <col min="11777" max="11777" width="38.453125" style="1954" customWidth="1"/>
    <col min="11778" max="11778" width="12.81640625" style="1954" customWidth="1"/>
    <col min="11779" max="11838" width="0" style="1954" hidden="1" customWidth="1"/>
    <col min="11839" max="11858" width="7.7265625" style="1954" customWidth="1"/>
    <col min="11859" max="12032" width="9.1796875" style="1954"/>
    <col min="12033" max="12033" width="38.453125" style="1954" customWidth="1"/>
    <col min="12034" max="12034" width="12.81640625" style="1954" customWidth="1"/>
    <col min="12035" max="12094" width="0" style="1954" hidden="1" customWidth="1"/>
    <col min="12095" max="12114" width="7.7265625" style="1954" customWidth="1"/>
    <col min="12115" max="12288" width="9.1796875" style="1954"/>
    <col min="12289" max="12289" width="38.453125" style="1954" customWidth="1"/>
    <col min="12290" max="12290" width="12.81640625" style="1954" customWidth="1"/>
    <col min="12291" max="12350" width="0" style="1954" hidden="1" customWidth="1"/>
    <col min="12351" max="12370" width="7.7265625" style="1954" customWidth="1"/>
    <col min="12371" max="12544" width="9.1796875" style="1954"/>
    <col min="12545" max="12545" width="38.453125" style="1954" customWidth="1"/>
    <col min="12546" max="12546" width="12.81640625" style="1954" customWidth="1"/>
    <col min="12547" max="12606" width="0" style="1954" hidden="1" customWidth="1"/>
    <col min="12607" max="12626" width="7.7265625" style="1954" customWidth="1"/>
    <col min="12627" max="12800" width="9.1796875" style="1954"/>
    <col min="12801" max="12801" width="38.453125" style="1954" customWidth="1"/>
    <col min="12802" max="12802" width="12.81640625" style="1954" customWidth="1"/>
    <col min="12803" max="12862" width="0" style="1954" hidden="1" customWidth="1"/>
    <col min="12863" max="12882" width="7.7265625" style="1954" customWidth="1"/>
    <col min="12883" max="13056" width="9.1796875" style="1954"/>
    <col min="13057" max="13057" width="38.453125" style="1954" customWidth="1"/>
    <col min="13058" max="13058" width="12.81640625" style="1954" customWidth="1"/>
    <col min="13059" max="13118" width="0" style="1954" hidden="1" customWidth="1"/>
    <col min="13119" max="13138" width="7.7265625" style="1954" customWidth="1"/>
    <col min="13139" max="13312" width="9.1796875" style="1954"/>
    <col min="13313" max="13313" width="38.453125" style="1954" customWidth="1"/>
    <col min="13314" max="13314" width="12.81640625" style="1954" customWidth="1"/>
    <col min="13315" max="13374" width="0" style="1954" hidden="1" customWidth="1"/>
    <col min="13375" max="13394" width="7.7265625" style="1954" customWidth="1"/>
    <col min="13395" max="13568" width="9.1796875" style="1954"/>
    <col min="13569" max="13569" width="38.453125" style="1954" customWidth="1"/>
    <col min="13570" max="13570" width="12.81640625" style="1954" customWidth="1"/>
    <col min="13571" max="13630" width="0" style="1954" hidden="1" customWidth="1"/>
    <col min="13631" max="13650" width="7.7265625" style="1954" customWidth="1"/>
    <col min="13651" max="13824" width="9.1796875" style="1954"/>
    <col min="13825" max="13825" width="38.453125" style="1954" customWidth="1"/>
    <col min="13826" max="13826" width="12.81640625" style="1954" customWidth="1"/>
    <col min="13827" max="13886" width="0" style="1954" hidden="1" customWidth="1"/>
    <col min="13887" max="13906" width="7.7265625" style="1954" customWidth="1"/>
    <col min="13907" max="14080" width="9.1796875" style="1954"/>
    <col min="14081" max="14081" width="38.453125" style="1954" customWidth="1"/>
    <col min="14082" max="14082" width="12.81640625" style="1954" customWidth="1"/>
    <col min="14083" max="14142" width="0" style="1954" hidden="1" customWidth="1"/>
    <col min="14143" max="14162" width="7.7265625" style="1954" customWidth="1"/>
    <col min="14163" max="14336" width="9.1796875" style="1954"/>
    <col min="14337" max="14337" width="38.453125" style="1954" customWidth="1"/>
    <col min="14338" max="14338" width="12.81640625" style="1954" customWidth="1"/>
    <col min="14339" max="14398" width="0" style="1954" hidden="1" customWidth="1"/>
    <col min="14399" max="14418" width="7.7265625" style="1954" customWidth="1"/>
    <col min="14419" max="14592" width="9.1796875" style="1954"/>
    <col min="14593" max="14593" width="38.453125" style="1954" customWidth="1"/>
    <col min="14594" max="14594" width="12.81640625" style="1954" customWidth="1"/>
    <col min="14595" max="14654" width="0" style="1954" hidden="1" customWidth="1"/>
    <col min="14655" max="14674" width="7.7265625" style="1954" customWidth="1"/>
    <col min="14675" max="14848" width="9.1796875" style="1954"/>
    <col min="14849" max="14849" width="38.453125" style="1954" customWidth="1"/>
    <col min="14850" max="14850" width="12.81640625" style="1954" customWidth="1"/>
    <col min="14851" max="14910" width="0" style="1954" hidden="1" customWidth="1"/>
    <col min="14911" max="14930" width="7.7265625" style="1954" customWidth="1"/>
    <col min="14931" max="15104" width="9.1796875" style="1954"/>
    <col min="15105" max="15105" width="38.453125" style="1954" customWidth="1"/>
    <col min="15106" max="15106" width="12.81640625" style="1954" customWidth="1"/>
    <col min="15107" max="15166" width="0" style="1954" hidden="1" customWidth="1"/>
    <col min="15167" max="15186" width="7.7265625" style="1954" customWidth="1"/>
    <col min="15187" max="15360" width="9.1796875" style="1954"/>
    <col min="15361" max="15361" width="38.453125" style="1954" customWidth="1"/>
    <col min="15362" max="15362" width="12.81640625" style="1954" customWidth="1"/>
    <col min="15363" max="15422" width="0" style="1954" hidden="1" customWidth="1"/>
    <col min="15423" max="15442" width="7.7265625" style="1954" customWidth="1"/>
    <col min="15443" max="15616" width="9.1796875" style="1954"/>
    <col min="15617" max="15617" width="38.453125" style="1954" customWidth="1"/>
    <col min="15618" max="15618" width="12.81640625" style="1954" customWidth="1"/>
    <col min="15619" max="15678" width="0" style="1954" hidden="1" customWidth="1"/>
    <col min="15679" max="15698" width="7.7265625" style="1954" customWidth="1"/>
    <col min="15699" max="15872" width="9.1796875" style="1954"/>
    <col min="15873" max="15873" width="38.453125" style="1954" customWidth="1"/>
    <col min="15874" max="15874" width="12.81640625" style="1954" customWidth="1"/>
    <col min="15875" max="15934" width="0" style="1954" hidden="1" customWidth="1"/>
    <col min="15935" max="15954" width="7.7265625" style="1954" customWidth="1"/>
    <col min="15955" max="16128" width="9.1796875" style="1954"/>
    <col min="16129" max="16129" width="38.453125" style="1954" customWidth="1"/>
    <col min="16130" max="16130" width="12.81640625" style="1954" customWidth="1"/>
    <col min="16131" max="16190" width="0" style="1954" hidden="1" customWidth="1"/>
    <col min="16191" max="16210" width="7.7265625" style="1954" customWidth="1"/>
    <col min="16211" max="16384" width="9.1796875" style="1954"/>
  </cols>
  <sheetData>
    <row r="1" spans="1:98" ht="18">
      <c r="A1" s="3010" t="s">
        <v>124</v>
      </c>
      <c r="B1" s="3011"/>
    </row>
    <row r="2" spans="1:98" ht="15.5">
      <c r="A2" s="1955" t="s">
        <v>790</v>
      </c>
      <c r="B2" s="1956"/>
    </row>
    <row r="3" spans="1:98" ht="14.5" thickBot="1">
      <c r="A3" s="1957" t="s">
        <v>126</v>
      </c>
      <c r="B3" s="1958"/>
    </row>
    <row r="6" spans="1:98">
      <c r="BQ6" s="12" t="s">
        <v>128</v>
      </c>
      <c r="BR6" s="12" t="s">
        <v>128</v>
      </c>
      <c r="BS6" s="12" t="s">
        <v>128</v>
      </c>
      <c r="BT6" s="12" t="s">
        <v>128</v>
      </c>
      <c r="BU6" s="13" t="s">
        <v>129</v>
      </c>
      <c r="BV6" s="13" t="s">
        <v>129</v>
      </c>
      <c r="BW6" s="13" t="s">
        <v>129</v>
      </c>
      <c r="BX6" s="13" t="s">
        <v>129</v>
      </c>
      <c r="BY6" s="14" t="s">
        <v>130</v>
      </c>
      <c r="BZ6" s="14" t="s">
        <v>130</v>
      </c>
      <c r="CA6" s="14" t="s">
        <v>130</v>
      </c>
      <c r="CB6" s="14" t="s">
        <v>130</v>
      </c>
      <c r="CC6" s="1960" t="s">
        <v>791</v>
      </c>
      <c r="CD6" s="1960" t="s">
        <v>791</v>
      </c>
      <c r="CE6" s="1960" t="s">
        <v>791</v>
      </c>
      <c r="CF6" s="1960" t="s">
        <v>791</v>
      </c>
      <c r="CG6" s="1961" t="s">
        <v>792</v>
      </c>
      <c r="CH6" s="1961" t="s">
        <v>792</v>
      </c>
      <c r="CI6" s="1961" t="s">
        <v>792</v>
      </c>
      <c r="CJ6" s="1961" t="s">
        <v>792</v>
      </c>
    </row>
    <row r="7" spans="1:98" s="1959" customFormat="1">
      <c r="B7" s="1959" t="s">
        <v>131</v>
      </c>
      <c r="C7" s="1962" t="s">
        <v>132</v>
      </c>
      <c r="D7" s="1962" t="s">
        <v>133</v>
      </c>
      <c r="E7" s="1962" t="s">
        <v>134</v>
      </c>
      <c r="F7" s="1962" t="s">
        <v>135</v>
      </c>
      <c r="G7" s="1962" t="s">
        <v>136</v>
      </c>
      <c r="H7" s="1962" t="s">
        <v>137</v>
      </c>
      <c r="I7" s="1962" t="s">
        <v>138</v>
      </c>
      <c r="J7" s="1962" t="s">
        <v>139</v>
      </c>
      <c r="K7" s="1962" t="s">
        <v>140</v>
      </c>
      <c r="L7" s="1962" t="s">
        <v>141</v>
      </c>
      <c r="M7" s="1962" t="s">
        <v>142</v>
      </c>
      <c r="N7" s="1962" t="s">
        <v>143</v>
      </c>
      <c r="O7" s="1962" t="s">
        <v>144</v>
      </c>
      <c r="P7" s="1962" t="s">
        <v>145</v>
      </c>
      <c r="Q7" s="1962" t="s">
        <v>146</v>
      </c>
      <c r="R7" s="1962" t="s">
        <v>147</v>
      </c>
      <c r="S7" s="1962" t="s">
        <v>148</v>
      </c>
      <c r="T7" s="1962" t="s">
        <v>149</v>
      </c>
      <c r="U7" s="1962" t="s">
        <v>150</v>
      </c>
      <c r="V7" s="1962" t="s">
        <v>151</v>
      </c>
      <c r="W7" s="1962" t="s">
        <v>152</v>
      </c>
      <c r="X7" s="1962" t="s">
        <v>153</v>
      </c>
      <c r="Y7" s="1962" t="s">
        <v>154</v>
      </c>
      <c r="Z7" s="1962" t="s">
        <v>155</v>
      </c>
      <c r="AA7" s="1962" t="s">
        <v>156</v>
      </c>
      <c r="AB7" s="1962" t="s">
        <v>157</v>
      </c>
      <c r="AC7" s="1962" t="s">
        <v>158</v>
      </c>
      <c r="AD7" s="1962" t="s">
        <v>159</v>
      </c>
      <c r="AE7" s="1962" t="s">
        <v>160</v>
      </c>
      <c r="AF7" s="1962" t="s">
        <v>161</v>
      </c>
      <c r="AG7" s="1962" t="s">
        <v>162</v>
      </c>
      <c r="AH7" s="1962" t="s">
        <v>163</v>
      </c>
      <c r="AI7" s="1962" t="s">
        <v>164</v>
      </c>
      <c r="AJ7" s="1962" t="s">
        <v>165</v>
      </c>
      <c r="AK7" s="1962" t="s">
        <v>166</v>
      </c>
      <c r="AL7" s="1962" t="s">
        <v>167</v>
      </c>
      <c r="AM7" s="1962" t="s">
        <v>168</v>
      </c>
      <c r="AN7" s="1962" t="s">
        <v>169</v>
      </c>
      <c r="AO7" s="1962" t="s">
        <v>170</v>
      </c>
      <c r="AP7" s="1962" t="s">
        <v>171</v>
      </c>
      <c r="AQ7" s="1962" t="s">
        <v>172</v>
      </c>
      <c r="AR7" s="1962" t="s">
        <v>173</v>
      </c>
      <c r="AS7" s="1962" t="s">
        <v>174</v>
      </c>
      <c r="AT7" s="1962" t="s">
        <v>175</v>
      </c>
      <c r="AU7" s="1959" t="s">
        <v>176</v>
      </c>
      <c r="AV7" s="1959" t="s">
        <v>177</v>
      </c>
      <c r="AW7" s="1959" t="s">
        <v>178</v>
      </c>
      <c r="AX7" s="1959" t="s">
        <v>179</v>
      </c>
      <c r="AY7" s="1959" t="s">
        <v>180</v>
      </c>
      <c r="AZ7" s="1959" t="s">
        <v>181</v>
      </c>
      <c r="BA7" s="1959" t="s">
        <v>182</v>
      </c>
      <c r="BB7" s="1959" t="s">
        <v>183</v>
      </c>
      <c r="BC7" s="1959" t="s">
        <v>184</v>
      </c>
      <c r="BD7" s="1959" t="s">
        <v>185</v>
      </c>
      <c r="BE7" s="1959" t="s">
        <v>186</v>
      </c>
      <c r="BF7" s="1959" t="s">
        <v>187</v>
      </c>
      <c r="BG7" s="1959" t="s">
        <v>188</v>
      </c>
      <c r="BH7" s="1959" t="s">
        <v>189</v>
      </c>
      <c r="BI7" s="1959" t="s">
        <v>190</v>
      </c>
      <c r="BJ7" s="1959" t="s">
        <v>191</v>
      </c>
      <c r="BK7" s="1959" t="s">
        <v>192</v>
      </c>
      <c r="BL7" s="1959" t="s">
        <v>193</v>
      </c>
      <c r="BM7" s="1959" t="s">
        <v>194</v>
      </c>
      <c r="BN7" s="1959" t="s">
        <v>195</v>
      </c>
      <c r="BO7" s="1959" t="s">
        <v>196</v>
      </c>
      <c r="BP7" s="1959" t="s">
        <v>197</v>
      </c>
      <c r="BQ7" s="1959" t="s">
        <v>198</v>
      </c>
      <c r="BR7" s="1959" t="s">
        <v>199</v>
      </c>
      <c r="BS7" s="1959" t="s">
        <v>200</v>
      </c>
      <c r="BT7" s="1959" t="s">
        <v>201</v>
      </c>
      <c r="BU7" s="1959" t="s">
        <v>202</v>
      </c>
      <c r="BV7" s="1959" t="s">
        <v>203</v>
      </c>
      <c r="BW7" s="1959" t="s">
        <v>204</v>
      </c>
      <c r="BX7" s="1959" t="s">
        <v>205</v>
      </c>
      <c r="BY7" s="1959" t="s">
        <v>206</v>
      </c>
      <c r="BZ7" s="1959" t="s">
        <v>207</v>
      </c>
      <c r="CA7" s="1959" t="s">
        <v>208</v>
      </c>
      <c r="CB7" s="1959" t="s">
        <v>209</v>
      </c>
      <c r="CC7" s="1959" t="s">
        <v>210</v>
      </c>
      <c r="CD7" s="1959" t="s">
        <v>211</v>
      </c>
      <c r="CE7" s="1959" t="s">
        <v>212</v>
      </c>
      <c r="CF7" s="1959" t="s">
        <v>213</v>
      </c>
      <c r="CG7" s="1959" t="s">
        <v>214</v>
      </c>
      <c r="CH7" s="1959" t="s">
        <v>215</v>
      </c>
      <c r="CI7" s="1959" t="s">
        <v>793</v>
      </c>
      <c r="CJ7" s="1959" t="s">
        <v>794</v>
      </c>
      <c r="CK7" s="1959" t="s">
        <v>795</v>
      </c>
      <c r="CL7" s="1959" t="s">
        <v>796</v>
      </c>
      <c r="CM7" s="1959" t="s">
        <v>797</v>
      </c>
      <c r="CN7" s="1959" t="s">
        <v>798</v>
      </c>
      <c r="CO7" s="1959" t="s">
        <v>799</v>
      </c>
      <c r="CP7" s="1959" t="s">
        <v>800</v>
      </c>
      <c r="CQ7" s="1959" t="s">
        <v>801</v>
      </c>
      <c r="CR7" s="1959" t="s">
        <v>802</v>
      </c>
      <c r="CS7" s="1959" t="s">
        <v>803</v>
      </c>
      <c r="CT7" s="1959" t="s">
        <v>804</v>
      </c>
    </row>
    <row r="8" spans="1:98">
      <c r="A8" s="1959" t="s">
        <v>217</v>
      </c>
      <c r="B8" s="1959" t="s">
        <v>218</v>
      </c>
      <c r="C8" s="1963">
        <v>2.03516971038266</v>
      </c>
      <c r="D8" s="1963">
        <v>2.0603243586248499</v>
      </c>
      <c r="E8" s="1963">
        <v>2.0653694065802699</v>
      </c>
      <c r="F8" s="1963">
        <v>2.0874807762832099</v>
      </c>
      <c r="G8" s="1963">
        <v>2.1050400482010199</v>
      </c>
      <c r="H8" s="1963">
        <v>2.1154192603458899</v>
      </c>
      <c r="I8" s="1963">
        <v>2.1518068200870601</v>
      </c>
      <c r="J8" s="1963">
        <v>2.1707783725541501</v>
      </c>
      <c r="K8" s="1963">
        <v>2.18783691981761</v>
      </c>
      <c r="L8" s="1963">
        <v>2.2132586941521701</v>
      </c>
      <c r="M8" s="1963">
        <v>2.2359257447920902</v>
      </c>
      <c r="N8" s="1963">
        <v>2.2211869184724802</v>
      </c>
      <c r="O8" s="1963">
        <v>2.2326241842019399</v>
      </c>
      <c r="P8" s="1963">
        <v>2.25901750728924</v>
      </c>
      <c r="Q8" s="1963">
        <v>2.2765164106308</v>
      </c>
      <c r="R8" s="1963">
        <v>2.30291395940545</v>
      </c>
      <c r="S8" s="1963">
        <v>2.3203732479405201</v>
      </c>
      <c r="T8" s="1963">
        <v>2.3642172164480799</v>
      </c>
      <c r="U8" s="1963">
        <v>2.4053168355103001</v>
      </c>
      <c r="V8" s="1963">
        <v>2.3519755124970101</v>
      </c>
      <c r="W8" s="1963">
        <v>2.3408422306286298</v>
      </c>
      <c r="X8" s="1963">
        <v>2.3474188487574099</v>
      </c>
      <c r="Y8" s="1963">
        <v>2.36722788639723</v>
      </c>
      <c r="Z8" s="1963">
        <v>2.38170796623861</v>
      </c>
      <c r="AA8" s="1963">
        <v>2.37977560548517</v>
      </c>
      <c r="AB8" s="1963">
        <v>2.3845469305921401</v>
      </c>
      <c r="AC8" s="1963">
        <v>2.3990494738484398</v>
      </c>
      <c r="AD8" s="1963">
        <v>2.4227910394257499</v>
      </c>
      <c r="AE8" s="1963">
        <v>2.4330498565991299</v>
      </c>
      <c r="AF8" s="1963">
        <v>2.4782592908991101</v>
      </c>
      <c r="AG8" s="1963">
        <v>2.48958598393371</v>
      </c>
      <c r="AH8" s="1963">
        <v>2.4982528033804701</v>
      </c>
      <c r="AI8" s="1963">
        <v>2.5146494553159999</v>
      </c>
      <c r="AJ8" s="1963">
        <v>2.52107076869803</v>
      </c>
      <c r="AK8" s="1963">
        <v>2.5313114193711401</v>
      </c>
      <c r="AL8" s="1963">
        <v>2.5519818070473299</v>
      </c>
      <c r="AM8" s="1963">
        <v>2.5588970948066301</v>
      </c>
      <c r="AN8" s="1963">
        <v>2.5563607318916199</v>
      </c>
      <c r="AO8" s="1963">
        <v>2.5757018498037501</v>
      </c>
      <c r="AP8" s="1963">
        <v>2.5903118852466198</v>
      </c>
      <c r="AQ8" s="1963">
        <v>2.5984834377108701</v>
      </c>
      <c r="AR8" s="1963">
        <v>2.6097667453760698</v>
      </c>
      <c r="AS8" s="1963">
        <v>2.6162580136308198</v>
      </c>
      <c r="AT8" s="1963">
        <v>2.6185435816407101</v>
      </c>
      <c r="AU8" s="1963">
        <v>2.6130742036410601</v>
      </c>
      <c r="AV8" s="1963">
        <v>2.6248654931503501</v>
      </c>
      <c r="AW8" s="1963">
        <v>2.6210903132751202</v>
      </c>
      <c r="AX8" s="1963">
        <v>2.62812001494735</v>
      </c>
      <c r="AY8" s="1963">
        <v>2.6195672059792101</v>
      </c>
      <c r="AZ8" s="1963">
        <v>2.6445845101286198</v>
      </c>
      <c r="BA8" s="1963">
        <v>2.6645119184811499</v>
      </c>
      <c r="BB8" s="1963">
        <v>2.6793127669589998</v>
      </c>
      <c r="BC8" s="1963">
        <v>2.69196801581622</v>
      </c>
      <c r="BD8" s="1963">
        <v>2.6963999173151398</v>
      </c>
      <c r="BE8" s="1963">
        <v>2.70820199309592</v>
      </c>
      <c r="BF8" s="1963">
        <v>2.7228199938442401</v>
      </c>
      <c r="BG8" s="1963">
        <v>2.7581855200157999</v>
      </c>
      <c r="BH8" s="1963">
        <v>2.7725868388914199</v>
      </c>
      <c r="BI8" s="1963">
        <v>2.7794261240196301</v>
      </c>
      <c r="BJ8" s="1963">
        <v>2.79252284616837</v>
      </c>
      <c r="BK8" s="1963">
        <v>2.80204068249218</v>
      </c>
      <c r="BL8" s="1963">
        <v>2.8122450644763202</v>
      </c>
      <c r="BM8" s="1963">
        <v>2.8300584393122699</v>
      </c>
      <c r="BN8" s="1963">
        <v>2.84208162724111</v>
      </c>
      <c r="BO8" s="1963">
        <v>2.8551686160991401</v>
      </c>
      <c r="BP8" s="1963">
        <v>2.8532778182259202</v>
      </c>
      <c r="BQ8" s="1963">
        <v>2.8766732544002802</v>
      </c>
      <c r="BR8" s="1963">
        <v>2.8982648495135899</v>
      </c>
      <c r="BS8" s="1963">
        <v>2.9160216774221999</v>
      </c>
      <c r="BT8" s="1963">
        <v>2.9654626403941302</v>
      </c>
      <c r="BU8" s="1963">
        <v>3.0081548337632902</v>
      </c>
      <c r="BV8" s="1963">
        <v>3.0630482422248799</v>
      </c>
      <c r="BW8" s="1963">
        <v>3.1259030163817498</v>
      </c>
      <c r="BX8" s="1963">
        <v>3.2014215237569101</v>
      </c>
      <c r="BY8" s="1963">
        <v>3.2421852795932899</v>
      </c>
      <c r="BZ8" s="1963">
        <v>3.28097034676113</v>
      </c>
      <c r="CA8" s="1963">
        <v>3.3147673493876102</v>
      </c>
      <c r="CB8" s="1963">
        <v>3.3342442670690202</v>
      </c>
      <c r="CC8" s="1963">
        <v>3.3575240050477801</v>
      </c>
      <c r="CD8" s="1963">
        <v>3.3819769082909898</v>
      </c>
      <c r="CE8" s="1963">
        <v>3.4050737208242499</v>
      </c>
      <c r="CF8" s="1963">
        <v>3.4235125377062201</v>
      </c>
      <c r="CG8" s="1963">
        <v>3.4450513542515901</v>
      </c>
      <c r="CH8" s="1963">
        <v>3.46875440874557</v>
      </c>
      <c r="CI8" s="1963">
        <v>3.4882052868706701</v>
      </c>
      <c r="CJ8" s="1963">
        <v>3.5079404569764301</v>
      </c>
      <c r="CK8" s="1963">
        <v>3.52720160365971</v>
      </c>
      <c r="CL8" s="1963">
        <v>3.5476099886222801</v>
      </c>
      <c r="CM8" s="1963">
        <v>3.56843780489451</v>
      </c>
      <c r="CN8" s="1963">
        <v>3.5885155982193702</v>
      </c>
      <c r="CO8" s="1963">
        <v>3.6085155243706</v>
      </c>
      <c r="CP8" s="1963">
        <v>3.6288578979966402</v>
      </c>
      <c r="CQ8" s="1963">
        <v>3.6502636785569198</v>
      </c>
      <c r="CR8" s="1963">
        <v>3.6714830563818301</v>
      </c>
      <c r="CS8" s="1963">
        <v>3.6917467571563201</v>
      </c>
      <c r="CT8" s="1963">
        <v>3.7124949401037699</v>
      </c>
    </row>
    <row r="9" spans="1:98">
      <c r="A9" s="1959" t="s">
        <v>219</v>
      </c>
      <c r="B9" s="1959" t="s">
        <v>220</v>
      </c>
      <c r="C9" s="1963">
        <v>2.03516971038266</v>
      </c>
      <c r="D9" s="1963">
        <v>2.0603243586248499</v>
      </c>
      <c r="E9" s="1963">
        <v>2.0653694065802699</v>
      </c>
      <c r="F9" s="1963">
        <v>2.0874807762832099</v>
      </c>
      <c r="G9" s="1963">
        <v>2.1050400482010199</v>
      </c>
      <c r="H9" s="1963">
        <v>2.1154192603458899</v>
      </c>
      <c r="I9" s="1963">
        <v>2.1518068200870601</v>
      </c>
      <c r="J9" s="1963">
        <v>2.1707783725541501</v>
      </c>
      <c r="K9" s="1963">
        <v>2.18783691981761</v>
      </c>
      <c r="L9" s="1963">
        <v>2.2132586941521701</v>
      </c>
      <c r="M9" s="1963">
        <v>2.2359257447920902</v>
      </c>
      <c r="N9" s="1963">
        <v>2.2211869184724802</v>
      </c>
      <c r="O9" s="1963">
        <v>2.2326241842019399</v>
      </c>
      <c r="P9" s="1963">
        <v>2.25901750728924</v>
      </c>
      <c r="Q9" s="1963">
        <v>2.2765164106308</v>
      </c>
      <c r="R9" s="1963">
        <v>2.30291395940545</v>
      </c>
      <c r="S9" s="1963">
        <v>2.3203732479405201</v>
      </c>
      <c r="T9" s="1963">
        <v>2.3642172164480799</v>
      </c>
      <c r="U9" s="1963">
        <v>2.4053168355103001</v>
      </c>
      <c r="V9" s="1963">
        <v>2.3519755124970101</v>
      </c>
      <c r="W9" s="1963">
        <v>2.3408422306286298</v>
      </c>
      <c r="X9" s="1963">
        <v>2.3474188487574099</v>
      </c>
      <c r="Y9" s="1963">
        <v>2.36722788639723</v>
      </c>
      <c r="Z9" s="1963">
        <v>2.38170796623861</v>
      </c>
      <c r="AA9" s="1963">
        <v>2.37977560548517</v>
      </c>
      <c r="AB9" s="1963">
        <v>2.3845469305921401</v>
      </c>
      <c r="AC9" s="1963">
        <v>2.3990494738484398</v>
      </c>
      <c r="AD9" s="1963">
        <v>2.4227910394257499</v>
      </c>
      <c r="AE9" s="1963">
        <v>2.4330498565991299</v>
      </c>
      <c r="AF9" s="1963">
        <v>2.4782592908991101</v>
      </c>
      <c r="AG9" s="1963">
        <v>2.48958598393371</v>
      </c>
      <c r="AH9" s="1963">
        <v>2.4982528033804701</v>
      </c>
      <c r="AI9" s="1963">
        <v>2.5146494553159999</v>
      </c>
      <c r="AJ9" s="1963">
        <v>2.52107076869803</v>
      </c>
      <c r="AK9" s="1963">
        <v>2.5313114193711401</v>
      </c>
      <c r="AL9" s="1963">
        <v>2.5519818070473299</v>
      </c>
      <c r="AM9" s="1963">
        <v>2.5588970948066301</v>
      </c>
      <c r="AN9" s="1963">
        <v>2.5563607318916199</v>
      </c>
      <c r="AO9" s="1963">
        <v>2.5757018498037501</v>
      </c>
      <c r="AP9" s="1963">
        <v>2.5903118852466198</v>
      </c>
      <c r="AQ9" s="1963">
        <v>2.5984834377108701</v>
      </c>
      <c r="AR9" s="1963">
        <v>2.6097667453760698</v>
      </c>
      <c r="AS9" s="1963">
        <v>2.6162580136308198</v>
      </c>
      <c r="AT9" s="1963">
        <v>2.6185435816407101</v>
      </c>
      <c r="AU9" s="1963">
        <v>2.6130742036410601</v>
      </c>
      <c r="AV9" s="1963">
        <v>2.6248654931503501</v>
      </c>
      <c r="AW9" s="1963">
        <v>2.6210903132751202</v>
      </c>
      <c r="AX9" s="1963">
        <v>2.62812001494735</v>
      </c>
      <c r="AY9" s="1963">
        <v>2.6195672059792101</v>
      </c>
      <c r="AZ9" s="1963">
        <v>2.6445845101286198</v>
      </c>
      <c r="BA9" s="1963">
        <v>2.6645119184811499</v>
      </c>
      <c r="BB9" s="1963">
        <v>2.6793127669589998</v>
      </c>
      <c r="BC9" s="1963">
        <v>2.69196801581622</v>
      </c>
      <c r="BD9" s="1963">
        <v>2.6963999173151398</v>
      </c>
      <c r="BE9" s="1963">
        <v>2.70820199309592</v>
      </c>
      <c r="BF9" s="1963">
        <v>2.7228199938442401</v>
      </c>
      <c r="BG9" s="1963">
        <v>2.7581855200157999</v>
      </c>
      <c r="BH9" s="1963">
        <v>2.7725868388914199</v>
      </c>
      <c r="BI9" s="1963">
        <v>2.7794261240196301</v>
      </c>
      <c r="BJ9" s="1963">
        <v>2.79252284616837</v>
      </c>
      <c r="BK9" s="1963">
        <v>2.80204068249218</v>
      </c>
      <c r="BL9" s="1963">
        <v>2.8122450644763202</v>
      </c>
      <c r="BM9" s="1963">
        <v>2.8300584393122699</v>
      </c>
      <c r="BN9" s="1963">
        <v>2.84208162724111</v>
      </c>
      <c r="BO9" s="1963">
        <v>2.8551686160991401</v>
      </c>
      <c r="BP9" s="1963">
        <v>2.8532778182259202</v>
      </c>
      <c r="BQ9" s="1963">
        <v>2.8766732544002802</v>
      </c>
      <c r="BR9" s="1963">
        <v>2.8982648495135899</v>
      </c>
      <c r="BS9" s="1963">
        <v>2.9160216774221999</v>
      </c>
      <c r="BT9" s="1963">
        <v>2.9654626403941302</v>
      </c>
      <c r="BU9" s="1963">
        <v>3.0081548337632902</v>
      </c>
      <c r="BV9" s="1963">
        <v>3.0630482422248799</v>
      </c>
      <c r="BW9" s="1963">
        <v>3.1259030163817498</v>
      </c>
      <c r="BX9" s="1963">
        <v>3.2014215237569101</v>
      </c>
      <c r="BY9" s="1963">
        <v>3.2255363055134101</v>
      </c>
      <c r="BZ9" s="1963">
        <v>3.2598916230874599</v>
      </c>
      <c r="CA9" s="1963">
        <v>3.2891346677534301</v>
      </c>
      <c r="CB9" s="1963">
        <v>3.30621025530152</v>
      </c>
      <c r="CC9" s="1963">
        <v>3.3272304548242801</v>
      </c>
      <c r="CD9" s="1963">
        <v>3.3506000676307002</v>
      </c>
      <c r="CE9" s="1963">
        <v>3.3713855548821599</v>
      </c>
      <c r="CF9" s="1963">
        <v>3.3883014039568402</v>
      </c>
      <c r="CG9" s="1963">
        <v>3.4080858525713902</v>
      </c>
      <c r="CH9" s="1963">
        <v>3.42941797508669</v>
      </c>
      <c r="CI9" s="1963">
        <v>3.4464785567767202</v>
      </c>
      <c r="CJ9" s="1963">
        <v>3.46378925221474</v>
      </c>
      <c r="CK9" s="1963">
        <v>3.4809094361872699</v>
      </c>
      <c r="CL9" s="1963">
        <v>3.4992140517661001</v>
      </c>
      <c r="CM9" s="1963">
        <v>3.5178797103848898</v>
      </c>
      <c r="CN9" s="1963">
        <v>3.53579934508278</v>
      </c>
      <c r="CO9" s="1963">
        <v>3.5537903995520801</v>
      </c>
      <c r="CP9" s="1963">
        <v>3.5722371267770701</v>
      </c>
      <c r="CQ9" s="1963">
        <v>3.5919469703646798</v>
      </c>
      <c r="CR9" s="1963">
        <v>3.6114642330203099</v>
      </c>
      <c r="CS9" s="1963">
        <v>3.6300819400814999</v>
      </c>
      <c r="CT9" s="1963">
        <v>3.6492439952051701</v>
      </c>
    </row>
    <row r="10" spans="1:98">
      <c r="A10" s="1959" t="s">
        <v>221</v>
      </c>
      <c r="B10" s="1959" t="s">
        <v>222</v>
      </c>
      <c r="C10" s="1963">
        <v>2.03516971038266</v>
      </c>
      <c r="D10" s="1963">
        <v>2.0603243586248499</v>
      </c>
      <c r="E10" s="1963">
        <v>2.0653694065802699</v>
      </c>
      <c r="F10" s="1963">
        <v>2.0874807762832099</v>
      </c>
      <c r="G10" s="1963">
        <v>2.1050400482010199</v>
      </c>
      <c r="H10" s="1963">
        <v>2.1154192603458899</v>
      </c>
      <c r="I10" s="1963">
        <v>2.1518068200870601</v>
      </c>
      <c r="J10" s="1963">
        <v>2.1707783725541501</v>
      </c>
      <c r="K10" s="1963">
        <v>2.18783691981761</v>
      </c>
      <c r="L10" s="1963">
        <v>2.2132586941521701</v>
      </c>
      <c r="M10" s="1963">
        <v>2.2359257447920902</v>
      </c>
      <c r="N10" s="1963">
        <v>2.2211869184724802</v>
      </c>
      <c r="O10" s="1963">
        <v>2.2326241842019399</v>
      </c>
      <c r="P10" s="1963">
        <v>2.25901750728924</v>
      </c>
      <c r="Q10" s="1963">
        <v>2.2765164106308</v>
      </c>
      <c r="R10" s="1963">
        <v>2.30291395940545</v>
      </c>
      <c r="S10" s="1963">
        <v>2.3203732479405201</v>
      </c>
      <c r="T10" s="1963">
        <v>2.3642172164480799</v>
      </c>
      <c r="U10" s="1963">
        <v>2.4053168355103001</v>
      </c>
      <c r="V10" s="1963">
        <v>2.3519755124970101</v>
      </c>
      <c r="W10" s="1963">
        <v>2.3408422306286298</v>
      </c>
      <c r="X10" s="1963">
        <v>2.3474188487574099</v>
      </c>
      <c r="Y10" s="1963">
        <v>2.36722788639723</v>
      </c>
      <c r="Z10" s="1963">
        <v>2.38170796623861</v>
      </c>
      <c r="AA10" s="1963">
        <v>2.37977560548517</v>
      </c>
      <c r="AB10" s="1963">
        <v>2.3845469305921401</v>
      </c>
      <c r="AC10" s="1963">
        <v>2.3990494738484398</v>
      </c>
      <c r="AD10" s="1963">
        <v>2.4227910394257499</v>
      </c>
      <c r="AE10" s="1963">
        <v>2.4330498565991299</v>
      </c>
      <c r="AF10" s="1963">
        <v>2.4782592908991101</v>
      </c>
      <c r="AG10" s="1963">
        <v>2.48958598393371</v>
      </c>
      <c r="AH10" s="1963">
        <v>2.4982528033804701</v>
      </c>
      <c r="AI10" s="1963">
        <v>2.5146494553159999</v>
      </c>
      <c r="AJ10" s="1963">
        <v>2.52107076869803</v>
      </c>
      <c r="AK10" s="1963">
        <v>2.5313114193711401</v>
      </c>
      <c r="AL10" s="1963">
        <v>2.5519818070473299</v>
      </c>
      <c r="AM10" s="1963">
        <v>2.5588970948066301</v>
      </c>
      <c r="AN10" s="1963">
        <v>2.5563607318916199</v>
      </c>
      <c r="AO10" s="1963">
        <v>2.5757018498037501</v>
      </c>
      <c r="AP10" s="1963">
        <v>2.5903118852466198</v>
      </c>
      <c r="AQ10" s="1963">
        <v>2.5984834377108701</v>
      </c>
      <c r="AR10" s="1963">
        <v>2.6097667453760698</v>
      </c>
      <c r="AS10" s="1963">
        <v>2.6162580136308198</v>
      </c>
      <c r="AT10" s="1963">
        <v>2.6185435816407101</v>
      </c>
      <c r="AU10" s="1963">
        <v>2.6130742036410601</v>
      </c>
      <c r="AV10" s="1963">
        <v>2.6248654931503501</v>
      </c>
      <c r="AW10" s="1963">
        <v>2.6210903132751202</v>
      </c>
      <c r="AX10" s="1963">
        <v>2.62812001494735</v>
      </c>
      <c r="AY10" s="1963">
        <v>2.6195672059792101</v>
      </c>
      <c r="AZ10" s="1963">
        <v>2.6445845101286198</v>
      </c>
      <c r="BA10" s="1963">
        <v>2.6645119184811499</v>
      </c>
      <c r="BB10" s="1963">
        <v>2.6793127669589998</v>
      </c>
      <c r="BC10" s="1963">
        <v>2.69196801581622</v>
      </c>
      <c r="BD10" s="1963">
        <v>2.6963999173151398</v>
      </c>
      <c r="BE10" s="1963">
        <v>2.70820199309592</v>
      </c>
      <c r="BF10" s="1963">
        <v>2.7228199938442401</v>
      </c>
      <c r="BG10" s="1963">
        <v>2.7581855200157999</v>
      </c>
      <c r="BH10" s="1963">
        <v>2.7725868388914199</v>
      </c>
      <c r="BI10" s="1963">
        <v>2.7794261240196301</v>
      </c>
      <c r="BJ10" s="1963">
        <v>2.79252284616837</v>
      </c>
      <c r="BK10" s="1963">
        <v>2.80204068249218</v>
      </c>
      <c r="BL10" s="1963">
        <v>2.8122450644763202</v>
      </c>
      <c r="BM10" s="1963">
        <v>2.8300584393122699</v>
      </c>
      <c r="BN10" s="1963">
        <v>2.84208162724111</v>
      </c>
      <c r="BO10" s="1963">
        <v>2.8551686160991401</v>
      </c>
      <c r="BP10" s="1963">
        <v>2.8532778182259202</v>
      </c>
      <c r="BQ10" s="1963">
        <v>2.8766732544002802</v>
      </c>
      <c r="BR10" s="1963">
        <v>2.8982648495135899</v>
      </c>
      <c r="BS10" s="1963">
        <v>2.9160216774221999</v>
      </c>
      <c r="BT10" s="1963">
        <v>2.9654626403941302</v>
      </c>
      <c r="BU10" s="1963">
        <v>3.0081548337632902</v>
      </c>
      <c r="BV10" s="1963">
        <v>3.0630482422248799</v>
      </c>
      <c r="BW10" s="1963">
        <v>3.1259030163817498</v>
      </c>
      <c r="BX10" s="1963">
        <v>3.2014215237569101</v>
      </c>
      <c r="BY10" s="1963">
        <v>3.2538360600876799</v>
      </c>
      <c r="BZ10" s="1963">
        <v>3.3031965097870799</v>
      </c>
      <c r="CA10" s="1963">
        <v>3.3480395194667398</v>
      </c>
      <c r="CB10" s="1963">
        <v>3.3772072582577199</v>
      </c>
      <c r="CC10" s="1963">
        <v>3.4094675504554299</v>
      </c>
      <c r="CD10" s="1963">
        <v>3.4424749536492398</v>
      </c>
      <c r="CE10" s="1963">
        <v>3.4743211894451802</v>
      </c>
      <c r="CF10" s="1963">
        <v>3.5006039732964802</v>
      </c>
      <c r="CG10" s="1963">
        <v>3.5303989876569202</v>
      </c>
      <c r="CH10" s="1963">
        <v>3.5628674447020598</v>
      </c>
      <c r="CI10" s="1963">
        <v>3.5914669049492498</v>
      </c>
      <c r="CJ10" s="1963">
        <v>3.6209181772272898</v>
      </c>
      <c r="CK10" s="1963">
        <v>3.6499561132707901</v>
      </c>
      <c r="CL10" s="1963">
        <v>3.6803370088943401</v>
      </c>
      <c r="CM10" s="1963">
        <v>3.7115944324369101</v>
      </c>
      <c r="CN10" s="1963">
        <v>3.7424449232069499</v>
      </c>
      <c r="CO10" s="1963">
        <v>3.7735168503534799</v>
      </c>
      <c r="CP10" s="1963">
        <v>3.8051953825342602</v>
      </c>
      <c r="CQ10" s="1963">
        <v>3.8381085422962502</v>
      </c>
      <c r="CR10" s="1963">
        <v>3.8709313876845499</v>
      </c>
      <c r="CS10" s="1963">
        <v>3.9029692393289599</v>
      </c>
      <c r="CT10" s="1963">
        <v>3.9358493172804301</v>
      </c>
    </row>
    <row r="12" spans="1:98">
      <c r="C12" s="1964"/>
      <c r="D12" s="1964"/>
      <c r="E12" s="1964"/>
      <c r="F12" s="1964"/>
      <c r="G12" s="1964"/>
      <c r="H12" s="1964"/>
      <c r="I12" s="1964"/>
      <c r="J12" s="1964"/>
      <c r="K12" s="1964"/>
      <c r="L12" s="1964"/>
      <c r="M12" s="1964"/>
      <c r="N12" s="1964"/>
      <c r="O12" s="1964"/>
      <c r="P12" s="1964"/>
      <c r="Q12" s="1964"/>
      <c r="R12" s="1964"/>
      <c r="S12" s="1964"/>
      <c r="T12" s="1964"/>
      <c r="U12" s="1964"/>
      <c r="V12" s="1964"/>
      <c r="W12" s="1964"/>
      <c r="X12" s="1964"/>
      <c r="Y12" s="1964"/>
      <c r="Z12" s="1964"/>
      <c r="AA12" s="1964"/>
      <c r="AB12" s="1964"/>
      <c r="AC12" s="1964"/>
      <c r="AD12" s="1964"/>
      <c r="AE12" s="1964"/>
      <c r="AF12" s="1964"/>
      <c r="AG12" s="1964"/>
      <c r="AH12" s="1964"/>
      <c r="AI12" s="1964"/>
      <c r="AJ12" s="1964"/>
      <c r="AK12" s="1964"/>
      <c r="AL12" s="1964"/>
      <c r="AM12" s="1964"/>
      <c r="AN12" s="1964"/>
      <c r="AO12" s="1964"/>
      <c r="AP12" s="1964"/>
      <c r="AQ12" s="1964"/>
      <c r="AR12" s="1964"/>
      <c r="AS12" s="1964"/>
      <c r="AT12" s="1964"/>
    </row>
    <row r="13" spans="1:98">
      <c r="C13" s="1964"/>
      <c r="D13" s="1964"/>
      <c r="E13" s="1964"/>
      <c r="F13" s="1964"/>
      <c r="G13" s="1964"/>
      <c r="H13" s="1964"/>
      <c r="I13" s="1964"/>
      <c r="J13" s="1964"/>
      <c r="K13" s="1964"/>
      <c r="L13" s="1964"/>
      <c r="M13" s="1964"/>
      <c r="N13" s="1964"/>
      <c r="O13" s="1964"/>
      <c r="P13" s="1964"/>
      <c r="Q13" s="1964"/>
      <c r="R13" s="1964"/>
      <c r="S13" s="1964"/>
      <c r="T13" s="1964"/>
      <c r="U13" s="1964"/>
      <c r="V13" s="1964"/>
      <c r="W13" s="1964"/>
      <c r="X13" s="1964"/>
      <c r="Y13" s="1964"/>
      <c r="Z13" s="1964"/>
      <c r="AA13" s="1964"/>
      <c r="AB13" s="1964"/>
      <c r="AC13" s="1964"/>
      <c r="AD13" s="1964"/>
      <c r="AE13" s="1964"/>
      <c r="AF13" s="1964"/>
      <c r="AG13" s="1964"/>
      <c r="AH13" s="1964"/>
      <c r="AI13" s="1964"/>
      <c r="AJ13" s="1964"/>
      <c r="AK13" s="1964"/>
      <c r="AL13" s="1964"/>
      <c r="AM13" s="1964"/>
      <c r="AN13" s="1964"/>
      <c r="AO13" s="1964"/>
      <c r="AP13" s="1964"/>
      <c r="AQ13" s="1964"/>
      <c r="AR13" s="1964"/>
      <c r="AS13" s="1964"/>
      <c r="AT13" s="1964"/>
    </row>
    <row r="14" spans="1:98">
      <c r="C14" s="1963"/>
      <c r="D14" s="1963"/>
      <c r="E14" s="1963"/>
      <c r="F14" s="1963"/>
      <c r="G14" s="1963"/>
      <c r="H14" s="1963"/>
      <c r="I14" s="1963"/>
      <c r="J14" s="1963"/>
      <c r="K14" s="1963"/>
      <c r="L14" s="1963"/>
      <c r="M14" s="1963"/>
      <c r="N14" s="1963"/>
      <c r="O14" s="1963"/>
      <c r="P14" s="1963"/>
      <c r="Q14" s="1963"/>
      <c r="R14" s="1963"/>
      <c r="S14" s="1963"/>
      <c r="T14" s="1963"/>
      <c r="U14" s="1963"/>
      <c r="V14" s="1963"/>
      <c r="W14" s="1963"/>
      <c r="X14" s="1963"/>
      <c r="Y14" s="1963"/>
      <c r="Z14" s="1963"/>
      <c r="AA14" s="1963"/>
      <c r="AB14" s="1963"/>
      <c r="AC14" s="1963"/>
      <c r="AD14" s="1963"/>
      <c r="AE14" s="1963"/>
      <c r="AF14" s="1963"/>
      <c r="AG14" s="1963"/>
      <c r="AH14" s="1963"/>
      <c r="AI14" s="1963"/>
      <c r="AJ14" s="1963"/>
      <c r="AK14" s="1963"/>
      <c r="AL14" s="1963"/>
      <c r="AM14" s="1963"/>
      <c r="AN14" s="1963"/>
      <c r="AO14" s="1963"/>
      <c r="AP14" s="1963"/>
      <c r="AQ14" s="1963"/>
      <c r="AR14" s="1963"/>
      <c r="AS14" s="1963"/>
      <c r="AT14" s="1963"/>
      <c r="BX14" s="1965" t="s">
        <v>223</v>
      </c>
      <c r="BY14" s="1966"/>
      <c r="BZ14" s="1966"/>
      <c r="CA14" s="1967" t="s">
        <v>805</v>
      </c>
      <c r="CB14" s="1968"/>
      <c r="CC14" s="1968"/>
      <c r="CD14" s="1968"/>
      <c r="CE14" s="1968"/>
      <c r="CF14" s="1968"/>
      <c r="CG14" s="1966"/>
      <c r="CH14" s="1966"/>
      <c r="CI14" s="1966"/>
    </row>
    <row r="15" spans="1:98">
      <c r="C15" s="1963"/>
      <c r="D15" s="1963"/>
      <c r="E15" s="1963"/>
      <c r="F15" s="1963"/>
      <c r="G15" s="1963"/>
      <c r="H15" s="1963"/>
      <c r="I15" s="1963"/>
      <c r="J15" s="1963"/>
      <c r="K15" s="1963"/>
      <c r="L15" s="1963"/>
      <c r="M15" s="1963"/>
      <c r="N15" s="1963"/>
      <c r="O15" s="1963"/>
      <c r="P15" s="1963"/>
      <c r="Q15" s="1963"/>
      <c r="R15" s="1963"/>
      <c r="S15" s="1963"/>
      <c r="T15" s="1963"/>
      <c r="U15" s="1963"/>
      <c r="V15" s="1963"/>
      <c r="W15" s="1963"/>
      <c r="X15" s="1963"/>
      <c r="Y15" s="1963"/>
      <c r="Z15" s="1963"/>
      <c r="AA15" s="1963"/>
      <c r="AB15" s="1963"/>
      <c r="AC15" s="1963"/>
      <c r="AD15" s="1963"/>
      <c r="AE15" s="1963"/>
      <c r="AF15" s="1963"/>
      <c r="AG15" s="1963"/>
      <c r="AH15" s="1963"/>
      <c r="AI15" s="1963"/>
      <c r="AJ15" s="1963"/>
      <c r="AK15" s="1963"/>
      <c r="AL15" s="1963"/>
      <c r="AM15" s="1963"/>
      <c r="AN15" s="1963"/>
      <c r="AO15" s="1963"/>
      <c r="AP15" s="1963"/>
      <c r="AQ15" s="1963"/>
      <c r="AR15" s="1963"/>
      <c r="AS15" s="1963"/>
      <c r="AT15" s="1963"/>
      <c r="BX15" s="1969"/>
      <c r="BY15" s="1970"/>
      <c r="BZ15" s="1970"/>
      <c r="CA15" s="1970"/>
      <c r="CB15" s="1970"/>
      <c r="CC15" s="1970"/>
      <c r="CD15" s="1970"/>
      <c r="CE15" s="1970"/>
      <c r="CF15" s="1970"/>
      <c r="CG15" s="1970"/>
      <c r="CH15" s="1970"/>
      <c r="CI15" s="1971"/>
    </row>
    <row r="16" spans="1:98">
      <c r="C16" s="1963"/>
      <c r="D16" s="1963"/>
      <c r="E16" s="1963"/>
      <c r="F16" s="1963"/>
      <c r="G16" s="1963"/>
      <c r="H16" s="1963"/>
      <c r="I16" s="1963"/>
      <c r="J16" s="1963"/>
      <c r="K16" s="1963"/>
      <c r="L16" s="1963"/>
      <c r="M16" s="1963"/>
      <c r="N16" s="1963"/>
      <c r="O16" s="1963"/>
      <c r="P16" s="1963"/>
      <c r="Q16" s="1963"/>
      <c r="R16" s="1963"/>
      <c r="S16" s="1963"/>
      <c r="T16" s="1963"/>
      <c r="U16" s="1963"/>
      <c r="V16" s="1963"/>
      <c r="W16" s="1963"/>
      <c r="X16" s="1963"/>
      <c r="Y16" s="1963"/>
      <c r="Z16" s="1963"/>
      <c r="AA16" s="1963"/>
      <c r="AB16" s="1963"/>
      <c r="AC16" s="1963"/>
      <c r="AD16" s="1963"/>
      <c r="AE16" s="1963"/>
      <c r="AF16" s="1963"/>
      <c r="AG16" s="1963"/>
      <c r="AH16" s="1963"/>
      <c r="AI16" s="1963"/>
      <c r="AJ16" s="1963"/>
      <c r="AK16" s="1963"/>
      <c r="AL16" s="1963"/>
      <c r="AM16" s="1963"/>
      <c r="AN16" s="1963"/>
      <c r="AO16" s="1963"/>
      <c r="AP16" s="1963"/>
      <c r="AQ16" s="1963"/>
      <c r="AR16" s="1963"/>
      <c r="AS16" s="1963"/>
      <c r="AT16" s="1963"/>
      <c r="BX16" s="1972"/>
      <c r="BY16" s="1973" t="s">
        <v>225</v>
      </c>
      <c r="BZ16" s="1974" t="s">
        <v>806</v>
      </c>
      <c r="CA16" s="1966"/>
      <c r="CB16" s="1966"/>
      <c r="CC16" s="1966"/>
      <c r="CD16" s="1966"/>
      <c r="CE16" s="1966"/>
      <c r="CF16" s="1966"/>
      <c r="CG16" s="1966"/>
      <c r="CH16" s="1966"/>
      <c r="CI16" s="1975"/>
    </row>
    <row r="17" spans="3:87">
      <c r="C17" s="1976"/>
      <c r="D17" s="1976"/>
      <c r="E17" s="1976"/>
      <c r="F17" s="1976"/>
      <c r="G17" s="1976"/>
      <c r="H17" s="1976"/>
      <c r="I17" s="1976"/>
      <c r="J17" s="1976"/>
      <c r="K17" s="1976"/>
      <c r="L17" s="1976"/>
      <c r="M17" s="1976"/>
      <c r="N17" s="1976"/>
      <c r="O17" s="1976"/>
      <c r="P17" s="1976"/>
      <c r="Q17" s="1976"/>
      <c r="R17" s="1976"/>
      <c r="S17" s="1976"/>
      <c r="T17" s="1976"/>
      <c r="U17" s="1976"/>
      <c r="V17" s="1976"/>
      <c r="W17" s="1976"/>
      <c r="X17" s="1976"/>
      <c r="Y17" s="1976"/>
      <c r="Z17" s="1976"/>
      <c r="AA17" s="1976"/>
      <c r="AB17" s="1976"/>
      <c r="AC17" s="1976"/>
      <c r="AD17" s="1976"/>
      <c r="AE17" s="1976"/>
      <c r="AF17" s="1976"/>
      <c r="AG17" s="1976"/>
      <c r="AH17" s="1976"/>
      <c r="AI17" s="1976"/>
      <c r="AJ17" s="1976"/>
      <c r="AK17" s="1976"/>
      <c r="AL17" s="1976"/>
      <c r="AM17" s="1976"/>
      <c r="AN17" s="1976"/>
      <c r="AO17" s="1976"/>
      <c r="AP17" s="1976"/>
      <c r="BX17" s="1972"/>
      <c r="BY17" s="1966"/>
      <c r="BZ17" s="1977" t="str">
        <f>CB7</f>
        <v>2023Q2</v>
      </c>
      <c r="CA17" s="1966"/>
      <c r="CB17" s="1966"/>
      <c r="CC17" s="1966"/>
      <c r="CD17" s="1966"/>
      <c r="CE17" s="1966"/>
      <c r="CF17" s="1966"/>
      <c r="CG17" s="1966"/>
      <c r="CH17" s="1966"/>
      <c r="CI17" s="1978" t="s">
        <v>227</v>
      </c>
    </row>
    <row r="18" spans="3:87">
      <c r="BX18" s="1972"/>
      <c r="BY18" s="1966"/>
      <c r="BZ18" s="1979">
        <f>CB9</f>
        <v>3.30621025530152</v>
      </c>
      <c r="CA18" s="1966"/>
      <c r="CB18" s="1966"/>
      <c r="CC18" s="1966"/>
      <c r="CD18" s="1966"/>
      <c r="CE18" s="1966"/>
      <c r="CF18" s="1966"/>
      <c r="CG18" s="1966"/>
      <c r="CH18" s="1966"/>
      <c r="CI18" s="1980">
        <f>BZ18</f>
        <v>3.30621025530152</v>
      </c>
    </row>
    <row r="19" spans="3:87">
      <c r="BX19" s="1972"/>
      <c r="BY19" s="1966"/>
      <c r="BZ19" s="1966"/>
      <c r="CA19" s="1966"/>
      <c r="CB19" s="1966"/>
      <c r="CC19" s="1966"/>
      <c r="CD19" s="1966"/>
      <c r="CE19" s="1966"/>
      <c r="CF19" s="1966"/>
      <c r="CG19" s="1966"/>
      <c r="CH19" s="1966"/>
      <c r="CI19" s="1981"/>
    </row>
    <row r="20" spans="3:87">
      <c r="BX20" s="3425" t="s">
        <v>228</v>
      </c>
      <c r="BY20" s="3426"/>
      <c r="BZ20" s="3426"/>
      <c r="CA20" s="1966" t="s">
        <v>807</v>
      </c>
      <c r="CB20" s="1966"/>
      <c r="CC20" s="1966"/>
      <c r="CD20" s="1966"/>
      <c r="CE20" s="1966"/>
      <c r="CF20" s="1966"/>
      <c r="CG20" s="1966"/>
      <c r="CH20" s="1966"/>
      <c r="CI20" s="1981"/>
    </row>
    <row r="21" spans="3:87">
      <c r="BX21" s="1982"/>
      <c r="BY21" s="1973"/>
      <c r="BZ21" s="1959" t="str">
        <f>CC7</f>
        <v>2023Q3</v>
      </c>
      <c r="CA21" s="1959" t="str">
        <f t="shared" ref="CA21:CG21" si="0">CD7</f>
        <v>2023Q4</v>
      </c>
      <c r="CB21" s="1959" t="str">
        <f t="shared" si="0"/>
        <v>2024Q1</v>
      </c>
      <c r="CC21" s="1959" t="str">
        <f t="shared" si="0"/>
        <v>2024Q2</v>
      </c>
      <c r="CD21" s="1959" t="str">
        <f t="shared" si="0"/>
        <v>2024Q3</v>
      </c>
      <c r="CE21" s="1959" t="str">
        <f t="shared" si="0"/>
        <v>2024Q4</v>
      </c>
      <c r="CF21" s="1959" t="str">
        <f t="shared" si="0"/>
        <v>2025Q1</v>
      </c>
      <c r="CG21" s="1959" t="str">
        <f t="shared" si="0"/>
        <v>2025Q2</v>
      </c>
      <c r="CH21" s="1966"/>
      <c r="CI21" s="1981"/>
    </row>
    <row r="22" spans="3:87">
      <c r="BX22" s="1972"/>
      <c r="BY22" s="1966"/>
      <c r="BZ22" s="1963">
        <f>CC9</f>
        <v>3.3272304548242801</v>
      </c>
      <c r="CA22" s="1963">
        <f t="shared" ref="CA22:CG22" si="1">CD9</f>
        <v>3.3506000676307002</v>
      </c>
      <c r="CB22" s="1963">
        <f t="shared" si="1"/>
        <v>3.3713855548821599</v>
      </c>
      <c r="CC22" s="1963">
        <f t="shared" si="1"/>
        <v>3.3883014039568402</v>
      </c>
      <c r="CD22" s="1963">
        <f t="shared" si="1"/>
        <v>3.4080858525713902</v>
      </c>
      <c r="CE22" s="1963">
        <f t="shared" si="1"/>
        <v>3.42941797508669</v>
      </c>
      <c r="CF22" s="1963">
        <f t="shared" si="1"/>
        <v>3.4464785567767202</v>
      </c>
      <c r="CG22" s="1963">
        <f t="shared" si="1"/>
        <v>3.46378925221474</v>
      </c>
      <c r="CH22" s="1966"/>
      <c r="CI22" s="1980">
        <f>AVERAGE(BZ22:CG22)</f>
        <v>3.3981611397429399</v>
      </c>
    </row>
    <row r="23" spans="3:87">
      <c r="BX23" s="1972"/>
      <c r="BY23" s="1966"/>
      <c r="BZ23" s="1966"/>
      <c r="CA23" s="1966"/>
      <c r="CB23" s="1966"/>
      <c r="CC23" s="1966"/>
      <c r="CD23" s="1966"/>
      <c r="CE23" s="1966"/>
      <c r="CF23" s="1966"/>
      <c r="CG23" s="1966"/>
      <c r="CH23" s="1966"/>
      <c r="CI23" s="1981"/>
    </row>
    <row r="24" spans="3:87">
      <c r="BX24" s="1972"/>
      <c r="BY24" s="1966"/>
      <c r="BZ24" s="1966"/>
      <c r="CA24" s="1966"/>
      <c r="CB24" s="1966"/>
      <c r="CC24" s="1966"/>
      <c r="CD24" s="1966"/>
      <c r="CE24" s="1966"/>
      <c r="CF24" s="1966"/>
      <c r="CG24" s="1966"/>
      <c r="CH24" s="1983" t="s">
        <v>231</v>
      </c>
      <c r="CI24" s="1984">
        <f>(CI22-CI18)/CI18</f>
        <v>2.7811565914169036E-2</v>
      </c>
    </row>
    <row r="25" spans="3:87">
      <c r="BX25" s="1985"/>
      <c r="BY25" s="1986"/>
      <c r="BZ25" s="1986"/>
      <c r="CA25" s="1986"/>
      <c r="CB25" s="1986"/>
      <c r="CC25" s="1986"/>
      <c r="CD25" s="1986"/>
      <c r="CE25" s="1986"/>
      <c r="CF25" s="1986"/>
      <c r="CG25" s="1986"/>
      <c r="CH25" s="1986"/>
      <c r="CI25" s="1987"/>
    </row>
    <row r="28" spans="3:87">
      <c r="CD28" s="1954" t="s">
        <v>688</v>
      </c>
    </row>
  </sheetData>
  <mergeCells count="2">
    <mergeCell ref="A1:B1"/>
    <mergeCell ref="BX20:BZ20"/>
  </mergeCells>
  <pageMargins left="0.25" right="0.25" top="1" bottom="1" header="0.5" footer="0.5"/>
  <pageSetup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7944D-CBC1-4378-BB37-7F1813E6ADCD}">
  <dimension ref="A1:AXW300"/>
  <sheetViews>
    <sheetView topLeftCell="B1" workbookViewId="0">
      <selection activeCell="N30" sqref="N30:N31"/>
    </sheetView>
  </sheetViews>
  <sheetFormatPr defaultRowHeight="14.5"/>
  <cols>
    <col min="1" max="1" width="40.7265625" customWidth="1"/>
    <col min="2" max="2" width="18.7265625" customWidth="1"/>
    <col min="4" max="43" width="18.7265625" customWidth="1"/>
    <col min="964" max="1003" width="9.1796875" style="1"/>
    <col min="1204" max="1323" width="9.1796875" style="2"/>
  </cols>
  <sheetData>
    <row r="1" spans="1:43">
      <c r="A1" s="1555">
        <v>16</v>
      </c>
      <c r="C1" s="1556" t="s">
        <v>396</v>
      </c>
      <c r="E1" s="1557">
        <f ca="1">IF(COUNT(E12:E300)=0,"-",AVERAGE(E12:OFFSET(E12,$A$1-1,0)))</f>
        <v>3299.1608380227344</v>
      </c>
      <c r="G1" s="1557">
        <f ca="1">IF(COUNT(G12:G300)=0,"-",AVERAGE(G12:OFFSET(G12,$A$1-1,0)))</f>
        <v>1984.1362996699731</v>
      </c>
      <c r="I1" s="1557" t="str">
        <f ca="1">IF(COUNT(I12:I300)=0,"-",AVERAGE(I12:OFFSET(I12,$A$1-1,0)))</f>
        <v>-</v>
      </c>
      <c r="K1" s="1557">
        <f ca="1">IF(COUNT(K12:K300)=0,"-",AVERAGE(K12:OFFSET(K12,$A$1-1,0)))</f>
        <v>79.049466537342383</v>
      </c>
      <c r="M1" s="1557" t="str">
        <f ca="1">IF(COUNT(M12:M300)=0,"-",AVERAGE(M12:OFFSET(M12,$A$1-1,0)))</f>
        <v>-</v>
      </c>
      <c r="O1" s="1557">
        <f ca="1">IF(COUNT(O12:O300)=0,"-",AVERAGE(O12:OFFSET(O12,$A$1-1,0)))</f>
        <v>248.94666675927525</v>
      </c>
      <c r="Q1" s="1557">
        <f ca="1">IF(COUNT(Q12:Q300)=0,"-",AVERAGE(Q12:OFFSET(Q12,$A$1-1,0)))</f>
        <v>78.531054693411676</v>
      </c>
      <c r="S1" s="1557">
        <f ca="1">IF(COUNT(S12:S300)=0,"-",AVERAGE(S12:OFFSET(S12,$A$1-1,0)))</f>
        <v>20.527744782399054</v>
      </c>
      <c r="U1" s="1557">
        <f ca="1">IF(COUNT(U12:U300)=0,"-",AVERAGE(U12:OFFSET(U12,$A$1-1,0)))</f>
        <v>235.3367377432746</v>
      </c>
      <c r="W1" s="1557" t="str">
        <f ca="1">IF(COUNT(W12:W300)=0,"-",AVERAGE(W12:OFFSET(W12,$A$1-1,0)))</f>
        <v>-</v>
      </c>
      <c r="Y1" s="1557" t="str">
        <f ca="1">IF(COUNT(Y12:Y300)=0,"-",AVERAGE(Y12:OFFSET(Y12,$A$1-1,0)))</f>
        <v>-</v>
      </c>
      <c r="AA1" s="1557">
        <f ca="1">IF(COUNT(AA12:AA300)=0,"-",AVERAGE(AA12:OFFSET(AA12,$A$1-1,0)))</f>
        <v>2043.2254643519002</v>
      </c>
      <c r="AC1" s="1557" t="str">
        <f ca="1">IF(COUNT(AC12:AC300)=0,"-",AVERAGE(AC12:OFFSET(AC12,$A$1-1,0)))</f>
        <v>-</v>
      </c>
      <c r="AE1" s="1557">
        <f ca="1">IF(COUNT(AE12:AE300)=0,"-",AVERAGE(AE12:OFFSET(AE12,$A$1-1,0)))</f>
        <v>-64.871581251738746</v>
      </c>
      <c r="AG1" s="1557" t="str">
        <f ca="1">IF(COUNT(AG12:AG300)=0,"-",AVERAGE(AG12:OFFSET(AG12,$A$1-1,0)))</f>
        <v>-</v>
      </c>
      <c r="AI1" s="1557" t="str">
        <f ca="1">IF(COUNT(AI12:AI300)=0,"-",AVERAGE(AI12:OFFSET(AI12,$A$1-1,0)))</f>
        <v>-</v>
      </c>
      <c r="AK1" s="1557">
        <f ca="1">IF(COUNT(AK12:AK300)=0,"-",AVERAGE(AK12:OFFSET(AK12,$A$1-1,0)))</f>
        <v>935.04786201084926</v>
      </c>
      <c r="AM1" s="1557" t="str">
        <f ca="1">IF(COUNT(AM12:AM300)=0,"-",AVERAGE(AM12:OFFSET(AM12,$A$1-1,0)))</f>
        <v>-</v>
      </c>
      <c r="AO1" s="1557">
        <f ca="1">IF(COUNT(AO12:AO300)=0,"-",AVERAGE(AO12:OFFSET(AO12,$A$1-1,0)))</f>
        <v>3685.7732225040404</v>
      </c>
      <c r="AQ1" s="1557">
        <f ca="1">IF(COUNT(AQ12:AQ300)=0,"-",AVERAGE(AQ12:OFFSET(AQ12,$A$1-1,0)))</f>
        <v>2857.25726713422</v>
      </c>
    </row>
    <row r="2" spans="1:43">
      <c r="C2" s="1556" t="s">
        <v>397</v>
      </c>
      <c r="E2" s="1557">
        <f ca="1">IF(COUNT(E12:E300)=0,"-",E1-(2*_xlfn.STDEV.P(E12:OFFSET(E12,$A$1-1,0))))</f>
        <v>-2376.3815758985402</v>
      </c>
      <c r="G2" s="1557">
        <f ca="1">IF(COUNT(G12:G300)=0,"-",G1-(2*_xlfn.STDEV.P(G12:OFFSET(G12,$A$1-1,0))))</f>
        <v>-911.99459274565697</v>
      </c>
      <c r="I2" s="1557" t="str">
        <f ca="1">IF(COUNT(I12:I300)=0,"-",I1-(2*_xlfn.STDEV.P(I12:OFFSET(I12,$A$1-1,0))))</f>
        <v>-</v>
      </c>
      <c r="K2" s="1557">
        <f ca="1">IF(COUNT(K12:K300)=0,"-",K1-(2*_xlfn.STDEV.P(K12:OFFSET(K12,$A$1-1,0))))</f>
        <v>79.049466537342383</v>
      </c>
      <c r="M2" s="1557" t="str">
        <f ca="1">IF(COUNT(M12:M300)=0,"-",M1-(2*_xlfn.STDEV.P(M12:OFFSET(M12,$A$1-1,0))))</f>
        <v>-</v>
      </c>
      <c r="O2" s="1557">
        <f ca="1">IF(COUNT(O12:O300)=0,"-",O1-(2*_xlfn.STDEV.P(O12:OFFSET(O12,$A$1-1,0))))</f>
        <v>-176.02975598618113</v>
      </c>
      <c r="Q2" s="1557">
        <f ca="1">IF(COUNT(Q12:Q300)=0,"-",Q1-(2*_xlfn.STDEV.P(Q12:OFFSET(Q12,$A$1-1,0))))</f>
        <v>-153.82181416878569</v>
      </c>
      <c r="S2" s="1557">
        <f ca="1">IF(COUNT(S12:S300)=0,"-",S1-(2*_xlfn.STDEV.P(S12:OFFSET(S12,$A$1-1,0))))</f>
        <v>-17.762996394458405</v>
      </c>
      <c r="U2" s="1557">
        <f ca="1">IF(COUNT(U12:U300)=0,"-",U1-(2*_xlfn.STDEV.P(U12:OFFSET(U12,$A$1-1,0))))</f>
        <v>-172.50535671432854</v>
      </c>
      <c r="W2" s="1557" t="str">
        <f ca="1">IF(COUNT(W12:W300)=0,"-",W1-(2*_xlfn.STDEV.P(W12:OFFSET(W12,$A$1-1,0))))</f>
        <v>-</v>
      </c>
      <c r="Y2" s="1557" t="str">
        <f ca="1">IF(COUNT(Y12:Y300)=0,"-",Y1-(2*_xlfn.STDEV.P(Y12:OFFSET(Y12,$A$1-1,0))))</f>
        <v>-</v>
      </c>
      <c r="AA2" s="1557">
        <f ca="1">IF(COUNT(AA12:AA300)=0,"-",AA1-(2*_xlfn.STDEV.P(AA12:OFFSET(AA12,$A$1-1,0))))</f>
        <v>-3223.2383725705877</v>
      </c>
      <c r="AC2" s="1557" t="str">
        <f ca="1">IF(COUNT(AC12:AC300)=0,"-",AC1-(2*_xlfn.STDEV.P(AC12:OFFSET(AC12,$A$1-1,0))))</f>
        <v>-</v>
      </c>
      <c r="AE2" s="1557">
        <f ca="1">IF(COUNT(AE12:AE300)=0,"-",AE1-(2*_xlfn.STDEV.P(AE12:OFFSET(AE12,$A$1-1,0))))</f>
        <v>-2109.0339410370175</v>
      </c>
      <c r="AG2" s="1557" t="str">
        <f ca="1">IF(COUNT(AG12:AG300)=0,"-",AG1-(2*_xlfn.STDEV.P(AG12:OFFSET(AG12,$A$1-1,0))))</f>
        <v>-</v>
      </c>
      <c r="AI2" s="1557" t="str">
        <f ca="1">IF(COUNT(AI12:AI300)=0,"-",AI1-(2*_xlfn.STDEV.P(AI12:OFFSET(AI12,$A$1-1,0))))</f>
        <v>-</v>
      </c>
      <c r="AK2" s="1557">
        <f ca="1">IF(COUNT(AK12:AK300)=0,"-",AK1-(2*_xlfn.STDEV.P(AK12:OFFSET(AK12,$A$1-1,0))))</f>
        <v>-2090.0629158535953</v>
      </c>
      <c r="AM2" s="1557" t="str">
        <f ca="1">IF(COUNT(AM12:AM300)=0,"-",AM1-(2*_xlfn.STDEV.P(AM12:OFFSET(AM12,$A$1-1,0))))</f>
        <v>-</v>
      </c>
      <c r="AO2" s="1557">
        <f ca="1">IF(COUNT(AO12:AO300)=0,"-",AO1-(2*_xlfn.STDEV.P(AO12:OFFSET(AO12,$A$1-1,0))))</f>
        <v>-3766.7354442053688</v>
      </c>
      <c r="AQ2" s="1557">
        <f ca="1">IF(COUNT(AQ12:AQ300)=0,"-",AQ1-(2*_xlfn.STDEV.P(AQ12:OFFSET(AQ12,$A$1-1,0))))</f>
        <v>-3203.4669054554147</v>
      </c>
    </row>
    <row r="3" spans="1:43">
      <c r="A3" s="3176" t="s">
        <v>74</v>
      </c>
      <c r="C3" s="1556" t="s">
        <v>398</v>
      </c>
      <c r="E3" s="1557">
        <f ca="1">IF(COUNT(E12:E300)=0,"-",E1+(2*_xlfn.STDEV.P(E12:OFFSET(E12,$A$1-1,0))))</f>
        <v>8974.703251944009</v>
      </c>
      <c r="G3" s="1557">
        <f ca="1">IF(COUNT(G12:G300)=0,"-",G1+(2*_xlfn.STDEV.P(G12:OFFSET(G12,$A$1-1,0))))</f>
        <v>4880.2671920856028</v>
      </c>
      <c r="I3" s="1557" t="str">
        <f ca="1">IF(COUNT(I12:I300)=0,"-",I1+(2*_xlfn.STDEV.P(I12:OFFSET(I12,$A$1-1,0))))</f>
        <v>-</v>
      </c>
      <c r="K3" s="1557">
        <f ca="1">IF(COUNT(K12:K300)=0,"-",K1+(2*_xlfn.STDEV.P(K12:OFFSET(K12,$A$1-1,0))))</f>
        <v>79.049466537342383</v>
      </c>
      <c r="M3" s="1557" t="str">
        <f ca="1">IF(COUNT(M12:M300)=0,"-",M1+(2*_xlfn.STDEV.P(M12:OFFSET(M12,$A$1-1,0))))</f>
        <v>-</v>
      </c>
      <c r="O3" s="1557">
        <f ca="1">IF(COUNT(O12:O300)=0,"-",O1+(2*_xlfn.STDEV.P(O12:OFFSET(O12,$A$1-1,0))))</f>
        <v>673.92308950473159</v>
      </c>
      <c r="Q3" s="1557">
        <f ca="1">IF(COUNT(Q12:Q300)=0,"-",Q1+(2*_xlfn.STDEV.P(Q12:OFFSET(Q12,$A$1-1,0))))</f>
        <v>310.88392355560904</v>
      </c>
      <c r="S3" s="1557">
        <f ca="1">IF(COUNT(S12:S300)=0,"-",S1+(2*_xlfn.STDEV.P(S12:OFFSET(S12,$A$1-1,0))))</f>
        <v>58.818485959256513</v>
      </c>
      <c r="U3" s="1557">
        <f ca="1">IF(COUNT(U12:U300)=0,"-",U1+(2*_xlfn.STDEV.P(U12:OFFSET(U12,$A$1-1,0))))</f>
        <v>643.17883220087776</v>
      </c>
      <c r="W3" s="1557" t="str">
        <f ca="1">IF(COUNT(W12:W300)=0,"-",W1+(2*_xlfn.STDEV.P(W12:OFFSET(W12,$A$1-1,0))))</f>
        <v>-</v>
      </c>
      <c r="Y3" s="1557" t="str">
        <f ca="1">IF(COUNT(Y12:Y300)=0,"-",Y1+(2*_xlfn.STDEV.P(Y12:OFFSET(Y12,$A$1-1,0))))</f>
        <v>-</v>
      </c>
      <c r="AA3" s="1557">
        <f ca="1">IF(COUNT(AA12:AA300)=0,"-",AA1+(2*_xlfn.STDEV.P(AA12:OFFSET(AA12,$A$1-1,0))))</f>
        <v>7309.6893012743876</v>
      </c>
      <c r="AC3" s="1557" t="str">
        <f ca="1">IF(COUNT(AC12:AC300)=0,"-",AC1+(2*_xlfn.STDEV.P(AC12:OFFSET(AC12,$A$1-1,0))))</f>
        <v>-</v>
      </c>
      <c r="AE3" s="1557">
        <f ca="1">IF(COUNT(AE12:AE300)=0,"-",AE1+(2*_xlfn.STDEV.P(AE12:OFFSET(AE12,$A$1-1,0))))</f>
        <v>1979.2907785335399</v>
      </c>
      <c r="AG3" s="1557" t="str">
        <f ca="1">IF(COUNT(AG12:AG300)=0,"-",AG1+(2*_xlfn.STDEV.P(AG12:OFFSET(AG12,$A$1-1,0))))</f>
        <v>-</v>
      </c>
      <c r="AI3" s="1557" t="str">
        <f ca="1">IF(COUNT(AI12:AI300)=0,"-",AI1+(2*_xlfn.STDEV.P(AI12:OFFSET(AI12,$A$1-1,0))))</f>
        <v>-</v>
      </c>
      <c r="AK3" s="1557">
        <f ca="1">IF(COUNT(AK12:AK300)=0,"-",AK1+(2*_xlfn.STDEV.P(AK12:OFFSET(AK12,$A$1-1,0))))</f>
        <v>3960.1586398752938</v>
      </c>
      <c r="AM3" s="1557" t="str">
        <f ca="1">IF(COUNT(AM12:AM300)=0,"-",AM1+(2*_xlfn.STDEV.P(AM12:OFFSET(AM12,$A$1-1,0))))</f>
        <v>-</v>
      </c>
      <c r="AO3" s="1557">
        <f ca="1">IF(COUNT(AO12:AO300)=0,"-",AO1+(2*_xlfn.STDEV.P(AO12:OFFSET(AO12,$A$1-1,0))))</f>
        <v>11138.281889213449</v>
      </c>
      <c r="AQ3" s="1557">
        <f ca="1">IF(COUNT(AQ12:AQ300)=0,"-",AQ1+(2*_xlfn.STDEV.P(AQ12:OFFSET(AQ12,$A$1-1,0))))</f>
        <v>8917.9814397238551</v>
      </c>
    </row>
    <row r="4" spans="1:43">
      <c r="A4" s="3176"/>
      <c r="C4" s="1556" t="s">
        <v>399</v>
      </c>
      <c r="E4" s="1558">
        <f ca="1">IF(COUNT(E12:E300)=0,"-",AVERAGEIFS(E12:E300, E12:E300, "&gt;="&amp;E2,E12:E300,"&lt;="&amp;E3))</f>
        <v>2289.3139384383662</v>
      </c>
      <c r="G4" s="1558">
        <f ca="1">IF(COUNT(G12:G300)=0,"-",AVERAGEIFS(G12:G300, G12:G300, "&gt;="&amp;G2,G12:G300,"&lt;="&amp;G3))</f>
        <v>1984.1362996699731</v>
      </c>
      <c r="I4" s="1558" t="str">
        <f>IF(COUNT(I12:I300)=0,"-",AVERAGEIFS(I12:I300, I12:I300, "&gt;="&amp;I2,I12:I300,"&lt;="&amp;I3))</f>
        <v>-</v>
      </c>
      <c r="K4" s="1558">
        <f ca="1">IF(COUNT(K12:K300)=0,"-",AVERAGEIFS(K12:K300, K12:K300, "&gt;="&amp;K2,K12:K300,"&lt;="&amp;K3))</f>
        <v>79.049466537342383</v>
      </c>
      <c r="M4" s="1558" t="str">
        <f>IF(COUNT(M12:M300)=0,"-",AVERAGEIFS(M12:M300, M12:M300, "&gt;="&amp;M2,M12:M300,"&lt;="&amp;M3))</f>
        <v>-</v>
      </c>
      <c r="O4" s="1558">
        <f ca="1">IF(COUNT(O12:O300)=0,"-",AVERAGEIFS(O12:O300, O12:O300, "&gt;="&amp;O2,O12:O300,"&lt;="&amp;O3))</f>
        <v>248.94666675927525</v>
      </c>
      <c r="Q4" s="1558">
        <f ca="1">IF(COUNT(Q12:Q300)=0,"-",AVERAGEIFS(Q12:Q300, Q12:Q300, "&gt;="&amp;Q2,Q12:Q300,"&lt;="&amp;Q3))</f>
        <v>78.531054693411676</v>
      </c>
      <c r="S4" s="1558">
        <f ca="1">IF(COUNT(S12:S300)=0,"-",AVERAGEIFS(S12:S300, S12:S300, "&gt;="&amp;S2,S12:S300,"&lt;="&amp;S3))</f>
        <v>20.527744782399054</v>
      </c>
      <c r="U4" s="1558">
        <f ca="1">IF(COUNT(U12:U300)=0,"-",AVERAGEIFS(U12:U300, U12:U300, "&gt;="&amp;U2,U12:U300,"&lt;="&amp;U3))</f>
        <v>235.3367377432746</v>
      </c>
      <c r="W4" s="1558" t="str">
        <f>IF(COUNT(W12:W300)=0,"-",AVERAGEIFS(W12:W300, W12:W300, "&gt;="&amp;W2,W12:W300,"&lt;="&amp;W3))</f>
        <v>-</v>
      </c>
      <c r="Y4" s="1558" t="str">
        <f>IF(COUNT(Y12:Y300)=0,"-",AVERAGEIFS(Y12:Y300, Y12:Y300, "&gt;="&amp;Y2,Y12:Y300,"&lt;="&amp;Y3))</f>
        <v>-</v>
      </c>
      <c r="AA4" s="1558">
        <f ca="1">IF(COUNT(AA12:AA300)=0,"-",AVERAGEIFS(AA12:AA300, AA12:AA300, "&gt;="&amp;AA2,AA12:AA300,"&lt;="&amp;AA3))</f>
        <v>2043.2254643519002</v>
      </c>
      <c r="AC4" s="1558" t="str">
        <f>IF(COUNT(AC12:AC300)=0,"-",AVERAGEIFS(AC12:AC300, AC12:AC300, "&gt;="&amp;AC2,AC12:AC300,"&lt;="&amp;AC3))</f>
        <v>-</v>
      </c>
      <c r="AE4" s="1558">
        <f ca="1">IF(COUNT(AE12:AE300)=0,"-",AVERAGEIFS(AE12:AE300, AE12:AE300, "&gt;="&amp;AE2,AE12:AE300,"&lt;="&amp;AE3))</f>
        <v>-64.871581251738746</v>
      </c>
      <c r="AG4" s="1558" t="str">
        <f>IF(COUNT(AG12:AG300)=0,"-",AVERAGEIFS(AG12:AG300, AG12:AG300, "&gt;="&amp;AG2,AG12:AG300,"&lt;="&amp;AG3))</f>
        <v>-</v>
      </c>
      <c r="AI4" s="1558" t="str">
        <f>IF(COUNT(AI12:AI300)=0,"-",AVERAGEIFS(AI12:AI300, AI12:AI300, "&gt;="&amp;AI2,AI12:AI300,"&lt;="&amp;AI3))</f>
        <v>-</v>
      </c>
      <c r="AK4" s="1558">
        <f ca="1">IF(COUNT(AK12:AK300)=0,"-",AVERAGEIFS(AK12:AK300, AK12:AK300, "&gt;="&amp;AK2,AK12:AK300,"&lt;="&amp;AK3))</f>
        <v>379.85374706001812</v>
      </c>
      <c r="AM4" s="1558" t="str">
        <f>IF(COUNT(AM12:AM300)=0,"-",AVERAGEIFS(AM12:AM300, AM12:AM300, "&gt;="&amp;AM2,AM12:AM300,"&lt;="&amp;AM3))</f>
        <v>-</v>
      </c>
      <c r="AO4" s="1558">
        <f ca="1">IF(COUNT(AO12:AO300)=0,"-",AVERAGEIFS(AO12:AO300, AO12:AO300, "&gt;="&amp;AO2,AO12:AO300,"&lt;="&amp;AO3))</f>
        <v>3685.7732225040404</v>
      </c>
      <c r="AQ4" s="1558">
        <f ca="1">IF(COUNT(AQ12:AQ300)=0,"-",AVERAGEIFS(AQ12:AQ300, AQ12:AQ300, "&gt;="&amp;AQ2,AQ12:AQ300,"&lt;="&amp;AQ3))</f>
        <v>2208.2346726205642</v>
      </c>
    </row>
    <row r="5" spans="1:43">
      <c r="A5" s="3176"/>
      <c r="C5" s="1556" t="s">
        <v>400</v>
      </c>
      <c r="E5" s="1559">
        <f ca="1">IF(COUNT(E12:E300)=0,"-",SUMIFS(D12:D300,E12:E300,"&gt;="&amp;E2,E12:E300,"&lt;="&amp;E3)/SUMIFS($B12:$B300,E12:E300,"&gt;="&amp;E2,E12:E300,"&lt;="&amp;E3))</f>
        <v>1837.7634854460871</v>
      </c>
      <c r="G5" s="1559">
        <f ca="1">IF(COUNT(G12:G300)=0,"-",SUMIFS(F12:F300,G12:G300,"&gt;="&amp;G2,G12:G300,"&lt;="&amp;G3)/SUMIFS($B12:$B300,G12:G300,"&gt;="&amp;G2,G12:G300,"&lt;="&amp;G3))</f>
        <v>2343.5230024213074</v>
      </c>
      <c r="I5" s="1559" t="str">
        <f>IF(COUNT(I12:I300)=0,"-",SUMIFS(H12:H300,I12:I300,"&gt;="&amp;I2,I12:I300,"&lt;="&amp;I3)/SUMIFS($B12:$B300,I12:I300,"&gt;="&amp;I2,I12:I300,"&lt;="&amp;I3))</f>
        <v>-</v>
      </c>
      <c r="K5" s="1559">
        <f ca="1">IF(COUNT(K12:K300)=0,"-",SUMIFS(J12:J300,K12:K300,"&gt;="&amp;K2,K12:K300,"&lt;="&amp;K3)/SUMIFS($B12:$B300,K12:K300,"&gt;="&amp;K2,K12:K300,"&lt;="&amp;K3))</f>
        <v>79.049466537342383</v>
      </c>
      <c r="M5" s="1559" t="str">
        <f>IF(COUNT(M12:M300)=0,"-",SUMIFS(L12:L300,M12:M300,"&gt;="&amp;M2,M12:M300,"&lt;="&amp;M3)/SUMIFS($B12:$B300,M12:M300,"&gt;="&amp;M2,M12:M300,"&lt;="&amp;M3))</f>
        <v>-</v>
      </c>
      <c r="O5" s="1559">
        <f ca="1">IF(COUNT(O12:O300)=0,"-",SUMIFS(N12:N300,O12:O300,"&gt;="&amp;O2,O12:O300,"&lt;="&amp;O3)/SUMIFS($B12:$B300,O12:O300,"&gt;="&amp;O2,O12:O300,"&lt;="&amp;O3))</f>
        <v>190.3677447192934</v>
      </c>
      <c r="Q5" s="1559">
        <f ca="1">IF(COUNT(Q12:Q300)=0,"-",SUMIFS(P12:P300,Q12:Q300,"&gt;="&amp;Q2,Q12:Q300,"&lt;="&amp;Q3)/SUMIFS($B12:$B300,Q12:Q300,"&gt;="&amp;Q2,Q12:Q300,"&lt;="&amp;Q3))</f>
        <v>38.625608908473218</v>
      </c>
      <c r="S5" s="1559">
        <f ca="1">IF(COUNT(S12:S300)=0,"-",SUMIFS(R12:R300,S12:S300,"&gt;="&amp;S2,S12:S300,"&lt;="&amp;S3)/SUMIFS($B12:$B300,S12:S300,"&gt;="&amp;S2,S12:S300,"&lt;="&amp;S3))</f>
        <v>10.969733509513397</v>
      </c>
      <c r="U5" s="1559">
        <f ca="1">IF(COUNT(U12:U300)=0,"-",SUMIFS(T12:T300,U12:U300,"&gt;="&amp;U2,U12:U300,"&lt;="&amp;U3)/SUMIFS($B12:$B300,U12:U300,"&gt;="&amp;U2,U12:U300,"&lt;="&amp;U3))</f>
        <v>140.70276497695852</v>
      </c>
      <c r="W5" s="1559" t="str">
        <f>IF(COUNT(W12:W300)=0,"-",SUMIFS(V12:V300,W12:W300,"&gt;="&amp;W2,W12:W300,"&lt;="&amp;W3)/SUMIFS($B12:$B300,W12:W300,"&gt;="&amp;W2,W12:W300,"&lt;="&amp;W3))</f>
        <v>-</v>
      </c>
      <c r="Y5" s="1559" t="str">
        <f>IF(COUNT(Y12:Y300)=0,"-",SUMIFS(X12:X300,Y12:Y300,"&gt;="&amp;Y2,Y12:Y300,"&lt;="&amp;Y3)/SUMIFS($B12:$B300,Y12:Y300,"&gt;="&amp;Y2,Y12:Y300,"&lt;="&amp;Y3))</f>
        <v>-</v>
      </c>
      <c r="AA5" s="1559">
        <f ca="1">IF(COUNT(AA12:AA300)=0,"-",SUMIFS(Z12:Z300,AA12:AA300,"&gt;="&amp;AA2,AA12:AA300,"&lt;="&amp;AA3)/SUMIFS($B12:$B300,AA12:AA300,"&gt;="&amp;AA2,AA12:AA300,"&lt;="&amp;AA3))</f>
        <v>3311.6938979414917</v>
      </c>
      <c r="AC5" s="1559" t="str">
        <f>IF(COUNT(AC12:AC300)=0,"-",SUMIFS(AB12:AB300,AC12:AC300,"&gt;="&amp;AC2,AC12:AC300,"&lt;="&amp;AC3)/SUMIFS($B12:$B300,AC12:AC300,"&gt;="&amp;AC2,AC12:AC300,"&lt;="&amp;AC3))</f>
        <v>-</v>
      </c>
      <c r="AE5" s="1559">
        <f ca="1">IF(COUNT(AE12:AE300)=0,"-",SUMIFS(AD12:AD300,AE12:AE300,"&gt;="&amp;AE2,AE12:AE300,"&lt;="&amp;AE3)/SUMIFS($B12:$B300,AE12:AE300,"&gt;="&amp;AE2,AE12:AE300,"&lt;="&amp;AE3))</f>
        <v>-859.30257307728698</v>
      </c>
      <c r="AG5" s="1559" t="str">
        <f>IF(COUNT(AG12:AG300)=0,"-",SUMIFS(AF12:AF300,AG12:AG300,"&gt;="&amp;AG2,AG12:AG300,"&lt;="&amp;AG3)/SUMIFS($B12:$B300,AG12:AG300,"&gt;="&amp;AG2,AG12:AG300,"&lt;="&amp;AG3))</f>
        <v>-</v>
      </c>
      <c r="AI5" s="1559" t="str">
        <f>IF(COUNT(AI12:AI300)=0,"-",SUMIFS(AH12:AH300,AI12:AI300,"&gt;="&amp;AI2,AI12:AI300,"&lt;="&amp;AI3)/SUMIFS($B12:$B300,AI12:AI300,"&gt;="&amp;AI2,AI12:AI300,"&lt;="&amp;AI3))</f>
        <v>-</v>
      </c>
      <c r="AK5" s="1559">
        <f ca="1">IF(COUNT(AK12:AK300)=0,"-",SUMIFS(AJ12:AJ300,AK12:AK300,"&gt;="&amp;AK2,AK12:AK300,"&lt;="&amp;AK3)/SUMIFS($B12:$B300,AK12:AK300,"&gt;="&amp;AK2,AK12:AK300,"&lt;="&amp;AK3))</f>
        <v>356.06839100156827</v>
      </c>
      <c r="AM5" s="1559" t="str">
        <f>IF(COUNT(AM12:AM300)=0,"-",SUMIFS(AL12:AL300,AM12:AM300,"&gt;="&amp;AM2,AM12:AM300,"&lt;="&amp;AM3)/SUMIFS($B12:$B300,AM12:AM300,"&gt;="&amp;AM2,AM12:AM300,"&lt;="&amp;AM3))</f>
        <v>-</v>
      </c>
      <c r="AO5" s="1559">
        <f ca="1">IF(COUNT(AO12:AO300)=0,"-",SUMIFS(AN12:AN300,AO12:AO300,"&gt;="&amp;AO2,AO12:AO300,"&lt;="&amp;AO3)/SUMIFS($B12:$B300,AO12:AO300,"&gt;="&amp;AO2,AO12:AO300,"&lt;="&amp;AO3))</f>
        <v>2047.6524431558846</v>
      </c>
      <c r="AQ5" s="1559">
        <f ca="1">IF(COUNT(AQ12:AQ300)=0,"-",SUMIFS(AP12:AP300,AQ12:AQ300,"&gt;="&amp;AQ2,AQ12:AQ300,"&lt;="&amp;AQ3)/SUMIFS($B12:$B300,AQ12:AQ300,"&gt;="&amp;AQ2,AQ12:AQ300,"&lt;="&amp;AQ3))</f>
        <v>2570.1112580647914</v>
      </c>
    </row>
    <row r="6" spans="1:43">
      <c r="A6" s="3176"/>
      <c r="C6" s="1556" t="s">
        <v>401</v>
      </c>
      <c r="E6" s="1560">
        <f ca="1">IF(COUNT(E12:E300)=0,"-",SUMIFS(E12:E300, E12:E300, "&gt;="&amp;E2,E12:E300,"&lt;="&amp;E3)/($A$1-COUNTIF(E12:E300,"&lt;"&amp;E$2)-COUNTIF(E12:E300,"&gt;"&amp;E$3)))</f>
        <v>915.72557537534647</v>
      </c>
      <c r="G6" s="1560">
        <f ca="1">IF(COUNT(G12:G300)=0,"-",SUMIFS(G12:G300, G12:G300, "&gt;="&amp;G2,G12:G300,"&lt;="&amp;G3)/($A$1-COUNTIF(G12:G300,"&lt;"&amp;G$2)-COUNTIF(G12:G300,"&gt;"&amp;G$3)))</f>
        <v>248.01703745874664</v>
      </c>
      <c r="I6" s="1560" t="str">
        <f>IF(COUNT(I12:I300)=0,"-",SUMIFS(I12:I300, I12:I300, "&gt;="&amp;I2,I12:I300,"&lt;="&amp;I3)/($A$1-COUNTIF(I12:I300,"&lt;"&amp;I$2)-COUNTIF(I12:I300,"&gt;"&amp;I$3)))</f>
        <v>-</v>
      </c>
      <c r="K6" s="1560">
        <f ca="1">IF(COUNT(K12:K300)=0,"-",SUMIFS(K12:K300, K12:K300, "&gt;="&amp;K2,K12:K300,"&lt;="&amp;K3)/($A$1-COUNTIF(K12:K300,"&lt;"&amp;K$2)-COUNTIF(K12:K300,"&gt;"&amp;K$3)))</f>
        <v>4.9405916585838989</v>
      </c>
      <c r="M6" s="1560" t="str">
        <f>IF(COUNT(M12:M300)=0,"-",SUMIFS(M12:M300, M12:M300, "&gt;="&amp;M2,M12:M300,"&lt;="&amp;M3)/($A$1-COUNTIF(M12:M300,"&lt;"&amp;M$2)-COUNTIF(M12:M300,"&gt;"&amp;M$3)))</f>
        <v>-</v>
      </c>
      <c r="O6" s="1560">
        <f ca="1">IF(COUNT(O12:O300)=0,"-",SUMIFS(O12:O300, O12:O300, "&gt;="&amp;O2,O12:O300,"&lt;="&amp;O3)/($A$1-COUNTIF(O12:O300,"&lt;"&amp;O$2)-COUNTIF(O12:O300,"&gt;"&amp;O$3)))</f>
        <v>108.91416670718291</v>
      </c>
      <c r="Q6" s="1560">
        <f ca="1">IF(COUNT(Q12:Q300)=0,"-",SUMIFS(Q12:Q300, Q12:Q300, "&gt;="&amp;Q2,Q12:Q300,"&lt;="&amp;Q3)/($A$1-COUNTIF(Q12:Q300,"&lt;"&amp;Q$2)-COUNTIF(Q12:Q300,"&gt;"&amp;Q$3)))</f>
        <v>19.632763673352919</v>
      </c>
      <c r="S6" s="1560">
        <f ca="1">IF(COUNT(S12:S300)=0,"-",SUMIFS(S12:S300, S12:S300, "&gt;="&amp;S2,S12:S300,"&lt;="&amp;S3)/($A$1-COUNTIF(S12:S300,"&lt;"&amp;S$2)-COUNTIF(S12:S300,"&gt;"&amp;S$3)))</f>
        <v>5.1319361955997636</v>
      </c>
      <c r="U6" s="1560">
        <f ca="1">IF(COUNT(U12:U300)=0,"-",SUMIFS(U12:U300, U12:U300, "&gt;="&amp;U2,U12:U300,"&lt;="&amp;U3)/($A$1-COUNTIF(U12:U300,"&lt;"&amp;U$2)-COUNTIF(U12:U300,"&gt;"&amp;U$3)))</f>
        <v>44.125638326863985</v>
      </c>
      <c r="W6" s="1560" t="str">
        <f>IF(COUNT(W12:W300)=0,"-",SUMIFS(W12:W300, W12:W300, "&gt;="&amp;W2,W12:W300,"&lt;="&amp;W3)/($A$1-COUNTIF(W12:W300,"&lt;"&amp;W$2)-COUNTIF(W12:W300,"&gt;"&amp;W$3)))</f>
        <v>-</v>
      </c>
      <c r="Y6" s="1560" t="str">
        <f>IF(COUNT(Y12:Y300)=0,"-",SUMIFS(Y12:Y300, Y12:Y300, "&gt;="&amp;Y2,Y12:Y300,"&lt;="&amp;Y3)/($A$1-COUNTIF(Y12:Y300,"&lt;"&amp;Y$2)-COUNTIF(Y12:Y300,"&gt;"&amp;Y$3)))</f>
        <v>-</v>
      </c>
      <c r="AA6" s="1560">
        <f ca="1">IF(COUNT(AA12:AA300)=0,"-",SUMIFS(AA12:AA300, AA12:AA300, "&gt;="&amp;AA2,AA12:AA300,"&lt;="&amp;AA3)/($A$1-COUNTIF(AA12:AA300,"&lt;"&amp;AA$2)-COUNTIF(AA12:AA300,"&gt;"&amp;AA$3)))</f>
        <v>383.1047745659813</v>
      </c>
      <c r="AC6" s="1560" t="str">
        <f>IF(COUNT(AC12:AC300)=0,"-",SUMIFS(AC12:AC300, AC12:AC300, "&gt;="&amp;AC2,AC12:AC300,"&lt;="&amp;AC3)/($A$1-COUNTIF(AC12:AC300,"&lt;"&amp;AC$2)-COUNTIF(AC12:AC300,"&gt;"&amp;AC$3)))</f>
        <v>-</v>
      </c>
      <c r="AE6" s="1560">
        <f ca="1">IF(COUNT(AE12:AE300)=0,"-",SUMIFS(AE12:AE300, AE12:AE300, "&gt;="&amp;AE2,AE12:AE300,"&lt;="&amp;AE3)/($A$1-COUNTIF(AE12:AE300,"&lt;"&amp;AE$2)-COUNTIF(AE12:AE300,"&gt;"&amp;AE$3)))</f>
        <v>-8.1089476564673433</v>
      </c>
      <c r="AG6" s="1560" t="str">
        <f>IF(COUNT(AG12:AG300)=0,"-",SUMIFS(AG12:AG300, AG12:AG300, "&gt;="&amp;AG2,AG12:AG300,"&lt;="&amp;AG3)/($A$1-COUNTIF(AG12:AG300,"&lt;"&amp;AG$2)-COUNTIF(AG12:AG300,"&gt;"&amp;AG$3)))</f>
        <v>-</v>
      </c>
      <c r="AI6" s="1560" t="str">
        <f>IF(COUNT(AI12:AI300)=0,"-",SUMIFS(AI12:AI300, AI12:AI300, "&gt;="&amp;AI2,AI12:AI300,"&lt;="&amp;AI3)/($A$1-COUNTIF(AI12:AI300,"&lt;"&amp;AI$2)-COUNTIF(AI12:AI300,"&gt;"&amp;AI$3)))</f>
        <v>-</v>
      </c>
      <c r="AK6" s="1560">
        <f ca="1">IF(COUNT(AK12:AK300)=0,"-",SUMIFS(AK12:AK300, AK12:AK300, "&gt;="&amp;AK2,AK12:AK300,"&lt;="&amp;AK3)/($A$1-COUNTIF(AK12:AK300,"&lt;"&amp;AK$2)-COUNTIF(AK12:AK300,"&gt;"&amp;AK$3)))</f>
        <v>177.26508196134179</v>
      </c>
      <c r="AM6" s="1560" t="str">
        <f>IF(COUNT(AM12:AM300)=0,"-",SUMIFS(AM12:AM300, AM12:AM300, "&gt;="&amp;AM2,AM12:AM300,"&lt;="&amp;AM3)/($A$1-COUNTIF(AM12:AM300,"&lt;"&amp;AM$2)-COUNTIF(AM12:AM300,"&gt;"&amp;AM$3)))</f>
        <v>-</v>
      </c>
      <c r="AO6" s="1560">
        <f ca="1">IF(COUNT(AO12:AO300)=0,"-",SUMIFS(AO12:AO300, AO12:AO300, "&gt;="&amp;AO2,AO12:AO300,"&lt;="&amp;AO3)/($A$1-COUNTIF(AO12:AO300,"&lt;"&amp;AO$2)-COUNTIF(AO12:AO300,"&gt;"&amp;AO$3)))</f>
        <v>691.0824792195076</v>
      </c>
      <c r="AQ6" s="1560">
        <f ca="1">IF(COUNT(AQ12:AQ300)=0,"-",SUMIFS(AQ12:AQ300, AQ12:AQ300, "&gt;="&amp;AQ2,AQ12:AQ300,"&lt;="&amp;AQ3)/($A$1-COUNTIF(AQ12:AQ300,"&lt;"&amp;AQ$2)-COUNTIF(AQ12:AQ300,"&gt;"&amp;AQ$3)))</f>
        <v>1472.1564484137095</v>
      </c>
    </row>
    <row r="9" spans="1:43">
      <c r="D9" t="s">
        <v>75</v>
      </c>
      <c r="E9" s="1561"/>
      <c r="F9" t="s">
        <v>76</v>
      </c>
      <c r="G9" s="1561"/>
      <c r="H9" t="s">
        <v>77</v>
      </c>
      <c r="I9" s="1561"/>
      <c r="J9" t="s">
        <v>78</v>
      </c>
      <c r="K9" s="1561"/>
      <c r="L9" t="s">
        <v>79</v>
      </c>
      <c r="M9" s="1561"/>
      <c r="N9" t="s">
        <v>80</v>
      </c>
      <c r="O9" s="1561"/>
      <c r="P9" t="s">
        <v>81</v>
      </c>
      <c r="Q9" s="1561"/>
      <c r="R9" t="s">
        <v>82</v>
      </c>
      <c r="S9" s="1561"/>
      <c r="T9" t="s">
        <v>83</v>
      </c>
      <c r="U9" s="1561"/>
      <c r="V9" t="s">
        <v>84</v>
      </c>
      <c r="W9" s="1561"/>
      <c r="X9" t="s">
        <v>85</v>
      </c>
      <c r="Y9" s="1561"/>
      <c r="Z9" t="s">
        <v>86</v>
      </c>
      <c r="AA9" s="1561"/>
      <c r="AB9" t="s">
        <v>87</v>
      </c>
      <c r="AC9" s="1561"/>
      <c r="AD9" t="s">
        <v>88</v>
      </c>
      <c r="AE9" s="1561"/>
      <c r="AF9" t="s">
        <v>89</v>
      </c>
      <c r="AG9" s="1561"/>
      <c r="AH9" t="s">
        <v>90</v>
      </c>
      <c r="AI9" s="1561"/>
      <c r="AJ9" t="s">
        <v>91</v>
      </c>
      <c r="AK9" s="1561"/>
      <c r="AL9" t="s">
        <v>92</v>
      </c>
      <c r="AM9" s="1561"/>
      <c r="AN9" t="s">
        <v>93</v>
      </c>
      <c r="AO9" s="1561"/>
      <c r="AP9" t="s">
        <v>94</v>
      </c>
      <c r="AQ9" s="1561"/>
    </row>
    <row r="10" spans="1:43" ht="58">
      <c r="A10" s="1562"/>
      <c r="B10" s="1562"/>
      <c r="D10" s="1562" t="s">
        <v>95</v>
      </c>
      <c r="E10" s="1563" t="str">
        <f>D10&amp;"
per FTE"</f>
        <v>Total Occupancy
per FTE</v>
      </c>
      <c r="F10" s="1562" t="s">
        <v>96</v>
      </c>
      <c r="G10" s="1563" t="str">
        <f>F10&amp;"
per FTE"</f>
        <v>Direct Care Consultant 201
per FTE</v>
      </c>
      <c r="H10" s="1562" t="s">
        <v>97</v>
      </c>
      <c r="I10" s="1563" t="str">
        <f>H10&amp;"
per FTE"</f>
        <v>Temporary Help 202
per FTE</v>
      </c>
      <c r="J10" s="1562" t="s">
        <v>98</v>
      </c>
      <c r="K10" s="1563" t="str">
        <f>J10&amp;"
per FTE"</f>
        <v>Clients and Caregivers Reimb./Stipends 203
per FTE</v>
      </c>
      <c r="L10" s="1562" t="s">
        <v>99</v>
      </c>
      <c r="M10" s="1563" t="str">
        <f>L10&amp;"
per FTE"</f>
        <v>Subcontracted Direct Care 206
per FTE</v>
      </c>
      <c r="N10" s="1562" t="s">
        <v>100</v>
      </c>
      <c r="O10" s="1563" t="str">
        <f>N10&amp;"
per FTE"</f>
        <v>Staff Training 204
per FTE</v>
      </c>
      <c r="P10" s="1562" t="s">
        <v>101</v>
      </c>
      <c r="Q10" s="1563" t="str">
        <f>P10&amp;"
per FTE"</f>
        <v>Staff Mileage / Travel 205
per FTE</v>
      </c>
      <c r="R10" s="1562" t="s">
        <v>102</v>
      </c>
      <c r="S10" s="1563" t="str">
        <f>R10&amp;"
per FTE"</f>
        <v>Meals 207
per FTE</v>
      </c>
      <c r="T10" s="1562" t="s">
        <v>103</v>
      </c>
      <c r="U10" s="1563" t="str">
        <f>T10&amp;"
per FTE"</f>
        <v>Client Transportation 208
per FTE</v>
      </c>
      <c r="V10" s="1562" t="s">
        <v>104</v>
      </c>
      <c r="W10" s="1563" t="str">
        <f>V10&amp;"
per FTE"</f>
        <v>Vehicle Expenses 208
per FTE</v>
      </c>
      <c r="X10" s="1562" t="s">
        <v>105</v>
      </c>
      <c r="Y10" s="1563" t="str">
        <f>X10&amp;"
per FTE"</f>
        <v>Vehicle Depreciation 208
per FTE</v>
      </c>
      <c r="Z10" s="1562" t="s">
        <v>106</v>
      </c>
      <c r="AA10" s="1563" t="str">
        <f>Z10&amp;"
per FTE"</f>
        <v>Incidental Medical /Medicine/Pharmacy 209
per FTE</v>
      </c>
      <c r="AB10" s="1562" t="s">
        <v>107</v>
      </c>
      <c r="AC10" s="1563" t="str">
        <f>AB10&amp;"
per FTE"</f>
        <v>Client Personal Allowances 211
per FTE</v>
      </c>
      <c r="AD10" s="1562" t="s">
        <v>108</v>
      </c>
      <c r="AE10" s="1563" t="str">
        <f>AD10&amp;"
per FTE"</f>
        <v>Provision Material Goods/Svs./Benefits 212
per FTE</v>
      </c>
      <c r="AF10" s="1562" t="s">
        <v>109</v>
      </c>
      <c r="AG10" s="1563" t="str">
        <f>AF10&amp;"
per FTE"</f>
        <v>Direct Client Wages 214
per FTE</v>
      </c>
      <c r="AH10" s="1562" t="s">
        <v>110</v>
      </c>
      <c r="AI10" s="1563" t="str">
        <f>AH10&amp;"
per FTE"</f>
        <v>Other Commercial Prod. &amp; Svs. 214
per FTE</v>
      </c>
      <c r="AJ10" s="1562" t="s">
        <v>111</v>
      </c>
      <c r="AK10" s="1563" t="str">
        <f>AJ10&amp;"
per FTE"</f>
        <v>Program Supplies &amp; Materials 215
per FTE</v>
      </c>
      <c r="AL10" s="1562" t="s">
        <v>112</v>
      </c>
      <c r="AM10" s="1563" t="str">
        <f>AL10&amp;"
per FTE"</f>
        <v>Non Charitable Expenses
per FTE</v>
      </c>
      <c r="AN10" s="1562" t="s">
        <v>113</v>
      </c>
      <c r="AO10" s="1563" t="str">
        <f>AN10&amp;"
per FTE"</f>
        <v>Other Expense
per FTE</v>
      </c>
      <c r="AP10" s="1562" t="s">
        <v>114</v>
      </c>
      <c r="AQ10" s="1563" t="str">
        <f>AP10&amp;"
per FTE"</f>
        <v>Total Other Program Expense
per FTE</v>
      </c>
    </row>
    <row r="11" spans="1:43">
      <c r="A11" t="s">
        <v>115</v>
      </c>
      <c r="B11" t="s">
        <v>116</v>
      </c>
      <c r="D11" t="s">
        <v>117</v>
      </c>
      <c r="E11" s="1561"/>
      <c r="F11" t="s">
        <v>117</v>
      </c>
      <c r="G11" s="1561"/>
      <c r="H11" t="s">
        <v>117</v>
      </c>
      <c r="I11" s="1561"/>
      <c r="J11" t="s">
        <v>117</v>
      </c>
      <c r="K11" s="1561"/>
      <c r="L11" t="s">
        <v>117</v>
      </c>
      <c r="M11" s="1561"/>
      <c r="N11" t="s">
        <v>117</v>
      </c>
      <c r="O11" s="1561"/>
      <c r="P11" t="s">
        <v>117</v>
      </c>
      <c r="Q11" s="1561"/>
      <c r="R11" t="s">
        <v>117</v>
      </c>
      <c r="S11" s="1561"/>
      <c r="T11" t="s">
        <v>117</v>
      </c>
      <c r="U11" s="1561"/>
      <c r="V11" t="s">
        <v>117</v>
      </c>
      <c r="W11" s="1561"/>
      <c r="X11" t="s">
        <v>117</v>
      </c>
      <c r="Y11" s="1561"/>
      <c r="Z11" t="s">
        <v>117</v>
      </c>
      <c r="AA11" s="1561"/>
      <c r="AB11" t="s">
        <v>117</v>
      </c>
      <c r="AC11" s="1561"/>
      <c r="AD11" t="s">
        <v>117</v>
      </c>
      <c r="AE11" s="1561"/>
      <c r="AF11" t="s">
        <v>117</v>
      </c>
      <c r="AG11" s="1561"/>
      <c r="AH11" t="s">
        <v>117</v>
      </c>
      <c r="AI11" s="1561"/>
      <c r="AJ11" t="s">
        <v>117</v>
      </c>
      <c r="AK11" s="1561"/>
      <c r="AL11" t="s">
        <v>117</v>
      </c>
      <c r="AM11" s="1561"/>
      <c r="AN11" t="s">
        <v>117</v>
      </c>
      <c r="AO11" s="1561"/>
      <c r="AP11" t="s">
        <v>117</v>
      </c>
      <c r="AQ11" s="1561"/>
    </row>
    <row r="12" spans="1:43">
      <c r="A12" t="s">
        <v>741</v>
      </c>
      <c r="B12">
        <v>3</v>
      </c>
      <c r="E12" s="1564" t="str">
        <f>IF(OR($B12=0,D12=0),"",D12/$B12)</f>
        <v/>
      </c>
      <c r="G12" s="1564" t="str">
        <f>IF(OR($B12=0,F12=0),"",F12/$B12)</f>
        <v/>
      </c>
      <c r="I12" s="1564" t="str">
        <f>IF(OR($B12=0,H12=0),"",H12/$B12)</f>
        <v/>
      </c>
      <c r="K12" s="1564" t="str">
        <f>IF(OR($B12=0,J12=0),"",J12/$B12)</f>
        <v/>
      </c>
      <c r="M12" s="1564" t="str">
        <f>IF(OR($B12=0,L12=0),"",L12/$B12)</f>
        <v/>
      </c>
      <c r="N12">
        <v>1209.32</v>
      </c>
      <c r="O12" s="1564">
        <f>IF(OR($B12=0,N12=0),"",N12/$B12)</f>
        <v>403.10666666666663</v>
      </c>
      <c r="P12">
        <v>838</v>
      </c>
      <c r="Q12" s="1564">
        <f>IF(OR($B12=0,P12=0),"",P12/$B12)</f>
        <v>279.33333333333331</v>
      </c>
      <c r="S12" s="1564" t="str">
        <f>IF(OR($B12=0,R12=0),"",R12/$B12)</f>
        <v/>
      </c>
      <c r="U12" s="1564" t="str">
        <f>IF(OR($B12=0,T12=0),"",T12/$B12)</f>
        <v/>
      </c>
      <c r="W12" s="1564" t="str">
        <f>IF(OR($B12=0,V12=0),"",V12/$B12)</f>
        <v/>
      </c>
      <c r="Y12" s="1564" t="str">
        <f>IF(OR($B12=0,X12=0),"",X12/$B12)</f>
        <v/>
      </c>
      <c r="AA12" s="1564" t="str">
        <f>IF(OR($B12=0,Z12=0),"",Z12/$B12)</f>
        <v/>
      </c>
      <c r="AC12" s="1564" t="str">
        <f>IF(OR($B12=0,AB12=0),"",AB12/$B12)</f>
        <v/>
      </c>
      <c r="AE12" s="1564" t="str">
        <f>IF(OR($B12=0,AD12=0),"",AD12/$B12)</f>
        <v/>
      </c>
      <c r="AG12" s="1564" t="str">
        <f>IF(OR($B12=0,AF12=0),"",AF12/$B12)</f>
        <v/>
      </c>
      <c r="AI12" s="1564" t="str">
        <f>IF(OR($B12=0,AH12=0),"",AH12/$B12)</f>
        <v/>
      </c>
      <c r="AJ12">
        <v>14464.22</v>
      </c>
      <c r="AK12" s="1564">
        <f>IF(OR($B12=0,AJ12=0),"",AJ12/$B12)</f>
        <v>4821.4066666666668</v>
      </c>
      <c r="AM12" s="1564" t="str">
        <f>IF(OR($B12=0,AL12=0),"",AL12/$B12)</f>
        <v/>
      </c>
      <c r="AN12">
        <v>4581.97</v>
      </c>
      <c r="AO12" s="1564">
        <f>IF(OR($B12=0,AN12=0),"",AN12/$B12)</f>
        <v>1527.3233333333335</v>
      </c>
      <c r="AP12">
        <v>21093.51</v>
      </c>
      <c r="AQ12" s="1564">
        <f>IF(OR($B12=0,AP12=0),"",AP12/$B12)</f>
        <v>7031.1699999999992</v>
      </c>
    </row>
    <row r="13" spans="1:43">
      <c r="A13" t="s">
        <v>742</v>
      </c>
      <c r="B13">
        <v>2.68</v>
      </c>
      <c r="E13" s="1564" t="str">
        <f t="shared" ref="E13:G28" si="0">IF(OR($B13=0,D13=0),"",D13/$B13)</f>
        <v/>
      </c>
      <c r="G13" s="1564" t="str">
        <f t="shared" si="0"/>
        <v/>
      </c>
      <c r="I13" s="1564" t="str">
        <f t="shared" ref="I13:I76" si="1">IF(OR($B13=0,H13=0),"",H13/$B13)</f>
        <v/>
      </c>
      <c r="K13" s="1564" t="str">
        <f t="shared" ref="K13:K76" si="2">IF(OR($B13=0,J13=0),"",J13/$B13)</f>
        <v/>
      </c>
      <c r="M13" s="1564" t="str">
        <f t="shared" ref="M13:M76" si="3">IF(OR($B13=0,L13=0),"",L13/$B13)</f>
        <v/>
      </c>
      <c r="N13">
        <v>1644</v>
      </c>
      <c r="O13" s="1564">
        <f t="shared" ref="O13:O76" si="4">IF(OR($B13=0,N13=0),"",N13/$B13)</f>
        <v>613.43283582089543</v>
      </c>
      <c r="Q13" s="1564" t="str">
        <f t="shared" ref="Q13:Q76" si="5">IF(OR($B13=0,P13=0),"",P13/$B13)</f>
        <v/>
      </c>
      <c r="S13" s="1564" t="str">
        <f t="shared" ref="S13:S76" si="6">IF(OR($B13=0,R13=0),"",R13/$B13)</f>
        <v/>
      </c>
      <c r="U13" s="1564" t="str">
        <f t="shared" ref="U13:U76" si="7">IF(OR($B13=0,T13=0),"",T13/$B13)</f>
        <v/>
      </c>
      <c r="W13" s="1564" t="str">
        <f t="shared" ref="W13:W76" si="8">IF(OR($B13=0,V13=0),"",V13/$B13)</f>
        <v/>
      </c>
      <c r="Y13" s="1564" t="str">
        <f t="shared" ref="Y13:Y76" si="9">IF(OR($B13=0,X13=0),"",X13/$B13)</f>
        <v/>
      </c>
      <c r="AA13" s="1564" t="str">
        <f t="shared" ref="AA13:AA76" si="10">IF(OR($B13=0,Z13=0),"",Z13/$B13)</f>
        <v/>
      </c>
      <c r="AC13" s="1564" t="str">
        <f t="shared" ref="AC13:AC76" si="11">IF(OR($B13=0,AB13=0),"",AB13/$B13)</f>
        <v/>
      </c>
      <c r="AE13" s="1564" t="str">
        <f t="shared" ref="AE13:AE76" si="12">IF(OR($B13=0,AD13=0),"",AD13/$B13)</f>
        <v/>
      </c>
      <c r="AG13" s="1564" t="str">
        <f t="shared" ref="AG13:AG76" si="13">IF(OR($B13=0,AF13=0),"",AF13/$B13)</f>
        <v/>
      </c>
      <c r="AI13" s="1564" t="str">
        <f t="shared" ref="AI13:AI76" si="14">IF(OR($B13=0,AH13=0),"",AH13/$B13)</f>
        <v/>
      </c>
      <c r="AK13" s="1564" t="str">
        <f t="shared" ref="AK13:AK76" si="15">IF(OR($B13=0,AJ13=0),"",AJ13/$B13)</f>
        <v/>
      </c>
      <c r="AM13" s="1564" t="str">
        <f t="shared" ref="AM13:AM76" si="16">IF(OR($B13=0,AL13=0),"",AL13/$B13)</f>
        <v/>
      </c>
      <c r="AO13" s="1564" t="str">
        <f t="shared" ref="AO13:AO76" si="17">IF(OR($B13=0,AN13=0),"",AN13/$B13)</f>
        <v/>
      </c>
      <c r="AP13">
        <v>1644</v>
      </c>
      <c r="AQ13" s="1564">
        <f t="shared" ref="AQ13:AQ76" si="18">IF(OR($B13=0,AP13=0),"",AP13/$B13)</f>
        <v>613.43283582089543</v>
      </c>
    </row>
    <row r="14" spans="1:43">
      <c r="A14" t="s">
        <v>743</v>
      </c>
      <c r="B14">
        <v>1.35747769873956</v>
      </c>
      <c r="E14" s="1564" t="str">
        <f t="shared" si="0"/>
        <v/>
      </c>
      <c r="G14" s="1564" t="str">
        <f t="shared" si="0"/>
        <v/>
      </c>
      <c r="I14" s="1564" t="str">
        <f t="shared" si="1"/>
        <v/>
      </c>
      <c r="K14" s="1564" t="str">
        <f t="shared" si="2"/>
        <v/>
      </c>
      <c r="M14" s="1564" t="str">
        <f t="shared" si="3"/>
        <v/>
      </c>
      <c r="N14">
        <v>569</v>
      </c>
      <c r="O14" s="1564">
        <f t="shared" si="4"/>
        <v>419.15974054551737</v>
      </c>
      <c r="Q14" s="1564" t="str">
        <f t="shared" si="5"/>
        <v/>
      </c>
      <c r="S14" s="1564" t="str">
        <f t="shared" si="6"/>
        <v/>
      </c>
      <c r="U14" s="1564" t="str">
        <f t="shared" si="7"/>
        <v/>
      </c>
      <c r="W14" s="1564" t="str">
        <f t="shared" si="8"/>
        <v/>
      </c>
      <c r="Y14" s="1564" t="str">
        <f t="shared" si="9"/>
        <v/>
      </c>
      <c r="AA14" s="1564" t="str">
        <f t="shared" si="10"/>
        <v/>
      </c>
      <c r="AC14" s="1564" t="str">
        <f t="shared" si="11"/>
        <v/>
      </c>
      <c r="AE14" s="1564" t="str">
        <f t="shared" si="12"/>
        <v/>
      </c>
      <c r="AG14" s="1564" t="str">
        <f t="shared" si="13"/>
        <v/>
      </c>
      <c r="AI14" s="1564" t="str">
        <f t="shared" si="14"/>
        <v/>
      </c>
      <c r="AK14" s="1564" t="str">
        <f t="shared" si="15"/>
        <v/>
      </c>
      <c r="AM14" s="1564" t="str">
        <f t="shared" si="16"/>
        <v/>
      </c>
      <c r="AN14">
        <v>12120</v>
      </c>
      <c r="AO14" s="1564">
        <f t="shared" si="17"/>
        <v>8928.3234717252562</v>
      </c>
      <c r="AP14">
        <v>12689</v>
      </c>
      <c r="AQ14" s="1564">
        <f t="shared" si="18"/>
        <v>9347.4832122707739</v>
      </c>
    </row>
    <row r="15" spans="1:43">
      <c r="A15" t="s">
        <v>695</v>
      </c>
      <c r="B15">
        <v>6.21</v>
      </c>
      <c r="D15">
        <v>15921</v>
      </c>
      <c r="E15" s="1564">
        <f t="shared" si="0"/>
        <v>2563.768115942029</v>
      </c>
      <c r="F15">
        <v>3329</v>
      </c>
      <c r="G15" s="1564">
        <f t="shared" si="0"/>
        <v>536.07085346215786</v>
      </c>
      <c r="I15" s="1564" t="str">
        <f t="shared" si="1"/>
        <v/>
      </c>
      <c r="K15" s="1564" t="str">
        <f t="shared" si="2"/>
        <v/>
      </c>
      <c r="M15" s="1564" t="str">
        <f t="shared" si="3"/>
        <v/>
      </c>
      <c r="N15">
        <v>440</v>
      </c>
      <c r="O15" s="1564">
        <f t="shared" si="4"/>
        <v>70.853462157809986</v>
      </c>
      <c r="Q15" s="1564" t="str">
        <f t="shared" si="5"/>
        <v/>
      </c>
      <c r="S15" s="1564" t="str">
        <f t="shared" si="6"/>
        <v/>
      </c>
      <c r="U15" s="1564" t="str">
        <f t="shared" si="7"/>
        <v/>
      </c>
      <c r="W15" s="1564" t="str">
        <f t="shared" si="8"/>
        <v/>
      </c>
      <c r="Y15" s="1564" t="str">
        <f t="shared" si="9"/>
        <v/>
      </c>
      <c r="AA15" s="1564" t="str">
        <f t="shared" si="10"/>
        <v/>
      </c>
      <c r="AC15" s="1564" t="str">
        <f t="shared" si="11"/>
        <v/>
      </c>
      <c r="AE15" s="1564" t="str">
        <f t="shared" si="12"/>
        <v/>
      </c>
      <c r="AG15" s="1564" t="str">
        <f t="shared" si="13"/>
        <v/>
      </c>
      <c r="AI15" s="1564" t="str">
        <f t="shared" si="14"/>
        <v/>
      </c>
      <c r="AJ15">
        <v>720</v>
      </c>
      <c r="AK15" s="1564">
        <f t="shared" si="15"/>
        <v>115.94202898550725</v>
      </c>
      <c r="AM15" s="1564" t="str">
        <f t="shared" si="16"/>
        <v/>
      </c>
      <c r="AO15" s="1564" t="str">
        <f t="shared" si="17"/>
        <v/>
      </c>
      <c r="AP15">
        <v>4489</v>
      </c>
      <c r="AQ15" s="1564">
        <f t="shared" si="18"/>
        <v>722.86634460547509</v>
      </c>
    </row>
    <row r="16" spans="1:43">
      <c r="B16">
        <v>3.46</v>
      </c>
      <c r="E16" s="1564" t="str">
        <f t="shared" si="0"/>
        <v/>
      </c>
      <c r="G16" s="1564" t="str">
        <f t="shared" si="0"/>
        <v/>
      </c>
      <c r="I16" s="1564" t="str">
        <f t="shared" si="1"/>
        <v/>
      </c>
      <c r="K16" s="1564" t="str">
        <f t="shared" si="2"/>
        <v/>
      </c>
      <c r="M16" s="1564" t="str">
        <f t="shared" si="3"/>
        <v/>
      </c>
      <c r="N16">
        <v>22</v>
      </c>
      <c r="O16" s="1564">
        <f t="shared" si="4"/>
        <v>6.3583815028901736</v>
      </c>
      <c r="Q16" s="1564" t="str">
        <f t="shared" si="5"/>
        <v/>
      </c>
      <c r="S16" s="1564" t="str">
        <f t="shared" si="6"/>
        <v/>
      </c>
      <c r="U16" s="1564" t="str">
        <f t="shared" si="7"/>
        <v/>
      </c>
      <c r="W16" s="1564" t="str">
        <f t="shared" si="8"/>
        <v/>
      </c>
      <c r="Y16" s="1564" t="str">
        <f t="shared" si="9"/>
        <v/>
      </c>
      <c r="AA16" s="1564" t="str">
        <f t="shared" si="10"/>
        <v/>
      </c>
      <c r="AC16" s="1564" t="str">
        <f t="shared" si="11"/>
        <v/>
      </c>
      <c r="AE16" s="1564" t="str">
        <f t="shared" si="12"/>
        <v/>
      </c>
      <c r="AG16" s="1564" t="str">
        <f t="shared" si="13"/>
        <v/>
      </c>
      <c r="AI16" s="1564" t="str">
        <f t="shared" si="14"/>
        <v/>
      </c>
      <c r="AJ16">
        <v>1167</v>
      </c>
      <c r="AK16" s="1564">
        <f t="shared" si="15"/>
        <v>337.28323699421964</v>
      </c>
      <c r="AM16" s="1564" t="str">
        <f t="shared" si="16"/>
        <v/>
      </c>
      <c r="AO16" s="1564" t="str">
        <f t="shared" si="17"/>
        <v/>
      </c>
      <c r="AP16">
        <v>1189</v>
      </c>
      <c r="AQ16" s="1564">
        <f t="shared" si="18"/>
        <v>343.64161849710985</v>
      </c>
    </row>
    <row r="17" spans="1:43">
      <c r="A17" t="s">
        <v>696</v>
      </c>
      <c r="B17">
        <v>1.0017487179487199</v>
      </c>
      <c r="E17" s="1564" t="str">
        <f t="shared" si="0"/>
        <v/>
      </c>
      <c r="G17" s="1564" t="str">
        <f t="shared" si="0"/>
        <v/>
      </c>
      <c r="I17" s="1564" t="str">
        <f t="shared" si="1"/>
        <v/>
      </c>
      <c r="K17" s="1564" t="str">
        <f t="shared" si="2"/>
        <v/>
      </c>
      <c r="M17" s="1564" t="str">
        <f t="shared" si="3"/>
        <v/>
      </c>
      <c r="O17" s="1564" t="str">
        <f t="shared" si="4"/>
        <v/>
      </c>
      <c r="Q17" s="1564" t="str">
        <f t="shared" si="5"/>
        <v/>
      </c>
      <c r="S17" s="1564" t="str">
        <f t="shared" si="6"/>
        <v/>
      </c>
      <c r="U17" s="1564" t="str">
        <f t="shared" si="7"/>
        <v/>
      </c>
      <c r="W17" s="1564" t="str">
        <f t="shared" si="8"/>
        <v/>
      </c>
      <c r="Y17" s="1564" t="str">
        <f t="shared" si="9"/>
        <v/>
      </c>
      <c r="AA17" s="1564" t="str">
        <f t="shared" si="10"/>
        <v/>
      </c>
      <c r="AC17" s="1564" t="str">
        <f t="shared" si="11"/>
        <v/>
      </c>
      <c r="AE17" s="1564" t="str">
        <f t="shared" si="12"/>
        <v/>
      </c>
      <c r="AG17" s="1564" t="str">
        <f t="shared" si="13"/>
        <v/>
      </c>
      <c r="AI17" s="1564" t="str">
        <f t="shared" si="14"/>
        <v/>
      </c>
      <c r="AK17" s="1564" t="str">
        <f t="shared" si="15"/>
        <v/>
      </c>
      <c r="AM17" s="1564" t="str">
        <f t="shared" si="16"/>
        <v/>
      </c>
      <c r="AO17" s="1564" t="str">
        <f t="shared" si="17"/>
        <v/>
      </c>
      <c r="AQ17" s="1564" t="str">
        <f t="shared" si="18"/>
        <v/>
      </c>
    </row>
    <row r="18" spans="1:43">
      <c r="A18" t="s">
        <v>744</v>
      </c>
      <c r="B18">
        <v>1.67</v>
      </c>
      <c r="D18">
        <v>935</v>
      </c>
      <c r="E18" s="1564">
        <f t="shared" si="0"/>
        <v>559.88023952095807</v>
      </c>
      <c r="G18" s="1564" t="str">
        <f t="shared" si="0"/>
        <v/>
      </c>
      <c r="I18" s="1564" t="str">
        <f t="shared" si="1"/>
        <v/>
      </c>
      <c r="K18" s="1564" t="str">
        <f t="shared" si="2"/>
        <v/>
      </c>
      <c r="M18" s="1564" t="str">
        <f t="shared" si="3"/>
        <v/>
      </c>
      <c r="O18" s="1564" t="str">
        <f t="shared" si="4"/>
        <v/>
      </c>
      <c r="Q18" s="1564" t="str">
        <f t="shared" si="5"/>
        <v/>
      </c>
      <c r="S18" s="1564" t="str">
        <f t="shared" si="6"/>
        <v/>
      </c>
      <c r="T18">
        <v>872</v>
      </c>
      <c r="U18" s="1564">
        <f t="shared" si="7"/>
        <v>522.1556886227545</v>
      </c>
      <c r="W18" s="1564" t="str">
        <f t="shared" si="8"/>
        <v/>
      </c>
      <c r="Y18" s="1564" t="str">
        <f t="shared" si="9"/>
        <v/>
      </c>
      <c r="AA18" s="1564" t="str">
        <f t="shared" si="10"/>
        <v/>
      </c>
      <c r="AC18" s="1564" t="str">
        <f t="shared" si="11"/>
        <v/>
      </c>
      <c r="AE18" s="1564" t="str">
        <f t="shared" si="12"/>
        <v/>
      </c>
      <c r="AG18" s="1564" t="str">
        <f t="shared" si="13"/>
        <v/>
      </c>
      <c r="AI18" s="1564" t="str">
        <f t="shared" si="14"/>
        <v/>
      </c>
      <c r="AK18" s="1564" t="str">
        <f t="shared" si="15"/>
        <v/>
      </c>
      <c r="AM18" s="1564" t="str">
        <f t="shared" si="16"/>
        <v/>
      </c>
      <c r="AO18" s="1564" t="str">
        <f t="shared" si="17"/>
        <v/>
      </c>
      <c r="AP18">
        <v>872</v>
      </c>
      <c r="AQ18" s="1564">
        <f t="shared" si="18"/>
        <v>522.1556886227545</v>
      </c>
    </row>
    <row r="19" spans="1:43">
      <c r="A19" t="s">
        <v>745</v>
      </c>
      <c r="B19">
        <v>0.69</v>
      </c>
      <c r="E19" s="1564" t="str">
        <f t="shared" si="0"/>
        <v/>
      </c>
      <c r="G19" s="1564" t="str">
        <f t="shared" si="0"/>
        <v/>
      </c>
      <c r="I19" s="1564" t="str">
        <f t="shared" si="1"/>
        <v/>
      </c>
      <c r="K19" s="1564" t="str">
        <f t="shared" si="2"/>
        <v/>
      </c>
      <c r="M19" s="1564" t="str">
        <f t="shared" si="3"/>
        <v/>
      </c>
      <c r="O19" s="1564" t="str">
        <f t="shared" si="4"/>
        <v/>
      </c>
      <c r="Q19" s="1564" t="str">
        <f t="shared" si="5"/>
        <v/>
      </c>
      <c r="S19" s="1564" t="str">
        <f t="shared" si="6"/>
        <v/>
      </c>
      <c r="U19" s="1564" t="str">
        <f t="shared" si="7"/>
        <v/>
      </c>
      <c r="W19" s="1564" t="str">
        <f t="shared" si="8"/>
        <v/>
      </c>
      <c r="Y19" s="1564" t="str">
        <f t="shared" si="9"/>
        <v/>
      </c>
      <c r="AA19" s="1564" t="str">
        <f t="shared" si="10"/>
        <v/>
      </c>
      <c r="AC19" s="1564" t="str">
        <f t="shared" si="11"/>
        <v/>
      </c>
      <c r="AE19" s="1564" t="str">
        <f t="shared" si="12"/>
        <v/>
      </c>
      <c r="AG19" s="1564" t="str">
        <f t="shared" si="13"/>
        <v/>
      </c>
      <c r="AI19" s="1564" t="str">
        <f t="shared" si="14"/>
        <v/>
      </c>
      <c r="AK19" s="1564" t="str">
        <f t="shared" si="15"/>
        <v/>
      </c>
      <c r="AM19" s="1564" t="str">
        <f t="shared" si="16"/>
        <v/>
      </c>
      <c r="AO19" s="1564" t="str">
        <f t="shared" si="17"/>
        <v/>
      </c>
      <c r="AQ19" s="1564" t="str">
        <f t="shared" si="18"/>
        <v/>
      </c>
    </row>
    <row r="20" spans="1:43">
      <c r="A20" t="s">
        <v>746</v>
      </c>
      <c r="B20">
        <v>0.65114559976074704</v>
      </c>
      <c r="E20" s="1564" t="str">
        <f t="shared" si="0"/>
        <v/>
      </c>
      <c r="G20" s="1564" t="str">
        <f t="shared" si="0"/>
        <v/>
      </c>
      <c r="I20" s="1564" t="str">
        <f t="shared" si="1"/>
        <v/>
      </c>
      <c r="K20" s="1564" t="str">
        <f t="shared" si="2"/>
        <v/>
      </c>
      <c r="M20" s="1564" t="str">
        <f t="shared" si="3"/>
        <v/>
      </c>
      <c r="O20" s="1564" t="str">
        <f t="shared" si="4"/>
        <v/>
      </c>
      <c r="Q20" s="1564" t="str">
        <f t="shared" si="5"/>
        <v/>
      </c>
      <c r="S20" s="1564" t="str">
        <f t="shared" si="6"/>
        <v/>
      </c>
      <c r="U20" s="1564" t="str">
        <f t="shared" si="7"/>
        <v/>
      </c>
      <c r="W20" s="1564" t="str">
        <f t="shared" si="8"/>
        <v/>
      </c>
      <c r="Y20" s="1564" t="str">
        <f t="shared" si="9"/>
        <v/>
      </c>
      <c r="AA20" s="1564" t="str">
        <f t="shared" si="10"/>
        <v/>
      </c>
      <c r="AC20" s="1564" t="str">
        <f t="shared" si="11"/>
        <v/>
      </c>
      <c r="AE20" s="1564" t="str">
        <f t="shared" si="12"/>
        <v/>
      </c>
      <c r="AG20" s="1564" t="str">
        <f t="shared" si="13"/>
        <v/>
      </c>
      <c r="AI20" s="1564" t="str">
        <f t="shared" si="14"/>
        <v/>
      </c>
      <c r="AK20" s="1564" t="str">
        <f t="shared" si="15"/>
        <v/>
      </c>
      <c r="AM20" s="1564" t="str">
        <f t="shared" si="16"/>
        <v/>
      </c>
      <c r="AO20" s="1564" t="str">
        <f t="shared" si="17"/>
        <v/>
      </c>
      <c r="AQ20" s="1564" t="str">
        <f t="shared" si="18"/>
        <v/>
      </c>
    </row>
    <row r="21" spans="1:43">
      <c r="A21" t="s">
        <v>747</v>
      </c>
      <c r="E21" s="1564" t="str">
        <f t="shared" si="0"/>
        <v/>
      </c>
      <c r="G21" s="1564" t="str">
        <f t="shared" si="0"/>
        <v/>
      </c>
      <c r="I21" s="1564" t="str">
        <f t="shared" si="1"/>
        <v/>
      </c>
      <c r="K21" s="1564" t="str">
        <f t="shared" si="2"/>
        <v/>
      </c>
      <c r="M21" s="1564" t="str">
        <f t="shared" si="3"/>
        <v/>
      </c>
      <c r="O21" s="1564" t="str">
        <f t="shared" si="4"/>
        <v/>
      </c>
      <c r="Q21" s="1564" t="str">
        <f t="shared" si="5"/>
        <v/>
      </c>
      <c r="S21" s="1564" t="str">
        <f t="shared" si="6"/>
        <v/>
      </c>
      <c r="U21" s="1564" t="str">
        <f t="shared" si="7"/>
        <v/>
      </c>
      <c r="W21" s="1564" t="str">
        <f t="shared" si="8"/>
        <v/>
      </c>
      <c r="Y21" s="1564" t="str">
        <f t="shared" si="9"/>
        <v/>
      </c>
      <c r="AA21" s="1564" t="str">
        <f t="shared" si="10"/>
        <v/>
      </c>
      <c r="AC21" s="1564" t="str">
        <f t="shared" si="11"/>
        <v/>
      </c>
      <c r="AE21" s="1564" t="str">
        <f t="shared" si="12"/>
        <v/>
      </c>
      <c r="AG21" s="1564" t="str">
        <f t="shared" si="13"/>
        <v/>
      </c>
      <c r="AI21" s="1564" t="str">
        <f t="shared" si="14"/>
        <v/>
      </c>
      <c r="AK21" s="1564" t="str">
        <f t="shared" si="15"/>
        <v/>
      </c>
      <c r="AM21" s="1564" t="str">
        <f t="shared" si="16"/>
        <v/>
      </c>
      <c r="AO21" s="1564" t="str">
        <f t="shared" si="17"/>
        <v/>
      </c>
      <c r="AQ21" s="1564" t="str">
        <f t="shared" si="18"/>
        <v/>
      </c>
    </row>
    <row r="22" spans="1:43">
      <c r="A22" t="s">
        <v>748</v>
      </c>
      <c r="B22">
        <v>5.38</v>
      </c>
      <c r="D22">
        <v>13698</v>
      </c>
      <c r="E22" s="1564">
        <f t="shared" si="0"/>
        <v>2546.096654275093</v>
      </c>
      <c r="G22" s="1564" t="str">
        <f t="shared" si="0"/>
        <v/>
      </c>
      <c r="I22" s="1564" t="str">
        <f t="shared" si="1"/>
        <v/>
      </c>
      <c r="K22" s="1564" t="str">
        <f t="shared" si="2"/>
        <v/>
      </c>
      <c r="M22" s="1564" t="str">
        <f t="shared" si="3"/>
        <v/>
      </c>
      <c r="N22">
        <v>379</v>
      </c>
      <c r="O22" s="1564">
        <f t="shared" si="4"/>
        <v>70.446096654275095</v>
      </c>
      <c r="P22">
        <v>47</v>
      </c>
      <c r="Q22" s="1564">
        <f t="shared" si="5"/>
        <v>8.7360594795539033</v>
      </c>
      <c r="S22" s="1564" t="str">
        <f t="shared" si="6"/>
        <v/>
      </c>
      <c r="T22">
        <v>354.6</v>
      </c>
      <c r="U22" s="1564">
        <f t="shared" si="7"/>
        <v>65.910780669144984</v>
      </c>
      <c r="W22" s="1564" t="str">
        <f t="shared" si="8"/>
        <v/>
      </c>
      <c r="Y22" s="1564" t="str">
        <f t="shared" si="9"/>
        <v/>
      </c>
      <c r="AA22" s="1564" t="str">
        <f t="shared" si="10"/>
        <v/>
      </c>
      <c r="AC22" s="1564" t="str">
        <f t="shared" si="11"/>
        <v/>
      </c>
      <c r="AE22" s="1564" t="str">
        <f t="shared" si="12"/>
        <v/>
      </c>
      <c r="AG22" s="1564" t="str">
        <f t="shared" si="13"/>
        <v/>
      </c>
      <c r="AI22" s="1564" t="str">
        <f t="shared" si="14"/>
        <v/>
      </c>
      <c r="AJ22">
        <v>5567</v>
      </c>
      <c r="AK22" s="1564">
        <f t="shared" si="15"/>
        <v>1034.7583643122678</v>
      </c>
      <c r="AM22" s="1564" t="str">
        <f t="shared" si="16"/>
        <v/>
      </c>
      <c r="AN22">
        <v>3237</v>
      </c>
      <c r="AO22" s="1564">
        <f t="shared" si="17"/>
        <v>601.67286245353159</v>
      </c>
      <c r="AP22">
        <v>9584.6</v>
      </c>
      <c r="AQ22" s="1564">
        <f t="shared" si="18"/>
        <v>1781.5241635687732</v>
      </c>
    </row>
    <row r="23" spans="1:43">
      <c r="A23" t="s">
        <v>749</v>
      </c>
      <c r="B23">
        <v>2.5100000000000001E-2</v>
      </c>
      <c r="E23" s="1564" t="str">
        <f t="shared" si="0"/>
        <v/>
      </c>
      <c r="G23" s="1564" t="str">
        <f t="shared" si="0"/>
        <v/>
      </c>
      <c r="I23" s="1564" t="str">
        <f t="shared" si="1"/>
        <v/>
      </c>
      <c r="K23" s="1564" t="str">
        <f t="shared" si="2"/>
        <v/>
      </c>
      <c r="M23" s="1564" t="str">
        <f t="shared" si="3"/>
        <v/>
      </c>
      <c r="O23" s="1564" t="str">
        <f t="shared" si="4"/>
        <v/>
      </c>
      <c r="Q23" s="1564" t="str">
        <f t="shared" si="5"/>
        <v/>
      </c>
      <c r="S23" s="1564" t="str">
        <f t="shared" si="6"/>
        <v/>
      </c>
      <c r="U23" s="1564" t="str">
        <f t="shared" si="7"/>
        <v/>
      </c>
      <c r="W23" s="1564" t="str">
        <f t="shared" si="8"/>
        <v/>
      </c>
      <c r="Y23" s="1564" t="str">
        <f t="shared" si="9"/>
        <v/>
      </c>
      <c r="AA23" s="1564" t="str">
        <f t="shared" si="10"/>
        <v/>
      </c>
      <c r="AC23" s="1564" t="str">
        <f t="shared" si="11"/>
        <v/>
      </c>
      <c r="AE23" s="1564" t="str">
        <f t="shared" si="12"/>
        <v/>
      </c>
      <c r="AG23" s="1564" t="str">
        <f t="shared" si="13"/>
        <v/>
      </c>
      <c r="AI23" s="1564" t="str">
        <f t="shared" si="14"/>
        <v/>
      </c>
      <c r="AK23" s="1564" t="str">
        <f t="shared" si="15"/>
        <v/>
      </c>
      <c r="AM23" s="1564" t="str">
        <f t="shared" si="16"/>
        <v/>
      </c>
      <c r="AO23" s="1564" t="str">
        <f t="shared" si="17"/>
        <v/>
      </c>
      <c r="AQ23" s="1564" t="str">
        <f t="shared" si="18"/>
        <v/>
      </c>
    </row>
    <row r="24" spans="1:43">
      <c r="A24" t="s">
        <v>711</v>
      </c>
      <c r="B24">
        <v>15.03</v>
      </c>
      <c r="D24">
        <v>140654.38080000001</v>
      </c>
      <c r="E24" s="1564">
        <f t="shared" si="0"/>
        <v>9358.2422355289436</v>
      </c>
      <c r="G24" s="1564" t="str">
        <f t="shared" si="0"/>
        <v/>
      </c>
      <c r="I24" s="1564" t="str">
        <f t="shared" si="1"/>
        <v/>
      </c>
      <c r="K24" s="1564" t="str">
        <f t="shared" si="2"/>
        <v/>
      </c>
      <c r="M24" s="1564" t="str">
        <f t="shared" si="3"/>
        <v/>
      </c>
      <c r="O24" s="1564" t="str">
        <f t="shared" si="4"/>
        <v/>
      </c>
      <c r="Q24" s="1564" t="str">
        <f t="shared" si="5"/>
        <v/>
      </c>
      <c r="R24">
        <v>105.58</v>
      </c>
      <c r="S24" s="1564">
        <f t="shared" si="6"/>
        <v>7.024617431803061</v>
      </c>
      <c r="U24" s="1564" t="str">
        <f t="shared" si="7"/>
        <v/>
      </c>
      <c r="W24" s="1564" t="str">
        <f t="shared" si="8"/>
        <v/>
      </c>
      <c r="Y24" s="1564" t="str">
        <f t="shared" si="9"/>
        <v/>
      </c>
      <c r="Z24">
        <v>86616.23</v>
      </c>
      <c r="AA24" s="1564">
        <f t="shared" si="10"/>
        <v>5762.8895542248838</v>
      </c>
      <c r="AC24" s="1564" t="str">
        <f t="shared" si="11"/>
        <v/>
      </c>
      <c r="AD24">
        <v>-16336.9</v>
      </c>
      <c r="AE24" s="1564">
        <f t="shared" si="12"/>
        <v>-1086.952761144378</v>
      </c>
      <c r="AG24" s="1564" t="str">
        <f t="shared" si="13"/>
        <v/>
      </c>
      <c r="AI24" s="1564" t="str">
        <f t="shared" si="14"/>
        <v/>
      </c>
      <c r="AJ24">
        <v>3365.1</v>
      </c>
      <c r="AK24" s="1564">
        <f t="shared" si="15"/>
        <v>223.89221556886227</v>
      </c>
      <c r="AM24" s="1564" t="str">
        <f t="shared" si="16"/>
        <v/>
      </c>
      <c r="AO24" s="1564" t="str">
        <f t="shared" si="17"/>
        <v/>
      </c>
      <c r="AP24">
        <v>73750.009999999995</v>
      </c>
      <c r="AQ24" s="1564">
        <f t="shared" si="18"/>
        <v>4906.8536260811707</v>
      </c>
    </row>
    <row r="25" spans="1:43">
      <c r="B25">
        <v>14.822088676028701</v>
      </c>
      <c r="D25">
        <v>8772.19</v>
      </c>
      <c r="E25" s="1564">
        <f t="shared" si="0"/>
        <v>591.83224387174175</v>
      </c>
      <c r="G25" s="1564" t="str">
        <f t="shared" si="0"/>
        <v/>
      </c>
      <c r="I25" s="1564" t="str">
        <f t="shared" si="1"/>
        <v/>
      </c>
      <c r="K25" s="1564" t="str">
        <f t="shared" si="2"/>
        <v/>
      </c>
      <c r="M25" s="1564" t="str">
        <f t="shared" si="3"/>
        <v/>
      </c>
      <c r="O25" s="1564" t="str">
        <f t="shared" si="4"/>
        <v/>
      </c>
      <c r="P25">
        <v>39.950000000000003</v>
      </c>
      <c r="Q25" s="1564">
        <f t="shared" si="5"/>
        <v>2.6953016456182648</v>
      </c>
      <c r="R25">
        <v>6.65</v>
      </c>
      <c r="S25" s="1564">
        <f t="shared" si="6"/>
        <v>0.44865471698026183</v>
      </c>
      <c r="U25" s="1564" t="str">
        <f t="shared" si="7"/>
        <v/>
      </c>
      <c r="W25" s="1564" t="str">
        <f t="shared" si="8"/>
        <v/>
      </c>
      <c r="Y25" s="1564" t="str">
        <f t="shared" si="9"/>
        <v/>
      </c>
      <c r="AA25" s="1564" t="str">
        <f t="shared" si="10"/>
        <v/>
      </c>
      <c r="AC25" s="1564" t="str">
        <f t="shared" si="11"/>
        <v/>
      </c>
      <c r="AE25" s="1564" t="str">
        <f t="shared" si="12"/>
        <v/>
      </c>
      <c r="AG25" s="1564" t="str">
        <f t="shared" si="13"/>
        <v/>
      </c>
      <c r="AI25" s="1564" t="str">
        <f t="shared" si="14"/>
        <v/>
      </c>
      <c r="AJ25">
        <v>209.87</v>
      </c>
      <c r="AK25" s="1564">
        <f t="shared" si="15"/>
        <v>14.159273000398127</v>
      </c>
      <c r="AM25" s="1564" t="str">
        <f t="shared" si="16"/>
        <v/>
      </c>
      <c r="AO25" s="1564" t="str">
        <f t="shared" si="17"/>
        <v/>
      </c>
      <c r="AP25">
        <v>256.47000000000003</v>
      </c>
      <c r="AQ25" s="1564">
        <f t="shared" si="18"/>
        <v>17.303229362996657</v>
      </c>
    </row>
    <row r="26" spans="1:43">
      <c r="A26" t="s">
        <v>721</v>
      </c>
      <c r="B26">
        <v>10.31</v>
      </c>
      <c r="D26">
        <v>25220</v>
      </c>
      <c r="E26" s="1564">
        <f t="shared" si="0"/>
        <v>2446.1687681862268</v>
      </c>
      <c r="F26">
        <v>35386</v>
      </c>
      <c r="G26" s="1564">
        <f t="shared" si="0"/>
        <v>3432.2017458777882</v>
      </c>
      <c r="I26" s="1564" t="str">
        <f t="shared" si="1"/>
        <v/>
      </c>
      <c r="J26">
        <v>815</v>
      </c>
      <c r="K26" s="1564">
        <f t="shared" si="2"/>
        <v>79.049466537342383</v>
      </c>
      <c r="M26" s="1564" t="str">
        <f t="shared" si="3"/>
        <v/>
      </c>
      <c r="O26" s="1564" t="str">
        <f t="shared" si="4"/>
        <v/>
      </c>
      <c r="Q26" s="1564" t="str">
        <f t="shared" si="5"/>
        <v/>
      </c>
      <c r="R26">
        <v>255</v>
      </c>
      <c r="S26" s="1564">
        <f t="shared" si="6"/>
        <v>24.733268671193017</v>
      </c>
      <c r="T26">
        <v>1216</v>
      </c>
      <c r="U26" s="1564">
        <f t="shared" si="7"/>
        <v>117.94374393792434</v>
      </c>
      <c r="W26" s="1564" t="str">
        <f t="shared" si="8"/>
        <v/>
      </c>
      <c r="Y26" s="1564" t="str">
        <f t="shared" si="9"/>
        <v/>
      </c>
      <c r="Z26">
        <v>3486</v>
      </c>
      <c r="AA26" s="1564">
        <f t="shared" si="10"/>
        <v>338.11833171677984</v>
      </c>
      <c r="AC26" s="1564" t="str">
        <f t="shared" si="11"/>
        <v/>
      </c>
      <c r="AE26" s="1564" t="str">
        <f t="shared" si="12"/>
        <v/>
      </c>
      <c r="AG26" s="1564" t="str">
        <f t="shared" si="13"/>
        <v/>
      </c>
      <c r="AI26" s="1564" t="str">
        <f t="shared" si="14"/>
        <v/>
      </c>
      <c r="AJ26">
        <v>9230</v>
      </c>
      <c r="AK26" s="1564">
        <f t="shared" si="15"/>
        <v>895.24733268671184</v>
      </c>
      <c r="AM26" s="1564" t="str">
        <f t="shared" si="16"/>
        <v/>
      </c>
      <c r="AO26" s="1564" t="str">
        <f t="shared" si="17"/>
        <v/>
      </c>
      <c r="AP26">
        <v>50388</v>
      </c>
      <c r="AQ26" s="1564">
        <f t="shared" si="18"/>
        <v>4887.2938894277395</v>
      </c>
    </row>
    <row r="27" spans="1:43">
      <c r="A27" t="s">
        <v>716</v>
      </c>
      <c r="B27">
        <v>1.8835999999999999</v>
      </c>
      <c r="D27">
        <v>9471</v>
      </c>
      <c r="E27" s="1564">
        <f t="shared" si="0"/>
        <v>5028.1376088341476</v>
      </c>
      <c r="G27" s="1564" t="str">
        <f t="shared" si="0"/>
        <v/>
      </c>
      <c r="I27" s="1564" t="str">
        <f t="shared" si="1"/>
        <v/>
      </c>
      <c r="K27" s="1564" t="str">
        <f t="shared" si="2"/>
        <v/>
      </c>
      <c r="M27" s="1564" t="str">
        <f t="shared" si="3"/>
        <v/>
      </c>
      <c r="N27">
        <v>300</v>
      </c>
      <c r="O27" s="1564">
        <f t="shared" si="4"/>
        <v>159.26948396687195</v>
      </c>
      <c r="P27">
        <v>44</v>
      </c>
      <c r="Q27" s="1564">
        <f t="shared" si="5"/>
        <v>23.359524315141218</v>
      </c>
      <c r="R27">
        <v>94</v>
      </c>
      <c r="S27" s="1564">
        <f t="shared" si="6"/>
        <v>49.904438309619877</v>
      </c>
      <c r="U27" s="1564" t="str">
        <f t="shared" si="7"/>
        <v/>
      </c>
      <c r="W27" s="1564" t="str">
        <f t="shared" si="8"/>
        <v/>
      </c>
      <c r="Y27" s="1564" t="str">
        <f t="shared" si="9"/>
        <v/>
      </c>
      <c r="Z27">
        <v>54</v>
      </c>
      <c r="AA27" s="1564">
        <f t="shared" si="10"/>
        <v>28.668507114036952</v>
      </c>
      <c r="AC27" s="1564" t="str">
        <f t="shared" si="11"/>
        <v/>
      </c>
      <c r="AD27">
        <v>1803</v>
      </c>
      <c r="AE27" s="1564">
        <f t="shared" si="12"/>
        <v>957.20959864090048</v>
      </c>
      <c r="AG27" s="1564" t="str">
        <f t="shared" si="13"/>
        <v/>
      </c>
      <c r="AI27" s="1564" t="str">
        <f t="shared" si="14"/>
        <v/>
      </c>
      <c r="AJ27">
        <v>71</v>
      </c>
      <c r="AK27" s="1564">
        <f t="shared" si="15"/>
        <v>37.693777872159693</v>
      </c>
      <c r="AM27" s="1564" t="str">
        <f t="shared" si="16"/>
        <v/>
      </c>
      <c r="AO27" s="1564" t="str">
        <f t="shared" si="17"/>
        <v/>
      </c>
      <c r="AP27">
        <v>2366</v>
      </c>
      <c r="AQ27" s="1564">
        <f t="shared" si="18"/>
        <v>1256.1053302187302</v>
      </c>
    </row>
    <row r="28" spans="1:43">
      <c r="E28" s="1564" t="str">
        <f t="shared" si="0"/>
        <v/>
      </c>
      <c r="G28" s="1564" t="str">
        <f t="shared" si="0"/>
        <v/>
      </c>
      <c r="I28" s="1564" t="str">
        <f t="shared" si="1"/>
        <v/>
      </c>
      <c r="K28" s="1564" t="str">
        <f t="shared" si="2"/>
        <v/>
      </c>
      <c r="M28" s="1564" t="str">
        <f t="shared" si="3"/>
        <v/>
      </c>
      <c r="O28" s="1564" t="str">
        <f t="shared" si="4"/>
        <v/>
      </c>
      <c r="Q28" s="1564" t="str">
        <f t="shared" si="5"/>
        <v/>
      </c>
      <c r="S28" s="1564" t="str">
        <f t="shared" si="6"/>
        <v/>
      </c>
      <c r="U28" s="1564" t="str">
        <f t="shared" si="7"/>
        <v/>
      </c>
      <c r="W28" s="1564" t="str">
        <f t="shared" si="8"/>
        <v/>
      </c>
      <c r="Y28" s="1564" t="str">
        <f t="shared" si="9"/>
        <v/>
      </c>
      <c r="AA28" s="1564" t="str">
        <f t="shared" si="10"/>
        <v/>
      </c>
      <c r="AC28" s="1564" t="str">
        <f t="shared" si="11"/>
        <v/>
      </c>
      <c r="AE28" s="1564" t="str">
        <f t="shared" si="12"/>
        <v/>
      </c>
      <c r="AG28" s="1564" t="str">
        <f t="shared" si="13"/>
        <v/>
      </c>
      <c r="AI28" s="1564" t="str">
        <f t="shared" si="14"/>
        <v/>
      </c>
      <c r="AK28" s="1564" t="str">
        <f t="shared" si="15"/>
        <v/>
      </c>
      <c r="AM28" s="1564" t="str">
        <f t="shared" si="16"/>
        <v/>
      </c>
      <c r="AO28" s="1564" t="str">
        <f t="shared" si="17"/>
        <v/>
      </c>
      <c r="AQ28" s="1564" t="str">
        <f t="shared" si="18"/>
        <v/>
      </c>
    </row>
    <row r="29" spans="1:43">
      <c r="B29">
        <f>SUM(B12:B27)</f>
        <v>68.171160692477713</v>
      </c>
      <c r="E29" s="1564" t="str">
        <f t="shared" ref="E29:G44" si="19">IF(OR($B29=0,D29=0),"",D29/$B29)</f>
        <v/>
      </c>
      <c r="G29" s="1564" t="str">
        <f t="shared" si="19"/>
        <v/>
      </c>
      <c r="I29" s="1564" t="str">
        <f t="shared" si="1"/>
        <v/>
      </c>
      <c r="K29" s="1564" t="str">
        <f t="shared" si="2"/>
        <v/>
      </c>
      <c r="M29" s="1564" t="str">
        <f t="shared" si="3"/>
        <v/>
      </c>
      <c r="O29" s="1564" t="str">
        <f t="shared" si="4"/>
        <v/>
      </c>
      <c r="Q29" s="1564" t="str">
        <f t="shared" si="5"/>
        <v/>
      </c>
      <c r="S29" s="1564" t="str">
        <f t="shared" si="6"/>
        <v/>
      </c>
      <c r="U29" s="1564" t="str">
        <f t="shared" si="7"/>
        <v/>
      </c>
      <c r="W29" s="1564" t="str">
        <f t="shared" si="8"/>
        <v/>
      </c>
      <c r="Y29" s="1564" t="str">
        <f t="shared" si="9"/>
        <v/>
      </c>
      <c r="AA29" s="1564" t="str">
        <f t="shared" si="10"/>
        <v/>
      </c>
      <c r="AC29" s="1564" t="str">
        <f t="shared" si="11"/>
        <v/>
      </c>
      <c r="AE29" s="1564" t="str">
        <f t="shared" si="12"/>
        <v/>
      </c>
      <c r="AG29" s="1564" t="str">
        <f t="shared" si="13"/>
        <v/>
      </c>
      <c r="AI29" s="1564" t="str">
        <f t="shared" si="14"/>
        <v/>
      </c>
      <c r="AJ29">
        <f>SUM(AJ12:AJ27)</f>
        <v>34794.19</v>
      </c>
      <c r="AK29" s="1564"/>
      <c r="AM29" s="1564" t="str">
        <f t="shared" si="16"/>
        <v/>
      </c>
      <c r="AO29" s="1564" t="str">
        <f t="shared" si="17"/>
        <v/>
      </c>
      <c r="AQ29" s="1564" t="str">
        <f t="shared" si="18"/>
        <v/>
      </c>
    </row>
    <row r="30" spans="1:43">
      <c r="E30" s="1564" t="str">
        <f t="shared" si="19"/>
        <v/>
      </c>
      <c r="G30" s="1564" t="str">
        <f t="shared" si="19"/>
        <v/>
      </c>
      <c r="I30" s="1564" t="str">
        <f t="shared" si="1"/>
        <v/>
      </c>
      <c r="K30" s="1564" t="str">
        <f t="shared" si="2"/>
        <v/>
      </c>
      <c r="M30" s="1564" t="str">
        <f t="shared" si="3"/>
        <v/>
      </c>
      <c r="O30" s="1564" t="str">
        <f t="shared" si="4"/>
        <v/>
      </c>
      <c r="Q30" s="1564" t="str">
        <f t="shared" si="5"/>
        <v/>
      </c>
      <c r="S30" s="1564" t="str">
        <f t="shared" si="6"/>
        <v/>
      </c>
      <c r="U30" s="1564" t="str">
        <f t="shared" si="7"/>
        <v/>
      </c>
      <c r="W30" s="1564" t="str">
        <f t="shared" si="8"/>
        <v/>
      </c>
      <c r="Y30" s="1564" t="str">
        <f t="shared" si="9"/>
        <v/>
      </c>
      <c r="AA30" s="1564" t="str">
        <f t="shared" si="10"/>
        <v/>
      </c>
      <c r="AC30" s="1564" t="str">
        <f t="shared" si="11"/>
        <v/>
      </c>
      <c r="AE30" s="1564" t="str">
        <f t="shared" si="12"/>
        <v/>
      </c>
      <c r="AG30" s="1564" t="str">
        <f t="shared" si="13"/>
        <v/>
      </c>
      <c r="AI30" s="1564" t="str">
        <f t="shared" si="14"/>
        <v/>
      </c>
      <c r="AJ30">
        <f>AJ29/B29</f>
        <v>510.39456636153972</v>
      </c>
      <c r="AK30" s="1564" t="str">
        <f t="shared" si="15"/>
        <v/>
      </c>
      <c r="AM30" s="1564" t="str">
        <f t="shared" si="16"/>
        <v/>
      </c>
      <c r="AO30" s="1564" t="str">
        <f t="shared" si="17"/>
        <v/>
      </c>
      <c r="AQ30" s="1564" t="str">
        <f t="shared" si="18"/>
        <v/>
      </c>
    </row>
    <row r="31" spans="1:43">
      <c r="E31" s="1564" t="str">
        <f t="shared" si="19"/>
        <v/>
      </c>
      <c r="G31" s="1564" t="str">
        <f t="shared" si="19"/>
        <v/>
      </c>
      <c r="I31" s="1564" t="str">
        <f t="shared" si="1"/>
        <v/>
      </c>
      <c r="K31" s="1564" t="str">
        <f t="shared" si="2"/>
        <v/>
      </c>
      <c r="M31" s="1564" t="str">
        <f t="shared" si="3"/>
        <v/>
      </c>
      <c r="O31" s="1564" t="str">
        <f t="shared" si="4"/>
        <v/>
      </c>
      <c r="Q31" s="1564" t="str">
        <f t="shared" si="5"/>
        <v/>
      </c>
      <c r="S31" s="1564" t="str">
        <f t="shared" si="6"/>
        <v/>
      </c>
      <c r="U31" s="1564" t="str">
        <f t="shared" si="7"/>
        <v/>
      </c>
      <c r="W31" s="1564" t="str">
        <f t="shared" si="8"/>
        <v/>
      </c>
      <c r="Y31" s="1564" t="str">
        <f t="shared" si="9"/>
        <v/>
      </c>
      <c r="AA31" s="1564" t="str">
        <f t="shared" si="10"/>
        <v/>
      </c>
      <c r="AC31" s="1564" t="str">
        <f t="shared" si="11"/>
        <v/>
      </c>
      <c r="AE31" s="1564" t="str">
        <f t="shared" si="12"/>
        <v/>
      </c>
      <c r="AG31" s="1564" t="str">
        <f t="shared" si="13"/>
        <v/>
      </c>
      <c r="AI31" s="1564" t="str">
        <f t="shared" si="14"/>
        <v/>
      </c>
      <c r="AK31" s="1564" t="str">
        <f t="shared" si="15"/>
        <v/>
      </c>
      <c r="AM31" s="1564" t="str">
        <f t="shared" si="16"/>
        <v/>
      </c>
      <c r="AO31" s="1564" t="str">
        <f t="shared" si="17"/>
        <v/>
      </c>
      <c r="AQ31" s="1564" t="str">
        <f t="shared" si="18"/>
        <v/>
      </c>
    </row>
    <row r="32" spans="1:43">
      <c r="E32" s="1564" t="str">
        <f t="shared" si="19"/>
        <v/>
      </c>
      <c r="G32" s="1564" t="str">
        <f t="shared" si="19"/>
        <v/>
      </c>
      <c r="I32" s="1564" t="str">
        <f t="shared" si="1"/>
        <v/>
      </c>
      <c r="K32" s="1564" t="str">
        <f t="shared" si="2"/>
        <v/>
      </c>
      <c r="M32" s="1564" t="str">
        <f t="shared" si="3"/>
        <v/>
      </c>
      <c r="O32" s="1564" t="str">
        <f t="shared" si="4"/>
        <v/>
      </c>
      <c r="Q32" s="1564" t="str">
        <f t="shared" si="5"/>
        <v/>
      </c>
      <c r="S32" s="1564" t="str">
        <f t="shared" si="6"/>
        <v/>
      </c>
      <c r="U32" s="1564" t="str">
        <f t="shared" si="7"/>
        <v/>
      </c>
      <c r="W32" s="1564" t="str">
        <f t="shared" si="8"/>
        <v/>
      </c>
      <c r="Y32" s="1564" t="str">
        <f t="shared" si="9"/>
        <v/>
      </c>
      <c r="AA32" s="1564" t="str">
        <f t="shared" si="10"/>
        <v/>
      </c>
      <c r="AC32" s="1564" t="str">
        <f t="shared" si="11"/>
        <v/>
      </c>
      <c r="AE32" s="1564" t="str">
        <f t="shared" si="12"/>
        <v/>
      </c>
      <c r="AG32" s="1564" t="str">
        <f t="shared" si="13"/>
        <v/>
      </c>
      <c r="AI32" s="1564" t="str">
        <f t="shared" si="14"/>
        <v/>
      </c>
      <c r="AK32" s="1564" t="str">
        <f t="shared" si="15"/>
        <v/>
      </c>
      <c r="AM32" s="1564" t="str">
        <f t="shared" si="16"/>
        <v/>
      </c>
      <c r="AO32" s="1564" t="str">
        <f t="shared" si="17"/>
        <v/>
      </c>
      <c r="AQ32" s="1564" t="str">
        <f t="shared" si="18"/>
        <v/>
      </c>
    </row>
    <row r="33" spans="5:43">
      <c r="E33" s="1564" t="str">
        <f t="shared" si="19"/>
        <v/>
      </c>
      <c r="G33" s="1564" t="str">
        <f t="shared" si="19"/>
        <v/>
      </c>
      <c r="I33" s="1564" t="str">
        <f t="shared" si="1"/>
        <v/>
      </c>
      <c r="K33" s="1564" t="str">
        <f t="shared" si="2"/>
        <v/>
      </c>
      <c r="M33" s="1564" t="str">
        <f t="shared" si="3"/>
        <v/>
      </c>
      <c r="O33" s="1564" t="str">
        <f t="shared" si="4"/>
        <v/>
      </c>
      <c r="Q33" s="1564" t="str">
        <f t="shared" si="5"/>
        <v/>
      </c>
      <c r="S33" s="1564" t="str">
        <f t="shared" si="6"/>
        <v/>
      </c>
      <c r="U33" s="1564" t="str">
        <f t="shared" si="7"/>
        <v/>
      </c>
      <c r="W33" s="1564" t="str">
        <f t="shared" si="8"/>
        <v/>
      </c>
      <c r="Y33" s="1564" t="str">
        <f t="shared" si="9"/>
        <v/>
      </c>
      <c r="AA33" s="1564" t="str">
        <f t="shared" si="10"/>
        <v/>
      </c>
      <c r="AC33" s="1564" t="str">
        <f t="shared" si="11"/>
        <v/>
      </c>
      <c r="AE33" s="1564" t="str">
        <f t="shared" si="12"/>
        <v/>
      </c>
      <c r="AG33" s="1564" t="str">
        <f t="shared" si="13"/>
        <v/>
      </c>
      <c r="AI33" s="1564" t="str">
        <f t="shared" si="14"/>
        <v/>
      </c>
      <c r="AK33" s="1564" t="str">
        <f t="shared" si="15"/>
        <v/>
      </c>
      <c r="AM33" s="1564" t="str">
        <f t="shared" si="16"/>
        <v/>
      </c>
      <c r="AO33" s="1564" t="str">
        <f t="shared" si="17"/>
        <v/>
      </c>
      <c r="AQ33" s="1564" t="str">
        <f t="shared" si="18"/>
        <v/>
      </c>
    </row>
    <row r="34" spans="5:43">
      <c r="E34" s="1564" t="str">
        <f t="shared" si="19"/>
        <v/>
      </c>
      <c r="G34" s="1564" t="str">
        <f t="shared" si="19"/>
        <v/>
      </c>
      <c r="I34" s="1564" t="str">
        <f t="shared" si="1"/>
        <v/>
      </c>
      <c r="K34" s="1564" t="str">
        <f t="shared" si="2"/>
        <v/>
      </c>
      <c r="M34" s="1564" t="str">
        <f t="shared" si="3"/>
        <v/>
      </c>
      <c r="O34" s="1564" t="str">
        <f t="shared" si="4"/>
        <v/>
      </c>
      <c r="Q34" s="1564" t="str">
        <f t="shared" si="5"/>
        <v/>
      </c>
      <c r="S34" s="1564" t="str">
        <f t="shared" si="6"/>
        <v/>
      </c>
      <c r="U34" s="1564" t="str">
        <f t="shared" si="7"/>
        <v/>
      </c>
      <c r="W34" s="1564" t="str">
        <f t="shared" si="8"/>
        <v/>
      </c>
      <c r="Y34" s="1564" t="str">
        <f t="shared" si="9"/>
        <v/>
      </c>
      <c r="AA34" s="1564" t="str">
        <f t="shared" si="10"/>
        <v/>
      </c>
      <c r="AC34" s="1564" t="str">
        <f t="shared" si="11"/>
        <v/>
      </c>
      <c r="AE34" s="1564" t="str">
        <f t="shared" si="12"/>
        <v/>
      </c>
      <c r="AG34" s="1564" t="str">
        <f t="shared" si="13"/>
        <v/>
      </c>
      <c r="AI34" s="1564" t="str">
        <f t="shared" si="14"/>
        <v/>
      </c>
      <c r="AK34" s="1564" t="str">
        <f t="shared" si="15"/>
        <v/>
      </c>
      <c r="AM34" s="1564" t="str">
        <f t="shared" si="16"/>
        <v/>
      </c>
      <c r="AO34" s="1564" t="str">
        <f t="shared" si="17"/>
        <v/>
      </c>
      <c r="AQ34" s="1564" t="str">
        <f t="shared" si="18"/>
        <v/>
      </c>
    </row>
    <row r="35" spans="5:43">
      <c r="E35" s="1564" t="str">
        <f t="shared" si="19"/>
        <v/>
      </c>
      <c r="G35" s="1564" t="str">
        <f t="shared" si="19"/>
        <v/>
      </c>
      <c r="I35" s="1564" t="str">
        <f t="shared" si="1"/>
        <v/>
      </c>
      <c r="K35" s="1564" t="str">
        <f t="shared" si="2"/>
        <v/>
      </c>
      <c r="M35" s="1564" t="str">
        <f t="shared" si="3"/>
        <v/>
      </c>
      <c r="O35" s="1564" t="str">
        <f t="shared" si="4"/>
        <v/>
      </c>
      <c r="Q35" s="1564" t="str">
        <f t="shared" si="5"/>
        <v/>
      </c>
      <c r="S35" s="1564" t="str">
        <f t="shared" si="6"/>
        <v/>
      </c>
      <c r="U35" s="1564" t="str">
        <f t="shared" si="7"/>
        <v/>
      </c>
      <c r="W35" s="1564" t="str">
        <f t="shared" si="8"/>
        <v/>
      </c>
      <c r="Y35" s="1564" t="str">
        <f t="shared" si="9"/>
        <v/>
      </c>
      <c r="AA35" s="1564" t="str">
        <f t="shared" si="10"/>
        <v/>
      </c>
      <c r="AC35" s="1564" t="str">
        <f t="shared" si="11"/>
        <v/>
      </c>
      <c r="AE35" s="1564" t="str">
        <f t="shared" si="12"/>
        <v/>
      </c>
      <c r="AG35" s="1564" t="str">
        <f t="shared" si="13"/>
        <v/>
      </c>
      <c r="AI35" s="1564" t="str">
        <f t="shared" si="14"/>
        <v/>
      </c>
      <c r="AK35" s="1564" t="str">
        <f t="shared" si="15"/>
        <v/>
      </c>
      <c r="AM35" s="1564" t="str">
        <f t="shared" si="16"/>
        <v/>
      </c>
      <c r="AO35" s="1564" t="str">
        <f t="shared" si="17"/>
        <v/>
      </c>
      <c r="AQ35" s="1564" t="str">
        <f t="shared" si="18"/>
        <v/>
      </c>
    </row>
    <row r="36" spans="5:43">
      <c r="E36" s="1564" t="str">
        <f t="shared" si="19"/>
        <v/>
      </c>
      <c r="G36" s="1564" t="str">
        <f t="shared" si="19"/>
        <v/>
      </c>
      <c r="I36" s="1564" t="str">
        <f t="shared" si="1"/>
        <v/>
      </c>
      <c r="K36" s="1564" t="str">
        <f t="shared" si="2"/>
        <v/>
      </c>
      <c r="M36" s="1564" t="str">
        <f t="shared" si="3"/>
        <v/>
      </c>
      <c r="O36" s="1564" t="str">
        <f t="shared" si="4"/>
        <v/>
      </c>
      <c r="Q36" s="1564" t="str">
        <f t="shared" si="5"/>
        <v/>
      </c>
      <c r="S36" s="1564" t="str">
        <f t="shared" si="6"/>
        <v/>
      </c>
      <c r="U36" s="1564" t="str">
        <f t="shared" si="7"/>
        <v/>
      </c>
      <c r="W36" s="1564" t="str">
        <f t="shared" si="8"/>
        <v/>
      </c>
      <c r="Y36" s="1564" t="str">
        <f t="shared" si="9"/>
        <v/>
      </c>
      <c r="AA36" s="1564" t="str">
        <f t="shared" si="10"/>
        <v/>
      </c>
      <c r="AC36" s="1564" t="str">
        <f t="shared" si="11"/>
        <v/>
      </c>
      <c r="AE36" s="1564" t="str">
        <f t="shared" si="12"/>
        <v/>
      </c>
      <c r="AG36" s="1564" t="str">
        <f t="shared" si="13"/>
        <v/>
      </c>
      <c r="AI36" s="1564" t="str">
        <f t="shared" si="14"/>
        <v/>
      </c>
      <c r="AK36" s="1564" t="str">
        <f t="shared" si="15"/>
        <v/>
      </c>
      <c r="AM36" s="1564" t="str">
        <f t="shared" si="16"/>
        <v/>
      </c>
      <c r="AO36" s="1564" t="str">
        <f t="shared" si="17"/>
        <v/>
      </c>
      <c r="AQ36" s="1564" t="str">
        <f t="shared" si="18"/>
        <v/>
      </c>
    </row>
    <row r="37" spans="5:43">
      <c r="E37" s="1564" t="str">
        <f t="shared" si="19"/>
        <v/>
      </c>
      <c r="G37" s="1564" t="str">
        <f t="shared" si="19"/>
        <v/>
      </c>
      <c r="I37" s="1564" t="str">
        <f t="shared" si="1"/>
        <v/>
      </c>
      <c r="K37" s="1564" t="str">
        <f t="shared" si="2"/>
        <v/>
      </c>
      <c r="M37" s="1564" t="str">
        <f t="shared" si="3"/>
        <v/>
      </c>
      <c r="O37" s="1564" t="str">
        <f t="shared" si="4"/>
        <v/>
      </c>
      <c r="Q37" s="1564" t="str">
        <f t="shared" si="5"/>
        <v/>
      </c>
      <c r="S37" s="1564" t="str">
        <f t="shared" si="6"/>
        <v/>
      </c>
      <c r="U37" s="1564" t="str">
        <f t="shared" si="7"/>
        <v/>
      </c>
      <c r="W37" s="1564" t="str">
        <f t="shared" si="8"/>
        <v/>
      </c>
      <c r="Y37" s="1564" t="str">
        <f t="shared" si="9"/>
        <v/>
      </c>
      <c r="AA37" s="1564" t="str">
        <f t="shared" si="10"/>
        <v/>
      </c>
      <c r="AC37" s="1564" t="str">
        <f t="shared" si="11"/>
        <v/>
      </c>
      <c r="AE37" s="1564" t="str">
        <f t="shared" si="12"/>
        <v/>
      </c>
      <c r="AG37" s="1564" t="str">
        <f t="shared" si="13"/>
        <v/>
      </c>
      <c r="AI37" s="1564" t="str">
        <f t="shared" si="14"/>
        <v/>
      </c>
      <c r="AK37" s="1564" t="str">
        <f t="shared" si="15"/>
        <v/>
      </c>
      <c r="AM37" s="1564" t="str">
        <f t="shared" si="16"/>
        <v/>
      </c>
      <c r="AO37" s="1564" t="str">
        <f t="shared" si="17"/>
        <v/>
      </c>
      <c r="AQ37" s="1564" t="str">
        <f t="shared" si="18"/>
        <v/>
      </c>
    </row>
    <row r="38" spans="5:43">
      <c r="E38" s="1564" t="str">
        <f t="shared" si="19"/>
        <v/>
      </c>
      <c r="G38" s="1564" t="str">
        <f t="shared" si="19"/>
        <v/>
      </c>
      <c r="I38" s="1564" t="str">
        <f t="shared" si="1"/>
        <v/>
      </c>
      <c r="K38" s="1564" t="str">
        <f t="shared" si="2"/>
        <v/>
      </c>
      <c r="M38" s="1564" t="str">
        <f t="shared" si="3"/>
        <v/>
      </c>
      <c r="O38" s="1564" t="str">
        <f t="shared" si="4"/>
        <v/>
      </c>
      <c r="Q38" s="1564" t="str">
        <f t="shared" si="5"/>
        <v/>
      </c>
      <c r="S38" s="1564" t="str">
        <f t="shared" si="6"/>
        <v/>
      </c>
      <c r="U38" s="1564" t="str">
        <f t="shared" si="7"/>
        <v/>
      </c>
      <c r="W38" s="1564" t="str">
        <f t="shared" si="8"/>
        <v/>
      </c>
      <c r="Y38" s="1564" t="str">
        <f t="shared" si="9"/>
        <v/>
      </c>
      <c r="AA38" s="1564" t="str">
        <f t="shared" si="10"/>
        <v/>
      </c>
      <c r="AC38" s="1564" t="str">
        <f t="shared" si="11"/>
        <v/>
      </c>
      <c r="AE38" s="1564" t="str">
        <f t="shared" si="12"/>
        <v/>
      </c>
      <c r="AG38" s="1564" t="str">
        <f t="shared" si="13"/>
        <v/>
      </c>
      <c r="AI38" s="1564" t="str">
        <f t="shared" si="14"/>
        <v/>
      </c>
      <c r="AK38" s="1564" t="str">
        <f t="shared" si="15"/>
        <v/>
      </c>
      <c r="AM38" s="1564" t="str">
        <f t="shared" si="16"/>
        <v/>
      </c>
      <c r="AO38" s="1564" t="str">
        <f t="shared" si="17"/>
        <v/>
      </c>
      <c r="AQ38" s="1564" t="str">
        <f t="shared" si="18"/>
        <v/>
      </c>
    </row>
    <row r="39" spans="5:43">
      <c r="E39" s="1564" t="str">
        <f t="shared" si="19"/>
        <v/>
      </c>
      <c r="G39" s="1564" t="str">
        <f t="shared" si="19"/>
        <v/>
      </c>
      <c r="I39" s="1564" t="str">
        <f t="shared" si="1"/>
        <v/>
      </c>
      <c r="K39" s="1564" t="str">
        <f t="shared" si="2"/>
        <v/>
      </c>
      <c r="M39" s="1564" t="str">
        <f t="shared" si="3"/>
        <v/>
      </c>
      <c r="O39" s="1564" t="str">
        <f t="shared" si="4"/>
        <v/>
      </c>
      <c r="Q39" s="1564" t="str">
        <f t="shared" si="5"/>
        <v/>
      </c>
      <c r="S39" s="1564" t="str">
        <f t="shared" si="6"/>
        <v/>
      </c>
      <c r="U39" s="1564" t="str">
        <f t="shared" si="7"/>
        <v/>
      </c>
      <c r="W39" s="1564" t="str">
        <f t="shared" si="8"/>
        <v/>
      </c>
      <c r="Y39" s="1564" t="str">
        <f t="shared" si="9"/>
        <v/>
      </c>
      <c r="AA39" s="1564" t="str">
        <f t="shared" si="10"/>
        <v/>
      </c>
      <c r="AC39" s="1564" t="str">
        <f t="shared" si="11"/>
        <v/>
      </c>
      <c r="AE39" s="1564" t="str">
        <f t="shared" si="12"/>
        <v/>
      </c>
      <c r="AG39" s="1564" t="str">
        <f t="shared" si="13"/>
        <v/>
      </c>
      <c r="AI39" s="1564" t="str">
        <f t="shared" si="14"/>
        <v/>
      </c>
      <c r="AK39" s="1564" t="str">
        <f t="shared" si="15"/>
        <v/>
      </c>
      <c r="AM39" s="1564" t="str">
        <f t="shared" si="16"/>
        <v/>
      </c>
      <c r="AO39" s="1564" t="str">
        <f t="shared" si="17"/>
        <v/>
      </c>
      <c r="AQ39" s="1564" t="str">
        <f t="shared" si="18"/>
        <v/>
      </c>
    </row>
    <row r="40" spans="5:43">
      <c r="E40" s="1564" t="str">
        <f t="shared" si="19"/>
        <v/>
      </c>
      <c r="G40" s="1564" t="str">
        <f t="shared" si="19"/>
        <v/>
      </c>
      <c r="I40" s="1564" t="str">
        <f t="shared" si="1"/>
        <v/>
      </c>
      <c r="K40" s="1564" t="str">
        <f t="shared" si="2"/>
        <v/>
      </c>
      <c r="M40" s="1564" t="str">
        <f t="shared" si="3"/>
        <v/>
      </c>
      <c r="O40" s="1564" t="str">
        <f t="shared" si="4"/>
        <v/>
      </c>
      <c r="Q40" s="1564" t="str">
        <f t="shared" si="5"/>
        <v/>
      </c>
      <c r="S40" s="1564" t="str">
        <f t="shared" si="6"/>
        <v/>
      </c>
      <c r="U40" s="1564" t="str">
        <f t="shared" si="7"/>
        <v/>
      </c>
      <c r="W40" s="1564" t="str">
        <f t="shared" si="8"/>
        <v/>
      </c>
      <c r="Y40" s="1564" t="str">
        <f t="shared" si="9"/>
        <v/>
      </c>
      <c r="AA40" s="1564" t="str">
        <f t="shared" si="10"/>
        <v/>
      </c>
      <c r="AC40" s="1564" t="str">
        <f t="shared" si="11"/>
        <v/>
      </c>
      <c r="AE40" s="1564" t="str">
        <f t="shared" si="12"/>
        <v/>
      </c>
      <c r="AG40" s="1564" t="str">
        <f t="shared" si="13"/>
        <v/>
      </c>
      <c r="AI40" s="1564" t="str">
        <f t="shared" si="14"/>
        <v/>
      </c>
      <c r="AK40" s="1564" t="str">
        <f t="shared" si="15"/>
        <v/>
      </c>
      <c r="AM40" s="1564" t="str">
        <f t="shared" si="16"/>
        <v/>
      </c>
      <c r="AO40" s="1564" t="str">
        <f t="shared" si="17"/>
        <v/>
      </c>
      <c r="AQ40" s="1564" t="str">
        <f t="shared" si="18"/>
        <v/>
      </c>
    </row>
    <row r="41" spans="5:43">
      <c r="E41" s="1564" t="str">
        <f t="shared" si="19"/>
        <v/>
      </c>
      <c r="G41" s="1564" t="str">
        <f t="shared" si="19"/>
        <v/>
      </c>
      <c r="I41" s="1564" t="str">
        <f t="shared" si="1"/>
        <v/>
      </c>
      <c r="K41" s="1564" t="str">
        <f t="shared" si="2"/>
        <v/>
      </c>
      <c r="M41" s="1564" t="str">
        <f t="shared" si="3"/>
        <v/>
      </c>
      <c r="O41" s="1564" t="str">
        <f t="shared" si="4"/>
        <v/>
      </c>
      <c r="Q41" s="1564" t="str">
        <f t="shared" si="5"/>
        <v/>
      </c>
      <c r="S41" s="1564" t="str">
        <f t="shared" si="6"/>
        <v/>
      </c>
      <c r="U41" s="1564" t="str">
        <f t="shared" si="7"/>
        <v/>
      </c>
      <c r="W41" s="1564" t="str">
        <f t="shared" si="8"/>
        <v/>
      </c>
      <c r="Y41" s="1564" t="str">
        <f t="shared" si="9"/>
        <v/>
      </c>
      <c r="AA41" s="1564" t="str">
        <f t="shared" si="10"/>
        <v/>
      </c>
      <c r="AC41" s="1564" t="str">
        <f t="shared" si="11"/>
        <v/>
      </c>
      <c r="AE41" s="1564" t="str">
        <f t="shared" si="12"/>
        <v/>
      </c>
      <c r="AG41" s="1564" t="str">
        <f t="shared" si="13"/>
        <v/>
      </c>
      <c r="AI41" s="1564" t="str">
        <f t="shared" si="14"/>
        <v/>
      </c>
      <c r="AK41" s="1564" t="str">
        <f t="shared" si="15"/>
        <v/>
      </c>
      <c r="AM41" s="1564" t="str">
        <f t="shared" si="16"/>
        <v/>
      </c>
      <c r="AO41" s="1564" t="str">
        <f t="shared" si="17"/>
        <v/>
      </c>
      <c r="AQ41" s="1564" t="str">
        <f t="shared" si="18"/>
        <v/>
      </c>
    </row>
    <row r="42" spans="5:43">
      <c r="E42" s="1564" t="str">
        <f t="shared" si="19"/>
        <v/>
      </c>
      <c r="G42" s="1564" t="str">
        <f t="shared" si="19"/>
        <v/>
      </c>
      <c r="I42" s="1564" t="str">
        <f t="shared" si="1"/>
        <v/>
      </c>
      <c r="K42" s="1564" t="str">
        <f t="shared" si="2"/>
        <v/>
      </c>
      <c r="M42" s="1564" t="str">
        <f t="shared" si="3"/>
        <v/>
      </c>
      <c r="O42" s="1564" t="str">
        <f t="shared" si="4"/>
        <v/>
      </c>
      <c r="Q42" s="1564" t="str">
        <f t="shared" si="5"/>
        <v/>
      </c>
      <c r="S42" s="1564" t="str">
        <f t="shared" si="6"/>
        <v/>
      </c>
      <c r="U42" s="1564" t="str">
        <f t="shared" si="7"/>
        <v/>
      </c>
      <c r="W42" s="1564" t="str">
        <f t="shared" si="8"/>
        <v/>
      </c>
      <c r="Y42" s="1564" t="str">
        <f t="shared" si="9"/>
        <v/>
      </c>
      <c r="AA42" s="1564" t="str">
        <f t="shared" si="10"/>
        <v/>
      </c>
      <c r="AC42" s="1564" t="str">
        <f t="shared" si="11"/>
        <v/>
      </c>
      <c r="AE42" s="1564" t="str">
        <f t="shared" si="12"/>
        <v/>
      </c>
      <c r="AG42" s="1564" t="str">
        <f t="shared" si="13"/>
        <v/>
      </c>
      <c r="AI42" s="1564" t="str">
        <f t="shared" si="14"/>
        <v/>
      </c>
      <c r="AK42" s="1564" t="str">
        <f t="shared" si="15"/>
        <v/>
      </c>
      <c r="AM42" s="1564" t="str">
        <f t="shared" si="16"/>
        <v/>
      </c>
      <c r="AO42" s="1564" t="str">
        <f t="shared" si="17"/>
        <v/>
      </c>
      <c r="AQ42" s="1564" t="str">
        <f t="shared" si="18"/>
        <v/>
      </c>
    </row>
    <row r="43" spans="5:43">
      <c r="E43" s="1564" t="str">
        <f t="shared" si="19"/>
        <v/>
      </c>
      <c r="G43" s="1564" t="str">
        <f t="shared" si="19"/>
        <v/>
      </c>
      <c r="I43" s="1564" t="str">
        <f t="shared" si="1"/>
        <v/>
      </c>
      <c r="K43" s="1564" t="str">
        <f t="shared" si="2"/>
        <v/>
      </c>
      <c r="M43" s="1564" t="str">
        <f t="shared" si="3"/>
        <v/>
      </c>
      <c r="O43" s="1564" t="str">
        <f t="shared" si="4"/>
        <v/>
      </c>
      <c r="Q43" s="1564" t="str">
        <f t="shared" si="5"/>
        <v/>
      </c>
      <c r="S43" s="1564" t="str">
        <f t="shared" si="6"/>
        <v/>
      </c>
      <c r="U43" s="1564" t="str">
        <f t="shared" si="7"/>
        <v/>
      </c>
      <c r="W43" s="1564" t="str">
        <f t="shared" si="8"/>
        <v/>
      </c>
      <c r="Y43" s="1564" t="str">
        <f t="shared" si="9"/>
        <v/>
      </c>
      <c r="AA43" s="1564" t="str">
        <f t="shared" si="10"/>
        <v/>
      </c>
      <c r="AC43" s="1564" t="str">
        <f t="shared" si="11"/>
        <v/>
      </c>
      <c r="AE43" s="1564" t="str">
        <f t="shared" si="12"/>
        <v/>
      </c>
      <c r="AG43" s="1564" t="str">
        <f t="shared" si="13"/>
        <v/>
      </c>
      <c r="AI43" s="1564" t="str">
        <f t="shared" si="14"/>
        <v/>
      </c>
      <c r="AK43" s="1564" t="str">
        <f t="shared" si="15"/>
        <v/>
      </c>
      <c r="AM43" s="1564" t="str">
        <f t="shared" si="16"/>
        <v/>
      </c>
      <c r="AO43" s="1564" t="str">
        <f t="shared" si="17"/>
        <v/>
      </c>
      <c r="AQ43" s="1564" t="str">
        <f t="shared" si="18"/>
        <v/>
      </c>
    </row>
    <row r="44" spans="5:43">
      <c r="E44" s="1564" t="str">
        <f t="shared" si="19"/>
        <v/>
      </c>
      <c r="G44" s="1564" t="str">
        <f t="shared" si="19"/>
        <v/>
      </c>
      <c r="I44" s="1564" t="str">
        <f t="shared" si="1"/>
        <v/>
      </c>
      <c r="K44" s="1564" t="str">
        <f t="shared" si="2"/>
        <v/>
      </c>
      <c r="M44" s="1564" t="str">
        <f t="shared" si="3"/>
        <v/>
      </c>
      <c r="O44" s="1564" t="str">
        <f t="shared" si="4"/>
        <v/>
      </c>
      <c r="Q44" s="1564" t="str">
        <f t="shared" si="5"/>
        <v/>
      </c>
      <c r="S44" s="1564" t="str">
        <f t="shared" si="6"/>
        <v/>
      </c>
      <c r="U44" s="1564" t="str">
        <f t="shared" si="7"/>
        <v/>
      </c>
      <c r="W44" s="1564" t="str">
        <f t="shared" si="8"/>
        <v/>
      </c>
      <c r="Y44" s="1564" t="str">
        <f t="shared" si="9"/>
        <v/>
      </c>
      <c r="AA44" s="1564" t="str">
        <f t="shared" si="10"/>
        <v/>
      </c>
      <c r="AC44" s="1564" t="str">
        <f t="shared" si="11"/>
        <v/>
      </c>
      <c r="AE44" s="1564" t="str">
        <f t="shared" si="12"/>
        <v/>
      </c>
      <c r="AG44" s="1564" t="str">
        <f t="shared" si="13"/>
        <v/>
      </c>
      <c r="AI44" s="1564" t="str">
        <f t="shared" si="14"/>
        <v/>
      </c>
      <c r="AK44" s="1564" t="str">
        <f t="shared" si="15"/>
        <v/>
      </c>
      <c r="AM44" s="1564" t="str">
        <f t="shared" si="16"/>
        <v/>
      </c>
      <c r="AO44" s="1564" t="str">
        <f t="shared" si="17"/>
        <v/>
      </c>
      <c r="AQ44" s="1564" t="str">
        <f t="shared" si="18"/>
        <v/>
      </c>
    </row>
    <row r="45" spans="5:43">
      <c r="E45" s="1564" t="str">
        <f t="shared" ref="E45:G60" si="20">IF(OR($B45=0,D45=0),"",D45/$B45)</f>
        <v/>
      </c>
      <c r="G45" s="1564" t="str">
        <f t="shared" si="20"/>
        <v/>
      </c>
      <c r="I45" s="1564" t="str">
        <f t="shared" si="1"/>
        <v/>
      </c>
      <c r="K45" s="1564" t="str">
        <f t="shared" si="2"/>
        <v/>
      </c>
      <c r="M45" s="1564" t="str">
        <f t="shared" si="3"/>
        <v/>
      </c>
      <c r="O45" s="1564" t="str">
        <f t="shared" si="4"/>
        <v/>
      </c>
      <c r="Q45" s="1564" t="str">
        <f t="shared" si="5"/>
        <v/>
      </c>
      <c r="S45" s="1564" t="str">
        <f t="shared" si="6"/>
        <v/>
      </c>
      <c r="U45" s="1564" t="str">
        <f t="shared" si="7"/>
        <v/>
      </c>
      <c r="W45" s="1564" t="str">
        <f t="shared" si="8"/>
        <v/>
      </c>
      <c r="Y45" s="1564" t="str">
        <f t="shared" si="9"/>
        <v/>
      </c>
      <c r="AA45" s="1564" t="str">
        <f t="shared" si="10"/>
        <v/>
      </c>
      <c r="AC45" s="1564" t="str">
        <f t="shared" si="11"/>
        <v/>
      </c>
      <c r="AE45" s="1564" t="str">
        <f t="shared" si="12"/>
        <v/>
      </c>
      <c r="AG45" s="1564" t="str">
        <f t="shared" si="13"/>
        <v/>
      </c>
      <c r="AI45" s="1564" t="str">
        <f t="shared" si="14"/>
        <v/>
      </c>
      <c r="AK45" s="1564" t="str">
        <f t="shared" si="15"/>
        <v/>
      </c>
      <c r="AM45" s="1564" t="str">
        <f t="shared" si="16"/>
        <v/>
      </c>
      <c r="AO45" s="1564" t="str">
        <f t="shared" si="17"/>
        <v/>
      </c>
      <c r="AQ45" s="1564" t="str">
        <f t="shared" si="18"/>
        <v/>
      </c>
    </row>
    <row r="46" spans="5:43">
      <c r="E46" s="1564" t="str">
        <f t="shared" si="20"/>
        <v/>
      </c>
      <c r="G46" s="1564" t="str">
        <f t="shared" si="20"/>
        <v/>
      </c>
      <c r="I46" s="1564" t="str">
        <f t="shared" si="1"/>
        <v/>
      </c>
      <c r="K46" s="1564" t="str">
        <f t="shared" si="2"/>
        <v/>
      </c>
      <c r="M46" s="1564" t="str">
        <f t="shared" si="3"/>
        <v/>
      </c>
      <c r="O46" s="1564" t="str">
        <f t="shared" si="4"/>
        <v/>
      </c>
      <c r="Q46" s="1564" t="str">
        <f t="shared" si="5"/>
        <v/>
      </c>
      <c r="S46" s="1564" t="str">
        <f t="shared" si="6"/>
        <v/>
      </c>
      <c r="U46" s="1564" t="str">
        <f t="shared" si="7"/>
        <v/>
      </c>
      <c r="W46" s="1564" t="str">
        <f t="shared" si="8"/>
        <v/>
      </c>
      <c r="Y46" s="1564" t="str">
        <f t="shared" si="9"/>
        <v/>
      </c>
      <c r="AA46" s="1564" t="str">
        <f t="shared" si="10"/>
        <v/>
      </c>
      <c r="AC46" s="1564" t="str">
        <f t="shared" si="11"/>
        <v/>
      </c>
      <c r="AE46" s="1564" t="str">
        <f t="shared" si="12"/>
        <v/>
      </c>
      <c r="AG46" s="1564" t="str">
        <f t="shared" si="13"/>
        <v/>
      </c>
      <c r="AI46" s="1564" t="str">
        <f t="shared" si="14"/>
        <v/>
      </c>
      <c r="AK46" s="1564" t="str">
        <f t="shared" si="15"/>
        <v/>
      </c>
      <c r="AM46" s="1564" t="str">
        <f t="shared" si="16"/>
        <v/>
      </c>
      <c r="AO46" s="1564" t="str">
        <f t="shared" si="17"/>
        <v/>
      </c>
      <c r="AQ46" s="1564" t="str">
        <f t="shared" si="18"/>
        <v/>
      </c>
    </row>
    <row r="47" spans="5:43">
      <c r="E47" s="1564" t="str">
        <f t="shared" si="20"/>
        <v/>
      </c>
      <c r="G47" s="1564" t="str">
        <f t="shared" si="20"/>
        <v/>
      </c>
      <c r="I47" s="1564" t="str">
        <f t="shared" si="1"/>
        <v/>
      </c>
      <c r="K47" s="1564" t="str">
        <f t="shared" si="2"/>
        <v/>
      </c>
      <c r="M47" s="1564" t="str">
        <f t="shared" si="3"/>
        <v/>
      </c>
      <c r="O47" s="1564" t="str">
        <f t="shared" si="4"/>
        <v/>
      </c>
      <c r="Q47" s="1564" t="str">
        <f t="shared" si="5"/>
        <v/>
      </c>
      <c r="S47" s="1564" t="str">
        <f t="shared" si="6"/>
        <v/>
      </c>
      <c r="U47" s="1564" t="str">
        <f t="shared" si="7"/>
        <v/>
      </c>
      <c r="W47" s="1564" t="str">
        <f t="shared" si="8"/>
        <v/>
      </c>
      <c r="Y47" s="1564" t="str">
        <f t="shared" si="9"/>
        <v/>
      </c>
      <c r="AA47" s="1564" t="str">
        <f t="shared" si="10"/>
        <v/>
      </c>
      <c r="AC47" s="1564" t="str">
        <f t="shared" si="11"/>
        <v/>
      </c>
      <c r="AE47" s="1564" t="str">
        <f t="shared" si="12"/>
        <v/>
      </c>
      <c r="AG47" s="1564" t="str">
        <f t="shared" si="13"/>
        <v/>
      </c>
      <c r="AI47" s="1564" t="str">
        <f t="shared" si="14"/>
        <v/>
      </c>
      <c r="AK47" s="1564" t="str">
        <f t="shared" si="15"/>
        <v/>
      </c>
      <c r="AM47" s="1564" t="str">
        <f t="shared" si="16"/>
        <v/>
      </c>
      <c r="AO47" s="1564" t="str">
        <f t="shared" si="17"/>
        <v/>
      </c>
      <c r="AQ47" s="1564" t="str">
        <f t="shared" si="18"/>
        <v/>
      </c>
    </row>
    <row r="48" spans="5:43">
      <c r="E48" s="1564" t="str">
        <f t="shared" si="20"/>
        <v/>
      </c>
      <c r="G48" s="1564" t="str">
        <f t="shared" si="20"/>
        <v/>
      </c>
      <c r="I48" s="1564" t="str">
        <f t="shared" si="1"/>
        <v/>
      </c>
      <c r="K48" s="1564" t="str">
        <f t="shared" si="2"/>
        <v/>
      </c>
      <c r="M48" s="1564" t="str">
        <f t="shared" si="3"/>
        <v/>
      </c>
      <c r="O48" s="1564" t="str">
        <f t="shared" si="4"/>
        <v/>
      </c>
      <c r="Q48" s="1564" t="str">
        <f t="shared" si="5"/>
        <v/>
      </c>
      <c r="S48" s="1564" t="str">
        <f t="shared" si="6"/>
        <v/>
      </c>
      <c r="U48" s="1564" t="str">
        <f t="shared" si="7"/>
        <v/>
      </c>
      <c r="W48" s="1564" t="str">
        <f t="shared" si="8"/>
        <v/>
      </c>
      <c r="Y48" s="1564" t="str">
        <f t="shared" si="9"/>
        <v/>
      </c>
      <c r="AA48" s="1564" t="str">
        <f t="shared" si="10"/>
        <v/>
      </c>
      <c r="AC48" s="1564" t="str">
        <f t="shared" si="11"/>
        <v/>
      </c>
      <c r="AE48" s="1564" t="str">
        <f t="shared" si="12"/>
        <v/>
      </c>
      <c r="AG48" s="1564" t="str">
        <f t="shared" si="13"/>
        <v/>
      </c>
      <c r="AI48" s="1564" t="str">
        <f t="shared" si="14"/>
        <v/>
      </c>
      <c r="AK48" s="1564" t="str">
        <f t="shared" si="15"/>
        <v/>
      </c>
      <c r="AM48" s="1564" t="str">
        <f t="shared" si="16"/>
        <v/>
      </c>
      <c r="AO48" s="1564" t="str">
        <f t="shared" si="17"/>
        <v/>
      </c>
      <c r="AQ48" s="1564" t="str">
        <f t="shared" si="18"/>
        <v/>
      </c>
    </row>
    <row r="49" spans="5:43">
      <c r="E49" s="1564" t="str">
        <f t="shared" si="20"/>
        <v/>
      </c>
      <c r="G49" s="1564" t="str">
        <f t="shared" si="20"/>
        <v/>
      </c>
      <c r="I49" s="1564" t="str">
        <f t="shared" si="1"/>
        <v/>
      </c>
      <c r="K49" s="1564" t="str">
        <f t="shared" si="2"/>
        <v/>
      </c>
      <c r="M49" s="1564" t="str">
        <f t="shared" si="3"/>
        <v/>
      </c>
      <c r="O49" s="1564" t="str">
        <f t="shared" si="4"/>
        <v/>
      </c>
      <c r="Q49" s="1564" t="str">
        <f t="shared" si="5"/>
        <v/>
      </c>
      <c r="S49" s="1564" t="str">
        <f t="shared" si="6"/>
        <v/>
      </c>
      <c r="U49" s="1564" t="str">
        <f t="shared" si="7"/>
        <v/>
      </c>
      <c r="W49" s="1564" t="str">
        <f t="shared" si="8"/>
        <v/>
      </c>
      <c r="Y49" s="1564" t="str">
        <f t="shared" si="9"/>
        <v/>
      </c>
      <c r="AA49" s="1564" t="str">
        <f t="shared" si="10"/>
        <v/>
      </c>
      <c r="AC49" s="1564" t="str">
        <f t="shared" si="11"/>
        <v/>
      </c>
      <c r="AE49" s="1564" t="str">
        <f t="shared" si="12"/>
        <v/>
      </c>
      <c r="AG49" s="1564" t="str">
        <f t="shared" si="13"/>
        <v/>
      </c>
      <c r="AI49" s="1564" t="str">
        <f t="shared" si="14"/>
        <v/>
      </c>
      <c r="AK49" s="1564" t="str">
        <f t="shared" si="15"/>
        <v/>
      </c>
      <c r="AM49" s="1564" t="str">
        <f t="shared" si="16"/>
        <v/>
      </c>
      <c r="AO49" s="1564" t="str">
        <f t="shared" si="17"/>
        <v/>
      </c>
      <c r="AQ49" s="1564" t="str">
        <f t="shared" si="18"/>
        <v/>
      </c>
    </row>
    <row r="50" spans="5:43">
      <c r="E50" s="1564" t="str">
        <f t="shared" si="20"/>
        <v/>
      </c>
      <c r="G50" s="1564" t="str">
        <f t="shared" si="20"/>
        <v/>
      </c>
      <c r="I50" s="1564" t="str">
        <f t="shared" si="1"/>
        <v/>
      </c>
      <c r="K50" s="1564" t="str">
        <f t="shared" si="2"/>
        <v/>
      </c>
      <c r="M50" s="1564" t="str">
        <f t="shared" si="3"/>
        <v/>
      </c>
      <c r="O50" s="1564" t="str">
        <f t="shared" si="4"/>
        <v/>
      </c>
      <c r="Q50" s="1564" t="str">
        <f t="shared" si="5"/>
        <v/>
      </c>
      <c r="S50" s="1564" t="str">
        <f t="shared" si="6"/>
        <v/>
      </c>
      <c r="U50" s="1564" t="str">
        <f t="shared" si="7"/>
        <v/>
      </c>
      <c r="W50" s="1564" t="str">
        <f t="shared" si="8"/>
        <v/>
      </c>
      <c r="Y50" s="1564" t="str">
        <f t="shared" si="9"/>
        <v/>
      </c>
      <c r="AA50" s="1564" t="str">
        <f t="shared" si="10"/>
        <v/>
      </c>
      <c r="AC50" s="1564" t="str">
        <f t="shared" si="11"/>
        <v/>
      </c>
      <c r="AE50" s="1564" t="str">
        <f t="shared" si="12"/>
        <v/>
      </c>
      <c r="AG50" s="1564" t="str">
        <f t="shared" si="13"/>
        <v/>
      </c>
      <c r="AI50" s="1564" t="str">
        <f t="shared" si="14"/>
        <v/>
      </c>
      <c r="AK50" s="1564" t="str">
        <f t="shared" si="15"/>
        <v/>
      </c>
      <c r="AM50" s="1564" t="str">
        <f t="shared" si="16"/>
        <v/>
      </c>
      <c r="AO50" s="1564" t="str">
        <f t="shared" si="17"/>
        <v/>
      </c>
      <c r="AQ50" s="1564" t="str">
        <f t="shared" si="18"/>
        <v/>
      </c>
    </row>
    <row r="51" spans="5:43">
      <c r="E51" s="1564" t="str">
        <f t="shared" si="20"/>
        <v/>
      </c>
      <c r="G51" s="1564" t="str">
        <f t="shared" si="20"/>
        <v/>
      </c>
      <c r="I51" s="1564" t="str">
        <f t="shared" si="1"/>
        <v/>
      </c>
      <c r="K51" s="1564" t="str">
        <f t="shared" si="2"/>
        <v/>
      </c>
      <c r="M51" s="1564" t="str">
        <f t="shared" si="3"/>
        <v/>
      </c>
      <c r="O51" s="1564" t="str">
        <f t="shared" si="4"/>
        <v/>
      </c>
      <c r="Q51" s="1564" t="str">
        <f t="shared" si="5"/>
        <v/>
      </c>
      <c r="S51" s="1564" t="str">
        <f t="shared" si="6"/>
        <v/>
      </c>
      <c r="U51" s="1564" t="str">
        <f t="shared" si="7"/>
        <v/>
      </c>
      <c r="W51" s="1564" t="str">
        <f t="shared" si="8"/>
        <v/>
      </c>
      <c r="Y51" s="1564" t="str">
        <f t="shared" si="9"/>
        <v/>
      </c>
      <c r="AA51" s="1564" t="str">
        <f t="shared" si="10"/>
        <v/>
      </c>
      <c r="AC51" s="1564" t="str">
        <f t="shared" si="11"/>
        <v/>
      </c>
      <c r="AE51" s="1564" t="str">
        <f t="shared" si="12"/>
        <v/>
      </c>
      <c r="AG51" s="1564" t="str">
        <f t="shared" si="13"/>
        <v/>
      </c>
      <c r="AI51" s="1564" t="str">
        <f t="shared" si="14"/>
        <v/>
      </c>
      <c r="AK51" s="1564" t="str">
        <f t="shared" si="15"/>
        <v/>
      </c>
      <c r="AM51" s="1564" t="str">
        <f t="shared" si="16"/>
        <v/>
      </c>
      <c r="AO51" s="1564" t="str">
        <f t="shared" si="17"/>
        <v/>
      </c>
      <c r="AQ51" s="1564" t="str">
        <f t="shared" si="18"/>
        <v/>
      </c>
    </row>
    <row r="52" spans="5:43">
      <c r="E52" s="1564" t="str">
        <f t="shared" si="20"/>
        <v/>
      </c>
      <c r="G52" s="1564" t="str">
        <f t="shared" si="20"/>
        <v/>
      </c>
      <c r="I52" s="1564" t="str">
        <f t="shared" si="1"/>
        <v/>
      </c>
      <c r="K52" s="1564" t="str">
        <f t="shared" si="2"/>
        <v/>
      </c>
      <c r="M52" s="1564" t="str">
        <f t="shared" si="3"/>
        <v/>
      </c>
      <c r="O52" s="1564" t="str">
        <f t="shared" si="4"/>
        <v/>
      </c>
      <c r="Q52" s="1564" t="str">
        <f t="shared" si="5"/>
        <v/>
      </c>
      <c r="S52" s="1564" t="str">
        <f t="shared" si="6"/>
        <v/>
      </c>
      <c r="U52" s="1564" t="str">
        <f t="shared" si="7"/>
        <v/>
      </c>
      <c r="W52" s="1564" t="str">
        <f t="shared" si="8"/>
        <v/>
      </c>
      <c r="Y52" s="1564" t="str">
        <f t="shared" si="9"/>
        <v/>
      </c>
      <c r="AA52" s="1564" t="str">
        <f t="shared" si="10"/>
        <v/>
      </c>
      <c r="AC52" s="1564" t="str">
        <f t="shared" si="11"/>
        <v/>
      </c>
      <c r="AE52" s="1564" t="str">
        <f t="shared" si="12"/>
        <v/>
      </c>
      <c r="AG52" s="1564" t="str">
        <f t="shared" si="13"/>
        <v/>
      </c>
      <c r="AI52" s="1564" t="str">
        <f t="shared" si="14"/>
        <v/>
      </c>
      <c r="AK52" s="1564" t="str">
        <f t="shared" si="15"/>
        <v/>
      </c>
      <c r="AM52" s="1564" t="str">
        <f t="shared" si="16"/>
        <v/>
      </c>
      <c r="AO52" s="1564" t="str">
        <f t="shared" si="17"/>
        <v/>
      </c>
      <c r="AQ52" s="1564" t="str">
        <f t="shared" si="18"/>
        <v/>
      </c>
    </row>
    <row r="53" spans="5:43">
      <c r="E53" s="1564" t="str">
        <f t="shared" si="20"/>
        <v/>
      </c>
      <c r="G53" s="1564" t="str">
        <f t="shared" si="20"/>
        <v/>
      </c>
      <c r="I53" s="1564" t="str">
        <f t="shared" si="1"/>
        <v/>
      </c>
      <c r="K53" s="1564" t="str">
        <f t="shared" si="2"/>
        <v/>
      </c>
      <c r="M53" s="1564" t="str">
        <f t="shared" si="3"/>
        <v/>
      </c>
      <c r="O53" s="1564" t="str">
        <f t="shared" si="4"/>
        <v/>
      </c>
      <c r="Q53" s="1564" t="str">
        <f t="shared" si="5"/>
        <v/>
      </c>
      <c r="S53" s="1564" t="str">
        <f t="shared" si="6"/>
        <v/>
      </c>
      <c r="U53" s="1564" t="str">
        <f t="shared" si="7"/>
        <v/>
      </c>
      <c r="W53" s="1564" t="str">
        <f t="shared" si="8"/>
        <v/>
      </c>
      <c r="Y53" s="1564" t="str">
        <f t="shared" si="9"/>
        <v/>
      </c>
      <c r="AA53" s="1564" t="str">
        <f t="shared" si="10"/>
        <v/>
      </c>
      <c r="AC53" s="1564" t="str">
        <f t="shared" si="11"/>
        <v/>
      </c>
      <c r="AE53" s="1564" t="str">
        <f t="shared" si="12"/>
        <v/>
      </c>
      <c r="AG53" s="1564" t="str">
        <f t="shared" si="13"/>
        <v/>
      </c>
      <c r="AI53" s="1564" t="str">
        <f t="shared" si="14"/>
        <v/>
      </c>
      <c r="AK53" s="1564" t="str">
        <f t="shared" si="15"/>
        <v/>
      </c>
      <c r="AM53" s="1564" t="str">
        <f t="shared" si="16"/>
        <v/>
      </c>
      <c r="AO53" s="1564" t="str">
        <f t="shared" si="17"/>
        <v/>
      </c>
      <c r="AQ53" s="1564" t="str">
        <f t="shared" si="18"/>
        <v/>
      </c>
    </row>
    <row r="54" spans="5:43">
      <c r="E54" s="1564" t="str">
        <f t="shared" si="20"/>
        <v/>
      </c>
      <c r="G54" s="1564" t="str">
        <f t="shared" si="20"/>
        <v/>
      </c>
      <c r="I54" s="1564" t="str">
        <f t="shared" si="1"/>
        <v/>
      </c>
      <c r="K54" s="1564" t="str">
        <f t="shared" si="2"/>
        <v/>
      </c>
      <c r="M54" s="1564" t="str">
        <f t="shared" si="3"/>
        <v/>
      </c>
      <c r="O54" s="1564" t="str">
        <f t="shared" si="4"/>
        <v/>
      </c>
      <c r="Q54" s="1564" t="str">
        <f t="shared" si="5"/>
        <v/>
      </c>
      <c r="S54" s="1564" t="str">
        <f t="shared" si="6"/>
        <v/>
      </c>
      <c r="U54" s="1564" t="str">
        <f t="shared" si="7"/>
        <v/>
      </c>
      <c r="W54" s="1564" t="str">
        <f t="shared" si="8"/>
        <v/>
      </c>
      <c r="Y54" s="1564" t="str">
        <f t="shared" si="9"/>
        <v/>
      </c>
      <c r="AA54" s="1564" t="str">
        <f t="shared" si="10"/>
        <v/>
      </c>
      <c r="AC54" s="1564" t="str">
        <f t="shared" si="11"/>
        <v/>
      </c>
      <c r="AE54" s="1564" t="str">
        <f t="shared" si="12"/>
        <v/>
      </c>
      <c r="AG54" s="1564" t="str">
        <f t="shared" si="13"/>
        <v/>
      </c>
      <c r="AI54" s="1564" t="str">
        <f t="shared" si="14"/>
        <v/>
      </c>
      <c r="AK54" s="1564" t="str">
        <f t="shared" si="15"/>
        <v/>
      </c>
      <c r="AM54" s="1564" t="str">
        <f t="shared" si="16"/>
        <v/>
      </c>
      <c r="AO54" s="1564" t="str">
        <f t="shared" si="17"/>
        <v/>
      </c>
      <c r="AQ54" s="1564" t="str">
        <f t="shared" si="18"/>
        <v/>
      </c>
    </row>
    <row r="55" spans="5:43">
      <c r="E55" s="1564" t="str">
        <f t="shared" si="20"/>
        <v/>
      </c>
      <c r="G55" s="1564" t="str">
        <f t="shared" si="20"/>
        <v/>
      </c>
      <c r="I55" s="1564" t="str">
        <f t="shared" si="1"/>
        <v/>
      </c>
      <c r="K55" s="1564" t="str">
        <f t="shared" si="2"/>
        <v/>
      </c>
      <c r="M55" s="1564" t="str">
        <f t="shared" si="3"/>
        <v/>
      </c>
      <c r="O55" s="1564" t="str">
        <f t="shared" si="4"/>
        <v/>
      </c>
      <c r="Q55" s="1564" t="str">
        <f t="shared" si="5"/>
        <v/>
      </c>
      <c r="S55" s="1564" t="str">
        <f t="shared" si="6"/>
        <v/>
      </c>
      <c r="U55" s="1564" t="str">
        <f t="shared" si="7"/>
        <v/>
      </c>
      <c r="W55" s="1564" t="str">
        <f t="shared" si="8"/>
        <v/>
      </c>
      <c r="Y55" s="1564" t="str">
        <f t="shared" si="9"/>
        <v/>
      </c>
      <c r="AA55" s="1564" t="str">
        <f t="shared" si="10"/>
        <v/>
      </c>
      <c r="AC55" s="1564" t="str">
        <f t="shared" si="11"/>
        <v/>
      </c>
      <c r="AE55" s="1564" t="str">
        <f t="shared" si="12"/>
        <v/>
      </c>
      <c r="AG55" s="1564" t="str">
        <f t="shared" si="13"/>
        <v/>
      </c>
      <c r="AI55" s="1564" t="str">
        <f t="shared" si="14"/>
        <v/>
      </c>
      <c r="AK55" s="1564" t="str">
        <f t="shared" si="15"/>
        <v/>
      </c>
      <c r="AM55" s="1564" t="str">
        <f t="shared" si="16"/>
        <v/>
      </c>
      <c r="AO55" s="1564" t="str">
        <f t="shared" si="17"/>
        <v/>
      </c>
      <c r="AQ55" s="1564" t="str">
        <f t="shared" si="18"/>
        <v/>
      </c>
    </row>
    <row r="56" spans="5:43">
      <c r="E56" s="1564" t="str">
        <f t="shared" si="20"/>
        <v/>
      </c>
      <c r="G56" s="1564" t="str">
        <f t="shared" si="20"/>
        <v/>
      </c>
      <c r="I56" s="1564" t="str">
        <f t="shared" si="1"/>
        <v/>
      </c>
      <c r="K56" s="1564" t="str">
        <f t="shared" si="2"/>
        <v/>
      </c>
      <c r="M56" s="1564" t="str">
        <f t="shared" si="3"/>
        <v/>
      </c>
      <c r="O56" s="1564" t="str">
        <f t="shared" si="4"/>
        <v/>
      </c>
      <c r="Q56" s="1564" t="str">
        <f t="shared" si="5"/>
        <v/>
      </c>
      <c r="S56" s="1564" t="str">
        <f t="shared" si="6"/>
        <v/>
      </c>
      <c r="U56" s="1564" t="str">
        <f t="shared" si="7"/>
        <v/>
      </c>
      <c r="W56" s="1564" t="str">
        <f t="shared" si="8"/>
        <v/>
      </c>
      <c r="Y56" s="1564" t="str">
        <f t="shared" si="9"/>
        <v/>
      </c>
      <c r="AA56" s="1564" t="str">
        <f t="shared" si="10"/>
        <v/>
      </c>
      <c r="AC56" s="1564" t="str">
        <f t="shared" si="11"/>
        <v/>
      </c>
      <c r="AE56" s="1564" t="str">
        <f t="shared" si="12"/>
        <v/>
      </c>
      <c r="AG56" s="1564" t="str">
        <f t="shared" si="13"/>
        <v/>
      </c>
      <c r="AI56" s="1564" t="str">
        <f t="shared" si="14"/>
        <v/>
      </c>
      <c r="AK56" s="1564" t="str">
        <f t="shared" si="15"/>
        <v/>
      </c>
      <c r="AM56" s="1564" t="str">
        <f t="shared" si="16"/>
        <v/>
      </c>
      <c r="AO56" s="1564" t="str">
        <f t="shared" si="17"/>
        <v/>
      </c>
      <c r="AQ56" s="1564" t="str">
        <f t="shared" si="18"/>
        <v/>
      </c>
    </row>
    <row r="57" spans="5:43">
      <c r="E57" s="1564" t="str">
        <f t="shared" si="20"/>
        <v/>
      </c>
      <c r="G57" s="1564" t="str">
        <f t="shared" si="20"/>
        <v/>
      </c>
      <c r="I57" s="1564" t="str">
        <f t="shared" si="1"/>
        <v/>
      </c>
      <c r="K57" s="1564" t="str">
        <f t="shared" si="2"/>
        <v/>
      </c>
      <c r="M57" s="1564" t="str">
        <f t="shared" si="3"/>
        <v/>
      </c>
      <c r="O57" s="1564" t="str">
        <f t="shared" si="4"/>
        <v/>
      </c>
      <c r="Q57" s="1564" t="str">
        <f t="shared" si="5"/>
        <v/>
      </c>
      <c r="S57" s="1564" t="str">
        <f t="shared" si="6"/>
        <v/>
      </c>
      <c r="U57" s="1564" t="str">
        <f t="shared" si="7"/>
        <v/>
      </c>
      <c r="W57" s="1564" t="str">
        <f t="shared" si="8"/>
        <v/>
      </c>
      <c r="Y57" s="1564" t="str">
        <f t="shared" si="9"/>
        <v/>
      </c>
      <c r="AA57" s="1564" t="str">
        <f t="shared" si="10"/>
        <v/>
      </c>
      <c r="AC57" s="1564" t="str">
        <f t="shared" si="11"/>
        <v/>
      </c>
      <c r="AE57" s="1564" t="str">
        <f t="shared" si="12"/>
        <v/>
      </c>
      <c r="AG57" s="1564" t="str">
        <f t="shared" si="13"/>
        <v/>
      </c>
      <c r="AI57" s="1564" t="str">
        <f t="shared" si="14"/>
        <v/>
      </c>
      <c r="AK57" s="1564" t="str">
        <f t="shared" si="15"/>
        <v/>
      </c>
      <c r="AM57" s="1564" t="str">
        <f t="shared" si="16"/>
        <v/>
      </c>
      <c r="AO57" s="1564" t="str">
        <f t="shared" si="17"/>
        <v/>
      </c>
      <c r="AQ57" s="1564" t="str">
        <f t="shared" si="18"/>
        <v/>
      </c>
    </row>
    <row r="58" spans="5:43">
      <c r="E58" s="1564" t="str">
        <f t="shared" si="20"/>
        <v/>
      </c>
      <c r="G58" s="1564" t="str">
        <f t="shared" si="20"/>
        <v/>
      </c>
      <c r="I58" s="1564" t="str">
        <f t="shared" si="1"/>
        <v/>
      </c>
      <c r="K58" s="1564" t="str">
        <f t="shared" si="2"/>
        <v/>
      </c>
      <c r="M58" s="1564" t="str">
        <f t="shared" si="3"/>
        <v/>
      </c>
      <c r="O58" s="1564" t="str">
        <f t="shared" si="4"/>
        <v/>
      </c>
      <c r="Q58" s="1564" t="str">
        <f t="shared" si="5"/>
        <v/>
      </c>
      <c r="S58" s="1564" t="str">
        <f t="shared" si="6"/>
        <v/>
      </c>
      <c r="U58" s="1564" t="str">
        <f t="shared" si="7"/>
        <v/>
      </c>
      <c r="W58" s="1564" t="str">
        <f t="shared" si="8"/>
        <v/>
      </c>
      <c r="Y58" s="1564" t="str">
        <f t="shared" si="9"/>
        <v/>
      </c>
      <c r="AA58" s="1564" t="str">
        <f t="shared" si="10"/>
        <v/>
      </c>
      <c r="AC58" s="1564" t="str">
        <f t="shared" si="11"/>
        <v/>
      </c>
      <c r="AE58" s="1564" t="str">
        <f t="shared" si="12"/>
        <v/>
      </c>
      <c r="AG58" s="1564" t="str">
        <f t="shared" si="13"/>
        <v/>
      </c>
      <c r="AI58" s="1564" t="str">
        <f t="shared" si="14"/>
        <v/>
      </c>
      <c r="AK58" s="1564" t="str">
        <f t="shared" si="15"/>
        <v/>
      </c>
      <c r="AM58" s="1564" t="str">
        <f t="shared" si="16"/>
        <v/>
      </c>
      <c r="AO58" s="1564" t="str">
        <f t="shared" si="17"/>
        <v/>
      </c>
      <c r="AQ58" s="1564" t="str">
        <f t="shared" si="18"/>
        <v/>
      </c>
    </row>
    <row r="59" spans="5:43">
      <c r="E59" s="1564" t="str">
        <f t="shared" si="20"/>
        <v/>
      </c>
      <c r="G59" s="1564" t="str">
        <f t="shared" si="20"/>
        <v/>
      </c>
      <c r="I59" s="1564" t="str">
        <f t="shared" si="1"/>
        <v/>
      </c>
      <c r="K59" s="1564" t="str">
        <f t="shared" si="2"/>
        <v/>
      </c>
      <c r="M59" s="1564" t="str">
        <f t="shared" si="3"/>
        <v/>
      </c>
      <c r="O59" s="1564" t="str">
        <f t="shared" si="4"/>
        <v/>
      </c>
      <c r="Q59" s="1564" t="str">
        <f t="shared" si="5"/>
        <v/>
      </c>
      <c r="S59" s="1564" t="str">
        <f t="shared" si="6"/>
        <v/>
      </c>
      <c r="U59" s="1564" t="str">
        <f t="shared" si="7"/>
        <v/>
      </c>
      <c r="W59" s="1564" t="str">
        <f t="shared" si="8"/>
        <v/>
      </c>
      <c r="Y59" s="1564" t="str">
        <f t="shared" si="9"/>
        <v/>
      </c>
      <c r="AA59" s="1564" t="str">
        <f t="shared" si="10"/>
        <v/>
      </c>
      <c r="AC59" s="1564" t="str">
        <f t="shared" si="11"/>
        <v/>
      </c>
      <c r="AE59" s="1564" t="str">
        <f t="shared" si="12"/>
        <v/>
      </c>
      <c r="AG59" s="1564" t="str">
        <f t="shared" si="13"/>
        <v/>
      </c>
      <c r="AI59" s="1564" t="str">
        <f t="shared" si="14"/>
        <v/>
      </c>
      <c r="AK59" s="1564" t="str">
        <f t="shared" si="15"/>
        <v/>
      </c>
      <c r="AM59" s="1564" t="str">
        <f t="shared" si="16"/>
        <v/>
      </c>
      <c r="AO59" s="1564" t="str">
        <f t="shared" si="17"/>
        <v/>
      </c>
      <c r="AQ59" s="1564" t="str">
        <f t="shared" si="18"/>
        <v/>
      </c>
    </row>
    <row r="60" spans="5:43">
      <c r="E60" s="1564" t="str">
        <f t="shared" si="20"/>
        <v/>
      </c>
      <c r="G60" s="1564" t="str">
        <f t="shared" si="20"/>
        <v/>
      </c>
      <c r="I60" s="1564" t="str">
        <f t="shared" si="1"/>
        <v/>
      </c>
      <c r="K60" s="1564" t="str">
        <f t="shared" si="2"/>
        <v/>
      </c>
      <c r="M60" s="1564" t="str">
        <f t="shared" si="3"/>
        <v/>
      </c>
      <c r="O60" s="1564" t="str">
        <f t="shared" si="4"/>
        <v/>
      </c>
      <c r="Q60" s="1564" t="str">
        <f t="shared" si="5"/>
        <v/>
      </c>
      <c r="S60" s="1564" t="str">
        <f t="shared" si="6"/>
        <v/>
      </c>
      <c r="U60" s="1564" t="str">
        <f t="shared" si="7"/>
        <v/>
      </c>
      <c r="W60" s="1564" t="str">
        <f t="shared" si="8"/>
        <v/>
      </c>
      <c r="Y60" s="1564" t="str">
        <f t="shared" si="9"/>
        <v/>
      </c>
      <c r="AA60" s="1564" t="str">
        <f t="shared" si="10"/>
        <v/>
      </c>
      <c r="AC60" s="1564" t="str">
        <f t="shared" si="11"/>
        <v/>
      </c>
      <c r="AE60" s="1564" t="str">
        <f t="shared" si="12"/>
        <v/>
      </c>
      <c r="AG60" s="1564" t="str">
        <f t="shared" si="13"/>
        <v/>
      </c>
      <c r="AI60" s="1564" t="str">
        <f t="shared" si="14"/>
        <v/>
      </c>
      <c r="AK60" s="1564" t="str">
        <f t="shared" si="15"/>
        <v/>
      </c>
      <c r="AM60" s="1564" t="str">
        <f t="shared" si="16"/>
        <v/>
      </c>
      <c r="AO60" s="1564" t="str">
        <f t="shared" si="17"/>
        <v/>
      </c>
      <c r="AQ60" s="1564" t="str">
        <f t="shared" si="18"/>
        <v/>
      </c>
    </row>
    <row r="61" spans="5:43">
      <c r="E61" s="1564" t="str">
        <f t="shared" ref="E61:G76" si="21">IF(OR($B61=0,D61=0),"",D61/$B61)</f>
        <v/>
      </c>
      <c r="G61" s="1564" t="str">
        <f t="shared" si="21"/>
        <v/>
      </c>
      <c r="I61" s="1564" t="str">
        <f t="shared" si="1"/>
        <v/>
      </c>
      <c r="K61" s="1564" t="str">
        <f t="shared" si="2"/>
        <v/>
      </c>
      <c r="M61" s="1564" t="str">
        <f t="shared" si="3"/>
        <v/>
      </c>
      <c r="O61" s="1564" t="str">
        <f t="shared" si="4"/>
        <v/>
      </c>
      <c r="Q61" s="1564" t="str">
        <f t="shared" si="5"/>
        <v/>
      </c>
      <c r="S61" s="1564" t="str">
        <f t="shared" si="6"/>
        <v/>
      </c>
      <c r="U61" s="1564" t="str">
        <f t="shared" si="7"/>
        <v/>
      </c>
      <c r="W61" s="1564" t="str">
        <f t="shared" si="8"/>
        <v/>
      </c>
      <c r="Y61" s="1564" t="str">
        <f t="shared" si="9"/>
        <v/>
      </c>
      <c r="AA61" s="1564" t="str">
        <f t="shared" si="10"/>
        <v/>
      </c>
      <c r="AC61" s="1564" t="str">
        <f t="shared" si="11"/>
        <v/>
      </c>
      <c r="AE61" s="1564" t="str">
        <f t="shared" si="12"/>
        <v/>
      </c>
      <c r="AG61" s="1564" t="str">
        <f t="shared" si="13"/>
        <v/>
      </c>
      <c r="AI61" s="1564" t="str">
        <f t="shared" si="14"/>
        <v/>
      </c>
      <c r="AK61" s="1564" t="str">
        <f t="shared" si="15"/>
        <v/>
      </c>
      <c r="AM61" s="1564" t="str">
        <f t="shared" si="16"/>
        <v/>
      </c>
      <c r="AO61" s="1564" t="str">
        <f t="shared" si="17"/>
        <v/>
      </c>
      <c r="AQ61" s="1564" t="str">
        <f t="shared" si="18"/>
        <v/>
      </c>
    </row>
    <row r="62" spans="5:43">
      <c r="E62" s="1564" t="str">
        <f t="shared" si="21"/>
        <v/>
      </c>
      <c r="G62" s="1564" t="str">
        <f t="shared" si="21"/>
        <v/>
      </c>
      <c r="I62" s="1564" t="str">
        <f t="shared" si="1"/>
        <v/>
      </c>
      <c r="K62" s="1564" t="str">
        <f t="shared" si="2"/>
        <v/>
      </c>
      <c r="M62" s="1564" t="str">
        <f t="shared" si="3"/>
        <v/>
      </c>
      <c r="O62" s="1564" t="str">
        <f t="shared" si="4"/>
        <v/>
      </c>
      <c r="Q62" s="1564" t="str">
        <f t="shared" si="5"/>
        <v/>
      </c>
      <c r="S62" s="1564" t="str">
        <f t="shared" si="6"/>
        <v/>
      </c>
      <c r="U62" s="1564" t="str">
        <f t="shared" si="7"/>
        <v/>
      </c>
      <c r="W62" s="1564" t="str">
        <f t="shared" si="8"/>
        <v/>
      </c>
      <c r="Y62" s="1564" t="str">
        <f t="shared" si="9"/>
        <v/>
      </c>
      <c r="AA62" s="1564" t="str">
        <f t="shared" si="10"/>
        <v/>
      </c>
      <c r="AC62" s="1564" t="str">
        <f t="shared" si="11"/>
        <v/>
      </c>
      <c r="AE62" s="1564" t="str">
        <f t="shared" si="12"/>
        <v/>
      </c>
      <c r="AG62" s="1564" t="str">
        <f t="shared" si="13"/>
        <v/>
      </c>
      <c r="AI62" s="1564" t="str">
        <f t="shared" si="14"/>
        <v/>
      </c>
      <c r="AK62" s="1564" t="str">
        <f t="shared" si="15"/>
        <v/>
      </c>
      <c r="AM62" s="1564" t="str">
        <f t="shared" si="16"/>
        <v/>
      </c>
      <c r="AO62" s="1564" t="str">
        <f t="shared" si="17"/>
        <v/>
      </c>
      <c r="AQ62" s="1564" t="str">
        <f t="shared" si="18"/>
        <v/>
      </c>
    </row>
    <row r="63" spans="5:43">
      <c r="E63" s="1564" t="str">
        <f t="shared" si="21"/>
        <v/>
      </c>
      <c r="G63" s="1564" t="str">
        <f t="shared" si="21"/>
        <v/>
      </c>
      <c r="I63" s="1564" t="str">
        <f t="shared" si="1"/>
        <v/>
      </c>
      <c r="K63" s="1564" t="str">
        <f t="shared" si="2"/>
        <v/>
      </c>
      <c r="M63" s="1564" t="str">
        <f t="shared" si="3"/>
        <v/>
      </c>
      <c r="O63" s="1564" t="str">
        <f t="shared" si="4"/>
        <v/>
      </c>
      <c r="Q63" s="1564" t="str">
        <f t="shared" si="5"/>
        <v/>
      </c>
      <c r="S63" s="1564" t="str">
        <f t="shared" si="6"/>
        <v/>
      </c>
      <c r="U63" s="1564" t="str">
        <f t="shared" si="7"/>
        <v/>
      </c>
      <c r="W63" s="1564" t="str">
        <f t="shared" si="8"/>
        <v/>
      </c>
      <c r="Y63" s="1564" t="str">
        <f t="shared" si="9"/>
        <v/>
      </c>
      <c r="AA63" s="1564" t="str">
        <f t="shared" si="10"/>
        <v/>
      </c>
      <c r="AC63" s="1564" t="str">
        <f t="shared" si="11"/>
        <v/>
      </c>
      <c r="AE63" s="1564" t="str">
        <f t="shared" si="12"/>
        <v/>
      </c>
      <c r="AG63" s="1564" t="str">
        <f t="shared" si="13"/>
        <v/>
      </c>
      <c r="AI63" s="1564" t="str">
        <f t="shared" si="14"/>
        <v/>
      </c>
      <c r="AK63" s="1564" t="str">
        <f t="shared" si="15"/>
        <v/>
      </c>
      <c r="AM63" s="1564" t="str">
        <f t="shared" si="16"/>
        <v/>
      </c>
      <c r="AO63" s="1564" t="str">
        <f t="shared" si="17"/>
        <v/>
      </c>
      <c r="AQ63" s="1564" t="str">
        <f t="shared" si="18"/>
        <v/>
      </c>
    </row>
    <row r="64" spans="5:43">
      <c r="E64" s="1564" t="str">
        <f t="shared" si="21"/>
        <v/>
      </c>
      <c r="G64" s="1564" t="str">
        <f t="shared" si="21"/>
        <v/>
      </c>
      <c r="I64" s="1564" t="str">
        <f t="shared" si="1"/>
        <v/>
      </c>
      <c r="K64" s="1564" t="str">
        <f t="shared" si="2"/>
        <v/>
      </c>
      <c r="M64" s="1564" t="str">
        <f t="shared" si="3"/>
        <v/>
      </c>
      <c r="O64" s="1564" t="str">
        <f t="shared" si="4"/>
        <v/>
      </c>
      <c r="Q64" s="1564" t="str">
        <f t="shared" si="5"/>
        <v/>
      </c>
      <c r="S64" s="1564" t="str">
        <f t="shared" si="6"/>
        <v/>
      </c>
      <c r="U64" s="1564" t="str">
        <f t="shared" si="7"/>
        <v/>
      </c>
      <c r="W64" s="1564" t="str">
        <f t="shared" si="8"/>
        <v/>
      </c>
      <c r="Y64" s="1564" t="str">
        <f t="shared" si="9"/>
        <v/>
      </c>
      <c r="AA64" s="1564" t="str">
        <f t="shared" si="10"/>
        <v/>
      </c>
      <c r="AC64" s="1564" t="str">
        <f t="shared" si="11"/>
        <v/>
      </c>
      <c r="AE64" s="1564" t="str">
        <f t="shared" si="12"/>
        <v/>
      </c>
      <c r="AG64" s="1564" t="str">
        <f t="shared" si="13"/>
        <v/>
      </c>
      <c r="AI64" s="1564" t="str">
        <f t="shared" si="14"/>
        <v/>
      </c>
      <c r="AK64" s="1564" t="str">
        <f t="shared" si="15"/>
        <v/>
      </c>
      <c r="AM64" s="1564" t="str">
        <f t="shared" si="16"/>
        <v/>
      </c>
      <c r="AO64" s="1564" t="str">
        <f t="shared" si="17"/>
        <v/>
      </c>
      <c r="AQ64" s="1564" t="str">
        <f t="shared" si="18"/>
        <v/>
      </c>
    </row>
    <row r="65" spans="5:43">
      <c r="E65" s="1564" t="str">
        <f t="shared" si="21"/>
        <v/>
      </c>
      <c r="G65" s="1564" t="str">
        <f t="shared" si="21"/>
        <v/>
      </c>
      <c r="I65" s="1564" t="str">
        <f t="shared" si="1"/>
        <v/>
      </c>
      <c r="K65" s="1564" t="str">
        <f t="shared" si="2"/>
        <v/>
      </c>
      <c r="M65" s="1564" t="str">
        <f t="shared" si="3"/>
        <v/>
      </c>
      <c r="O65" s="1564" t="str">
        <f t="shared" si="4"/>
        <v/>
      </c>
      <c r="Q65" s="1564" t="str">
        <f t="shared" si="5"/>
        <v/>
      </c>
      <c r="S65" s="1564" t="str">
        <f t="shared" si="6"/>
        <v/>
      </c>
      <c r="U65" s="1564" t="str">
        <f t="shared" si="7"/>
        <v/>
      </c>
      <c r="W65" s="1564" t="str">
        <f t="shared" si="8"/>
        <v/>
      </c>
      <c r="Y65" s="1564" t="str">
        <f t="shared" si="9"/>
        <v/>
      </c>
      <c r="AA65" s="1564" t="str">
        <f t="shared" si="10"/>
        <v/>
      </c>
      <c r="AC65" s="1564" t="str">
        <f t="shared" si="11"/>
        <v/>
      </c>
      <c r="AE65" s="1564" t="str">
        <f t="shared" si="12"/>
        <v/>
      </c>
      <c r="AG65" s="1564" t="str">
        <f t="shared" si="13"/>
        <v/>
      </c>
      <c r="AI65" s="1564" t="str">
        <f t="shared" si="14"/>
        <v/>
      </c>
      <c r="AK65" s="1564" t="str">
        <f t="shared" si="15"/>
        <v/>
      </c>
      <c r="AM65" s="1564" t="str">
        <f t="shared" si="16"/>
        <v/>
      </c>
      <c r="AO65" s="1564" t="str">
        <f t="shared" si="17"/>
        <v/>
      </c>
      <c r="AQ65" s="1564" t="str">
        <f t="shared" si="18"/>
        <v/>
      </c>
    </row>
    <row r="66" spans="5:43">
      <c r="E66" s="1564" t="str">
        <f t="shared" si="21"/>
        <v/>
      </c>
      <c r="G66" s="1564" t="str">
        <f t="shared" si="21"/>
        <v/>
      </c>
      <c r="I66" s="1564" t="str">
        <f t="shared" si="1"/>
        <v/>
      </c>
      <c r="K66" s="1564" t="str">
        <f t="shared" si="2"/>
        <v/>
      </c>
      <c r="M66" s="1564" t="str">
        <f t="shared" si="3"/>
        <v/>
      </c>
      <c r="O66" s="1564" t="str">
        <f t="shared" si="4"/>
        <v/>
      </c>
      <c r="Q66" s="1564" t="str">
        <f t="shared" si="5"/>
        <v/>
      </c>
      <c r="S66" s="1564" t="str">
        <f t="shared" si="6"/>
        <v/>
      </c>
      <c r="U66" s="1564" t="str">
        <f t="shared" si="7"/>
        <v/>
      </c>
      <c r="W66" s="1564" t="str">
        <f t="shared" si="8"/>
        <v/>
      </c>
      <c r="Y66" s="1564" t="str">
        <f t="shared" si="9"/>
        <v/>
      </c>
      <c r="AA66" s="1564" t="str">
        <f t="shared" si="10"/>
        <v/>
      </c>
      <c r="AC66" s="1564" t="str">
        <f t="shared" si="11"/>
        <v/>
      </c>
      <c r="AE66" s="1564" t="str">
        <f t="shared" si="12"/>
        <v/>
      </c>
      <c r="AG66" s="1564" t="str">
        <f t="shared" si="13"/>
        <v/>
      </c>
      <c r="AI66" s="1564" t="str">
        <f t="shared" si="14"/>
        <v/>
      </c>
      <c r="AK66" s="1564" t="str">
        <f t="shared" si="15"/>
        <v/>
      </c>
      <c r="AM66" s="1564" t="str">
        <f t="shared" si="16"/>
        <v/>
      </c>
      <c r="AO66" s="1564" t="str">
        <f t="shared" si="17"/>
        <v/>
      </c>
      <c r="AQ66" s="1564" t="str">
        <f t="shared" si="18"/>
        <v/>
      </c>
    </row>
    <row r="67" spans="5:43">
      <c r="E67" s="1564" t="str">
        <f t="shared" si="21"/>
        <v/>
      </c>
      <c r="G67" s="1564" t="str">
        <f t="shared" si="21"/>
        <v/>
      </c>
      <c r="I67" s="1564" t="str">
        <f t="shared" si="1"/>
        <v/>
      </c>
      <c r="K67" s="1564" t="str">
        <f t="shared" si="2"/>
        <v/>
      </c>
      <c r="M67" s="1564" t="str">
        <f t="shared" si="3"/>
        <v/>
      </c>
      <c r="O67" s="1564" t="str">
        <f t="shared" si="4"/>
        <v/>
      </c>
      <c r="Q67" s="1564" t="str">
        <f t="shared" si="5"/>
        <v/>
      </c>
      <c r="S67" s="1564" t="str">
        <f t="shared" si="6"/>
        <v/>
      </c>
      <c r="U67" s="1564" t="str">
        <f t="shared" si="7"/>
        <v/>
      </c>
      <c r="W67" s="1564" t="str">
        <f t="shared" si="8"/>
        <v/>
      </c>
      <c r="Y67" s="1564" t="str">
        <f t="shared" si="9"/>
        <v/>
      </c>
      <c r="AA67" s="1564" t="str">
        <f t="shared" si="10"/>
        <v/>
      </c>
      <c r="AC67" s="1564" t="str">
        <f t="shared" si="11"/>
        <v/>
      </c>
      <c r="AE67" s="1564" t="str">
        <f t="shared" si="12"/>
        <v/>
      </c>
      <c r="AG67" s="1564" t="str">
        <f t="shared" si="13"/>
        <v/>
      </c>
      <c r="AI67" s="1564" t="str">
        <f t="shared" si="14"/>
        <v/>
      </c>
      <c r="AK67" s="1564" t="str">
        <f t="shared" si="15"/>
        <v/>
      </c>
      <c r="AM67" s="1564" t="str">
        <f t="shared" si="16"/>
        <v/>
      </c>
      <c r="AO67" s="1564" t="str">
        <f t="shared" si="17"/>
        <v/>
      </c>
      <c r="AQ67" s="1564" t="str">
        <f t="shared" si="18"/>
        <v/>
      </c>
    </row>
    <row r="68" spans="5:43">
      <c r="E68" s="1564" t="str">
        <f t="shared" si="21"/>
        <v/>
      </c>
      <c r="G68" s="1564" t="str">
        <f t="shared" si="21"/>
        <v/>
      </c>
      <c r="I68" s="1564" t="str">
        <f t="shared" si="1"/>
        <v/>
      </c>
      <c r="K68" s="1564" t="str">
        <f t="shared" si="2"/>
        <v/>
      </c>
      <c r="M68" s="1564" t="str">
        <f t="shared" si="3"/>
        <v/>
      </c>
      <c r="O68" s="1564" t="str">
        <f t="shared" si="4"/>
        <v/>
      </c>
      <c r="Q68" s="1564" t="str">
        <f t="shared" si="5"/>
        <v/>
      </c>
      <c r="S68" s="1564" t="str">
        <f t="shared" si="6"/>
        <v/>
      </c>
      <c r="U68" s="1564" t="str">
        <f t="shared" si="7"/>
        <v/>
      </c>
      <c r="W68" s="1564" t="str">
        <f t="shared" si="8"/>
        <v/>
      </c>
      <c r="Y68" s="1564" t="str">
        <f t="shared" si="9"/>
        <v/>
      </c>
      <c r="AA68" s="1564" t="str">
        <f t="shared" si="10"/>
        <v/>
      </c>
      <c r="AC68" s="1564" t="str">
        <f t="shared" si="11"/>
        <v/>
      </c>
      <c r="AE68" s="1564" t="str">
        <f t="shared" si="12"/>
        <v/>
      </c>
      <c r="AG68" s="1564" t="str">
        <f t="shared" si="13"/>
        <v/>
      </c>
      <c r="AI68" s="1564" t="str">
        <f t="shared" si="14"/>
        <v/>
      </c>
      <c r="AK68" s="1564" t="str">
        <f t="shared" si="15"/>
        <v/>
      </c>
      <c r="AM68" s="1564" t="str">
        <f t="shared" si="16"/>
        <v/>
      </c>
      <c r="AO68" s="1564" t="str">
        <f t="shared" si="17"/>
        <v/>
      </c>
      <c r="AQ68" s="1564" t="str">
        <f t="shared" si="18"/>
        <v/>
      </c>
    </row>
    <row r="69" spans="5:43">
      <c r="E69" s="1564" t="str">
        <f t="shared" si="21"/>
        <v/>
      </c>
      <c r="G69" s="1564" t="str">
        <f t="shared" si="21"/>
        <v/>
      </c>
      <c r="I69" s="1564" t="str">
        <f t="shared" si="1"/>
        <v/>
      </c>
      <c r="K69" s="1564" t="str">
        <f t="shared" si="2"/>
        <v/>
      </c>
      <c r="M69" s="1564" t="str">
        <f t="shared" si="3"/>
        <v/>
      </c>
      <c r="O69" s="1564" t="str">
        <f t="shared" si="4"/>
        <v/>
      </c>
      <c r="Q69" s="1564" t="str">
        <f t="shared" si="5"/>
        <v/>
      </c>
      <c r="S69" s="1564" t="str">
        <f t="shared" si="6"/>
        <v/>
      </c>
      <c r="U69" s="1564" t="str">
        <f t="shared" si="7"/>
        <v/>
      </c>
      <c r="W69" s="1564" t="str">
        <f t="shared" si="8"/>
        <v/>
      </c>
      <c r="Y69" s="1564" t="str">
        <f t="shared" si="9"/>
        <v/>
      </c>
      <c r="AA69" s="1564" t="str">
        <f t="shared" si="10"/>
        <v/>
      </c>
      <c r="AC69" s="1564" t="str">
        <f t="shared" si="11"/>
        <v/>
      </c>
      <c r="AE69" s="1564" t="str">
        <f t="shared" si="12"/>
        <v/>
      </c>
      <c r="AG69" s="1564" t="str">
        <f t="shared" si="13"/>
        <v/>
      </c>
      <c r="AI69" s="1564" t="str">
        <f t="shared" si="14"/>
        <v/>
      </c>
      <c r="AK69" s="1564" t="str">
        <f t="shared" si="15"/>
        <v/>
      </c>
      <c r="AM69" s="1564" t="str">
        <f t="shared" si="16"/>
        <v/>
      </c>
      <c r="AO69" s="1564" t="str">
        <f t="shared" si="17"/>
        <v/>
      </c>
      <c r="AQ69" s="1564" t="str">
        <f t="shared" si="18"/>
        <v/>
      </c>
    </row>
    <row r="70" spans="5:43">
      <c r="E70" s="1564" t="str">
        <f t="shared" si="21"/>
        <v/>
      </c>
      <c r="G70" s="1564" t="str">
        <f t="shared" si="21"/>
        <v/>
      </c>
      <c r="I70" s="1564" t="str">
        <f t="shared" si="1"/>
        <v/>
      </c>
      <c r="K70" s="1564" t="str">
        <f t="shared" si="2"/>
        <v/>
      </c>
      <c r="M70" s="1564" t="str">
        <f t="shared" si="3"/>
        <v/>
      </c>
      <c r="O70" s="1564" t="str">
        <f t="shared" si="4"/>
        <v/>
      </c>
      <c r="Q70" s="1564" t="str">
        <f t="shared" si="5"/>
        <v/>
      </c>
      <c r="S70" s="1564" t="str">
        <f t="shared" si="6"/>
        <v/>
      </c>
      <c r="U70" s="1564" t="str">
        <f t="shared" si="7"/>
        <v/>
      </c>
      <c r="W70" s="1564" t="str">
        <f t="shared" si="8"/>
        <v/>
      </c>
      <c r="Y70" s="1564" t="str">
        <f t="shared" si="9"/>
        <v/>
      </c>
      <c r="AA70" s="1564" t="str">
        <f t="shared" si="10"/>
        <v/>
      </c>
      <c r="AC70" s="1564" t="str">
        <f t="shared" si="11"/>
        <v/>
      </c>
      <c r="AE70" s="1564" t="str">
        <f t="shared" si="12"/>
        <v/>
      </c>
      <c r="AG70" s="1564" t="str">
        <f t="shared" si="13"/>
        <v/>
      </c>
      <c r="AI70" s="1564" t="str">
        <f t="shared" si="14"/>
        <v/>
      </c>
      <c r="AK70" s="1564" t="str">
        <f t="shared" si="15"/>
        <v/>
      </c>
      <c r="AM70" s="1564" t="str">
        <f t="shared" si="16"/>
        <v/>
      </c>
      <c r="AO70" s="1564" t="str">
        <f t="shared" si="17"/>
        <v/>
      </c>
      <c r="AQ70" s="1564" t="str">
        <f t="shared" si="18"/>
        <v/>
      </c>
    </row>
    <row r="71" spans="5:43">
      <c r="E71" s="1564" t="str">
        <f t="shared" si="21"/>
        <v/>
      </c>
      <c r="G71" s="1564" t="str">
        <f t="shared" si="21"/>
        <v/>
      </c>
      <c r="I71" s="1564" t="str">
        <f t="shared" si="1"/>
        <v/>
      </c>
      <c r="K71" s="1564" t="str">
        <f t="shared" si="2"/>
        <v/>
      </c>
      <c r="M71" s="1564" t="str">
        <f t="shared" si="3"/>
        <v/>
      </c>
      <c r="O71" s="1564" t="str">
        <f t="shared" si="4"/>
        <v/>
      </c>
      <c r="Q71" s="1564" t="str">
        <f t="shared" si="5"/>
        <v/>
      </c>
      <c r="S71" s="1564" t="str">
        <f t="shared" si="6"/>
        <v/>
      </c>
      <c r="U71" s="1564" t="str">
        <f t="shared" si="7"/>
        <v/>
      </c>
      <c r="W71" s="1564" t="str">
        <f t="shared" si="8"/>
        <v/>
      </c>
      <c r="Y71" s="1564" t="str">
        <f t="shared" si="9"/>
        <v/>
      </c>
      <c r="AA71" s="1564" t="str">
        <f t="shared" si="10"/>
        <v/>
      </c>
      <c r="AC71" s="1564" t="str">
        <f t="shared" si="11"/>
        <v/>
      </c>
      <c r="AE71" s="1564" t="str">
        <f t="shared" si="12"/>
        <v/>
      </c>
      <c r="AG71" s="1564" t="str">
        <f t="shared" si="13"/>
        <v/>
      </c>
      <c r="AI71" s="1564" t="str">
        <f t="shared" si="14"/>
        <v/>
      </c>
      <c r="AK71" s="1564" t="str">
        <f t="shared" si="15"/>
        <v/>
      </c>
      <c r="AM71" s="1564" t="str">
        <f t="shared" si="16"/>
        <v/>
      </c>
      <c r="AO71" s="1564" t="str">
        <f t="shared" si="17"/>
        <v/>
      </c>
      <c r="AQ71" s="1564" t="str">
        <f t="shared" si="18"/>
        <v/>
      </c>
    </row>
    <row r="72" spans="5:43">
      <c r="E72" s="1564" t="str">
        <f t="shared" si="21"/>
        <v/>
      </c>
      <c r="G72" s="1564" t="str">
        <f t="shared" si="21"/>
        <v/>
      </c>
      <c r="I72" s="1564" t="str">
        <f t="shared" si="1"/>
        <v/>
      </c>
      <c r="K72" s="1564" t="str">
        <f t="shared" si="2"/>
        <v/>
      </c>
      <c r="M72" s="1564" t="str">
        <f t="shared" si="3"/>
        <v/>
      </c>
      <c r="O72" s="1564" t="str">
        <f t="shared" si="4"/>
        <v/>
      </c>
      <c r="Q72" s="1564" t="str">
        <f t="shared" si="5"/>
        <v/>
      </c>
      <c r="S72" s="1564" t="str">
        <f t="shared" si="6"/>
        <v/>
      </c>
      <c r="U72" s="1564" t="str">
        <f t="shared" si="7"/>
        <v/>
      </c>
      <c r="W72" s="1564" t="str">
        <f t="shared" si="8"/>
        <v/>
      </c>
      <c r="Y72" s="1564" t="str">
        <f t="shared" si="9"/>
        <v/>
      </c>
      <c r="AA72" s="1564" t="str">
        <f t="shared" si="10"/>
        <v/>
      </c>
      <c r="AC72" s="1564" t="str">
        <f t="shared" si="11"/>
        <v/>
      </c>
      <c r="AE72" s="1564" t="str">
        <f t="shared" si="12"/>
        <v/>
      </c>
      <c r="AG72" s="1564" t="str">
        <f t="shared" si="13"/>
        <v/>
      </c>
      <c r="AI72" s="1564" t="str">
        <f t="shared" si="14"/>
        <v/>
      </c>
      <c r="AK72" s="1564" t="str">
        <f t="shared" si="15"/>
        <v/>
      </c>
      <c r="AM72" s="1564" t="str">
        <f t="shared" si="16"/>
        <v/>
      </c>
      <c r="AO72" s="1564" t="str">
        <f t="shared" si="17"/>
        <v/>
      </c>
      <c r="AQ72" s="1564" t="str">
        <f t="shared" si="18"/>
        <v/>
      </c>
    </row>
    <row r="73" spans="5:43">
      <c r="E73" s="1564" t="str">
        <f t="shared" si="21"/>
        <v/>
      </c>
      <c r="G73" s="1564" t="str">
        <f t="shared" si="21"/>
        <v/>
      </c>
      <c r="I73" s="1564" t="str">
        <f t="shared" si="1"/>
        <v/>
      </c>
      <c r="K73" s="1564" t="str">
        <f t="shared" si="2"/>
        <v/>
      </c>
      <c r="M73" s="1564" t="str">
        <f t="shared" si="3"/>
        <v/>
      </c>
      <c r="O73" s="1564" t="str">
        <f t="shared" si="4"/>
        <v/>
      </c>
      <c r="Q73" s="1564" t="str">
        <f t="shared" si="5"/>
        <v/>
      </c>
      <c r="S73" s="1564" t="str">
        <f t="shared" si="6"/>
        <v/>
      </c>
      <c r="U73" s="1564" t="str">
        <f t="shared" si="7"/>
        <v/>
      </c>
      <c r="W73" s="1564" t="str">
        <f t="shared" si="8"/>
        <v/>
      </c>
      <c r="Y73" s="1564" t="str">
        <f t="shared" si="9"/>
        <v/>
      </c>
      <c r="AA73" s="1564" t="str">
        <f t="shared" si="10"/>
        <v/>
      </c>
      <c r="AC73" s="1564" t="str">
        <f t="shared" si="11"/>
        <v/>
      </c>
      <c r="AE73" s="1564" t="str">
        <f t="shared" si="12"/>
        <v/>
      </c>
      <c r="AG73" s="1564" t="str">
        <f t="shared" si="13"/>
        <v/>
      </c>
      <c r="AI73" s="1564" t="str">
        <f t="shared" si="14"/>
        <v/>
      </c>
      <c r="AK73" s="1564" t="str">
        <f t="shared" si="15"/>
        <v/>
      </c>
      <c r="AM73" s="1564" t="str">
        <f t="shared" si="16"/>
        <v/>
      </c>
      <c r="AO73" s="1564" t="str">
        <f t="shared" si="17"/>
        <v/>
      </c>
      <c r="AQ73" s="1564" t="str">
        <f t="shared" si="18"/>
        <v/>
      </c>
    </row>
    <row r="74" spans="5:43">
      <c r="E74" s="1564" t="str">
        <f t="shared" si="21"/>
        <v/>
      </c>
      <c r="G74" s="1564" t="str">
        <f t="shared" si="21"/>
        <v/>
      </c>
      <c r="I74" s="1564" t="str">
        <f t="shared" si="1"/>
        <v/>
      </c>
      <c r="K74" s="1564" t="str">
        <f t="shared" si="2"/>
        <v/>
      </c>
      <c r="M74" s="1564" t="str">
        <f t="shared" si="3"/>
        <v/>
      </c>
      <c r="O74" s="1564" t="str">
        <f t="shared" si="4"/>
        <v/>
      </c>
      <c r="Q74" s="1564" t="str">
        <f t="shared" si="5"/>
        <v/>
      </c>
      <c r="S74" s="1564" t="str">
        <f t="shared" si="6"/>
        <v/>
      </c>
      <c r="U74" s="1564" t="str">
        <f t="shared" si="7"/>
        <v/>
      </c>
      <c r="W74" s="1564" t="str">
        <f t="shared" si="8"/>
        <v/>
      </c>
      <c r="Y74" s="1564" t="str">
        <f t="shared" si="9"/>
        <v/>
      </c>
      <c r="AA74" s="1564" t="str">
        <f t="shared" si="10"/>
        <v/>
      </c>
      <c r="AC74" s="1564" t="str">
        <f t="shared" si="11"/>
        <v/>
      </c>
      <c r="AE74" s="1564" t="str">
        <f t="shared" si="12"/>
        <v/>
      </c>
      <c r="AG74" s="1564" t="str">
        <f t="shared" si="13"/>
        <v/>
      </c>
      <c r="AI74" s="1564" t="str">
        <f t="shared" si="14"/>
        <v/>
      </c>
      <c r="AK74" s="1564" t="str">
        <f t="shared" si="15"/>
        <v/>
      </c>
      <c r="AM74" s="1564" t="str">
        <f t="shared" si="16"/>
        <v/>
      </c>
      <c r="AO74" s="1564" t="str">
        <f t="shared" si="17"/>
        <v/>
      </c>
      <c r="AQ74" s="1564" t="str">
        <f t="shared" si="18"/>
        <v/>
      </c>
    </row>
    <row r="75" spans="5:43">
      <c r="E75" s="1564" t="str">
        <f t="shared" si="21"/>
        <v/>
      </c>
      <c r="G75" s="1564" t="str">
        <f t="shared" si="21"/>
        <v/>
      </c>
      <c r="I75" s="1564" t="str">
        <f t="shared" si="1"/>
        <v/>
      </c>
      <c r="K75" s="1564" t="str">
        <f t="shared" si="2"/>
        <v/>
      </c>
      <c r="M75" s="1564" t="str">
        <f t="shared" si="3"/>
        <v/>
      </c>
      <c r="O75" s="1564" t="str">
        <f t="shared" si="4"/>
        <v/>
      </c>
      <c r="Q75" s="1564" t="str">
        <f t="shared" si="5"/>
        <v/>
      </c>
      <c r="S75" s="1564" t="str">
        <f t="shared" si="6"/>
        <v/>
      </c>
      <c r="U75" s="1564" t="str">
        <f t="shared" si="7"/>
        <v/>
      </c>
      <c r="W75" s="1564" t="str">
        <f t="shared" si="8"/>
        <v/>
      </c>
      <c r="Y75" s="1564" t="str">
        <f t="shared" si="9"/>
        <v/>
      </c>
      <c r="AA75" s="1564" t="str">
        <f t="shared" si="10"/>
        <v/>
      </c>
      <c r="AC75" s="1564" t="str">
        <f t="shared" si="11"/>
        <v/>
      </c>
      <c r="AE75" s="1564" t="str">
        <f t="shared" si="12"/>
        <v/>
      </c>
      <c r="AG75" s="1564" t="str">
        <f t="shared" si="13"/>
        <v/>
      </c>
      <c r="AI75" s="1564" t="str">
        <f t="shared" si="14"/>
        <v/>
      </c>
      <c r="AK75" s="1564" t="str">
        <f t="shared" si="15"/>
        <v/>
      </c>
      <c r="AM75" s="1564" t="str">
        <f t="shared" si="16"/>
        <v/>
      </c>
      <c r="AO75" s="1564" t="str">
        <f t="shared" si="17"/>
        <v/>
      </c>
      <c r="AQ75" s="1564" t="str">
        <f t="shared" si="18"/>
        <v/>
      </c>
    </row>
    <row r="76" spans="5:43">
      <c r="E76" s="1564" t="str">
        <f t="shared" si="21"/>
        <v/>
      </c>
      <c r="G76" s="1564" t="str">
        <f t="shared" si="21"/>
        <v/>
      </c>
      <c r="I76" s="1564" t="str">
        <f t="shared" si="1"/>
        <v/>
      </c>
      <c r="K76" s="1564" t="str">
        <f t="shared" si="2"/>
        <v/>
      </c>
      <c r="M76" s="1564" t="str">
        <f t="shared" si="3"/>
        <v/>
      </c>
      <c r="O76" s="1564" t="str">
        <f t="shared" si="4"/>
        <v/>
      </c>
      <c r="Q76" s="1564" t="str">
        <f t="shared" si="5"/>
        <v/>
      </c>
      <c r="S76" s="1564" t="str">
        <f t="shared" si="6"/>
        <v/>
      </c>
      <c r="U76" s="1564" t="str">
        <f t="shared" si="7"/>
        <v/>
      </c>
      <c r="W76" s="1564" t="str">
        <f t="shared" si="8"/>
        <v/>
      </c>
      <c r="Y76" s="1564" t="str">
        <f t="shared" si="9"/>
        <v/>
      </c>
      <c r="AA76" s="1564" t="str">
        <f t="shared" si="10"/>
        <v/>
      </c>
      <c r="AC76" s="1564" t="str">
        <f t="shared" si="11"/>
        <v/>
      </c>
      <c r="AE76" s="1564" t="str">
        <f t="shared" si="12"/>
        <v/>
      </c>
      <c r="AG76" s="1564" t="str">
        <f t="shared" si="13"/>
        <v/>
      </c>
      <c r="AI76" s="1564" t="str">
        <f t="shared" si="14"/>
        <v/>
      </c>
      <c r="AK76" s="1564" t="str">
        <f t="shared" si="15"/>
        <v/>
      </c>
      <c r="AM76" s="1564" t="str">
        <f t="shared" si="16"/>
        <v/>
      </c>
      <c r="AO76" s="1564" t="str">
        <f t="shared" si="17"/>
        <v/>
      </c>
      <c r="AQ76" s="1564" t="str">
        <f t="shared" si="18"/>
        <v/>
      </c>
    </row>
    <row r="77" spans="5:43">
      <c r="E77" s="1564" t="str">
        <f t="shared" ref="E77:G92" si="22">IF(OR($B77=0,D77=0),"",D77/$B77)</f>
        <v/>
      </c>
      <c r="G77" s="1564" t="str">
        <f t="shared" si="22"/>
        <v/>
      </c>
      <c r="I77" s="1564" t="str">
        <f t="shared" ref="I77:I140" si="23">IF(OR($B77=0,H77=0),"",H77/$B77)</f>
        <v/>
      </c>
      <c r="K77" s="1564" t="str">
        <f t="shared" ref="K77:K140" si="24">IF(OR($B77=0,J77=0),"",J77/$B77)</f>
        <v/>
      </c>
      <c r="M77" s="1564" t="str">
        <f t="shared" ref="M77:M140" si="25">IF(OR($B77=0,L77=0),"",L77/$B77)</f>
        <v/>
      </c>
      <c r="O77" s="1564" t="str">
        <f t="shared" ref="O77:O140" si="26">IF(OR($B77=0,N77=0),"",N77/$B77)</f>
        <v/>
      </c>
      <c r="Q77" s="1564" t="str">
        <f t="shared" ref="Q77:Q140" si="27">IF(OR($B77=0,P77=0),"",P77/$B77)</f>
        <v/>
      </c>
      <c r="S77" s="1564" t="str">
        <f t="shared" ref="S77:S140" si="28">IF(OR($B77=0,R77=0),"",R77/$B77)</f>
        <v/>
      </c>
      <c r="U77" s="1564" t="str">
        <f t="shared" ref="U77:U140" si="29">IF(OR($B77=0,T77=0),"",T77/$B77)</f>
        <v/>
      </c>
      <c r="W77" s="1564" t="str">
        <f t="shared" ref="W77:W140" si="30">IF(OR($B77=0,V77=0),"",V77/$B77)</f>
        <v/>
      </c>
      <c r="Y77" s="1564" t="str">
        <f t="shared" ref="Y77:Y140" si="31">IF(OR($B77=0,X77=0),"",X77/$B77)</f>
        <v/>
      </c>
      <c r="AA77" s="1564" t="str">
        <f t="shared" ref="AA77:AA140" si="32">IF(OR($B77=0,Z77=0),"",Z77/$B77)</f>
        <v/>
      </c>
      <c r="AC77" s="1564" t="str">
        <f t="shared" ref="AC77:AC140" si="33">IF(OR($B77=0,AB77=0),"",AB77/$B77)</f>
        <v/>
      </c>
      <c r="AE77" s="1564" t="str">
        <f t="shared" ref="AE77:AE140" si="34">IF(OR($B77=0,AD77=0),"",AD77/$B77)</f>
        <v/>
      </c>
      <c r="AG77" s="1564" t="str">
        <f t="shared" ref="AG77:AG140" si="35">IF(OR($B77=0,AF77=0),"",AF77/$B77)</f>
        <v/>
      </c>
      <c r="AI77" s="1564" t="str">
        <f t="shared" ref="AI77:AI140" si="36">IF(OR($B77=0,AH77=0),"",AH77/$B77)</f>
        <v/>
      </c>
      <c r="AK77" s="1564" t="str">
        <f t="shared" ref="AK77:AK140" si="37">IF(OR($B77=0,AJ77=0),"",AJ77/$B77)</f>
        <v/>
      </c>
      <c r="AM77" s="1564" t="str">
        <f t="shared" ref="AM77:AM140" si="38">IF(OR($B77=0,AL77=0),"",AL77/$B77)</f>
        <v/>
      </c>
      <c r="AO77" s="1564" t="str">
        <f t="shared" ref="AO77:AO140" si="39">IF(OR($B77=0,AN77=0),"",AN77/$B77)</f>
        <v/>
      </c>
      <c r="AQ77" s="1564" t="str">
        <f t="shared" ref="AQ77:AQ140" si="40">IF(OR($B77=0,AP77=0),"",AP77/$B77)</f>
        <v/>
      </c>
    </row>
    <row r="78" spans="5:43">
      <c r="E78" s="1564" t="str">
        <f t="shared" si="22"/>
        <v/>
      </c>
      <c r="G78" s="1564" t="str">
        <f t="shared" si="22"/>
        <v/>
      </c>
      <c r="I78" s="1564" t="str">
        <f t="shared" si="23"/>
        <v/>
      </c>
      <c r="K78" s="1564" t="str">
        <f t="shared" si="24"/>
        <v/>
      </c>
      <c r="M78" s="1564" t="str">
        <f t="shared" si="25"/>
        <v/>
      </c>
      <c r="O78" s="1564" t="str">
        <f t="shared" si="26"/>
        <v/>
      </c>
      <c r="Q78" s="1564" t="str">
        <f t="shared" si="27"/>
        <v/>
      </c>
      <c r="S78" s="1564" t="str">
        <f t="shared" si="28"/>
        <v/>
      </c>
      <c r="U78" s="1564" t="str">
        <f t="shared" si="29"/>
        <v/>
      </c>
      <c r="W78" s="1564" t="str">
        <f t="shared" si="30"/>
        <v/>
      </c>
      <c r="Y78" s="1564" t="str">
        <f t="shared" si="31"/>
        <v/>
      </c>
      <c r="AA78" s="1564" t="str">
        <f t="shared" si="32"/>
        <v/>
      </c>
      <c r="AC78" s="1564" t="str">
        <f t="shared" si="33"/>
        <v/>
      </c>
      <c r="AE78" s="1564" t="str">
        <f t="shared" si="34"/>
        <v/>
      </c>
      <c r="AG78" s="1564" t="str">
        <f t="shared" si="35"/>
        <v/>
      </c>
      <c r="AI78" s="1564" t="str">
        <f t="shared" si="36"/>
        <v/>
      </c>
      <c r="AK78" s="1564" t="str">
        <f t="shared" si="37"/>
        <v/>
      </c>
      <c r="AM78" s="1564" t="str">
        <f t="shared" si="38"/>
        <v/>
      </c>
      <c r="AO78" s="1564" t="str">
        <f t="shared" si="39"/>
        <v/>
      </c>
      <c r="AQ78" s="1564" t="str">
        <f t="shared" si="40"/>
        <v/>
      </c>
    </row>
    <row r="79" spans="5:43">
      <c r="E79" s="1564" t="str">
        <f t="shared" si="22"/>
        <v/>
      </c>
      <c r="G79" s="1564" t="str">
        <f t="shared" si="22"/>
        <v/>
      </c>
      <c r="I79" s="1564" t="str">
        <f t="shared" si="23"/>
        <v/>
      </c>
      <c r="K79" s="1564" t="str">
        <f t="shared" si="24"/>
        <v/>
      </c>
      <c r="M79" s="1564" t="str">
        <f t="shared" si="25"/>
        <v/>
      </c>
      <c r="O79" s="1564" t="str">
        <f t="shared" si="26"/>
        <v/>
      </c>
      <c r="Q79" s="1564" t="str">
        <f t="shared" si="27"/>
        <v/>
      </c>
      <c r="S79" s="1564" t="str">
        <f t="shared" si="28"/>
        <v/>
      </c>
      <c r="U79" s="1564" t="str">
        <f t="shared" si="29"/>
        <v/>
      </c>
      <c r="W79" s="1564" t="str">
        <f t="shared" si="30"/>
        <v/>
      </c>
      <c r="Y79" s="1564" t="str">
        <f t="shared" si="31"/>
        <v/>
      </c>
      <c r="AA79" s="1564" t="str">
        <f t="shared" si="32"/>
        <v/>
      </c>
      <c r="AC79" s="1564" t="str">
        <f t="shared" si="33"/>
        <v/>
      </c>
      <c r="AE79" s="1564" t="str">
        <f t="shared" si="34"/>
        <v/>
      </c>
      <c r="AG79" s="1564" t="str">
        <f t="shared" si="35"/>
        <v/>
      </c>
      <c r="AI79" s="1564" t="str">
        <f t="shared" si="36"/>
        <v/>
      </c>
      <c r="AK79" s="1564" t="str">
        <f t="shared" si="37"/>
        <v/>
      </c>
      <c r="AM79" s="1564" t="str">
        <f t="shared" si="38"/>
        <v/>
      </c>
      <c r="AO79" s="1564" t="str">
        <f t="shared" si="39"/>
        <v/>
      </c>
      <c r="AQ79" s="1564" t="str">
        <f t="shared" si="40"/>
        <v/>
      </c>
    </row>
    <row r="80" spans="5:43">
      <c r="E80" s="1564" t="str">
        <f t="shared" si="22"/>
        <v/>
      </c>
      <c r="G80" s="1564" t="str">
        <f t="shared" si="22"/>
        <v/>
      </c>
      <c r="I80" s="1564" t="str">
        <f t="shared" si="23"/>
        <v/>
      </c>
      <c r="K80" s="1564" t="str">
        <f t="shared" si="24"/>
        <v/>
      </c>
      <c r="M80" s="1564" t="str">
        <f t="shared" si="25"/>
        <v/>
      </c>
      <c r="O80" s="1564" t="str">
        <f t="shared" si="26"/>
        <v/>
      </c>
      <c r="Q80" s="1564" t="str">
        <f t="shared" si="27"/>
        <v/>
      </c>
      <c r="S80" s="1564" t="str">
        <f t="shared" si="28"/>
        <v/>
      </c>
      <c r="U80" s="1564" t="str">
        <f t="shared" si="29"/>
        <v/>
      </c>
      <c r="W80" s="1564" t="str">
        <f t="shared" si="30"/>
        <v/>
      </c>
      <c r="Y80" s="1564" t="str">
        <f t="shared" si="31"/>
        <v/>
      </c>
      <c r="AA80" s="1564" t="str">
        <f t="shared" si="32"/>
        <v/>
      </c>
      <c r="AC80" s="1564" t="str">
        <f t="shared" si="33"/>
        <v/>
      </c>
      <c r="AE80" s="1564" t="str">
        <f t="shared" si="34"/>
        <v/>
      </c>
      <c r="AG80" s="1564" t="str">
        <f t="shared" si="35"/>
        <v/>
      </c>
      <c r="AI80" s="1564" t="str">
        <f t="shared" si="36"/>
        <v/>
      </c>
      <c r="AK80" s="1564" t="str">
        <f t="shared" si="37"/>
        <v/>
      </c>
      <c r="AM80" s="1564" t="str">
        <f t="shared" si="38"/>
        <v/>
      </c>
      <c r="AO80" s="1564" t="str">
        <f t="shared" si="39"/>
        <v/>
      </c>
      <c r="AQ80" s="1564" t="str">
        <f t="shared" si="40"/>
        <v/>
      </c>
    </row>
    <row r="81" spans="5:43">
      <c r="E81" s="1564" t="str">
        <f t="shared" si="22"/>
        <v/>
      </c>
      <c r="G81" s="1564" t="str">
        <f t="shared" si="22"/>
        <v/>
      </c>
      <c r="I81" s="1564" t="str">
        <f t="shared" si="23"/>
        <v/>
      </c>
      <c r="K81" s="1564" t="str">
        <f t="shared" si="24"/>
        <v/>
      </c>
      <c r="M81" s="1564" t="str">
        <f t="shared" si="25"/>
        <v/>
      </c>
      <c r="O81" s="1564" t="str">
        <f t="shared" si="26"/>
        <v/>
      </c>
      <c r="Q81" s="1564" t="str">
        <f t="shared" si="27"/>
        <v/>
      </c>
      <c r="S81" s="1564" t="str">
        <f t="shared" si="28"/>
        <v/>
      </c>
      <c r="U81" s="1564" t="str">
        <f t="shared" si="29"/>
        <v/>
      </c>
      <c r="W81" s="1564" t="str">
        <f t="shared" si="30"/>
        <v/>
      </c>
      <c r="Y81" s="1564" t="str">
        <f t="shared" si="31"/>
        <v/>
      </c>
      <c r="AA81" s="1564" t="str">
        <f t="shared" si="32"/>
        <v/>
      </c>
      <c r="AC81" s="1564" t="str">
        <f t="shared" si="33"/>
        <v/>
      </c>
      <c r="AE81" s="1564" t="str">
        <f t="shared" si="34"/>
        <v/>
      </c>
      <c r="AG81" s="1564" t="str">
        <f t="shared" si="35"/>
        <v/>
      </c>
      <c r="AI81" s="1564" t="str">
        <f t="shared" si="36"/>
        <v/>
      </c>
      <c r="AK81" s="1564" t="str">
        <f t="shared" si="37"/>
        <v/>
      </c>
      <c r="AM81" s="1564" t="str">
        <f t="shared" si="38"/>
        <v/>
      </c>
      <c r="AO81" s="1564" t="str">
        <f t="shared" si="39"/>
        <v/>
      </c>
      <c r="AQ81" s="1564" t="str">
        <f t="shared" si="40"/>
        <v/>
      </c>
    </row>
    <row r="82" spans="5:43">
      <c r="E82" s="1564" t="str">
        <f t="shared" si="22"/>
        <v/>
      </c>
      <c r="G82" s="1564" t="str">
        <f t="shared" si="22"/>
        <v/>
      </c>
      <c r="I82" s="1564" t="str">
        <f t="shared" si="23"/>
        <v/>
      </c>
      <c r="K82" s="1564" t="str">
        <f t="shared" si="24"/>
        <v/>
      </c>
      <c r="M82" s="1564" t="str">
        <f t="shared" si="25"/>
        <v/>
      </c>
      <c r="O82" s="1564" t="str">
        <f t="shared" si="26"/>
        <v/>
      </c>
      <c r="Q82" s="1564" t="str">
        <f t="shared" si="27"/>
        <v/>
      </c>
      <c r="S82" s="1564" t="str">
        <f t="shared" si="28"/>
        <v/>
      </c>
      <c r="U82" s="1564" t="str">
        <f t="shared" si="29"/>
        <v/>
      </c>
      <c r="W82" s="1564" t="str">
        <f t="shared" si="30"/>
        <v/>
      </c>
      <c r="Y82" s="1564" t="str">
        <f t="shared" si="31"/>
        <v/>
      </c>
      <c r="AA82" s="1564" t="str">
        <f t="shared" si="32"/>
        <v/>
      </c>
      <c r="AC82" s="1564" t="str">
        <f t="shared" si="33"/>
        <v/>
      </c>
      <c r="AE82" s="1564" t="str">
        <f t="shared" si="34"/>
        <v/>
      </c>
      <c r="AG82" s="1564" t="str">
        <f t="shared" si="35"/>
        <v/>
      </c>
      <c r="AI82" s="1564" t="str">
        <f t="shared" si="36"/>
        <v/>
      </c>
      <c r="AK82" s="1564" t="str">
        <f t="shared" si="37"/>
        <v/>
      </c>
      <c r="AM82" s="1564" t="str">
        <f t="shared" si="38"/>
        <v/>
      </c>
      <c r="AO82" s="1564" t="str">
        <f t="shared" si="39"/>
        <v/>
      </c>
      <c r="AQ82" s="1564" t="str">
        <f t="shared" si="40"/>
        <v/>
      </c>
    </row>
    <row r="83" spans="5:43">
      <c r="E83" s="1564" t="str">
        <f t="shared" si="22"/>
        <v/>
      </c>
      <c r="G83" s="1564" t="str">
        <f t="shared" si="22"/>
        <v/>
      </c>
      <c r="I83" s="1564" t="str">
        <f t="shared" si="23"/>
        <v/>
      </c>
      <c r="K83" s="1564" t="str">
        <f t="shared" si="24"/>
        <v/>
      </c>
      <c r="M83" s="1564" t="str">
        <f t="shared" si="25"/>
        <v/>
      </c>
      <c r="O83" s="1564" t="str">
        <f t="shared" si="26"/>
        <v/>
      </c>
      <c r="Q83" s="1564" t="str">
        <f t="shared" si="27"/>
        <v/>
      </c>
      <c r="S83" s="1564" t="str">
        <f t="shared" si="28"/>
        <v/>
      </c>
      <c r="U83" s="1564" t="str">
        <f t="shared" si="29"/>
        <v/>
      </c>
      <c r="W83" s="1564" t="str">
        <f t="shared" si="30"/>
        <v/>
      </c>
      <c r="Y83" s="1564" t="str">
        <f t="shared" si="31"/>
        <v/>
      </c>
      <c r="AA83" s="1564" t="str">
        <f t="shared" si="32"/>
        <v/>
      </c>
      <c r="AC83" s="1564" t="str">
        <f t="shared" si="33"/>
        <v/>
      </c>
      <c r="AE83" s="1564" t="str">
        <f t="shared" si="34"/>
        <v/>
      </c>
      <c r="AG83" s="1564" t="str">
        <f t="shared" si="35"/>
        <v/>
      </c>
      <c r="AI83" s="1564" t="str">
        <f t="shared" si="36"/>
        <v/>
      </c>
      <c r="AK83" s="1564" t="str">
        <f t="shared" si="37"/>
        <v/>
      </c>
      <c r="AM83" s="1564" t="str">
        <f t="shared" si="38"/>
        <v/>
      </c>
      <c r="AO83" s="1564" t="str">
        <f t="shared" si="39"/>
        <v/>
      </c>
      <c r="AQ83" s="1564" t="str">
        <f t="shared" si="40"/>
        <v/>
      </c>
    </row>
    <row r="84" spans="5:43">
      <c r="E84" s="1564" t="str">
        <f t="shared" si="22"/>
        <v/>
      </c>
      <c r="G84" s="1564" t="str">
        <f t="shared" si="22"/>
        <v/>
      </c>
      <c r="I84" s="1564" t="str">
        <f t="shared" si="23"/>
        <v/>
      </c>
      <c r="K84" s="1564" t="str">
        <f t="shared" si="24"/>
        <v/>
      </c>
      <c r="M84" s="1564" t="str">
        <f t="shared" si="25"/>
        <v/>
      </c>
      <c r="O84" s="1564" t="str">
        <f t="shared" si="26"/>
        <v/>
      </c>
      <c r="Q84" s="1564" t="str">
        <f t="shared" si="27"/>
        <v/>
      </c>
      <c r="S84" s="1564" t="str">
        <f t="shared" si="28"/>
        <v/>
      </c>
      <c r="U84" s="1564" t="str">
        <f t="shared" si="29"/>
        <v/>
      </c>
      <c r="W84" s="1564" t="str">
        <f t="shared" si="30"/>
        <v/>
      </c>
      <c r="Y84" s="1564" t="str">
        <f t="shared" si="31"/>
        <v/>
      </c>
      <c r="AA84" s="1564" t="str">
        <f t="shared" si="32"/>
        <v/>
      </c>
      <c r="AC84" s="1564" t="str">
        <f t="shared" si="33"/>
        <v/>
      </c>
      <c r="AE84" s="1564" t="str">
        <f t="shared" si="34"/>
        <v/>
      </c>
      <c r="AG84" s="1564" t="str">
        <f t="shared" si="35"/>
        <v/>
      </c>
      <c r="AI84" s="1564" t="str">
        <f t="shared" si="36"/>
        <v/>
      </c>
      <c r="AK84" s="1564" t="str">
        <f t="shared" si="37"/>
        <v/>
      </c>
      <c r="AM84" s="1564" t="str">
        <f t="shared" si="38"/>
        <v/>
      </c>
      <c r="AO84" s="1564" t="str">
        <f t="shared" si="39"/>
        <v/>
      </c>
      <c r="AQ84" s="1564" t="str">
        <f t="shared" si="40"/>
        <v/>
      </c>
    </row>
    <row r="85" spans="5:43">
      <c r="E85" s="1564" t="str">
        <f t="shared" si="22"/>
        <v/>
      </c>
      <c r="G85" s="1564" t="str">
        <f t="shared" si="22"/>
        <v/>
      </c>
      <c r="I85" s="1564" t="str">
        <f t="shared" si="23"/>
        <v/>
      </c>
      <c r="K85" s="1564" t="str">
        <f t="shared" si="24"/>
        <v/>
      </c>
      <c r="M85" s="1564" t="str">
        <f t="shared" si="25"/>
        <v/>
      </c>
      <c r="O85" s="1564" t="str">
        <f t="shared" si="26"/>
        <v/>
      </c>
      <c r="Q85" s="1564" t="str">
        <f t="shared" si="27"/>
        <v/>
      </c>
      <c r="S85" s="1564" t="str">
        <f t="shared" si="28"/>
        <v/>
      </c>
      <c r="U85" s="1564" t="str">
        <f t="shared" si="29"/>
        <v/>
      </c>
      <c r="W85" s="1564" t="str">
        <f t="shared" si="30"/>
        <v/>
      </c>
      <c r="Y85" s="1564" t="str">
        <f t="shared" si="31"/>
        <v/>
      </c>
      <c r="AA85" s="1564" t="str">
        <f t="shared" si="32"/>
        <v/>
      </c>
      <c r="AC85" s="1564" t="str">
        <f t="shared" si="33"/>
        <v/>
      </c>
      <c r="AE85" s="1564" t="str">
        <f t="shared" si="34"/>
        <v/>
      </c>
      <c r="AG85" s="1564" t="str">
        <f t="shared" si="35"/>
        <v/>
      </c>
      <c r="AI85" s="1564" t="str">
        <f t="shared" si="36"/>
        <v/>
      </c>
      <c r="AK85" s="1564" t="str">
        <f t="shared" si="37"/>
        <v/>
      </c>
      <c r="AM85" s="1564" t="str">
        <f t="shared" si="38"/>
        <v/>
      </c>
      <c r="AO85" s="1564" t="str">
        <f t="shared" si="39"/>
        <v/>
      </c>
      <c r="AQ85" s="1564" t="str">
        <f t="shared" si="40"/>
        <v/>
      </c>
    </row>
    <row r="86" spans="5:43">
      <c r="E86" s="1564" t="str">
        <f t="shared" si="22"/>
        <v/>
      </c>
      <c r="G86" s="1564" t="str">
        <f t="shared" si="22"/>
        <v/>
      </c>
      <c r="I86" s="1564" t="str">
        <f t="shared" si="23"/>
        <v/>
      </c>
      <c r="K86" s="1564" t="str">
        <f t="shared" si="24"/>
        <v/>
      </c>
      <c r="M86" s="1564" t="str">
        <f t="shared" si="25"/>
        <v/>
      </c>
      <c r="O86" s="1564" t="str">
        <f t="shared" si="26"/>
        <v/>
      </c>
      <c r="Q86" s="1564" t="str">
        <f t="shared" si="27"/>
        <v/>
      </c>
      <c r="S86" s="1564" t="str">
        <f t="shared" si="28"/>
        <v/>
      </c>
      <c r="U86" s="1564" t="str">
        <f t="shared" si="29"/>
        <v/>
      </c>
      <c r="W86" s="1564" t="str">
        <f t="shared" si="30"/>
        <v/>
      </c>
      <c r="Y86" s="1564" t="str">
        <f t="shared" si="31"/>
        <v/>
      </c>
      <c r="AA86" s="1564" t="str">
        <f t="shared" si="32"/>
        <v/>
      </c>
      <c r="AC86" s="1564" t="str">
        <f t="shared" si="33"/>
        <v/>
      </c>
      <c r="AE86" s="1564" t="str">
        <f t="shared" si="34"/>
        <v/>
      </c>
      <c r="AG86" s="1564" t="str">
        <f t="shared" si="35"/>
        <v/>
      </c>
      <c r="AI86" s="1564" t="str">
        <f t="shared" si="36"/>
        <v/>
      </c>
      <c r="AK86" s="1564" t="str">
        <f t="shared" si="37"/>
        <v/>
      </c>
      <c r="AM86" s="1564" t="str">
        <f t="shared" si="38"/>
        <v/>
      </c>
      <c r="AO86" s="1564" t="str">
        <f t="shared" si="39"/>
        <v/>
      </c>
      <c r="AQ86" s="1564" t="str">
        <f t="shared" si="40"/>
        <v/>
      </c>
    </row>
    <row r="87" spans="5:43">
      <c r="E87" s="1564" t="str">
        <f t="shared" si="22"/>
        <v/>
      </c>
      <c r="G87" s="1564" t="str">
        <f t="shared" si="22"/>
        <v/>
      </c>
      <c r="I87" s="1564" t="str">
        <f t="shared" si="23"/>
        <v/>
      </c>
      <c r="K87" s="1564" t="str">
        <f t="shared" si="24"/>
        <v/>
      </c>
      <c r="M87" s="1564" t="str">
        <f t="shared" si="25"/>
        <v/>
      </c>
      <c r="O87" s="1564" t="str">
        <f t="shared" si="26"/>
        <v/>
      </c>
      <c r="Q87" s="1564" t="str">
        <f t="shared" si="27"/>
        <v/>
      </c>
      <c r="S87" s="1564" t="str">
        <f t="shared" si="28"/>
        <v/>
      </c>
      <c r="U87" s="1564" t="str">
        <f t="shared" si="29"/>
        <v/>
      </c>
      <c r="W87" s="1564" t="str">
        <f t="shared" si="30"/>
        <v/>
      </c>
      <c r="Y87" s="1564" t="str">
        <f t="shared" si="31"/>
        <v/>
      </c>
      <c r="AA87" s="1564" t="str">
        <f t="shared" si="32"/>
        <v/>
      </c>
      <c r="AC87" s="1564" t="str">
        <f t="shared" si="33"/>
        <v/>
      </c>
      <c r="AE87" s="1564" t="str">
        <f t="shared" si="34"/>
        <v/>
      </c>
      <c r="AG87" s="1564" t="str">
        <f t="shared" si="35"/>
        <v/>
      </c>
      <c r="AI87" s="1564" t="str">
        <f t="shared" si="36"/>
        <v/>
      </c>
      <c r="AK87" s="1564" t="str">
        <f t="shared" si="37"/>
        <v/>
      </c>
      <c r="AM87" s="1564" t="str">
        <f t="shared" si="38"/>
        <v/>
      </c>
      <c r="AO87" s="1564" t="str">
        <f t="shared" si="39"/>
        <v/>
      </c>
      <c r="AQ87" s="1564" t="str">
        <f t="shared" si="40"/>
        <v/>
      </c>
    </row>
    <row r="88" spans="5:43">
      <c r="E88" s="1564" t="str">
        <f t="shared" si="22"/>
        <v/>
      </c>
      <c r="G88" s="1564" t="str">
        <f t="shared" si="22"/>
        <v/>
      </c>
      <c r="I88" s="1564" t="str">
        <f t="shared" si="23"/>
        <v/>
      </c>
      <c r="K88" s="1564" t="str">
        <f t="shared" si="24"/>
        <v/>
      </c>
      <c r="M88" s="1564" t="str">
        <f t="shared" si="25"/>
        <v/>
      </c>
      <c r="O88" s="1564" t="str">
        <f t="shared" si="26"/>
        <v/>
      </c>
      <c r="Q88" s="1564" t="str">
        <f t="shared" si="27"/>
        <v/>
      </c>
      <c r="S88" s="1564" t="str">
        <f t="shared" si="28"/>
        <v/>
      </c>
      <c r="U88" s="1564" t="str">
        <f t="shared" si="29"/>
        <v/>
      </c>
      <c r="W88" s="1564" t="str">
        <f t="shared" si="30"/>
        <v/>
      </c>
      <c r="Y88" s="1564" t="str">
        <f t="shared" si="31"/>
        <v/>
      </c>
      <c r="AA88" s="1564" t="str">
        <f t="shared" si="32"/>
        <v/>
      </c>
      <c r="AC88" s="1564" t="str">
        <f t="shared" si="33"/>
        <v/>
      </c>
      <c r="AE88" s="1564" t="str">
        <f t="shared" si="34"/>
        <v/>
      </c>
      <c r="AG88" s="1564" t="str">
        <f t="shared" si="35"/>
        <v/>
      </c>
      <c r="AI88" s="1564" t="str">
        <f t="shared" si="36"/>
        <v/>
      </c>
      <c r="AK88" s="1564" t="str">
        <f t="shared" si="37"/>
        <v/>
      </c>
      <c r="AM88" s="1564" t="str">
        <f t="shared" si="38"/>
        <v/>
      </c>
      <c r="AO88" s="1564" t="str">
        <f t="shared" si="39"/>
        <v/>
      </c>
      <c r="AQ88" s="1564" t="str">
        <f t="shared" si="40"/>
        <v/>
      </c>
    </row>
    <row r="89" spans="5:43">
      <c r="E89" s="1564" t="str">
        <f t="shared" si="22"/>
        <v/>
      </c>
      <c r="G89" s="1564" t="str">
        <f t="shared" si="22"/>
        <v/>
      </c>
      <c r="I89" s="1564" t="str">
        <f t="shared" si="23"/>
        <v/>
      </c>
      <c r="K89" s="1564" t="str">
        <f t="shared" si="24"/>
        <v/>
      </c>
      <c r="M89" s="1564" t="str">
        <f t="shared" si="25"/>
        <v/>
      </c>
      <c r="O89" s="1564" t="str">
        <f t="shared" si="26"/>
        <v/>
      </c>
      <c r="Q89" s="1564" t="str">
        <f t="shared" si="27"/>
        <v/>
      </c>
      <c r="S89" s="1564" t="str">
        <f t="shared" si="28"/>
        <v/>
      </c>
      <c r="U89" s="1564" t="str">
        <f t="shared" si="29"/>
        <v/>
      </c>
      <c r="W89" s="1564" t="str">
        <f t="shared" si="30"/>
        <v/>
      </c>
      <c r="Y89" s="1564" t="str">
        <f t="shared" si="31"/>
        <v/>
      </c>
      <c r="AA89" s="1564" t="str">
        <f t="shared" si="32"/>
        <v/>
      </c>
      <c r="AC89" s="1564" t="str">
        <f t="shared" si="33"/>
        <v/>
      </c>
      <c r="AE89" s="1564" t="str">
        <f t="shared" si="34"/>
        <v/>
      </c>
      <c r="AG89" s="1564" t="str">
        <f t="shared" si="35"/>
        <v/>
      </c>
      <c r="AI89" s="1564" t="str">
        <f t="shared" si="36"/>
        <v/>
      </c>
      <c r="AK89" s="1564" t="str">
        <f t="shared" si="37"/>
        <v/>
      </c>
      <c r="AM89" s="1564" t="str">
        <f t="shared" si="38"/>
        <v/>
      </c>
      <c r="AO89" s="1564" t="str">
        <f t="shared" si="39"/>
        <v/>
      </c>
      <c r="AQ89" s="1564" t="str">
        <f t="shared" si="40"/>
        <v/>
      </c>
    </row>
    <row r="90" spans="5:43">
      <c r="E90" s="1564" t="str">
        <f t="shared" si="22"/>
        <v/>
      </c>
      <c r="G90" s="1564" t="str">
        <f t="shared" si="22"/>
        <v/>
      </c>
      <c r="I90" s="1564" t="str">
        <f t="shared" si="23"/>
        <v/>
      </c>
      <c r="K90" s="1564" t="str">
        <f t="shared" si="24"/>
        <v/>
      </c>
      <c r="M90" s="1564" t="str">
        <f t="shared" si="25"/>
        <v/>
      </c>
      <c r="O90" s="1564" t="str">
        <f t="shared" si="26"/>
        <v/>
      </c>
      <c r="Q90" s="1564" t="str">
        <f t="shared" si="27"/>
        <v/>
      </c>
      <c r="S90" s="1564" t="str">
        <f t="shared" si="28"/>
        <v/>
      </c>
      <c r="U90" s="1564" t="str">
        <f t="shared" si="29"/>
        <v/>
      </c>
      <c r="W90" s="1564" t="str">
        <f t="shared" si="30"/>
        <v/>
      </c>
      <c r="Y90" s="1564" t="str">
        <f t="shared" si="31"/>
        <v/>
      </c>
      <c r="AA90" s="1564" t="str">
        <f t="shared" si="32"/>
        <v/>
      </c>
      <c r="AC90" s="1564" t="str">
        <f t="shared" si="33"/>
        <v/>
      </c>
      <c r="AE90" s="1564" t="str">
        <f t="shared" si="34"/>
        <v/>
      </c>
      <c r="AG90" s="1564" t="str">
        <f t="shared" si="35"/>
        <v/>
      </c>
      <c r="AI90" s="1564" t="str">
        <f t="shared" si="36"/>
        <v/>
      </c>
      <c r="AK90" s="1564" t="str">
        <f t="shared" si="37"/>
        <v/>
      </c>
      <c r="AM90" s="1564" t="str">
        <f t="shared" si="38"/>
        <v/>
      </c>
      <c r="AO90" s="1564" t="str">
        <f t="shared" si="39"/>
        <v/>
      </c>
      <c r="AQ90" s="1564" t="str">
        <f t="shared" si="40"/>
        <v/>
      </c>
    </row>
    <row r="91" spans="5:43">
      <c r="E91" s="1564" t="str">
        <f t="shared" si="22"/>
        <v/>
      </c>
      <c r="G91" s="1564" t="str">
        <f t="shared" si="22"/>
        <v/>
      </c>
      <c r="I91" s="1564" t="str">
        <f t="shared" si="23"/>
        <v/>
      </c>
      <c r="K91" s="1564" t="str">
        <f t="shared" si="24"/>
        <v/>
      </c>
      <c r="M91" s="1564" t="str">
        <f t="shared" si="25"/>
        <v/>
      </c>
      <c r="O91" s="1564" t="str">
        <f t="shared" si="26"/>
        <v/>
      </c>
      <c r="Q91" s="1564" t="str">
        <f t="shared" si="27"/>
        <v/>
      </c>
      <c r="S91" s="1564" t="str">
        <f t="shared" si="28"/>
        <v/>
      </c>
      <c r="U91" s="1564" t="str">
        <f t="shared" si="29"/>
        <v/>
      </c>
      <c r="W91" s="1564" t="str">
        <f t="shared" si="30"/>
        <v/>
      </c>
      <c r="Y91" s="1564" t="str">
        <f t="shared" si="31"/>
        <v/>
      </c>
      <c r="AA91" s="1564" t="str">
        <f t="shared" si="32"/>
        <v/>
      </c>
      <c r="AC91" s="1564" t="str">
        <f t="shared" si="33"/>
        <v/>
      </c>
      <c r="AE91" s="1564" t="str">
        <f t="shared" si="34"/>
        <v/>
      </c>
      <c r="AG91" s="1564" t="str">
        <f t="shared" si="35"/>
        <v/>
      </c>
      <c r="AI91" s="1564" t="str">
        <f t="shared" si="36"/>
        <v/>
      </c>
      <c r="AK91" s="1564" t="str">
        <f t="shared" si="37"/>
        <v/>
      </c>
      <c r="AM91" s="1564" t="str">
        <f t="shared" si="38"/>
        <v/>
      </c>
      <c r="AO91" s="1564" t="str">
        <f t="shared" si="39"/>
        <v/>
      </c>
      <c r="AQ91" s="1564" t="str">
        <f t="shared" si="40"/>
        <v/>
      </c>
    </row>
    <row r="92" spans="5:43">
      <c r="E92" s="1564" t="str">
        <f t="shared" si="22"/>
        <v/>
      </c>
      <c r="G92" s="1564" t="str">
        <f t="shared" si="22"/>
        <v/>
      </c>
      <c r="I92" s="1564" t="str">
        <f t="shared" si="23"/>
        <v/>
      </c>
      <c r="K92" s="1564" t="str">
        <f t="shared" si="24"/>
        <v/>
      </c>
      <c r="M92" s="1564" t="str">
        <f t="shared" si="25"/>
        <v/>
      </c>
      <c r="O92" s="1564" t="str">
        <f t="shared" si="26"/>
        <v/>
      </c>
      <c r="Q92" s="1564" t="str">
        <f t="shared" si="27"/>
        <v/>
      </c>
      <c r="S92" s="1564" t="str">
        <f t="shared" si="28"/>
        <v/>
      </c>
      <c r="U92" s="1564" t="str">
        <f t="shared" si="29"/>
        <v/>
      </c>
      <c r="W92" s="1564" t="str">
        <f t="shared" si="30"/>
        <v/>
      </c>
      <c r="Y92" s="1564" t="str">
        <f t="shared" si="31"/>
        <v/>
      </c>
      <c r="AA92" s="1564" t="str">
        <f t="shared" si="32"/>
        <v/>
      </c>
      <c r="AC92" s="1564" t="str">
        <f t="shared" si="33"/>
        <v/>
      </c>
      <c r="AE92" s="1564" t="str">
        <f t="shared" si="34"/>
        <v/>
      </c>
      <c r="AG92" s="1564" t="str">
        <f t="shared" si="35"/>
        <v/>
      </c>
      <c r="AI92" s="1564" t="str">
        <f t="shared" si="36"/>
        <v/>
      </c>
      <c r="AK92" s="1564" t="str">
        <f t="shared" si="37"/>
        <v/>
      </c>
      <c r="AM92" s="1564" t="str">
        <f t="shared" si="38"/>
        <v/>
      </c>
      <c r="AO92" s="1564" t="str">
        <f t="shared" si="39"/>
        <v/>
      </c>
      <c r="AQ92" s="1564" t="str">
        <f t="shared" si="40"/>
        <v/>
      </c>
    </row>
    <row r="93" spans="5:43">
      <c r="E93" s="1564" t="str">
        <f t="shared" ref="E93:G108" si="41">IF(OR($B93=0,D93=0),"",D93/$B93)</f>
        <v/>
      </c>
      <c r="G93" s="1564" t="str">
        <f t="shared" si="41"/>
        <v/>
      </c>
      <c r="I93" s="1564" t="str">
        <f t="shared" si="23"/>
        <v/>
      </c>
      <c r="K93" s="1564" t="str">
        <f t="shared" si="24"/>
        <v/>
      </c>
      <c r="M93" s="1564" t="str">
        <f t="shared" si="25"/>
        <v/>
      </c>
      <c r="O93" s="1564" t="str">
        <f t="shared" si="26"/>
        <v/>
      </c>
      <c r="Q93" s="1564" t="str">
        <f t="shared" si="27"/>
        <v/>
      </c>
      <c r="S93" s="1564" t="str">
        <f t="shared" si="28"/>
        <v/>
      </c>
      <c r="U93" s="1564" t="str">
        <f t="shared" si="29"/>
        <v/>
      </c>
      <c r="W93" s="1564" t="str">
        <f t="shared" si="30"/>
        <v/>
      </c>
      <c r="Y93" s="1564" t="str">
        <f t="shared" si="31"/>
        <v/>
      </c>
      <c r="AA93" s="1564" t="str">
        <f t="shared" si="32"/>
        <v/>
      </c>
      <c r="AC93" s="1564" t="str">
        <f t="shared" si="33"/>
        <v/>
      </c>
      <c r="AE93" s="1564" t="str">
        <f t="shared" si="34"/>
        <v/>
      </c>
      <c r="AG93" s="1564" t="str">
        <f t="shared" si="35"/>
        <v/>
      </c>
      <c r="AI93" s="1564" t="str">
        <f t="shared" si="36"/>
        <v/>
      </c>
      <c r="AK93" s="1564" t="str">
        <f t="shared" si="37"/>
        <v/>
      </c>
      <c r="AM93" s="1564" t="str">
        <f t="shared" si="38"/>
        <v/>
      </c>
      <c r="AO93" s="1564" t="str">
        <f t="shared" si="39"/>
        <v/>
      </c>
      <c r="AQ93" s="1564" t="str">
        <f t="shared" si="40"/>
        <v/>
      </c>
    </row>
    <row r="94" spans="5:43">
      <c r="E94" s="1564" t="str">
        <f t="shared" si="41"/>
        <v/>
      </c>
      <c r="G94" s="1564" t="str">
        <f t="shared" si="41"/>
        <v/>
      </c>
      <c r="I94" s="1564" t="str">
        <f t="shared" si="23"/>
        <v/>
      </c>
      <c r="K94" s="1564" t="str">
        <f t="shared" si="24"/>
        <v/>
      </c>
      <c r="M94" s="1564" t="str">
        <f t="shared" si="25"/>
        <v/>
      </c>
      <c r="O94" s="1564" t="str">
        <f t="shared" si="26"/>
        <v/>
      </c>
      <c r="Q94" s="1564" t="str">
        <f t="shared" si="27"/>
        <v/>
      </c>
      <c r="S94" s="1564" t="str">
        <f t="shared" si="28"/>
        <v/>
      </c>
      <c r="U94" s="1564" t="str">
        <f t="shared" si="29"/>
        <v/>
      </c>
      <c r="W94" s="1564" t="str">
        <f t="shared" si="30"/>
        <v/>
      </c>
      <c r="Y94" s="1564" t="str">
        <f t="shared" si="31"/>
        <v/>
      </c>
      <c r="AA94" s="1564" t="str">
        <f t="shared" si="32"/>
        <v/>
      </c>
      <c r="AC94" s="1564" t="str">
        <f t="shared" si="33"/>
        <v/>
      </c>
      <c r="AE94" s="1564" t="str">
        <f t="shared" si="34"/>
        <v/>
      </c>
      <c r="AG94" s="1564" t="str">
        <f t="shared" si="35"/>
        <v/>
      </c>
      <c r="AI94" s="1564" t="str">
        <f t="shared" si="36"/>
        <v/>
      </c>
      <c r="AK94" s="1564" t="str">
        <f t="shared" si="37"/>
        <v/>
      </c>
      <c r="AM94" s="1564" t="str">
        <f t="shared" si="38"/>
        <v/>
      </c>
      <c r="AO94" s="1564" t="str">
        <f t="shared" si="39"/>
        <v/>
      </c>
      <c r="AQ94" s="1564" t="str">
        <f t="shared" si="40"/>
        <v/>
      </c>
    </row>
    <row r="95" spans="5:43">
      <c r="E95" s="1564" t="str">
        <f t="shared" si="41"/>
        <v/>
      </c>
      <c r="G95" s="1564" t="str">
        <f t="shared" si="41"/>
        <v/>
      </c>
      <c r="I95" s="1564" t="str">
        <f t="shared" si="23"/>
        <v/>
      </c>
      <c r="K95" s="1564" t="str">
        <f t="shared" si="24"/>
        <v/>
      </c>
      <c r="M95" s="1564" t="str">
        <f t="shared" si="25"/>
        <v/>
      </c>
      <c r="O95" s="1564" t="str">
        <f t="shared" si="26"/>
        <v/>
      </c>
      <c r="Q95" s="1564" t="str">
        <f t="shared" si="27"/>
        <v/>
      </c>
      <c r="S95" s="1564" t="str">
        <f t="shared" si="28"/>
        <v/>
      </c>
      <c r="U95" s="1564" t="str">
        <f t="shared" si="29"/>
        <v/>
      </c>
      <c r="W95" s="1564" t="str">
        <f t="shared" si="30"/>
        <v/>
      </c>
      <c r="Y95" s="1564" t="str">
        <f t="shared" si="31"/>
        <v/>
      </c>
      <c r="AA95" s="1564" t="str">
        <f t="shared" si="32"/>
        <v/>
      </c>
      <c r="AC95" s="1564" t="str">
        <f t="shared" si="33"/>
        <v/>
      </c>
      <c r="AE95" s="1564" t="str">
        <f t="shared" si="34"/>
        <v/>
      </c>
      <c r="AG95" s="1564" t="str">
        <f t="shared" si="35"/>
        <v/>
      </c>
      <c r="AI95" s="1564" t="str">
        <f t="shared" si="36"/>
        <v/>
      </c>
      <c r="AK95" s="1564" t="str">
        <f t="shared" si="37"/>
        <v/>
      </c>
      <c r="AM95" s="1564" t="str">
        <f t="shared" si="38"/>
        <v/>
      </c>
      <c r="AO95" s="1564" t="str">
        <f t="shared" si="39"/>
        <v/>
      </c>
      <c r="AQ95" s="1564" t="str">
        <f t="shared" si="40"/>
        <v/>
      </c>
    </row>
    <row r="96" spans="5:43">
      <c r="E96" s="1564" t="str">
        <f t="shared" si="41"/>
        <v/>
      </c>
      <c r="G96" s="1564" t="str">
        <f t="shared" si="41"/>
        <v/>
      </c>
      <c r="I96" s="1564" t="str">
        <f t="shared" si="23"/>
        <v/>
      </c>
      <c r="K96" s="1564" t="str">
        <f t="shared" si="24"/>
        <v/>
      </c>
      <c r="M96" s="1564" t="str">
        <f t="shared" si="25"/>
        <v/>
      </c>
      <c r="O96" s="1564" t="str">
        <f t="shared" si="26"/>
        <v/>
      </c>
      <c r="Q96" s="1564" t="str">
        <f t="shared" si="27"/>
        <v/>
      </c>
      <c r="S96" s="1564" t="str">
        <f t="shared" si="28"/>
        <v/>
      </c>
      <c r="U96" s="1564" t="str">
        <f t="shared" si="29"/>
        <v/>
      </c>
      <c r="W96" s="1564" t="str">
        <f t="shared" si="30"/>
        <v/>
      </c>
      <c r="Y96" s="1564" t="str">
        <f t="shared" si="31"/>
        <v/>
      </c>
      <c r="AA96" s="1564" t="str">
        <f t="shared" si="32"/>
        <v/>
      </c>
      <c r="AC96" s="1564" t="str">
        <f t="shared" si="33"/>
        <v/>
      </c>
      <c r="AE96" s="1564" t="str">
        <f t="shared" si="34"/>
        <v/>
      </c>
      <c r="AG96" s="1564" t="str">
        <f t="shared" si="35"/>
        <v/>
      </c>
      <c r="AI96" s="1564" t="str">
        <f t="shared" si="36"/>
        <v/>
      </c>
      <c r="AK96" s="1564" t="str">
        <f t="shared" si="37"/>
        <v/>
      </c>
      <c r="AM96" s="1564" t="str">
        <f t="shared" si="38"/>
        <v/>
      </c>
      <c r="AO96" s="1564" t="str">
        <f t="shared" si="39"/>
        <v/>
      </c>
      <c r="AQ96" s="1564" t="str">
        <f t="shared" si="40"/>
        <v/>
      </c>
    </row>
    <row r="97" spans="5:43">
      <c r="E97" s="1564" t="str">
        <f t="shared" si="41"/>
        <v/>
      </c>
      <c r="G97" s="1564" t="str">
        <f t="shared" si="41"/>
        <v/>
      </c>
      <c r="I97" s="1564" t="str">
        <f t="shared" si="23"/>
        <v/>
      </c>
      <c r="K97" s="1564" t="str">
        <f t="shared" si="24"/>
        <v/>
      </c>
      <c r="M97" s="1564" t="str">
        <f t="shared" si="25"/>
        <v/>
      </c>
      <c r="O97" s="1564" t="str">
        <f t="shared" si="26"/>
        <v/>
      </c>
      <c r="Q97" s="1564" t="str">
        <f t="shared" si="27"/>
        <v/>
      </c>
      <c r="S97" s="1564" t="str">
        <f t="shared" si="28"/>
        <v/>
      </c>
      <c r="U97" s="1564" t="str">
        <f t="shared" si="29"/>
        <v/>
      </c>
      <c r="W97" s="1564" t="str">
        <f t="shared" si="30"/>
        <v/>
      </c>
      <c r="Y97" s="1564" t="str">
        <f t="shared" si="31"/>
        <v/>
      </c>
      <c r="AA97" s="1564" t="str">
        <f t="shared" si="32"/>
        <v/>
      </c>
      <c r="AC97" s="1564" t="str">
        <f t="shared" si="33"/>
        <v/>
      </c>
      <c r="AE97" s="1564" t="str">
        <f t="shared" si="34"/>
        <v/>
      </c>
      <c r="AG97" s="1564" t="str">
        <f t="shared" si="35"/>
        <v/>
      </c>
      <c r="AI97" s="1564" t="str">
        <f t="shared" si="36"/>
        <v/>
      </c>
      <c r="AK97" s="1564" t="str">
        <f t="shared" si="37"/>
        <v/>
      </c>
      <c r="AM97" s="1564" t="str">
        <f t="shared" si="38"/>
        <v/>
      </c>
      <c r="AO97" s="1564" t="str">
        <f t="shared" si="39"/>
        <v/>
      </c>
      <c r="AQ97" s="1564" t="str">
        <f t="shared" si="40"/>
        <v/>
      </c>
    </row>
    <row r="98" spans="5:43">
      <c r="E98" s="1564" t="str">
        <f t="shared" si="41"/>
        <v/>
      </c>
      <c r="G98" s="1564" t="str">
        <f t="shared" si="41"/>
        <v/>
      </c>
      <c r="I98" s="1564" t="str">
        <f t="shared" si="23"/>
        <v/>
      </c>
      <c r="K98" s="1564" t="str">
        <f t="shared" si="24"/>
        <v/>
      </c>
      <c r="M98" s="1564" t="str">
        <f t="shared" si="25"/>
        <v/>
      </c>
      <c r="O98" s="1564" t="str">
        <f t="shared" si="26"/>
        <v/>
      </c>
      <c r="Q98" s="1564" t="str">
        <f t="shared" si="27"/>
        <v/>
      </c>
      <c r="S98" s="1564" t="str">
        <f t="shared" si="28"/>
        <v/>
      </c>
      <c r="U98" s="1564" t="str">
        <f t="shared" si="29"/>
        <v/>
      </c>
      <c r="W98" s="1564" t="str">
        <f t="shared" si="30"/>
        <v/>
      </c>
      <c r="Y98" s="1564" t="str">
        <f t="shared" si="31"/>
        <v/>
      </c>
      <c r="AA98" s="1564" t="str">
        <f t="shared" si="32"/>
        <v/>
      </c>
      <c r="AC98" s="1564" t="str">
        <f t="shared" si="33"/>
        <v/>
      </c>
      <c r="AE98" s="1564" t="str">
        <f t="shared" si="34"/>
        <v/>
      </c>
      <c r="AG98" s="1564" t="str">
        <f t="shared" si="35"/>
        <v/>
      </c>
      <c r="AI98" s="1564" t="str">
        <f t="shared" si="36"/>
        <v/>
      </c>
      <c r="AK98" s="1564" t="str">
        <f t="shared" si="37"/>
        <v/>
      </c>
      <c r="AM98" s="1564" t="str">
        <f t="shared" si="38"/>
        <v/>
      </c>
      <c r="AO98" s="1564" t="str">
        <f t="shared" si="39"/>
        <v/>
      </c>
      <c r="AQ98" s="1564" t="str">
        <f t="shared" si="40"/>
        <v/>
      </c>
    </row>
    <row r="99" spans="5:43">
      <c r="E99" s="1564" t="str">
        <f t="shared" si="41"/>
        <v/>
      </c>
      <c r="G99" s="1564" t="str">
        <f t="shared" si="41"/>
        <v/>
      </c>
      <c r="I99" s="1564" t="str">
        <f t="shared" si="23"/>
        <v/>
      </c>
      <c r="K99" s="1564" t="str">
        <f t="shared" si="24"/>
        <v/>
      </c>
      <c r="M99" s="1564" t="str">
        <f t="shared" si="25"/>
        <v/>
      </c>
      <c r="O99" s="1564" t="str">
        <f t="shared" si="26"/>
        <v/>
      </c>
      <c r="Q99" s="1564" t="str">
        <f t="shared" si="27"/>
        <v/>
      </c>
      <c r="S99" s="1564" t="str">
        <f t="shared" si="28"/>
        <v/>
      </c>
      <c r="U99" s="1564" t="str">
        <f t="shared" si="29"/>
        <v/>
      </c>
      <c r="W99" s="1564" t="str">
        <f t="shared" si="30"/>
        <v/>
      </c>
      <c r="Y99" s="1564" t="str">
        <f t="shared" si="31"/>
        <v/>
      </c>
      <c r="AA99" s="1564" t="str">
        <f t="shared" si="32"/>
        <v/>
      </c>
      <c r="AC99" s="1564" t="str">
        <f t="shared" si="33"/>
        <v/>
      </c>
      <c r="AE99" s="1564" t="str">
        <f t="shared" si="34"/>
        <v/>
      </c>
      <c r="AG99" s="1564" t="str">
        <f t="shared" si="35"/>
        <v/>
      </c>
      <c r="AI99" s="1564" t="str">
        <f t="shared" si="36"/>
        <v/>
      </c>
      <c r="AK99" s="1564" t="str">
        <f t="shared" si="37"/>
        <v/>
      </c>
      <c r="AM99" s="1564" t="str">
        <f t="shared" si="38"/>
        <v/>
      </c>
      <c r="AO99" s="1564" t="str">
        <f t="shared" si="39"/>
        <v/>
      </c>
      <c r="AQ99" s="1564" t="str">
        <f t="shared" si="40"/>
        <v/>
      </c>
    </row>
    <row r="100" spans="5:43">
      <c r="E100" s="1564" t="str">
        <f t="shared" si="41"/>
        <v/>
      </c>
      <c r="G100" s="1564" t="str">
        <f t="shared" si="41"/>
        <v/>
      </c>
      <c r="I100" s="1564" t="str">
        <f t="shared" si="23"/>
        <v/>
      </c>
      <c r="K100" s="1564" t="str">
        <f t="shared" si="24"/>
        <v/>
      </c>
      <c r="M100" s="1564" t="str">
        <f t="shared" si="25"/>
        <v/>
      </c>
      <c r="O100" s="1564" t="str">
        <f t="shared" si="26"/>
        <v/>
      </c>
      <c r="Q100" s="1564" t="str">
        <f t="shared" si="27"/>
        <v/>
      </c>
      <c r="S100" s="1564" t="str">
        <f t="shared" si="28"/>
        <v/>
      </c>
      <c r="U100" s="1564" t="str">
        <f t="shared" si="29"/>
        <v/>
      </c>
      <c r="W100" s="1564" t="str">
        <f t="shared" si="30"/>
        <v/>
      </c>
      <c r="Y100" s="1564" t="str">
        <f t="shared" si="31"/>
        <v/>
      </c>
      <c r="AA100" s="1564" t="str">
        <f t="shared" si="32"/>
        <v/>
      </c>
      <c r="AC100" s="1564" t="str">
        <f t="shared" si="33"/>
        <v/>
      </c>
      <c r="AE100" s="1564" t="str">
        <f t="shared" si="34"/>
        <v/>
      </c>
      <c r="AG100" s="1564" t="str">
        <f t="shared" si="35"/>
        <v/>
      </c>
      <c r="AI100" s="1564" t="str">
        <f t="shared" si="36"/>
        <v/>
      </c>
      <c r="AK100" s="1564" t="str">
        <f t="shared" si="37"/>
        <v/>
      </c>
      <c r="AM100" s="1564" t="str">
        <f t="shared" si="38"/>
        <v/>
      </c>
      <c r="AO100" s="1564" t="str">
        <f t="shared" si="39"/>
        <v/>
      </c>
      <c r="AQ100" s="1564" t="str">
        <f t="shared" si="40"/>
        <v/>
      </c>
    </row>
    <row r="101" spans="5:43">
      <c r="E101" s="1564" t="str">
        <f t="shared" si="41"/>
        <v/>
      </c>
      <c r="G101" s="1564" t="str">
        <f t="shared" si="41"/>
        <v/>
      </c>
      <c r="I101" s="1564" t="str">
        <f t="shared" si="23"/>
        <v/>
      </c>
      <c r="K101" s="1564" t="str">
        <f t="shared" si="24"/>
        <v/>
      </c>
      <c r="M101" s="1564" t="str">
        <f t="shared" si="25"/>
        <v/>
      </c>
      <c r="O101" s="1564" t="str">
        <f t="shared" si="26"/>
        <v/>
      </c>
      <c r="Q101" s="1564" t="str">
        <f t="shared" si="27"/>
        <v/>
      </c>
      <c r="S101" s="1564" t="str">
        <f t="shared" si="28"/>
        <v/>
      </c>
      <c r="U101" s="1564" t="str">
        <f t="shared" si="29"/>
        <v/>
      </c>
      <c r="W101" s="1564" t="str">
        <f t="shared" si="30"/>
        <v/>
      </c>
      <c r="Y101" s="1564" t="str">
        <f t="shared" si="31"/>
        <v/>
      </c>
      <c r="AA101" s="1564" t="str">
        <f t="shared" si="32"/>
        <v/>
      </c>
      <c r="AC101" s="1564" t="str">
        <f t="shared" si="33"/>
        <v/>
      </c>
      <c r="AE101" s="1564" t="str">
        <f t="shared" si="34"/>
        <v/>
      </c>
      <c r="AG101" s="1564" t="str">
        <f t="shared" si="35"/>
        <v/>
      </c>
      <c r="AI101" s="1564" t="str">
        <f t="shared" si="36"/>
        <v/>
      </c>
      <c r="AK101" s="1564" t="str">
        <f t="shared" si="37"/>
        <v/>
      </c>
      <c r="AM101" s="1564" t="str">
        <f t="shared" si="38"/>
        <v/>
      </c>
      <c r="AO101" s="1564" t="str">
        <f t="shared" si="39"/>
        <v/>
      </c>
      <c r="AQ101" s="1564" t="str">
        <f t="shared" si="40"/>
        <v/>
      </c>
    </row>
    <row r="102" spans="5:43">
      <c r="E102" s="1564" t="str">
        <f t="shared" si="41"/>
        <v/>
      </c>
      <c r="G102" s="1564" t="str">
        <f t="shared" si="41"/>
        <v/>
      </c>
      <c r="I102" s="1564" t="str">
        <f t="shared" si="23"/>
        <v/>
      </c>
      <c r="K102" s="1564" t="str">
        <f t="shared" si="24"/>
        <v/>
      </c>
      <c r="M102" s="1564" t="str">
        <f t="shared" si="25"/>
        <v/>
      </c>
      <c r="O102" s="1564" t="str">
        <f t="shared" si="26"/>
        <v/>
      </c>
      <c r="Q102" s="1564" t="str">
        <f t="shared" si="27"/>
        <v/>
      </c>
      <c r="S102" s="1564" t="str">
        <f t="shared" si="28"/>
        <v/>
      </c>
      <c r="U102" s="1564" t="str">
        <f t="shared" si="29"/>
        <v/>
      </c>
      <c r="W102" s="1564" t="str">
        <f t="shared" si="30"/>
        <v/>
      </c>
      <c r="Y102" s="1564" t="str">
        <f t="shared" si="31"/>
        <v/>
      </c>
      <c r="AA102" s="1564" t="str">
        <f t="shared" si="32"/>
        <v/>
      </c>
      <c r="AC102" s="1564" t="str">
        <f t="shared" si="33"/>
        <v/>
      </c>
      <c r="AE102" s="1564" t="str">
        <f t="shared" si="34"/>
        <v/>
      </c>
      <c r="AG102" s="1564" t="str">
        <f t="shared" si="35"/>
        <v/>
      </c>
      <c r="AI102" s="1564" t="str">
        <f t="shared" si="36"/>
        <v/>
      </c>
      <c r="AK102" s="1564" t="str">
        <f t="shared" si="37"/>
        <v/>
      </c>
      <c r="AM102" s="1564" t="str">
        <f t="shared" si="38"/>
        <v/>
      </c>
      <c r="AO102" s="1564" t="str">
        <f t="shared" si="39"/>
        <v/>
      </c>
      <c r="AQ102" s="1564" t="str">
        <f t="shared" si="40"/>
        <v/>
      </c>
    </row>
    <row r="103" spans="5:43">
      <c r="E103" s="1564" t="str">
        <f t="shared" si="41"/>
        <v/>
      </c>
      <c r="G103" s="1564" t="str">
        <f t="shared" si="41"/>
        <v/>
      </c>
      <c r="I103" s="1564" t="str">
        <f t="shared" si="23"/>
        <v/>
      </c>
      <c r="K103" s="1564" t="str">
        <f t="shared" si="24"/>
        <v/>
      </c>
      <c r="M103" s="1564" t="str">
        <f t="shared" si="25"/>
        <v/>
      </c>
      <c r="O103" s="1564" t="str">
        <f t="shared" si="26"/>
        <v/>
      </c>
      <c r="Q103" s="1564" t="str">
        <f t="shared" si="27"/>
        <v/>
      </c>
      <c r="S103" s="1564" t="str">
        <f t="shared" si="28"/>
        <v/>
      </c>
      <c r="U103" s="1564" t="str">
        <f t="shared" si="29"/>
        <v/>
      </c>
      <c r="W103" s="1564" t="str">
        <f t="shared" si="30"/>
        <v/>
      </c>
      <c r="Y103" s="1564" t="str">
        <f t="shared" si="31"/>
        <v/>
      </c>
      <c r="AA103" s="1564" t="str">
        <f t="shared" si="32"/>
        <v/>
      </c>
      <c r="AC103" s="1564" t="str">
        <f t="shared" si="33"/>
        <v/>
      </c>
      <c r="AE103" s="1564" t="str">
        <f t="shared" si="34"/>
        <v/>
      </c>
      <c r="AG103" s="1564" t="str">
        <f t="shared" si="35"/>
        <v/>
      </c>
      <c r="AI103" s="1564" t="str">
        <f t="shared" si="36"/>
        <v/>
      </c>
      <c r="AK103" s="1564" t="str">
        <f t="shared" si="37"/>
        <v/>
      </c>
      <c r="AM103" s="1564" t="str">
        <f t="shared" si="38"/>
        <v/>
      </c>
      <c r="AO103" s="1564" t="str">
        <f t="shared" si="39"/>
        <v/>
      </c>
      <c r="AQ103" s="1564" t="str">
        <f t="shared" si="40"/>
        <v/>
      </c>
    </row>
    <row r="104" spans="5:43">
      <c r="E104" s="1564" t="str">
        <f t="shared" si="41"/>
        <v/>
      </c>
      <c r="G104" s="1564" t="str">
        <f t="shared" si="41"/>
        <v/>
      </c>
      <c r="I104" s="1564" t="str">
        <f t="shared" si="23"/>
        <v/>
      </c>
      <c r="K104" s="1564" t="str">
        <f t="shared" si="24"/>
        <v/>
      </c>
      <c r="M104" s="1564" t="str">
        <f t="shared" si="25"/>
        <v/>
      </c>
      <c r="O104" s="1564" t="str">
        <f t="shared" si="26"/>
        <v/>
      </c>
      <c r="Q104" s="1564" t="str">
        <f t="shared" si="27"/>
        <v/>
      </c>
      <c r="S104" s="1564" t="str">
        <f t="shared" si="28"/>
        <v/>
      </c>
      <c r="U104" s="1564" t="str">
        <f t="shared" si="29"/>
        <v/>
      </c>
      <c r="W104" s="1564" t="str">
        <f t="shared" si="30"/>
        <v/>
      </c>
      <c r="Y104" s="1564" t="str">
        <f t="shared" si="31"/>
        <v/>
      </c>
      <c r="AA104" s="1564" t="str">
        <f t="shared" si="32"/>
        <v/>
      </c>
      <c r="AC104" s="1564" t="str">
        <f t="shared" si="33"/>
        <v/>
      </c>
      <c r="AE104" s="1564" t="str">
        <f t="shared" si="34"/>
        <v/>
      </c>
      <c r="AG104" s="1564" t="str">
        <f t="shared" si="35"/>
        <v/>
      </c>
      <c r="AI104" s="1564" t="str">
        <f t="shared" si="36"/>
        <v/>
      </c>
      <c r="AK104" s="1564" t="str">
        <f t="shared" si="37"/>
        <v/>
      </c>
      <c r="AM104" s="1564" t="str">
        <f t="shared" si="38"/>
        <v/>
      </c>
      <c r="AO104" s="1564" t="str">
        <f t="shared" si="39"/>
        <v/>
      </c>
      <c r="AQ104" s="1564" t="str">
        <f t="shared" si="40"/>
        <v/>
      </c>
    </row>
    <row r="105" spans="5:43">
      <c r="E105" s="1564" t="str">
        <f t="shared" si="41"/>
        <v/>
      </c>
      <c r="G105" s="1564" t="str">
        <f t="shared" si="41"/>
        <v/>
      </c>
      <c r="I105" s="1564" t="str">
        <f t="shared" si="23"/>
        <v/>
      </c>
      <c r="K105" s="1564" t="str">
        <f t="shared" si="24"/>
        <v/>
      </c>
      <c r="M105" s="1564" t="str">
        <f t="shared" si="25"/>
        <v/>
      </c>
      <c r="O105" s="1564" t="str">
        <f t="shared" si="26"/>
        <v/>
      </c>
      <c r="Q105" s="1564" t="str">
        <f t="shared" si="27"/>
        <v/>
      </c>
      <c r="S105" s="1564" t="str">
        <f t="shared" si="28"/>
        <v/>
      </c>
      <c r="U105" s="1564" t="str">
        <f t="shared" si="29"/>
        <v/>
      </c>
      <c r="W105" s="1564" t="str">
        <f t="shared" si="30"/>
        <v/>
      </c>
      <c r="Y105" s="1564" t="str">
        <f t="shared" si="31"/>
        <v/>
      </c>
      <c r="AA105" s="1564" t="str">
        <f t="shared" si="32"/>
        <v/>
      </c>
      <c r="AC105" s="1564" t="str">
        <f t="shared" si="33"/>
        <v/>
      </c>
      <c r="AE105" s="1564" t="str">
        <f t="shared" si="34"/>
        <v/>
      </c>
      <c r="AG105" s="1564" t="str">
        <f t="shared" si="35"/>
        <v/>
      </c>
      <c r="AI105" s="1564" t="str">
        <f t="shared" si="36"/>
        <v/>
      </c>
      <c r="AK105" s="1564" t="str">
        <f t="shared" si="37"/>
        <v/>
      </c>
      <c r="AM105" s="1564" t="str">
        <f t="shared" si="38"/>
        <v/>
      </c>
      <c r="AO105" s="1564" t="str">
        <f t="shared" si="39"/>
        <v/>
      </c>
      <c r="AQ105" s="1564" t="str">
        <f t="shared" si="40"/>
        <v/>
      </c>
    </row>
    <row r="106" spans="5:43">
      <c r="E106" s="1564" t="str">
        <f t="shared" si="41"/>
        <v/>
      </c>
      <c r="G106" s="1564" t="str">
        <f t="shared" si="41"/>
        <v/>
      </c>
      <c r="I106" s="1564" t="str">
        <f t="shared" si="23"/>
        <v/>
      </c>
      <c r="K106" s="1564" t="str">
        <f t="shared" si="24"/>
        <v/>
      </c>
      <c r="M106" s="1564" t="str">
        <f t="shared" si="25"/>
        <v/>
      </c>
      <c r="O106" s="1564" t="str">
        <f t="shared" si="26"/>
        <v/>
      </c>
      <c r="Q106" s="1564" t="str">
        <f t="shared" si="27"/>
        <v/>
      </c>
      <c r="S106" s="1564" t="str">
        <f t="shared" si="28"/>
        <v/>
      </c>
      <c r="U106" s="1564" t="str">
        <f t="shared" si="29"/>
        <v/>
      </c>
      <c r="W106" s="1564" t="str">
        <f t="shared" si="30"/>
        <v/>
      </c>
      <c r="Y106" s="1564" t="str">
        <f t="shared" si="31"/>
        <v/>
      </c>
      <c r="AA106" s="1564" t="str">
        <f t="shared" si="32"/>
        <v/>
      </c>
      <c r="AC106" s="1564" t="str">
        <f t="shared" si="33"/>
        <v/>
      </c>
      <c r="AE106" s="1564" t="str">
        <f t="shared" si="34"/>
        <v/>
      </c>
      <c r="AG106" s="1564" t="str">
        <f t="shared" si="35"/>
        <v/>
      </c>
      <c r="AI106" s="1564" t="str">
        <f t="shared" si="36"/>
        <v/>
      </c>
      <c r="AK106" s="1564" t="str">
        <f t="shared" si="37"/>
        <v/>
      </c>
      <c r="AM106" s="1564" t="str">
        <f t="shared" si="38"/>
        <v/>
      </c>
      <c r="AO106" s="1564" t="str">
        <f t="shared" si="39"/>
        <v/>
      </c>
      <c r="AQ106" s="1564" t="str">
        <f t="shared" si="40"/>
        <v/>
      </c>
    </row>
    <row r="107" spans="5:43">
      <c r="E107" s="1564" t="str">
        <f t="shared" si="41"/>
        <v/>
      </c>
      <c r="G107" s="1564" t="str">
        <f t="shared" si="41"/>
        <v/>
      </c>
      <c r="I107" s="1564" t="str">
        <f t="shared" si="23"/>
        <v/>
      </c>
      <c r="K107" s="1564" t="str">
        <f t="shared" si="24"/>
        <v/>
      </c>
      <c r="M107" s="1564" t="str">
        <f t="shared" si="25"/>
        <v/>
      </c>
      <c r="O107" s="1564" t="str">
        <f t="shared" si="26"/>
        <v/>
      </c>
      <c r="Q107" s="1564" t="str">
        <f t="shared" si="27"/>
        <v/>
      </c>
      <c r="S107" s="1564" t="str">
        <f t="shared" si="28"/>
        <v/>
      </c>
      <c r="U107" s="1564" t="str">
        <f t="shared" si="29"/>
        <v/>
      </c>
      <c r="W107" s="1564" t="str">
        <f t="shared" si="30"/>
        <v/>
      </c>
      <c r="Y107" s="1564" t="str">
        <f t="shared" si="31"/>
        <v/>
      </c>
      <c r="AA107" s="1564" t="str">
        <f t="shared" si="32"/>
        <v/>
      </c>
      <c r="AC107" s="1564" t="str">
        <f t="shared" si="33"/>
        <v/>
      </c>
      <c r="AE107" s="1564" t="str">
        <f t="shared" si="34"/>
        <v/>
      </c>
      <c r="AG107" s="1564" t="str">
        <f t="shared" si="35"/>
        <v/>
      </c>
      <c r="AI107" s="1564" t="str">
        <f t="shared" si="36"/>
        <v/>
      </c>
      <c r="AK107" s="1564" t="str">
        <f t="shared" si="37"/>
        <v/>
      </c>
      <c r="AM107" s="1564" t="str">
        <f t="shared" si="38"/>
        <v/>
      </c>
      <c r="AO107" s="1564" t="str">
        <f t="shared" si="39"/>
        <v/>
      </c>
      <c r="AQ107" s="1564" t="str">
        <f t="shared" si="40"/>
        <v/>
      </c>
    </row>
    <row r="108" spans="5:43">
      <c r="E108" s="1564" t="str">
        <f t="shared" si="41"/>
        <v/>
      </c>
      <c r="G108" s="1564" t="str">
        <f t="shared" si="41"/>
        <v/>
      </c>
      <c r="I108" s="1564" t="str">
        <f t="shared" si="23"/>
        <v/>
      </c>
      <c r="K108" s="1564" t="str">
        <f t="shared" si="24"/>
        <v/>
      </c>
      <c r="M108" s="1564" t="str">
        <f t="shared" si="25"/>
        <v/>
      </c>
      <c r="O108" s="1564" t="str">
        <f t="shared" si="26"/>
        <v/>
      </c>
      <c r="Q108" s="1564" t="str">
        <f t="shared" si="27"/>
        <v/>
      </c>
      <c r="S108" s="1564" t="str">
        <f t="shared" si="28"/>
        <v/>
      </c>
      <c r="U108" s="1564" t="str">
        <f t="shared" si="29"/>
        <v/>
      </c>
      <c r="W108" s="1564" t="str">
        <f t="shared" si="30"/>
        <v/>
      </c>
      <c r="Y108" s="1564" t="str">
        <f t="shared" si="31"/>
        <v/>
      </c>
      <c r="AA108" s="1564" t="str">
        <f t="shared" si="32"/>
        <v/>
      </c>
      <c r="AC108" s="1564" t="str">
        <f t="shared" si="33"/>
        <v/>
      </c>
      <c r="AE108" s="1564" t="str">
        <f t="shared" si="34"/>
        <v/>
      </c>
      <c r="AG108" s="1564" t="str">
        <f t="shared" si="35"/>
        <v/>
      </c>
      <c r="AI108" s="1564" t="str">
        <f t="shared" si="36"/>
        <v/>
      </c>
      <c r="AK108" s="1564" t="str">
        <f t="shared" si="37"/>
        <v/>
      </c>
      <c r="AM108" s="1564" t="str">
        <f t="shared" si="38"/>
        <v/>
      </c>
      <c r="AO108" s="1564" t="str">
        <f t="shared" si="39"/>
        <v/>
      </c>
      <c r="AQ108" s="1564" t="str">
        <f t="shared" si="40"/>
        <v/>
      </c>
    </row>
    <row r="109" spans="5:43">
      <c r="E109" s="1564" t="str">
        <f t="shared" ref="E109:G124" si="42">IF(OR($B109=0,D109=0),"",D109/$B109)</f>
        <v/>
      </c>
      <c r="G109" s="1564" t="str">
        <f t="shared" si="42"/>
        <v/>
      </c>
      <c r="I109" s="1564" t="str">
        <f t="shared" si="23"/>
        <v/>
      </c>
      <c r="K109" s="1564" t="str">
        <f t="shared" si="24"/>
        <v/>
      </c>
      <c r="M109" s="1564" t="str">
        <f t="shared" si="25"/>
        <v/>
      </c>
      <c r="O109" s="1564" t="str">
        <f t="shared" si="26"/>
        <v/>
      </c>
      <c r="Q109" s="1564" t="str">
        <f t="shared" si="27"/>
        <v/>
      </c>
      <c r="S109" s="1564" t="str">
        <f t="shared" si="28"/>
        <v/>
      </c>
      <c r="U109" s="1564" t="str">
        <f t="shared" si="29"/>
        <v/>
      </c>
      <c r="W109" s="1564" t="str">
        <f t="shared" si="30"/>
        <v/>
      </c>
      <c r="Y109" s="1564" t="str">
        <f t="shared" si="31"/>
        <v/>
      </c>
      <c r="AA109" s="1564" t="str">
        <f t="shared" si="32"/>
        <v/>
      </c>
      <c r="AC109" s="1564" t="str">
        <f t="shared" si="33"/>
        <v/>
      </c>
      <c r="AE109" s="1564" t="str">
        <f t="shared" si="34"/>
        <v/>
      </c>
      <c r="AG109" s="1564" t="str">
        <f t="shared" si="35"/>
        <v/>
      </c>
      <c r="AI109" s="1564" t="str">
        <f t="shared" si="36"/>
        <v/>
      </c>
      <c r="AK109" s="1564" t="str">
        <f t="shared" si="37"/>
        <v/>
      </c>
      <c r="AM109" s="1564" t="str">
        <f t="shared" si="38"/>
        <v/>
      </c>
      <c r="AO109" s="1564" t="str">
        <f t="shared" si="39"/>
        <v/>
      </c>
      <c r="AQ109" s="1564" t="str">
        <f t="shared" si="40"/>
        <v/>
      </c>
    </row>
    <row r="110" spans="5:43">
      <c r="E110" s="1564" t="str">
        <f t="shared" si="42"/>
        <v/>
      </c>
      <c r="G110" s="1564" t="str">
        <f t="shared" si="42"/>
        <v/>
      </c>
      <c r="I110" s="1564" t="str">
        <f t="shared" si="23"/>
        <v/>
      </c>
      <c r="K110" s="1564" t="str">
        <f t="shared" si="24"/>
        <v/>
      </c>
      <c r="M110" s="1564" t="str">
        <f t="shared" si="25"/>
        <v/>
      </c>
      <c r="O110" s="1564" t="str">
        <f t="shared" si="26"/>
        <v/>
      </c>
      <c r="Q110" s="1564" t="str">
        <f t="shared" si="27"/>
        <v/>
      </c>
      <c r="S110" s="1564" t="str">
        <f t="shared" si="28"/>
        <v/>
      </c>
      <c r="U110" s="1564" t="str">
        <f t="shared" si="29"/>
        <v/>
      </c>
      <c r="W110" s="1564" t="str">
        <f t="shared" si="30"/>
        <v/>
      </c>
      <c r="Y110" s="1564" t="str">
        <f t="shared" si="31"/>
        <v/>
      </c>
      <c r="AA110" s="1564" t="str">
        <f t="shared" si="32"/>
        <v/>
      </c>
      <c r="AC110" s="1564" t="str">
        <f t="shared" si="33"/>
        <v/>
      </c>
      <c r="AE110" s="1564" t="str">
        <f t="shared" si="34"/>
        <v/>
      </c>
      <c r="AG110" s="1564" t="str">
        <f t="shared" si="35"/>
        <v/>
      </c>
      <c r="AI110" s="1564" t="str">
        <f t="shared" si="36"/>
        <v/>
      </c>
      <c r="AK110" s="1564" t="str">
        <f t="shared" si="37"/>
        <v/>
      </c>
      <c r="AM110" s="1564" t="str">
        <f t="shared" si="38"/>
        <v/>
      </c>
      <c r="AO110" s="1564" t="str">
        <f t="shared" si="39"/>
        <v/>
      </c>
      <c r="AQ110" s="1564" t="str">
        <f t="shared" si="40"/>
        <v/>
      </c>
    </row>
    <row r="111" spans="5:43">
      <c r="E111" s="1564" t="str">
        <f t="shared" si="42"/>
        <v/>
      </c>
      <c r="G111" s="1564" t="str">
        <f t="shared" si="42"/>
        <v/>
      </c>
      <c r="I111" s="1564" t="str">
        <f t="shared" si="23"/>
        <v/>
      </c>
      <c r="K111" s="1564" t="str">
        <f t="shared" si="24"/>
        <v/>
      </c>
      <c r="M111" s="1564" t="str">
        <f t="shared" si="25"/>
        <v/>
      </c>
      <c r="O111" s="1564" t="str">
        <f t="shared" si="26"/>
        <v/>
      </c>
      <c r="Q111" s="1564" t="str">
        <f t="shared" si="27"/>
        <v/>
      </c>
      <c r="S111" s="1564" t="str">
        <f t="shared" si="28"/>
        <v/>
      </c>
      <c r="U111" s="1564" t="str">
        <f t="shared" si="29"/>
        <v/>
      </c>
      <c r="W111" s="1564" t="str">
        <f t="shared" si="30"/>
        <v/>
      </c>
      <c r="Y111" s="1564" t="str">
        <f t="shared" si="31"/>
        <v/>
      </c>
      <c r="AA111" s="1564" t="str">
        <f t="shared" si="32"/>
        <v/>
      </c>
      <c r="AC111" s="1564" t="str">
        <f t="shared" si="33"/>
        <v/>
      </c>
      <c r="AE111" s="1564" t="str">
        <f t="shared" si="34"/>
        <v/>
      </c>
      <c r="AG111" s="1564" t="str">
        <f t="shared" si="35"/>
        <v/>
      </c>
      <c r="AI111" s="1564" t="str">
        <f t="shared" si="36"/>
        <v/>
      </c>
      <c r="AK111" s="1564" t="str">
        <f t="shared" si="37"/>
        <v/>
      </c>
      <c r="AM111" s="1564" t="str">
        <f t="shared" si="38"/>
        <v/>
      </c>
      <c r="AO111" s="1564" t="str">
        <f t="shared" si="39"/>
        <v/>
      </c>
      <c r="AQ111" s="1564" t="str">
        <f t="shared" si="40"/>
        <v/>
      </c>
    </row>
    <row r="112" spans="5:43">
      <c r="E112" s="1564" t="str">
        <f t="shared" si="42"/>
        <v/>
      </c>
      <c r="G112" s="1564" t="str">
        <f t="shared" si="42"/>
        <v/>
      </c>
      <c r="I112" s="1564" t="str">
        <f t="shared" si="23"/>
        <v/>
      </c>
      <c r="K112" s="1564" t="str">
        <f t="shared" si="24"/>
        <v/>
      </c>
      <c r="M112" s="1564" t="str">
        <f t="shared" si="25"/>
        <v/>
      </c>
      <c r="O112" s="1564" t="str">
        <f t="shared" si="26"/>
        <v/>
      </c>
      <c r="Q112" s="1564" t="str">
        <f t="shared" si="27"/>
        <v/>
      </c>
      <c r="S112" s="1564" t="str">
        <f t="shared" si="28"/>
        <v/>
      </c>
      <c r="U112" s="1564" t="str">
        <f t="shared" si="29"/>
        <v/>
      </c>
      <c r="W112" s="1564" t="str">
        <f t="shared" si="30"/>
        <v/>
      </c>
      <c r="Y112" s="1564" t="str">
        <f t="shared" si="31"/>
        <v/>
      </c>
      <c r="AA112" s="1564" t="str">
        <f t="shared" si="32"/>
        <v/>
      </c>
      <c r="AC112" s="1564" t="str">
        <f t="shared" si="33"/>
        <v/>
      </c>
      <c r="AE112" s="1564" t="str">
        <f t="shared" si="34"/>
        <v/>
      </c>
      <c r="AG112" s="1564" t="str">
        <f t="shared" si="35"/>
        <v/>
      </c>
      <c r="AI112" s="1564" t="str">
        <f t="shared" si="36"/>
        <v/>
      </c>
      <c r="AK112" s="1564" t="str">
        <f t="shared" si="37"/>
        <v/>
      </c>
      <c r="AM112" s="1564" t="str">
        <f t="shared" si="38"/>
        <v/>
      </c>
      <c r="AO112" s="1564" t="str">
        <f t="shared" si="39"/>
        <v/>
      </c>
      <c r="AQ112" s="1564" t="str">
        <f t="shared" si="40"/>
        <v/>
      </c>
    </row>
    <row r="113" spans="5:43">
      <c r="E113" s="1564" t="str">
        <f t="shared" si="42"/>
        <v/>
      </c>
      <c r="G113" s="1564" t="str">
        <f t="shared" si="42"/>
        <v/>
      </c>
      <c r="I113" s="1564" t="str">
        <f t="shared" si="23"/>
        <v/>
      </c>
      <c r="K113" s="1564" t="str">
        <f t="shared" si="24"/>
        <v/>
      </c>
      <c r="M113" s="1564" t="str">
        <f t="shared" si="25"/>
        <v/>
      </c>
      <c r="O113" s="1564" t="str">
        <f t="shared" si="26"/>
        <v/>
      </c>
      <c r="Q113" s="1564" t="str">
        <f t="shared" si="27"/>
        <v/>
      </c>
      <c r="S113" s="1564" t="str">
        <f t="shared" si="28"/>
        <v/>
      </c>
      <c r="U113" s="1564" t="str">
        <f t="shared" si="29"/>
        <v/>
      </c>
      <c r="W113" s="1564" t="str">
        <f t="shared" si="30"/>
        <v/>
      </c>
      <c r="Y113" s="1564" t="str">
        <f t="shared" si="31"/>
        <v/>
      </c>
      <c r="AA113" s="1564" t="str">
        <f t="shared" si="32"/>
        <v/>
      </c>
      <c r="AC113" s="1564" t="str">
        <f t="shared" si="33"/>
        <v/>
      </c>
      <c r="AE113" s="1564" t="str">
        <f t="shared" si="34"/>
        <v/>
      </c>
      <c r="AG113" s="1564" t="str">
        <f t="shared" si="35"/>
        <v/>
      </c>
      <c r="AI113" s="1564" t="str">
        <f t="shared" si="36"/>
        <v/>
      </c>
      <c r="AK113" s="1564" t="str">
        <f t="shared" si="37"/>
        <v/>
      </c>
      <c r="AM113" s="1564" t="str">
        <f t="shared" si="38"/>
        <v/>
      </c>
      <c r="AO113" s="1564" t="str">
        <f t="shared" si="39"/>
        <v/>
      </c>
      <c r="AQ113" s="1564" t="str">
        <f t="shared" si="40"/>
        <v/>
      </c>
    </row>
    <row r="114" spans="5:43">
      <c r="E114" s="1564" t="str">
        <f t="shared" si="42"/>
        <v/>
      </c>
      <c r="G114" s="1564" t="str">
        <f t="shared" si="42"/>
        <v/>
      </c>
      <c r="I114" s="1564" t="str">
        <f t="shared" si="23"/>
        <v/>
      </c>
      <c r="K114" s="1564" t="str">
        <f t="shared" si="24"/>
        <v/>
      </c>
      <c r="M114" s="1564" t="str">
        <f t="shared" si="25"/>
        <v/>
      </c>
      <c r="O114" s="1564" t="str">
        <f t="shared" si="26"/>
        <v/>
      </c>
      <c r="Q114" s="1564" t="str">
        <f t="shared" si="27"/>
        <v/>
      </c>
      <c r="S114" s="1564" t="str">
        <f t="shared" si="28"/>
        <v/>
      </c>
      <c r="U114" s="1564" t="str">
        <f t="shared" si="29"/>
        <v/>
      </c>
      <c r="W114" s="1564" t="str">
        <f t="shared" si="30"/>
        <v/>
      </c>
      <c r="Y114" s="1564" t="str">
        <f t="shared" si="31"/>
        <v/>
      </c>
      <c r="AA114" s="1564" t="str">
        <f t="shared" si="32"/>
        <v/>
      </c>
      <c r="AC114" s="1564" t="str">
        <f t="shared" si="33"/>
        <v/>
      </c>
      <c r="AE114" s="1564" t="str">
        <f t="shared" si="34"/>
        <v/>
      </c>
      <c r="AG114" s="1564" t="str">
        <f t="shared" si="35"/>
        <v/>
      </c>
      <c r="AI114" s="1564" t="str">
        <f t="shared" si="36"/>
        <v/>
      </c>
      <c r="AK114" s="1564" t="str">
        <f t="shared" si="37"/>
        <v/>
      </c>
      <c r="AM114" s="1564" t="str">
        <f t="shared" si="38"/>
        <v/>
      </c>
      <c r="AO114" s="1564" t="str">
        <f t="shared" si="39"/>
        <v/>
      </c>
      <c r="AQ114" s="1564" t="str">
        <f t="shared" si="40"/>
        <v/>
      </c>
    </row>
    <row r="115" spans="5:43">
      <c r="E115" s="1564" t="str">
        <f t="shared" si="42"/>
        <v/>
      </c>
      <c r="G115" s="1564" t="str">
        <f t="shared" si="42"/>
        <v/>
      </c>
      <c r="I115" s="1564" t="str">
        <f t="shared" si="23"/>
        <v/>
      </c>
      <c r="K115" s="1564" t="str">
        <f t="shared" si="24"/>
        <v/>
      </c>
      <c r="M115" s="1564" t="str">
        <f t="shared" si="25"/>
        <v/>
      </c>
      <c r="O115" s="1564" t="str">
        <f t="shared" si="26"/>
        <v/>
      </c>
      <c r="Q115" s="1564" t="str">
        <f t="shared" si="27"/>
        <v/>
      </c>
      <c r="S115" s="1564" t="str">
        <f t="shared" si="28"/>
        <v/>
      </c>
      <c r="U115" s="1564" t="str">
        <f t="shared" si="29"/>
        <v/>
      </c>
      <c r="W115" s="1564" t="str">
        <f t="shared" si="30"/>
        <v/>
      </c>
      <c r="Y115" s="1564" t="str">
        <f t="shared" si="31"/>
        <v/>
      </c>
      <c r="AA115" s="1564" t="str">
        <f t="shared" si="32"/>
        <v/>
      </c>
      <c r="AC115" s="1564" t="str">
        <f t="shared" si="33"/>
        <v/>
      </c>
      <c r="AE115" s="1564" t="str">
        <f t="shared" si="34"/>
        <v/>
      </c>
      <c r="AG115" s="1564" t="str">
        <f t="shared" si="35"/>
        <v/>
      </c>
      <c r="AI115" s="1564" t="str">
        <f t="shared" si="36"/>
        <v/>
      </c>
      <c r="AK115" s="1564" t="str">
        <f t="shared" si="37"/>
        <v/>
      </c>
      <c r="AM115" s="1564" t="str">
        <f t="shared" si="38"/>
        <v/>
      </c>
      <c r="AO115" s="1564" t="str">
        <f t="shared" si="39"/>
        <v/>
      </c>
      <c r="AQ115" s="1564" t="str">
        <f t="shared" si="40"/>
        <v/>
      </c>
    </row>
    <row r="116" spans="5:43">
      <c r="E116" s="1564" t="str">
        <f t="shared" si="42"/>
        <v/>
      </c>
      <c r="G116" s="1564" t="str">
        <f t="shared" si="42"/>
        <v/>
      </c>
      <c r="I116" s="1564" t="str">
        <f t="shared" si="23"/>
        <v/>
      </c>
      <c r="K116" s="1564" t="str">
        <f t="shared" si="24"/>
        <v/>
      </c>
      <c r="M116" s="1564" t="str">
        <f t="shared" si="25"/>
        <v/>
      </c>
      <c r="O116" s="1564" t="str">
        <f t="shared" si="26"/>
        <v/>
      </c>
      <c r="Q116" s="1564" t="str">
        <f t="shared" si="27"/>
        <v/>
      </c>
      <c r="S116" s="1564" t="str">
        <f t="shared" si="28"/>
        <v/>
      </c>
      <c r="U116" s="1564" t="str">
        <f t="shared" si="29"/>
        <v/>
      </c>
      <c r="W116" s="1564" t="str">
        <f t="shared" si="30"/>
        <v/>
      </c>
      <c r="Y116" s="1564" t="str">
        <f t="shared" si="31"/>
        <v/>
      </c>
      <c r="AA116" s="1564" t="str">
        <f t="shared" si="32"/>
        <v/>
      </c>
      <c r="AC116" s="1564" t="str">
        <f t="shared" si="33"/>
        <v/>
      </c>
      <c r="AE116" s="1564" t="str">
        <f t="shared" si="34"/>
        <v/>
      </c>
      <c r="AG116" s="1564" t="str">
        <f t="shared" si="35"/>
        <v/>
      </c>
      <c r="AI116" s="1564" t="str">
        <f t="shared" si="36"/>
        <v/>
      </c>
      <c r="AK116" s="1564" t="str">
        <f t="shared" si="37"/>
        <v/>
      </c>
      <c r="AM116" s="1564" t="str">
        <f t="shared" si="38"/>
        <v/>
      </c>
      <c r="AO116" s="1564" t="str">
        <f t="shared" si="39"/>
        <v/>
      </c>
      <c r="AQ116" s="1564" t="str">
        <f t="shared" si="40"/>
        <v/>
      </c>
    </row>
    <row r="117" spans="5:43">
      <c r="E117" s="1564" t="str">
        <f t="shared" si="42"/>
        <v/>
      </c>
      <c r="G117" s="1564" t="str">
        <f t="shared" si="42"/>
        <v/>
      </c>
      <c r="I117" s="1564" t="str">
        <f t="shared" si="23"/>
        <v/>
      </c>
      <c r="K117" s="1564" t="str">
        <f t="shared" si="24"/>
        <v/>
      </c>
      <c r="M117" s="1564" t="str">
        <f t="shared" si="25"/>
        <v/>
      </c>
      <c r="O117" s="1564" t="str">
        <f t="shared" si="26"/>
        <v/>
      </c>
      <c r="Q117" s="1564" t="str">
        <f t="shared" si="27"/>
        <v/>
      </c>
      <c r="S117" s="1564" t="str">
        <f t="shared" si="28"/>
        <v/>
      </c>
      <c r="U117" s="1564" t="str">
        <f t="shared" si="29"/>
        <v/>
      </c>
      <c r="W117" s="1564" t="str">
        <f t="shared" si="30"/>
        <v/>
      </c>
      <c r="Y117" s="1564" t="str">
        <f t="shared" si="31"/>
        <v/>
      </c>
      <c r="AA117" s="1564" t="str">
        <f t="shared" si="32"/>
        <v/>
      </c>
      <c r="AC117" s="1564" t="str">
        <f t="shared" si="33"/>
        <v/>
      </c>
      <c r="AE117" s="1564" t="str">
        <f t="shared" si="34"/>
        <v/>
      </c>
      <c r="AG117" s="1564" t="str">
        <f t="shared" si="35"/>
        <v/>
      </c>
      <c r="AI117" s="1564" t="str">
        <f t="shared" si="36"/>
        <v/>
      </c>
      <c r="AK117" s="1564" t="str">
        <f t="shared" si="37"/>
        <v/>
      </c>
      <c r="AM117" s="1564" t="str">
        <f t="shared" si="38"/>
        <v/>
      </c>
      <c r="AO117" s="1564" t="str">
        <f t="shared" si="39"/>
        <v/>
      </c>
      <c r="AQ117" s="1564" t="str">
        <f t="shared" si="40"/>
        <v/>
      </c>
    </row>
    <row r="118" spans="5:43">
      <c r="E118" s="1564" t="str">
        <f t="shared" si="42"/>
        <v/>
      </c>
      <c r="G118" s="1564" t="str">
        <f t="shared" si="42"/>
        <v/>
      </c>
      <c r="I118" s="1564" t="str">
        <f t="shared" si="23"/>
        <v/>
      </c>
      <c r="K118" s="1564" t="str">
        <f t="shared" si="24"/>
        <v/>
      </c>
      <c r="M118" s="1564" t="str">
        <f t="shared" si="25"/>
        <v/>
      </c>
      <c r="O118" s="1564" t="str">
        <f t="shared" si="26"/>
        <v/>
      </c>
      <c r="Q118" s="1564" t="str">
        <f t="shared" si="27"/>
        <v/>
      </c>
      <c r="S118" s="1564" t="str">
        <f t="shared" si="28"/>
        <v/>
      </c>
      <c r="U118" s="1564" t="str">
        <f t="shared" si="29"/>
        <v/>
      </c>
      <c r="W118" s="1564" t="str">
        <f t="shared" si="30"/>
        <v/>
      </c>
      <c r="Y118" s="1564" t="str">
        <f t="shared" si="31"/>
        <v/>
      </c>
      <c r="AA118" s="1564" t="str">
        <f t="shared" si="32"/>
        <v/>
      </c>
      <c r="AC118" s="1564" t="str">
        <f t="shared" si="33"/>
        <v/>
      </c>
      <c r="AE118" s="1564" t="str">
        <f t="shared" si="34"/>
        <v/>
      </c>
      <c r="AG118" s="1564" t="str">
        <f t="shared" si="35"/>
        <v/>
      </c>
      <c r="AI118" s="1564" t="str">
        <f t="shared" si="36"/>
        <v/>
      </c>
      <c r="AK118" s="1564" t="str">
        <f t="shared" si="37"/>
        <v/>
      </c>
      <c r="AM118" s="1564" t="str">
        <f t="shared" si="38"/>
        <v/>
      </c>
      <c r="AO118" s="1564" t="str">
        <f t="shared" si="39"/>
        <v/>
      </c>
      <c r="AQ118" s="1564" t="str">
        <f t="shared" si="40"/>
        <v/>
      </c>
    </row>
    <row r="119" spans="5:43">
      <c r="E119" s="1564" t="str">
        <f t="shared" si="42"/>
        <v/>
      </c>
      <c r="G119" s="1564" t="str">
        <f t="shared" si="42"/>
        <v/>
      </c>
      <c r="I119" s="1564" t="str">
        <f t="shared" si="23"/>
        <v/>
      </c>
      <c r="K119" s="1564" t="str">
        <f t="shared" si="24"/>
        <v/>
      </c>
      <c r="M119" s="1564" t="str">
        <f t="shared" si="25"/>
        <v/>
      </c>
      <c r="O119" s="1564" t="str">
        <f t="shared" si="26"/>
        <v/>
      </c>
      <c r="Q119" s="1564" t="str">
        <f t="shared" si="27"/>
        <v/>
      </c>
      <c r="S119" s="1564" t="str">
        <f t="shared" si="28"/>
        <v/>
      </c>
      <c r="U119" s="1564" t="str">
        <f t="shared" si="29"/>
        <v/>
      </c>
      <c r="W119" s="1564" t="str">
        <f t="shared" si="30"/>
        <v/>
      </c>
      <c r="Y119" s="1564" t="str">
        <f t="shared" si="31"/>
        <v/>
      </c>
      <c r="AA119" s="1564" t="str">
        <f t="shared" si="32"/>
        <v/>
      </c>
      <c r="AC119" s="1564" t="str">
        <f t="shared" si="33"/>
        <v/>
      </c>
      <c r="AE119" s="1564" t="str">
        <f t="shared" si="34"/>
        <v/>
      </c>
      <c r="AG119" s="1564" t="str">
        <f t="shared" si="35"/>
        <v/>
      </c>
      <c r="AI119" s="1564" t="str">
        <f t="shared" si="36"/>
        <v/>
      </c>
      <c r="AK119" s="1564" t="str">
        <f t="shared" si="37"/>
        <v/>
      </c>
      <c r="AM119" s="1564" t="str">
        <f t="shared" si="38"/>
        <v/>
      </c>
      <c r="AO119" s="1564" t="str">
        <f t="shared" si="39"/>
        <v/>
      </c>
      <c r="AQ119" s="1564" t="str">
        <f t="shared" si="40"/>
        <v/>
      </c>
    </row>
    <row r="120" spans="5:43">
      <c r="E120" s="1564" t="str">
        <f t="shared" si="42"/>
        <v/>
      </c>
      <c r="G120" s="1564" t="str">
        <f t="shared" si="42"/>
        <v/>
      </c>
      <c r="I120" s="1564" t="str">
        <f t="shared" si="23"/>
        <v/>
      </c>
      <c r="K120" s="1564" t="str">
        <f t="shared" si="24"/>
        <v/>
      </c>
      <c r="M120" s="1564" t="str">
        <f t="shared" si="25"/>
        <v/>
      </c>
      <c r="O120" s="1564" t="str">
        <f t="shared" si="26"/>
        <v/>
      </c>
      <c r="Q120" s="1564" t="str">
        <f t="shared" si="27"/>
        <v/>
      </c>
      <c r="S120" s="1564" t="str">
        <f t="shared" si="28"/>
        <v/>
      </c>
      <c r="U120" s="1564" t="str">
        <f t="shared" si="29"/>
        <v/>
      </c>
      <c r="W120" s="1564" t="str">
        <f t="shared" si="30"/>
        <v/>
      </c>
      <c r="Y120" s="1564" t="str">
        <f t="shared" si="31"/>
        <v/>
      </c>
      <c r="AA120" s="1564" t="str">
        <f t="shared" si="32"/>
        <v/>
      </c>
      <c r="AC120" s="1564" t="str">
        <f t="shared" si="33"/>
        <v/>
      </c>
      <c r="AE120" s="1564" t="str">
        <f t="shared" si="34"/>
        <v/>
      </c>
      <c r="AG120" s="1564" t="str">
        <f t="shared" si="35"/>
        <v/>
      </c>
      <c r="AI120" s="1564" t="str">
        <f t="shared" si="36"/>
        <v/>
      </c>
      <c r="AK120" s="1564" t="str">
        <f t="shared" si="37"/>
        <v/>
      </c>
      <c r="AM120" s="1564" t="str">
        <f t="shared" si="38"/>
        <v/>
      </c>
      <c r="AO120" s="1564" t="str">
        <f t="shared" si="39"/>
        <v/>
      </c>
      <c r="AQ120" s="1564" t="str">
        <f t="shared" si="40"/>
        <v/>
      </c>
    </row>
    <row r="121" spans="5:43">
      <c r="E121" s="1564" t="str">
        <f t="shared" si="42"/>
        <v/>
      </c>
      <c r="G121" s="1564" t="str">
        <f t="shared" si="42"/>
        <v/>
      </c>
      <c r="I121" s="1564" t="str">
        <f t="shared" si="23"/>
        <v/>
      </c>
      <c r="K121" s="1564" t="str">
        <f t="shared" si="24"/>
        <v/>
      </c>
      <c r="M121" s="1564" t="str">
        <f t="shared" si="25"/>
        <v/>
      </c>
      <c r="O121" s="1564" t="str">
        <f t="shared" si="26"/>
        <v/>
      </c>
      <c r="Q121" s="1564" t="str">
        <f t="shared" si="27"/>
        <v/>
      </c>
      <c r="S121" s="1564" t="str">
        <f t="shared" si="28"/>
        <v/>
      </c>
      <c r="U121" s="1564" t="str">
        <f t="shared" si="29"/>
        <v/>
      </c>
      <c r="W121" s="1564" t="str">
        <f t="shared" si="30"/>
        <v/>
      </c>
      <c r="Y121" s="1564" t="str">
        <f t="shared" si="31"/>
        <v/>
      </c>
      <c r="AA121" s="1564" t="str">
        <f t="shared" si="32"/>
        <v/>
      </c>
      <c r="AC121" s="1564" t="str">
        <f t="shared" si="33"/>
        <v/>
      </c>
      <c r="AE121" s="1564" t="str">
        <f t="shared" si="34"/>
        <v/>
      </c>
      <c r="AG121" s="1564" t="str">
        <f t="shared" si="35"/>
        <v/>
      </c>
      <c r="AI121" s="1564" t="str">
        <f t="shared" si="36"/>
        <v/>
      </c>
      <c r="AK121" s="1564" t="str">
        <f t="shared" si="37"/>
        <v/>
      </c>
      <c r="AM121" s="1564" t="str">
        <f t="shared" si="38"/>
        <v/>
      </c>
      <c r="AO121" s="1564" t="str">
        <f t="shared" si="39"/>
        <v/>
      </c>
      <c r="AQ121" s="1564" t="str">
        <f t="shared" si="40"/>
        <v/>
      </c>
    </row>
    <row r="122" spans="5:43">
      <c r="E122" s="1564" t="str">
        <f t="shared" si="42"/>
        <v/>
      </c>
      <c r="G122" s="1564" t="str">
        <f t="shared" si="42"/>
        <v/>
      </c>
      <c r="I122" s="1564" t="str">
        <f t="shared" si="23"/>
        <v/>
      </c>
      <c r="K122" s="1564" t="str">
        <f t="shared" si="24"/>
        <v/>
      </c>
      <c r="M122" s="1564" t="str">
        <f t="shared" si="25"/>
        <v/>
      </c>
      <c r="O122" s="1564" t="str">
        <f t="shared" si="26"/>
        <v/>
      </c>
      <c r="Q122" s="1564" t="str">
        <f t="shared" si="27"/>
        <v/>
      </c>
      <c r="S122" s="1564" t="str">
        <f t="shared" si="28"/>
        <v/>
      </c>
      <c r="U122" s="1564" t="str">
        <f t="shared" si="29"/>
        <v/>
      </c>
      <c r="W122" s="1564" t="str">
        <f t="shared" si="30"/>
        <v/>
      </c>
      <c r="Y122" s="1564" t="str">
        <f t="shared" si="31"/>
        <v/>
      </c>
      <c r="AA122" s="1564" t="str">
        <f t="shared" si="32"/>
        <v/>
      </c>
      <c r="AC122" s="1564" t="str">
        <f t="shared" si="33"/>
        <v/>
      </c>
      <c r="AE122" s="1564" t="str">
        <f t="shared" si="34"/>
        <v/>
      </c>
      <c r="AG122" s="1564" t="str">
        <f t="shared" si="35"/>
        <v/>
      </c>
      <c r="AI122" s="1564" t="str">
        <f t="shared" si="36"/>
        <v/>
      </c>
      <c r="AK122" s="1564" t="str">
        <f t="shared" si="37"/>
        <v/>
      </c>
      <c r="AM122" s="1564" t="str">
        <f t="shared" si="38"/>
        <v/>
      </c>
      <c r="AO122" s="1564" t="str">
        <f t="shared" si="39"/>
        <v/>
      </c>
      <c r="AQ122" s="1564" t="str">
        <f t="shared" si="40"/>
        <v/>
      </c>
    </row>
    <row r="123" spans="5:43">
      <c r="E123" s="1564" t="str">
        <f t="shared" si="42"/>
        <v/>
      </c>
      <c r="G123" s="1564" t="str">
        <f t="shared" si="42"/>
        <v/>
      </c>
      <c r="I123" s="1564" t="str">
        <f t="shared" si="23"/>
        <v/>
      </c>
      <c r="K123" s="1564" t="str">
        <f t="shared" si="24"/>
        <v/>
      </c>
      <c r="M123" s="1564" t="str">
        <f t="shared" si="25"/>
        <v/>
      </c>
      <c r="O123" s="1564" t="str">
        <f t="shared" si="26"/>
        <v/>
      </c>
      <c r="Q123" s="1564" t="str">
        <f t="shared" si="27"/>
        <v/>
      </c>
      <c r="S123" s="1564" t="str">
        <f t="shared" si="28"/>
        <v/>
      </c>
      <c r="U123" s="1564" t="str">
        <f t="shared" si="29"/>
        <v/>
      </c>
      <c r="W123" s="1564" t="str">
        <f t="shared" si="30"/>
        <v/>
      </c>
      <c r="Y123" s="1564" t="str">
        <f t="shared" si="31"/>
        <v/>
      </c>
      <c r="AA123" s="1564" t="str">
        <f t="shared" si="32"/>
        <v/>
      </c>
      <c r="AC123" s="1564" t="str">
        <f t="shared" si="33"/>
        <v/>
      </c>
      <c r="AE123" s="1564" t="str">
        <f t="shared" si="34"/>
        <v/>
      </c>
      <c r="AG123" s="1564" t="str">
        <f t="shared" si="35"/>
        <v/>
      </c>
      <c r="AI123" s="1564" t="str">
        <f t="shared" si="36"/>
        <v/>
      </c>
      <c r="AK123" s="1564" t="str">
        <f t="shared" si="37"/>
        <v/>
      </c>
      <c r="AM123" s="1564" t="str">
        <f t="shared" si="38"/>
        <v/>
      </c>
      <c r="AO123" s="1564" t="str">
        <f t="shared" si="39"/>
        <v/>
      </c>
      <c r="AQ123" s="1564" t="str">
        <f t="shared" si="40"/>
        <v/>
      </c>
    </row>
    <row r="124" spans="5:43">
      <c r="E124" s="1564" t="str">
        <f t="shared" si="42"/>
        <v/>
      </c>
      <c r="G124" s="1564" t="str">
        <f t="shared" si="42"/>
        <v/>
      </c>
      <c r="I124" s="1564" t="str">
        <f t="shared" si="23"/>
        <v/>
      </c>
      <c r="K124" s="1564" t="str">
        <f t="shared" si="24"/>
        <v/>
      </c>
      <c r="M124" s="1564" t="str">
        <f t="shared" si="25"/>
        <v/>
      </c>
      <c r="O124" s="1564" t="str">
        <f t="shared" si="26"/>
        <v/>
      </c>
      <c r="Q124" s="1564" t="str">
        <f t="shared" si="27"/>
        <v/>
      </c>
      <c r="S124" s="1564" t="str">
        <f t="shared" si="28"/>
        <v/>
      </c>
      <c r="U124" s="1564" t="str">
        <f t="shared" si="29"/>
        <v/>
      </c>
      <c r="W124" s="1564" t="str">
        <f t="shared" si="30"/>
        <v/>
      </c>
      <c r="Y124" s="1564" t="str">
        <f t="shared" si="31"/>
        <v/>
      </c>
      <c r="AA124" s="1564" t="str">
        <f t="shared" si="32"/>
        <v/>
      </c>
      <c r="AC124" s="1564" t="str">
        <f t="shared" si="33"/>
        <v/>
      </c>
      <c r="AE124" s="1564" t="str">
        <f t="shared" si="34"/>
        <v/>
      </c>
      <c r="AG124" s="1564" t="str">
        <f t="shared" si="35"/>
        <v/>
      </c>
      <c r="AI124" s="1564" t="str">
        <f t="shared" si="36"/>
        <v/>
      </c>
      <c r="AK124" s="1564" t="str">
        <f t="shared" si="37"/>
        <v/>
      </c>
      <c r="AM124" s="1564" t="str">
        <f t="shared" si="38"/>
        <v/>
      </c>
      <c r="AO124" s="1564" t="str">
        <f t="shared" si="39"/>
        <v/>
      </c>
      <c r="AQ124" s="1564" t="str">
        <f t="shared" si="40"/>
        <v/>
      </c>
    </row>
    <row r="125" spans="5:43">
      <c r="E125" s="1564" t="str">
        <f t="shared" ref="E125:G140" si="43">IF(OR($B125=0,D125=0),"",D125/$B125)</f>
        <v/>
      </c>
      <c r="G125" s="1564" t="str">
        <f t="shared" si="43"/>
        <v/>
      </c>
      <c r="I125" s="1564" t="str">
        <f t="shared" si="23"/>
        <v/>
      </c>
      <c r="K125" s="1564" t="str">
        <f t="shared" si="24"/>
        <v/>
      </c>
      <c r="M125" s="1564" t="str">
        <f t="shared" si="25"/>
        <v/>
      </c>
      <c r="O125" s="1564" t="str">
        <f t="shared" si="26"/>
        <v/>
      </c>
      <c r="Q125" s="1564" t="str">
        <f t="shared" si="27"/>
        <v/>
      </c>
      <c r="S125" s="1564" t="str">
        <f t="shared" si="28"/>
        <v/>
      </c>
      <c r="U125" s="1564" t="str">
        <f t="shared" si="29"/>
        <v/>
      </c>
      <c r="W125" s="1564" t="str">
        <f t="shared" si="30"/>
        <v/>
      </c>
      <c r="Y125" s="1564" t="str">
        <f t="shared" si="31"/>
        <v/>
      </c>
      <c r="AA125" s="1564" t="str">
        <f t="shared" si="32"/>
        <v/>
      </c>
      <c r="AC125" s="1564" t="str">
        <f t="shared" si="33"/>
        <v/>
      </c>
      <c r="AE125" s="1564" t="str">
        <f t="shared" si="34"/>
        <v/>
      </c>
      <c r="AG125" s="1564" t="str">
        <f t="shared" si="35"/>
        <v/>
      </c>
      <c r="AI125" s="1564" t="str">
        <f t="shared" si="36"/>
        <v/>
      </c>
      <c r="AK125" s="1564" t="str">
        <f t="shared" si="37"/>
        <v/>
      </c>
      <c r="AM125" s="1564" t="str">
        <f t="shared" si="38"/>
        <v/>
      </c>
      <c r="AO125" s="1564" t="str">
        <f t="shared" si="39"/>
        <v/>
      </c>
      <c r="AQ125" s="1564" t="str">
        <f t="shared" si="40"/>
        <v/>
      </c>
    </row>
    <row r="126" spans="5:43">
      <c r="E126" s="1564" t="str">
        <f t="shared" si="43"/>
        <v/>
      </c>
      <c r="G126" s="1564" t="str">
        <f t="shared" si="43"/>
        <v/>
      </c>
      <c r="I126" s="1564" t="str">
        <f t="shared" si="23"/>
        <v/>
      </c>
      <c r="K126" s="1564" t="str">
        <f t="shared" si="24"/>
        <v/>
      </c>
      <c r="M126" s="1564" t="str">
        <f t="shared" si="25"/>
        <v/>
      </c>
      <c r="O126" s="1564" t="str">
        <f t="shared" si="26"/>
        <v/>
      </c>
      <c r="Q126" s="1564" t="str">
        <f t="shared" si="27"/>
        <v/>
      </c>
      <c r="S126" s="1564" t="str">
        <f t="shared" si="28"/>
        <v/>
      </c>
      <c r="U126" s="1564" t="str">
        <f t="shared" si="29"/>
        <v/>
      </c>
      <c r="W126" s="1564" t="str">
        <f t="shared" si="30"/>
        <v/>
      </c>
      <c r="Y126" s="1564" t="str">
        <f t="shared" si="31"/>
        <v/>
      </c>
      <c r="AA126" s="1564" t="str">
        <f t="shared" si="32"/>
        <v/>
      </c>
      <c r="AC126" s="1564" t="str">
        <f t="shared" si="33"/>
        <v/>
      </c>
      <c r="AE126" s="1564" t="str">
        <f t="shared" si="34"/>
        <v/>
      </c>
      <c r="AG126" s="1564" t="str">
        <f t="shared" si="35"/>
        <v/>
      </c>
      <c r="AI126" s="1564" t="str">
        <f t="shared" si="36"/>
        <v/>
      </c>
      <c r="AK126" s="1564" t="str">
        <f t="shared" si="37"/>
        <v/>
      </c>
      <c r="AM126" s="1564" t="str">
        <f t="shared" si="38"/>
        <v/>
      </c>
      <c r="AO126" s="1564" t="str">
        <f t="shared" si="39"/>
        <v/>
      </c>
      <c r="AQ126" s="1564" t="str">
        <f t="shared" si="40"/>
        <v/>
      </c>
    </row>
    <row r="127" spans="5:43">
      <c r="E127" s="1564" t="str">
        <f t="shared" si="43"/>
        <v/>
      </c>
      <c r="G127" s="1564" t="str">
        <f t="shared" si="43"/>
        <v/>
      </c>
      <c r="I127" s="1564" t="str">
        <f t="shared" si="23"/>
        <v/>
      </c>
      <c r="K127" s="1564" t="str">
        <f t="shared" si="24"/>
        <v/>
      </c>
      <c r="M127" s="1564" t="str">
        <f t="shared" si="25"/>
        <v/>
      </c>
      <c r="O127" s="1564" t="str">
        <f t="shared" si="26"/>
        <v/>
      </c>
      <c r="Q127" s="1564" t="str">
        <f t="shared" si="27"/>
        <v/>
      </c>
      <c r="S127" s="1564" t="str">
        <f t="shared" si="28"/>
        <v/>
      </c>
      <c r="U127" s="1564" t="str">
        <f t="shared" si="29"/>
        <v/>
      </c>
      <c r="W127" s="1564" t="str">
        <f t="shared" si="30"/>
        <v/>
      </c>
      <c r="Y127" s="1564" t="str">
        <f t="shared" si="31"/>
        <v/>
      </c>
      <c r="AA127" s="1564" t="str">
        <f t="shared" si="32"/>
        <v/>
      </c>
      <c r="AC127" s="1564" t="str">
        <f t="shared" si="33"/>
        <v/>
      </c>
      <c r="AE127" s="1564" t="str">
        <f t="shared" si="34"/>
        <v/>
      </c>
      <c r="AG127" s="1564" t="str">
        <f t="shared" si="35"/>
        <v/>
      </c>
      <c r="AI127" s="1564" t="str">
        <f t="shared" si="36"/>
        <v/>
      </c>
      <c r="AK127" s="1564" t="str">
        <f t="shared" si="37"/>
        <v/>
      </c>
      <c r="AM127" s="1564" t="str">
        <f t="shared" si="38"/>
        <v/>
      </c>
      <c r="AO127" s="1564" t="str">
        <f t="shared" si="39"/>
        <v/>
      </c>
      <c r="AQ127" s="1564" t="str">
        <f t="shared" si="40"/>
        <v/>
      </c>
    </row>
    <row r="128" spans="5:43">
      <c r="E128" s="1564" t="str">
        <f t="shared" si="43"/>
        <v/>
      </c>
      <c r="G128" s="1564" t="str">
        <f t="shared" si="43"/>
        <v/>
      </c>
      <c r="I128" s="1564" t="str">
        <f t="shared" si="23"/>
        <v/>
      </c>
      <c r="K128" s="1564" t="str">
        <f t="shared" si="24"/>
        <v/>
      </c>
      <c r="M128" s="1564" t="str">
        <f t="shared" si="25"/>
        <v/>
      </c>
      <c r="O128" s="1564" t="str">
        <f t="shared" si="26"/>
        <v/>
      </c>
      <c r="Q128" s="1564" t="str">
        <f t="shared" si="27"/>
        <v/>
      </c>
      <c r="S128" s="1564" t="str">
        <f t="shared" si="28"/>
        <v/>
      </c>
      <c r="U128" s="1564" t="str">
        <f t="shared" si="29"/>
        <v/>
      </c>
      <c r="W128" s="1564" t="str">
        <f t="shared" si="30"/>
        <v/>
      </c>
      <c r="Y128" s="1564" t="str">
        <f t="shared" si="31"/>
        <v/>
      </c>
      <c r="AA128" s="1564" t="str">
        <f t="shared" si="32"/>
        <v/>
      </c>
      <c r="AC128" s="1564" t="str">
        <f t="shared" si="33"/>
        <v/>
      </c>
      <c r="AE128" s="1564" t="str">
        <f t="shared" si="34"/>
        <v/>
      </c>
      <c r="AG128" s="1564" t="str">
        <f t="shared" si="35"/>
        <v/>
      </c>
      <c r="AI128" s="1564" t="str">
        <f t="shared" si="36"/>
        <v/>
      </c>
      <c r="AK128" s="1564" t="str">
        <f t="shared" si="37"/>
        <v/>
      </c>
      <c r="AM128" s="1564" t="str">
        <f t="shared" si="38"/>
        <v/>
      </c>
      <c r="AO128" s="1564" t="str">
        <f t="shared" si="39"/>
        <v/>
      </c>
      <c r="AQ128" s="1564" t="str">
        <f t="shared" si="40"/>
        <v/>
      </c>
    </row>
    <row r="129" spans="5:43">
      <c r="E129" s="1564" t="str">
        <f t="shared" si="43"/>
        <v/>
      </c>
      <c r="G129" s="1564" t="str">
        <f t="shared" si="43"/>
        <v/>
      </c>
      <c r="I129" s="1564" t="str">
        <f t="shared" si="23"/>
        <v/>
      </c>
      <c r="K129" s="1564" t="str">
        <f t="shared" si="24"/>
        <v/>
      </c>
      <c r="M129" s="1564" t="str">
        <f t="shared" si="25"/>
        <v/>
      </c>
      <c r="O129" s="1564" t="str">
        <f t="shared" si="26"/>
        <v/>
      </c>
      <c r="Q129" s="1564" t="str">
        <f t="shared" si="27"/>
        <v/>
      </c>
      <c r="S129" s="1564" t="str">
        <f t="shared" si="28"/>
        <v/>
      </c>
      <c r="U129" s="1564" t="str">
        <f t="shared" si="29"/>
        <v/>
      </c>
      <c r="W129" s="1564" t="str">
        <f t="shared" si="30"/>
        <v/>
      </c>
      <c r="Y129" s="1564" t="str">
        <f t="shared" si="31"/>
        <v/>
      </c>
      <c r="AA129" s="1564" t="str">
        <f t="shared" si="32"/>
        <v/>
      </c>
      <c r="AC129" s="1564" t="str">
        <f t="shared" si="33"/>
        <v/>
      </c>
      <c r="AE129" s="1564" t="str">
        <f t="shared" si="34"/>
        <v/>
      </c>
      <c r="AG129" s="1564" t="str">
        <f t="shared" si="35"/>
        <v/>
      </c>
      <c r="AI129" s="1564" t="str">
        <f t="shared" si="36"/>
        <v/>
      </c>
      <c r="AK129" s="1564" t="str">
        <f t="shared" si="37"/>
        <v/>
      </c>
      <c r="AM129" s="1564" t="str">
        <f t="shared" si="38"/>
        <v/>
      </c>
      <c r="AO129" s="1564" t="str">
        <f t="shared" si="39"/>
        <v/>
      </c>
      <c r="AQ129" s="1564" t="str">
        <f t="shared" si="40"/>
        <v/>
      </c>
    </row>
    <row r="130" spans="5:43">
      <c r="E130" s="1564" t="str">
        <f t="shared" si="43"/>
        <v/>
      </c>
      <c r="G130" s="1564" t="str">
        <f t="shared" si="43"/>
        <v/>
      </c>
      <c r="I130" s="1564" t="str">
        <f t="shared" si="23"/>
        <v/>
      </c>
      <c r="K130" s="1564" t="str">
        <f t="shared" si="24"/>
        <v/>
      </c>
      <c r="M130" s="1564" t="str">
        <f t="shared" si="25"/>
        <v/>
      </c>
      <c r="O130" s="1564" t="str">
        <f t="shared" si="26"/>
        <v/>
      </c>
      <c r="Q130" s="1564" t="str">
        <f t="shared" si="27"/>
        <v/>
      </c>
      <c r="S130" s="1564" t="str">
        <f t="shared" si="28"/>
        <v/>
      </c>
      <c r="U130" s="1564" t="str">
        <f t="shared" si="29"/>
        <v/>
      </c>
      <c r="W130" s="1564" t="str">
        <f t="shared" si="30"/>
        <v/>
      </c>
      <c r="Y130" s="1564" t="str">
        <f t="shared" si="31"/>
        <v/>
      </c>
      <c r="AA130" s="1564" t="str">
        <f t="shared" si="32"/>
        <v/>
      </c>
      <c r="AC130" s="1564" t="str">
        <f t="shared" si="33"/>
        <v/>
      </c>
      <c r="AE130" s="1564" t="str">
        <f t="shared" si="34"/>
        <v/>
      </c>
      <c r="AG130" s="1564" t="str">
        <f t="shared" si="35"/>
        <v/>
      </c>
      <c r="AI130" s="1564" t="str">
        <f t="shared" si="36"/>
        <v/>
      </c>
      <c r="AK130" s="1564" t="str">
        <f t="shared" si="37"/>
        <v/>
      </c>
      <c r="AM130" s="1564" t="str">
        <f t="shared" si="38"/>
        <v/>
      </c>
      <c r="AO130" s="1564" t="str">
        <f t="shared" si="39"/>
        <v/>
      </c>
      <c r="AQ130" s="1564" t="str">
        <f t="shared" si="40"/>
        <v/>
      </c>
    </row>
    <row r="131" spans="5:43">
      <c r="E131" s="1564" t="str">
        <f t="shared" si="43"/>
        <v/>
      </c>
      <c r="G131" s="1564" t="str">
        <f t="shared" si="43"/>
        <v/>
      </c>
      <c r="I131" s="1564" t="str">
        <f t="shared" si="23"/>
        <v/>
      </c>
      <c r="K131" s="1564" t="str">
        <f t="shared" si="24"/>
        <v/>
      </c>
      <c r="M131" s="1564" t="str">
        <f t="shared" si="25"/>
        <v/>
      </c>
      <c r="O131" s="1564" t="str">
        <f t="shared" si="26"/>
        <v/>
      </c>
      <c r="Q131" s="1564" t="str">
        <f t="shared" si="27"/>
        <v/>
      </c>
      <c r="S131" s="1564" t="str">
        <f t="shared" si="28"/>
        <v/>
      </c>
      <c r="U131" s="1564" t="str">
        <f t="shared" si="29"/>
        <v/>
      </c>
      <c r="W131" s="1564" t="str">
        <f t="shared" si="30"/>
        <v/>
      </c>
      <c r="Y131" s="1564" t="str">
        <f t="shared" si="31"/>
        <v/>
      </c>
      <c r="AA131" s="1564" t="str">
        <f t="shared" si="32"/>
        <v/>
      </c>
      <c r="AC131" s="1564" t="str">
        <f t="shared" si="33"/>
        <v/>
      </c>
      <c r="AE131" s="1564" t="str">
        <f t="shared" si="34"/>
        <v/>
      </c>
      <c r="AG131" s="1564" t="str">
        <f t="shared" si="35"/>
        <v/>
      </c>
      <c r="AI131" s="1564" t="str">
        <f t="shared" si="36"/>
        <v/>
      </c>
      <c r="AK131" s="1564" t="str">
        <f t="shared" si="37"/>
        <v/>
      </c>
      <c r="AM131" s="1564" t="str">
        <f t="shared" si="38"/>
        <v/>
      </c>
      <c r="AO131" s="1564" t="str">
        <f t="shared" si="39"/>
        <v/>
      </c>
      <c r="AQ131" s="1564" t="str">
        <f t="shared" si="40"/>
        <v/>
      </c>
    </row>
    <row r="132" spans="5:43">
      <c r="E132" s="1564" t="str">
        <f t="shared" si="43"/>
        <v/>
      </c>
      <c r="G132" s="1564" t="str">
        <f t="shared" si="43"/>
        <v/>
      </c>
      <c r="I132" s="1564" t="str">
        <f t="shared" si="23"/>
        <v/>
      </c>
      <c r="K132" s="1564" t="str">
        <f t="shared" si="24"/>
        <v/>
      </c>
      <c r="M132" s="1564" t="str">
        <f t="shared" si="25"/>
        <v/>
      </c>
      <c r="O132" s="1564" t="str">
        <f t="shared" si="26"/>
        <v/>
      </c>
      <c r="Q132" s="1564" t="str">
        <f t="shared" si="27"/>
        <v/>
      </c>
      <c r="S132" s="1564" t="str">
        <f t="shared" si="28"/>
        <v/>
      </c>
      <c r="U132" s="1564" t="str">
        <f t="shared" si="29"/>
        <v/>
      </c>
      <c r="W132" s="1564" t="str">
        <f t="shared" si="30"/>
        <v/>
      </c>
      <c r="Y132" s="1564" t="str">
        <f t="shared" si="31"/>
        <v/>
      </c>
      <c r="AA132" s="1564" t="str">
        <f t="shared" si="32"/>
        <v/>
      </c>
      <c r="AC132" s="1564" t="str">
        <f t="shared" si="33"/>
        <v/>
      </c>
      <c r="AE132" s="1564" t="str">
        <f t="shared" si="34"/>
        <v/>
      </c>
      <c r="AG132" s="1564" t="str">
        <f t="shared" si="35"/>
        <v/>
      </c>
      <c r="AI132" s="1564" t="str">
        <f t="shared" si="36"/>
        <v/>
      </c>
      <c r="AK132" s="1564" t="str">
        <f t="shared" si="37"/>
        <v/>
      </c>
      <c r="AM132" s="1564" t="str">
        <f t="shared" si="38"/>
        <v/>
      </c>
      <c r="AO132" s="1564" t="str">
        <f t="shared" si="39"/>
        <v/>
      </c>
      <c r="AQ132" s="1564" t="str">
        <f t="shared" si="40"/>
        <v/>
      </c>
    </row>
    <row r="133" spans="5:43">
      <c r="E133" s="1564" t="str">
        <f t="shared" si="43"/>
        <v/>
      </c>
      <c r="G133" s="1564" t="str">
        <f t="shared" si="43"/>
        <v/>
      </c>
      <c r="I133" s="1564" t="str">
        <f t="shared" si="23"/>
        <v/>
      </c>
      <c r="K133" s="1564" t="str">
        <f t="shared" si="24"/>
        <v/>
      </c>
      <c r="M133" s="1564" t="str">
        <f t="shared" si="25"/>
        <v/>
      </c>
      <c r="O133" s="1564" t="str">
        <f t="shared" si="26"/>
        <v/>
      </c>
      <c r="Q133" s="1564" t="str">
        <f t="shared" si="27"/>
        <v/>
      </c>
      <c r="S133" s="1564" t="str">
        <f t="shared" si="28"/>
        <v/>
      </c>
      <c r="U133" s="1564" t="str">
        <f t="shared" si="29"/>
        <v/>
      </c>
      <c r="W133" s="1564" t="str">
        <f t="shared" si="30"/>
        <v/>
      </c>
      <c r="Y133" s="1564" t="str">
        <f t="shared" si="31"/>
        <v/>
      </c>
      <c r="AA133" s="1564" t="str">
        <f t="shared" si="32"/>
        <v/>
      </c>
      <c r="AC133" s="1564" t="str">
        <f t="shared" si="33"/>
        <v/>
      </c>
      <c r="AE133" s="1564" t="str">
        <f t="shared" si="34"/>
        <v/>
      </c>
      <c r="AG133" s="1564" t="str">
        <f t="shared" si="35"/>
        <v/>
      </c>
      <c r="AI133" s="1564" t="str">
        <f t="shared" si="36"/>
        <v/>
      </c>
      <c r="AK133" s="1564" t="str">
        <f t="shared" si="37"/>
        <v/>
      </c>
      <c r="AM133" s="1564" t="str">
        <f t="shared" si="38"/>
        <v/>
      </c>
      <c r="AO133" s="1564" t="str">
        <f t="shared" si="39"/>
        <v/>
      </c>
      <c r="AQ133" s="1564" t="str">
        <f t="shared" si="40"/>
        <v/>
      </c>
    </row>
    <row r="134" spans="5:43">
      <c r="E134" s="1564" t="str">
        <f t="shared" si="43"/>
        <v/>
      </c>
      <c r="G134" s="1564" t="str">
        <f t="shared" si="43"/>
        <v/>
      </c>
      <c r="I134" s="1564" t="str">
        <f t="shared" si="23"/>
        <v/>
      </c>
      <c r="K134" s="1564" t="str">
        <f t="shared" si="24"/>
        <v/>
      </c>
      <c r="M134" s="1564" t="str">
        <f t="shared" si="25"/>
        <v/>
      </c>
      <c r="O134" s="1564" t="str">
        <f t="shared" si="26"/>
        <v/>
      </c>
      <c r="Q134" s="1564" t="str">
        <f t="shared" si="27"/>
        <v/>
      </c>
      <c r="S134" s="1564" t="str">
        <f t="shared" si="28"/>
        <v/>
      </c>
      <c r="U134" s="1564" t="str">
        <f t="shared" si="29"/>
        <v/>
      </c>
      <c r="W134" s="1564" t="str">
        <f t="shared" si="30"/>
        <v/>
      </c>
      <c r="Y134" s="1564" t="str">
        <f t="shared" si="31"/>
        <v/>
      </c>
      <c r="AA134" s="1564" t="str">
        <f t="shared" si="32"/>
        <v/>
      </c>
      <c r="AC134" s="1564" t="str">
        <f t="shared" si="33"/>
        <v/>
      </c>
      <c r="AE134" s="1564" t="str">
        <f t="shared" si="34"/>
        <v/>
      </c>
      <c r="AG134" s="1564" t="str">
        <f t="shared" si="35"/>
        <v/>
      </c>
      <c r="AI134" s="1564" t="str">
        <f t="shared" si="36"/>
        <v/>
      </c>
      <c r="AK134" s="1564" t="str">
        <f t="shared" si="37"/>
        <v/>
      </c>
      <c r="AM134" s="1564" t="str">
        <f t="shared" si="38"/>
        <v/>
      </c>
      <c r="AO134" s="1564" t="str">
        <f t="shared" si="39"/>
        <v/>
      </c>
      <c r="AQ134" s="1564" t="str">
        <f t="shared" si="40"/>
        <v/>
      </c>
    </row>
    <row r="135" spans="5:43">
      <c r="E135" s="1564" t="str">
        <f t="shared" si="43"/>
        <v/>
      </c>
      <c r="G135" s="1564" t="str">
        <f t="shared" si="43"/>
        <v/>
      </c>
      <c r="I135" s="1564" t="str">
        <f t="shared" si="23"/>
        <v/>
      </c>
      <c r="K135" s="1564" t="str">
        <f t="shared" si="24"/>
        <v/>
      </c>
      <c r="M135" s="1564" t="str">
        <f t="shared" si="25"/>
        <v/>
      </c>
      <c r="O135" s="1564" t="str">
        <f t="shared" si="26"/>
        <v/>
      </c>
      <c r="Q135" s="1564" t="str">
        <f t="shared" si="27"/>
        <v/>
      </c>
      <c r="S135" s="1564" t="str">
        <f t="shared" si="28"/>
        <v/>
      </c>
      <c r="U135" s="1564" t="str">
        <f t="shared" si="29"/>
        <v/>
      </c>
      <c r="W135" s="1564" t="str">
        <f t="shared" si="30"/>
        <v/>
      </c>
      <c r="Y135" s="1564" t="str">
        <f t="shared" si="31"/>
        <v/>
      </c>
      <c r="AA135" s="1564" t="str">
        <f t="shared" si="32"/>
        <v/>
      </c>
      <c r="AC135" s="1564" t="str">
        <f t="shared" si="33"/>
        <v/>
      </c>
      <c r="AE135" s="1564" t="str">
        <f t="shared" si="34"/>
        <v/>
      </c>
      <c r="AG135" s="1564" t="str">
        <f t="shared" si="35"/>
        <v/>
      </c>
      <c r="AI135" s="1564" t="str">
        <f t="shared" si="36"/>
        <v/>
      </c>
      <c r="AK135" s="1564" t="str">
        <f t="shared" si="37"/>
        <v/>
      </c>
      <c r="AM135" s="1564" t="str">
        <f t="shared" si="38"/>
        <v/>
      </c>
      <c r="AO135" s="1564" t="str">
        <f t="shared" si="39"/>
        <v/>
      </c>
      <c r="AQ135" s="1564" t="str">
        <f t="shared" si="40"/>
        <v/>
      </c>
    </row>
    <row r="136" spans="5:43">
      <c r="E136" s="1564" t="str">
        <f t="shared" si="43"/>
        <v/>
      </c>
      <c r="G136" s="1564" t="str">
        <f t="shared" si="43"/>
        <v/>
      </c>
      <c r="I136" s="1564" t="str">
        <f t="shared" si="23"/>
        <v/>
      </c>
      <c r="K136" s="1564" t="str">
        <f t="shared" si="24"/>
        <v/>
      </c>
      <c r="M136" s="1564" t="str">
        <f t="shared" si="25"/>
        <v/>
      </c>
      <c r="O136" s="1564" t="str">
        <f t="shared" si="26"/>
        <v/>
      </c>
      <c r="Q136" s="1564" t="str">
        <f t="shared" si="27"/>
        <v/>
      </c>
      <c r="S136" s="1564" t="str">
        <f t="shared" si="28"/>
        <v/>
      </c>
      <c r="U136" s="1564" t="str">
        <f t="shared" si="29"/>
        <v/>
      </c>
      <c r="W136" s="1564" t="str">
        <f t="shared" si="30"/>
        <v/>
      </c>
      <c r="Y136" s="1564" t="str">
        <f t="shared" si="31"/>
        <v/>
      </c>
      <c r="AA136" s="1564" t="str">
        <f t="shared" si="32"/>
        <v/>
      </c>
      <c r="AC136" s="1564" t="str">
        <f t="shared" si="33"/>
        <v/>
      </c>
      <c r="AE136" s="1564" t="str">
        <f t="shared" si="34"/>
        <v/>
      </c>
      <c r="AG136" s="1564" t="str">
        <f t="shared" si="35"/>
        <v/>
      </c>
      <c r="AI136" s="1564" t="str">
        <f t="shared" si="36"/>
        <v/>
      </c>
      <c r="AK136" s="1564" t="str">
        <f t="shared" si="37"/>
        <v/>
      </c>
      <c r="AM136" s="1564" t="str">
        <f t="shared" si="38"/>
        <v/>
      </c>
      <c r="AO136" s="1564" t="str">
        <f t="shared" si="39"/>
        <v/>
      </c>
      <c r="AQ136" s="1564" t="str">
        <f t="shared" si="40"/>
        <v/>
      </c>
    </row>
    <row r="137" spans="5:43">
      <c r="E137" s="1564" t="str">
        <f t="shared" si="43"/>
        <v/>
      </c>
      <c r="G137" s="1564" t="str">
        <f t="shared" si="43"/>
        <v/>
      </c>
      <c r="I137" s="1564" t="str">
        <f t="shared" si="23"/>
        <v/>
      </c>
      <c r="K137" s="1564" t="str">
        <f t="shared" si="24"/>
        <v/>
      </c>
      <c r="M137" s="1564" t="str">
        <f t="shared" si="25"/>
        <v/>
      </c>
      <c r="O137" s="1564" t="str">
        <f t="shared" si="26"/>
        <v/>
      </c>
      <c r="Q137" s="1564" t="str">
        <f t="shared" si="27"/>
        <v/>
      </c>
      <c r="S137" s="1564" t="str">
        <f t="shared" si="28"/>
        <v/>
      </c>
      <c r="U137" s="1564" t="str">
        <f t="shared" si="29"/>
        <v/>
      </c>
      <c r="W137" s="1564" t="str">
        <f t="shared" si="30"/>
        <v/>
      </c>
      <c r="Y137" s="1564" t="str">
        <f t="shared" si="31"/>
        <v/>
      </c>
      <c r="AA137" s="1564" t="str">
        <f t="shared" si="32"/>
        <v/>
      </c>
      <c r="AC137" s="1564" t="str">
        <f t="shared" si="33"/>
        <v/>
      </c>
      <c r="AE137" s="1564" t="str">
        <f t="shared" si="34"/>
        <v/>
      </c>
      <c r="AG137" s="1564" t="str">
        <f t="shared" si="35"/>
        <v/>
      </c>
      <c r="AI137" s="1564" t="str">
        <f t="shared" si="36"/>
        <v/>
      </c>
      <c r="AK137" s="1564" t="str">
        <f t="shared" si="37"/>
        <v/>
      </c>
      <c r="AM137" s="1564" t="str">
        <f t="shared" si="38"/>
        <v/>
      </c>
      <c r="AO137" s="1564" t="str">
        <f t="shared" si="39"/>
        <v/>
      </c>
      <c r="AQ137" s="1564" t="str">
        <f t="shared" si="40"/>
        <v/>
      </c>
    </row>
    <row r="138" spans="5:43">
      <c r="E138" s="1564" t="str">
        <f t="shared" si="43"/>
        <v/>
      </c>
      <c r="G138" s="1564" t="str">
        <f t="shared" si="43"/>
        <v/>
      </c>
      <c r="I138" s="1564" t="str">
        <f t="shared" si="23"/>
        <v/>
      </c>
      <c r="K138" s="1564" t="str">
        <f t="shared" si="24"/>
        <v/>
      </c>
      <c r="M138" s="1564" t="str">
        <f t="shared" si="25"/>
        <v/>
      </c>
      <c r="O138" s="1564" t="str">
        <f t="shared" si="26"/>
        <v/>
      </c>
      <c r="Q138" s="1564" t="str">
        <f t="shared" si="27"/>
        <v/>
      </c>
      <c r="S138" s="1564" t="str">
        <f t="shared" si="28"/>
        <v/>
      </c>
      <c r="U138" s="1564" t="str">
        <f t="shared" si="29"/>
        <v/>
      </c>
      <c r="W138" s="1564" t="str">
        <f t="shared" si="30"/>
        <v/>
      </c>
      <c r="Y138" s="1564" t="str">
        <f t="shared" si="31"/>
        <v/>
      </c>
      <c r="AA138" s="1564" t="str">
        <f t="shared" si="32"/>
        <v/>
      </c>
      <c r="AC138" s="1564" t="str">
        <f t="shared" si="33"/>
        <v/>
      </c>
      <c r="AE138" s="1564" t="str">
        <f t="shared" si="34"/>
        <v/>
      </c>
      <c r="AG138" s="1564" t="str">
        <f t="shared" si="35"/>
        <v/>
      </c>
      <c r="AI138" s="1564" t="str">
        <f t="shared" si="36"/>
        <v/>
      </c>
      <c r="AK138" s="1564" t="str">
        <f t="shared" si="37"/>
        <v/>
      </c>
      <c r="AM138" s="1564" t="str">
        <f t="shared" si="38"/>
        <v/>
      </c>
      <c r="AO138" s="1564" t="str">
        <f t="shared" si="39"/>
        <v/>
      </c>
      <c r="AQ138" s="1564" t="str">
        <f t="shared" si="40"/>
        <v/>
      </c>
    </row>
    <row r="139" spans="5:43">
      <c r="E139" s="1564" t="str">
        <f t="shared" si="43"/>
        <v/>
      </c>
      <c r="G139" s="1564" t="str">
        <f t="shared" si="43"/>
        <v/>
      </c>
      <c r="I139" s="1564" t="str">
        <f t="shared" si="23"/>
        <v/>
      </c>
      <c r="K139" s="1564" t="str">
        <f t="shared" si="24"/>
        <v/>
      </c>
      <c r="M139" s="1564" t="str">
        <f t="shared" si="25"/>
        <v/>
      </c>
      <c r="O139" s="1564" t="str">
        <f t="shared" si="26"/>
        <v/>
      </c>
      <c r="Q139" s="1564" t="str">
        <f t="shared" si="27"/>
        <v/>
      </c>
      <c r="S139" s="1564" t="str">
        <f t="shared" si="28"/>
        <v/>
      </c>
      <c r="U139" s="1564" t="str">
        <f t="shared" si="29"/>
        <v/>
      </c>
      <c r="W139" s="1564" t="str">
        <f t="shared" si="30"/>
        <v/>
      </c>
      <c r="Y139" s="1564" t="str">
        <f t="shared" si="31"/>
        <v/>
      </c>
      <c r="AA139" s="1564" t="str">
        <f t="shared" si="32"/>
        <v/>
      </c>
      <c r="AC139" s="1564" t="str">
        <f t="shared" si="33"/>
        <v/>
      </c>
      <c r="AE139" s="1564" t="str">
        <f t="shared" si="34"/>
        <v/>
      </c>
      <c r="AG139" s="1564" t="str">
        <f t="shared" si="35"/>
        <v/>
      </c>
      <c r="AI139" s="1564" t="str">
        <f t="shared" si="36"/>
        <v/>
      </c>
      <c r="AK139" s="1564" t="str">
        <f t="shared" si="37"/>
        <v/>
      </c>
      <c r="AM139" s="1564" t="str">
        <f t="shared" si="38"/>
        <v/>
      </c>
      <c r="AO139" s="1564" t="str">
        <f t="shared" si="39"/>
        <v/>
      </c>
      <c r="AQ139" s="1564" t="str">
        <f t="shared" si="40"/>
        <v/>
      </c>
    </row>
    <row r="140" spans="5:43">
      <c r="E140" s="1564" t="str">
        <f t="shared" si="43"/>
        <v/>
      </c>
      <c r="G140" s="1564" t="str">
        <f t="shared" si="43"/>
        <v/>
      </c>
      <c r="I140" s="1564" t="str">
        <f t="shared" si="23"/>
        <v/>
      </c>
      <c r="K140" s="1564" t="str">
        <f t="shared" si="24"/>
        <v/>
      </c>
      <c r="M140" s="1564" t="str">
        <f t="shared" si="25"/>
        <v/>
      </c>
      <c r="O140" s="1564" t="str">
        <f t="shared" si="26"/>
        <v/>
      </c>
      <c r="Q140" s="1564" t="str">
        <f t="shared" si="27"/>
        <v/>
      </c>
      <c r="S140" s="1564" t="str">
        <f t="shared" si="28"/>
        <v/>
      </c>
      <c r="U140" s="1564" t="str">
        <f t="shared" si="29"/>
        <v/>
      </c>
      <c r="W140" s="1564" t="str">
        <f t="shared" si="30"/>
        <v/>
      </c>
      <c r="Y140" s="1564" t="str">
        <f t="shared" si="31"/>
        <v/>
      </c>
      <c r="AA140" s="1564" t="str">
        <f t="shared" si="32"/>
        <v/>
      </c>
      <c r="AC140" s="1564" t="str">
        <f t="shared" si="33"/>
        <v/>
      </c>
      <c r="AE140" s="1564" t="str">
        <f t="shared" si="34"/>
        <v/>
      </c>
      <c r="AG140" s="1564" t="str">
        <f t="shared" si="35"/>
        <v/>
      </c>
      <c r="AI140" s="1564" t="str">
        <f t="shared" si="36"/>
        <v/>
      </c>
      <c r="AK140" s="1564" t="str">
        <f t="shared" si="37"/>
        <v/>
      </c>
      <c r="AM140" s="1564" t="str">
        <f t="shared" si="38"/>
        <v/>
      </c>
      <c r="AO140" s="1564" t="str">
        <f t="shared" si="39"/>
        <v/>
      </c>
      <c r="AQ140" s="1564" t="str">
        <f t="shared" si="40"/>
        <v/>
      </c>
    </row>
    <row r="141" spans="5:43">
      <c r="E141" s="1564" t="str">
        <f t="shared" ref="E141:G156" si="44">IF(OR($B141=0,D141=0),"",D141/$B141)</f>
        <v/>
      </c>
      <c r="G141" s="1564" t="str">
        <f t="shared" si="44"/>
        <v/>
      </c>
      <c r="I141" s="1564" t="str">
        <f t="shared" ref="I141:I204" si="45">IF(OR($B141=0,H141=0),"",H141/$B141)</f>
        <v/>
      </c>
      <c r="K141" s="1564" t="str">
        <f t="shared" ref="K141:K204" si="46">IF(OR($B141=0,J141=0),"",J141/$B141)</f>
        <v/>
      </c>
      <c r="M141" s="1564" t="str">
        <f t="shared" ref="M141:M204" si="47">IF(OR($B141=0,L141=0),"",L141/$B141)</f>
        <v/>
      </c>
      <c r="O141" s="1564" t="str">
        <f t="shared" ref="O141:O204" si="48">IF(OR($B141=0,N141=0),"",N141/$B141)</f>
        <v/>
      </c>
      <c r="Q141" s="1564" t="str">
        <f t="shared" ref="Q141:Q204" si="49">IF(OR($B141=0,P141=0),"",P141/$B141)</f>
        <v/>
      </c>
      <c r="S141" s="1564" t="str">
        <f t="shared" ref="S141:S204" si="50">IF(OR($B141=0,R141=0),"",R141/$B141)</f>
        <v/>
      </c>
      <c r="U141" s="1564" t="str">
        <f t="shared" ref="U141:U204" si="51">IF(OR($B141=0,T141=0),"",T141/$B141)</f>
        <v/>
      </c>
      <c r="W141" s="1564" t="str">
        <f t="shared" ref="W141:W204" si="52">IF(OR($B141=0,V141=0),"",V141/$B141)</f>
        <v/>
      </c>
      <c r="Y141" s="1564" t="str">
        <f t="shared" ref="Y141:Y204" si="53">IF(OR($B141=0,X141=0),"",X141/$B141)</f>
        <v/>
      </c>
      <c r="AA141" s="1564" t="str">
        <f t="shared" ref="AA141:AA204" si="54">IF(OR($B141=0,Z141=0),"",Z141/$B141)</f>
        <v/>
      </c>
      <c r="AC141" s="1564" t="str">
        <f t="shared" ref="AC141:AC204" si="55">IF(OR($B141=0,AB141=0),"",AB141/$B141)</f>
        <v/>
      </c>
      <c r="AE141" s="1564" t="str">
        <f t="shared" ref="AE141:AE204" si="56">IF(OR($B141=0,AD141=0),"",AD141/$B141)</f>
        <v/>
      </c>
      <c r="AG141" s="1564" t="str">
        <f t="shared" ref="AG141:AG204" si="57">IF(OR($B141=0,AF141=0),"",AF141/$B141)</f>
        <v/>
      </c>
      <c r="AI141" s="1564" t="str">
        <f t="shared" ref="AI141:AI204" si="58">IF(OR($B141=0,AH141=0),"",AH141/$B141)</f>
        <v/>
      </c>
      <c r="AK141" s="1564" t="str">
        <f t="shared" ref="AK141:AK204" si="59">IF(OR($B141=0,AJ141=0),"",AJ141/$B141)</f>
        <v/>
      </c>
      <c r="AM141" s="1564" t="str">
        <f t="shared" ref="AM141:AM204" si="60">IF(OR($B141=0,AL141=0),"",AL141/$B141)</f>
        <v/>
      </c>
      <c r="AO141" s="1564" t="str">
        <f t="shared" ref="AO141:AO204" si="61">IF(OR($B141=0,AN141=0),"",AN141/$B141)</f>
        <v/>
      </c>
      <c r="AQ141" s="1564" t="str">
        <f t="shared" ref="AQ141:AQ204" si="62">IF(OR($B141=0,AP141=0),"",AP141/$B141)</f>
        <v/>
      </c>
    </row>
    <row r="142" spans="5:43">
      <c r="E142" s="1564" t="str">
        <f t="shared" si="44"/>
        <v/>
      </c>
      <c r="G142" s="1564" t="str">
        <f t="shared" si="44"/>
        <v/>
      </c>
      <c r="I142" s="1564" t="str">
        <f t="shared" si="45"/>
        <v/>
      </c>
      <c r="K142" s="1564" t="str">
        <f t="shared" si="46"/>
        <v/>
      </c>
      <c r="M142" s="1564" t="str">
        <f t="shared" si="47"/>
        <v/>
      </c>
      <c r="O142" s="1564" t="str">
        <f t="shared" si="48"/>
        <v/>
      </c>
      <c r="Q142" s="1564" t="str">
        <f t="shared" si="49"/>
        <v/>
      </c>
      <c r="S142" s="1564" t="str">
        <f t="shared" si="50"/>
        <v/>
      </c>
      <c r="U142" s="1564" t="str">
        <f t="shared" si="51"/>
        <v/>
      </c>
      <c r="W142" s="1564" t="str">
        <f t="shared" si="52"/>
        <v/>
      </c>
      <c r="Y142" s="1564" t="str">
        <f t="shared" si="53"/>
        <v/>
      </c>
      <c r="AA142" s="1564" t="str">
        <f t="shared" si="54"/>
        <v/>
      </c>
      <c r="AC142" s="1564" t="str">
        <f t="shared" si="55"/>
        <v/>
      </c>
      <c r="AE142" s="1564" t="str">
        <f t="shared" si="56"/>
        <v/>
      </c>
      <c r="AG142" s="1564" t="str">
        <f t="shared" si="57"/>
        <v/>
      </c>
      <c r="AI142" s="1564" t="str">
        <f t="shared" si="58"/>
        <v/>
      </c>
      <c r="AK142" s="1564" t="str">
        <f t="shared" si="59"/>
        <v/>
      </c>
      <c r="AM142" s="1564" t="str">
        <f t="shared" si="60"/>
        <v/>
      </c>
      <c r="AO142" s="1564" t="str">
        <f t="shared" si="61"/>
        <v/>
      </c>
      <c r="AQ142" s="1564" t="str">
        <f t="shared" si="62"/>
        <v/>
      </c>
    </row>
    <row r="143" spans="5:43">
      <c r="E143" s="1564" t="str">
        <f t="shared" si="44"/>
        <v/>
      </c>
      <c r="G143" s="1564" t="str">
        <f t="shared" si="44"/>
        <v/>
      </c>
      <c r="I143" s="1564" t="str">
        <f t="shared" si="45"/>
        <v/>
      </c>
      <c r="K143" s="1564" t="str">
        <f t="shared" si="46"/>
        <v/>
      </c>
      <c r="M143" s="1564" t="str">
        <f t="shared" si="47"/>
        <v/>
      </c>
      <c r="O143" s="1564" t="str">
        <f t="shared" si="48"/>
        <v/>
      </c>
      <c r="Q143" s="1564" t="str">
        <f t="shared" si="49"/>
        <v/>
      </c>
      <c r="S143" s="1564" t="str">
        <f t="shared" si="50"/>
        <v/>
      </c>
      <c r="U143" s="1564" t="str">
        <f t="shared" si="51"/>
        <v/>
      </c>
      <c r="W143" s="1564" t="str">
        <f t="shared" si="52"/>
        <v/>
      </c>
      <c r="Y143" s="1564" t="str">
        <f t="shared" si="53"/>
        <v/>
      </c>
      <c r="AA143" s="1564" t="str">
        <f t="shared" si="54"/>
        <v/>
      </c>
      <c r="AC143" s="1564" t="str">
        <f t="shared" si="55"/>
        <v/>
      </c>
      <c r="AE143" s="1564" t="str">
        <f t="shared" si="56"/>
        <v/>
      </c>
      <c r="AG143" s="1564" t="str">
        <f t="shared" si="57"/>
        <v/>
      </c>
      <c r="AI143" s="1564" t="str">
        <f t="shared" si="58"/>
        <v/>
      </c>
      <c r="AK143" s="1564" t="str">
        <f t="shared" si="59"/>
        <v/>
      </c>
      <c r="AM143" s="1564" t="str">
        <f t="shared" si="60"/>
        <v/>
      </c>
      <c r="AO143" s="1564" t="str">
        <f t="shared" si="61"/>
        <v/>
      </c>
      <c r="AQ143" s="1564" t="str">
        <f t="shared" si="62"/>
        <v/>
      </c>
    </row>
    <row r="144" spans="5:43">
      <c r="E144" s="1564" t="str">
        <f t="shared" si="44"/>
        <v/>
      </c>
      <c r="G144" s="1564" t="str">
        <f t="shared" si="44"/>
        <v/>
      </c>
      <c r="I144" s="1564" t="str">
        <f t="shared" si="45"/>
        <v/>
      </c>
      <c r="K144" s="1564" t="str">
        <f t="shared" si="46"/>
        <v/>
      </c>
      <c r="M144" s="1564" t="str">
        <f t="shared" si="47"/>
        <v/>
      </c>
      <c r="O144" s="1564" t="str">
        <f t="shared" si="48"/>
        <v/>
      </c>
      <c r="Q144" s="1564" t="str">
        <f t="shared" si="49"/>
        <v/>
      </c>
      <c r="S144" s="1564" t="str">
        <f t="shared" si="50"/>
        <v/>
      </c>
      <c r="U144" s="1564" t="str">
        <f t="shared" si="51"/>
        <v/>
      </c>
      <c r="W144" s="1564" t="str">
        <f t="shared" si="52"/>
        <v/>
      </c>
      <c r="Y144" s="1564" t="str">
        <f t="shared" si="53"/>
        <v/>
      </c>
      <c r="AA144" s="1564" t="str">
        <f t="shared" si="54"/>
        <v/>
      </c>
      <c r="AC144" s="1564" t="str">
        <f t="shared" si="55"/>
        <v/>
      </c>
      <c r="AE144" s="1564" t="str">
        <f t="shared" si="56"/>
        <v/>
      </c>
      <c r="AG144" s="1564" t="str">
        <f t="shared" si="57"/>
        <v/>
      </c>
      <c r="AI144" s="1564" t="str">
        <f t="shared" si="58"/>
        <v/>
      </c>
      <c r="AK144" s="1564" t="str">
        <f t="shared" si="59"/>
        <v/>
      </c>
      <c r="AM144" s="1564" t="str">
        <f t="shared" si="60"/>
        <v/>
      </c>
      <c r="AO144" s="1564" t="str">
        <f t="shared" si="61"/>
        <v/>
      </c>
      <c r="AQ144" s="1564" t="str">
        <f t="shared" si="62"/>
        <v/>
      </c>
    </row>
    <row r="145" spans="5:43">
      <c r="E145" s="1564" t="str">
        <f t="shared" si="44"/>
        <v/>
      </c>
      <c r="G145" s="1564" t="str">
        <f t="shared" si="44"/>
        <v/>
      </c>
      <c r="I145" s="1564" t="str">
        <f t="shared" si="45"/>
        <v/>
      </c>
      <c r="K145" s="1564" t="str">
        <f t="shared" si="46"/>
        <v/>
      </c>
      <c r="M145" s="1564" t="str">
        <f t="shared" si="47"/>
        <v/>
      </c>
      <c r="O145" s="1564" t="str">
        <f t="shared" si="48"/>
        <v/>
      </c>
      <c r="Q145" s="1564" t="str">
        <f t="shared" si="49"/>
        <v/>
      </c>
      <c r="S145" s="1564" t="str">
        <f t="shared" si="50"/>
        <v/>
      </c>
      <c r="U145" s="1564" t="str">
        <f t="shared" si="51"/>
        <v/>
      </c>
      <c r="W145" s="1564" t="str">
        <f t="shared" si="52"/>
        <v/>
      </c>
      <c r="Y145" s="1564" t="str">
        <f t="shared" si="53"/>
        <v/>
      </c>
      <c r="AA145" s="1564" t="str">
        <f t="shared" si="54"/>
        <v/>
      </c>
      <c r="AC145" s="1564" t="str">
        <f t="shared" si="55"/>
        <v/>
      </c>
      <c r="AE145" s="1564" t="str">
        <f t="shared" si="56"/>
        <v/>
      </c>
      <c r="AG145" s="1564" t="str">
        <f t="shared" si="57"/>
        <v/>
      </c>
      <c r="AI145" s="1564" t="str">
        <f t="shared" si="58"/>
        <v/>
      </c>
      <c r="AK145" s="1564" t="str">
        <f t="shared" si="59"/>
        <v/>
      </c>
      <c r="AM145" s="1564" t="str">
        <f t="shared" si="60"/>
        <v/>
      </c>
      <c r="AO145" s="1564" t="str">
        <f t="shared" si="61"/>
        <v/>
      </c>
      <c r="AQ145" s="1564" t="str">
        <f t="shared" si="62"/>
        <v/>
      </c>
    </row>
    <row r="146" spans="5:43">
      <c r="E146" s="1564" t="str">
        <f t="shared" si="44"/>
        <v/>
      </c>
      <c r="G146" s="1564" t="str">
        <f t="shared" si="44"/>
        <v/>
      </c>
      <c r="I146" s="1564" t="str">
        <f t="shared" si="45"/>
        <v/>
      </c>
      <c r="K146" s="1564" t="str">
        <f t="shared" si="46"/>
        <v/>
      </c>
      <c r="M146" s="1564" t="str">
        <f t="shared" si="47"/>
        <v/>
      </c>
      <c r="O146" s="1564" t="str">
        <f t="shared" si="48"/>
        <v/>
      </c>
      <c r="Q146" s="1564" t="str">
        <f t="shared" si="49"/>
        <v/>
      </c>
      <c r="S146" s="1564" t="str">
        <f t="shared" si="50"/>
        <v/>
      </c>
      <c r="U146" s="1564" t="str">
        <f t="shared" si="51"/>
        <v/>
      </c>
      <c r="W146" s="1564" t="str">
        <f t="shared" si="52"/>
        <v/>
      </c>
      <c r="Y146" s="1564" t="str">
        <f t="shared" si="53"/>
        <v/>
      </c>
      <c r="AA146" s="1564" t="str">
        <f t="shared" si="54"/>
        <v/>
      </c>
      <c r="AC146" s="1564" t="str">
        <f t="shared" si="55"/>
        <v/>
      </c>
      <c r="AE146" s="1564" t="str">
        <f t="shared" si="56"/>
        <v/>
      </c>
      <c r="AG146" s="1564" t="str">
        <f t="shared" si="57"/>
        <v/>
      </c>
      <c r="AI146" s="1564" t="str">
        <f t="shared" si="58"/>
        <v/>
      </c>
      <c r="AK146" s="1564" t="str">
        <f t="shared" si="59"/>
        <v/>
      </c>
      <c r="AM146" s="1564" t="str">
        <f t="shared" si="60"/>
        <v/>
      </c>
      <c r="AO146" s="1564" t="str">
        <f t="shared" si="61"/>
        <v/>
      </c>
      <c r="AQ146" s="1564" t="str">
        <f t="shared" si="62"/>
        <v/>
      </c>
    </row>
    <row r="147" spans="5:43">
      <c r="E147" s="1564" t="str">
        <f t="shared" si="44"/>
        <v/>
      </c>
      <c r="G147" s="1564" t="str">
        <f t="shared" si="44"/>
        <v/>
      </c>
      <c r="I147" s="1564" t="str">
        <f t="shared" si="45"/>
        <v/>
      </c>
      <c r="K147" s="1564" t="str">
        <f t="shared" si="46"/>
        <v/>
      </c>
      <c r="M147" s="1564" t="str">
        <f t="shared" si="47"/>
        <v/>
      </c>
      <c r="O147" s="1564" t="str">
        <f t="shared" si="48"/>
        <v/>
      </c>
      <c r="Q147" s="1564" t="str">
        <f t="shared" si="49"/>
        <v/>
      </c>
      <c r="S147" s="1564" t="str">
        <f t="shared" si="50"/>
        <v/>
      </c>
      <c r="U147" s="1564" t="str">
        <f t="shared" si="51"/>
        <v/>
      </c>
      <c r="W147" s="1564" t="str">
        <f t="shared" si="52"/>
        <v/>
      </c>
      <c r="Y147" s="1564" t="str">
        <f t="shared" si="53"/>
        <v/>
      </c>
      <c r="AA147" s="1564" t="str">
        <f t="shared" si="54"/>
        <v/>
      </c>
      <c r="AC147" s="1564" t="str">
        <f t="shared" si="55"/>
        <v/>
      </c>
      <c r="AE147" s="1564" t="str">
        <f t="shared" si="56"/>
        <v/>
      </c>
      <c r="AG147" s="1564" t="str">
        <f t="shared" si="57"/>
        <v/>
      </c>
      <c r="AI147" s="1564" t="str">
        <f t="shared" si="58"/>
        <v/>
      </c>
      <c r="AK147" s="1564" t="str">
        <f t="shared" si="59"/>
        <v/>
      </c>
      <c r="AM147" s="1564" t="str">
        <f t="shared" si="60"/>
        <v/>
      </c>
      <c r="AO147" s="1564" t="str">
        <f t="shared" si="61"/>
        <v/>
      </c>
      <c r="AQ147" s="1564" t="str">
        <f t="shared" si="62"/>
        <v/>
      </c>
    </row>
    <row r="148" spans="5:43">
      <c r="E148" s="1564" t="str">
        <f t="shared" si="44"/>
        <v/>
      </c>
      <c r="G148" s="1564" t="str">
        <f t="shared" si="44"/>
        <v/>
      </c>
      <c r="I148" s="1564" t="str">
        <f t="shared" si="45"/>
        <v/>
      </c>
      <c r="K148" s="1564" t="str">
        <f t="shared" si="46"/>
        <v/>
      </c>
      <c r="M148" s="1564" t="str">
        <f t="shared" si="47"/>
        <v/>
      </c>
      <c r="O148" s="1564" t="str">
        <f t="shared" si="48"/>
        <v/>
      </c>
      <c r="Q148" s="1564" t="str">
        <f t="shared" si="49"/>
        <v/>
      </c>
      <c r="S148" s="1564" t="str">
        <f t="shared" si="50"/>
        <v/>
      </c>
      <c r="U148" s="1564" t="str">
        <f t="shared" si="51"/>
        <v/>
      </c>
      <c r="W148" s="1564" t="str">
        <f t="shared" si="52"/>
        <v/>
      </c>
      <c r="Y148" s="1564" t="str">
        <f t="shared" si="53"/>
        <v/>
      </c>
      <c r="AA148" s="1564" t="str">
        <f t="shared" si="54"/>
        <v/>
      </c>
      <c r="AC148" s="1564" t="str">
        <f t="shared" si="55"/>
        <v/>
      </c>
      <c r="AE148" s="1564" t="str">
        <f t="shared" si="56"/>
        <v/>
      </c>
      <c r="AG148" s="1564" t="str">
        <f t="shared" si="57"/>
        <v/>
      </c>
      <c r="AI148" s="1564" t="str">
        <f t="shared" si="58"/>
        <v/>
      </c>
      <c r="AK148" s="1564" t="str">
        <f t="shared" si="59"/>
        <v/>
      </c>
      <c r="AM148" s="1564" t="str">
        <f t="shared" si="60"/>
        <v/>
      </c>
      <c r="AO148" s="1564" t="str">
        <f t="shared" si="61"/>
        <v/>
      </c>
      <c r="AQ148" s="1564" t="str">
        <f t="shared" si="62"/>
        <v/>
      </c>
    </row>
    <row r="149" spans="5:43">
      <c r="E149" s="1564" t="str">
        <f t="shared" si="44"/>
        <v/>
      </c>
      <c r="G149" s="1564" t="str">
        <f t="shared" si="44"/>
        <v/>
      </c>
      <c r="I149" s="1564" t="str">
        <f t="shared" si="45"/>
        <v/>
      </c>
      <c r="K149" s="1564" t="str">
        <f t="shared" si="46"/>
        <v/>
      </c>
      <c r="M149" s="1564" t="str">
        <f t="shared" si="47"/>
        <v/>
      </c>
      <c r="O149" s="1564" t="str">
        <f t="shared" si="48"/>
        <v/>
      </c>
      <c r="Q149" s="1564" t="str">
        <f t="shared" si="49"/>
        <v/>
      </c>
      <c r="S149" s="1564" t="str">
        <f t="shared" si="50"/>
        <v/>
      </c>
      <c r="U149" s="1564" t="str">
        <f t="shared" si="51"/>
        <v/>
      </c>
      <c r="W149" s="1564" t="str">
        <f t="shared" si="52"/>
        <v/>
      </c>
      <c r="Y149" s="1564" t="str">
        <f t="shared" si="53"/>
        <v/>
      </c>
      <c r="AA149" s="1564" t="str">
        <f t="shared" si="54"/>
        <v/>
      </c>
      <c r="AC149" s="1564" t="str">
        <f t="shared" si="55"/>
        <v/>
      </c>
      <c r="AE149" s="1564" t="str">
        <f t="shared" si="56"/>
        <v/>
      </c>
      <c r="AG149" s="1564" t="str">
        <f t="shared" si="57"/>
        <v/>
      </c>
      <c r="AI149" s="1564" t="str">
        <f t="shared" si="58"/>
        <v/>
      </c>
      <c r="AK149" s="1564" t="str">
        <f t="shared" si="59"/>
        <v/>
      </c>
      <c r="AM149" s="1564" t="str">
        <f t="shared" si="60"/>
        <v/>
      </c>
      <c r="AO149" s="1564" t="str">
        <f t="shared" si="61"/>
        <v/>
      </c>
      <c r="AQ149" s="1564" t="str">
        <f t="shared" si="62"/>
        <v/>
      </c>
    </row>
    <row r="150" spans="5:43">
      <c r="E150" s="1564" t="str">
        <f t="shared" si="44"/>
        <v/>
      </c>
      <c r="G150" s="1564" t="str">
        <f t="shared" si="44"/>
        <v/>
      </c>
      <c r="I150" s="1564" t="str">
        <f t="shared" si="45"/>
        <v/>
      </c>
      <c r="K150" s="1564" t="str">
        <f t="shared" si="46"/>
        <v/>
      </c>
      <c r="M150" s="1564" t="str">
        <f t="shared" si="47"/>
        <v/>
      </c>
      <c r="O150" s="1564" t="str">
        <f t="shared" si="48"/>
        <v/>
      </c>
      <c r="Q150" s="1564" t="str">
        <f t="shared" si="49"/>
        <v/>
      </c>
      <c r="S150" s="1564" t="str">
        <f t="shared" si="50"/>
        <v/>
      </c>
      <c r="U150" s="1564" t="str">
        <f t="shared" si="51"/>
        <v/>
      </c>
      <c r="W150" s="1564" t="str">
        <f t="shared" si="52"/>
        <v/>
      </c>
      <c r="Y150" s="1564" t="str">
        <f t="shared" si="53"/>
        <v/>
      </c>
      <c r="AA150" s="1564" t="str">
        <f t="shared" si="54"/>
        <v/>
      </c>
      <c r="AC150" s="1564" t="str">
        <f t="shared" si="55"/>
        <v/>
      </c>
      <c r="AE150" s="1564" t="str">
        <f t="shared" si="56"/>
        <v/>
      </c>
      <c r="AG150" s="1564" t="str">
        <f t="shared" si="57"/>
        <v/>
      </c>
      <c r="AI150" s="1564" t="str">
        <f t="shared" si="58"/>
        <v/>
      </c>
      <c r="AK150" s="1564" t="str">
        <f t="shared" si="59"/>
        <v/>
      </c>
      <c r="AM150" s="1564" t="str">
        <f t="shared" si="60"/>
        <v/>
      </c>
      <c r="AO150" s="1564" t="str">
        <f t="shared" si="61"/>
        <v/>
      </c>
      <c r="AQ150" s="1564" t="str">
        <f t="shared" si="62"/>
        <v/>
      </c>
    </row>
    <row r="151" spans="5:43">
      <c r="E151" s="1564" t="str">
        <f t="shared" si="44"/>
        <v/>
      </c>
      <c r="G151" s="1564" t="str">
        <f t="shared" si="44"/>
        <v/>
      </c>
      <c r="I151" s="1564" t="str">
        <f t="shared" si="45"/>
        <v/>
      </c>
      <c r="K151" s="1564" t="str">
        <f t="shared" si="46"/>
        <v/>
      </c>
      <c r="M151" s="1564" t="str">
        <f t="shared" si="47"/>
        <v/>
      </c>
      <c r="O151" s="1564" t="str">
        <f t="shared" si="48"/>
        <v/>
      </c>
      <c r="Q151" s="1564" t="str">
        <f t="shared" si="49"/>
        <v/>
      </c>
      <c r="S151" s="1564" t="str">
        <f t="shared" si="50"/>
        <v/>
      </c>
      <c r="U151" s="1564" t="str">
        <f t="shared" si="51"/>
        <v/>
      </c>
      <c r="W151" s="1564" t="str">
        <f t="shared" si="52"/>
        <v/>
      </c>
      <c r="Y151" s="1564" t="str">
        <f t="shared" si="53"/>
        <v/>
      </c>
      <c r="AA151" s="1564" t="str">
        <f t="shared" si="54"/>
        <v/>
      </c>
      <c r="AC151" s="1564" t="str">
        <f t="shared" si="55"/>
        <v/>
      </c>
      <c r="AE151" s="1564" t="str">
        <f t="shared" si="56"/>
        <v/>
      </c>
      <c r="AG151" s="1564" t="str">
        <f t="shared" si="57"/>
        <v/>
      </c>
      <c r="AI151" s="1564" t="str">
        <f t="shared" si="58"/>
        <v/>
      </c>
      <c r="AK151" s="1564" t="str">
        <f t="shared" si="59"/>
        <v/>
      </c>
      <c r="AM151" s="1564" t="str">
        <f t="shared" si="60"/>
        <v/>
      </c>
      <c r="AO151" s="1564" t="str">
        <f t="shared" si="61"/>
        <v/>
      </c>
      <c r="AQ151" s="1564" t="str">
        <f t="shared" si="62"/>
        <v/>
      </c>
    </row>
    <row r="152" spans="5:43">
      <c r="E152" s="1564" t="str">
        <f t="shared" si="44"/>
        <v/>
      </c>
      <c r="G152" s="1564" t="str">
        <f t="shared" si="44"/>
        <v/>
      </c>
      <c r="I152" s="1564" t="str">
        <f t="shared" si="45"/>
        <v/>
      </c>
      <c r="K152" s="1564" t="str">
        <f t="shared" si="46"/>
        <v/>
      </c>
      <c r="M152" s="1564" t="str">
        <f t="shared" si="47"/>
        <v/>
      </c>
      <c r="O152" s="1564" t="str">
        <f t="shared" si="48"/>
        <v/>
      </c>
      <c r="Q152" s="1564" t="str">
        <f t="shared" si="49"/>
        <v/>
      </c>
      <c r="S152" s="1564" t="str">
        <f t="shared" si="50"/>
        <v/>
      </c>
      <c r="U152" s="1564" t="str">
        <f t="shared" si="51"/>
        <v/>
      </c>
      <c r="W152" s="1564" t="str">
        <f t="shared" si="52"/>
        <v/>
      </c>
      <c r="Y152" s="1564" t="str">
        <f t="shared" si="53"/>
        <v/>
      </c>
      <c r="AA152" s="1564" t="str">
        <f t="shared" si="54"/>
        <v/>
      </c>
      <c r="AC152" s="1564" t="str">
        <f t="shared" si="55"/>
        <v/>
      </c>
      <c r="AE152" s="1564" t="str">
        <f t="shared" si="56"/>
        <v/>
      </c>
      <c r="AG152" s="1564" t="str">
        <f t="shared" si="57"/>
        <v/>
      </c>
      <c r="AI152" s="1564" t="str">
        <f t="shared" si="58"/>
        <v/>
      </c>
      <c r="AK152" s="1564" t="str">
        <f t="shared" si="59"/>
        <v/>
      </c>
      <c r="AM152" s="1564" t="str">
        <f t="shared" si="60"/>
        <v/>
      </c>
      <c r="AO152" s="1564" t="str">
        <f t="shared" si="61"/>
        <v/>
      </c>
      <c r="AQ152" s="1564" t="str">
        <f t="shared" si="62"/>
        <v/>
      </c>
    </row>
    <row r="153" spans="5:43">
      <c r="E153" s="1564" t="str">
        <f t="shared" si="44"/>
        <v/>
      </c>
      <c r="G153" s="1564" t="str">
        <f t="shared" si="44"/>
        <v/>
      </c>
      <c r="I153" s="1564" t="str">
        <f t="shared" si="45"/>
        <v/>
      </c>
      <c r="K153" s="1564" t="str">
        <f t="shared" si="46"/>
        <v/>
      </c>
      <c r="M153" s="1564" t="str">
        <f t="shared" si="47"/>
        <v/>
      </c>
      <c r="O153" s="1564" t="str">
        <f t="shared" si="48"/>
        <v/>
      </c>
      <c r="Q153" s="1564" t="str">
        <f t="shared" si="49"/>
        <v/>
      </c>
      <c r="S153" s="1564" t="str">
        <f t="shared" si="50"/>
        <v/>
      </c>
      <c r="U153" s="1564" t="str">
        <f t="shared" si="51"/>
        <v/>
      </c>
      <c r="W153" s="1564" t="str">
        <f t="shared" si="52"/>
        <v/>
      </c>
      <c r="Y153" s="1564" t="str">
        <f t="shared" si="53"/>
        <v/>
      </c>
      <c r="AA153" s="1564" t="str">
        <f t="shared" si="54"/>
        <v/>
      </c>
      <c r="AC153" s="1564" t="str">
        <f t="shared" si="55"/>
        <v/>
      </c>
      <c r="AE153" s="1564" t="str">
        <f t="shared" si="56"/>
        <v/>
      </c>
      <c r="AG153" s="1564" t="str">
        <f t="shared" si="57"/>
        <v/>
      </c>
      <c r="AI153" s="1564" t="str">
        <f t="shared" si="58"/>
        <v/>
      </c>
      <c r="AK153" s="1564" t="str">
        <f t="shared" si="59"/>
        <v/>
      </c>
      <c r="AM153" s="1564" t="str">
        <f t="shared" si="60"/>
        <v/>
      </c>
      <c r="AO153" s="1564" t="str">
        <f t="shared" si="61"/>
        <v/>
      </c>
      <c r="AQ153" s="1564" t="str">
        <f t="shared" si="62"/>
        <v/>
      </c>
    </row>
    <row r="154" spans="5:43">
      <c r="E154" s="1564" t="str">
        <f t="shared" si="44"/>
        <v/>
      </c>
      <c r="G154" s="1564" t="str">
        <f t="shared" si="44"/>
        <v/>
      </c>
      <c r="I154" s="1564" t="str">
        <f t="shared" si="45"/>
        <v/>
      </c>
      <c r="K154" s="1564" t="str">
        <f t="shared" si="46"/>
        <v/>
      </c>
      <c r="M154" s="1564" t="str">
        <f t="shared" si="47"/>
        <v/>
      </c>
      <c r="O154" s="1564" t="str">
        <f t="shared" si="48"/>
        <v/>
      </c>
      <c r="Q154" s="1564" t="str">
        <f t="shared" si="49"/>
        <v/>
      </c>
      <c r="S154" s="1564" t="str">
        <f t="shared" si="50"/>
        <v/>
      </c>
      <c r="U154" s="1564" t="str">
        <f t="shared" si="51"/>
        <v/>
      </c>
      <c r="W154" s="1564" t="str">
        <f t="shared" si="52"/>
        <v/>
      </c>
      <c r="Y154" s="1564" t="str">
        <f t="shared" si="53"/>
        <v/>
      </c>
      <c r="AA154" s="1564" t="str">
        <f t="shared" si="54"/>
        <v/>
      </c>
      <c r="AC154" s="1564" t="str">
        <f t="shared" si="55"/>
        <v/>
      </c>
      <c r="AE154" s="1564" t="str">
        <f t="shared" si="56"/>
        <v/>
      </c>
      <c r="AG154" s="1564" t="str">
        <f t="shared" si="57"/>
        <v/>
      </c>
      <c r="AI154" s="1564" t="str">
        <f t="shared" si="58"/>
        <v/>
      </c>
      <c r="AK154" s="1564" t="str">
        <f t="shared" si="59"/>
        <v/>
      </c>
      <c r="AM154" s="1564" t="str">
        <f t="shared" si="60"/>
        <v/>
      </c>
      <c r="AO154" s="1564" t="str">
        <f t="shared" si="61"/>
        <v/>
      </c>
      <c r="AQ154" s="1564" t="str">
        <f t="shared" si="62"/>
        <v/>
      </c>
    </row>
    <row r="155" spans="5:43">
      <c r="E155" s="1564" t="str">
        <f t="shared" si="44"/>
        <v/>
      </c>
      <c r="G155" s="1564" t="str">
        <f t="shared" si="44"/>
        <v/>
      </c>
      <c r="I155" s="1564" t="str">
        <f t="shared" si="45"/>
        <v/>
      </c>
      <c r="K155" s="1564" t="str">
        <f t="shared" si="46"/>
        <v/>
      </c>
      <c r="M155" s="1564" t="str">
        <f t="shared" si="47"/>
        <v/>
      </c>
      <c r="O155" s="1564" t="str">
        <f t="shared" si="48"/>
        <v/>
      </c>
      <c r="Q155" s="1564" t="str">
        <f t="shared" si="49"/>
        <v/>
      </c>
      <c r="S155" s="1564" t="str">
        <f t="shared" si="50"/>
        <v/>
      </c>
      <c r="U155" s="1564" t="str">
        <f t="shared" si="51"/>
        <v/>
      </c>
      <c r="W155" s="1564" t="str">
        <f t="shared" si="52"/>
        <v/>
      </c>
      <c r="Y155" s="1564" t="str">
        <f t="shared" si="53"/>
        <v/>
      </c>
      <c r="AA155" s="1564" t="str">
        <f t="shared" si="54"/>
        <v/>
      </c>
      <c r="AC155" s="1564" t="str">
        <f t="shared" si="55"/>
        <v/>
      </c>
      <c r="AE155" s="1564" t="str">
        <f t="shared" si="56"/>
        <v/>
      </c>
      <c r="AG155" s="1564" t="str">
        <f t="shared" si="57"/>
        <v/>
      </c>
      <c r="AI155" s="1564" t="str">
        <f t="shared" si="58"/>
        <v/>
      </c>
      <c r="AK155" s="1564" t="str">
        <f t="shared" si="59"/>
        <v/>
      </c>
      <c r="AM155" s="1564" t="str">
        <f t="shared" si="60"/>
        <v/>
      </c>
      <c r="AO155" s="1564" t="str">
        <f t="shared" si="61"/>
        <v/>
      </c>
      <c r="AQ155" s="1564" t="str">
        <f t="shared" si="62"/>
        <v/>
      </c>
    </row>
    <row r="156" spans="5:43">
      <c r="E156" s="1564" t="str">
        <f t="shared" si="44"/>
        <v/>
      </c>
      <c r="G156" s="1564" t="str">
        <f t="shared" si="44"/>
        <v/>
      </c>
      <c r="I156" s="1564" t="str">
        <f t="shared" si="45"/>
        <v/>
      </c>
      <c r="K156" s="1564" t="str">
        <f t="shared" si="46"/>
        <v/>
      </c>
      <c r="M156" s="1564" t="str">
        <f t="shared" si="47"/>
        <v/>
      </c>
      <c r="O156" s="1564" t="str">
        <f t="shared" si="48"/>
        <v/>
      </c>
      <c r="Q156" s="1564" t="str">
        <f t="shared" si="49"/>
        <v/>
      </c>
      <c r="S156" s="1564" t="str">
        <f t="shared" si="50"/>
        <v/>
      </c>
      <c r="U156" s="1564" t="str">
        <f t="shared" si="51"/>
        <v/>
      </c>
      <c r="W156" s="1564" t="str">
        <f t="shared" si="52"/>
        <v/>
      </c>
      <c r="Y156" s="1564" t="str">
        <f t="shared" si="53"/>
        <v/>
      </c>
      <c r="AA156" s="1564" t="str">
        <f t="shared" si="54"/>
        <v/>
      </c>
      <c r="AC156" s="1564" t="str">
        <f t="shared" si="55"/>
        <v/>
      </c>
      <c r="AE156" s="1564" t="str">
        <f t="shared" si="56"/>
        <v/>
      </c>
      <c r="AG156" s="1564" t="str">
        <f t="shared" si="57"/>
        <v/>
      </c>
      <c r="AI156" s="1564" t="str">
        <f t="shared" si="58"/>
        <v/>
      </c>
      <c r="AK156" s="1564" t="str">
        <f t="shared" si="59"/>
        <v/>
      </c>
      <c r="AM156" s="1564" t="str">
        <f t="shared" si="60"/>
        <v/>
      </c>
      <c r="AO156" s="1564" t="str">
        <f t="shared" si="61"/>
        <v/>
      </c>
      <c r="AQ156" s="1564" t="str">
        <f t="shared" si="62"/>
        <v/>
      </c>
    </row>
    <row r="157" spans="5:43">
      <c r="E157" s="1564" t="str">
        <f t="shared" ref="E157:G172" si="63">IF(OR($B157=0,D157=0),"",D157/$B157)</f>
        <v/>
      </c>
      <c r="G157" s="1564" t="str">
        <f t="shared" si="63"/>
        <v/>
      </c>
      <c r="I157" s="1564" t="str">
        <f t="shared" si="45"/>
        <v/>
      </c>
      <c r="K157" s="1564" t="str">
        <f t="shared" si="46"/>
        <v/>
      </c>
      <c r="M157" s="1564" t="str">
        <f t="shared" si="47"/>
        <v/>
      </c>
      <c r="O157" s="1564" t="str">
        <f t="shared" si="48"/>
        <v/>
      </c>
      <c r="Q157" s="1564" t="str">
        <f t="shared" si="49"/>
        <v/>
      </c>
      <c r="S157" s="1564" t="str">
        <f t="shared" si="50"/>
        <v/>
      </c>
      <c r="U157" s="1564" t="str">
        <f t="shared" si="51"/>
        <v/>
      </c>
      <c r="W157" s="1564" t="str">
        <f t="shared" si="52"/>
        <v/>
      </c>
      <c r="Y157" s="1564" t="str">
        <f t="shared" si="53"/>
        <v/>
      </c>
      <c r="AA157" s="1564" t="str">
        <f t="shared" si="54"/>
        <v/>
      </c>
      <c r="AC157" s="1564" t="str">
        <f t="shared" si="55"/>
        <v/>
      </c>
      <c r="AE157" s="1564" t="str">
        <f t="shared" si="56"/>
        <v/>
      </c>
      <c r="AG157" s="1564" t="str">
        <f t="shared" si="57"/>
        <v/>
      </c>
      <c r="AI157" s="1564" t="str">
        <f t="shared" si="58"/>
        <v/>
      </c>
      <c r="AK157" s="1564" t="str">
        <f t="shared" si="59"/>
        <v/>
      </c>
      <c r="AM157" s="1564" t="str">
        <f t="shared" si="60"/>
        <v/>
      </c>
      <c r="AO157" s="1564" t="str">
        <f t="shared" si="61"/>
        <v/>
      </c>
      <c r="AQ157" s="1564" t="str">
        <f t="shared" si="62"/>
        <v/>
      </c>
    </row>
    <row r="158" spans="5:43">
      <c r="E158" s="1564" t="str">
        <f t="shared" si="63"/>
        <v/>
      </c>
      <c r="G158" s="1564" t="str">
        <f t="shared" si="63"/>
        <v/>
      </c>
      <c r="I158" s="1564" t="str">
        <f t="shared" si="45"/>
        <v/>
      </c>
      <c r="K158" s="1564" t="str">
        <f t="shared" si="46"/>
        <v/>
      </c>
      <c r="M158" s="1564" t="str">
        <f t="shared" si="47"/>
        <v/>
      </c>
      <c r="O158" s="1564" t="str">
        <f t="shared" si="48"/>
        <v/>
      </c>
      <c r="Q158" s="1564" t="str">
        <f t="shared" si="49"/>
        <v/>
      </c>
      <c r="S158" s="1564" t="str">
        <f t="shared" si="50"/>
        <v/>
      </c>
      <c r="U158" s="1564" t="str">
        <f t="shared" si="51"/>
        <v/>
      </c>
      <c r="W158" s="1564" t="str">
        <f t="shared" si="52"/>
        <v/>
      </c>
      <c r="Y158" s="1564" t="str">
        <f t="shared" si="53"/>
        <v/>
      </c>
      <c r="AA158" s="1564" t="str">
        <f t="shared" si="54"/>
        <v/>
      </c>
      <c r="AC158" s="1564" t="str">
        <f t="shared" si="55"/>
        <v/>
      </c>
      <c r="AE158" s="1564" t="str">
        <f t="shared" si="56"/>
        <v/>
      </c>
      <c r="AG158" s="1564" t="str">
        <f t="shared" si="57"/>
        <v/>
      </c>
      <c r="AI158" s="1564" t="str">
        <f t="shared" si="58"/>
        <v/>
      </c>
      <c r="AK158" s="1564" t="str">
        <f t="shared" si="59"/>
        <v/>
      </c>
      <c r="AM158" s="1564" t="str">
        <f t="shared" si="60"/>
        <v/>
      </c>
      <c r="AO158" s="1564" t="str">
        <f t="shared" si="61"/>
        <v/>
      </c>
      <c r="AQ158" s="1564" t="str">
        <f t="shared" si="62"/>
        <v/>
      </c>
    </row>
    <row r="159" spans="5:43">
      <c r="E159" s="1564" t="str">
        <f t="shared" si="63"/>
        <v/>
      </c>
      <c r="G159" s="1564" t="str">
        <f t="shared" si="63"/>
        <v/>
      </c>
      <c r="I159" s="1564" t="str">
        <f t="shared" si="45"/>
        <v/>
      </c>
      <c r="K159" s="1564" t="str">
        <f t="shared" si="46"/>
        <v/>
      </c>
      <c r="M159" s="1564" t="str">
        <f t="shared" si="47"/>
        <v/>
      </c>
      <c r="O159" s="1564" t="str">
        <f t="shared" si="48"/>
        <v/>
      </c>
      <c r="Q159" s="1564" t="str">
        <f t="shared" si="49"/>
        <v/>
      </c>
      <c r="S159" s="1564" t="str">
        <f t="shared" si="50"/>
        <v/>
      </c>
      <c r="U159" s="1564" t="str">
        <f t="shared" si="51"/>
        <v/>
      </c>
      <c r="W159" s="1564" t="str">
        <f t="shared" si="52"/>
        <v/>
      </c>
      <c r="Y159" s="1564" t="str">
        <f t="shared" si="53"/>
        <v/>
      </c>
      <c r="AA159" s="1564" t="str">
        <f t="shared" si="54"/>
        <v/>
      </c>
      <c r="AC159" s="1564" t="str">
        <f t="shared" si="55"/>
        <v/>
      </c>
      <c r="AE159" s="1564" t="str">
        <f t="shared" si="56"/>
        <v/>
      </c>
      <c r="AG159" s="1564" t="str">
        <f t="shared" si="57"/>
        <v/>
      </c>
      <c r="AI159" s="1564" t="str">
        <f t="shared" si="58"/>
        <v/>
      </c>
      <c r="AK159" s="1564" t="str">
        <f t="shared" si="59"/>
        <v/>
      </c>
      <c r="AM159" s="1564" t="str">
        <f t="shared" si="60"/>
        <v/>
      </c>
      <c r="AO159" s="1564" t="str">
        <f t="shared" si="61"/>
        <v/>
      </c>
      <c r="AQ159" s="1564" t="str">
        <f t="shared" si="62"/>
        <v/>
      </c>
    </row>
    <row r="160" spans="5:43">
      <c r="E160" s="1564" t="str">
        <f t="shared" si="63"/>
        <v/>
      </c>
      <c r="G160" s="1564" t="str">
        <f t="shared" si="63"/>
        <v/>
      </c>
      <c r="I160" s="1564" t="str">
        <f t="shared" si="45"/>
        <v/>
      </c>
      <c r="K160" s="1564" t="str">
        <f t="shared" si="46"/>
        <v/>
      </c>
      <c r="M160" s="1564" t="str">
        <f t="shared" si="47"/>
        <v/>
      </c>
      <c r="O160" s="1564" t="str">
        <f t="shared" si="48"/>
        <v/>
      </c>
      <c r="Q160" s="1564" t="str">
        <f t="shared" si="49"/>
        <v/>
      </c>
      <c r="S160" s="1564" t="str">
        <f t="shared" si="50"/>
        <v/>
      </c>
      <c r="U160" s="1564" t="str">
        <f t="shared" si="51"/>
        <v/>
      </c>
      <c r="W160" s="1564" t="str">
        <f t="shared" si="52"/>
        <v/>
      </c>
      <c r="Y160" s="1564" t="str">
        <f t="shared" si="53"/>
        <v/>
      </c>
      <c r="AA160" s="1564" t="str">
        <f t="shared" si="54"/>
        <v/>
      </c>
      <c r="AC160" s="1564" t="str">
        <f t="shared" si="55"/>
        <v/>
      </c>
      <c r="AE160" s="1564" t="str">
        <f t="shared" si="56"/>
        <v/>
      </c>
      <c r="AG160" s="1564" t="str">
        <f t="shared" si="57"/>
        <v/>
      </c>
      <c r="AI160" s="1564" t="str">
        <f t="shared" si="58"/>
        <v/>
      </c>
      <c r="AK160" s="1564" t="str">
        <f t="shared" si="59"/>
        <v/>
      </c>
      <c r="AM160" s="1564" t="str">
        <f t="shared" si="60"/>
        <v/>
      </c>
      <c r="AO160" s="1564" t="str">
        <f t="shared" si="61"/>
        <v/>
      </c>
      <c r="AQ160" s="1564" t="str">
        <f t="shared" si="62"/>
        <v/>
      </c>
    </row>
    <row r="161" spans="5:43">
      <c r="E161" s="1564" t="str">
        <f t="shared" si="63"/>
        <v/>
      </c>
      <c r="G161" s="1564" t="str">
        <f t="shared" si="63"/>
        <v/>
      </c>
      <c r="I161" s="1564" t="str">
        <f t="shared" si="45"/>
        <v/>
      </c>
      <c r="K161" s="1564" t="str">
        <f t="shared" si="46"/>
        <v/>
      </c>
      <c r="M161" s="1564" t="str">
        <f t="shared" si="47"/>
        <v/>
      </c>
      <c r="O161" s="1564" t="str">
        <f t="shared" si="48"/>
        <v/>
      </c>
      <c r="Q161" s="1564" t="str">
        <f t="shared" si="49"/>
        <v/>
      </c>
      <c r="S161" s="1564" t="str">
        <f t="shared" si="50"/>
        <v/>
      </c>
      <c r="U161" s="1564" t="str">
        <f t="shared" si="51"/>
        <v/>
      </c>
      <c r="W161" s="1564" t="str">
        <f t="shared" si="52"/>
        <v/>
      </c>
      <c r="Y161" s="1564" t="str">
        <f t="shared" si="53"/>
        <v/>
      </c>
      <c r="AA161" s="1564" t="str">
        <f t="shared" si="54"/>
        <v/>
      </c>
      <c r="AC161" s="1564" t="str">
        <f t="shared" si="55"/>
        <v/>
      </c>
      <c r="AE161" s="1564" t="str">
        <f t="shared" si="56"/>
        <v/>
      </c>
      <c r="AG161" s="1564" t="str">
        <f t="shared" si="57"/>
        <v/>
      </c>
      <c r="AI161" s="1564" t="str">
        <f t="shared" si="58"/>
        <v/>
      </c>
      <c r="AK161" s="1564" t="str">
        <f t="shared" si="59"/>
        <v/>
      </c>
      <c r="AM161" s="1564" t="str">
        <f t="shared" si="60"/>
        <v/>
      </c>
      <c r="AO161" s="1564" t="str">
        <f t="shared" si="61"/>
        <v/>
      </c>
      <c r="AQ161" s="1564" t="str">
        <f t="shared" si="62"/>
        <v/>
      </c>
    </row>
    <row r="162" spans="5:43">
      <c r="E162" s="1564" t="str">
        <f t="shared" si="63"/>
        <v/>
      </c>
      <c r="G162" s="1564" t="str">
        <f t="shared" si="63"/>
        <v/>
      </c>
      <c r="I162" s="1564" t="str">
        <f t="shared" si="45"/>
        <v/>
      </c>
      <c r="K162" s="1564" t="str">
        <f t="shared" si="46"/>
        <v/>
      </c>
      <c r="M162" s="1564" t="str">
        <f t="shared" si="47"/>
        <v/>
      </c>
      <c r="O162" s="1564" t="str">
        <f t="shared" si="48"/>
        <v/>
      </c>
      <c r="Q162" s="1564" t="str">
        <f t="shared" si="49"/>
        <v/>
      </c>
      <c r="S162" s="1564" t="str">
        <f t="shared" si="50"/>
        <v/>
      </c>
      <c r="U162" s="1564" t="str">
        <f t="shared" si="51"/>
        <v/>
      </c>
      <c r="W162" s="1564" t="str">
        <f t="shared" si="52"/>
        <v/>
      </c>
      <c r="Y162" s="1564" t="str">
        <f t="shared" si="53"/>
        <v/>
      </c>
      <c r="AA162" s="1564" t="str">
        <f t="shared" si="54"/>
        <v/>
      </c>
      <c r="AC162" s="1564" t="str">
        <f t="shared" si="55"/>
        <v/>
      </c>
      <c r="AE162" s="1564" t="str">
        <f t="shared" si="56"/>
        <v/>
      </c>
      <c r="AG162" s="1564" t="str">
        <f t="shared" si="57"/>
        <v/>
      </c>
      <c r="AI162" s="1564" t="str">
        <f t="shared" si="58"/>
        <v/>
      </c>
      <c r="AK162" s="1564" t="str">
        <f t="shared" si="59"/>
        <v/>
      </c>
      <c r="AM162" s="1564" t="str">
        <f t="shared" si="60"/>
        <v/>
      </c>
      <c r="AO162" s="1564" t="str">
        <f t="shared" si="61"/>
        <v/>
      </c>
      <c r="AQ162" s="1564" t="str">
        <f t="shared" si="62"/>
        <v/>
      </c>
    </row>
    <row r="163" spans="5:43">
      <c r="E163" s="1564" t="str">
        <f t="shared" si="63"/>
        <v/>
      </c>
      <c r="G163" s="1564" t="str">
        <f t="shared" si="63"/>
        <v/>
      </c>
      <c r="I163" s="1564" t="str">
        <f t="shared" si="45"/>
        <v/>
      </c>
      <c r="K163" s="1564" t="str">
        <f t="shared" si="46"/>
        <v/>
      </c>
      <c r="M163" s="1564" t="str">
        <f t="shared" si="47"/>
        <v/>
      </c>
      <c r="O163" s="1564" t="str">
        <f t="shared" si="48"/>
        <v/>
      </c>
      <c r="Q163" s="1564" t="str">
        <f t="shared" si="49"/>
        <v/>
      </c>
      <c r="S163" s="1564" t="str">
        <f t="shared" si="50"/>
        <v/>
      </c>
      <c r="U163" s="1564" t="str">
        <f t="shared" si="51"/>
        <v/>
      </c>
      <c r="W163" s="1564" t="str">
        <f t="shared" si="52"/>
        <v/>
      </c>
      <c r="Y163" s="1564" t="str">
        <f t="shared" si="53"/>
        <v/>
      </c>
      <c r="AA163" s="1564" t="str">
        <f t="shared" si="54"/>
        <v/>
      </c>
      <c r="AC163" s="1564" t="str">
        <f t="shared" si="55"/>
        <v/>
      </c>
      <c r="AE163" s="1564" t="str">
        <f t="shared" si="56"/>
        <v/>
      </c>
      <c r="AG163" s="1564" t="str">
        <f t="shared" si="57"/>
        <v/>
      </c>
      <c r="AI163" s="1564" t="str">
        <f t="shared" si="58"/>
        <v/>
      </c>
      <c r="AK163" s="1564" t="str">
        <f t="shared" si="59"/>
        <v/>
      </c>
      <c r="AM163" s="1564" t="str">
        <f t="shared" si="60"/>
        <v/>
      </c>
      <c r="AO163" s="1564" t="str">
        <f t="shared" si="61"/>
        <v/>
      </c>
      <c r="AQ163" s="1564" t="str">
        <f t="shared" si="62"/>
        <v/>
      </c>
    </row>
    <row r="164" spans="5:43">
      <c r="E164" s="1564" t="str">
        <f t="shared" si="63"/>
        <v/>
      </c>
      <c r="G164" s="1564" t="str">
        <f t="shared" si="63"/>
        <v/>
      </c>
      <c r="I164" s="1564" t="str">
        <f t="shared" si="45"/>
        <v/>
      </c>
      <c r="K164" s="1564" t="str">
        <f t="shared" si="46"/>
        <v/>
      </c>
      <c r="M164" s="1564" t="str">
        <f t="shared" si="47"/>
        <v/>
      </c>
      <c r="O164" s="1564" t="str">
        <f t="shared" si="48"/>
        <v/>
      </c>
      <c r="Q164" s="1564" t="str">
        <f t="shared" si="49"/>
        <v/>
      </c>
      <c r="S164" s="1564" t="str">
        <f t="shared" si="50"/>
        <v/>
      </c>
      <c r="U164" s="1564" t="str">
        <f t="shared" si="51"/>
        <v/>
      </c>
      <c r="W164" s="1564" t="str">
        <f t="shared" si="52"/>
        <v/>
      </c>
      <c r="Y164" s="1564" t="str">
        <f t="shared" si="53"/>
        <v/>
      </c>
      <c r="AA164" s="1564" t="str">
        <f t="shared" si="54"/>
        <v/>
      </c>
      <c r="AC164" s="1564" t="str">
        <f t="shared" si="55"/>
        <v/>
      </c>
      <c r="AE164" s="1564" t="str">
        <f t="shared" si="56"/>
        <v/>
      </c>
      <c r="AG164" s="1564" t="str">
        <f t="shared" si="57"/>
        <v/>
      </c>
      <c r="AI164" s="1564" t="str">
        <f t="shared" si="58"/>
        <v/>
      </c>
      <c r="AK164" s="1564" t="str">
        <f t="shared" si="59"/>
        <v/>
      </c>
      <c r="AM164" s="1564" t="str">
        <f t="shared" si="60"/>
        <v/>
      </c>
      <c r="AO164" s="1564" t="str">
        <f t="shared" si="61"/>
        <v/>
      </c>
      <c r="AQ164" s="1564" t="str">
        <f t="shared" si="62"/>
        <v/>
      </c>
    </row>
    <row r="165" spans="5:43">
      <c r="E165" s="1564" t="str">
        <f t="shared" si="63"/>
        <v/>
      </c>
      <c r="G165" s="1564" t="str">
        <f t="shared" si="63"/>
        <v/>
      </c>
      <c r="I165" s="1564" t="str">
        <f t="shared" si="45"/>
        <v/>
      </c>
      <c r="K165" s="1564" t="str">
        <f t="shared" si="46"/>
        <v/>
      </c>
      <c r="M165" s="1564" t="str">
        <f t="shared" si="47"/>
        <v/>
      </c>
      <c r="O165" s="1564" t="str">
        <f t="shared" si="48"/>
        <v/>
      </c>
      <c r="Q165" s="1564" t="str">
        <f t="shared" si="49"/>
        <v/>
      </c>
      <c r="S165" s="1564" t="str">
        <f t="shared" si="50"/>
        <v/>
      </c>
      <c r="U165" s="1564" t="str">
        <f t="shared" si="51"/>
        <v/>
      </c>
      <c r="W165" s="1564" t="str">
        <f t="shared" si="52"/>
        <v/>
      </c>
      <c r="Y165" s="1564" t="str">
        <f t="shared" si="53"/>
        <v/>
      </c>
      <c r="AA165" s="1564" t="str">
        <f t="shared" si="54"/>
        <v/>
      </c>
      <c r="AC165" s="1564" t="str">
        <f t="shared" si="55"/>
        <v/>
      </c>
      <c r="AE165" s="1564" t="str">
        <f t="shared" si="56"/>
        <v/>
      </c>
      <c r="AG165" s="1564" t="str">
        <f t="shared" si="57"/>
        <v/>
      </c>
      <c r="AI165" s="1564" t="str">
        <f t="shared" si="58"/>
        <v/>
      </c>
      <c r="AK165" s="1564" t="str">
        <f t="shared" si="59"/>
        <v/>
      </c>
      <c r="AM165" s="1564" t="str">
        <f t="shared" si="60"/>
        <v/>
      </c>
      <c r="AO165" s="1564" t="str">
        <f t="shared" si="61"/>
        <v/>
      </c>
      <c r="AQ165" s="1564" t="str">
        <f t="shared" si="62"/>
        <v/>
      </c>
    </row>
    <row r="166" spans="5:43">
      <c r="E166" s="1564" t="str">
        <f t="shared" si="63"/>
        <v/>
      </c>
      <c r="G166" s="1564" t="str">
        <f t="shared" si="63"/>
        <v/>
      </c>
      <c r="I166" s="1564" t="str">
        <f t="shared" si="45"/>
        <v/>
      </c>
      <c r="K166" s="1564" t="str">
        <f t="shared" si="46"/>
        <v/>
      </c>
      <c r="M166" s="1564" t="str">
        <f t="shared" si="47"/>
        <v/>
      </c>
      <c r="O166" s="1564" t="str">
        <f t="shared" si="48"/>
        <v/>
      </c>
      <c r="Q166" s="1564" t="str">
        <f t="shared" si="49"/>
        <v/>
      </c>
      <c r="S166" s="1564" t="str">
        <f t="shared" si="50"/>
        <v/>
      </c>
      <c r="U166" s="1564" t="str">
        <f t="shared" si="51"/>
        <v/>
      </c>
      <c r="W166" s="1564" t="str">
        <f t="shared" si="52"/>
        <v/>
      </c>
      <c r="Y166" s="1564" t="str">
        <f t="shared" si="53"/>
        <v/>
      </c>
      <c r="AA166" s="1564" t="str">
        <f t="shared" si="54"/>
        <v/>
      </c>
      <c r="AC166" s="1564" t="str">
        <f t="shared" si="55"/>
        <v/>
      </c>
      <c r="AE166" s="1564" t="str">
        <f t="shared" si="56"/>
        <v/>
      </c>
      <c r="AG166" s="1564" t="str">
        <f t="shared" si="57"/>
        <v/>
      </c>
      <c r="AI166" s="1564" t="str">
        <f t="shared" si="58"/>
        <v/>
      </c>
      <c r="AK166" s="1564" t="str">
        <f t="shared" si="59"/>
        <v/>
      </c>
      <c r="AM166" s="1564" t="str">
        <f t="shared" si="60"/>
        <v/>
      </c>
      <c r="AO166" s="1564" t="str">
        <f t="shared" si="61"/>
        <v/>
      </c>
      <c r="AQ166" s="1564" t="str">
        <f t="shared" si="62"/>
        <v/>
      </c>
    </row>
    <row r="167" spans="5:43">
      <c r="E167" s="1564" t="str">
        <f t="shared" si="63"/>
        <v/>
      </c>
      <c r="G167" s="1564" t="str">
        <f t="shared" si="63"/>
        <v/>
      </c>
      <c r="I167" s="1564" t="str">
        <f t="shared" si="45"/>
        <v/>
      </c>
      <c r="K167" s="1564" t="str">
        <f t="shared" si="46"/>
        <v/>
      </c>
      <c r="M167" s="1564" t="str">
        <f t="shared" si="47"/>
        <v/>
      </c>
      <c r="O167" s="1564" t="str">
        <f t="shared" si="48"/>
        <v/>
      </c>
      <c r="Q167" s="1564" t="str">
        <f t="shared" si="49"/>
        <v/>
      </c>
      <c r="S167" s="1564" t="str">
        <f t="shared" si="50"/>
        <v/>
      </c>
      <c r="U167" s="1564" t="str">
        <f t="shared" si="51"/>
        <v/>
      </c>
      <c r="W167" s="1564" t="str">
        <f t="shared" si="52"/>
        <v/>
      </c>
      <c r="Y167" s="1564" t="str">
        <f t="shared" si="53"/>
        <v/>
      </c>
      <c r="AA167" s="1564" t="str">
        <f t="shared" si="54"/>
        <v/>
      </c>
      <c r="AC167" s="1564" t="str">
        <f t="shared" si="55"/>
        <v/>
      </c>
      <c r="AE167" s="1564" t="str">
        <f t="shared" si="56"/>
        <v/>
      </c>
      <c r="AG167" s="1564" t="str">
        <f t="shared" si="57"/>
        <v/>
      </c>
      <c r="AI167" s="1564" t="str">
        <f t="shared" si="58"/>
        <v/>
      </c>
      <c r="AK167" s="1564" t="str">
        <f t="shared" si="59"/>
        <v/>
      </c>
      <c r="AM167" s="1564" t="str">
        <f t="shared" si="60"/>
        <v/>
      </c>
      <c r="AO167" s="1564" t="str">
        <f t="shared" si="61"/>
        <v/>
      </c>
      <c r="AQ167" s="1564" t="str">
        <f t="shared" si="62"/>
        <v/>
      </c>
    </row>
    <row r="168" spans="5:43">
      <c r="E168" s="1564" t="str">
        <f t="shared" si="63"/>
        <v/>
      </c>
      <c r="G168" s="1564" t="str">
        <f t="shared" si="63"/>
        <v/>
      </c>
      <c r="I168" s="1564" t="str">
        <f t="shared" si="45"/>
        <v/>
      </c>
      <c r="K168" s="1564" t="str">
        <f t="shared" si="46"/>
        <v/>
      </c>
      <c r="M168" s="1564" t="str">
        <f t="shared" si="47"/>
        <v/>
      </c>
      <c r="O168" s="1564" t="str">
        <f t="shared" si="48"/>
        <v/>
      </c>
      <c r="Q168" s="1564" t="str">
        <f t="shared" si="49"/>
        <v/>
      </c>
      <c r="S168" s="1564" t="str">
        <f t="shared" si="50"/>
        <v/>
      </c>
      <c r="U168" s="1564" t="str">
        <f t="shared" si="51"/>
        <v/>
      </c>
      <c r="W168" s="1564" t="str">
        <f t="shared" si="52"/>
        <v/>
      </c>
      <c r="Y168" s="1564" t="str">
        <f t="shared" si="53"/>
        <v/>
      </c>
      <c r="AA168" s="1564" t="str">
        <f t="shared" si="54"/>
        <v/>
      </c>
      <c r="AC168" s="1564" t="str">
        <f t="shared" si="55"/>
        <v/>
      </c>
      <c r="AE168" s="1564" t="str">
        <f t="shared" si="56"/>
        <v/>
      </c>
      <c r="AG168" s="1564" t="str">
        <f t="shared" si="57"/>
        <v/>
      </c>
      <c r="AI168" s="1564" t="str">
        <f t="shared" si="58"/>
        <v/>
      </c>
      <c r="AK168" s="1564" t="str">
        <f t="shared" si="59"/>
        <v/>
      </c>
      <c r="AM168" s="1564" t="str">
        <f t="shared" si="60"/>
        <v/>
      </c>
      <c r="AO168" s="1564" t="str">
        <f t="shared" si="61"/>
        <v/>
      </c>
      <c r="AQ168" s="1564" t="str">
        <f t="shared" si="62"/>
        <v/>
      </c>
    </row>
    <row r="169" spans="5:43">
      <c r="E169" s="1564" t="str">
        <f t="shared" si="63"/>
        <v/>
      </c>
      <c r="G169" s="1564" t="str">
        <f t="shared" si="63"/>
        <v/>
      </c>
      <c r="I169" s="1564" t="str">
        <f t="shared" si="45"/>
        <v/>
      </c>
      <c r="K169" s="1564" t="str">
        <f t="shared" si="46"/>
        <v/>
      </c>
      <c r="M169" s="1564" t="str">
        <f t="shared" si="47"/>
        <v/>
      </c>
      <c r="O169" s="1564" t="str">
        <f t="shared" si="48"/>
        <v/>
      </c>
      <c r="Q169" s="1564" t="str">
        <f t="shared" si="49"/>
        <v/>
      </c>
      <c r="S169" s="1564" t="str">
        <f t="shared" si="50"/>
        <v/>
      </c>
      <c r="U169" s="1564" t="str">
        <f t="shared" si="51"/>
        <v/>
      </c>
      <c r="W169" s="1564" t="str">
        <f t="shared" si="52"/>
        <v/>
      </c>
      <c r="Y169" s="1564" t="str">
        <f t="shared" si="53"/>
        <v/>
      </c>
      <c r="AA169" s="1564" t="str">
        <f t="shared" si="54"/>
        <v/>
      </c>
      <c r="AC169" s="1564" t="str">
        <f t="shared" si="55"/>
        <v/>
      </c>
      <c r="AE169" s="1564" t="str">
        <f t="shared" si="56"/>
        <v/>
      </c>
      <c r="AG169" s="1564" t="str">
        <f t="shared" si="57"/>
        <v/>
      </c>
      <c r="AI169" s="1564" t="str">
        <f t="shared" si="58"/>
        <v/>
      </c>
      <c r="AK169" s="1564" t="str">
        <f t="shared" si="59"/>
        <v/>
      </c>
      <c r="AM169" s="1564" t="str">
        <f t="shared" si="60"/>
        <v/>
      </c>
      <c r="AO169" s="1564" t="str">
        <f t="shared" si="61"/>
        <v/>
      </c>
      <c r="AQ169" s="1564" t="str">
        <f t="shared" si="62"/>
        <v/>
      </c>
    </row>
    <row r="170" spans="5:43">
      <c r="E170" s="1564" t="str">
        <f t="shared" si="63"/>
        <v/>
      </c>
      <c r="G170" s="1564" t="str">
        <f t="shared" si="63"/>
        <v/>
      </c>
      <c r="I170" s="1564" t="str">
        <f t="shared" si="45"/>
        <v/>
      </c>
      <c r="K170" s="1564" t="str">
        <f t="shared" si="46"/>
        <v/>
      </c>
      <c r="M170" s="1564" t="str">
        <f t="shared" si="47"/>
        <v/>
      </c>
      <c r="O170" s="1564" t="str">
        <f t="shared" si="48"/>
        <v/>
      </c>
      <c r="Q170" s="1564" t="str">
        <f t="shared" si="49"/>
        <v/>
      </c>
      <c r="S170" s="1564" t="str">
        <f t="shared" si="50"/>
        <v/>
      </c>
      <c r="U170" s="1564" t="str">
        <f t="shared" si="51"/>
        <v/>
      </c>
      <c r="W170" s="1564" t="str">
        <f t="shared" si="52"/>
        <v/>
      </c>
      <c r="Y170" s="1564" t="str">
        <f t="shared" si="53"/>
        <v/>
      </c>
      <c r="AA170" s="1564" t="str">
        <f t="shared" si="54"/>
        <v/>
      </c>
      <c r="AC170" s="1564" t="str">
        <f t="shared" si="55"/>
        <v/>
      </c>
      <c r="AE170" s="1564" t="str">
        <f t="shared" si="56"/>
        <v/>
      </c>
      <c r="AG170" s="1564" t="str">
        <f t="shared" si="57"/>
        <v/>
      </c>
      <c r="AI170" s="1564" t="str">
        <f t="shared" si="58"/>
        <v/>
      </c>
      <c r="AK170" s="1564" t="str">
        <f t="shared" si="59"/>
        <v/>
      </c>
      <c r="AM170" s="1564" t="str">
        <f t="shared" si="60"/>
        <v/>
      </c>
      <c r="AO170" s="1564" t="str">
        <f t="shared" si="61"/>
        <v/>
      </c>
      <c r="AQ170" s="1564" t="str">
        <f t="shared" si="62"/>
        <v/>
      </c>
    </row>
    <row r="171" spans="5:43">
      <c r="E171" s="1564" t="str">
        <f t="shared" si="63"/>
        <v/>
      </c>
      <c r="G171" s="1564" t="str">
        <f t="shared" si="63"/>
        <v/>
      </c>
      <c r="I171" s="1564" t="str">
        <f t="shared" si="45"/>
        <v/>
      </c>
      <c r="K171" s="1564" t="str">
        <f t="shared" si="46"/>
        <v/>
      </c>
      <c r="M171" s="1564" t="str">
        <f t="shared" si="47"/>
        <v/>
      </c>
      <c r="O171" s="1564" t="str">
        <f t="shared" si="48"/>
        <v/>
      </c>
      <c r="Q171" s="1564" t="str">
        <f t="shared" si="49"/>
        <v/>
      </c>
      <c r="S171" s="1564" t="str">
        <f t="shared" si="50"/>
        <v/>
      </c>
      <c r="U171" s="1564" t="str">
        <f t="shared" si="51"/>
        <v/>
      </c>
      <c r="W171" s="1564" t="str">
        <f t="shared" si="52"/>
        <v/>
      </c>
      <c r="Y171" s="1564" t="str">
        <f t="shared" si="53"/>
        <v/>
      </c>
      <c r="AA171" s="1564" t="str">
        <f t="shared" si="54"/>
        <v/>
      </c>
      <c r="AC171" s="1564" t="str">
        <f t="shared" si="55"/>
        <v/>
      </c>
      <c r="AE171" s="1564" t="str">
        <f t="shared" si="56"/>
        <v/>
      </c>
      <c r="AG171" s="1564" t="str">
        <f t="shared" si="57"/>
        <v/>
      </c>
      <c r="AI171" s="1564" t="str">
        <f t="shared" si="58"/>
        <v/>
      </c>
      <c r="AK171" s="1564" t="str">
        <f t="shared" si="59"/>
        <v/>
      </c>
      <c r="AM171" s="1564" t="str">
        <f t="shared" si="60"/>
        <v/>
      </c>
      <c r="AO171" s="1564" t="str">
        <f t="shared" si="61"/>
        <v/>
      </c>
      <c r="AQ171" s="1564" t="str">
        <f t="shared" si="62"/>
        <v/>
      </c>
    </row>
    <row r="172" spans="5:43">
      <c r="E172" s="1564" t="str">
        <f t="shared" si="63"/>
        <v/>
      </c>
      <c r="G172" s="1564" t="str">
        <f t="shared" si="63"/>
        <v/>
      </c>
      <c r="I172" s="1564" t="str">
        <f t="shared" si="45"/>
        <v/>
      </c>
      <c r="K172" s="1564" t="str">
        <f t="shared" si="46"/>
        <v/>
      </c>
      <c r="M172" s="1564" t="str">
        <f t="shared" si="47"/>
        <v/>
      </c>
      <c r="O172" s="1564" t="str">
        <f t="shared" si="48"/>
        <v/>
      </c>
      <c r="Q172" s="1564" t="str">
        <f t="shared" si="49"/>
        <v/>
      </c>
      <c r="S172" s="1564" t="str">
        <f t="shared" si="50"/>
        <v/>
      </c>
      <c r="U172" s="1564" t="str">
        <f t="shared" si="51"/>
        <v/>
      </c>
      <c r="W172" s="1564" t="str">
        <f t="shared" si="52"/>
        <v/>
      </c>
      <c r="Y172" s="1564" t="str">
        <f t="shared" si="53"/>
        <v/>
      </c>
      <c r="AA172" s="1564" t="str">
        <f t="shared" si="54"/>
        <v/>
      </c>
      <c r="AC172" s="1564" t="str">
        <f t="shared" si="55"/>
        <v/>
      </c>
      <c r="AE172" s="1564" t="str">
        <f t="shared" si="56"/>
        <v/>
      </c>
      <c r="AG172" s="1564" t="str">
        <f t="shared" si="57"/>
        <v/>
      </c>
      <c r="AI172" s="1564" t="str">
        <f t="shared" si="58"/>
        <v/>
      </c>
      <c r="AK172" s="1564" t="str">
        <f t="shared" si="59"/>
        <v/>
      </c>
      <c r="AM172" s="1564" t="str">
        <f t="shared" si="60"/>
        <v/>
      </c>
      <c r="AO172" s="1564" t="str">
        <f t="shared" si="61"/>
        <v/>
      </c>
      <c r="AQ172" s="1564" t="str">
        <f t="shared" si="62"/>
        <v/>
      </c>
    </row>
    <row r="173" spans="5:43">
      <c r="E173" s="1564" t="str">
        <f t="shared" ref="E173:G188" si="64">IF(OR($B173=0,D173=0),"",D173/$B173)</f>
        <v/>
      </c>
      <c r="G173" s="1564" t="str">
        <f t="shared" si="64"/>
        <v/>
      </c>
      <c r="I173" s="1564" t="str">
        <f t="shared" si="45"/>
        <v/>
      </c>
      <c r="K173" s="1564" t="str">
        <f t="shared" si="46"/>
        <v/>
      </c>
      <c r="M173" s="1564" t="str">
        <f t="shared" si="47"/>
        <v/>
      </c>
      <c r="O173" s="1564" t="str">
        <f t="shared" si="48"/>
        <v/>
      </c>
      <c r="Q173" s="1564" t="str">
        <f t="shared" si="49"/>
        <v/>
      </c>
      <c r="S173" s="1564" t="str">
        <f t="shared" si="50"/>
        <v/>
      </c>
      <c r="U173" s="1564" t="str">
        <f t="shared" si="51"/>
        <v/>
      </c>
      <c r="W173" s="1564" t="str">
        <f t="shared" si="52"/>
        <v/>
      </c>
      <c r="Y173" s="1564" t="str">
        <f t="shared" si="53"/>
        <v/>
      </c>
      <c r="AA173" s="1564" t="str">
        <f t="shared" si="54"/>
        <v/>
      </c>
      <c r="AC173" s="1564" t="str">
        <f t="shared" si="55"/>
        <v/>
      </c>
      <c r="AE173" s="1564" t="str">
        <f t="shared" si="56"/>
        <v/>
      </c>
      <c r="AG173" s="1564" t="str">
        <f t="shared" si="57"/>
        <v/>
      </c>
      <c r="AI173" s="1564" t="str">
        <f t="shared" si="58"/>
        <v/>
      </c>
      <c r="AK173" s="1564" t="str">
        <f t="shared" si="59"/>
        <v/>
      </c>
      <c r="AM173" s="1564" t="str">
        <f t="shared" si="60"/>
        <v/>
      </c>
      <c r="AO173" s="1564" t="str">
        <f t="shared" si="61"/>
        <v/>
      </c>
      <c r="AQ173" s="1564" t="str">
        <f t="shared" si="62"/>
        <v/>
      </c>
    </row>
    <row r="174" spans="5:43">
      <c r="E174" s="1564" t="str">
        <f t="shared" si="64"/>
        <v/>
      </c>
      <c r="G174" s="1564" t="str">
        <f t="shared" si="64"/>
        <v/>
      </c>
      <c r="I174" s="1564" t="str">
        <f t="shared" si="45"/>
        <v/>
      </c>
      <c r="K174" s="1564" t="str">
        <f t="shared" si="46"/>
        <v/>
      </c>
      <c r="M174" s="1564" t="str">
        <f t="shared" si="47"/>
        <v/>
      </c>
      <c r="O174" s="1564" t="str">
        <f t="shared" si="48"/>
        <v/>
      </c>
      <c r="Q174" s="1564" t="str">
        <f t="shared" si="49"/>
        <v/>
      </c>
      <c r="S174" s="1564" t="str">
        <f t="shared" si="50"/>
        <v/>
      </c>
      <c r="U174" s="1564" t="str">
        <f t="shared" si="51"/>
        <v/>
      </c>
      <c r="W174" s="1564" t="str">
        <f t="shared" si="52"/>
        <v/>
      </c>
      <c r="Y174" s="1564" t="str">
        <f t="shared" si="53"/>
        <v/>
      </c>
      <c r="AA174" s="1564" t="str">
        <f t="shared" si="54"/>
        <v/>
      </c>
      <c r="AC174" s="1564" t="str">
        <f t="shared" si="55"/>
        <v/>
      </c>
      <c r="AE174" s="1564" t="str">
        <f t="shared" si="56"/>
        <v/>
      </c>
      <c r="AG174" s="1564" t="str">
        <f t="shared" si="57"/>
        <v/>
      </c>
      <c r="AI174" s="1564" t="str">
        <f t="shared" si="58"/>
        <v/>
      </c>
      <c r="AK174" s="1564" t="str">
        <f t="shared" si="59"/>
        <v/>
      </c>
      <c r="AM174" s="1564" t="str">
        <f t="shared" si="60"/>
        <v/>
      </c>
      <c r="AO174" s="1564" t="str">
        <f t="shared" si="61"/>
        <v/>
      </c>
      <c r="AQ174" s="1564" t="str">
        <f t="shared" si="62"/>
        <v/>
      </c>
    </row>
    <row r="175" spans="5:43">
      <c r="E175" s="1564" t="str">
        <f t="shared" si="64"/>
        <v/>
      </c>
      <c r="G175" s="1564" t="str">
        <f t="shared" si="64"/>
        <v/>
      </c>
      <c r="I175" s="1564" t="str">
        <f t="shared" si="45"/>
        <v/>
      </c>
      <c r="K175" s="1564" t="str">
        <f t="shared" si="46"/>
        <v/>
      </c>
      <c r="M175" s="1564" t="str">
        <f t="shared" si="47"/>
        <v/>
      </c>
      <c r="O175" s="1564" t="str">
        <f t="shared" si="48"/>
        <v/>
      </c>
      <c r="Q175" s="1564" t="str">
        <f t="shared" si="49"/>
        <v/>
      </c>
      <c r="S175" s="1564" t="str">
        <f t="shared" si="50"/>
        <v/>
      </c>
      <c r="U175" s="1564" t="str">
        <f t="shared" si="51"/>
        <v/>
      </c>
      <c r="W175" s="1564" t="str">
        <f t="shared" si="52"/>
        <v/>
      </c>
      <c r="Y175" s="1564" t="str">
        <f t="shared" si="53"/>
        <v/>
      </c>
      <c r="AA175" s="1564" t="str">
        <f t="shared" si="54"/>
        <v/>
      </c>
      <c r="AC175" s="1564" t="str">
        <f t="shared" si="55"/>
        <v/>
      </c>
      <c r="AE175" s="1564" t="str">
        <f t="shared" si="56"/>
        <v/>
      </c>
      <c r="AG175" s="1564" t="str">
        <f t="shared" si="57"/>
        <v/>
      </c>
      <c r="AI175" s="1564" t="str">
        <f t="shared" si="58"/>
        <v/>
      </c>
      <c r="AK175" s="1564" t="str">
        <f t="shared" si="59"/>
        <v/>
      </c>
      <c r="AM175" s="1564" t="str">
        <f t="shared" si="60"/>
        <v/>
      </c>
      <c r="AO175" s="1564" t="str">
        <f t="shared" si="61"/>
        <v/>
      </c>
      <c r="AQ175" s="1564" t="str">
        <f t="shared" si="62"/>
        <v/>
      </c>
    </row>
    <row r="176" spans="5:43">
      <c r="E176" s="1564" t="str">
        <f t="shared" si="64"/>
        <v/>
      </c>
      <c r="G176" s="1564" t="str">
        <f t="shared" si="64"/>
        <v/>
      </c>
      <c r="I176" s="1564" t="str">
        <f t="shared" si="45"/>
        <v/>
      </c>
      <c r="K176" s="1564" t="str">
        <f t="shared" si="46"/>
        <v/>
      </c>
      <c r="M176" s="1564" t="str">
        <f t="shared" si="47"/>
        <v/>
      </c>
      <c r="O176" s="1564" t="str">
        <f t="shared" si="48"/>
        <v/>
      </c>
      <c r="Q176" s="1564" t="str">
        <f t="shared" si="49"/>
        <v/>
      </c>
      <c r="S176" s="1564" t="str">
        <f t="shared" si="50"/>
        <v/>
      </c>
      <c r="U176" s="1564" t="str">
        <f t="shared" si="51"/>
        <v/>
      </c>
      <c r="W176" s="1564" t="str">
        <f t="shared" si="52"/>
        <v/>
      </c>
      <c r="Y176" s="1564" t="str">
        <f t="shared" si="53"/>
        <v/>
      </c>
      <c r="AA176" s="1564" t="str">
        <f t="shared" si="54"/>
        <v/>
      </c>
      <c r="AC176" s="1564" t="str">
        <f t="shared" si="55"/>
        <v/>
      </c>
      <c r="AE176" s="1564" t="str">
        <f t="shared" si="56"/>
        <v/>
      </c>
      <c r="AG176" s="1564" t="str">
        <f t="shared" si="57"/>
        <v/>
      </c>
      <c r="AI176" s="1564" t="str">
        <f t="shared" si="58"/>
        <v/>
      </c>
      <c r="AK176" s="1564" t="str">
        <f t="shared" si="59"/>
        <v/>
      </c>
      <c r="AM176" s="1564" t="str">
        <f t="shared" si="60"/>
        <v/>
      </c>
      <c r="AO176" s="1564" t="str">
        <f t="shared" si="61"/>
        <v/>
      </c>
      <c r="AQ176" s="1564" t="str">
        <f t="shared" si="62"/>
        <v/>
      </c>
    </row>
    <row r="177" spans="5:43">
      <c r="E177" s="1564" t="str">
        <f t="shared" si="64"/>
        <v/>
      </c>
      <c r="G177" s="1564" t="str">
        <f t="shared" si="64"/>
        <v/>
      </c>
      <c r="I177" s="1564" t="str">
        <f t="shared" si="45"/>
        <v/>
      </c>
      <c r="K177" s="1564" t="str">
        <f t="shared" si="46"/>
        <v/>
      </c>
      <c r="M177" s="1564" t="str">
        <f t="shared" si="47"/>
        <v/>
      </c>
      <c r="O177" s="1564" t="str">
        <f t="shared" si="48"/>
        <v/>
      </c>
      <c r="Q177" s="1564" t="str">
        <f t="shared" si="49"/>
        <v/>
      </c>
      <c r="S177" s="1564" t="str">
        <f t="shared" si="50"/>
        <v/>
      </c>
      <c r="U177" s="1564" t="str">
        <f t="shared" si="51"/>
        <v/>
      </c>
      <c r="W177" s="1564" t="str">
        <f t="shared" si="52"/>
        <v/>
      </c>
      <c r="Y177" s="1564" t="str">
        <f t="shared" si="53"/>
        <v/>
      </c>
      <c r="AA177" s="1564" t="str">
        <f t="shared" si="54"/>
        <v/>
      </c>
      <c r="AC177" s="1564" t="str">
        <f t="shared" si="55"/>
        <v/>
      </c>
      <c r="AE177" s="1564" t="str">
        <f t="shared" si="56"/>
        <v/>
      </c>
      <c r="AG177" s="1564" t="str">
        <f t="shared" si="57"/>
        <v/>
      </c>
      <c r="AI177" s="1564" t="str">
        <f t="shared" si="58"/>
        <v/>
      </c>
      <c r="AK177" s="1564" t="str">
        <f t="shared" si="59"/>
        <v/>
      </c>
      <c r="AM177" s="1564" t="str">
        <f t="shared" si="60"/>
        <v/>
      </c>
      <c r="AO177" s="1564" t="str">
        <f t="shared" si="61"/>
        <v/>
      </c>
      <c r="AQ177" s="1564" t="str">
        <f t="shared" si="62"/>
        <v/>
      </c>
    </row>
    <row r="178" spans="5:43">
      <c r="E178" s="1564" t="str">
        <f t="shared" si="64"/>
        <v/>
      </c>
      <c r="G178" s="1564" t="str">
        <f t="shared" si="64"/>
        <v/>
      </c>
      <c r="I178" s="1564" t="str">
        <f t="shared" si="45"/>
        <v/>
      </c>
      <c r="K178" s="1564" t="str">
        <f t="shared" si="46"/>
        <v/>
      </c>
      <c r="M178" s="1564" t="str">
        <f t="shared" si="47"/>
        <v/>
      </c>
      <c r="O178" s="1564" t="str">
        <f t="shared" si="48"/>
        <v/>
      </c>
      <c r="Q178" s="1564" t="str">
        <f t="shared" si="49"/>
        <v/>
      </c>
      <c r="S178" s="1564" t="str">
        <f t="shared" si="50"/>
        <v/>
      </c>
      <c r="U178" s="1564" t="str">
        <f t="shared" si="51"/>
        <v/>
      </c>
      <c r="W178" s="1564" t="str">
        <f t="shared" si="52"/>
        <v/>
      </c>
      <c r="Y178" s="1564" t="str">
        <f t="shared" si="53"/>
        <v/>
      </c>
      <c r="AA178" s="1564" t="str">
        <f t="shared" si="54"/>
        <v/>
      </c>
      <c r="AC178" s="1564" t="str">
        <f t="shared" si="55"/>
        <v/>
      </c>
      <c r="AE178" s="1564" t="str">
        <f t="shared" si="56"/>
        <v/>
      </c>
      <c r="AG178" s="1564" t="str">
        <f t="shared" si="57"/>
        <v/>
      </c>
      <c r="AI178" s="1564" t="str">
        <f t="shared" si="58"/>
        <v/>
      </c>
      <c r="AK178" s="1564" t="str">
        <f t="shared" si="59"/>
        <v/>
      </c>
      <c r="AM178" s="1564" t="str">
        <f t="shared" si="60"/>
        <v/>
      </c>
      <c r="AO178" s="1564" t="str">
        <f t="shared" si="61"/>
        <v/>
      </c>
      <c r="AQ178" s="1564" t="str">
        <f t="shared" si="62"/>
        <v/>
      </c>
    </row>
    <row r="179" spans="5:43">
      <c r="E179" s="1564" t="str">
        <f t="shared" si="64"/>
        <v/>
      </c>
      <c r="G179" s="1564" t="str">
        <f t="shared" si="64"/>
        <v/>
      </c>
      <c r="I179" s="1564" t="str">
        <f t="shared" si="45"/>
        <v/>
      </c>
      <c r="K179" s="1564" t="str">
        <f t="shared" si="46"/>
        <v/>
      </c>
      <c r="M179" s="1564" t="str">
        <f t="shared" si="47"/>
        <v/>
      </c>
      <c r="O179" s="1564" t="str">
        <f t="shared" si="48"/>
        <v/>
      </c>
      <c r="Q179" s="1564" t="str">
        <f t="shared" si="49"/>
        <v/>
      </c>
      <c r="S179" s="1564" t="str">
        <f t="shared" si="50"/>
        <v/>
      </c>
      <c r="U179" s="1564" t="str">
        <f t="shared" si="51"/>
        <v/>
      </c>
      <c r="W179" s="1564" t="str">
        <f t="shared" si="52"/>
        <v/>
      </c>
      <c r="Y179" s="1564" t="str">
        <f t="shared" si="53"/>
        <v/>
      </c>
      <c r="AA179" s="1564" t="str">
        <f t="shared" si="54"/>
        <v/>
      </c>
      <c r="AC179" s="1564" t="str">
        <f t="shared" si="55"/>
        <v/>
      </c>
      <c r="AE179" s="1564" t="str">
        <f t="shared" si="56"/>
        <v/>
      </c>
      <c r="AG179" s="1564" t="str">
        <f t="shared" si="57"/>
        <v/>
      </c>
      <c r="AI179" s="1564" t="str">
        <f t="shared" si="58"/>
        <v/>
      </c>
      <c r="AK179" s="1564" t="str">
        <f t="shared" si="59"/>
        <v/>
      </c>
      <c r="AM179" s="1564" t="str">
        <f t="shared" si="60"/>
        <v/>
      </c>
      <c r="AO179" s="1564" t="str">
        <f t="shared" si="61"/>
        <v/>
      </c>
      <c r="AQ179" s="1564" t="str">
        <f t="shared" si="62"/>
        <v/>
      </c>
    </row>
    <row r="180" spans="5:43">
      <c r="E180" s="1564" t="str">
        <f t="shared" si="64"/>
        <v/>
      </c>
      <c r="G180" s="1564" t="str">
        <f t="shared" si="64"/>
        <v/>
      </c>
      <c r="I180" s="1564" t="str">
        <f t="shared" si="45"/>
        <v/>
      </c>
      <c r="K180" s="1564" t="str">
        <f t="shared" si="46"/>
        <v/>
      </c>
      <c r="M180" s="1564" t="str">
        <f t="shared" si="47"/>
        <v/>
      </c>
      <c r="O180" s="1564" t="str">
        <f t="shared" si="48"/>
        <v/>
      </c>
      <c r="Q180" s="1564" t="str">
        <f t="shared" si="49"/>
        <v/>
      </c>
      <c r="S180" s="1564" t="str">
        <f t="shared" si="50"/>
        <v/>
      </c>
      <c r="U180" s="1564" t="str">
        <f t="shared" si="51"/>
        <v/>
      </c>
      <c r="W180" s="1564" t="str">
        <f t="shared" si="52"/>
        <v/>
      </c>
      <c r="Y180" s="1564" t="str">
        <f t="shared" si="53"/>
        <v/>
      </c>
      <c r="AA180" s="1564" t="str">
        <f t="shared" si="54"/>
        <v/>
      </c>
      <c r="AC180" s="1564" t="str">
        <f t="shared" si="55"/>
        <v/>
      </c>
      <c r="AE180" s="1564" t="str">
        <f t="shared" si="56"/>
        <v/>
      </c>
      <c r="AG180" s="1564" t="str">
        <f t="shared" si="57"/>
        <v/>
      </c>
      <c r="AI180" s="1564" t="str">
        <f t="shared" si="58"/>
        <v/>
      </c>
      <c r="AK180" s="1564" t="str">
        <f t="shared" si="59"/>
        <v/>
      </c>
      <c r="AM180" s="1564" t="str">
        <f t="shared" si="60"/>
        <v/>
      </c>
      <c r="AO180" s="1564" t="str">
        <f t="shared" si="61"/>
        <v/>
      </c>
      <c r="AQ180" s="1564" t="str">
        <f t="shared" si="62"/>
        <v/>
      </c>
    </row>
    <row r="181" spans="5:43">
      <c r="E181" s="1564" t="str">
        <f t="shared" si="64"/>
        <v/>
      </c>
      <c r="G181" s="1564" t="str">
        <f t="shared" si="64"/>
        <v/>
      </c>
      <c r="I181" s="1564" t="str">
        <f t="shared" si="45"/>
        <v/>
      </c>
      <c r="K181" s="1564" t="str">
        <f t="shared" si="46"/>
        <v/>
      </c>
      <c r="M181" s="1564" t="str">
        <f t="shared" si="47"/>
        <v/>
      </c>
      <c r="O181" s="1564" t="str">
        <f t="shared" si="48"/>
        <v/>
      </c>
      <c r="Q181" s="1564" t="str">
        <f t="shared" si="49"/>
        <v/>
      </c>
      <c r="S181" s="1564" t="str">
        <f t="shared" si="50"/>
        <v/>
      </c>
      <c r="U181" s="1564" t="str">
        <f t="shared" si="51"/>
        <v/>
      </c>
      <c r="W181" s="1564" t="str">
        <f t="shared" si="52"/>
        <v/>
      </c>
      <c r="Y181" s="1564" t="str">
        <f t="shared" si="53"/>
        <v/>
      </c>
      <c r="AA181" s="1564" t="str">
        <f t="shared" si="54"/>
        <v/>
      </c>
      <c r="AC181" s="1564" t="str">
        <f t="shared" si="55"/>
        <v/>
      </c>
      <c r="AE181" s="1564" t="str">
        <f t="shared" si="56"/>
        <v/>
      </c>
      <c r="AG181" s="1564" t="str">
        <f t="shared" si="57"/>
        <v/>
      </c>
      <c r="AI181" s="1564" t="str">
        <f t="shared" si="58"/>
        <v/>
      </c>
      <c r="AK181" s="1564" t="str">
        <f t="shared" si="59"/>
        <v/>
      </c>
      <c r="AM181" s="1564" t="str">
        <f t="shared" si="60"/>
        <v/>
      </c>
      <c r="AO181" s="1564" t="str">
        <f t="shared" si="61"/>
        <v/>
      </c>
      <c r="AQ181" s="1564" t="str">
        <f t="shared" si="62"/>
        <v/>
      </c>
    </row>
    <row r="182" spans="5:43">
      <c r="E182" s="1564" t="str">
        <f t="shared" si="64"/>
        <v/>
      </c>
      <c r="G182" s="1564" t="str">
        <f t="shared" si="64"/>
        <v/>
      </c>
      <c r="I182" s="1564" t="str">
        <f t="shared" si="45"/>
        <v/>
      </c>
      <c r="K182" s="1564" t="str">
        <f t="shared" si="46"/>
        <v/>
      </c>
      <c r="M182" s="1564" t="str">
        <f t="shared" si="47"/>
        <v/>
      </c>
      <c r="O182" s="1564" t="str">
        <f t="shared" si="48"/>
        <v/>
      </c>
      <c r="Q182" s="1564" t="str">
        <f t="shared" si="49"/>
        <v/>
      </c>
      <c r="S182" s="1564" t="str">
        <f t="shared" si="50"/>
        <v/>
      </c>
      <c r="U182" s="1564" t="str">
        <f t="shared" si="51"/>
        <v/>
      </c>
      <c r="W182" s="1564" t="str">
        <f t="shared" si="52"/>
        <v/>
      </c>
      <c r="Y182" s="1564" t="str">
        <f t="shared" si="53"/>
        <v/>
      </c>
      <c r="AA182" s="1564" t="str">
        <f t="shared" si="54"/>
        <v/>
      </c>
      <c r="AC182" s="1564" t="str">
        <f t="shared" si="55"/>
        <v/>
      </c>
      <c r="AE182" s="1564" t="str">
        <f t="shared" si="56"/>
        <v/>
      </c>
      <c r="AG182" s="1564" t="str">
        <f t="shared" si="57"/>
        <v/>
      </c>
      <c r="AI182" s="1564" t="str">
        <f t="shared" si="58"/>
        <v/>
      </c>
      <c r="AK182" s="1564" t="str">
        <f t="shared" si="59"/>
        <v/>
      </c>
      <c r="AM182" s="1564" t="str">
        <f t="shared" si="60"/>
        <v/>
      </c>
      <c r="AO182" s="1564" t="str">
        <f t="shared" si="61"/>
        <v/>
      </c>
      <c r="AQ182" s="1564" t="str">
        <f t="shared" si="62"/>
        <v/>
      </c>
    </row>
    <row r="183" spans="5:43">
      <c r="E183" s="1564" t="str">
        <f t="shared" si="64"/>
        <v/>
      </c>
      <c r="G183" s="1564" t="str">
        <f t="shared" si="64"/>
        <v/>
      </c>
      <c r="I183" s="1564" t="str">
        <f t="shared" si="45"/>
        <v/>
      </c>
      <c r="K183" s="1564" t="str">
        <f t="shared" si="46"/>
        <v/>
      </c>
      <c r="M183" s="1564" t="str">
        <f t="shared" si="47"/>
        <v/>
      </c>
      <c r="O183" s="1564" t="str">
        <f t="shared" si="48"/>
        <v/>
      </c>
      <c r="Q183" s="1564" t="str">
        <f t="shared" si="49"/>
        <v/>
      </c>
      <c r="S183" s="1564" t="str">
        <f t="shared" si="50"/>
        <v/>
      </c>
      <c r="U183" s="1564" t="str">
        <f t="shared" si="51"/>
        <v/>
      </c>
      <c r="W183" s="1564" t="str">
        <f t="shared" si="52"/>
        <v/>
      </c>
      <c r="Y183" s="1564" t="str">
        <f t="shared" si="53"/>
        <v/>
      </c>
      <c r="AA183" s="1564" t="str">
        <f t="shared" si="54"/>
        <v/>
      </c>
      <c r="AC183" s="1564" t="str">
        <f t="shared" si="55"/>
        <v/>
      </c>
      <c r="AE183" s="1564" t="str">
        <f t="shared" si="56"/>
        <v/>
      </c>
      <c r="AG183" s="1564" t="str">
        <f t="shared" si="57"/>
        <v/>
      </c>
      <c r="AI183" s="1564" t="str">
        <f t="shared" si="58"/>
        <v/>
      </c>
      <c r="AK183" s="1564" t="str">
        <f t="shared" si="59"/>
        <v/>
      </c>
      <c r="AM183" s="1564" t="str">
        <f t="shared" si="60"/>
        <v/>
      </c>
      <c r="AO183" s="1564" t="str">
        <f t="shared" si="61"/>
        <v/>
      </c>
      <c r="AQ183" s="1564" t="str">
        <f t="shared" si="62"/>
        <v/>
      </c>
    </row>
    <row r="184" spans="5:43">
      <c r="E184" s="1564" t="str">
        <f t="shared" si="64"/>
        <v/>
      </c>
      <c r="G184" s="1564" t="str">
        <f t="shared" si="64"/>
        <v/>
      </c>
      <c r="I184" s="1564" t="str">
        <f t="shared" si="45"/>
        <v/>
      </c>
      <c r="K184" s="1564" t="str">
        <f t="shared" si="46"/>
        <v/>
      </c>
      <c r="M184" s="1564" t="str">
        <f t="shared" si="47"/>
        <v/>
      </c>
      <c r="O184" s="1564" t="str">
        <f t="shared" si="48"/>
        <v/>
      </c>
      <c r="Q184" s="1564" t="str">
        <f t="shared" si="49"/>
        <v/>
      </c>
      <c r="S184" s="1564" t="str">
        <f t="shared" si="50"/>
        <v/>
      </c>
      <c r="U184" s="1564" t="str">
        <f t="shared" si="51"/>
        <v/>
      </c>
      <c r="W184" s="1564" t="str">
        <f t="shared" si="52"/>
        <v/>
      </c>
      <c r="Y184" s="1564" t="str">
        <f t="shared" si="53"/>
        <v/>
      </c>
      <c r="AA184" s="1564" t="str">
        <f t="shared" si="54"/>
        <v/>
      </c>
      <c r="AC184" s="1564" t="str">
        <f t="shared" si="55"/>
        <v/>
      </c>
      <c r="AE184" s="1564" t="str">
        <f t="shared" si="56"/>
        <v/>
      </c>
      <c r="AG184" s="1564" t="str">
        <f t="shared" si="57"/>
        <v/>
      </c>
      <c r="AI184" s="1564" t="str">
        <f t="shared" si="58"/>
        <v/>
      </c>
      <c r="AK184" s="1564" t="str">
        <f t="shared" si="59"/>
        <v/>
      </c>
      <c r="AM184" s="1564" t="str">
        <f t="shared" si="60"/>
        <v/>
      </c>
      <c r="AO184" s="1564" t="str">
        <f t="shared" si="61"/>
        <v/>
      </c>
      <c r="AQ184" s="1564" t="str">
        <f t="shared" si="62"/>
        <v/>
      </c>
    </row>
    <row r="185" spans="5:43">
      <c r="E185" s="1564" t="str">
        <f t="shared" si="64"/>
        <v/>
      </c>
      <c r="G185" s="1564" t="str">
        <f t="shared" si="64"/>
        <v/>
      </c>
      <c r="I185" s="1564" t="str">
        <f t="shared" si="45"/>
        <v/>
      </c>
      <c r="K185" s="1564" t="str">
        <f t="shared" si="46"/>
        <v/>
      </c>
      <c r="M185" s="1564" t="str">
        <f t="shared" si="47"/>
        <v/>
      </c>
      <c r="O185" s="1564" t="str">
        <f t="shared" si="48"/>
        <v/>
      </c>
      <c r="Q185" s="1564" t="str">
        <f t="shared" si="49"/>
        <v/>
      </c>
      <c r="S185" s="1564" t="str">
        <f t="shared" si="50"/>
        <v/>
      </c>
      <c r="U185" s="1564" t="str">
        <f t="shared" si="51"/>
        <v/>
      </c>
      <c r="W185" s="1564" t="str">
        <f t="shared" si="52"/>
        <v/>
      </c>
      <c r="Y185" s="1564" t="str">
        <f t="shared" si="53"/>
        <v/>
      </c>
      <c r="AA185" s="1564" t="str">
        <f t="shared" si="54"/>
        <v/>
      </c>
      <c r="AC185" s="1564" t="str">
        <f t="shared" si="55"/>
        <v/>
      </c>
      <c r="AE185" s="1564" t="str">
        <f t="shared" si="56"/>
        <v/>
      </c>
      <c r="AG185" s="1564" t="str">
        <f t="shared" si="57"/>
        <v/>
      </c>
      <c r="AI185" s="1564" t="str">
        <f t="shared" si="58"/>
        <v/>
      </c>
      <c r="AK185" s="1564" t="str">
        <f t="shared" si="59"/>
        <v/>
      </c>
      <c r="AM185" s="1564" t="str">
        <f t="shared" si="60"/>
        <v/>
      </c>
      <c r="AO185" s="1564" t="str">
        <f t="shared" si="61"/>
        <v/>
      </c>
      <c r="AQ185" s="1564" t="str">
        <f t="shared" si="62"/>
        <v/>
      </c>
    </row>
    <row r="186" spans="5:43">
      <c r="E186" s="1564" t="str">
        <f t="shared" si="64"/>
        <v/>
      </c>
      <c r="G186" s="1564" t="str">
        <f t="shared" si="64"/>
        <v/>
      </c>
      <c r="I186" s="1564" t="str">
        <f t="shared" si="45"/>
        <v/>
      </c>
      <c r="K186" s="1564" t="str">
        <f t="shared" si="46"/>
        <v/>
      </c>
      <c r="M186" s="1564" t="str">
        <f t="shared" si="47"/>
        <v/>
      </c>
      <c r="O186" s="1564" t="str">
        <f t="shared" si="48"/>
        <v/>
      </c>
      <c r="Q186" s="1564" t="str">
        <f t="shared" si="49"/>
        <v/>
      </c>
      <c r="S186" s="1564" t="str">
        <f t="shared" si="50"/>
        <v/>
      </c>
      <c r="U186" s="1564" t="str">
        <f t="shared" si="51"/>
        <v/>
      </c>
      <c r="W186" s="1564" t="str">
        <f t="shared" si="52"/>
        <v/>
      </c>
      <c r="Y186" s="1564" t="str">
        <f t="shared" si="53"/>
        <v/>
      </c>
      <c r="AA186" s="1564" t="str">
        <f t="shared" si="54"/>
        <v/>
      </c>
      <c r="AC186" s="1564" t="str">
        <f t="shared" si="55"/>
        <v/>
      </c>
      <c r="AE186" s="1564" t="str">
        <f t="shared" si="56"/>
        <v/>
      </c>
      <c r="AG186" s="1564" t="str">
        <f t="shared" si="57"/>
        <v/>
      </c>
      <c r="AI186" s="1564" t="str">
        <f t="shared" si="58"/>
        <v/>
      </c>
      <c r="AK186" s="1564" t="str">
        <f t="shared" si="59"/>
        <v/>
      </c>
      <c r="AM186" s="1564" t="str">
        <f t="shared" si="60"/>
        <v/>
      </c>
      <c r="AO186" s="1564" t="str">
        <f t="shared" si="61"/>
        <v/>
      </c>
      <c r="AQ186" s="1564" t="str">
        <f t="shared" si="62"/>
        <v/>
      </c>
    </row>
    <row r="187" spans="5:43">
      <c r="E187" s="1564" t="str">
        <f t="shared" si="64"/>
        <v/>
      </c>
      <c r="G187" s="1564" t="str">
        <f t="shared" si="64"/>
        <v/>
      </c>
      <c r="I187" s="1564" t="str">
        <f t="shared" si="45"/>
        <v/>
      </c>
      <c r="K187" s="1564" t="str">
        <f t="shared" si="46"/>
        <v/>
      </c>
      <c r="M187" s="1564" t="str">
        <f t="shared" si="47"/>
        <v/>
      </c>
      <c r="O187" s="1564" t="str">
        <f t="shared" si="48"/>
        <v/>
      </c>
      <c r="Q187" s="1564" t="str">
        <f t="shared" si="49"/>
        <v/>
      </c>
      <c r="S187" s="1564" t="str">
        <f t="shared" si="50"/>
        <v/>
      </c>
      <c r="U187" s="1564" t="str">
        <f t="shared" si="51"/>
        <v/>
      </c>
      <c r="W187" s="1564" t="str">
        <f t="shared" si="52"/>
        <v/>
      </c>
      <c r="Y187" s="1564" t="str">
        <f t="shared" si="53"/>
        <v/>
      </c>
      <c r="AA187" s="1564" t="str">
        <f t="shared" si="54"/>
        <v/>
      </c>
      <c r="AC187" s="1564" t="str">
        <f t="shared" si="55"/>
        <v/>
      </c>
      <c r="AE187" s="1564" t="str">
        <f t="shared" si="56"/>
        <v/>
      </c>
      <c r="AG187" s="1564" t="str">
        <f t="shared" si="57"/>
        <v/>
      </c>
      <c r="AI187" s="1564" t="str">
        <f t="shared" si="58"/>
        <v/>
      </c>
      <c r="AK187" s="1564" t="str">
        <f t="shared" si="59"/>
        <v/>
      </c>
      <c r="AM187" s="1564" t="str">
        <f t="shared" si="60"/>
        <v/>
      </c>
      <c r="AO187" s="1564" t="str">
        <f t="shared" si="61"/>
        <v/>
      </c>
      <c r="AQ187" s="1564" t="str">
        <f t="shared" si="62"/>
        <v/>
      </c>
    </row>
    <row r="188" spans="5:43">
      <c r="E188" s="1564" t="str">
        <f t="shared" si="64"/>
        <v/>
      </c>
      <c r="G188" s="1564" t="str">
        <f t="shared" si="64"/>
        <v/>
      </c>
      <c r="I188" s="1564" t="str">
        <f t="shared" si="45"/>
        <v/>
      </c>
      <c r="K188" s="1564" t="str">
        <f t="shared" si="46"/>
        <v/>
      </c>
      <c r="M188" s="1564" t="str">
        <f t="shared" si="47"/>
        <v/>
      </c>
      <c r="O188" s="1564" t="str">
        <f t="shared" si="48"/>
        <v/>
      </c>
      <c r="Q188" s="1564" t="str">
        <f t="shared" si="49"/>
        <v/>
      </c>
      <c r="S188" s="1564" t="str">
        <f t="shared" si="50"/>
        <v/>
      </c>
      <c r="U188" s="1564" t="str">
        <f t="shared" si="51"/>
        <v/>
      </c>
      <c r="W188" s="1564" t="str">
        <f t="shared" si="52"/>
        <v/>
      </c>
      <c r="Y188" s="1564" t="str">
        <f t="shared" si="53"/>
        <v/>
      </c>
      <c r="AA188" s="1564" t="str">
        <f t="shared" si="54"/>
        <v/>
      </c>
      <c r="AC188" s="1564" t="str">
        <f t="shared" si="55"/>
        <v/>
      </c>
      <c r="AE188" s="1564" t="str">
        <f t="shared" si="56"/>
        <v/>
      </c>
      <c r="AG188" s="1564" t="str">
        <f t="shared" si="57"/>
        <v/>
      </c>
      <c r="AI188" s="1564" t="str">
        <f t="shared" si="58"/>
        <v/>
      </c>
      <c r="AK188" s="1564" t="str">
        <f t="shared" si="59"/>
        <v/>
      </c>
      <c r="AM188" s="1564" t="str">
        <f t="shared" si="60"/>
        <v/>
      </c>
      <c r="AO188" s="1564" t="str">
        <f t="shared" si="61"/>
        <v/>
      </c>
      <c r="AQ188" s="1564" t="str">
        <f t="shared" si="62"/>
        <v/>
      </c>
    </row>
    <row r="189" spans="5:43">
      <c r="E189" s="1564" t="str">
        <f t="shared" ref="E189:G204" si="65">IF(OR($B189=0,D189=0),"",D189/$B189)</f>
        <v/>
      </c>
      <c r="G189" s="1564" t="str">
        <f t="shared" si="65"/>
        <v/>
      </c>
      <c r="I189" s="1564" t="str">
        <f t="shared" si="45"/>
        <v/>
      </c>
      <c r="K189" s="1564" t="str">
        <f t="shared" si="46"/>
        <v/>
      </c>
      <c r="M189" s="1564" t="str">
        <f t="shared" si="47"/>
        <v/>
      </c>
      <c r="O189" s="1564" t="str">
        <f t="shared" si="48"/>
        <v/>
      </c>
      <c r="Q189" s="1564" t="str">
        <f t="shared" si="49"/>
        <v/>
      </c>
      <c r="S189" s="1564" t="str">
        <f t="shared" si="50"/>
        <v/>
      </c>
      <c r="U189" s="1564" t="str">
        <f t="shared" si="51"/>
        <v/>
      </c>
      <c r="W189" s="1564" t="str">
        <f t="shared" si="52"/>
        <v/>
      </c>
      <c r="Y189" s="1564" t="str">
        <f t="shared" si="53"/>
        <v/>
      </c>
      <c r="AA189" s="1564" t="str">
        <f t="shared" si="54"/>
        <v/>
      </c>
      <c r="AC189" s="1564" t="str">
        <f t="shared" si="55"/>
        <v/>
      </c>
      <c r="AE189" s="1564" t="str">
        <f t="shared" si="56"/>
        <v/>
      </c>
      <c r="AG189" s="1564" t="str">
        <f t="shared" si="57"/>
        <v/>
      </c>
      <c r="AI189" s="1564" t="str">
        <f t="shared" si="58"/>
        <v/>
      </c>
      <c r="AK189" s="1564" t="str">
        <f t="shared" si="59"/>
        <v/>
      </c>
      <c r="AM189" s="1564" t="str">
        <f t="shared" si="60"/>
        <v/>
      </c>
      <c r="AO189" s="1564" t="str">
        <f t="shared" si="61"/>
        <v/>
      </c>
      <c r="AQ189" s="1564" t="str">
        <f t="shared" si="62"/>
        <v/>
      </c>
    </row>
    <row r="190" spans="5:43">
      <c r="E190" s="1564" t="str">
        <f t="shared" si="65"/>
        <v/>
      </c>
      <c r="G190" s="1564" t="str">
        <f t="shared" si="65"/>
        <v/>
      </c>
      <c r="I190" s="1564" t="str">
        <f t="shared" si="45"/>
        <v/>
      </c>
      <c r="K190" s="1564" t="str">
        <f t="shared" si="46"/>
        <v/>
      </c>
      <c r="M190" s="1564" t="str">
        <f t="shared" si="47"/>
        <v/>
      </c>
      <c r="O190" s="1564" t="str">
        <f t="shared" si="48"/>
        <v/>
      </c>
      <c r="Q190" s="1564" t="str">
        <f t="shared" si="49"/>
        <v/>
      </c>
      <c r="S190" s="1564" t="str">
        <f t="shared" si="50"/>
        <v/>
      </c>
      <c r="U190" s="1564" t="str">
        <f t="shared" si="51"/>
        <v/>
      </c>
      <c r="W190" s="1564" t="str">
        <f t="shared" si="52"/>
        <v/>
      </c>
      <c r="Y190" s="1564" t="str">
        <f t="shared" si="53"/>
        <v/>
      </c>
      <c r="AA190" s="1564" t="str">
        <f t="shared" si="54"/>
        <v/>
      </c>
      <c r="AC190" s="1564" t="str">
        <f t="shared" si="55"/>
        <v/>
      </c>
      <c r="AE190" s="1564" t="str">
        <f t="shared" si="56"/>
        <v/>
      </c>
      <c r="AG190" s="1564" t="str">
        <f t="shared" si="57"/>
        <v/>
      </c>
      <c r="AI190" s="1564" t="str">
        <f t="shared" si="58"/>
        <v/>
      </c>
      <c r="AK190" s="1564" t="str">
        <f t="shared" si="59"/>
        <v/>
      </c>
      <c r="AM190" s="1564" t="str">
        <f t="shared" si="60"/>
        <v/>
      </c>
      <c r="AO190" s="1564" t="str">
        <f t="shared" si="61"/>
        <v/>
      </c>
      <c r="AQ190" s="1564" t="str">
        <f t="shared" si="62"/>
        <v/>
      </c>
    </row>
    <row r="191" spans="5:43">
      <c r="E191" s="1564" t="str">
        <f t="shared" si="65"/>
        <v/>
      </c>
      <c r="G191" s="1564" t="str">
        <f t="shared" si="65"/>
        <v/>
      </c>
      <c r="I191" s="1564" t="str">
        <f t="shared" si="45"/>
        <v/>
      </c>
      <c r="K191" s="1564" t="str">
        <f t="shared" si="46"/>
        <v/>
      </c>
      <c r="M191" s="1564" t="str">
        <f t="shared" si="47"/>
        <v/>
      </c>
      <c r="O191" s="1564" t="str">
        <f t="shared" si="48"/>
        <v/>
      </c>
      <c r="Q191" s="1564" t="str">
        <f t="shared" si="49"/>
        <v/>
      </c>
      <c r="S191" s="1564" t="str">
        <f t="shared" si="50"/>
        <v/>
      </c>
      <c r="U191" s="1564" t="str">
        <f t="shared" si="51"/>
        <v/>
      </c>
      <c r="W191" s="1564" t="str">
        <f t="shared" si="52"/>
        <v/>
      </c>
      <c r="Y191" s="1564" t="str">
        <f t="shared" si="53"/>
        <v/>
      </c>
      <c r="AA191" s="1564" t="str">
        <f t="shared" si="54"/>
        <v/>
      </c>
      <c r="AC191" s="1564" t="str">
        <f t="shared" si="55"/>
        <v/>
      </c>
      <c r="AE191" s="1564" t="str">
        <f t="shared" si="56"/>
        <v/>
      </c>
      <c r="AG191" s="1564" t="str">
        <f t="shared" si="57"/>
        <v/>
      </c>
      <c r="AI191" s="1564" t="str">
        <f t="shared" si="58"/>
        <v/>
      </c>
      <c r="AK191" s="1564" t="str">
        <f t="shared" si="59"/>
        <v/>
      </c>
      <c r="AM191" s="1564" t="str">
        <f t="shared" si="60"/>
        <v/>
      </c>
      <c r="AO191" s="1564" t="str">
        <f t="shared" si="61"/>
        <v/>
      </c>
      <c r="AQ191" s="1564" t="str">
        <f t="shared" si="62"/>
        <v/>
      </c>
    </row>
    <row r="192" spans="5:43">
      <c r="E192" s="1564" t="str">
        <f t="shared" si="65"/>
        <v/>
      </c>
      <c r="G192" s="1564" t="str">
        <f t="shared" si="65"/>
        <v/>
      </c>
      <c r="I192" s="1564" t="str">
        <f t="shared" si="45"/>
        <v/>
      </c>
      <c r="K192" s="1564" t="str">
        <f t="shared" si="46"/>
        <v/>
      </c>
      <c r="M192" s="1564" t="str">
        <f t="shared" si="47"/>
        <v/>
      </c>
      <c r="O192" s="1564" t="str">
        <f t="shared" si="48"/>
        <v/>
      </c>
      <c r="Q192" s="1564" t="str">
        <f t="shared" si="49"/>
        <v/>
      </c>
      <c r="S192" s="1564" t="str">
        <f t="shared" si="50"/>
        <v/>
      </c>
      <c r="U192" s="1564" t="str">
        <f t="shared" si="51"/>
        <v/>
      </c>
      <c r="W192" s="1564" t="str">
        <f t="shared" si="52"/>
        <v/>
      </c>
      <c r="Y192" s="1564" t="str">
        <f t="shared" si="53"/>
        <v/>
      </c>
      <c r="AA192" s="1564" t="str">
        <f t="shared" si="54"/>
        <v/>
      </c>
      <c r="AC192" s="1564" t="str">
        <f t="shared" si="55"/>
        <v/>
      </c>
      <c r="AE192" s="1564" t="str">
        <f t="shared" si="56"/>
        <v/>
      </c>
      <c r="AG192" s="1564" t="str">
        <f t="shared" si="57"/>
        <v/>
      </c>
      <c r="AI192" s="1564" t="str">
        <f t="shared" si="58"/>
        <v/>
      </c>
      <c r="AK192" s="1564" t="str">
        <f t="shared" si="59"/>
        <v/>
      </c>
      <c r="AM192" s="1564" t="str">
        <f t="shared" si="60"/>
        <v/>
      </c>
      <c r="AO192" s="1564" t="str">
        <f t="shared" si="61"/>
        <v/>
      </c>
      <c r="AQ192" s="1564" t="str">
        <f t="shared" si="62"/>
        <v/>
      </c>
    </row>
    <row r="193" spans="5:43">
      <c r="E193" s="1564" t="str">
        <f t="shared" si="65"/>
        <v/>
      </c>
      <c r="G193" s="1564" t="str">
        <f t="shared" si="65"/>
        <v/>
      </c>
      <c r="I193" s="1564" t="str">
        <f t="shared" si="45"/>
        <v/>
      </c>
      <c r="K193" s="1564" t="str">
        <f t="shared" si="46"/>
        <v/>
      </c>
      <c r="M193" s="1564" t="str">
        <f t="shared" si="47"/>
        <v/>
      </c>
      <c r="O193" s="1564" t="str">
        <f t="shared" si="48"/>
        <v/>
      </c>
      <c r="Q193" s="1564" t="str">
        <f t="shared" si="49"/>
        <v/>
      </c>
      <c r="S193" s="1564" t="str">
        <f t="shared" si="50"/>
        <v/>
      </c>
      <c r="U193" s="1564" t="str">
        <f t="shared" si="51"/>
        <v/>
      </c>
      <c r="W193" s="1564" t="str">
        <f t="shared" si="52"/>
        <v/>
      </c>
      <c r="Y193" s="1564" t="str">
        <f t="shared" si="53"/>
        <v/>
      </c>
      <c r="AA193" s="1564" t="str">
        <f t="shared" si="54"/>
        <v/>
      </c>
      <c r="AC193" s="1564" t="str">
        <f t="shared" si="55"/>
        <v/>
      </c>
      <c r="AE193" s="1564" t="str">
        <f t="shared" si="56"/>
        <v/>
      </c>
      <c r="AG193" s="1564" t="str">
        <f t="shared" si="57"/>
        <v/>
      </c>
      <c r="AI193" s="1564" t="str">
        <f t="shared" si="58"/>
        <v/>
      </c>
      <c r="AK193" s="1564" t="str">
        <f t="shared" si="59"/>
        <v/>
      </c>
      <c r="AM193" s="1564" t="str">
        <f t="shared" si="60"/>
        <v/>
      </c>
      <c r="AO193" s="1564" t="str">
        <f t="shared" si="61"/>
        <v/>
      </c>
      <c r="AQ193" s="1564" t="str">
        <f t="shared" si="62"/>
        <v/>
      </c>
    </row>
    <row r="194" spans="5:43">
      <c r="E194" s="1564" t="str">
        <f t="shared" si="65"/>
        <v/>
      </c>
      <c r="G194" s="1564" t="str">
        <f t="shared" si="65"/>
        <v/>
      </c>
      <c r="I194" s="1564" t="str">
        <f t="shared" si="45"/>
        <v/>
      </c>
      <c r="K194" s="1564" t="str">
        <f t="shared" si="46"/>
        <v/>
      </c>
      <c r="M194" s="1564" t="str">
        <f t="shared" si="47"/>
        <v/>
      </c>
      <c r="O194" s="1564" t="str">
        <f t="shared" si="48"/>
        <v/>
      </c>
      <c r="Q194" s="1564" t="str">
        <f t="shared" si="49"/>
        <v/>
      </c>
      <c r="S194" s="1564" t="str">
        <f t="shared" si="50"/>
        <v/>
      </c>
      <c r="U194" s="1564" t="str">
        <f t="shared" si="51"/>
        <v/>
      </c>
      <c r="W194" s="1564" t="str">
        <f t="shared" si="52"/>
        <v/>
      </c>
      <c r="Y194" s="1564" t="str">
        <f t="shared" si="53"/>
        <v/>
      </c>
      <c r="AA194" s="1564" t="str">
        <f t="shared" si="54"/>
        <v/>
      </c>
      <c r="AC194" s="1564" t="str">
        <f t="shared" si="55"/>
        <v/>
      </c>
      <c r="AE194" s="1564" t="str">
        <f t="shared" si="56"/>
        <v/>
      </c>
      <c r="AG194" s="1564" t="str">
        <f t="shared" si="57"/>
        <v/>
      </c>
      <c r="AI194" s="1564" t="str">
        <f t="shared" si="58"/>
        <v/>
      </c>
      <c r="AK194" s="1564" t="str">
        <f t="shared" si="59"/>
        <v/>
      </c>
      <c r="AM194" s="1564" t="str">
        <f t="shared" si="60"/>
        <v/>
      </c>
      <c r="AO194" s="1564" t="str">
        <f t="shared" si="61"/>
        <v/>
      </c>
      <c r="AQ194" s="1564" t="str">
        <f t="shared" si="62"/>
        <v/>
      </c>
    </row>
    <row r="195" spans="5:43">
      <c r="E195" s="1564" t="str">
        <f t="shared" si="65"/>
        <v/>
      </c>
      <c r="G195" s="1564" t="str">
        <f t="shared" si="65"/>
        <v/>
      </c>
      <c r="I195" s="1564" t="str">
        <f t="shared" si="45"/>
        <v/>
      </c>
      <c r="K195" s="1564" t="str">
        <f t="shared" si="46"/>
        <v/>
      </c>
      <c r="M195" s="1564" t="str">
        <f t="shared" si="47"/>
        <v/>
      </c>
      <c r="O195" s="1564" t="str">
        <f t="shared" si="48"/>
        <v/>
      </c>
      <c r="Q195" s="1564" t="str">
        <f t="shared" si="49"/>
        <v/>
      </c>
      <c r="S195" s="1564" t="str">
        <f t="shared" si="50"/>
        <v/>
      </c>
      <c r="U195" s="1564" t="str">
        <f t="shared" si="51"/>
        <v/>
      </c>
      <c r="W195" s="1564" t="str">
        <f t="shared" si="52"/>
        <v/>
      </c>
      <c r="Y195" s="1564" t="str">
        <f t="shared" si="53"/>
        <v/>
      </c>
      <c r="AA195" s="1564" t="str">
        <f t="shared" si="54"/>
        <v/>
      </c>
      <c r="AC195" s="1564" t="str">
        <f t="shared" si="55"/>
        <v/>
      </c>
      <c r="AE195" s="1564" t="str">
        <f t="shared" si="56"/>
        <v/>
      </c>
      <c r="AG195" s="1564" t="str">
        <f t="shared" si="57"/>
        <v/>
      </c>
      <c r="AI195" s="1564" t="str">
        <f t="shared" si="58"/>
        <v/>
      </c>
      <c r="AK195" s="1564" t="str">
        <f t="shared" si="59"/>
        <v/>
      </c>
      <c r="AM195" s="1564" t="str">
        <f t="shared" si="60"/>
        <v/>
      </c>
      <c r="AO195" s="1564" t="str">
        <f t="shared" si="61"/>
        <v/>
      </c>
      <c r="AQ195" s="1564" t="str">
        <f t="shared" si="62"/>
        <v/>
      </c>
    </row>
    <row r="196" spans="5:43">
      <c r="E196" s="1564" t="str">
        <f t="shared" si="65"/>
        <v/>
      </c>
      <c r="G196" s="1564" t="str">
        <f t="shared" si="65"/>
        <v/>
      </c>
      <c r="I196" s="1564" t="str">
        <f t="shared" si="45"/>
        <v/>
      </c>
      <c r="K196" s="1564" t="str">
        <f t="shared" si="46"/>
        <v/>
      </c>
      <c r="M196" s="1564" t="str">
        <f t="shared" si="47"/>
        <v/>
      </c>
      <c r="O196" s="1564" t="str">
        <f t="shared" si="48"/>
        <v/>
      </c>
      <c r="Q196" s="1564" t="str">
        <f t="shared" si="49"/>
        <v/>
      </c>
      <c r="S196" s="1564" t="str">
        <f t="shared" si="50"/>
        <v/>
      </c>
      <c r="U196" s="1564" t="str">
        <f t="shared" si="51"/>
        <v/>
      </c>
      <c r="W196" s="1564" t="str">
        <f t="shared" si="52"/>
        <v/>
      </c>
      <c r="Y196" s="1564" t="str">
        <f t="shared" si="53"/>
        <v/>
      </c>
      <c r="AA196" s="1564" t="str">
        <f t="shared" si="54"/>
        <v/>
      </c>
      <c r="AC196" s="1564" t="str">
        <f t="shared" si="55"/>
        <v/>
      </c>
      <c r="AE196" s="1564" t="str">
        <f t="shared" si="56"/>
        <v/>
      </c>
      <c r="AG196" s="1564" t="str">
        <f t="shared" si="57"/>
        <v/>
      </c>
      <c r="AI196" s="1564" t="str">
        <f t="shared" si="58"/>
        <v/>
      </c>
      <c r="AK196" s="1564" t="str">
        <f t="shared" si="59"/>
        <v/>
      </c>
      <c r="AM196" s="1564" t="str">
        <f t="shared" si="60"/>
        <v/>
      </c>
      <c r="AO196" s="1564" t="str">
        <f t="shared" si="61"/>
        <v/>
      </c>
      <c r="AQ196" s="1564" t="str">
        <f t="shared" si="62"/>
        <v/>
      </c>
    </row>
    <row r="197" spans="5:43">
      <c r="E197" s="1564" t="str">
        <f t="shared" si="65"/>
        <v/>
      </c>
      <c r="G197" s="1564" t="str">
        <f t="shared" si="65"/>
        <v/>
      </c>
      <c r="I197" s="1564" t="str">
        <f t="shared" si="45"/>
        <v/>
      </c>
      <c r="K197" s="1564" t="str">
        <f t="shared" si="46"/>
        <v/>
      </c>
      <c r="M197" s="1564" t="str">
        <f t="shared" si="47"/>
        <v/>
      </c>
      <c r="O197" s="1564" t="str">
        <f t="shared" si="48"/>
        <v/>
      </c>
      <c r="Q197" s="1564" t="str">
        <f t="shared" si="49"/>
        <v/>
      </c>
      <c r="S197" s="1564" t="str">
        <f t="shared" si="50"/>
        <v/>
      </c>
      <c r="U197" s="1564" t="str">
        <f t="shared" si="51"/>
        <v/>
      </c>
      <c r="W197" s="1564" t="str">
        <f t="shared" si="52"/>
        <v/>
      </c>
      <c r="Y197" s="1564" t="str">
        <f t="shared" si="53"/>
        <v/>
      </c>
      <c r="AA197" s="1564" t="str">
        <f t="shared" si="54"/>
        <v/>
      </c>
      <c r="AC197" s="1564" t="str">
        <f t="shared" si="55"/>
        <v/>
      </c>
      <c r="AE197" s="1564" t="str">
        <f t="shared" si="56"/>
        <v/>
      </c>
      <c r="AG197" s="1564" t="str">
        <f t="shared" si="57"/>
        <v/>
      </c>
      <c r="AI197" s="1564" t="str">
        <f t="shared" si="58"/>
        <v/>
      </c>
      <c r="AK197" s="1564" t="str">
        <f t="shared" si="59"/>
        <v/>
      </c>
      <c r="AM197" s="1564" t="str">
        <f t="shared" si="60"/>
        <v/>
      </c>
      <c r="AO197" s="1564" t="str">
        <f t="shared" si="61"/>
        <v/>
      </c>
      <c r="AQ197" s="1564" t="str">
        <f t="shared" si="62"/>
        <v/>
      </c>
    </row>
    <row r="198" spans="5:43">
      <c r="E198" s="1564" t="str">
        <f t="shared" si="65"/>
        <v/>
      </c>
      <c r="G198" s="1564" t="str">
        <f t="shared" si="65"/>
        <v/>
      </c>
      <c r="I198" s="1564" t="str">
        <f t="shared" si="45"/>
        <v/>
      </c>
      <c r="K198" s="1564" t="str">
        <f t="shared" si="46"/>
        <v/>
      </c>
      <c r="M198" s="1564" t="str">
        <f t="shared" si="47"/>
        <v/>
      </c>
      <c r="O198" s="1564" t="str">
        <f t="shared" si="48"/>
        <v/>
      </c>
      <c r="Q198" s="1564" t="str">
        <f t="shared" si="49"/>
        <v/>
      </c>
      <c r="S198" s="1564" t="str">
        <f t="shared" si="50"/>
        <v/>
      </c>
      <c r="U198" s="1564" t="str">
        <f t="shared" si="51"/>
        <v/>
      </c>
      <c r="W198" s="1564" t="str">
        <f t="shared" si="52"/>
        <v/>
      </c>
      <c r="Y198" s="1564" t="str">
        <f t="shared" si="53"/>
        <v/>
      </c>
      <c r="AA198" s="1564" t="str">
        <f t="shared" si="54"/>
        <v/>
      </c>
      <c r="AC198" s="1564" t="str">
        <f t="shared" si="55"/>
        <v/>
      </c>
      <c r="AE198" s="1564" t="str">
        <f t="shared" si="56"/>
        <v/>
      </c>
      <c r="AG198" s="1564" t="str">
        <f t="shared" si="57"/>
        <v/>
      </c>
      <c r="AI198" s="1564" t="str">
        <f t="shared" si="58"/>
        <v/>
      </c>
      <c r="AK198" s="1564" t="str">
        <f t="shared" si="59"/>
        <v/>
      </c>
      <c r="AM198" s="1564" t="str">
        <f t="shared" si="60"/>
        <v/>
      </c>
      <c r="AO198" s="1564" t="str">
        <f t="shared" si="61"/>
        <v/>
      </c>
      <c r="AQ198" s="1564" t="str">
        <f t="shared" si="62"/>
        <v/>
      </c>
    </row>
    <row r="199" spans="5:43">
      <c r="E199" s="1564" t="str">
        <f t="shared" si="65"/>
        <v/>
      </c>
      <c r="G199" s="1564" t="str">
        <f t="shared" si="65"/>
        <v/>
      </c>
      <c r="I199" s="1564" t="str">
        <f t="shared" si="45"/>
        <v/>
      </c>
      <c r="K199" s="1564" t="str">
        <f t="shared" si="46"/>
        <v/>
      </c>
      <c r="M199" s="1564" t="str">
        <f t="shared" si="47"/>
        <v/>
      </c>
      <c r="O199" s="1564" t="str">
        <f t="shared" si="48"/>
        <v/>
      </c>
      <c r="Q199" s="1564" t="str">
        <f t="shared" si="49"/>
        <v/>
      </c>
      <c r="S199" s="1564" t="str">
        <f t="shared" si="50"/>
        <v/>
      </c>
      <c r="U199" s="1564" t="str">
        <f t="shared" si="51"/>
        <v/>
      </c>
      <c r="W199" s="1564" t="str">
        <f t="shared" si="52"/>
        <v/>
      </c>
      <c r="Y199" s="1564" t="str">
        <f t="shared" si="53"/>
        <v/>
      </c>
      <c r="AA199" s="1564" t="str">
        <f t="shared" si="54"/>
        <v/>
      </c>
      <c r="AC199" s="1564" t="str">
        <f t="shared" si="55"/>
        <v/>
      </c>
      <c r="AE199" s="1564" t="str">
        <f t="shared" si="56"/>
        <v/>
      </c>
      <c r="AG199" s="1564" t="str">
        <f t="shared" si="57"/>
        <v/>
      </c>
      <c r="AI199" s="1564" t="str">
        <f t="shared" si="58"/>
        <v/>
      </c>
      <c r="AK199" s="1564" t="str">
        <f t="shared" si="59"/>
        <v/>
      </c>
      <c r="AM199" s="1564" t="str">
        <f t="shared" si="60"/>
        <v/>
      </c>
      <c r="AO199" s="1564" t="str">
        <f t="shared" si="61"/>
        <v/>
      </c>
      <c r="AQ199" s="1564" t="str">
        <f t="shared" si="62"/>
        <v/>
      </c>
    </row>
    <row r="200" spans="5:43">
      <c r="E200" s="1564" t="str">
        <f t="shared" si="65"/>
        <v/>
      </c>
      <c r="G200" s="1564" t="str">
        <f t="shared" si="65"/>
        <v/>
      </c>
      <c r="I200" s="1564" t="str">
        <f t="shared" si="45"/>
        <v/>
      </c>
      <c r="K200" s="1564" t="str">
        <f t="shared" si="46"/>
        <v/>
      </c>
      <c r="M200" s="1564" t="str">
        <f t="shared" si="47"/>
        <v/>
      </c>
      <c r="O200" s="1564" t="str">
        <f t="shared" si="48"/>
        <v/>
      </c>
      <c r="Q200" s="1564" t="str">
        <f t="shared" si="49"/>
        <v/>
      </c>
      <c r="S200" s="1564" t="str">
        <f t="shared" si="50"/>
        <v/>
      </c>
      <c r="U200" s="1564" t="str">
        <f t="shared" si="51"/>
        <v/>
      </c>
      <c r="W200" s="1564" t="str">
        <f t="shared" si="52"/>
        <v/>
      </c>
      <c r="Y200" s="1564" t="str">
        <f t="shared" si="53"/>
        <v/>
      </c>
      <c r="AA200" s="1564" t="str">
        <f t="shared" si="54"/>
        <v/>
      </c>
      <c r="AC200" s="1564" t="str">
        <f t="shared" si="55"/>
        <v/>
      </c>
      <c r="AE200" s="1564" t="str">
        <f t="shared" si="56"/>
        <v/>
      </c>
      <c r="AG200" s="1564" t="str">
        <f t="shared" si="57"/>
        <v/>
      </c>
      <c r="AI200" s="1564" t="str">
        <f t="shared" si="58"/>
        <v/>
      </c>
      <c r="AK200" s="1564" t="str">
        <f t="shared" si="59"/>
        <v/>
      </c>
      <c r="AM200" s="1564" t="str">
        <f t="shared" si="60"/>
        <v/>
      </c>
      <c r="AO200" s="1564" t="str">
        <f t="shared" si="61"/>
        <v/>
      </c>
      <c r="AQ200" s="1564" t="str">
        <f t="shared" si="62"/>
        <v/>
      </c>
    </row>
    <row r="201" spans="5:43">
      <c r="E201" s="1564" t="str">
        <f t="shared" si="65"/>
        <v/>
      </c>
      <c r="G201" s="1564" t="str">
        <f t="shared" si="65"/>
        <v/>
      </c>
      <c r="I201" s="1564" t="str">
        <f t="shared" si="45"/>
        <v/>
      </c>
      <c r="K201" s="1564" t="str">
        <f t="shared" si="46"/>
        <v/>
      </c>
      <c r="M201" s="1564" t="str">
        <f t="shared" si="47"/>
        <v/>
      </c>
      <c r="O201" s="1564" t="str">
        <f t="shared" si="48"/>
        <v/>
      </c>
      <c r="Q201" s="1564" t="str">
        <f t="shared" si="49"/>
        <v/>
      </c>
      <c r="S201" s="1564" t="str">
        <f t="shared" si="50"/>
        <v/>
      </c>
      <c r="U201" s="1564" t="str">
        <f t="shared" si="51"/>
        <v/>
      </c>
      <c r="W201" s="1564" t="str">
        <f t="shared" si="52"/>
        <v/>
      </c>
      <c r="Y201" s="1564" t="str">
        <f t="shared" si="53"/>
        <v/>
      </c>
      <c r="AA201" s="1564" t="str">
        <f t="shared" si="54"/>
        <v/>
      </c>
      <c r="AC201" s="1564" t="str">
        <f t="shared" si="55"/>
        <v/>
      </c>
      <c r="AE201" s="1564" t="str">
        <f t="shared" si="56"/>
        <v/>
      </c>
      <c r="AG201" s="1564" t="str">
        <f t="shared" si="57"/>
        <v/>
      </c>
      <c r="AI201" s="1564" t="str">
        <f t="shared" si="58"/>
        <v/>
      </c>
      <c r="AK201" s="1564" t="str">
        <f t="shared" si="59"/>
        <v/>
      </c>
      <c r="AM201" s="1564" t="str">
        <f t="shared" si="60"/>
        <v/>
      </c>
      <c r="AO201" s="1564" t="str">
        <f t="shared" si="61"/>
        <v/>
      </c>
      <c r="AQ201" s="1564" t="str">
        <f t="shared" si="62"/>
        <v/>
      </c>
    </row>
    <row r="202" spans="5:43">
      <c r="E202" s="1564" t="str">
        <f t="shared" si="65"/>
        <v/>
      </c>
      <c r="G202" s="1564" t="str">
        <f t="shared" si="65"/>
        <v/>
      </c>
      <c r="I202" s="1564" t="str">
        <f t="shared" si="45"/>
        <v/>
      </c>
      <c r="K202" s="1564" t="str">
        <f t="shared" si="46"/>
        <v/>
      </c>
      <c r="M202" s="1564" t="str">
        <f t="shared" si="47"/>
        <v/>
      </c>
      <c r="O202" s="1564" t="str">
        <f t="shared" si="48"/>
        <v/>
      </c>
      <c r="Q202" s="1564" t="str">
        <f t="shared" si="49"/>
        <v/>
      </c>
      <c r="S202" s="1564" t="str">
        <f t="shared" si="50"/>
        <v/>
      </c>
      <c r="U202" s="1564" t="str">
        <f t="shared" si="51"/>
        <v/>
      </c>
      <c r="W202" s="1564" t="str">
        <f t="shared" si="52"/>
        <v/>
      </c>
      <c r="Y202" s="1564" t="str">
        <f t="shared" si="53"/>
        <v/>
      </c>
      <c r="AA202" s="1564" t="str">
        <f t="shared" si="54"/>
        <v/>
      </c>
      <c r="AC202" s="1564" t="str">
        <f t="shared" si="55"/>
        <v/>
      </c>
      <c r="AE202" s="1564" t="str">
        <f t="shared" si="56"/>
        <v/>
      </c>
      <c r="AG202" s="1564" t="str">
        <f t="shared" si="57"/>
        <v/>
      </c>
      <c r="AI202" s="1564" t="str">
        <f t="shared" si="58"/>
        <v/>
      </c>
      <c r="AK202" s="1564" t="str">
        <f t="shared" si="59"/>
        <v/>
      </c>
      <c r="AM202" s="1564" t="str">
        <f t="shared" si="60"/>
        <v/>
      </c>
      <c r="AO202" s="1564" t="str">
        <f t="shared" si="61"/>
        <v/>
      </c>
      <c r="AQ202" s="1564" t="str">
        <f t="shared" si="62"/>
        <v/>
      </c>
    </row>
    <row r="203" spans="5:43">
      <c r="E203" s="1564" t="str">
        <f t="shared" si="65"/>
        <v/>
      </c>
      <c r="G203" s="1564" t="str">
        <f t="shared" si="65"/>
        <v/>
      </c>
      <c r="I203" s="1564" t="str">
        <f t="shared" si="45"/>
        <v/>
      </c>
      <c r="K203" s="1564" t="str">
        <f t="shared" si="46"/>
        <v/>
      </c>
      <c r="M203" s="1564" t="str">
        <f t="shared" si="47"/>
        <v/>
      </c>
      <c r="O203" s="1564" t="str">
        <f t="shared" si="48"/>
        <v/>
      </c>
      <c r="Q203" s="1564" t="str">
        <f t="shared" si="49"/>
        <v/>
      </c>
      <c r="S203" s="1564" t="str">
        <f t="shared" si="50"/>
        <v/>
      </c>
      <c r="U203" s="1564" t="str">
        <f t="shared" si="51"/>
        <v/>
      </c>
      <c r="W203" s="1564" t="str">
        <f t="shared" si="52"/>
        <v/>
      </c>
      <c r="Y203" s="1564" t="str">
        <f t="shared" si="53"/>
        <v/>
      </c>
      <c r="AA203" s="1564" t="str">
        <f t="shared" si="54"/>
        <v/>
      </c>
      <c r="AC203" s="1564" t="str">
        <f t="shared" si="55"/>
        <v/>
      </c>
      <c r="AE203" s="1564" t="str">
        <f t="shared" si="56"/>
        <v/>
      </c>
      <c r="AG203" s="1564" t="str">
        <f t="shared" si="57"/>
        <v/>
      </c>
      <c r="AI203" s="1564" t="str">
        <f t="shared" si="58"/>
        <v/>
      </c>
      <c r="AK203" s="1564" t="str">
        <f t="shared" si="59"/>
        <v/>
      </c>
      <c r="AM203" s="1564" t="str">
        <f t="shared" si="60"/>
        <v/>
      </c>
      <c r="AO203" s="1564" t="str">
        <f t="shared" si="61"/>
        <v/>
      </c>
      <c r="AQ203" s="1564" t="str">
        <f t="shared" si="62"/>
        <v/>
      </c>
    </row>
    <row r="204" spans="5:43">
      <c r="E204" s="1564" t="str">
        <f t="shared" si="65"/>
        <v/>
      </c>
      <c r="G204" s="1564" t="str">
        <f t="shared" si="65"/>
        <v/>
      </c>
      <c r="I204" s="1564" t="str">
        <f t="shared" si="45"/>
        <v/>
      </c>
      <c r="K204" s="1564" t="str">
        <f t="shared" si="46"/>
        <v/>
      </c>
      <c r="M204" s="1564" t="str">
        <f t="shared" si="47"/>
        <v/>
      </c>
      <c r="O204" s="1564" t="str">
        <f t="shared" si="48"/>
        <v/>
      </c>
      <c r="Q204" s="1564" t="str">
        <f t="shared" si="49"/>
        <v/>
      </c>
      <c r="S204" s="1564" t="str">
        <f t="shared" si="50"/>
        <v/>
      </c>
      <c r="U204" s="1564" t="str">
        <f t="shared" si="51"/>
        <v/>
      </c>
      <c r="W204" s="1564" t="str">
        <f t="shared" si="52"/>
        <v/>
      </c>
      <c r="Y204" s="1564" t="str">
        <f t="shared" si="53"/>
        <v/>
      </c>
      <c r="AA204" s="1564" t="str">
        <f t="shared" si="54"/>
        <v/>
      </c>
      <c r="AC204" s="1564" t="str">
        <f t="shared" si="55"/>
        <v/>
      </c>
      <c r="AE204" s="1564" t="str">
        <f t="shared" si="56"/>
        <v/>
      </c>
      <c r="AG204" s="1564" t="str">
        <f t="shared" si="57"/>
        <v/>
      </c>
      <c r="AI204" s="1564" t="str">
        <f t="shared" si="58"/>
        <v/>
      </c>
      <c r="AK204" s="1564" t="str">
        <f t="shared" si="59"/>
        <v/>
      </c>
      <c r="AM204" s="1564" t="str">
        <f t="shared" si="60"/>
        <v/>
      </c>
      <c r="AO204" s="1564" t="str">
        <f t="shared" si="61"/>
        <v/>
      </c>
      <c r="AQ204" s="1564" t="str">
        <f t="shared" si="62"/>
        <v/>
      </c>
    </row>
    <row r="205" spans="5:43">
      <c r="E205" s="1564" t="str">
        <f t="shared" ref="E205:G220" si="66">IF(OR($B205=0,D205=0),"",D205/$B205)</f>
        <v/>
      </c>
      <c r="G205" s="1564" t="str">
        <f t="shared" si="66"/>
        <v/>
      </c>
      <c r="I205" s="1564" t="str">
        <f t="shared" ref="I205:I268" si="67">IF(OR($B205=0,H205=0),"",H205/$B205)</f>
        <v/>
      </c>
      <c r="K205" s="1564" t="str">
        <f t="shared" ref="K205:K268" si="68">IF(OR($B205=0,J205=0),"",J205/$B205)</f>
        <v/>
      </c>
      <c r="M205" s="1564" t="str">
        <f t="shared" ref="M205:M268" si="69">IF(OR($B205=0,L205=0),"",L205/$B205)</f>
        <v/>
      </c>
      <c r="O205" s="1564" t="str">
        <f t="shared" ref="O205:O268" si="70">IF(OR($B205=0,N205=0),"",N205/$B205)</f>
        <v/>
      </c>
      <c r="Q205" s="1564" t="str">
        <f t="shared" ref="Q205:Q268" si="71">IF(OR($B205=0,P205=0),"",P205/$B205)</f>
        <v/>
      </c>
      <c r="S205" s="1564" t="str">
        <f t="shared" ref="S205:S268" si="72">IF(OR($B205=0,R205=0),"",R205/$B205)</f>
        <v/>
      </c>
      <c r="U205" s="1564" t="str">
        <f t="shared" ref="U205:U268" si="73">IF(OR($B205=0,T205=0),"",T205/$B205)</f>
        <v/>
      </c>
      <c r="W205" s="1564" t="str">
        <f t="shared" ref="W205:W268" si="74">IF(OR($B205=0,V205=0),"",V205/$B205)</f>
        <v/>
      </c>
      <c r="Y205" s="1564" t="str">
        <f t="shared" ref="Y205:Y268" si="75">IF(OR($B205=0,X205=0),"",X205/$B205)</f>
        <v/>
      </c>
      <c r="AA205" s="1564" t="str">
        <f t="shared" ref="AA205:AA268" si="76">IF(OR($B205=0,Z205=0),"",Z205/$B205)</f>
        <v/>
      </c>
      <c r="AC205" s="1564" t="str">
        <f t="shared" ref="AC205:AC268" si="77">IF(OR($B205=0,AB205=0),"",AB205/$B205)</f>
        <v/>
      </c>
      <c r="AE205" s="1564" t="str">
        <f t="shared" ref="AE205:AE268" si="78">IF(OR($B205=0,AD205=0),"",AD205/$B205)</f>
        <v/>
      </c>
      <c r="AG205" s="1564" t="str">
        <f t="shared" ref="AG205:AG268" si="79">IF(OR($B205=0,AF205=0),"",AF205/$B205)</f>
        <v/>
      </c>
      <c r="AI205" s="1564" t="str">
        <f t="shared" ref="AI205:AI268" si="80">IF(OR($B205=0,AH205=0),"",AH205/$B205)</f>
        <v/>
      </c>
      <c r="AK205" s="1564" t="str">
        <f t="shared" ref="AK205:AK268" si="81">IF(OR($B205=0,AJ205=0),"",AJ205/$B205)</f>
        <v/>
      </c>
      <c r="AM205" s="1564" t="str">
        <f t="shared" ref="AM205:AM268" si="82">IF(OR($B205=0,AL205=0),"",AL205/$B205)</f>
        <v/>
      </c>
      <c r="AO205" s="1564" t="str">
        <f t="shared" ref="AO205:AO268" si="83">IF(OR($B205=0,AN205=0),"",AN205/$B205)</f>
        <v/>
      </c>
      <c r="AQ205" s="1564" t="str">
        <f t="shared" ref="AQ205:AQ268" si="84">IF(OR($B205=0,AP205=0),"",AP205/$B205)</f>
        <v/>
      </c>
    </row>
    <row r="206" spans="5:43">
      <c r="E206" s="1564" t="str">
        <f t="shared" si="66"/>
        <v/>
      </c>
      <c r="G206" s="1564" t="str">
        <f t="shared" si="66"/>
        <v/>
      </c>
      <c r="I206" s="1564" t="str">
        <f t="shared" si="67"/>
        <v/>
      </c>
      <c r="K206" s="1564" t="str">
        <f t="shared" si="68"/>
        <v/>
      </c>
      <c r="M206" s="1564" t="str">
        <f t="shared" si="69"/>
        <v/>
      </c>
      <c r="O206" s="1564" t="str">
        <f t="shared" si="70"/>
        <v/>
      </c>
      <c r="Q206" s="1564" t="str">
        <f t="shared" si="71"/>
        <v/>
      </c>
      <c r="S206" s="1564" t="str">
        <f t="shared" si="72"/>
        <v/>
      </c>
      <c r="U206" s="1564" t="str">
        <f t="shared" si="73"/>
        <v/>
      </c>
      <c r="W206" s="1564" t="str">
        <f t="shared" si="74"/>
        <v/>
      </c>
      <c r="Y206" s="1564" t="str">
        <f t="shared" si="75"/>
        <v/>
      </c>
      <c r="AA206" s="1564" t="str">
        <f t="shared" si="76"/>
        <v/>
      </c>
      <c r="AC206" s="1564" t="str">
        <f t="shared" si="77"/>
        <v/>
      </c>
      <c r="AE206" s="1564" t="str">
        <f t="shared" si="78"/>
        <v/>
      </c>
      <c r="AG206" s="1564" t="str">
        <f t="shared" si="79"/>
        <v/>
      </c>
      <c r="AI206" s="1564" t="str">
        <f t="shared" si="80"/>
        <v/>
      </c>
      <c r="AK206" s="1564" t="str">
        <f t="shared" si="81"/>
        <v/>
      </c>
      <c r="AM206" s="1564" t="str">
        <f t="shared" si="82"/>
        <v/>
      </c>
      <c r="AO206" s="1564" t="str">
        <f t="shared" si="83"/>
        <v/>
      </c>
      <c r="AQ206" s="1564" t="str">
        <f t="shared" si="84"/>
        <v/>
      </c>
    </row>
    <row r="207" spans="5:43">
      <c r="E207" s="1564" t="str">
        <f t="shared" si="66"/>
        <v/>
      </c>
      <c r="G207" s="1564" t="str">
        <f t="shared" si="66"/>
        <v/>
      </c>
      <c r="I207" s="1564" t="str">
        <f t="shared" si="67"/>
        <v/>
      </c>
      <c r="K207" s="1564" t="str">
        <f t="shared" si="68"/>
        <v/>
      </c>
      <c r="M207" s="1564" t="str">
        <f t="shared" si="69"/>
        <v/>
      </c>
      <c r="O207" s="1564" t="str">
        <f t="shared" si="70"/>
        <v/>
      </c>
      <c r="Q207" s="1564" t="str">
        <f t="shared" si="71"/>
        <v/>
      </c>
      <c r="S207" s="1564" t="str">
        <f t="shared" si="72"/>
        <v/>
      </c>
      <c r="U207" s="1564" t="str">
        <f t="shared" si="73"/>
        <v/>
      </c>
      <c r="W207" s="1564" t="str">
        <f t="shared" si="74"/>
        <v/>
      </c>
      <c r="Y207" s="1564" t="str">
        <f t="shared" si="75"/>
        <v/>
      </c>
      <c r="AA207" s="1564" t="str">
        <f t="shared" si="76"/>
        <v/>
      </c>
      <c r="AC207" s="1564" t="str">
        <f t="shared" si="77"/>
        <v/>
      </c>
      <c r="AE207" s="1564" t="str">
        <f t="shared" si="78"/>
        <v/>
      </c>
      <c r="AG207" s="1564" t="str">
        <f t="shared" si="79"/>
        <v/>
      </c>
      <c r="AI207" s="1564" t="str">
        <f t="shared" si="80"/>
        <v/>
      </c>
      <c r="AK207" s="1564" t="str">
        <f t="shared" si="81"/>
        <v/>
      </c>
      <c r="AM207" s="1564" t="str">
        <f t="shared" si="82"/>
        <v/>
      </c>
      <c r="AO207" s="1564" t="str">
        <f t="shared" si="83"/>
        <v/>
      </c>
      <c r="AQ207" s="1564" t="str">
        <f t="shared" si="84"/>
        <v/>
      </c>
    </row>
    <row r="208" spans="5:43">
      <c r="E208" s="1564" t="str">
        <f t="shared" si="66"/>
        <v/>
      </c>
      <c r="G208" s="1564" t="str">
        <f t="shared" si="66"/>
        <v/>
      </c>
      <c r="I208" s="1564" t="str">
        <f t="shared" si="67"/>
        <v/>
      </c>
      <c r="K208" s="1564" t="str">
        <f t="shared" si="68"/>
        <v/>
      </c>
      <c r="M208" s="1564" t="str">
        <f t="shared" si="69"/>
        <v/>
      </c>
      <c r="O208" s="1564" t="str">
        <f t="shared" si="70"/>
        <v/>
      </c>
      <c r="Q208" s="1564" t="str">
        <f t="shared" si="71"/>
        <v/>
      </c>
      <c r="S208" s="1564" t="str">
        <f t="shared" si="72"/>
        <v/>
      </c>
      <c r="U208" s="1564" t="str">
        <f t="shared" si="73"/>
        <v/>
      </c>
      <c r="W208" s="1564" t="str">
        <f t="shared" si="74"/>
        <v/>
      </c>
      <c r="Y208" s="1564" t="str">
        <f t="shared" si="75"/>
        <v/>
      </c>
      <c r="AA208" s="1564" t="str">
        <f t="shared" si="76"/>
        <v/>
      </c>
      <c r="AC208" s="1564" t="str">
        <f t="shared" si="77"/>
        <v/>
      </c>
      <c r="AE208" s="1564" t="str">
        <f t="shared" si="78"/>
        <v/>
      </c>
      <c r="AG208" s="1564" t="str">
        <f t="shared" si="79"/>
        <v/>
      </c>
      <c r="AI208" s="1564" t="str">
        <f t="shared" si="80"/>
        <v/>
      </c>
      <c r="AK208" s="1564" t="str">
        <f t="shared" si="81"/>
        <v/>
      </c>
      <c r="AM208" s="1564" t="str">
        <f t="shared" si="82"/>
        <v/>
      </c>
      <c r="AO208" s="1564" t="str">
        <f t="shared" si="83"/>
        <v/>
      </c>
      <c r="AQ208" s="1564" t="str">
        <f t="shared" si="84"/>
        <v/>
      </c>
    </row>
    <row r="209" spans="5:43">
      <c r="E209" s="1564" t="str">
        <f t="shared" si="66"/>
        <v/>
      </c>
      <c r="G209" s="1564" t="str">
        <f t="shared" si="66"/>
        <v/>
      </c>
      <c r="I209" s="1564" t="str">
        <f t="shared" si="67"/>
        <v/>
      </c>
      <c r="K209" s="1564" t="str">
        <f t="shared" si="68"/>
        <v/>
      </c>
      <c r="M209" s="1564" t="str">
        <f t="shared" si="69"/>
        <v/>
      </c>
      <c r="O209" s="1564" t="str">
        <f t="shared" si="70"/>
        <v/>
      </c>
      <c r="Q209" s="1564" t="str">
        <f t="shared" si="71"/>
        <v/>
      </c>
      <c r="S209" s="1564" t="str">
        <f t="shared" si="72"/>
        <v/>
      </c>
      <c r="U209" s="1564" t="str">
        <f t="shared" si="73"/>
        <v/>
      </c>
      <c r="W209" s="1564" t="str">
        <f t="shared" si="74"/>
        <v/>
      </c>
      <c r="Y209" s="1564" t="str">
        <f t="shared" si="75"/>
        <v/>
      </c>
      <c r="AA209" s="1564" t="str">
        <f t="shared" si="76"/>
        <v/>
      </c>
      <c r="AC209" s="1564" t="str">
        <f t="shared" si="77"/>
        <v/>
      </c>
      <c r="AE209" s="1564" t="str">
        <f t="shared" si="78"/>
        <v/>
      </c>
      <c r="AG209" s="1564" t="str">
        <f t="shared" si="79"/>
        <v/>
      </c>
      <c r="AI209" s="1564" t="str">
        <f t="shared" si="80"/>
        <v/>
      </c>
      <c r="AK209" s="1564" t="str">
        <f t="shared" si="81"/>
        <v/>
      </c>
      <c r="AM209" s="1564" t="str">
        <f t="shared" si="82"/>
        <v/>
      </c>
      <c r="AO209" s="1564" t="str">
        <f t="shared" si="83"/>
        <v/>
      </c>
      <c r="AQ209" s="1564" t="str">
        <f t="shared" si="84"/>
        <v/>
      </c>
    </row>
    <row r="210" spans="5:43">
      <c r="E210" s="1564" t="str">
        <f t="shared" si="66"/>
        <v/>
      </c>
      <c r="G210" s="1564" t="str">
        <f t="shared" si="66"/>
        <v/>
      </c>
      <c r="I210" s="1564" t="str">
        <f t="shared" si="67"/>
        <v/>
      </c>
      <c r="K210" s="1564" t="str">
        <f t="shared" si="68"/>
        <v/>
      </c>
      <c r="M210" s="1564" t="str">
        <f t="shared" si="69"/>
        <v/>
      </c>
      <c r="O210" s="1564" t="str">
        <f t="shared" si="70"/>
        <v/>
      </c>
      <c r="Q210" s="1564" t="str">
        <f t="shared" si="71"/>
        <v/>
      </c>
      <c r="S210" s="1564" t="str">
        <f t="shared" si="72"/>
        <v/>
      </c>
      <c r="U210" s="1564" t="str">
        <f t="shared" si="73"/>
        <v/>
      </c>
      <c r="W210" s="1564" t="str">
        <f t="shared" si="74"/>
        <v/>
      </c>
      <c r="Y210" s="1564" t="str">
        <f t="shared" si="75"/>
        <v/>
      </c>
      <c r="AA210" s="1564" t="str">
        <f t="shared" si="76"/>
        <v/>
      </c>
      <c r="AC210" s="1564" t="str">
        <f t="shared" si="77"/>
        <v/>
      </c>
      <c r="AE210" s="1564" t="str">
        <f t="shared" si="78"/>
        <v/>
      </c>
      <c r="AG210" s="1564" t="str">
        <f t="shared" si="79"/>
        <v/>
      </c>
      <c r="AI210" s="1564" t="str">
        <f t="shared" si="80"/>
        <v/>
      </c>
      <c r="AK210" s="1564" t="str">
        <f t="shared" si="81"/>
        <v/>
      </c>
      <c r="AM210" s="1564" t="str">
        <f t="shared" si="82"/>
        <v/>
      </c>
      <c r="AO210" s="1564" t="str">
        <f t="shared" si="83"/>
        <v/>
      </c>
      <c r="AQ210" s="1564" t="str">
        <f t="shared" si="84"/>
        <v/>
      </c>
    </row>
    <row r="211" spans="5:43">
      <c r="E211" s="1564" t="str">
        <f t="shared" si="66"/>
        <v/>
      </c>
      <c r="G211" s="1564" t="str">
        <f t="shared" si="66"/>
        <v/>
      </c>
      <c r="I211" s="1564" t="str">
        <f t="shared" si="67"/>
        <v/>
      </c>
      <c r="K211" s="1564" t="str">
        <f t="shared" si="68"/>
        <v/>
      </c>
      <c r="M211" s="1564" t="str">
        <f t="shared" si="69"/>
        <v/>
      </c>
      <c r="O211" s="1564" t="str">
        <f t="shared" si="70"/>
        <v/>
      </c>
      <c r="Q211" s="1564" t="str">
        <f t="shared" si="71"/>
        <v/>
      </c>
      <c r="S211" s="1564" t="str">
        <f t="shared" si="72"/>
        <v/>
      </c>
      <c r="U211" s="1564" t="str">
        <f t="shared" si="73"/>
        <v/>
      </c>
      <c r="W211" s="1564" t="str">
        <f t="shared" si="74"/>
        <v/>
      </c>
      <c r="Y211" s="1564" t="str">
        <f t="shared" si="75"/>
        <v/>
      </c>
      <c r="AA211" s="1564" t="str">
        <f t="shared" si="76"/>
        <v/>
      </c>
      <c r="AC211" s="1564" t="str">
        <f t="shared" si="77"/>
        <v/>
      </c>
      <c r="AE211" s="1564" t="str">
        <f t="shared" si="78"/>
        <v/>
      </c>
      <c r="AG211" s="1564" t="str">
        <f t="shared" si="79"/>
        <v/>
      </c>
      <c r="AI211" s="1564" t="str">
        <f t="shared" si="80"/>
        <v/>
      </c>
      <c r="AK211" s="1564" t="str">
        <f t="shared" si="81"/>
        <v/>
      </c>
      <c r="AM211" s="1564" t="str">
        <f t="shared" si="82"/>
        <v/>
      </c>
      <c r="AO211" s="1564" t="str">
        <f t="shared" si="83"/>
        <v/>
      </c>
      <c r="AQ211" s="1564" t="str">
        <f t="shared" si="84"/>
        <v/>
      </c>
    </row>
    <row r="212" spans="5:43">
      <c r="E212" s="1564" t="str">
        <f t="shared" si="66"/>
        <v/>
      </c>
      <c r="G212" s="1564" t="str">
        <f t="shared" si="66"/>
        <v/>
      </c>
      <c r="I212" s="1564" t="str">
        <f t="shared" si="67"/>
        <v/>
      </c>
      <c r="K212" s="1564" t="str">
        <f t="shared" si="68"/>
        <v/>
      </c>
      <c r="M212" s="1564" t="str">
        <f t="shared" si="69"/>
        <v/>
      </c>
      <c r="O212" s="1564" t="str">
        <f t="shared" si="70"/>
        <v/>
      </c>
      <c r="Q212" s="1564" t="str">
        <f t="shared" si="71"/>
        <v/>
      </c>
      <c r="S212" s="1564" t="str">
        <f t="shared" si="72"/>
        <v/>
      </c>
      <c r="U212" s="1564" t="str">
        <f t="shared" si="73"/>
        <v/>
      </c>
      <c r="W212" s="1564" t="str">
        <f t="shared" si="74"/>
        <v/>
      </c>
      <c r="Y212" s="1564" t="str">
        <f t="shared" si="75"/>
        <v/>
      </c>
      <c r="AA212" s="1564" t="str">
        <f t="shared" si="76"/>
        <v/>
      </c>
      <c r="AC212" s="1564" t="str">
        <f t="shared" si="77"/>
        <v/>
      </c>
      <c r="AE212" s="1564" t="str">
        <f t="shared" si="78"/>
        <v/>
      </c>
      <c r="AG212" s="1564" t="str">
        <f t="shared" si="79"/>
        <v/>
      </c>
      <c r="AI212" s="1564" t="str">
        <f t="shared" si="80"/>
        <v/>
      </c>
      <c r="AK212" s="1564" t="str">
        <f t="shared" si="81"/>
        <v/>
      </c>
      <c r="AM212" s="1564" t="str">
        <f t="shared" si="82"/>
        <v/>
      </c>
      <c r="AO212" s="1564" t="str">
        <f t="shared" si="83"/>
        <v/>
      </c>
      <c r="AQ212" s="1564" t="str">
        <f t="shared" si="84"/>
        <v/>
      </c>
    </row>
    <row r="213" spans="5:43">
      <c r="E213" s="1564" t="str">
        <f t="shared" si="66"/>
        <v/>
      </c>
      <c r="G213" s="1564" t="str">
        <f t="shared" si="66"/>
        <v/>
      </c>
      <c r="I213" s="1564" t="str">
        <f t="shared" si="67"/>
        <v/>
      </c>
      <c r="K213" s="1564" t="str">
        <f t="shared" si="68"/>
        <v/>
      </c>
      <c r="M213" s="1564" t="str">
        <f t="shared" si="69"/>
        <v/>
      </c>
      <c r="O213" s="1564" t="str">
        <f t="shared" si="70"/>
        <v/>
      </c>
      <c r="Q213" s="1564" t="str">
        <f t="shared" si="71"/>
        <v/>
      </c>
      <c r="S213" s="1564" t="str">
        <f t="shared" si="72"/>
        <v/>
      </c>
      <c r="U213" s="1564" t="str">
        <f t="shared" si="73"/>
        <v/>
      </c>
      <c r="W213" s="1564" t="str">
        <f t="shared" si="74"/>
        <v/>
      </c>
      <c r="Y213" s="1564" t="str">
        <f t="shared" si="75"/>
        <v/>
      </c>
      <c r="AA213" s="1564" t="str">
        <f t="shared" si="76"/>
        <v/>
      </c>
      <c r="AC213" s="1564" t="str">
        <f t="shared" si="77"/>
        <v/>
      </c>
      <c r="AE213" s="1564" t="str">
        <f t="shared" si="78"/>
        <v/>
      </c>
      <c r="AG213" s="1564" t="str">
        <f t="shared" si="79"/>
        <v/>
      </c>
      <c r="AI213" s="1564" t="str">
        <f t="shared" si="80"/>
        <v/>
      </c>
      <c r="AK213" s="1564" t="str">
        <f t="shared" si="81"/>
        <v/>
      </c>
      <c r="AM213" s="1564" t="str">
        <f t="shared" si="82"/>
        <v/>
      </c>
      <c r="AO213" s="1564" t="str">
        <f t="shared" si="83"/>
        <v/>
      </c>
      <c r="AQ213" s="1564" t="str">
        <f t="shared" si="84"/>
        <v/>
      </c>
    </row>
    <row r="214" spans="5:43">
      <c r="E214" s="1564" t="str">
        <f t="shared" si="66"/>
        <v/>
      </c>
      <c r="G214" s="1564" t="str">
        <f t="shared" si="66"/>
        <v/>
      </c>
      <c r="I214" s="1564" t="str">
        <f t="shared" si="67"/>
        <v/>
      </c>
      <c r="K214" s="1564" t="str">
        <f t="shared" si="68"/>
        <v/>
      </c>
      <c r="M214" s="1564" t="str">
        <f t="shared" si="69"/>
        <v/>
      </c>
      <c r="O214" s="1564" t="str">
        <f t="shared" si="70"/>
        <v/>
      </c>
      <c r="Q214" s="1564" t="str">
        <f t="shared" si="71"/>
        <v/>
      </c>
      <c r="S214" s="1564" t="str">
        <f t="shared" si="72"/>
        <v/>
      </c>
      <c r="U214" s="1564" t="str">
        <f t="shared" si="73"/>
        <v/>
      </c>
      <c r="W214" s="1564" t="str">
        <f t="shared" si="74"/>
        <v/>
      </c>
      <c r="Y214" s="1564" t="str">
        <f t="shared" si="75"/>
        <v/>
      </c>
      <c r="AA214" s="1564" t="str">
        <f t="shared" si="76"/>
        <v/>
      </c>
      <c r="AC214" s="1564" t="str">
        <f t="shared" si="77"/>
        <v/>
      </c>
      <c r="AE214" s="1564" t="str">
        <f t="shared" si="78"/>
        <v/>
      </c>
      <c r="AG214" s="1564" t="str">
        <f t="shared" si="79"/>
        <v/>
      </c>
      <c r="AI214" s="1564" t="str">
        <f t="shared" si="80"/>
        <v/>
      </c>
      <c r="AK214" s="1564" t="str">
        <f t="shared" si="81"/>
        <v/>
      </c>
      <c r="AM214" s="1564" t="str">
        <f t="shared" si="82"/>
        <v/>
      </c>
      <c r="AO214" s="1564" t="str">
        <f t="shared" si="83"/>
        <v/>
      </c>
      <c r="AQ214" s="1564" t="str">
        <f t="shared" si="84"/>
        <v/>
      </c>
    </row>
    <row r="215" spans="5:43">
      <c r="E215" s="1564" t="str">
        <f t="shared" si="66"/>
        <v/>
      </c>
      <c r="G215" s="1564" t="str">
        <f t="shared" si="66"/>
        <v/>
      </c>
      <c r="I215" s="1564" t="str">
        <f t="shared" si="67"/>
        <v/>
      </c>
      <c r="K215" s="1564" t="str">
        <f t="shared" si="68"/>
        <v/>
      </c>
      <c r="M215" s="1564" t="str">
        <f t="shared" si="69"/>
        <v/>
      </c>
      <c r="O215" s="1564" t="str">
        <f t="shared" si="70"/>
        <v/>
      </c>
      <c r="Q215" s="1564" t="str">
        <f t="shared" si="71"/>
        <v/>
      </c>
      <c r="S215" s="1564" t="str">
        <f t="shared" si="72"/>
        <v/>
      </c>
      <c r="U215" s="1564" t="str">
        <f t="shared" si="73"/>
        <v/>
      </c>
      <c r="W215" s="1564" t="str">
        <f t="shared" si="74"/>
        <v/>
      </c>
      <c r="Y215" s="1564" t="str">
        <f t="shared" si="75"/>
        <v/>
      </c>
      <c r="AA215" s="1564" t="str">
        <f t="shared" si="76"/>
        <v/>
      </c>
      <c r="AC215" s="1564" t="str">
        <f t="shared" si="77"/>
        <v/>
      </c>
      <c r="AE215" s="1564" t="str">
        <f t="shared" si="78"/>
        <v/>
      </c>
      <c r="AG215" s="1564" t="str">
        <f t="shared" si="79"/>
        <v/>
      </c>
      <c r="AI215" s="1564" t="str">
        <f t="shared" si="80"/>
        <v/>
      </c>
      <c r="AK215" s="1564" t="str">
        <f t="shared" si="81"/>
        <v/>
      </c>
      <c r="AM215" s="1564" t="str">
        <f t="shared" si="82"/>
        <v/>
      </c>
      <c r="AO215" s="1564" t="str">
        <f t="shared" si="83"/>
        <v/>
      </c>
      <c r="AQ215" s="1564" t="str">
        <f t="shared" si="84"/>
        <v/>
      </c>
    </row>
    <row r="216" spans="5:43">
      <c r="E216" s="1564" t="str">
        <f t="shared" si="66"/>
        <v/>
      </c>
      <c r="G216" s="1564" t="str">
        <f t="shared" si="66"/>
        <v/>
      </c>
      <c r="I216" s="1564" t="str">
        <f t="shared" si="67"/>
        <v/>
      </c>
      <c r="K216" s="1564" t="str">
        <f t="shared" si="68"/>
        <v/>
      </c>
      <c r="M216" s="1564" t="str">
        <f t="shared" si="69"/>
        <v/>
      </c>
      <c r="O216" s="1564" t="str">
        <f t="shared" si="70"/>
        <v/>
      </c>
      <c r="Q216" s="1564" t="str">
        <f t="shared" si="71"/>
        <v/>
      </c>
      <c r="S216" s="1564" t="str">
        <f t="shared" si="72"/>
        <v/>
      </c>
      <c r="U216" s="1564" t="str">
        <f t="shared" si="73"/>
        <v/>
      </c>
      <c r="W216" s="1564" t="str">
        <f t="shared" si="74"/>
        <v/>
      </c>
      <c r="Y216" s="1564" t="str">
        <f t="shared" si="75"/>
        <v/>
      </c>
      <c r="AA216" s="1564" t="str">
        <f t="shared" si="76"/>
        <v/>
      </c>
      <c r="AC216" s="1564" t="str">
        <f t="shared" si="77"/>
        <v/>
      </c>
      <c r="AE216" s="1564" t="str">
        <f t="shared" si="78"/>
        <v/>
      </c>
      <c r="AG216" s="1564" t="str">
        <f t="shared" si="79"/>
        <v/>
      </c>
      <c r="AI216" s="1564" t="str">
        <f t="shared" si="80"/>
        <v/>
      </c>
      <c r="AK216" s="1564" t="str">
        <f t="shared" si="81"/>
        <v/>
      </c>
      <c r="AM216" s="1564" t="str">
        <f t="shared" si="82"/>
        <v/>
      </c>
      <c r="AO216" s="1564" t="str">
        <f t="shared" si="83"/>
        <v/>
      </c>
      <c r="AQ216" s="1564" t="str">
        <f t="shared" si="84"/>
        <v/>
      </c>
    </row>
    <row r="217" spans="5:43">
      <c r="E217" s="1564" t="str">
        <f t="shared" si="66"/>
        <v/>
      </c>
      <c r="G217" s="1564" t="str">
        <f t="shared" si="66"/>
        <v/>
      </c>
      <c r="I217" s="1564" t="str">
        <f t="shared" si="67"/>
        <v/>
      </c>
      <c r="K217" s="1564" t="str">
        <f t="shared" si="68"/>
        <v/>
      </c>
      <c r="M217" s="1564" t="str">
        <f t="shared" si="69"/>
        <v/>
      </c>
      <c r="O217" s="1564" t="str">
        <f t="shared" si="70"/>
        <v/>
      </c>
      <c r="Q217" s="1564" t="str">
        <f t="shared" si="71"/>
        <v/>
      </c>
      <c r="S217" s="1564" t="str">
        <f t="shared" si="72"/>
        <v/>
      </c>
      <c r="U217" s="1564" t="str">
        <f t="shared" si="73"/>
        <v/>
      </c>
      <c r="W217" s="1564" t="str">
        <f t="shared" si="74"/>
        <v/>
      </c>
      <c r="Y217" s="1564" t="str">
        <f t="shared" si="75"/>
        <v/>
      </c>
      <c r="AA217" s="1564" t="str">
        <f t="shared" si="76"/>
        <v/>
      </c>
      <c r="AC217" s="1564" t="str">
        <f t="shared" si="77"/>
        <v/>
      </c>
      <c r="AE217" s="1564" t="str">
        <f t="shared" si="78"/>
        <v/>
      </c>
      <c r="AG217" s="1564" t="str">
        <f t="shared" si="79"/>
        <v/>
      </c>
      <c r="AI217" s="1564" t="str">
        <f t="shared" si="80"/>
        <v/>
      </c>
      <c r="AK217" s="1564" t="str">
        <f t="shared" si="81"/>
        <v/>
      </c>
      <c r="AM217" s="1564" t="str">
        <f t="shared" si="82"/>
        <v/>
      </c>
      <c r="AO217" s="1564" t="str">
        <f t="shared" si="83"/>
        <v/>
      </c>
      <c r="AQ217" s="1564" t="str">
        <f t="shared" si="84"/>
        <v/>
      </c>
    </row>
    <row r="218" spans="5:43">
      <c r="E218" s="1564" t="str">
        <f t="shared" si="66"/>
        <v/>
      </c>
      <c r="G218" s="1564" t="str">
        <f t="shared" si="66"/>
        <v/>
      </c>
      <c r="I218" s="1564" t="str">
        <f t="shared" si="67"/>
        <v/>
      </c>
      <c r="K218" s="1564" t="str">
        <f t="shared" si="68"/>
        <v/>
      </c>
      <c r="M218" s="1564" t="str">
        <f t="shared" si="69"/>
        <v/>
      </c>
      <c r="O218" s="1564" t="str">
        <f t="shared" si="70"/>
        <v/>
      </c>
      <c r="Q218" s="1564" t="str">
        <f t="shared" si="71"/>
        <v/>
      </c>
      <c r="S218" s="1564" t="str">
        <f t="shared" si="72"/>
        <v/>
      </c>
      <c r="U218" s="1564" t="str">
        <f t="shared" si="73"/>
        <v/>
      </c>
      <c r="W218" s="1564" t="str">
        <f t="shared" si="74"/>
        <v/>
      </c>
      <c r="Y218" s="1564" t="str">
        <f t="shared" si="75"/>
        <v/>
      </c>
      <c r="AA218" s="1564" t="str">
        <f t="shared" si="76"/>
        <v/>
      </c>
      <c r="AC218" s="1564" t="str">
        <f t="shared" si="77"/>
        <v/>
      </c>
      <c r="AE218" s="1564" t="str">
        <f t="shared" si="78"/>
        <v/>
      </c>
      <c r="AG218" s="1564" t="str">
        <f t="shared" si="79"/>
        <v/>
      </c>
      <c r="AI218" s="1564" t="str">
        <f t="shared" si="80"/>
        <v/>
      </c>
      <c r="AK218" s="1564" t="str">
        <f t="shared" si="81"/>
        <v/>
      </c>
      <c r="AM218" s="1564" t="str">
        <f t="shared" si="82"/>
        <v/>
      </c>
      <c r="AO218" s="1564" t="str">
        <f t="shared" si="83"/>
        <v/>
      </c>
      <c r="AQ218" s="1564" t="str">
        <f t="shared" si="84"/>
        <v/>
      </c>
    </row>
    <row r="219" spans="5:43">
      <c r="E219" s="1564" t="str">
        <f t="shared" si="66"/>
        <v/>
      </c>
      <c r="G219" s="1564" t="str">
        <f t="shared" si="66"/>
        <v/>
      </c>
      <c r="I219" s="1564" t="str">
        <f t="shared" si="67"/>
        <v/>
      </c>
      <c r="K219" s="1564" t="str">
        <f t="shared" si="68"/>
        <v/>
      </c>
      <c r="M219" s="1564" t="str">
        <f t="shared" si="69"/>
        <v/>
      </c>
      <c r="O219" s="1564" t="str">
        <f t="shared" si="70"/>
        <v/>
      </c>
      <c r="Q219" s="1564" t="str">
        <f t="shared" si="71"/>
        <v/>
      </c>
      <c r="S219" s="1564" t="str">
        <f t="shared" si="72"/>
        <v/>
      </c>
      <c r="U219" s="1564" t="str">
        <f t="shared" si="73"/>
        <v/>
      </c>
      <c r="W219" s="1564" t="str">
        <f t="shared" si="74"/>
        <v/>
      </c>
      <c r="Y219" s="1564" t="str">
        <f t="shared" si="75"/>
        <v/>
      </c>
      <c r="AA219" s="1564" t="str">
        <f t="shared" si="76"/>
        <v/>
      </c>
      <c r="AC219" s="1564" t="str">
        <f t="shared" si="77"/>
        <v/>
      </c>
      <c r="AE219" s="1564" t="str">
        <f t="shared" si="78"/>
        <v/>
      </c>
      <c r="AG219" s="1564" t="str">
        <f t="shared" si="79"/>
        <v/>
      </c>
      <c r="AI219" s="1564" t="str">
        <f t="shared" si="80"/>
        <v/>
      </c>
      <c r="AK219" s="1564" t="str">
        <f t="shared" si="81"/>
        <v/>
      </c>
      <c r="AM219" s="1564" t="str">
        <f t="shared" si="82"/>
        <v/>
      </c>
      <c r="AO219" s="1564" t="str">
        <f t="shared" si="83"/>
        <v/>
      </c>
      <c r="AQ219" s="1564" t="str">
        <f t="shared" si="84"/>
        <v/>
      </c>
    </row>
    <row r="220" spans="5:43">
      <c r="E220" s="1564" t="str">
        <f t="shared" si="66"/>
        <v/>
      </c>
      <c r="G220" s="1564" t="str">
        <f t="shared" si="66"/>
        <v/>
      </c>
      <c r="I220" s="1564" t="str">
        <f t="shared" si="67"/>
        <v/>
      </c>
      <c r="K220" s="1564" t="str">
        <f t="shared" si="68"/>
        <v/>
      </c>
      <c r="M220" s="1564" t="str">
        <f t="shared" si="69"/>
        <v/>
      </c>
      <c r="O220" s="1564" t="str">
        <f t="shared" si="70"/>
        <v/>
      </c>
      <c r="Q220" s="1564" t="str">
        <f t="shared" si="71"/>
        <v/>
      </c>
      <c r="S220" s="1564" t="str">
        <f t="shared" si="72"/>
        <v/>
      </c>
      <c r="U220" s="1564" t="str">
        <f t="shared" si="73"/>
        <v/>
      </c>
      <c r="W220" s="1564" t="str">
        <f t="shared" si="74"/>
        <v/>
      </c>
      <c r="Y220" s="1564" t="str">
        <f t="shared" si="75"/>
        <v/>
      </c>
      <c r="AA220" s="1564" t="str">
        <f t="shared" si="76"/>
        <v/>
      </c>
      <c r="AC220" s="1564" t="str">
        <f t="shared" si="77"/>
        <v/>
      </c>
      <c r="AE220" s="1564" t="str">
        <f t="shared" si="78"/>
        <v/>
      </c>
      <c r="AG220" s="1564" t="str">
        <f t="shared" si="79"/>
        <v/>
      </c>
      <c r="AI220" s="1564" t="str">
        <f t="shared" si="80"/>
        <v/>
      </c>
      <c r="AK220" s="1564" t="str">
        <f t="shared" si="81"/>
        <v/>
      </c>
      <c r="AM220" s="1564" t="str">
        <f t="shared" si="82"/>
        <v/>
      </c>
      <c r="AO220" s="1564" t="str">
        <f t="shared" si="83"/>
        <v/>
      </c>
      <c r="AQ220" s="1564" t="str">
        <f t="shared" si="84"/>
        <v/>
      </c>
    </row>
    <row r="221" spans="5:43">
      <c r="E221" s="1564" t="str">
        <f t="shared" ref="E221:G236" si="85">IF(OR($B221=0,D221=0),"",D221/$B221)</f>
        <v/>
      </c>
      <c r="G221" s="1564" t="str">
        <f t="shared" si="85"/>
        <v/>
      </c>
      <c r="I221" s="1564" t="str">
        <f t="shared" si="67"/>
        <v/>
      </c>
      <c r="K221" s="1564" t="str">
        <f t="shared" si="68"/>
        <v/>
      </c>
      <c r="M221" s="1564" t="str">
        <f t="shared" si="69"/>
        <v/>
      </c>
      <c r="O221" s="1564" t="str">
        <f t="shared" si="70"/>
        <v/>
      </c>
      <c r="Q221" s="1564" t="str">
        <f t="shared" si="71"/>
        <v/>
      </c>
      <c r="S221" s="1564" t="str">
        <f t="shared" si="72"/>
        <v/>
      </c>
      <c r="U221" s="1564" t="str">
        <f t="shared" si="73"/>
        <v/>
      </c>
      <c r="W221" s="1564" t="str">
        <f t="shared" si="74"/>
        <v/>
      </c>
      <c r="Y221" s="1564" t="str">
        <f t="shared" si="75"/>
        <v/>
      </c>
      <c r="AA221" s="1564" t="str">
        <f t="shared" si="76"/>
        <v/>
      </c>
      <c r="AC221" s="1564" t="str">
        <f t="shared" si="77"/>
        <v/>
      </c>
      <c r="AE221" s="1564" t="str">
        <f t="shared" si="78"/>
        <v/>
      </c>
      <c r="AG221" s="1564" t="str">
        <f t="shared" si="79"/>
        <v/>
      </c>
      <c r="AI221" s="1564" t="str">
        <f t="shared" si="80"/>
        <v/>
      </c>
      <c r="AK221" s="1564" t="str">
        <f t="shared" si="81"/>
        <v/>
      </c>
      <c r="AM221" s="1564" t="str">
        <f t="shared" si="82"/>
        <v/>
      </c>
      <c r="AO221" s="1564" t="str">
        <f t="shared" si="83"/>
        <v/>
      </c>
      <c r="AQ221" s="1564" t="str">
        <f t="shared" si="84"/>
        <v/>
      </c>
    </row>
    <row r="222" spans="5:43">
      <c r="E222" s="1564" t="str">
        <f t="shared" si="85"/>
        <v/>
      </c>
      <c r="G222" s="1564" t="str">
        <f t="shared" si="85"/>
        <v/>
      </c>
      <c r="I222" s="1564" t="str">
        <f t="shared" si="67"/>
        <v/>
      </c>
      <c r="K222" s="1564" t="str">
        <f t="shared" si="68"/>
        <v/>
      </c>
      <c r="M222" s="1564" t="str">
        <f t="shared" si="69"/>
        <v/>
      </c>
      <c r="O222" s="1564" t="str">
        <f t="shared" si="70"/>
        <v/>
      </c>
      <c r="Q222" s="1564" t="str">
        <f t="shared" si="71"/>
        <v/>
      </c>
      <c r="S222" s="1564" t="str">
        <f t="shared" si="72"/>
        <v/>
      </c>
      <c r="U222" s="1564" t="str">
        <f t="shared" si="73"/>
        <v/>
      </c>
      <c r="W222" s="1564" t="str">
        <f t="shared" si="74"/>
        <v/>
      </c>
      <c r="Y222" s="1564" t="str">
        <f t="shared" si="75"/>
        <v/>
      </c>
      <c r="AA222" s="1564" t="str">
        <f t="shared" si="76"/>
        <v/>
      </c>
      <c r="AC222" s="1564" t="str">
        <f t="shared" si="77"/>
        <v/>
      </c>
      <c r="AE222" s="1564" t="str">
        <f t="shared" si="78"/>
        <v/>
      </c>
      <c r="AG222" s="1564" t="str">
        <f t="shared" si="79"/>
        <v/>
      </c>
      <c r="AI222" s="1564" t="str">
        <f t="shared" si="80"/>
        <v/>
      </c>
      <c r="AK222" s="1564" t="str">
        <f t="shared" si="81"/>
        <v/>
      </c>
      <c r="AM222" s="1564" t="str">
        <f t="shared" si="82"/>
        <v/>
      </c>
      <c r="AO222" s="1564" t="str">
        <f t="shared" si="83"/>
        <v/>
      </c>
      <c r="AQ222" s="1564" t="str">
        <f t="shared" si="84"/>
        <v/>
      </c>
    </row>
    <row r="223" spans="5:43">
      <c r="E223" s="1564" t="str">
        <f t="shared" si="85"/>
        <v/>
      </c>
      <c r="G223" s="1564" t="str">
        <f t="shared" si="85"/>
        <v/>
      </c>
      <c r="I223" s="1564" t="str">
        <f t="shared" si="67"/>
        <v/>
      </c>
      <c r="K223" s="1564" t="str">
        <f t="shared" si="68"/>
        <v/>
      </c>
      <c r="M223" s="1564" t="str">
        <f t="shared" si="69"/>
        <v/>
      </c>
      <c r="O223" s="1564" t="str">
        <f t="shared" si="70"/>
        <v/>
      </c>
      <c r="Q223" s="1564" t="str">
        <f t="shared" si="71"/>
        <v/>
      </c>
      <c r="S223" s="1564" t="str">
        <f t="shared" si="72"/>
        <v/>
      </c>
      <c r="U223" s="1564" t="str">
        <f t="shared" si="73"/>
        <v/>
      </c>
      <c r="W223" s="1564" t="str">
        <f t="shared" si="74"/>
        <v/>
      </c>
      <c r="Y223" s="1564" t="str">
        <f t="shared" si="75"/>
        <v/>
      </c>
      <c r="AA223" s="1564" t="str">
        <f t="shared" si="76"/>
        <v/>
      </c>
      <c r="AC223" s="1564" t="str">
        <f t="shared" si="77"/>
        <v/>
      </c>
      <c r="AE223" s="1564" t="str">
        <f t="shared" si="78"/>
        <v/>
      </c>
      <c r="AG223" s="1564" t="str">
        <f t="shared" si="79"/>
        <v/>
      </c>
      <c r="AI223" s="1564" t="str">
        <f t="shared" si="80"/>
        <v/>
      </c>
      <c r="AK223" s="1564" t="str">
        <f t="shared" si="81"/>
        <v/>
      </c>
      <c r="AM223" s="1564" t="str">
        <f t="shared" si="82"/>
        <v/>
      </c>
      <c r="AO223" s="1564" t="str">
        <f t="shared" si="83"/>
        <v/>
      </c>
      <c r="AQ223" s="1564" t="str">
        <f t="shared" si="84"/>
        <v/>
      </c>
    </row>
    <row r="224" spans="5:43">
      <c r="E224" s="1564" t="str">
        <f t="shared" si="85"/>
        <v/>
      </c>
      <c r="G224" s="1564" t="str">
        <f t="shared" si="85"/>
        <v/>
      </c>
      <c r="I224" s="1564" t="str">
        <f t="shared" si="67"/>
        <v/>
      </c>
      <c r="K224" s="1564" t="str">
        <f t="shared" si="68"/>
        <v/>
      </c>
      <c r="M224" s="1564" t="str">
        <f t="shared" si="69"/>
        <v/>
      </c>
      <c r="O224" s="1564" t="str">
        <f t="shared" si="70"/>
        <v/>
      </c>
      <c r="Q224" s="1564" t="str">
        <f t="shared" si="71"/>
        <v/>
      </c>
      <c r="S224" s="1564" t="str">
        <f t="shared" si="72"/>
        <v/>
      </c>
      <c r="U224" s="1564" t="str">
        <f t="shared" si="73"/>
        <v/>
      </c>
      <c r="W224" s="1564" t="str">
        <f t="shared" si="74"/>
        <v/>
      </c>
      <c r="Y224" s="1564" t="str">
        <f t="shared" si="75"/>
        <v/>
      </c>
      <c r="AA224" s="1564" t="str">
        <f t="shared" si="76"/>
        <v/>
      </c>
      <c r="AC224" s="1564" t="str">
        <f t="shared" si="77"/>
        <v/>
      </c>
      <c r="AE224" s="1564" t="str">
        <f t="shared" si="78"/>
        <v/>
      </c>
      <c r="AG224" s="1564" t="str">
        <f t="shared" si="79"/>
        <v/>
      </c>
      <c r="AI224" s="1564" t="str">
        <f t="shared" si="80"/>
        <v/>
      </c>
      <c r="AK224" s="1564" t="str">
        <f t="shared" si="81"/>
        <v/>
      </c>
      <c r="AM224" s="1564" t="str">
        <f t="shared" si="82"/>
        <v/>
      </c>
      <c r="AO224" s="1564" t="str">
        <f t="shared" si="83"/>
        <v/>
      </c>
      <c r="AQ224" s="1564" t="str">
        <f t="shared" si="84"/>
        <v/>
      </c>
    </row>
    <row r="225" spans="5:43">
      <c r="E225" s="1564" t="str">
        <f t="shared" si="85"/>
        <v/>
      </c>
      <c r="G225" s="1564" t="str">
        <f t="shared" si="85"/>
        <v/>
      </c>
      <c r="I225" s="1564" t="str">
        <f t="shared" si="67"/>
        <v/>
      </c>
      <c r="K225" s="1564" t="str">
        <f t="shared" si="68"/>
        <v/>
      </c>
      <c r="M225" s="1564" t="str">
        <f t="shared" si="69"/>
        <v/>
      </c>
      <c r="O225" s="1564" t="str">
        <f t="shared" si="70"/>
        <v/>
      </c>
      <c r="Q225" s="1564" t="str">
        <f t="shared" si="71"/>
        <v/>
      </c>
      <c r="S225" s="1564" t="str">
        <f t="shared" si="72"/>
        <v/>
      </c>
      <c r="U225" s="1564" t="str">
        <f t="shared" si="73"/>
        <v/>
      </c>
      <c r="W225" s="1564" t="str">
        <f t="shared" si="74"/>
        <v/>
      </c>
      <c r="Y225" s="1564" t="str">
        <f t="shared" si="75"/>
        <v/>
      </c>
      <c r="AA225" s="1564" t="str">
        <f t="shared" si="76"/>
        <v/>
      </c>
      <c r="AC225" s="1564" t="str">
        <f t="shared" si="77"/>
        <v/>
      </c>
      <c r="AE225" s="1564" t="str">
        <f t="shared" si="78"/>
        <v/>
      </c>
      <c r="AG225" s="1564" t="str">
        <f t="shared" si="79"/>
        <v/>
      </c>
      <c r="AI225" s="1564" t="str">
        <f t="shared" si="80"/>
        <v/>
      </c>
      <c r="AK225" s="1564" t="str">
        <f t="shared" si="81"/>
        <v/>
      </c>
      <c r="AM225" s="1564" t="str">
        <f t="shared" si="82"/>
        <v/>
      </c>
      <c r="AO225" s="1564" t="str">
        <f t="shared" si="83"/>
        <v/>
      </c>
      <c r="AQ225" s="1564" t="str">
        <f t="shared" si="84"/>
        <v/>
      </c>
    </row>
    <row r="226" spans="5:43">
      <c r="E226" s="1564" t="str">
        <f t="shared" si="85"/>
        <v/>
      </c>
      <c r="G226" s="1564" t="str">
        <f t="shared" si="85"/>
        <v/>
      </c>
      <c r="I226" s="1564" t="str">
        <f t="shared" si="67"/>
        <v/>
      </c>
      <c r="K226" s="1564" t="str">
        <f t="shared" si="68"/>
        <v/>
      </c>
      <c r="M226" s="1564" t="str">
        <f t="shared" si="69"/>
        <v/>
      </c>
      <c r="O226" s="1564" t="str">
        <f t="shared" si="70"/>
        <v/>
      </c>
      <c r="Q226" s="1564" t="str">
        <f t="shared" si="71"/>
        <v/>
      </c>
      <c r="S226" s="1564" t="str">
        <f t="shared" si="72"/>
        <v/>
      </c>
      <c r="U226" s="1564" t="str">
        <f t="shared" si="73"/>
        <v/>
      </c>
      <c r="W226" s="1564" t="str">
        <f t="shared" si="74"/>
        <v/>
      </c>
      <c r="Y226" s="1564" t="str">
        <f t="shared" si="75"/>
        <v/>
      </c>
      <c r="AA226" s="1564" t="str">
        <f t="shared" si="76"/>
        <v/>
      </c>
      <c r="AC226" s="1564" t="str">
        <f t="shared" si="77"/>
        <v/>
      </c>
      <c r="AE226" s="1564" t="str">
        <f t="shared" si="78"/>
        <v/>
      </c>
      <c r="AG226" s="1564" t="str">
        <f t="shared" si="79"/>
        <v/>
      </c>
      <c r="AI226" s="1564" t="str">
        <f t="shared" si="80"/>
        <v/>
      </c>
      <c r="AK226" s="1564" t="str">
        <f t="shared" si="81"/>
        <v/>
      </c>
      <c r="AM226" s="1564" t="str">
        <f t="shared" si="82"/>
        <v/>
      </c>
      <c r="AO226" s="1564" t="str">
        <f t="shared" si="83"/>
        <v/>
      </c>
      <c r="AQ226" s="1564" t="str">
        <f t="shared" si="84"/>
        <v/>
      </c>
    </row>
    <row r="227" spans="5:43">
      <c r="E227" s="1564" t="str">
        <f t="shared" si="85"/>
        <v/>
      </c>
      <c r="G227" s="1564" t="str">
        <f t="shared" si="85"/>
        <v/>
      </c>
      <c r="I227" s="1564" t="str">
        <f t="shared" si="67"/>
        <v/>
      </c>
      <c r="K227" s="1564" t="str">
        <f t="shared" si="68"/>
        <v/>
      </c>
      <c r="M227" s="1564" t="str">
        <f t="shared" si="69"/>
        <v/>
      </c>
      <c r="O227" s="1564" t="str">
        <f t="shared" si="70"/>
        <v/>
      </c>
      <c r="Q227" s="1564" t="str">
        <f t="shared" si="71"/>
        <v/>
      </c>
      <c r="S227" s="1564" t="str">
        <f t="shared" si="72"/>
        <v/>
      </c>
      <c r="U227" s="1564" t="str">
        <f t="shared" si="73"/>
        <v/>
      </c>
      <c r="W227" s="1564" t="str">
        <f t="shared" si="74"/>
        <v/>
      </c>
      <c r="Y227" s="1564" t="str">
        <f t="shared" si="75"/>
        <v/>
      </c>
      <c r="AA227" s="1564" t="str">
        <f t="shared" si="76"/>
        <v/>
      </c>
      <c r="AC227" s="1564" t="str">
        <f t="shared" si="77"/>
        <v/>
      </c>
      <c r="AE227" s="1564" t="str">
        <f t="shared" si="78"/>
        <v/>
      </c>
      <c r="AG227" s="1564" t="str">
        <f t="shared" si="79"/>
        <v/>
      </c>
      <c r="AI227" s="1564" t="str">
        <f t="shared" si="80"/>
        <v/>
      </c>
      <c r="AK227" s="1564" t="str">
        <f t="shared" si="81"/>
        <v/>
      </c>
      <c r="AM227" s="1564" t="str">
        <f t="shared" si="82"/>
        <v/>
      </c>
      <c r="AO227" s="1564" t="str">
        <f t="shared" si="83"/>
        <v/>
      </c>
      <c r="AQ227" s="1564" t="str">
        <f t="shared" si="84"/>
        <v/>
      </c>
    </row>
    <row r="228" spans="5:43">
      <c r="E228" s="1564" t="str">
        <f t="shared" si="85"/>
        <v/>
      </c>
      <c r="G228" s="1564" t="str">
        <f t="shared" si="85"/>
        <v/>
      </c>
      <c r="I228" s="1564" t="str">
        <f t="shared" si="67"/>
        <v/>
      </c>
      <c r="K228" s="1564" t="str">
        <f t="shared" si="68"/>
        <v/>
      </c>
      <c r="M228" s="1564" t="str">
        <f t="shared" si="69"/>
        <v/>
      </c>
      <c r="O228" s="1564" t="str">
        <f t="shared" si="70"/>
        <v/>
      </c>
      <c r="Q228" s="1564" t="str">
        <f t="shared" si="71"/>
        <v/>
      </c>
      <c r="S228" s="1564" t="str">
        <f t="shared" si="72"/>
        <v/>
      </c>
      <c r="U228" s="1564" t="str">
        <f t="shared" si="73"/>
        <v/>
      </c>
      <c r="W228" s="1564" t="str">
        <f t="shared" si="74"/>
        <v/>
      </c>
      <c r="Y228" s="1564" t="str">
        <f t="shared" si="75"/>
        <v/>
      </c>
      <c r="AA228" s="1564" t="str">
        <f t="shared" si="76"/>
        <v/>
      </c>
      <c r="AC228" s="1564" t="str">
        <f t="shared" si="77"/>
        <v/>
      </c>
      <c r="AE228" s="1564" t="str">
        <f t="shared" si="78"/>
        <v/>
      </c>
      <c r="AG228" s="1564" t="str">
        <f t="shared" si="79"/>
        <v/>
      </c>
      <c r="AI228" s="1564" t="str">
        <f t="shared" si="80"/>
        <v/>
      </c>
      <c r="AK228" s="1564" t="str">
        <f t="shared" si="81"/>
        <v/>
      </c>
      <c r="AM228" s="1564" t="str">
        <f t="shared" si="82"/>
        <v/>
      </c>
      <c r="AO228" s="1564" t="str">
        <f t="shared" si="83"/>
        <v/>
      </c>
      <c r="AQ228" s="1564" t="str">
        <f t="shared" si="84"/>
        <v/>
      </c>
    </row>
    <row r="229" spans="5:43">
      <c r="E229" s="1564" t="str">
        <f t="shared" si="85"/>
        <v/>
      </c>
      <c r="G229" s="1564" t="str">
        <f t="shared" si="85"/>
        <v/>
      </c>
      <c r="I229" s="1564" t="str">
        <f t="shared" si="67"/>
        <v/>
      </c>
      <c r="K229" s="1564" t="str">
        <f t="shared" si="68"/>
        <v/>
      </c>
      <c r="M229" s="1564" t="str">
        <f t="shared" si="69"/>
        <v/>
      </c>
      <c r="O229" s="1564" t="str">
        <f t="shared" si="70"/>
        <v/>
      </c>
      <c r="Q229" s="1564" t="str">
        <f t="shared" si="71"/>
        <v/>
      </c>
      <c r="S229" s="1564" t="str">
        <f t="shared" si="72"/>
        <v/>
      </c>
      <c r="U229" s="1564" t="str">
        <f t="shared" si="73"/>
        <v/>
      </c>
      <c r="W229" s="1564" t="str">
        <f t="shared" si="74"/>
        <v/>
      </c>
      <c r="Y229" s="1564" t="str">
        <f t="shared" si="75"/>
        <v/>
      </c>
      <c r="AA229" s="1564" t="str">
        <f t="shared" si="76"/>
        <v/>
      </c>
      <c r="AC229" s="1564" t="str">
        <f t="shared" si="77"/>
        <v/>
      </c>
      <c r="AE229" s="1564" t="str">
        <f t="shared" si="78"/>
        <v/>
      </c>
      <c r="AG229" s="1564" t="str">
        <f t="shared" si="79"/>
        <v/>
      </c>
      <c r="AI229" s="1564" t="str">
        <f t="shared" si="80"/>
        <v/>
      </c>
      <c r="AK229" s="1564" t="str">
        <f t="shared" si="81"/>
        <v/>
      </c>
      <c r="AM229" s="1564" t="str">
        <f t="shared" si="82"/>
        <v/>
      </c>
      <c r="AO229" s="1564" t="str">
        <f t="shared" si="83"/>
        <v/>
      </c>
      <c r="AQ229" s="1564" t="str">
        <f t="shared" si="84"/>
        <v/>
      </c>
    </row>
    <row r="230" spans="5:43">
      <c r="E230" s="1564" t="str">
        <f t="shared" si="85"/>
        <v/>
      </c>
      <c r="G230" s="1564" t="str">
        <f t="shared" si="85"/>
        <v/>
      </c>
      <c r="I230" s="1564" t="str">
        <f t="shared" si="67"/>
        <v/>
      </c>
      <c r="K230" s="1564" t="str">
        <f t="shared" si="68"/>
        <v/>
      </c>
      <c r="M230" s="1564" t="str">
        <f t="shared" si="69"/>
        <v/>
      </c>
      <c r="O230" s="1564" t="str">
        <f t="shared" si="70"/>
        <v/>
      </c>
      <c r="Q230" s="1564" t="str">
        <f t="shared" si="71"/>
        <v/>
      </c>
      <c r="S230" s="1564" t="str">
        <f t="shared" si="72"/>
        <v/>
      </c>
      <c r="U230" s="1564" t="str">
        <f t="shared" si="73"/>
        <v/>
      </c>
      <c r="W230" s="1564" t="str">
        <f t="shared" si="74"/>
        <v/>
      </c>
      <c r="Y230" s="1564" t="str">
        <f t="shared" si="75"/>
        <v/>
      </c>
      <c r="AA230" s="1564" t="str">
        <f t="shared" si="76"/>
        <v/>
      </c>
      <c r="AC230" s="1564" t="str">
        <f t="shared" si="77"/>
        <v/>
      </c>
      <c r="AE230" s="1564" t="str">
        <f t="shared" si="78"/>
        <v/>
      </c>
      <c r="AG230" s="1564" t="str">
        <f t="shared" si="79"/>
        <v/>
      </c>
      <c r="AI230" s="1564" t="str">
        <f t="shared" si="80"/>
        <v/>
      </c>
      <c r="AK230" s="1564" t="str">
        <f t="shared" si="81"/>
        <v/>
      </c>
      <c r="AM230" s="1564" t="str">
        <f t="shared" si="82"/>
        <v/>
      </c>
      <c r="AO230" s="1564" t="str">
        <f t="shared" si="83"/>
        <v/>
      </c>
      <c r="AQ230" s="1564" t="str">
        <f t="shared" si="84"/>
        <v/>
      </c>
    </row>
    <row r="231" spans="5:43">
      <c r="E231" s="1564" t="str">
        <f t="shared" si="85"/>
        <v/>
      </c>
      <c r="G231" s="1564" t="str">
        <f t="shared" si="85"/>
        <v/>
      </c>
      <c r="I231" s="1564" t="str">
        <f t="shared" si="67"/>
        <v/>
      </c>
      <c r="K231" s="1564" t="str">
        <f t="shared" si="68"/>
        <v/>
      </c>
      <c r="M231" s="1564" t="str">
        <f t="shared" si="69"/>
        <v/>
      </c>
      <c r="O231" s="1564" t="str">
        <f t="shared" si="70"/>
        <v/>
      </c>
      <c r="Q231" s="1564" t="str">
        <f t="shared" si="71"/>
        <v/>
      </c>
      <c r="S231" s="1564" t="str">
        <f t="shared" si="72"/>
        <v/>
      </c>
      <c r="U231" s="1564" t="str">
        <f t="shared" si="73"/>
        <v/>
      </c>
      <c r="W231" s="1564" t="str">
        <f t="shared" si="74"/>
        <v/>
      </c>
      <c r="Y231" s="1564" t="str">
        <f t="shared" si="75"/>
        <v/>
      </c>
      <c r="AA231" s="1564" t="str">
        <f t="shared" si="76"/>
        <v/>
      </c>
      <c r="AC231" s="1564" t="str">
        <f t="shared" si="77"/>
        <v/>
      </c>
      <c r="AE231" s="1564" t="str">
        <f t="shared" si="78"/>
        <v/>
      </c>
      <c r="AG231" s="1564" t="str">
        <f t="shared" si="79"/>
        <v/>
      </c>
      <c r="AI231" s="1564" t="str">
        <f t="shared" si="80"/>
        <v/>
      </c>
      <c r="AK231" s="1564" t="str">
        <f t="shared" si="81"/>
        <v/>
      </c>
      <c r="AM231" s="1564" t="str">
        <f t="shared" si="82"/>
        <v/>
      </c>
      <c r="AO231" s="1564" t="str">
        <f t="shared" si="83"/>
        <v/>
      </c>
      <c r="AQ231" s="1564" t="str">
        <f t="shared" si="84"/>
        <v/>
      </c>
    </row>
    <row r="232" spans="5:43">
      <c r="E232" s="1564" t="str">
        <f t="shared" si="85"/>
        <v/>
      </c>
      <c r="G232" s="1564" t="str">
        <f t="shared" si="85"/>
        <v/>
      </c>
      <c r="I232" s="1564" t="str">
        <f t="shared" si="67"/>
        <v/>
      </c>
      <c r="K232" s="1564" t="str">
        <f t="shared" si="68"/>
        <v/>
      </c>
      <c r="M232" s="1564" t="str">
        <f t="shared" si="69"/>
        <v/>
      </c>
      <c r="O232" s="1564" t="str">
        <f t="shared" si="70"/>
        <v/>
      </c>
      <c r="Q232" s="1564" t="str">
        <f t="shared" si="71"/>
        <v/>
      </c>
      <c r="S232" s="1564" t="str">
        <f t="shared" si="72"/>
        <v/>
      </c>
      <c r="U232" s="1564" t="str">
        <f t="shared" si="73"/>
        <v/>
      </c>
      <c r="W232" s="1564" t="str">
        <f t="shared" si="74"/>
        <v/>
      </c>
      <c r="Y232" s="1564" t="str">
        <f t="shared" si="75"/>
        <v/>
      </c>
      <c r="AA232" s="1564" t="str">
        <f t="shared" si="76"/>
        <v/>
      </c>
      <c r="AC232" s="1564" t="str">
        <f t="shared" si="77"/>
        <v/>
      </c>
      <c r="AE232" s="1564" t="str">
        <f t="shared" si="78"/>
        <v/>
      </c>
      <c r="AG232" s="1564" t="str">
        <f t="shared" si="79"/>
        <v/>
      </c>
      <c r="AI232" s="1564" t="str">
        <f t="shared" si="80"/>
        <v/>
      </c>
      <c r="AK232" s="1564" t="str">
        <f t="shared" si="81"/>
        <v/>
      </c>
      <c r="AM232" s="1564" t="str">
        <f t="shared" si="82"/>
        <v/>
      </c>
      <c r="AO232" s="1564" t="str">
        <f t="shared" si="83"/>
        <v/>
      </c>
      <c r="AQ232" s="1564" t="str">
        <f t="shared" si="84"/>
        <v/>
      </c>
    </row>
    <row r="233" spans="5:43">
      <c r="E233" s="1564" t="str">
        <f t="shared" si="85"/>
        <v/>
      </c>
      <c r="G233" s="1564" t="str">
        <f t="shared" si="85"/>
        <v/>
      </c>
      <c r="I233" s="1564" t="str">
        <f t="shared" si="67"/>
        <v/>
      </c>
      <c r="K233" s="1564" t="str">
        <f t="shared" si="68"/>
        <v/>
      </c>
      <c r="M233" s="1564" t="str">
        <f t="shared" si="69"/>
        <v/>
      </c>
      <c r="O233" s="1564" t="str">
        <f t="shared" si="70"/>
        <v/>
      </c>
      <c r="Q233" s="1564" t="str">
        <f t="shared" si="71"/>
        <v/>
      </c>
      <c r="S233" s="1564" t="str">
        <f t="shared" si="72"/>
        <v/>
      </c>
      <c r="U233" s="1564" t="str">
        <f t="shared" si="73"/>
        <v/>
      </c>
      <c r="W233" s="1564" t="str">
        <f t="shared" si="74"/>
        <v/>
      </c>
      <c r="Y233" s="1564" t="str">
        <f t="shared" si="75"/>
        <v/>
      </c>
      <c r="AA233" s="1564" t="str">
        <f t="shared" si="76"/>
        <v/>
      </c>
      <c r="AC233" s="1564" t="str">
        <f t="shared" si="77"/>
        <v/>
      </c>
      <c r="AE233" s="1564" t="str">
        <f t="shared" si="78"/>
        <v/>
      </c>
      <c r="AG233" s="1564" t="str">
        <f t="shared" si="79"/>
        <v/>
      </c>
      <c r="AI233" s="1564" t="str">
        <f t="shared" si="80"/>
        <v/>
      </c>
      <c r="AK233" s="1564" t="str">
        <f t="shared" si="81"/>
        <v/>
      </c>
      <c r="AM233" s="1564" t="str">
        <f t="shared" si="82"/>
        <v/>
      </c>
      <c r="AO233" s="1564" t="str">
        <f t="shared" si="83"/>
        <v/>
      </c>
      <c r="AQ233" s="1564" t="str">
        <f t="shared" si="84"/>
        <v/>
      </c>
    </row>
    <row r="234" spans="5:43">
      <c r="E234" s="1564" t="str">
        <f t="shared" si="85"/>
        <v/>
      </c>
      <c r="G234" s="1564" t="str">
        <f t="shared" si="85"/>
        <v/>
      </c>
      <c r="I234" s="1564" t="str">
        <f t="shared" si="67"/>
        <v/>
      </c>
      <c r="K234" s="1564" t="str">
        <f t="shared" si="68"/>
        <v/>
      </c>
      <c r="M234" s="1564" t="str">
        <f t="shared" si="69"/>
        <v/>
      </c>
      <c r="O234" s="1564" t="str">
        <f t="shared" si="70"/>
        <v/>
      </c>
      <c r="Q234" s="1564" t="str">
        <f t="shared" si="71"/>
        <v/>
      </c>
      <c r="S234" s="1564" t="str">
        <f t="shared" si="72"/>
        <v/>
      </c>
      <c r="U234" s="1564" t="str">
        <f t="shared" si="73"/>
        <v/>
      </c>
      <c r="W234" s="1564" t="str">
        <f t="shared" si="74"/>
        <v/>
      </c>
      <c r="Y234" s="1564" t="str">
        <f t="shared" si="75"/>
        <v/>
      </c>
      <c r="AA234" s="1564" t="str">
        <f t="shared" si="76"/>
        <v/>
      </c>
      <c r="AC234" s="1564" t="str">
        <f t="shared" si="77"/>
        <v/>
      </c>
      <c r="AE234" s="1564" t="str">
        <f t="shared" si="78"/>
        <v/>
      </c>
      <c r="AG234" s="1564" t="str">
        <f t="shared" si="79"/>
        <v/>
      </c>
      <c r="AI234" s="1564" t="str">
        <f t="shared" si="80"/>
        <v/>
      </c>
      <c r="AK234" s="1564" t="str">
        <f t="shared" si="81"/>
        <v/>
      </c>
      <c r="AM234" s="1564" t="str">
        <f t="shared" si="82"/>
        <v/>
      </c>
      <c r="AO234" s="1564" t="str">
        <f t="shared" si="83"/>
        <v/>
      </c>
      <c r="AQ234" s="1564" t="str">
        <f t="shared" si="84"/>
        <v/>
      </c>
    </row>
    <row r="235" spans="5:43">
      <c r="E235" s="1564" t="str">
        <f t="shared" si="85"/>
        <v/>
      </c>
      <c r="G235" s="1564" t="str">
        <f t="shared" si="85"/>
        <v/>
      </c>
      <c r="I235" s="1564" t="str">
        <f t="shared" si="67"/>
        <v/>
      </c>
      <c r="K235" s="1564" t="str">
        <f t="shared" si="68"/>
        <v/>
      </c>
      <c r="M235" s="1564" t="str">
        <f t="shared" si="69"/>
        <v/>
      </c>
      <c r="O235" s="1564" t="str">
        <f t="shared" si="70"/>
        <v/>
      </c>
      <c r="Q235" s="1564" t="str">
        <f t="shared" si="71"/>
        <v/>
      </c>
      <c r="S235" s="1564" t="str">
        <f t="shared" si="72"/>
        <v/>
      </c>
      <c r="U235" s="1564" t="str">
        <f t="shared" si="73"/>
        <v/>
      </c>
      <c r="W235" s="1564" t="str">
        <f t="shared" si="74"/>
        <v/>
      </c>
      <c r="Y235" s="1564" t="str">
        <f t="shared" si="75"/>
        <v/>
      </c>
      <c r="AA235" s="1564" t="str">
        <f t="shared" si="76"/>
        <v/>
      </c>
      <c r="AC235" s="1564" t="str">
        <f t="shared" si="77"/>
        <v/>
      </c>
      <c r="AE235" s="1564" t="str">
        <f t="shared" si="78"/>
        <v/>
      </c>
      <c r="AG235" s="1564" t="str">
        <f t="shared" si="79"/>
        <v/>
      </c>
      <c r="AI235" s="1564" t="str">
        <f t="shared" si="80"/>
        <v/>
      </c>
      <c r="AK235" s="1564" t="str">
        <f t="shared" si="81"/>
        <v/>
      </c>
      <c r="AM235" s="1564" t="str">
        <f t="shared" si="82"/>
        <v/>
      </c>
      <c r="AO235" s="1564" t="str">
        <f t="shared" si="83"/>
        <v/>
      </c>
      <c r="AQ235" s="1564" t="str">
        <f t="shared" si="84"/>
        <v/>
      </c>
    </row>
    <row r="236" spans="5:43">
      <c r="E236" s="1564" t="str">
        <f t="shared" si="85"/>
        <v/>
      </c>
      <c r="G236" s="1564" t="str">
        <f t="shared" si="85"/>
        <v/>
      </c>
      <c r="I236" s="1564" t="str">
        <f t="shared" si="67"/>
        <v/>
      </c>
      <c r="K236" s="1564" t="str">
        <f t="shared" si="68"/>
        <v/>
      </c>
      <c r="M236" s="1564" t="str">
        <f t="shared" si="69"/>
        <v/>
      </c>
      <c r="O236" s="1564" t="str">
        <f t="shared" si="70"/>
        <v/>
      </c>
      <c r="Q236" s="1564" t="str">
        <f t="shared" si="71"/>
        <v/>
      </c>
      <c r="S236" s="1564" t="str">
        <f t="shared" si="72"/>
        <v/>
      </c>
      <c r="U236" s="1564" t="str">
        <f t="shared" si="73"/>
        <v/>
      </c>
      <c r="W236" s="1564" t="str">
        <f t="shared" si="74"/>
        <v/>
      </c>
      <c r="Y236" s="1564" t="str">
        <f t="shared" si="75"/>
        <v/>
      </c>
      <c r="AA236" s="1564" t="str">
        <f t="shared" si="76"/>
        <v/>
      </c>
      <c r="AC236" s="1564" t="str">
        <f t="shared" si="77"/>
        <v/>
      </c>
      <c r="AE236" s="1564" t="str">
        <f t="shared" si="78"/>
        <v/>
      </c>
      <c r="AG236" s="1564" t="str">
        <f t="shared" si="79"/>
        <v/>
      </c>
      <c r="AI236" s="1564" t="str">
        <f t="shared" si="80"/>
        <v/>
      </c>
      <c r="AK236" s="1564" t="str">
        <f t="shared" si="81"/>
        <v/>
      </c>
      <c r="AM236" s="1564" t="str">
        <f t="shared" si="82"/>
        <v/>
      </c>
      <c r="AO236" s="1564" t="str">
        <f t="shared" si="83"/>
        <v/>
      </c>
      <c r="AQ236" s="1564" t="str">
        <f t="shared" si="84"/>
        <v/>
      </c>
    </row>
    <row r="237" spans="5:43">
      <c r="E237" s="1564" t="str">
        <f t="shared" ref="E237:G252" si="86">IF(OR($B237=0,D237=0),"",D237/$B237)</f>
        <v/>
      </c>
      <c r="G237" s="1564" t="str">
        <f t="shared" si="86"/>
        <v/>
      </c>
      <c r="I237" s="1564" t="str">
        <f t="shared" si="67"/>
        <v/>
      </c>
      <c r="K237" s="1564" t="str">
        <f t="shared" si="68"/>
        <v/>
      </c>
      <c r="M237" s="1564" t="str">
        <f t="shared" si="69"/>
        <v/>
      </c>
      <c r="O237" s="1564" t="str">
        <f t="shared" si="70"/>
        <v/>
      </c>
      <c r="Q237" s="1564" t="str">
        <f t="shared" si="71"/>
        <v/>
      </c>
      <c r="S237" s="1564" t="str">
        <f t="shared" si="72"/>
        <v/>
      </c>
      <c r="U237" s="1564" t="str">
        <f t="shared" si="73"/>
        <v/>
      </c>
      <c r="W237" s="1564" t="str">
        <f t="shared" si="74"/>
        <v/>
      </c>
      <c r="Y237" s="1564" t="str">
        <f t="shared" si="75"/>
        <v/>
      </c>
      <c r="AA237" s="1564" t="str">
        <f t="shared" si="76"/>
        <v/>
      </c>
      <c r="AC237" s="1564" t="str">
        <f t="shared" si="77"/>
        <v/>
      </c>
      <c r="AE237" s="1564" t="str">
        <f t="shared" si="78"/>
        <v/>
      </c>
      <c r="AG237" s="1564" t="str">
        <f t="shared" si="79"/>
        <v/>
      </c>
      <c r="AI237" s="1564" t="str">
        <f t="shared" si="80"/>
        <v/>
      </c>
      <c r="AK237" s="1564" t="str">
        <f t="shared" si="81"/>
        <v/>
      </c>
      <c r="AM237" s="1564" t="str">
        <f t="shared" si="82"/>
        <v/>
      </c>
      <c r="AO237" s="1564" t="str">
        <f t="shared" si="83"/>
        <v/>
      </c>
      <c r="AQ237" s="1564" t="str">
        <f t="shared" si="84"/>
        <v/>
      </c>
    </row>
    <row r="238" spans="5:43">
      <c r="E238" s="1564" t="str">
        <f t="shared" si="86"/>
        <v/>
      </c>
      <c r="G238" s="1564" t="str">
        <f t="shared" si="86"/>
        <v/>
      </c>
      <c r="I238" s="1564" t="str">
        <f t="shared" si="67"/>
        <v/>
      </c>
      <c r="K238" s="1564" t="str">
        <f t="shared" si="68"/>
        <v/>
      </c>
      <c r="M238" s="1564" t="str">
        <f t="shared" si="69"/>
        <v/>
      </c>
      <c r="O238" s="1564" t="str">
        <f t="shared" si="70"/>
        <v/>
      </c>
      <c r="Q238" s="1564" t="str">
        <f t="shared" si="71"/>
        <v/>
      </c>
      <c r="S238" s="1564" t="str">
        <f t="shared" si="72"/>
        <v/>
      </c>
      <c r="U238" s="1564" t="str">
        <f t="shared" si="73"/>
        <v/>
      </c>
      <c r="W238" s="1564" t="str">
        <f t="shared" si="74"/>
        <v/>
      </c>
      <c r="Y238" s="1564" t="str">
        <f t="shared" si="75"/>
        <v/>
      </c>
      <c r="AA238" s="1564" t="str">
        <f t="shared" si="76"/>
        <v/>
      </c>
      <c r="AC238" s="1564" t="str">
        <f t="shared" si="77"/>
        <v/>
      </c>
      <c r="AE238" s="1564" t="str">
        <f t="shared" si="78"/>
        <v/>
      </c>
      <c r="AG238" s="1564" t="str">
        <f t="shared" si="79"/>
        <v/>
      </c>
      <c r="AI238" s="1564" t="str">
        <f t="shared" si="80"/>
        <v/>
      </c>
      <c r="AK238" s="1564" t="str">
        <f t="shared" si="81"/>
        <v/>
      </c>
      <c r="AM238" s="1564" t="str">
        <f t="shared" si="82"/>
        <v/>
      </c>
      <c r="AO238" s="1564" t="str">
        <f t="shared" si="83"/>
        <v/>
      </c>
      <c r="AQ238" s="1564" t="str">
        <f t="shared" si="84"/>
        <v/>
      </c>
    </row>
    <row r="239" spans="5:43">
      <c r="E239" s="1564" t="str">
        <f t="shared" si="86"/>
        <v/>
      </c>
      <c r="G239" s="1564" t="str">
        <f t="shared" si="86"/>
        <v/>
      </c>
      <c r="I239" s="1564" t="str">
        <f t="shared" si="67"/>
        <v/>
      </c>
      <c r="K239" s="1564" t="str">
        <f t="shared" si="68"/>
        <v/>
      </c>
      <c r="M239" s="1564" t="str">
        <f t="shared" si="69"/>
        <v/>
      </c>
      <c r="O239" s="1564" t="str">
        <f t="shared" si="70"/>
        <v/>
      </c>
      <c r="Q239" s="1564" t="str">
        <f t="shared" si="71"/>
        <v/>
      </c>
      <c r="S239" s="1564" t="str">
        <f t="shared" si="72"/>
        <v/>
      </c>
      <c r="U239" s="1564" t="str">
        <f t="shared" si="73"/>
        <v/>
      </c>
      <c r="W239" s="1564" t="str">
        <f t="shared" si="74"/>
        <v/>
      </c>
      <c r="Y239" s="1564" t="str">
        <f t="shared" si="75"/>
        <v/>
      </c>
      <c r="AA239" s="1564" t="str">
        <f t="shared" si="76"/>
        <v/>
      </c>
      <c r="AC239" s="1564" t="str">
        <f t="shared" si="77"/>
        <v/>
      </c>
      <c r="AE239" s="1564" t="str">
        <f t="shared" si="78"/>
        <v/>
      </c>
      <c r="AG239" s="1564" t="str">
        <f t="shared" si="79"/>
        <v/>
      </c>
      <c r="AI239" s="1564" t="str">
        <f t="shared" si="80"/>
        <v/>
      </c>
      <c r="AK239" s="1564" t="str">
        <f t="shared" si="81"/>
        <v/>
      </c>
      <c r="AM239" s="1564" t="str">
        <f t="shared" si="82"/>
        <v/>
      </c>
      <c r="AO239" s="1564" t="str">
        <f t="shared" si="83"/>
        <v/>
      </c>
      <c r="AQ239" s="1564" t="str">
        <f t="shared" si="84"/>
        <v/>
      </c>
    </row>
    <row r="240" spans="5:43">
      <c r="E240" s="1564" t="str">
        <f t="shared" si="86"/>
        <v/>
      </c>
      <c r="G240" s="1564" t="str">
        <f t="shared" si="86"/>
        <v/>
      </c>
      <c r="I240" s="1564" t="str">
        <f t="shared" si="67"/>
        <v/>
      </c>
      <c r="K240" s="1564" t="str">
        <f t="shared" si="68"/>
        <v/>
      </c>
      <c r="M240" s="1564" t="str">
        <f t="shared" si="69"/>
        <v/>
      </c>
      <c r="O240" s="1564" t="str">
        <f t="shared" si="70"/>
        <v/>
      </c>
      <c r="Q240" s="1564" t="str">
        <f t="shared" si="71"/>
        <v/>
      </c>
      <c r="S240" s="1564" t="str">
        <f t="shared" si="72"/>
        <v/>
      </c>
      <c r="U240" s="1564" t="str">
        <f t="shared" si="73"/>
        <v/>
      </c>
      <c r="W240" s="1564" t="str">
        <f t="shared" si="74"/>
        <v/>
      </c>
      <c r="Y240" s="1564" t="str">
        <f t="shared" si="75"/>
        <v/>
      </c>
      <c r="AA240" s="1564" t="str">
        <f t="shared" si="76"/>
        <v/>
      </c>
      <c r="AC240" s="1564" t="str">
        <f t="shared" si="77"/>
        <v/>
      </c>
      <c r="AE240" s="1564" t="str">
        <f t="shared" si="78"/>
        <v/>
      </c>
      <c r="AG240" s="1564" t="str">
        <f t="shared" si="79"/>
        <v/>
      </c>
      <c r="AI240" s="1564" t="str">
        <f t="shared" si="80"/>
        <v/>
      </c>
      <c r="AK240" s="1564" t="str">
        <f t="shared" si="81"/>
        <v/>
      </c>
      <c r="AM240" s="1564" t="str">
        <f t="shared" si="82"/>
        <v/>
      </c>
      <c r="AO240" s="1564" t="str">
        <f t="shared" si="83"/>
        <v/>
      </c>
      <c r="AQ240" s="1564" t="str">
        <f t="shared" si="84"/>
        <v/>
      </c>
    </row>
    <row r="241" spans="5:43">
      <c r="E241" s="1564" t="str">
        <f t="shared" si="86"/>
        <v/>
      </c>
      <c r="G241" s="1564" t="str">
        <f t="shared" si="86"/>
        <v/>
      </c>
      <c r="I241" s="1564" t="str">
        <f t="shared" si="67"/>
        <v/>
      </c>
      <c r="K241" s="1564" t="str">
        <f t="shared" si="68"/>
        <v/>
      </c>
      <c r="M241" s="1564" t="str">
        <f t="shared" si="69"/>
        <v/>
      </c>
      <c r="O241" s="1564" t="str">
        <f t="shared" si="70"/>
        <v/>
      </c>
      <c r="Q241" s="1564" t="str">
        <f t="shared" si="71"/>
        <v/>
      </c>
      <c r="S241" s="1564" t="str">
        <f t="shared" si="72"/>
        <v/>
      </c>
      <c r="U241" s="1564" t="str">
        <f t="shared" si="73"/>
        <v/>
      </c>
      <c r="W241" s="1564" t="str">
        <f t="shared" si="74"/>
        <v/>
      </c>
      <c r="Y241" s="1564" t="str">
        <f t="shared" si="75"/>
        <v/>
      </c>
      <c r="AA241" s="1564" t="str">
        <f t="shared" si="76"/>
        <v/>
      </c>
      <c r="AC241" s="1564" t="str">
        <f t="shared" si="77"/>
        <v/>
      </c>
      <c r="AE241" s="1564" t="str">
        <f t="shared" si="78"/>
        <v/>
      </c>
      <c r="AG241" s="1564" t="str">
        <f t="shared" si="79"/>
        <v/>
      </c>
      <c r="AI241" s="1564" t="str">
        <f t="shared" si="80"/>
        <v/>
      </c>
      <c r="AK241" s="1564" t="str">
        <f t="shared" si="81"/>
        <v/>
      </c>
      <c r="AM241" s="1564" t="str">
        <f t="shared" si="82"/>
        <v/>
      </c>
      <c r="AO241" s="1564" t="str">
        <f t="shared" si="83"/>
        <v/>
      </c>
      <c r="AQ241" s="1564" t="str">
        <f t="shared" si="84"/>
        <v/>
      </c>
    </row>
    <row r="242" spans="5:43">
      <c r="E242" s="1564" t="str">
        <f t="shared" si="86"/>
        <v/>
      </c>
      <c r="G242" s="1564" t="str">
        <f t="shared" si="86"/>
        <v/>
      </c>
      <c r="I242" s="1564" t="str">
        <f t="shared" si="67"/>
        <v/>
      </c>
      <c r="K242" s="1564" t="str">
        <f t="shared" si="68"/>
        <v/>
      </c>
      <c r="M242" s="1564" t="str">
        <f t="shared" si="69"/>
        <v/>
      </c>
      <c r="O242" s="1564" t="str">
        <f t="shared" si="70"/>
        <v/>
      </c>
      <c r="Q242" s="1564" t="str">
        <f t="shared" si="71"/>
        <v/>
      </c>
      <c r="S242" s="1564" t="str">
        <f t="shared" si="72"/>
        <v/>
      </c>
      <c r="U242" s="1564" t="str">
        <f t="shared" si="73"/>
        <v/>
      </c>
      <c r="W242" s="1564" t="str">
        <f t="shared" si="74"/>
        <v/>
      </c>
      <c r="Y242" s="1564" t="str">
        <f t="shared" si="75"/>
        <v/>
      </c>
      <c r="AA242" s="1564" t="str">
        <f t="shared" si="76"/>
        <v/>
      </c>
      <c r="AC242" s="1564" t="str">
        <f t="shared" si="77"/>
        <v/>
      </c>
      <c r="AE242" s="1564" t="str">
        <f t="shared" si="78"/>
        <v/>
      </c>
      <c r="AG242" s="1564" t="str">
        <f t="shared" si="79"/>
        <v/>
      </c>
      <c r="AI242" s="1564" t="str">
        <f t="shared" si="80"/>
        <v/>
      </c>
      <c r="AK242" s="1564" t="str">
        <f t="shared" si="81"/>
        <v/>
      </c>
      <c r="AM242" s="1564" t="str">
        <f t="shared" si="82"/>
        <v/>
      </c>
      <c r="AO242" s="1564" t="str">
        <f t="shared" si="83"/>
        <v/>
      </c>
      <c r="AQ242" s="1564" t="str">
        <f t="shared" si="84"/>
        <v/>
      </c>
    </row>
    <row r="243" spans="5:43">
      <c r="E243" s="1564" t="str">
        <f t="shared" si="86"/>
        <v/>
      </c>
      <c r="G243" s="1564" t="str">
        <f t="shared" si="86"/>
        <v/>
      </c>
      <c r="I243" s="1564" t="str">
        <f t="shared" si="67"/>
        <v/>
      </c>
      <c r="K243" s="1564" t="str">
        <f t="shared" si="68"/>
        <v/>
      </c>
      <c r="M243" s="1564" t="str">
        <f t="shared" si="69"/>
        <v/>
      </c>
      <c r="O243" s="1564" t="str">
        <f t="shared" si="70"/>
        <v/>
      </c>
      <c r="Q243" s="1564" t="str">
        <f t="shared" si="71"/>
        <v/>
      </c>
      <c r="S243" s="1564" t="str">
        <f t="shared" si="72"/>
        <v/>
      </c>
      <c r="U243" s="1564" t="str">
        <f t="shared" si="73"/>
        <v/>
      </c>
      <c r="W243" s="1564" t="str">
        <f t="shared" si="74"/>
        <v/>
      </c>
      <c r="Y243" s="1564" t="str">
        <f t="shared" si="75"/>
        <v/>
      </c>
      <c r="AA243" s="1564" t="str">
        <f t="shared" si="76"/>
        <v/>
      </c>
      <c r="AC243" s="1564" t="str">
        <f t="shared" si="77"/>
        <v/>
      </c>
      <c r="AE243" s="1564" t="str">
        <f t="shared" si="78"/>
        <v/>
      </c>
      <c r="AG243" s="1564" t="str">
        <f t="shared" si="79"/>
        <v/>
      </c>
      <c r="AI243" s="1564" t="str">
        <f t="shared" si="80"/>
        <v/>
      </c>
      <c r="AK243" s="1564" t="str">
        <f t="shared" si="81"/>
        <v/>
      </c>
      <c r="AM243" s="1564" t="str">
        <f t="shared" si="82"/>
        <v/>
      </c>
      <c r="AO243" s="1564" t="str">
        <f t="shared" si="83"/>
        <v/>
      </c>
      <c r="AQ243" s="1564" t="str">
        <f t="shared" si="84"/>
        <v/>
      </c>
    </row>
    <row r="244" spans="5:43">
      <c r="E244" s="1564" t="str">
        <f t="shared" si="86"/>
        <v/>
      </c>
      <c r="G244" s="1564" t="str">
        <f t="shared" si="86"/>
        <v/>
      </c>
      <c r="I244" s="1564" t="str">
        <f t="shared" si="67"/>
        <v/>
      </c>
      <c r="K244" s="1564" t="str">
        <f t="shared" si="68"/>
        <v/>
      </c>
      <c r="M244" s="1564" t="str">
        <f t="shared" si="69"/>
        <v/>
      </c>
      <c r="O244" s="1564" t="str">
        <f t="shared" si="70"/>
        <v/>
      </c>
      <c r="Q244" s="1564" t="str">
        <f t="shared" si="71"/>
        <v/>
      </c>
      <c r="S244" s="1564" t="str">
        <f t="shared" si="72"/>
        <v/>
      </c>
      <c r="U244" s="1564" t="str">
        <f t="shared" si="73"/>
        <v/>
      </c>
      <c r="W244" s="1564" t="str">
        <f t="shared" si="74"/>
        <v/>
      </c>
      <c r="Y244" s="1564" t="str">
        <f t="shared" si="75"/>
        <v/>
      </c>
      <c r="AA244" s="1564" t="str">
        <f t="shared" si="76"/>
        <v/>
      </c>
      <c r="AC244" s="1564" t="str">
        <f t="shared" si="77"/>
        <v/>
      </c>
      <c r="AE244" s="1564" t="str">
        <f t="shared" si="78"/>
        <v/>
      </c>
      <c r="AG244" s="1564" t="str">
        <f t="shared" si="79"/>
        <v/>
      </c>
      <c r="AI244" s="1564" t="str">
        <f t="shared" si="80"/>
        <v/>
      </c>
      <c r="AK244" s="1564" t="str">
        <f t="shared" si="81"/>
        <v/>
      </c>
      <c r="AM244" s="1564" t="str">
        <f t="shared" si="82"/>
        <v/>
      </c>
      <c r="AO244" s="1564" t="str">
        <f t="shared" si="83"/>
        <v/>
      </c>
      <c r="AQ244" s="1564" t="str">
        <f t="shared" si="84"/>
        <v/>
      </c>
    </row>
    <row r="245" spans="5:43">
      <c r="E245" s="1564" t="str">
        <f t="shared" si="86"/>
        <v/>
      </c>
      <c r="G245" s="1564" t="str">
        <f t="shared" si="86"/>
        <v/>
      </c>
      <c r="I245" s="1564" t="str">
        <f t="shared" si="67"/>
        <v/>
      </c>
      <c r="K245" s="1564" t="str">
        <f t="shared" si="68"/>
        <v/>
      </c>
      <c r="M245" s="1564" t="str">
        <f t="shared" si="69"/>
        <v/>
      </c>
      <c r="O245" s="1564" t="str">
        <f t="shared" si="70"/>
        <v/>
      </c>
      <c r="Q245" s="1564" t="str">
        <f t="shared" si="71"/>
        <v/>
      </c>
      <c r="S245" s="1564" t="str">
        <f t="shared" si="72"/>
        <v/>
      </c>
      <c r="U245" s="1564" t="str">
        <f t="shared" si="73"/>
        <v/>
      </c>
      <c r="W245" s="1564" t="str">
        <f t="shared" si="74"/>
        <v/>
      </c>
      <c r="Y245" s="1564" t="str">
        <f t="shared" si="75"/>
        <v/>
      </c>
      <c r="AA245" s="1564" t="str">
        <f t="shared" si="76"/>
        <v/>
      </c>
      <c r="AC245" s="1564" t="str">
        <f t="shared" si="77"/>
        <v/>
      </c>
      <c r="AE245" s="1564" t="str">
        <f t="shared" si="78"/>
        <v/>
      </c>
      <c r="AG245" s="1564" t="str">
        <f t="shared" si="79"/>
        <v/>
      </c>
      <c r="AI245" s="1564" t="str">
        <f t="shared" si="80"/>
        <v/>
      </c>
      <c r="AK245" s="1564" t="str">
        <f t="shared" si="81"/>
        <v/>
      </c>
      <c r="AM245" s="1564" t="str">
        <f t="shared" si="82"/>
        <v/>
      </c>
      <c r="AO245" s="1564" t="str">
        <f t="shared" si="83"/>
        <v/>
      </c>
      <c r="AQ245" s="1564" t="str">
        <f t="shared" si="84"/>
        <v/>
      </c>
    </row>
    <row r="246" spans="5:43">
      <c r="E246" s="1564" t="str">
        <f t="shared" si="86"/>
        <v/>
      </c>
      <c r="G246" s="1564" t="str">
        <f t="shared" si="86"/>
        <v/>
      </c>
      <c r="I246" s="1564" t="str">
        <f t="shared" si="67"/>
        <v/>
      </c>
      <c r="K246" s="1564" t="str">
        <f t="shared" si="68"/>
        <v/>
      </c>
      <c r="M246" s="1564" t="str">
        <f t="shared" si="69"/>
        <v/>
      </c>
      <c r="O246" s="1564" t="str">
        <f t="shared" si="70"/>
        <v/>
      </c>
      <c r="Q246" s="1564" t="str">
        <f t="shared" si="71"/>
        <v/>
      </c>
      <c r="S246" s="1564" t="str">
        <f t="shared" si="72"/>
        <v/>
      </c>
      <c r="U246" s="1564" t="str">
        <f t="shared" si="73"/>
        <v/>
      </c>
      <c r="W246" s="1564" t="str">
        <f t="shared" si="74"/>
        <v/>
      </c>
      <c r="Y246" s="1564" t="str">
        <f t="shared" si="75"/>
        <v/>
      </c>
      <c r="AA246" s="1564" t="str">
        <f t="shared" si="76"/>
        <v/>
      </c>
      <c r="AC246" s="1564" t="str">
        <f t="shared" si="77"/>
        <v/>
      </c>
      <c r="AE246" s="1564" t="str">
        <f t="shared" si="78"/>
        <v/>
      </c>
      <c r="AG246" s="1564" t="str">
        <f t="shared" si="79"/>
        <v/>
      </c>
      <c r="AI246" s="1564" t="str">
        <f t="shared" si="80"/>
        <v/>
      </c>
      <c r="AK246" s="1564" t="str">
        <f t="shared" si="81"/>
        <v/>
      </c>
      <c r="AM246" s="1564" t="str">
        <f t="shared" si="82"/>
        <v/>
      </c>
      <c r="AO246" s="1564" t="str">
        <f t="shared" si="83"/>
        <v/>
      </c>
      <c r="AQ246" s="1564" t="str">
        <f t="shared" si="84"/>
        <v/>
      </c>
    </row>
    <row r="247" spans="5:43">
      <c r="E247" s="1564" t="str">
        <f t="shared" si="86"/>
        <v/>
      </c>
      <c r="G247" s="1564" t="str">
        <f t="shared" si="86"/>
        <v/>
      </c>
      <c r="I247" s="1564" t="str">
        <f t="shared" si="67"/>
        <v/>
      </c>
      <c r="K247" s="1564" t="str">
        <f t="shared" si="68"/>
        <v/>
      </c>
      <c r="M247" s="1564" t="str">
        <f t="shared" si="69"/>
        <v/>
      </c>
      <c r="O247" s="1564" t="str">
        <f t="shared" si="70"/>
        <v/>
      </c>
      <c r="Q247" s="1564" t="str">
        <f t="shared" si="71"/>
        <v/>
      </c>
      <c r="S247" s="1564" t="str">
        <f t="shared" si="72"/>
        <v/>
      </c>
      <c r="U247" s="1564" t="str">
        <f t="shared" si="73"/>
        <v/>
      </c>
      <c r="W247" s="1564" t="str">
        <f t="shared" si="74"/>
        <v/>
      </c>
      <c r="Y247" s="1564" t="str">
        <f t="shared" si="75"/>
        <v/>
      </c>
      <c r="AA247" s="1564" t="str">
        <f t="shared" si="76"/>
        <v/>
      </c>
      <c r="AC247" s="1564" t="str">
        <f t="shared" si="77"/>
        <v/>
      </c>
      <c r="AE247" s="1564" t="str">
        <f t="shared" si="78"/>
        <v/>
      </c>
      <c r="AG247" s="1564" t="str">
        <f t="shared" si="79"/>
        <v/>
      </c>
      <c r="AI247" s="1564" t="str">
        <f t="shared" si="80"/>
        <v/>
      </c>
      <c r="AK247" s="1564" t="str">
        <f t="shared" si="81"/>
        <v/>
      </c>
      <c r="AM247" s="1564" t="str">
        <f t="shared" si="82"/>
        <v/>
      </c>
      <c r="AO247" s="1564" t="str">
        <f t="shared" si="83"/>
        <v/>
      </c>
      <c r="AQ247" s="1564" t="str">
        <f t="shared" si="84"/>
        <v/>
      </c>
    </row>
    <row r="248" spans="5:43">
      <c r="E248" s="1564" t="str">
        <f t="shared" si="86"/>
        <v/>
      </c>
      <c r="G248" s="1564" t="str">
        <f t="shared" si="86"/>
        <v/>
      </c>
      <c r="I248" s="1564" t="str">
        <f t="shared" si="67"/>
        <v/>
      </c>
      <c r="K248" s="1564" t="str">
        <f t="shared" si="68"/>
        <v/>
      </c>
      <c r="M248" s="1564" t="str">
        <f t="shared" si="69"/>
        <v/>
      </c>
      <c r="O248" s="1564" t="str">
        <f t="shared" si="70"/>
        <v/>
      </c>
      <c r="Q248" s="1564" t="str">
        <f t="shared" si="71"/>
        <v/>
      </c>
      <c r="S248" s="1564" t="str">
        <f t="shared" si="72"/>
        <v/>
      </c>
      <c r="U248" s="1564" t="str">
        <f t="shared" si="73"/>
        <v/>
      </c>
      <c r="W248" s="1564" t="str">
        <f t="shared" si="74"/>
        <v/>
      </c>
      <c r="Y248" s="1564" t="str">
        <f t="shared" si="75"/>
        <v/>
      </c>
      <c r="AA248" s="1564" t="str">
        <f t="shared" si="76"/>
        <v/>
      </c>
      <c r="AC248" s="1564" t="str">
        <f t="shared" si="77"/>
        <v/>
      </c>
      <c r="AE248" s="1564" t="str">
        <f t="shared" si="78"/>
        <v/>
      </c>
      <c r="AG248" s="1564" t="str">
        <f t="shared" si="79"/>
        <v/>
      </c>
      <c r="AI248" s="1564" t="str">
        <f t="shared" si="80"/>
        <v/>
      </c>
      <c r="AK248" s="1564" t="str">
        <f t="shared" si="81"/>
        <v/>
      </c>
      <c r="AM248" s="1564" t="str">
        <f t="shared" si="82"/>
        <v/>
      </c>
      <c r="AO248" s="1564" t="str">
        <f t="shared" si="83"/>
        <v/>
      </c>
      <c r="AQ248" s="1564" t="str">
        <f t="shared" si="84"/>
        <v/>
      </c>
    </row>
    <row r="249" spans="5:43">
      <c r="E249" s="1564" t="str">
        <f t="shared" si="86"/>
        <v/>
      </c>
      <c r="G249" s="1564" t="str">
        <f t="shared" si="86"/>
        <v/>
      </c>
      <c r="I249" s="1564" t="str">
        <f t="shared" si="67"/>
        <v/>
      </c>
      <c r="K249" s="1564" t="str">
        <f t="shared" si="68"/>
        <v/>
      </c>
      <c r="M249" s="1564" t="str">
        <f t="shared" si="69"/>
        <v/>
      </c>
      <c r="O249" s="1564" t="str">
        <f t="shared" si="70"/>
        <v/>
      </c>
      <c r="Q249" s="1564" t="str">
        <f t="shared" si="71"/>
        <v/>
      </c>
      <c r="S249" s="1564" t="str">
        <f t="shared" si="72"/>
        <v/>
      </c>
      <c r="U249" s="1564" t="str">
        <f t="shared" si="73"/>
        <v/>
      </c>
      <c r="W249" s="1564" t="str">
        <f t="shared" si="74"/>
        <v/>
      </c>
      <c r="Y249" s="1564" t="str">
        <f t="shared" si="75"/>
        <v/>
      </c>
      <c r="AA249" s="1564" t="str">
        <f t="shared" si="76"/>
        <v/>
      </c>
      <c r="AC249" s="1564" t="str">
        <f t="shared" si="77"/>
        <v/>
      </c>
      <c r="AE249" s="1564" t="str">
        <f t="shared" si="78"/>
        <v/>
      </c>
      <c r="AG249" s="1564" t="str">
        <f t="shared" si="79"/>
        <v/>
      </c>
      <c r="AI249" s="1564" t="str">
        <f t="shared" si="80"/>
        <v/>
      </c>
      <c r="AK249" s="1564" t="str">
        <f t="shared" si="81"/>
        <v/>
      </c>
      <c r="AM249" s="1564" t="str">
        <f t="shared" si="82"/>
        <v/>
      </c>
      <c r="AO249" s="1564" t="str">
        <f t="shared" si="83"/>
        <v/>
      </c>
      <c r="AQ249" s="1564" t="str">
        <f t="shared" si="84"/>
        <v/>
      </c>
    </row>
    <row r="250" spans="5:43">
      <c r="E250" s="1564" t="str">
        <f t="shared" si="86"/>
        <v/>
      </c>
      <c r="G250" s="1564" t="str">
        <f t="shared" si="86"/>
        <v/>
      </c>
      <c r="I250" s="1564" t="str">
        <f t="shared" si="67"/>
        <v/>
      </c>
      <c r="K250" s="1564" t="str">
        <f t="shared" si="68"/>
        <v/>
      </c>
      <c r="M250" s="1564" t="str">
        <f t="shared" si="69"/>
        <v/>
      </c>
      <c r="O250" s="1564" t="str">
        <f t="shared" si="70"/>
        <v/>
      </c>
      <c r="Q250" s="1564" t="str">
        <f t="shared" si="71"/>
        <v/>
      </c>
      <c r="S250" s="1564" t="str">
        <f t="shared" si="72"/>
        <v/>
      </c>
      <c r="U250" s="1564" t="str">
        <f t="shared" si="73"/>
        <v/>
      </c>
      <c r="W250" s="1564" t="str">
        <f t="shared" si="74"/>
        <v/>
      </c>
      <c r="Y250" s="1564" t="str">
        <f t="shared" si="75"/>
        <v/>
      </c>
      <c r="AA250" s="1564" t="str">
        <f t="shared" si="76"/>
        <v/>
      </c>
      <c r="AC250" s="1564" t="str">
        <f t="shared" si="77"/>
        <v/>
      </c>
      <c r="AE250" s="1564" t="str">
        <f t="shared" si="78"/>
        <v/>
      </c>
      <c r="AG250" s="1564" t="str">
        <f t="shared" si="79"/>
        <v/>
      </c>
      <c r="AI250" s="1564" t="str">
        <f t="shared" si="80"/>
        <v/>
      </c>
      <c r="AK250" s="1564" t="str">
        <f t="shared" si="81"/>
        <v/>
      </c>
      <c r="AM250" s="1564" t="str">
        <f t="shared" si="82"/>
        <v/>
      </c>
      <c r="AO250" s="1564" t="str">
        <f t="shared" si="83"/>
        <v/>
      </c>
      <c r="AQ250" s="1564" t="str">
        <f t="shared" si="84"/>
        <v/>
      </c>
    </row>
    <row r="251" spans="5:43">
      <c r="E251" s="1564" t="str">
        <f t="shared" si="86"/>
        <v/>
      </c>
      <c r="G251" s="1564" t="str">
        <f t="shared" si="86"/>
        <v/>
      </c>
      <c r="I251" s="1564" t="str">
        <f t="shared" si="67"/>
        <v/>
      </c>
      <c r="K251" s="1564" t="str">
        <f t="shared" si="68"/>
        <v/>
      </c>
      <c r="M251" s="1564" t="str">
        <f t="shared" si="69"/>
        <v/>
      </c>
      <c r="O251" s="1564" t="str">
        <f t="shared" si="70"/>
        <v/>
      </c>
      <c r="Q251" s="1564" t="str">
        <f t="shared" si="71"/>
        <v/>
      </c>
      <c r="S251" s="1564" t="str">
        <f t="shared" si="72"/>
        <v/>
      </c>
      <c r="U251" s="1564" t="str">
        <f t="shared" si="73"/>
        <v/>
      </c>
      <c r="W251" s="1564" t="str">
        <f t="shared" si="74"/>
        <v/>
      </c>
      <c r="Y251" s="1564" t="str">
        <f t="shared" si="75"/>
        <v/>
      </c>
      <c r="AA251" s="1564" t="str">
        <f t="shared" si="76"/>
        <v/>
      </c>
      <c r="AC251" s="1564" t="str">
        <f t="shared" si="77"/>
        <v/>
      </c>
      <c r="AE251" s="1564" t="str">
        <f t="shared" si="78"/>
        <v/>
      </c>
      <c r="AG251" s="1564" t="str">
        <f t="shared" si="79"/>
        <v/>
      </c>
      <c r="AI251" s="1564" t="str">
        <f t="shared" si="80"/>
        <v/>
      </c>
      <c r="AK251" s="1564" t="str">
        <f t="shared" si="81"/>
        <v/>
      </c>
      <c r="AM251" s="1564" t="str">
        <f t="shared" si="82"/>
        <v/>
      </c>
      <c r="AO251" s="1564" t="str">
        <f t="shared" si="83"/>
        <v/>
      </c>
      <c r="AQ251" s="1564" t="str">
        <f t="shared" si="84"/>
        <v/>
      </c>
    </row>
    <row r="252" spans="5:43">
      <c r="E252" s="1564" t="str">
        <f t="shared" si="86"/>
        <v/>
      </c>
      <c r="G252" s="1564" t="str">
        <f t="shared" si="86"/>
        <v/>
      </c>
      <c r="I252" s="1564" t="str">
        <f t="shared" si="67"/>
        <v/>
      </c>
      <c r="K252" s="1564" t="str">
        <f t="shared" si="68"/>
        <v/>
      </c>
      <c r="M252" s="1564" t="str">
        <f t="shared" si="69"/>
        <v/>
      </c>
      <c r="O252" s="1564" t="str">
        <f t="shared" si="70"/>
        <v/>
      </c>
      <c r="Q252" s="1564" t="str">
        <f t="shared" si="71"/>
        <v/>
      </c>
      <c r="S252" s="1564" t="str">
        <f t="shared" si="72"/>
        <v/>
      </c>
      <c r="U252" s="1564" t="str">
        <f t="shared" si="73"/>
        <v/>
      </c>
      <c r="W252" s="1564" t="str">
        <f t="shared" si="74"/>
        <v/>
      </c>
      <c r="Y252" s="1564" t="str">
        <f t="shared" si="75"/>
        <v/>
      </c>
      <c r="AA252" s="1564" t="str">
        <f t="shared" si="76"/>
        <v/>
      </c>
      <c r="AC252" s="1564" t="str">
        <f t="shared" si="77"/>
        <v/>
      </c>
      <c r="AE252" s="1564" t="str">
        <f t="shared" si="78"/>
        <v/>
      </c>
      <c r="AG252" s="1564" t="str">
        <f t="shared" si="79"/>
        <v/>
      </c>
      <c r="AI252" s="1564" t="str">
        <f t="shared" si="80"/>
        <v/>
      </c>
      <c r="AK252" s="1564" t="str">
        <f t="shared" si="81"/>
        <v/>
      </c>
      <c r="AM252" s="1564" t="str">
        <f t="shared" si="82"/>
        <v/>
      </c>
      <c r="AO252" s="1564" t="str">
        <f t="shared" si="83"/>
        <v/>
      </c>
      <c r="AQ252" s="1564" t="str">
        <f t="shared" si="84"/>
        <v/>
      </c>
    </row>
    <row r="253" spans="5:43">
      <c r="E253" s="1564" t="str">
        <f t="shared" ref="E253:G268" si="87">IF(OR($B253=0,D253=0),"",D253/$B253)</f>
        <v/>
      </c>
      <c r="G253" s="1564" t="str">
        <f t="shared" si="87"/>
        <v/>
      </c>
      <c r="I253" s="1564" t="str">
        <f t="shared" si="67"/>
        <v/>
      </c>
      <c r="K253" s="1564" t="str">
        <f t="shared" si="68"/>
        <v/>
      </c>
      <c r="M253" s="1564" t="str">
        <f t="shared" si="69"/>
        <v/>
      </c>
      <c r="O253" s="1564" t="str">
        <f t="shared" si="70"/>
        <v/>
      </c>
      <c r="Q253" s="1564" t="str">
        <f t="shared" si="71"/>
        <v/>
      </c>
      <c r="S253" s="1564" t="str">
        <f t="shared" si="72"/>
        <v/>
      </c>
      <c r="U253" s="1564" t="str">
        <f t="shared" si="73"/>
        <v/>
      </c>
      <c r="W253" s="1564" t="str">
        <f t="shared" si="74"/>
        <v/>
      </c>
      <c r="Y253" s="1564" t="str">
        <f t="shared" si="75"/>
        <v/>
      </c>
      <c r="AA253" s="1564" t="str">
        <f t="shared" si="76"/>
        <v/>
      </c>
      <c r="AC253" s="1564" t="str">
        <f t="shared" si="77"/>
        <v/>
      </c>
      <c r="AE253" s="1564" t="str">
        <f t="shared" si="78"/>
        <v/>
      </c>
      <c r="AG253" s="1564" t="str">
        <f t="shared" si="79"/>
        <v/>
      </c>
      <c r="AI253" s="1564" t="str">
        <f t="shared" si="80"/>
        <v/>
      </c>
      <c r="AK253" s="1564" t="str">
        <f t="shared" si="81"/>
        <v/>
      </c>
      <c r="AM253" s="1564" t="str">
        <f t="shared" si="82"/>
        <v/>
      </c>
      <c r="AO253" s="1564" t="str">
        <f t="shared" si="83"/>
        <v/>
      </c>
      <c r="AQ253" s="1564" t="str">
        <f t="shared" si="84"/>
        <v/>
      </c>
    </row>
    <row r="254" spans="5:43">
      <c r="E254" s="1564" t="str">
        <f t="shared" si="87"/>
        <v/>
      </c>
      <c r="G254" s="1564" t="str">
        <f t="shared" si="87"/>
        <v/>
      </c>
      <c r="I254" s="1564" t="str">
        <f t="shared" si="67"/>
        <v/>
      </c>
      <c r="K254" s="1564" t="str">
        <f t="shared" si="68"/>
        <v/>
      </c>
      <c r="M254" s="1564" t="str">
        <f t="shared" si="69"/>
        <v/>
      </c>
      <c r="O254" s="1564" t="str">
        <f t="shared" si="70"/>
        <v/>
      </c>
      <c r="Q254" s="1564" t="str">
        <f t="shared" si="71"/>
        <v/>
      </c>
      <c r="S254" s="1564" t="str">
        <f t="shared" si="72"/>
        <v/>
      </c>
      <c r="U254" s="1564" t="str">
        <f t="shared" si="73"/>
        <v/>
      </c>
      <c r="W254" s="1564" t="str">
        <f t="shared" si="74"/>
        <v/>
      </c>
      <c r="Y254" s="1564" t="str">
        <f t="shared" si="75"/>
        <v/>
      </c>
      <c r="AA254" s="1564" t="str">
        <f t="shared" si="76"/>
        <v/>
      </c>
      <c r="AC254" s="1564" t="str">
        <f t="shared" si="77"/>
        <v/>
      </c>
      <c r="AE254" s="1564" t="str">
        <f t="shared" si="78"/>
        <v/>
      </c>
      <c r="AG254" s="1564" t="str">
        <f t="shared" si="79"/>
        <v/>
      </c>
      <c r="AI254" s="1564" t="str">
        <f t="shared" si="80"/>
        <v/>
      </c>
      <c r="AK254" s="1564" t="str">
        <f t="shared" si="81"/>
        <v/>
      </c>
      <c r="AM254" s="1564" t="str">
        <f t="shared" si="82"/>
        <v/>
      </c>
      <c r="AO254" s="1564" t="str">
        <f t="shared" si="83"/>
        <v/>
      </c>
      <c r="AQ254" s="1564" t="str">
        <f t="shared" si="84"/>
        <v/>
      </c>
    </row>
    <row r="255" spans="5:43">
      <c r="E255" s="1564" t="str">
        <f t="shared" si="87"/>
        <v/>
      </c>
      <c r="G255" s="1564" t="str">
        <f t="shared" si="87"/>
        <v/>
      </c>
      <c r="I255" s="1564" t="str">
        <f t="shared" si="67"/>
        <v/>
      </c>
      <c r="K255" s="1564" t="str">
        <f t="shared" si="68"/>
        <v/>
      </c>
      <c r="M255" s="1564" t="str">
        <f t="shared" si="69"/>
        <v/>
      </c>
      <c r="O255" s="1564" t="str">
        <f t="shared" si="70"/>
        <v/>
      </c>
      <c r="Q255" s="1564" t="str">
        <f t="shared" si="71"/>
        <v/>
      </c>
      <c r="S255" s="1564" t="str">
        <f t="shared" si="72"/>
        <v/>
      </c>
      <c r="U255" s="1564" t="str">
        <f t="shared" si="73"/>
        <v/>
      </c>
      <c r="W255" s="1564" t="str">
        <f t="shared" si="74"/>
        <v/>
      </c>
      <c r="Y255" s="1564" t="str">
        <f t="shared" si="75"/>
        <v/>
      </c>
      <c r="AA255" s="1564" t="str">
        <f t="shared" si="76"/>
        <v/>
      </c>
      <c r="AC255" s="1564" t="str">
        <f t="shared" si="77"/>
        <v/>
      </c>
      <c r="AE255" s="1564" t="str">
        <f t="shared" si="78"/>
        <v/>
      </c>
      <c r="AG255" s="1564" t="str">
        <f t="shared" si="79"/>
        <v/>
      </c>
      <c r="AI255" s="1564" t="str">
        <f t="shared" si="80"/>
        <v/>
      </c>
      <c r="AK255" s="1564" t="str">
        <f t="shared" si="81"/>
        <v/>
      </c>
      <c r="AM255" s="1564" t="str">
        <f t="shared" si="82"/>
        <v/>
      </c>
      <c r="AO255" s="1564" t="str">
        <f t="shared" si="83"/>
        <v/>
      </c>
      <c r="AQ255" s="1564" t="str">
        <f t="shared" si="84"/>
        <v/>
      </c>
    </row>
    <row r="256" spans="5:43">
      <c r="E256" s="1564" t="str">
        <f t="shared" si="87"/>
        <v/>
      </c>
      <c r="G256" s="1564" t="str">
        <f t="shared" si="87"/>
        <v/>
      </c>
      <c r="I256" s="1564" t="str">
        <f t="shared" si="67"/>
        <v/>
      </c>
      <c r="K256" s="1564" t="str">
        <f t="shared" si="68"/>
        <v/>
      </c>
      <c r="M256" s="1564" t="str">
        <f t="shared" si="69"/>
        <v/>
      </c>
      <c r="O256" s="1564" t="str">
        <f t="shared" si="70"/>
        <v/>
      </c>
      <c r="Q256" s="1564" t="str">
        <f t="shared" si="71"/>
        <v/>
      </c>
      <c r="S256" s="1564" t="str">
        <f t="shared" si="72"/>
        <v/>
      </c>
      <c r="U256" s="1564" t="str">
        <f t="shared" si="73"/>
        <v/>
      </c>
      <c r="W256" s="1564" t="str">
        <f t="shared" si="74"/>
        <v/>
      </c>
      <c r="Y256" s="1564" t="str">
        <f t="shared" si="75"/>
        <v/>
      </c>
      <c r="AA256" s="1564" t="str">
        <f t="shared" si="76"/>
        <v/>
      </c>
      <c r="AC256" s="1564" t="str">
        <f t="shared" si="77"/>
        <v/>
      </c>
      <c r="AE256" s="1564" t="str">
        <f t="shared" si="78"/>
        <v/>
      </c>
      <c r="AG256" s="1564" t="str">
        <f t="shared" si="79"/>
        <v/>
      </c>
      <c r="AI256" s="1564" t="str">
        <f t="shared" si="80"/>
        <v/>
      </c>
      <c r="AK256" s="1564" t="str">
        <f t="shared" si="81"/>
        <v/>
      </c>
      <c r="AM256" s="1564" t="str">
        <f t="shared" si="82"/>
        <v/>
      </c>
      <c r="AO256" s="1564" t="str">
        <f t="shared" si="83"/>
        <v/>
      </c>
      <c r="AQ256" s="1564" t="str">
        <f t="shared" si="84"/>
        <v/>
      </c>
    </row>
    <row r="257" spans="5:43">
      <c r="E257" s="1564" t="str">
        <f t="shared" si="87"/>
        <v/>
      </c>
      <c r="G257" s="1564" t="str">
        <f t="shared" si="87"/>
        <v/>
      </c>
      <c r="I257" s="1564" t="str">
        <f t="shared" si="67"/>
        <v/>
      </c>
      <c r="K257" s="1564" t="str">
        <f t="shared" si="68"/>
        <v/>
      </c>
      <c r="M257" s="1564" t="str">
        <f t="shared" si="69"/>
        <v/>
      </c>
      <c r="O257" s="1564" t="str">
        <f t="shared" si="70"/>
        <v/>
      </c>
      <c r="Q257" s="1564" t="str">
        <f t="shared" si="71"/>
        <v/>
      </c>
      <c r="S257" s="1564" t="str">
        <f t="shared" si="72"/>
        <v/>
      </c>
      <c r="U257" s="1564" t="str">
        <f t="shared" si="73"/>
        <v/>
      </c>
      <c r="W257" s="1564" t="str">
        <f t="shared" si="74"/>
        <v/>
      </c>
      <c r="Y257" s="1564" t="str">
        <f t="shared" si="75"/>
        <v/>
      </c>
      <c r="AA257" s="1564" t="str">
        <f t="shared" si="76"/>
        <v/>
      </c>
      <c r="AC257" s="1564" t="str">
        <f t="shared" si="77"/>
        <v/>
      </c>
      <c r="AE257" s="1564" t="str">
        <f t="shared" si="78"/>
        <v/>
      </c>
      <c r="AG257" s="1564" t="str">
        <f t="shared" si="79"/>
        <v/>
      </c>
      <c r="AI257" s="1564" t="str">
        <f t="shared" si="80"/>
        <v/>
      </c>
      <c r="AK257" s="1564" t="str">
        <f t="shared" si="81"/>
        <v/>
      </c>
      <c r="AM257" s="1564" t="str">
        <f t="shared" si="82"/>
        <v/>
      </c>
      <c r="AO257" s="1564" t="str">
        <f t="shared" si="83"/>
        <v/>
      </c>
      <c r="AQ257" s="1564" t="str">
        <f t="shared" si="84"/>
        <v/>
      </c>
    </row>
    <row r="258" spans="5:43">
      <c r="E258" s="1564" t="str">
        <f t="shared" si="87"/>
        <v/>
      </c>
      <c r="G258" s="1564" t="str">
        <f t="shared" si="87"/>
        <v/>
      </c>
      <c r="I258" s="1564" t="str">
        <f t="shared" si="67"/>
        <v/>
      </c>
      <c r="K258" s="1564" t="str">
        <f t="shared" si="68"/>
        <v/>
      </c>
      <c r="M258" s="1564" t="str">
        <f t="shared" si="69"/>
        <v/>
      </c>
      <c r="O258" s="1564" t="str">
        <f t="shared" si="70"/>
        <v/>
      </c>
      <c r="Q258" s="1564" t="str">
        <f t="shared" si="71"/>
        <v/>
      </c>
      <c r="S258" s="1564" t="str">
        <f t="shared" si="72"/>
        <v/>
      </c>
      <c r="U258" s="1564" t="str">
        <f t="shared" si="73"/>
        <v/>
      </c>
      <c r="W258" s="1564" t="str">
        <f t="shared" si="74"/>
        <v/>
      </c>
      <c r="Y258" s="1564" t="str">
        <f t="shared" si="75"/>
        <v/>
      </c>
      <c r="AA258" s="1564" t="str">
        <f t="shared" si="76"/>
        <v/>
      </c>
      <c r="AC258" s="1564" t="str">
        <f t="shared" si="77"/>
        <v/>
      </c>
      <c r="AE258" s="1564" t="str">
        <f t="shared" si="78"/>
        <v/>
      </c>
      <c r="AG258" s="1564" t="str">
        <f t="shared" si="79"/>
        <v/>
      </c>
      <c r="AI258" s="1564" t="str">
        <f t="shared" si="80"/>
        <v/>
      </c>
      <c r="AK258" s="1564" t="str">
        <f t="shared" si="81"/>
        <v/>
      </c>
      <c r="AM258" s="1564" t="str">
        <f t="shared" si="82"/>
        <v/>
      </c>
      <c r="AO258" s="1564" t="str">
        <f t="shared" si="83"/>
        <v/>
      </c>
      <c r="AQ258" s="1564" t="str">
        <f t="shared" si="84"/>
        <v/>
      </c>
    </row>
    <row r="259" spans="5:43">
      <c r="E259" s="1564" t="str">
        <f t="shared" si="87"/>
        <v/>
      </c>
      <c r="G259" s="1564" t="str">
        <f t="shared" si="87"/>
        <v/>
      </c>
      <c r="I259" s="1564" t="str">
        <f t="shared" si="67"/>
        <v/>
      </c>
      <c r="K259" s="1564" t="str">
        <f t="shared" si="68"/>
        <v/>
      </c>
      <c r="M259" s="1564" t="str">
        <f t="shared" si="69"/>
        <v/>
      </c>
      <c r="O259" s="1564" t="str">
        <f t="shared" si="70"/>
        <v/>
      </c>
      <c r="Q259" s="1564" t="str">
        <f t="shared" si="71"/>
        <v/>
      </c>
      <c r="S259" s="1564" t="str">
        <f t="shared" si="72"/>
        <v/>
      </c>
      <c r="U259" s="1564" t="str">
        <f t="shared" si="73"/>
        <v/>
      </c>
      <c r="W259" s="1564" t="str">
        <f t="shared" si="74"/>
        <v/>
      </c>
      <c r="Y259" s="1564" t="str">
        <f t="shared" si="75"/>
        <v/>
      </c>
      <c r="AA259" s="1564" t="str">
        <f t="shared" si="76"/>
        <v/>
      </c>
      <c r="AC259" s="1564" t="str">
        <f t="shared" si="77"/>
        <v/>
      </c>
      <c r="AE259" s="1564" t="str">
        <f t="shared" si="78"/>
        <v/>
      </c>
      <c r="AG259" s="1564" t="str">
        <f t="shared" si="79"/>
        <v/>
      </c>
      <c r="AI259" s="1564" t="str">
        <f t="shared" si="80"/>
        <v/>
      </c>
      <c r="AK259" s="1564" t="str">
        <f t="shared" si="81"/>
        <v/>
      </c>
      <c r="AM259" s="1564" t="str">
        <f t="shared" si="82"/>
        <v/>
      </c>
      <c r="AO259" s="1564" t="str">
        <f t="shared" si="83"/>
        <v/>
      </c>
      <c r="AQ259" s="1564" t="str">
        <f t="shared" si="84"/>
        <v/>
      </c>
    </row>
    <row r="260" spans="5:43">
      <c r="E260" s="1564" t="str">
        <f t="shared" si="87"/>
        <v/>
      </c>
      <c r="G260" s="1564" t="str">
        <f t="shared" si="87"/>
        <v/>
      </c>
      <c r="I260" s="1564" t="str">
        <f t="shared" si="67"/>
        <v/>
      </c>
      <c r="K260" s="1564" t="str">
        <f t="shared" si="68"/>
        <v/>
      </c>
      <c r="M260" s="1564" t="str">
        <f t="shared" si="69"/>
        <v/>
      </c>
      <c r="O260" s="1564" t="str">
        <f t="shared" si="70"/>
        <v/>
      </c>
      <c r="Q260" s="1564" t="str">
        <f t="shared" si="71"/>
        <v/>
      </c>
      <c r="S260" s="1564" t="str">
        <f t="shared" si="72"/>
        <v/>
      </c>
      <c r="U260" s="1564" t="str">
        <f t="shared" si="73"/>
        <v/>
      </c>
      <c r="W260" s="1564" t="str">
        <f t="shared" si="74"/>
        <v/>
      </c>
      <c r="Y260" s="1564" t="str">
        <f t="shared" si="75"/>
        <v/>
      </c>
      <c r="AA260" s="1564" t="str">
        <f t="shared" si="76"/>
        <v/>
      </c>
      <c r="AC260" s="1564" t="str">
        <f t="shared" si="77"/>
        <v/>
      </c>
      <c r="AE260" s="1564" t="str">
        <f t="shared" si="78"/>
        <v/>
      </c>
      <c r="AG260" s="1564" t="str">
        <f t="shared" si="79"/>
        <v/>
      </c>
      <c r="AI260" s="1564" t="str">
        <f t="shared" si="80"/>
        <v/>
      </c>
      <c r="AK260" s="1564" t="str">
        <f t="shared" si="81"/>
        <v/>
      </c>
      <c r="AM260" s="1564" t="str">
        <f t="shared" si="82"/>
        <v/>
      </c>
      <c r="AO260" s="1564" t="str">
        <f t="shared" si="83"/>
        <v/>
      </c>
      <c r="AQ260" s="1564" t="str">
        <f t="shared" si="84"/>
        <v/>
      </c>
    </row>
    <row r="261" spans="5:43">
      <c r="E261" s="1564" t="str">
        <f t="shared" si="87"/>
        <v/>
      </c>
      <c r="G261" s="1564" t="str">
        <f t="shared" si="87"/>
        <v/>
      </c>
      <c r="I261" s="1564" t="str">
        <f t="shared" si="67"/>
        <v/>
      </c>
      <c r="K261" s="1564" t="str">
        <f t="shared" si="68"/>
        <v/>
      </c>
      <c r="M261" s="1564" t="str">
        <f t="shared" si="69"/>
        <v/>
      </c>
      <c r="O261" s="1564" t="str">
        <f t="shared" si="70"/>
        <v/>
      </c>
      <c r="Q261" s="1564" t="str">
        <f t="shared" si="71"/>
        <v/>
      </c>
      <c r="S261" s="1564" t="str">
        <f t="shared" si="72"/>
        <v/>
      </c>
      <c r="U261" s="1564" t="str">
        <f t="shared" si="73"/>
        <v/>
      </c>
      <c r="W261" s="1564" t="str">
        <f t="shared" si="74"/>
        <v/>
      </c>
      <c r="Y261" s="1564" t="str">
        <f t="shared" si="75"/>
        <v/>
      </c>
      <c r="AA261" s="1564" t="str">
        <f t="shared" si="76"/>
        <v/>
      </c>
      <c r="AC261" s="1564" t="str">
        <f t="shared" si="77"/>
        <v/>
      </c>
      <c r="AE261" s="1564" t="str">
        <f t="shared" si="78"/>
        <v/>
      </c>
      <c r="AG261" s="1564" t="str">
        <f t="shared" si="79"/>
        <v/>
      </c>
      <c r="AI261" s="1564" t="str">
        <f t="shared" si="80"/>
        <v/>
      </c>
      <c r="AK261" s="1564" t="str">
        <f t="shared" si="81"/>
        <v/>
      </c>
      <c r="AM261" s="1564" t="str">
        <f t="shared" si="82"/>
        <v/>
      </c>
      <c r="AO261" s="1564" t="str">
        <f t="shared" si="83"/>
        <v/>
      </c>
      <c r="AQ261" s="1564" t="str">
        <f t="shared" si="84"/>
        <v/>
      </c>
    </row>
    <row r="262" spans="5:43">
      <c r="E262" s="1564" t="str">
        <f t="shared" si="87"/>
        <v/>
      </c>
      <c r="G262" s="1564" t="str">
        <f t="shared" si="87"/>
        <v/>
      </c>
      <c r="I262" s="1564" t="str">
        <f t="shared" si="67"/>
        <v/>
      </c>
      <c r="K262" s="1564" t="str">
        <f t="shared" si="68"/>
        <v/>
      </c>
      <c r="M262" s="1564" t="str">
        <f t="shared" si="69"/>
        <v/>
      </c>
      <c r="O262" s="1564" t="str">
        <f t="shared" si="70"/>
        <v/>
      </c>
      <c r="Q262" s="1564" t="str">
        <f t="shared" si="71"/>
        <v/>
      </c>
      <c r="S262" s="1564" t="str">
        <f t="shared" si="72"/>
        <v/>
      </c>
      <c r="U262" s="1564" t="str">
        <f t="shared" si="73"/>
        <v/>
      </c>
      <c r="W262" s="1564" t="str">
        <f t="shared" si="74"/>
        <v/>
      </c>
      <c r="Y262" s="1564" t="str">
        <f t="shared" si="75"/>
        <v/>
      </c>
      <c r="AA262" s="1564" t="str">
        <f t="shared" si="76"/>
        <v/>
      </c>
      <c r="AC262" s="1564" t="str">
        <f t="shared" si="77"/>
        <v/>
      </c>
      <c r="AE262" s="1564" t="str">
        <f t="shared" si="78"/>
        <v/>
      </c>
      <c r="AG262" s="1564" t="str">
        <f t="shared" si="79"/>
        <v/>
      </c>
      <c r="AI262" s="1564" t="str">
        <f t="shared" si="80"/>
        <v/>
      </c>
      <c r="AK262" s="1564" t="str">
        <f t="shared" si="81"/>
        <v/>
      </c>
      <c r="AM262" s="1564" t="str">
        <f t="shared" si="82"/>
        <v/>
      </c>
      <c r="AO262" s="1564" t="str">
        <f t="shared" si="83"/>
        <v/>
      </c>
      <c r="AQ262" s="1564" t="str">
        <f t="shared" si="84"/>
        <v/>
      </c>
    </row>
    <row r="263" spans="5:43">
      <c r="E263" s="1564" t="str">
        <f t="shared" si="87"/>
        <v/>
      </c>
      <c r="G263" s="1564" t="str">
        <f t="shared" si="87"/>
        <v/>
      </c>
      <c r="I263" s="1564" t="str">
        <f t="shared" si="67"/>
        <v/>
      </c>
      <c r="K263" s="1564" t="str">
        <f t="shared" si="68"/>
        <v/>
      </c>
      <c r="M263" s="1564" t="str">
        <f t="shared" si="69"/>
        <v/>
      </c>
      <c r="O263" s="1564" t="str">
        <f t="shared" si="70"/>
        <v/>
      </c>
      <c r="Q263" s="1564" t="str">
        <f t="shared" si="71"/>
        <v/>
      </c>
      <c r="S263" s="1564" t="str">
        <f t="shared" si="72"/>
        <v/>
      </c>
      <c r="U263" s="1564" t="str">
        <f t="shared" si="73"/>
        <v/>
      </c>
      <c r="W263" s="1564" t="str">
        <f t="shared" si="74"/>
        <v/>
      </c>
      <c r="Y263" s="1564" t="str">
        <f t="shared" si="75"/>
        <v/>
      </c>
      <c r="AA263" s="1564" t="str">
        <f t="shared" si="76"/>
        <v/>
      </c>
      <c r="AC263" s="1564" t="str">
        <f t="shared" si="77"/>
        <v/>
      </c>
      <c r="AE263" s="1564" t="str">
        <f t="shared" si="78"/>
        <v/>
      </c>
      <c r="AG263" s="1564" t="str">
        <f t="shared" si="79"/>
        <v/>
      </c>
      <c r="AI263" s="1564" t="str">
        <f t="shared" si="80"/>
        <v/>
      </c>
      <c r="AK263" s="1564" t="str">
        <f t="shared" si="81"/>
        <v/>
      </c>
      <c r="AM263" s="1564" t="str">
        <f t="shared" si="82"/>
        <v/>
      </c>
      <c r="AO263" s="1564" t="str">
        <f t="shared" si="83"/>
        <v/>
      </c>
      <c r="AQ263" s="1564" t="str">
        <f t="shared" si="84"/>
        <v/>
      </c>
    </row>
    <row r="264" spans="5:43">
      <c r="E264" s="1564" t="str">
        <f t="shared" si="87"/>
        <v/>
      </c>
      <c r="G264" s="1564" t="str">
        <f t="shared" si="87"/>
        <v/>
      </c>
      <c r="I264" s="1564" t="str">
        <f t="shared" si="67"/>
        <v/>
      </c>
      <c r="K264" s="1564" t="str">
        <f t="shared" si="68"/>
        <v/>
      </c>
      <c r="M264" s="1564" t="str">
        <f t="shared" si="69"/>
        <v/>
      </c>
      <c r="O264" s="1564" t="str">
        <f t="shared" si="70"/>
        <v/>
      </c>
      <c r="Q264" s="1564" t="str">
        <f t="shared" si="71"/>
        <v/>
      </c>
      <c r="S264" s="1564" t="str">
        <f t="shared" si="72"/>
        <v/>
      </c>
      <c r="U264" s="1564" t="str">
        <f t="shared" si="73"/>
        <v/>
      </c>
      <c r="W264" s="1564" t="str">
        <f t="shared" si="74"/>
        <v/>
      </c>
      <c r="Y264" s="1564" t="str">
        <f t="shared" si="75"/>
        <v/>
      </c>
      <c r="AA264" s="1564" t="str">
        <f t="shared" si="76"/>
        <v/>
      </c>
      <c r="AC264" s="1564" t="str">
        <f t="shared" si="77"/>
        <v/>
      </c>
      <c r="AE264" s="1564" t="str">
        <f t="shared" si="78"/>
        <v/>
      </c>
      <c r="AG264" s="1564" t="str">
        <f t="shared" si="79"/>
        <v/>
      </c>
      <c r="AI264" s="1564" t="str">
        <f t="shared" si="80"/>
        <v/>
      </c>
      <c r="AK264" s="1564" t="str">
        <f t="shared" si="81"/>
        <v/>
      </c>
      <c r="AM264" s="1564" t="str">
        <f t="shared" si="82"/>
        <v/>
      </c>
      <c r="AO264" s="1564" t="str">
        <f t="shared" si="83"/>
        <v/>
      </c>
      <c r="AQ264" s="1564" t="str">
        <f t="shared" si="84"/>
        <v/>
      </c>
    </row>
    <row r="265" spans="5:43">
      <c r="E265" s="1564" t="str">
        <f t="shared" si="87"/>
        <v/>
      </c>
      <c r="G265" s="1564" t="str">
        <f t="shared" si="87"/>
        <v/>
      </c>
      <c r="I265" s="1564" t="str">
        <f t="shared" si="67"/>
        <v/>
      </c>
      <c r="K265" s="1564" t="str">
        <f t="shared" si="68"/>
        <v/>
      </c>
      <c r="M265" s="1564" t="str">
        <f t="shared" si="69"/>
        <v/>
      </c>
      <c r="O265" s="1564" t="str">
        <f t="shared" si="70"/>
        <v/>
      </c>
      <c r="Q265" s="1564" t="str">
        <f t="shared" si="71"/>
        <v/>
      </c>
      <c r="S265" s="1564" t="str">
        <f t="shared" si="72"/>
        <v/>
      </c>
      <c r="U265" s="1564" t="str">
        <f t="shared" si="73"/>
        <v/>
      </c>
      <c r="W265" s="1564" t="str">
        <f t="shared" si="74"/>
        <v/>
      </c>
      <c r="Y265" s="1564" t="str">
        <f t="shared" si="75"/>
        <v/>
      </c>
      <c r="AA265" s="1564" t="str">
        <f t="shared" si="76"/>
        <v/>
      </c>
      <c r="AC265" s="1564" t="str">
        <f t="shared" si="77"/>
        <v/>
      </c>
      <c r="AE265" s="1564" t="str">
        <f t="shared" si="78"/>
        <v/>
      </c>
      <c r="AG265" s="1564" t="str">
        <f t="shared" si="79"/>
        <v/>
      </c>
      <c r="AI265" s="1564" t="str">
        <f t="shared" si="80"/>
        <v/>
      </c>
      <c r="AK265" s="1564" t="str">
        <f t="shared" si="81"/>
        <v/>
      </c>
      <c r="AM265" s="1564" t="str">
        <f t="shared" si="82"/>
        <v/>
      </c>
      <c r="AO265" s="1564" t="str">
        <f t="shared" si="83"/>
        <v/>
      </c>
      <c r="AQ265" s="1564" t="str">
        <f t="shared" si="84"/>
        <v/>
      </c>
    </row>
    <row r="266" spans="5:43">
      <c r="E266" s="1564" t="str">
        <f t="shared" si="87"/>
        <v/>
      </c>
      <c r="G266" s="1564" t="str">
        <f t="shared" si="87"/>
        <v/>
      </c>
      <c r="I266" s="1564" t="str">
        <f t="shared" si="67"/>
        <v/>
      </c>
      <c r="K266" s="1564" t="str">
        <f t="shared" si="68"/>
        <v/>
      </c>
      <c r="M266" s="1564" t="str">
        <f t="shared" si="69"/>
        <v/>
      </c>
      <c r="O266" s="1564" t="str">
        <f t="shared" si="70"/>
        <v/>
      </c>
      <c r="Q266" s="1564" t="str">
        <f t="shared" si="71"/>
        <v/>
      </c>
      <c r="S266" s="1564" t="str">
        <f t="shared" si="72"/>
        <v/>
      </c>
      <c r="U266" s="1564" t="str">
        <f t="shared" si="73"/>
        <v/>
      </c>
      <c r="W266" s="1564" t="str">
        <f t="shared" si="74"/>
        <v/>
      </c>
      <c r="Y266" s="1564" t="str">
        <f t="shared" si="75"/>
        <v/>
      </c>
      <c r="AA266" s="1564" t="str">
        <f t="shared" si="76"/>
        <v/>
      </c>
      <c r="AC266" s="1564" t="str">
        <f t="shared" si="77"/>
        <v/>
      </c>
      <c r="AE266" s="1564" t="str">
        <f t="shared" si="78"/>
        <v/>
      </c>
      <c r="AG266" s="1564" t="str">
        <f t="shared" si="79"/>
        <v/>
      </c>
      <c r="AI266" s="1564" t="str">
        <f t="shared" si="80"/>
        <v/>
      </c>
      <c r="AK266" s="1564" t="str">
        <f t="shared" si="81"/>
        <v/>
      </c>
      <c r="AM266" s="1564" t="str">
        <f t="shared" si="82"/>
        <v/>
      </c>
      <c r="AO266" s="1564" t="str">
        <f t="shared" si="83"/>
        <v/>
      </c>
      <c r="AQ266" s="1564" t="str">
        <f t="shared" si="84"/>
        <v/>
      </c>
    </row>
    <row r="267" spans="5:43">
      <c r="E267" s="1564" t="str">
        <f t="shared" si="87"/>
        <v/>
      </c>
      <c r="G267" s="1564" t="str">
        <f t="shared" si="87"/>
        <v/>
      </c>
      <c r="I267" s="1564" t="str">
        <f t="shared" si="67"/>
        <v/>
      </c>
      <c r="K267" s="1564" t="str">
        <f t="shared" si="68"/>
        <v/>
      </c>
      <c r="M267" s="1564" t="str">
        <f t="shared" si="69"/>
        <v/>
      </c>
      <c r="O267" s="1564" t="str">
        <f t="shared" si="70"/>
        <v/>
      </c>
      <c r="Q267" s="1564" t="str">
        <f t="shared" si="71"/>
        <v/>
      </c>
      <c r="S267" s="1564" t="str">
        <f t="shared" si="72"/>
        <v/>
      </c>
      <c r="U267" s="1564" t="str">
        <f t="shared" si="73"/>
        <v/>
      </c>
      <c r="W267" s="1564" t="str">
        <f t="shared" si="74"/>
        <v/>
      </c>
      <c r="Y267" s="1564" t="str">
        <f t="shared" si="75"/>
        <v/>
      </c>
      <c r="AA267" s="1564" t="str">
        <f t="shared" si="76"/>
        <v/>
      </c>
      <c r="AC267" s="1564" t="str">
        <f t="shared" si="77"/>
        <v/>
      </c>
      <c r="AE267" s="1564" t="str">
        <f t="shared" si="78"/>
        <v/>
      </c>
      <c r="AG267" s="1564" t="str">
        <f t="shared" si="79"/>
        <v/>
      </c>
      <c r="AI267" s="1564" t="str">
        <f t="shared" si="80"/>
        <v/>
      </c>
      <c r="AK267" s="1564" t="str">
        <f t="shared" si="81"/>
        <v/>
      </c>
      <c r="AM267" s="1564" t="str">
        <f t="shared" si="82"/>
        <v/>
      </c>
      <c r="AO267" s="1564" t="str">
        <f t="shared" si="83"/>
        <v/>
      </c>
      <c r="AQ267" s="1564" t="str">
        <f t="shared" si="84"/>
        <v/>
      </c>
    </row>
    <row r="268" spans="5:43">
      <c r="E268" s="1564" t="str">
        <f t="shared" si="87"/>
        <v/>
      </c>
      <c r="G268" s="1564" t="str">
        <f t="shared" si="87"/>
        <v/>
      </c>
      <c r="I268" s="1564" t="str">
        <f t="shared" si="67"/>
        <v/>
      </c>
      <c r="K268" s="1564" t="str">
        <f t="shared" si="68"/>
        <v/>
      </c>
      <c r="M268" s="1564" t="str">
        <f t="shared" si="69"/>
        <v/>
      </c>
      <c r="O268" s="1564" t="str">
        <f t="shared" si="70"/>
        <v/>
      </c>
      <c r="Q268" s="1564" t="str">
        <f t="shared" si="71"/>
        <v/>
      </c>
      <c r="S268" s="1564" t="str">
        <f t="shared" si="72"/>
        <v/>
      </c>
      <c r="U268" s="1564" t="str">
        <f t="shared" si="73"/>
        <v/>
      </c>
      <c r="W268" s="1564" t="str">
        <f t="shared" si="74"/>
        <v/>
      </c>
      <c r="Y268" s="1564" t="str">
        <f t="shared" si="75"/>
        <v/>
      </c>
      <c r="AA268" s="1564" t="str">
        <f t="shared" si="76"/>
        <v/>
      </c>
      <c r="AC268" s="1564" t="str">
        <f t="shared" si="77"/>
        <v/>
      </c>
      <c r="AE268" s="1564" t="str">
        <f t="shared" si="78"/>
        <v/>
      </c>
      <c r="AG268" s="1564" t="str">
        <f t="shared" si="79"/>
        <v/>
      </c>
      <c r="AI268" s="1564" t="str">
        <f t="shared" si="80"/>
        <v/>
      </c>
      <c r="AK268" s="1564" t="str">
        <f t="shared" si="81"/>
        <v/>
      </c>
      <c r="AM268" s="1564" t="str">
        <f t="shared" si="82"/>
        <v/>
      </c>
      <c r="AO268" s="1564" t="str">
        <f t="shared" si="83"/>
        <v/>
      </c>
      <c r="AQ268" s="1564" t="str">
        <f t="shared" si="84"/>
        <v/>
      </c>
    </row>
    <row r="269" spans="5:43">
      <c r="E269" s="1564" t="str">
        <f t="shared" ref="E269:G284" si="88">IF(OR($B269=0,D269=0),"",D269/$B269)</f>
        <v/>
      </c>
      <c r="G269" s="1564" t="str">
        <f t="shared" si="88"/>
        <v/>
      </c>
      <c r="I269" s="1564" t="str">
        <f t="shared" ref="I269:I300" si="89">IF(OR($B269=0,H269=0),"",H269/$B269)</f>
        <v/>
      </c>
      <c r="K269" s="1564" t="str">
        <f t="shared" ref="K269:K300" si="90">IF(OR($B269=0,J269=0),"",J269/$B269)</f>
        <v/>
      </c>
      <c r="M269" s="1564" t="str">
        <f t="shared" ref="M269:M300" si="91">IF(OR($B269=0,L269=0),"",L269/$B269)</f>
        <v/>
      </c>
      <c r="O269" s="1564" t="str">
        <f t="shared" ref="O269:O300" si="92">IF(OR($B269=0,N269=0),"",N269/$B269)</f>
        <v/>
      </c>
      <c r="Q269" s="1564" t="str">
        <f t="shared" ref="Q269:Q300" si="93">IF(OR($B269=0,P269=0),"",P269/$B269)</f>
        <v/>
      </c>
      <c r="S269" s="1564" t="str">
        <f t="shared" ref="S269:S300" si="94">IF(OR($B269=0,R269=0),"",R269/$B269)</f>
        <v/>
      </c>
      <c r="U269" s="1564" t="str">
        <f t="shared" ref="U269:U300" si="95">IF(OR($B269=0,T269=0),"",T269/$B269)</f>
        <v/>
      </c>
      <c r="W269" s="1564" t="str">
        <f t="shared" ref="W269:W300" si="96">IF(OR($B269=0,V269=0),"",V269/$B269)</f>
        <v/>
      </c>
      <c r="Y269" s="1564" t="str">
        <f t="shared" ref="Y269:Y300" si="97">IF(OR($B269=0,X269=0),"",X269/$B269)</f>
        <v/>
      </c>
      <c r="AA269" s="1564" t="str">
        <f t="shared" ref="AA269:AA300" si="98">IF(OR($B269=0,Z269=0),"",Z269/$B269)</f>
        <v/>
      </c>
      <c r="AC269" s="1564" t="str">
        <f t="shared" ref="AC269:AC300" si="99">IF(OR($B269=0,AB269=0),"",AB269/$B269)</f>
        <v/>
      </c>
      <c r="AE269" s="1564" t="str">
        <f t="shared" ref="AE269:AE300" si="100">IF(OR($B269=0,AD269=0),"",AD269/$B269)</f>
        <v/>
      </c>
      <c r="AG269" s="1564" t="str">
        <f t="shared" ref="AG269:AG300" si="101">IF(OR($B269=0,AF269=0),"",AF269/$B269)</f>
        <v/>
      </c>
      <c r="AI269" s="1564" t="str">
        <f t="shared" ref="AI269:AI300" si="102">IF(OR($B269=0,AH269=0),"",AH269/$B269)</f>
        <v/>
      </c>
      <c r="AK269" s="1564" t="str">
        <f t="shared" ref="AK269:AK300" si="103">IF(OR($B269=0,AJ269=0),"",AJ269/$B269)</f>
        <v/>
      </c>
      <c r="AM269" s="1564" t="str">
        <f t="shared" ref="AM269:AM300" si="104">IF(OR($B269=0,AL269=0),"",AL269/$B269)</f>
        <v/>
      </c>
      <c r="AO269" s="1564" t="str">
        <f t="shared" ref="AO269:AO300" si="105">IF(OR($B269=0,AN269=0),"",AN269/$B269)</f>
        <v/>
      </c>
      <c r="AQ269" s="1564" t="str">
        <f t="shared" ref="AQ269:AQ300" si="106">IF(OR($B269=0,AP269=0),"",AP269/$B269)</f>
        <v/>
      </c>
    </row>
    <row r="270" spans="5:43">
      <c r="E270" s="1564" t="str">
        <f t="shared" si="88"/>
        <v/>
      </c>
      <c r="G270" s="1564" t="str">
        <f t="shared" si="88"/>
        <v/>
      </c>
      <c r="I270" s="1564" t="str">
        <f t="shared" si="89"/>
        <v/>
      </c>
      <c r="K270" s="1564" t="str">
        <f t="shared" si="90"/>
        <v/>
      </c>
      <c r="M270" s="1564" t="str">
        <f t="shared" si="91"/>
        <v/>
      </c>
      <c r="O270" s="1564" t="str">
        <f t="shared" si="92"/>
        <v/>
      </c>
      <c r="Q270" s="1564" t="str">
        <f t="shared" si="93"/>
        <v/>
      </c>
      <c r="S270" s="1564" t="str">
        <f t="shared" si="94"/>
        <v/>
      </c>
      <c r="U270" s="1564" t="str">
        <f t="shared" si="95"/>
        <v/>
      </c>
      <c r="W270" s="1564" t="str">
        <f t="shared" si="96"/>
        <v/>
      </c>
      <c r="Y270" s="1564" t="str">
        <f t="shared" si="97"/>
        <v/>
      </c>
      <c r="AA270" s="1564" t="str">
        <f t="shared" si="98"/>
        <v/>
      </c>
      <c r="AC270" s="1564" t="str">
        <f t="shared" si="99"/>
        <v/>
      </c>
      <c r="AE270" s="1564" t="str">
        <f t="shared" si="100"/>
        <v/>
      </c>
      <c r="AG270" s="1564" t="str">
        <f t="shared" si="101"/>
        <v/>
      </c>
      <c r="AI270" s="1564" t="str">
        <f t="shared" si="102"/>
        <v/>
      </c>
      <c r="AK270" s="1564" t="str">
        <f t="shared" si="103"/>
        <v/>
      </c>
      <c r="AM270" s="1564" t="str">
        <f t="shared" si="104"/>
        <v/>
      </c>
      <c r="AO270" s="1564" t="str">
        <f t="shared" si="105"/>
        <v/>
      </c>
      <c r="AQ270" s="1564" t="str">
        <f t="shared" si="106"/>
        <v/>
      </c>
    </row>
    <row r="271" spans="5:43">
      <c r="E271" s="1564" t="str">
        <f t="shared" si="88"/>
        <v/>
      </c>
      <c r="G271" s="1564" t="str">
        <f t="shared" si="88"/>
        <v/>
      </c>
      <c r="I271" s="1564" t="str">
        <f t="shared" si="89"/>
        <v/>
      </c>
      <c r="K271" s="1564" t="str">
        <f t="shared" si="90"/>
        <v/>
      </c>
      <c r="M271" s="1564" t="str">
        <f t="shared" si="91"/>
        <v/>
      </c>
      <c r="O271" s="1564" t="str">
        <f t="shared" si="92"/>
        <v/>
      </c>
      <c r="Q271" s="1564" t="str">
        <f t="shared" si="93"/>
        <v/>
      </c>
      <c r="S271" s="1564" t="str">
        <f t="shared" si="94"/>
        <v/>
      </c>
      <c r="U271" s="1564" t="str">
        <f t="shared" si="95"/>
        <v/>
      </c>
      <c r="W271" s="1564" t="str">
        <f t="shared" si="96"/>
        <v/>
      </c>
      <c r="Y271" s="1564" t="str">
        <f t="shared" si="97"/>
        <v/>
      </c>
      <c r="AA271" s="1564" t="str">
        <f t="shared" si="98"/>
        <v/>
      </c>
      <c r="AC271" s="1564" t="str">
        <f t="shared" si="99"/>
        <v/>
      </c>
      <c r="AE271" s="1564" t="str">
        <f t="shared" si="100"/>
        <v/>
      </c>
      <c r="AG271" s="1564" t="str">
        <f t="shared" si="101"/>
        <v/>
      </c>
      <c r="AI271" s="1564" t="str">
        <f t="shared" si="102"/>
        <v/>
      </c>
      <c r="AK271" s="1564" t="str">
        <f t="shared" si="103"/>
        <v/>
      </c>
      <c r="AM271" s="1564" t="str">
        <f t="shared" si="104"/>
        <v/>
      </c>
      <c r="AO271" s="1564" t="str">
        <f t="shared" si="105"/>
        <v/>
      </c>
      <c r="AQ271" s="1564" t="str">
        <f t="shared" si="106"/>
        <v/>
      </c>
    </row>
    <row r="272" spans="5:43">
      <c r="E272" s="1564" t="str">
        <f t="shared" si="88"/>
        <v/>
      </c>
      <c r="G272" s="1564" t="str">
        <f t="shared" si="88"/>
        <v/>
      </c>
      <c r="I272" s="1564" t="str">
        <f t="shared" si="89"/>
        <v/>
      </c>
      <c r="K272" s="1564" t="str">
        <f t="shared" si="90"/>
        <v/>
      </c>
      <c r="M272" s="1564" t="str">
        <f t="shared" si="91"/>
        <v/>
      </c>
      <c r="O272" s="1564" t="str">
        <f t="shared" si="92"/>
        <v/>
      </c>
      <c r="Q272" s="1564" t="str">
        <f t="shared" si="93"/>
        <v/>
      </c>
      <c r="S272" s="1564" t="str">
        <f t="shared" si="94"/>
        <v/>
      </c>
      <c r="U272" s="1564" t="str">
        <f t="shared" si="95"/>
        <v/>
      </c>
      <c r="W272" s="1564" t="str">
        <f t="shared" si="96"/>
        <v/>
      </c>
      <c r="Y272" s="1564" t="str">
        <f t="shared" si="97"/>
        <v/>
      </c>
      <c r="AA272" s="1564" t="str">
        <f t="shared" si="98"/>
        <v/>
      </c>
      <c r="AC272" s="1564" t="str">
        <f t="shared" si="99"/>
        <v/>
      </c>
      <c r="AE272" s="1564" t="str">
        <f t="shared" si="100"/>
        <v/>
      </c>
      <c r="AG272" s="1564" t="str">
        <f t="shared" si="101"/>
        <v/>
      </c>
      <c r="AI272" s="1564" t="str">
        <f t="shared" si="102"/>
        <v/>
      </c>
      <c r="AK272" s="1564" t="str">
        <f t="shared" si="103"/>
        <v/>
      </c>
      <c r="AM272" s="1564" t="str">
        <f t="shared" si="104"/>
        <v/>
      </c>
      <c r="AO272" s="1564" t="str">
        <f t="shared" si="105"/>
        <v/>
      </c>
      <c r="AQ272" s="1564" t="str">
        <f t="shared" si="106"/>
        <v/>
      </c>
    </row>
    <row r="273" spans="5:43">
      <c r="E273" s="1564" t="str">
        <f t="shared" si="88"/>
        <v/>
      </c>
      <c r="G273" s="1564" t="str">
        <f t="shared" si="88"/>
        <v/>
      </c>
      <c r="I273" s="1564" t="str">
        <f t="shared" si="89"/>
        <v/>
      </c>
      <c r="K273" s="1564" t="str">
        <f t="shared" si="90"/>
        <v/>
      </c>
      <c r="M273" s="1564" t="str">
        <f t="shared" si="91"/>
        <v/>
      </c>
      <c r="O273" s="1564" t="str">
        <f t="shared" si="92"/>
        <v/>
      </c>
      <c r="Q273" s="1564" t="str">
        <f t="shared" si="93"/>
        <v/>
      </c>
      <c r="S273" s="1564" t="str">
        <f t="shared" si="94"/>
        <v/>
      </c>
      <c r="U273" s="1564" t="str">
        <f t="shared" si="95"/>
        <v/>
      </c>
      <c r="W273" s="1564" t="str">
        <f t="shared" si="96"/>
        <v/>
      </c>
      <c r="Y273" s="1564" t="str">
        <f t="shared" si="97"/>
        <v/>
      </c>
      <c r="AA273" s="1564" t="str">
        <f t="shared" si="98"/>
        <v/>
      </c>
      <c r="AC273" s="1564" t="str">
        <f t="shared" si="99"/>
        <v/>
      </c>
      <c r="AE273" s="1564" t="str">
        <f t="shared" si="100"/>
        <v/>
      </c>
      <c r="AG273" s="1564" t="str">
        <f t="shared" si="101"/>
        <v/>
      </c>
      <c r="AI273" s="1564" t="str">
        <f t="shared" si="102"/>
        <v/>
      </c>
      <c r="AK273" s="1564" t="str">
        <f t="shared" si="103"/>
        <v/>
      </c>
      <c r="AM273" s="1564" t="str">
        <f t="shared" si="104"/>
        <v/>
      </c>
      <c r="AO273" s="1564" t="str">
        <f t="shared" si="105"/>
        <v/>
      </c>
      <c r="AQ273" s="1564" t="str">
        <f t="shared" si="106"/>
        <v/>
      </c>
    </row>
    <row r="274" spans="5:43">
      <c r="E274" s="1564" t="str">
        <f t="shared" si="88"/>
        <v/>
      </c>
      <c r="G274" s="1564" t="str">
        <f t="shared" si="88"/>
        <v/>
      </c>
      <c r="I274" s="1564" t="str">
        <f t="shared" si="89"/>
        <v/>
      </c>
      <c r="K274" s="1564" t="str">
        <f t="shared" si="90"/>
        <v/>
      </c>
      <c r="M274" s="1564" t="str">
        <f t="shared" si="91"/>
        <v/>
      </c>
      <c r="O274" s="1564" t="str">
        <f t="shared" si="92"/>
        <v/>
      </c>
      <c r="Q274" s="1564" t="str">
        <f t="shared" si="93"/>
        <v/>
      </c>
      <c r="S274" s="1564" t="str">
        <f t="shared" si="94"/>
        <v/>
      </c>
      <c r="U274" s="1564" t="str">
        <f t="shared" si="95"/>
        <v/>
      </c>
      <c r="W274" s="1564" t="str">
        <f t="shared" si="96"/>
        <v/>
      </c>
      <c r="Y274" s="1564" t="str">
        <f t="shared" si="97"/>
        <v/>
      </c>
      <c r="AA274" s="1564" t="str">
        <f t="shared" si="98"/>
        <v/>
      </c>
      <c r="AC274" s="1564" t="str">
        <f t="shared" si="99"/>
        <v/>
      </c>
      <c r="AE274" s="1564" t="str">
        <f t="shared" si="100"/>
        <v/>
      </c>
      <c r="AG274" s="1564" t="str">
        <f t="shared" si="101"/>
        <v/>
      </c>
      <c r="AI274" s="1564" t="str">
        <f t="shared" si="102"/>
        <v/>
      </c>
      <c r="AK274" s="1564" t="str">
        <f t="shared" si="103"/>
        <v/>
      </c>
      <c r="AM274" s="1564" t="str">
        <f t="shared" si="104"/>
        <v/>
      </c>
      <c r="AO274" s="1564" t="str">
        <f t="shared" si="105"/>
        <v/>
      </c>
      <c r="AQ274" s="1564" t="str">
        <f t="shared" si="106"/>
        <v/>
      </c>
    </row>
    <row r="275" spans="5:43">
      <c r="E275" s="1564" t="str">
        <f t="shared" si="88"/>
        <v/>
      </c>
      <c r="G275" s="1564" t="str">
        <f t="shared" si="88"/>
        <v/>
      </c>
      <c r="I275" s="1564" t="str">
        <f t="shared" si="89"/>
        <v/>
      </c>
      <c r="K275" s="1564" t="str">
        <f t="shared" si="90"/>
        <v/>
      </c>
      <c r="M275" s="1564" t="str">
        <f t="shared" si="91"/>
        <v/>
      </c>
      <c r="O275" s="1564" t="str">
        <f t="shared" si="92"/>
        <v/>
      </c>
      <c r="Q275" s="1564" t="str">
        <f t="shared" si="93"/>
        <v/>
      </c>
      <c r="S275" s="1564" t="str">
        <f t="shared" si="94"/>
        <v/>
      </c>
      <c r="U275" s="1564" t="str">
        <f t="shared" si="95"/>
        <v/>
      </c>
      <c r="W275" s="1564" t="str">
        <f t="shared" si="96"/>
        <v/>
      </c>
      <c r="Y275" s="1564" t="str">
        <f t="shared" si="97"/>
        <v/>
      </c>
      <c r="AA275" s="1564" t="str">
        <f t="shared" si="98"/>
        <v/>
      </c>
      <c r="AC275" s="1564" t="str">
        <f t="shared" si="99"/>
        <v/>
      </c>
      <c r="AE275" s="1564" t="str">
        <f t="shared" si="100"/>
        <v/>
      </c>
      <c r="AG275" s="1564" t="str">
        <f t="shared" si="101"/>
        <v/>
      </c>
      <c r="AI275" s="1564" t="str">
        <f t="shared" si="102"/>
        <v/>
      </c>
      <c r="AK275" s="1564" t="str">
        <f t="shared" si="103"/>
        <v/>
      </c>
      <c r="AM275" s="1564" t="str">
        <f t="shared" si="104"/>
        <v/>
      </c>
      <c r="AO275" s="1564" t="str">
        <f t="shared" si="105"/>
        <v/>
      </c>
      <c r="AQ275" s="1564" t="str">
        <f t="shared" si="106"/>
        <v/>
      </c>
    </row>
    <row r="276" spans="5:43">
      <c r="E276" s="1564" t="str">
        <f t="shared" si="88"/>
        <v/>
      </c>
      <c r="G276" s="1564" t="str">
        <f t="shared" si="88"/>
        <v/>
      </c>
      <c r="I276" s="1564" t="str">
        <f t="shared" si="89"/>
        <v/>
      </c>
      <c r="K276" s="1564" t="str">
        <f t="shared" si="90"/>
        <v/>
      </c>
      <c r="M276" s="1564" t="str">
        <f t="shared" si="91"/>
        <v/>
      </c>
      <c r="O276" s="1564" t="str">
        <f t="shared" si="92"/>
        <v/>
      </c>
      <c r="Q276" s="1564" t="str">
        <f t="shared" si="93"/>
        <v/>
      </c>
      <c r="S276" s="1564" t="str">
        <f t="shared" si="94"/>
        <v/>
      </c>
      <c r="U276" s="1564" t="str">
        <f t="shared" si="95"/>
        <v/>
      </c>
      <c r="W276" s="1564" t="str">
        <f t="shared" si="96"/>
        <v/>
      </c>
      <c r="Y276" s="1564" t="str">
        <f t="shared" si="97"/>
        <v/>
      </c>
      <c r="AA276" s="1564" t="str">
        <f t="shared" si="98"/>
        <v/>
      </c>
      <c r="AC276" s="1564" t="str">
        <f t="shared" si="99"/>
        <v/>
      </c>
      <c r="AE276" s="1564" t="str">
        <f t="shared" si="100"/>
        <v/>
      </c>
      <c r="AG276" s="1564" t="str">
        <f t="shared" si="101"/>
        <v/>
      </c>
      <c r="AI276" s="1564" t="str">
        <f t="shared" si="102"/>
        <v/>
      </c>
      <c r="AK276" s="1564" t="str">
        <f t="shared" si="103"/>
        <v/>
      </c>
      <c r="AM276" s="1564" t="str">
        <f t="shared" si="104"/>
        <v/>
      </c>
      <c r="AO276" s="1564" t="str">
        <f t="shared" si="105"/>
        <v/>
      </c>
      <c r="AQ276" s="1564" t="str">
        <f t="shared" si="106"/>
        <v/>
      </c>
    </row>
    <row r="277" spans="5:43">
      <c r="E277" s="1564" t="str">
        <f t="shared" si="88"/>
        <v/>
      </c>
      <c r="G277" s="1564" t="str">
        <f t="shared" si="88"/>
        <v/>
      </c>
      <c r="I277" s="1564" t="str">
        <f t="shared" si="89"/>
        <v/>
      </c>
      <c r="K277" s="1564" t="str">
        <f t="shared" si="90"/>
        <v/>
      </c>
      <c r="M277" s="1564" t="str">
        <f t="shared" si="91"/>
        <v/>
      </c>
      <c r="O277" s="1564" t="str">
        <f t="shared" si="92"/>
        <v/>
      </c>
      <c r="Q277" s="1564" t="str">
        <f t="shared" si="93"/>
        <v/>
      </c>
      <c r="S277" s="1564" t="str">
        <f t="shared" si="94"/>
        <v/>
      </c>
      <c r="U277" s="1564" t="str">
        <f t="shared" si="95"/>
        <v/>
      </c>
      <c r="W277" s="1564" t="str">
        <f t="shared" si="96"/>
        <v/>
      </c>
      <c r="Y277" s="1564" t="str">
        <f t="shared" si="97"/>
        <v/>
      </c>
      <c r="AA277" s="1564" t="str">
        <f t="shared" si="98"/>
        <v/>
      </c>
      <c r="AC277" s="1564" t="str">
        <f t="shared" si="99"/>
        <v/>
      </c>
      <c r="AE277" s="1564" t="str">
        <f t="shared" si="100"/>
        <v/>
      </c>
      <c r="AG277" s="1564" t="str">
        <f t="shared" si="101"/>
        <v/>
      </c>
      <c r="AI277" s="1564" t="str">
        <f t="shared" si="102"/>
        <v/>
      </c>
      <c r="AK277" s="1564" t="str">
        <f t="shared" si="103"/>
        <v/>
      </c>
      <c r="AM277" s="1564" t="str">
        <f t="shared" si="104"/>
        <v/>
      </c>
      <c r="AO277" s="1564" t="str">
        <f t="shared" si="105"/>
        <v/>
      </c>
      <c r="AQ277" s="1564" t="str">
        <f t="shared" si="106"/>
        <v/>
      </c>
    </row>
    <row r="278" spans="5:43">
      <c r="E278" s="1564" t="str">
        <f t="shared" si="88"/>
        <v/>
      </c>
      <c r="G278" s="1564" t="str">
        <f t="shared" si="88"/>
        <v/>
      </c>
      <c r="I278" s="1564" t="str">
        <f t="shared" si="89"/>
        <v/>
      </c>
      <c r="K278" s="1564" t="str">
        <f t="shared" si="90"/>
        <v/>
      </c>
      <c r="M278" s="1564" t="str">
        <f t="shared" si="91"/>
        <v/>
      </c>
      <c r="O278" s="1564" t="str">
        <f t="shared" si="92"/>
        <v/>
      </c>
      <c r="Q278" s="1564" t="str">
        <f t="shared" si="93"/>
        <v/>
      </c>
      <c r="S278" s="1564" t="str">
        <f t="shared" si="94"/>
        <v/>
      </c>
      <c r="U278" s="1564" t="str">
        <f t="shared" si="95"/>
        <v/>
      </c>
      <c r="W278" s="1564" t="str">
        <f t="shared" si="96"/>
        <v/>
      </c>
      <c r="Y278" s="1564" t="str">
        <f t="shared" si="97"/>
        <v/>
      </c>
      <c r="AA278" s="1564" t="str">
        <f t="shared" si="98"/>
        <v/>
      </c>
      <c r="AC278" s="1564" t="str">
        <f t="shared" si="99"/>
        <v/>
      </c>
      <c r="AE278" s="1564" t="str">
        <f t="shared" si="100"/>
        <v/>
      </c>
      <c r="AG278" s="1564" t="str">
        <f t="shared" si="101"/>
        <v/>
      </c>
      <c r="AI278" s="1564" t="str">
        <f t="shared" si="102"/>
        <v/>
      </c>
      <c r="AK278" s="1564" t="str">
        <f t="shared" si="103"/>
        <v/>
      </c>
      <c r="AM278" s="1564" t="str">
        <f t="shared" si="104"/>
        <v/>
      </c>
      <c r="AO278" s="1564" t="str">
        <f t="shared" si="105"/>
        <v/>
      </c>
      <c r="AQ278" s="1564" t="str">
        <f t="shared" si="106"/>
        <v/>
      </c>
    </row>
    <row r="279" spans="5:43">
      <c r="E279" s="1564" t="str">
        <f t="shared" si="88"/>
        <v/>
      </c>
      <c r="G279" s="1564" t="str">
        <f t="shared" si="88"/>
        <v/>
      </c>
      <c r="I279" s="1564" t="str">
        <f t="shared" si="89"/>
        <v/>
      </c>
      <c r="K279" s="1564" t="str">
        <f t="shared" si="90"/>
        <v/>
      </c>
      <c r="M279" s="1564" t="str">
        <f t="shared" si="91"/>
        <v/>
      </c>
      <c r="O279" s="1564" t="str">
        <f t="shared" si="92"/>
        <v/>
      </c>
      <c r="Q279" s="1564" t="str">
        <f t="shared" si="93"/>
        <v/>
      </c>
      <c r="S279" s="1564" t="str">
        <f t="shared" si="94"/>
        <v/>
      </c>
      <c r="U279" s="1564" t="str">
        <f t="shared" si="95"/>
        <v/>
      </c>
      <c r="W279" s="1564" t="str">
        <f t="shared" si="96"/>
        <v/>
      </c>
      <c r="Y279" s="1564" t="str">
        <f t="shared" si="97"/>
        <v/>
      </c>
      <c r="AA279" s="1564" t="str">
        <f t="shared" si="98"/>
        <v/>
      </c>
      <c r="AC279" s="1564" t="str">
        <f t="shared" si="99"/>
        <v/>
      </c>
      <c r="AE279" s="1564" t="str">
        <f t="shared" si="100"/>
        <v/>
      </c>
      <c r="AG279" s="1564" t="str">
        <f t="shared" si="101"/>
        <v/>
      </c>
      <c r="AI279" s="1564" t="str">
        <f t="shared" si="102"/>
        <v/>
      </c>
      <c r="AK279" s="1564" t="str">
        <f t="shared" si="103"/>
        <v/>
      </c>
      <c r="AM279" s="1564" t="str">
        <f t="shared" si="104"/>
        <v/>
      </c>
      <c r="AO279" s="1564" t="str">
        <f t="shared" si="105"/>
        <v/>
      </c>
      <c r="AQ279" s="1564" t="str">
        <f t="shared" si="106"/>
        <v/>
      </c>
    </row>
    <row r="280" spans="5:43">
      <c r="E280" s="1564" t="str">
        <f t="shared" si="88"/>
        <v/>
      </c>
      <c r="G280" s="1564" t="str">
        <f t="shared" si="88"/>
        <v/>
      </c>
      <c r="I280" s="1564" t="str">
        <f t="shared" si="89"/>
        <v/>
      </c>
      <c r="K280" s="1564" t="str">
        <f t="shared" si="90"/>
        <v/>
      </c>
      <c r="M280" s="1564" t="str">
        <f t="shared" si="91"/>
        <v/>
      </c>
      <c r="O280" s="1564" t="str">
        <f t="shared" si="92"/>
        <v/>
      </c>
      <c r="Q280" s="1564" t="str">
        <f t="shared" si="93"/>
        <v/>
      </c>
      <c r="S280" s="1564" t="str">
        <f t="shared" si="94"/>
        <v/>
      </c>
      <c r="U280" s="1564" t="str">
        <f t="shared" si="95"/>
        <v/>
      </c>
      <c r="W280" s="1564" t="str">
        <f t="shared" si="96"/>
        <v/>
      </c>
      <c r="Y280" s="1564" t="str">
        <f t="shared" si="97"/>
        <v/>
      </c>
      <c r="AA280" s="1564" t="str">
        <f t="shared" si="98"/>
        <v/>
      </c>
      <c r="AC280" s="1564" t="str">
        <f t="shared" si="99"/>
        <v/>
      </c>
      <c r="AE280" s="1564" t="str">
        <f t="shared" si="100"/>
        <v/>
      </c>
      <c r="AG280" s="1564" t="str">
        <f t="shared" si="101"/>
        <v/>
      </c>
      <c r="AI280" s="1564" t="str">
        <f t="shared" si="102"/>
        <v/>
      </c>
      <c r="AK280" s="1564" t="str">
        <f t="shared" si="103"/>
        <v/>
      </c>
      <c r="AM280" s="1564" t="str">
        <f t="shared" si="104"/>
        <v/>
      </c>
      <c r="AO280" s="1564" t="str">
        <f t="shared" si="105"/>
        <v/>
      </c>
      <c r="AQ280" s="1564" t="str">
        <f t="shared" si="106"/>
        <v/>
      </c>
    </row>
    <row r="281" spans="5:43">
      <c r="E281" s="1564" t="str">
        <f t="shared" si="88"/>
        <v/>
      </c>
      <c r="G281" s="1564" t="str">
        <f t="shared" si="88"/>
        <v/>
      </c>
      <c r="I281" s="1564" t="str">
        <f t="shared" si="89"/>
        <v/>
      </c>
      <c r="K281" s="1564" t="str">
        <f t="shared" si="90"/>
        <v/>
      </c>
      <c r="M281" s="1564" t="str">
        <f t="shared" si="91"/>
        <v/>
      </c>
      <c r="O281" s="1564" t="str">
        <f t="shared" si="92"/>
        <v/>
      </c>
      <c r="Q281" s="1564" t="str">
        <f t="shared" si="93"/>
        <v/>
      </c>
      <c r="S281" s="1564" t="str">
        <f t="shared" si="94"/>
        <v/>
      </c>
      <c r="U281" s="1564" t="str">
        <f t="shared" si="95"/>
        <v/>
      </c>
      <c r="W281" s="1564" t="str">
        <f t="shared" si="96"/>
        <v/>
      </c>
      <c r="Y281" s="1564" t="str">
        <f t="shared" si="97"/>
        <v/>
      </c>
      <c r="AA281" s="1564" t="str">
        <f t="shared" si="98"/>
        <v/>
      </c>
      <c r="AC281" s="1564" t="str">
        <f t="shared" si="99"/>
        <v/>
      </c>
      <c r="AE281" s="1564" t="str">
        <f t="shared" si="100"/>
        <v/>
      </c>
      <c r="AG281" s="1564" t="str">
        <f t="shared" si="101"/>
        <v/>
      </c>
      <c r="AI281" s="1564" t="str">
        <f t="shared" si="102"/>
        <v/>
      </c>
      <c r="AK281" s="1564" t="str">
        <f t="shared" si="103"/>
        <v/>
      </c>
      <c r="AM281" s="1564" t="str">
        <f t="shared" si="104"/>
        <v/>
      </c>
      <c r="AO281" s="1564" t="str">
        <f t="shared" si="105"/>
        <v/>
      </c>
      <c r="AQ281" s="1564" t="str">
        <f t="shared" si="106"/>
        <v/>
      </c>
    </row>
    <row r="282" spans="5:43">
      <c r="E282" s="1564" t="str">
        <f t="shared" si="88"/>
        <v/>
      </c>
      <c r="G282" s="1564" t="str">
        <f t="shared" si="88"/>
        <v/>
      </c>
      <c r="I282" s="1564" t="str">
        <f t="shared" si="89"/>
        <v/>
      </c>
      <c r="K282" s="1564" t="str">
        <f t="shared" si="90"/>
        <v/>
      </c>
      <c r="M282" s="1564" t="str">
        <f t="shared" si="91"/>
        <v/>
      </c>
      <c r="O282" s="1564" t="str">
        <f t="shared" si="92"/>
        <v/>
      </c>
      <c r="Q282" s="1564" t="str">
        <f t="shared" si="93"/>
        <v/>
      </c>
      <c r="S282" s="1564" t="str">
        <f t="shared" si="94"/>
        <v/>
      </c>
      <c r="U282" s="1564" t="str">
        <f t="shared" si="95"/>
        <v/>
      </c>
      <c r="W282" s="1564" t="str">
        <f t="shared" si="96"/>
        <v/>
      </c>
      <c r="Y282" s="1564" t="str">
        <f t="shared" si="97"/>
        <v/>
      </c>
      <c r="AA282" s="1564" t="str">
        <f t="shared" si="98"/>
        <v/>
      </c>
      <c r="AC282" s="1564" t="str">
        <f t="shared" si="99"/>
        <v/>
      </c>
      <c r="AE282" s="1564" t="str">
        <f t="shared" si="100"/>
        <v/>
      </c>
      <c r="AG282" s="1564" t="str">
        <f t="shared" si="101"/>
        <v/>
      </c>
      <c r="AI282" s="1564" t="str">
        <f t="shared" si="102"/>
        <v/>
      </c>
      <c r="AK282" s="1564" t="str">
        <f t="shared" si="103"/>
        <v/>
      </c>
      <c r="AM282" s="1564" t="str">
        <f t="shared" si="104"/>
        <v/>
      </c>
      <c r="AO282" s="1564" t="str">
        <f t="shared" si="105"/>
        <v/>
      </c>
      <c r="AQ282" s="1564" t="str">
        <f t="shared" si="106"/>
        <v/>
      </c>
    </row>
    <row r="283" spans="5:43">
      <c r="E283" s="1564" t="str">
        <f t="shared" si="88"/>
        <v/>
      </c>
      <c r="G283" s="1564" t="str">
        <f t="shared" si="88"/>
        <v/>
      </c>
      <c r="I283" s="1564" t="str">
        <f t="shared" si="89"/>
        <v/>
      </c>
      <c r="K283" s="1564" t="str">
        <f t="shared" si="90"/>
        <v/>
      </c>
      <c r="M283" s="1564" t="str">
        <f t="shared" si="91"/>
        <v/>
      </c>
      <c r="O283" s="1564" t="str">
        <f t="shared" si="92"/>
        <v/>
      </c>
      <c r="Q283" s="1564" t="str">
        <f t="shared" si="93"/>
        <v/>
      </c>
      <c r="S283" s="1564" t="str">
        <f t="shared" si="94"/>
        <v/>
      </c>
      <c r="U283" s="1564" t="str">
        <f t="shared" si="95"/>
        <v/>
      </c>
      <c r="W283" s="1564" t="str">
        <f t="shared" si="96"/>
        <v/>
      </c>
      <c r="Y283" s="1564" t="str">
        <f t="shared" si="97"/>
        <v/>
      </c>
      <c r="AA283" s="1564" t="str">
        <f t="shared" si="98"/>
        <v/>
      </c>
      <c r="AC283" s="1564" t="str">
        <f t="shared" si="99"/>
        <v/>
      </c>
      <c r="AE283" s="1564" t="str">
        <f t="shared" si="100"/>
        <v/>
      </c>
      <c r="AG283" s="1564" t="str">
        <f t="shared" si="101"/>
        <v/>
      </c>
      <c r="AI283" s="1564" t="str">
        <f t="shared" si="102"/>
        <v/>
      </c>
      <c r="AK283" s="1564" t="str">
        <f t="shared" si="103"/>
        <v/>
      </c>
      <c r="AM283" s="1564" t="str">
        <f t="shared" si="104"/>
        <v/>
      </c>
      <c r="AO283" s="1564" t="str">
        <f t="shared" si="105"/>
        <v/>
      </c>
      <c r="AQ283" s="1564" t="str">
        <f t="shared" si="106"/>
        <v/>
      </c>
    </row>
    <row r="284" spans="5:43">
      <c r="E284" s="1564" t="str">
        <f t="shared" si="88"/>
        <v/>
      </c>
      <c r="G284" s="1564" t="str">
        <f t="shared" si="88"/>
        <v/>
      </c>
      <c r="I284" s="1564" t="str">
        <f t="shared" si="89"/>
        <v/>
      </c>
      <c r="K284" s="1564" t="str">
        <f t="shared" si="90"/>
        <v/>
      </c>
      <c r="M284" s="1564" t="str">
        <f t="shared" si="91"/>
        <v/>
      </c>
      <c r="O284" s="1564" t="str">
        <f t="shared" si="92"/>
        <v/>
      </c>
      <c r="Q284" s="1564" t="str">
        <f t="shared" si="93"/>
        <v/>
      </c>
      <c r="S284" s="1564" t="str">
        <f t="shared" si="94"/>
        <v/>
      </c>
      <c r="U284" s="1564" t="str">
        <f t="shared" si="95"/>
        <v/>
      </c>
      <c r="W284" s="1564" t="str">
        <f t="shared" si="96"/>
        <v/>
      </c>
      <c r="Y284" s="1564" t="str">
        <f t="shared" si="97"/>
        <v/>
      </c>
      <c r="AA284" s="1564" t="str">
        <f t="shared" si="98"/>
        <v/>
      </c>
      <c r="AC284" s="1564" t="str">
        <f t="shared" si="99"/>
        <v/>
      </c>
      <c r="AE284" s="1564" t="str">
        <f t="shared" si="100"/>
        <v/>
      </c>
      <c r="AG284" s="1564" t="str">
        <f t="shared" si="101"/>
        <v/>
      </c>
      <c r="AI284" s="1564" t="str">
        <f t="shared" si="102"/>
        <v/>
      </c>
      <c r="AK284" s="1564" t="str">
        <f t="shared" si="103"/>
        <v/>
      </c>
      <c r="AM284" s="1564" t="str">
        <f t="shared" si="104"/>
        <v/>
      </c>
      <c r="AO284" s="1564" t="str">
        <f t="shared" si="105"/>
        <v/>
      </c>
      <c r="AQ284" s="1564" t="str">
        <f t="shared" si="106"/>
        <v/>
      </c>
    </row>
    <row r="285" spans="5:43">
      <c r="E285" s="1564" t="str">
        <f t="shared" ref="E285:G300" si="107">IF(OR($B285=0,D285=0),"",D285/$B285)</f>
        <v/>
      </c>
      <c r="G285" s="1564" t="str">
        <f t="shared" si="107"/>
        <v/>
      </c>
      <c r="I285" s="1564" t="str">
        <f t="shared" si="89"/>
        <v/>
      </c>
      <c r="K285" s="1564" t="str">
        <f t="shared" si="90"/>
        <v/>
      </c>
      <c r="M285" s="1564" t="str">
        <f t="shared" si="91"/>
        <v/>
      </c>
      <c r="O285" s="1564" t="str">
        <f t="shared" si="92"/>
        <v/>
      </c>
      <c r="Q285" s="1564" t="str">
        <f t="shared" si="93"/>
        <v/>
      </c>
      <c r="S285" s="1564" t="str">
        <f t="shared" si="94"/>
        <v/>
      </c>
      <c r="U285" s="1564" t="str">
        <f t="shared" si="95"/>
        <v/>
      </c>
      <c r="W285" s="1564" t="str">
        <f t="shared" si="96"/>
        <v/>
      </c>
      <c r="Y285" s="1564" t="str">
        <f t="shared" si="97"/>
        <v/>
      </c>
      <c r="AA285" s="1564" t="str">
        <f t="shared" si="98"/>
        <v/>
      </c>
      <c r="AC285" s="1564" t="str">
        <f t="shared" si="99"/>
        <v/>
      </c>
      <c r="AE285" s="1564" t="str">
        <f t="shared" si="100"/>
        <v/>
      </c>
      <c r="AG285" s="1564" t="str">
        <f t="shared" si="101"/>
        <v/>
      </c>
      <c r="AI285" s="1564" t="str">
        <f t="shared" si="102"/>
        <v/>
      </c>
      <c r="AK285" s="1564" t="str">
        <f t="shared" si="103"/>
        <v/>
      </c>
      <c r="AM285" s="1564" t="str">
        <f t="shared" si="104"/>
        <v/>
      </c>
      <c r="AO285" s="1564" t="str">
        <f t="shared" si="105"/>
        <v/>
      </c>
      <c r="AQ285" s="1564" t="str">
        <f t="shared" si="106"/>
        <v/>
      </c>
    </row>
    <row r="286" spans="5:43">
      <c r="E286" s="1564" t="str">
        <f t="shared" si="107"/>
        <v/>
      </c>
      <c r="G286" s="1564" t="str">
        <f t="shared" si="107"/>
        <v/>
      </c>
      <c r="I286" s="1564" t="str">
        <f t="shared" si="89"/>
        <v/>
      </c>
      <c r="K286" s="1564" t="str">
        <f t="shared" si="90"/>
        <v/>
      </c>
      <c r="M286" s="1564" t="str">
        <f t="shared" si="91"/>
        <v/>
      </c>
      <c r="O286" s="1564" t="str">
        <f t="shared" si="92"/>
        <v/>
      </c>
      <c r="Q286" s="1564" t="str">
        <f t="shared" si="93"/>
        <v/>
      </c>
      <c r="S286" s="1564" t="str">
        <f t="shared" si="94"/>
        <v/>
      </c>
      <c r="U286" s="1564" t="str">
        <f t="shared" si="95"/>
        <v/>
      </c>
      <c r="W286" s="1564" t="str">
        <f t="shared" si="96"/>
        <v/>
      </c>
      <c r="Y286" s="1564" t="str">
        <f t="shared" si="97"/>
        <v/>
      </c>
      <c r="AA286" s="1564" t="str">
        <f t="shared" si="98"/>
        <v/>
      </c>
      <c r="AC286" s="1564" t="str">
        <f t="shared" si="99"/>
        <v/>
      </c>
      <c r="AE286" s="1564" t="str">
        <f t="shared" si="100"/>
        <v/>
      </c>
      <c r="AG286" s="1564" t="str">
        <f t="shared" si="101"/>
        <v/>
      </c>
      <c r="AI286" s="1564" t="str">
        <f t="shared" si="102"/>
        <v/>
      </c>
      <c r="AK286" s="1564" t="str">
        <f t="shared" si="103"/>
        <v/>
      </c>
      <c r="AM286" s="1564" t="str">
        <f t="shared" si="104"/>
        <v/>
      </c>
      <c r="AO286" s="1564" t="str">
        <f t="shared" si="105"/>
        <v/>
      </c>
      <c r="AQ286" s="1564" t="str">
        <f t="shared" si="106"/>
        <v/>
      </c>
    </row>
    <row r="287" spans="5:43">
      <c r="E287" s="1564" t="str">
        <f t="shared" si="107"/>
        <v/>
      </c>
      <c r="G287" s="1564" t="str">
        <f t="shared" si="107"/>
        <v/>
      </c>
      <c r="I287" s="1564" t="str">
        <f t="shared" si="89"/>
        <v/>
      </c>
      <c r="K287" s="1564" t="str">
        <f t="shared" si="90"/>
        <v/>
      </c>
      <c r="M287" s="1564" t="str">
        <f t="shared" si="91"/>
        <v/>
      </c>
      <c r="O287" s="1564" t="str">
        <f t="shared" si="92"/>
        <v/>
      </c>
      <c r="Q287" s="1564" t="str">
        <f t="shared" si="93"/>
        <v/>
      </c>
      <c r="S287" s="1564" t="str">
        <f t="shared" si="94"/>
        <v/>
      </c>
      <c r="U287" s="1564" t="str">
        <f t="shared" si="95"/>
        <v/>
      </c>
      <c r="W287" s="1564" t="str">
        <f t="shared" si="96"/>
        <v/>
      </c>
      <c r="Y287" s="1564" t="str">
        <f t="shared" si="97"/>
        <v/>
      </c>
      <c r="AA287" s="1564" t="str">
        <f t="shared" si="98"/>
        <v/>
      </c>
      <c r="AC287" s="1564" t="str">
        <f t="shared" si="99"/>
        <v/>
      </c>
      <c r="AE287" s="1564" t="str">
        <f t="shared" si="100"/>
        <v/>
      </c>
      <c r="AG287" s="1564" t="str">
        <f t="shared" si="101"/>
        <v/>
      </c>
      <c r="AI287" s="1564" t="str">
        <f t="shared" si="102"/>
        <v/>
      </c>
      <c r="AK287" s="1564" t="str">
        <f t="shared" si="103"/>
        <v/>
      </c>
      <c r="AM287" s="1564" t="str">
        <f t="shared" si="104"/>
        <v/>
      </c>
      <c r="AO287" s="1564" t="str">
        <f t="shared" si="105"/>
        <v/>
      </c>
      <c r="AQ287" s="1564" t="str">
        <f t="shared" si="106"/>
        <v/>
      </c>
    </row>
    <row r="288" spans="5:43">
      <c r="E288" s="1564" t="str">
        <f t="shared" si="107"/>
        <v/>
      </c>
      <c r="G288" s="1564" t="str">
        <f t="shared" si="107"/>
        <v/>
      </c>
      <c r="I288" s="1564" t="str">
        <f t="shared" si="89"/>
        <v/>
      </c>
      <c r="K288" s="1564" t="str">
        <f t="shared" si="90"/>
        <v/>
      </c>
      <c r="M288" s="1564" t="str">
        <f t="shared" si="91"/>
        <v/>
      </c>
      <c r="O288" s="1564" t="str">
        <f t="shared" si="92"/>
        <v/>
      </c>
      <c r="Q288" s="1564" t="str">
        <f t="shared" si="93"/>
        <v/>
      </c>
      <c r="S288" s="1564" t="str">
        <f t="shared" si="94"/>
        <v/>
      </c>
      <c r="U288" s="1564" t="str">
        <f t="shared" si="95"/>
        <v/>
      </c>
      <c r="W288" s="1564" t="str">
        <f t="shared" si="96"/>
        <v/>
      </c>
      <c r="Y288" s="1564" t="str">
        <f t="shared" si="97"/>
        <v/>
      </c>
      <c r="AA288" s="1564" t="str">
        <f t="shared" si="98"/>
        <v/>
      </c>
      <c r="AC288" s="1564" t="str">
        <f t="shared" si="99"/>
        <v/>
      </c>
      <c r="AE288" s="1564" t="str">
        <f t="shared" si="100"/>
        <v/>
      </c>
      <c r="AG288" s="1564" t="str">
        <f t="shared" si="101"/>
        <v/>
      </c>
      <c r="AI288" s="1564" t="str">
        <f t="shared" si="102"/>
        <v/>
      </c>
      <c r="AK288" s="1564" t="str">
        <f t="shared" si="103"/>
        <v/>
      </c>
      <c r="AM288" s="1564" t="str">
        <f t="shared" si="104"/>
        <v/>
      </c>
      <c r="AO288" s="1564" t="str">
        <f t="shared" si="105"/>
        <v/>
      </c>
      <c r="AQ288" s="1564" t="str">
        <f t="shared" si="106"/>
        <v/>
      </c>
    </row>
    <row r="289" spans="5:43">
      <c r="E289" s="1564" t="str">
        <f t="shared" si="107"/>
        <v/>
      </c>
      <c r="G289" s="1564" t="str">
        <f t="shared" si="107"/>
        <v/>
      </c>
      <c r="I289" s="1564" t="str">
        <f t="shared" si="89"/>
        <v/>
      </c>
      <c r="K289" s="1564" t="str">
        <f t="shared" si="90"/>
        <v/>
      </c>
      <c r="M289" s="1564" t="str">
        <f t="shared" si="91"/>
        <v/>
      </c>
      <c r="O289" s="1564" t="str">
        <f t="shared" si="92"/>
        <v/>
      </c>
      <c r="Q289" s="1564" t="str">
        <f t="shared" si="93"/>
        <v/>
      </c>
      <c r="S289" s="1564" t="str">
        <f t="shared" si="94"/>
        <v/>
      </c>
      <c r="U289" s="1564" t="str">
        <f t="shared" si="95"/>
        <v/>
      </c>
      <c r="W289" s="1564" t="str">
        <f t="shared" si="96"/>
        <v/>
      </c>
      <c r="Y289" s="1564" t="str">
        <f t="shared" si="97"/>
        <v/>
      </c>
      <c r="AA289" s="1564" t="str">
        <f t="shared" si="98"/>
        <v/>
      </c>
      <c r="AC289" s="1564" t="str">
        <f t="shared" si="99"/>
        <v/>
      </c>
      <c r="AE289" s="1564" t="str">
        <f t="shared" si="100"/>
        <v/>
      </c>
      <c r="AG289" s="1564" t="str">
        <f t="shared" si="101"/>
        <v/>
      </c>
      <c r="AI289" s="1564" t="str">
        <f t="shared" si="102"/>
        <v/>
      </c>
      <c r="AK289" s="1564" t="str">
        <f t="shared" si="103"/>
        <v/>
      </c>
      <c r="AM289" s="1564" t="str">
        <f t="shared" si="104"/>
        <v/>
      </c>
      <c r="AO289" s="1564" t="str">
        <f t="shared" si="105"/>
        <v/>
      </c>
      <c r="AQ289" s="1564" t="str">
        <f t="shared" si="106"/>
        <v/>
      </c>
    </row>
    <row r="290" spans="5:43">
      <c r="E290" s="1564" t="str">
        <f t="shared" si="107"/>
        <v/>
      </c>
      <c r="G290" s="1564" t="str">
        <f t="shared" si="107"/>
        <v/>
      </c>
      <c r="I290" s="1564" t="str">
        <f t="shared" si="89"/>
        <v/>
      </c>
      <c r="K290" s="1564" t="str">
        <f t="shared" si="90"/>
        <v/>
      </c>
      <c r="M290" s="1564" t="str">
        <f t="shared" si="91"/>
        <v/>
      </c>
      <c r="O290" s="1564" t="str">
        <f t="shared" si="92"/>
        <v/>
      </c>
      <c r="Q290" s="1564" t="str">
        <f t="shared" si="93"/>
        <v/>
      </c>
      <c r="S290" s="1564" t="str">
        <f t="shared" si="94"/>
        <v/>
      </c>
      <c r="U290" s="1564" t="str">
        <f t="shared" si="95"/>
        <v/>
      </c>
      <c r="W290" s="1564" t="str">
        <f t="shared" si="96"/>
        <v/>
      </c>
      <c r="Y290" s="1564" t="str">
        <f t="shared" si="97"/>
        <v/>
      </c>
      <c r="AA290" s="1564" t="str">
        <f t="shared" si="98"/>
        <v/>
      </c>
      <c r="AC290" s="1564" t="str">
        <f t="shared" si="99"/>
        <v/>
      </c>
      <c r="AE290" s="1564" t="str">
        <f t="shared" si="100"/>
        <v/>
      </c>
      <c r="AG290" s="1564" t="str">
        <f t="shared" si="101"/>
        <v/>
      </c>
      <c r="AI290" s="1564" t="str">
        <f t="shared" si="102"/>
        <v/>
      </c>
      <c r="AK290" s="1564" t="str">
        <f t="shared" si="103"/>
        <v/>
      </c>
      <c r="AM290" s="1564" t="str">
        <f t="shared" si="104"/>
        <v/>
      </c>
      <c r="AO290" s="1564" t="str">
        <f t="shared" si="105"/>
        <v/>
      </c>
      <c r="AQ290" s="1564" t="str">
        <f t="shared" si="106"/>
        <v/>
      </c>
    </row>
    <row r="291" spans="5:43">
      <c r="E291" s="1564" t="str">
        <f t="shared" si="107"/>
        <v/>
      </c>
      <c r="G291" s="1564" t="str">
        <f t="shared" si="107"/>
        <v/>
      </c>
      <c r="I291" s="1564" t="str">
        <f t="shared" si="89"/>
        <v/>
      </c>
      <c r="K291" s="1564" t="str">
        <f t="shared" si="90"/>
        <v/>
      </c>
      <c r="M291" s="1564" t="str">
        <f t="shared" si="91"/>
        <v/>
      </c>
      <c r="O291" s="1564" t="str">
        <f t="shared" si="92"/>
        <v/>
      </c>
      <c r="Q291" s="1564" t="str">
        <f t="shared" si="93"/>
        <v/>
      </c>
      <c r="S291" s="1564" t="str">
        <f t="shared" si="94"/>
        <v/>
      </c>
      <c r="U291" s="1564" t="str">
        <f t="shared" si="95"/>
        <v/>
      </c>
      <c r="W291" s="1564" t="str">
        <f t="shared" si="96"/>
        <v/>
      </c>
      <c r="Y291" s="1564" t="str">
        <f t="shared" si="97"/>
        <v/>
      </c>
      <c r="AA291" s="1564" t="str">
        <f t="shared" si="98"/>
        <v/>
      </c>
      <c r="AC291" s="1564" t="str">
        <f t="shared" si="99"/>
        <v/>
      </c>
      <c r="AE291" s="1564" t="str">
        <f t="shared" si="100"/>
        <v/>
      </c>
      <c r="AG291" s="1564" t="str">
        <f t="shared" si="101"/>
        <v/>
      </c>
      <c r="AI291" s="1564" t="str">
        <f t="shared" si="102"/>
        <v/>
      </c>
      <c r="AK291" s="1564" t="str">
        <f t="shared" si="103"/>
        <v/>
      </c>
      <c r="AM291" s="1564" t="str">
        <f t="shared" si="104"/>
        <v/>
      </c>
      <c r="AO291" s="1564" t="str">
        <f t="shared" si="105"/>
        <v/>
      </c>
      <c r="AQ291" s="1564" t="str">
        <f t="shared" si="106"/>
        <v/>
      </c>
    </row>
    <row r="292" spans="5:43">
      <c r="E292" s="1564" t="str">
        <f t="shared" si="107"/>
        <v/>
      </c>
      <c r="G292" s="1564" t="str">
        <f t="shared" si="107"/>
        <v/>
      </c>
      <c r="I292" s="1564" t="str">
        <f t="shared" si="89"/>
        <v/>
      </c>
      <c r="K292" s="1564" t="str">
        <f t="shared" si="90"/>
        <v/>
      </c>
      <c r="M292" s="1564" t="str">
        <f t="shared" si="91"/>
        <v/>
      </c>
      <c r="O292" s="1564" t="str">
        <f t="shared" si="92"/>
        <v/>
      </c>
      <c r="Q292" s="1564" t="str">
        <f t="shared" si="93"/>
        <v/>
      </c>
      <c r="S292" s="1564" t="str">
        <f t="shared" si="94"/>
        <v/>
      </c>
      <c r="U292" s="1564" t="str">
        <f t="shared" si="95"/>
        <v/>
      </c>
      <c r="W292" s="1564" t="str">
        <f t="shared" si="96"/>
        <v/>
      </c>
      <c r="Y292" s="1564" t="str">
        <f t="shared" si="97"/>
        <v/>
      </c>
      <c r="AA292" s="1564" t="str">
        <f t="shared" si="98"/>
        <v/>
      </c>
      <c r="AC292" s="1564" t="str">
        <f t="shared" si="99"/>
        <v/>
      </c>
      <c r="AE292" s="1564" t="str">
        <f t="shared" si="100"/>
        <v/>
      </c>
      <c r="AG292" s="1564" t="str">
        <f t="shared" si="101"/>
        <v/>
      </c>
      <c r="AI292" s="1564" t="str">
        <f t="shared" si="102"/>
        <v/>
      </c>
      <c r="AK292" s="1564" t="str">
        <f t="shared" si="103"/>
        <v/>
      </c>
      <c r="AM292" s="1564" t="str">
        <f t="shared" si="104"/>
        <v/>
      </c>
      <c r="AO292" s="1564" t="str">
        <f t="shared" si="105"/>
        <v/>
      </c>
      <c r="AQ292" s="1564" t="str">
        <f t="shared" si="106"/>
        <v/>
      </c>
    </row>
    <row r="293" spans="5:43">
      <c r="E293" s="1564" t="str">
        <f t="shared" si="107"/>
        <v/>
      </c>
      <c r="G293" s="1564" t="str">
        <f t="shared" si="107"/>
        <v/>
      </c>
      <c r="I293" s="1564" t="str">
        <f t="shared" si="89"/>
        <v/>
      </c>
      <c r="K293" s="1564" t="str">
        <f t="shared" si="90"/>
        <v/>
      </c>
      <c r="M293" s="1564" t="str">
        <f t="shared" si="91"/>
        <v/>
      </c>
      <c r="O293" s="1564" t="str">
        <f t="shared" si="92"/>
        <v/>
      </c>
      <c r="Q293" s="1564" t="str">
        <f t="shared" si="93"/>
        <v/>
      </c>
      <c r="S293" s="1564" t="str">
        <f t="shared" si="94"/>
        <v/>
      </c>
      <c r="U293" s="1564" t="str">
        <f t="shared" si="95"/>
        <v/>
      </c>
      <c r="W293" s="1564" t="str">
        <f t="shared" si="96"/>
        <v/>
      </c>
      <c r="Y293" s="1564" t="str">
        <f t="shared" si="97"/>
        <v/>
      </c>
      <c r="AA293" s="1564" t="str">
        <f t="shared" si="98"/>
        <v/>
      </c>
      <c r="AC293" s="1564" t="str">
        <f t="shared" si="99"/>
        <v/>
      </c>
      <c r="AE293" s="1564" t="str">
        <f t="shared" si="100"/>
        <v/>
      </c>
      <c r="AG293" s="1564" t="str">
        <f t="shared" si="101"/>
        <v/>
      </c>
      <c r="AI293" s="1564" t="str">
        <f t="shared" si="102"/>
        <v/>
      </c>
      <c r="AK293" s="1564" t="str">
        <f t="shared" si="103"/>
        <v/>
      </c>
      <c r="AM293" s="1564" t="str">
        <f t="shared" si="104"/>
        <v/>
      </c>
      <c r="AO293" s="1564" t="str">
        <f t="shared" si="105"/>
        <v/>
      </c>
      <c r="AQ293" s="1564" t="str">
        <f t="shared" si="106"/>
        <v/>
      </c>
    </row>
    <row r="294" spans="5:43">
      <c r="E294" s="1564" t="str">
        <f t="shared" si="107"/>
        <v/>
      </c>
      <c r="G294" s="1564" t="str">
        <f t="shared" si="107"/>
        <v/>
      </c>
      <c r="I294" s="1564" t="str">
        <f t="shared" si="89"/>
        <v/>
      </c>
      <c r="K294" s="1564" t="str">
        <f t="shared" si="90"/>
        <v/>
      </c>
      <c r="M294" s="1564" t="str">
        <f t="shared" si="91"/>
        <v/>
      </c>
      <c r="O294" s="1564" t="str">
        <f t="shared" si="92"/>
        <v/>
      </c>
      <c r="Q294" s="1564" t="str">
        <f t="shared" si="93"/>
        <v/>
      </c>
      <c r="S294" s="1564" t="str">
        <f t="shared" si="94"/>
        <v/>
      </c>
      <c r="U294" s="1564" t="str">
        <f t="shared" si="95"/>
        <v/>
      </c>
      <c r="W294" s="1564" t="str">
        <f t="shared" si="96"/>
        <v/>
      </c>
      <c r="Y294" s="1564" t="str">
        <f t="shared" si="97"/>
        <v/>
      </c>
      <c r="AA294" s="1564" t="str">
        <f t="shared" si="98"/>
        <v/>
      </c>
      <c r="AC294" s="1564" t="str">
        <f t="shared" si="99"/>
        <v/>
      </c>
      <c r="AE294" s="1564" t="str">
        <f t="shared" si="100"/>
        <v/>
      </c>
      <c r="AG294" s="1564" t="str">
        <f t="shared" si="101"/>
        <v/>
      </c>
      <c r="AI294" s="1564" t="str">
        <f t="shared" si="102"/>
        <v/>
      </c>
      <c r="AK294" s="1564" t="str">
        <f t="shared" si="103"/>
        <v/>
      </c>
      <c r="AM294" s="1564" t="str">
        <f t="shared" si="104"/>
        <v/>
      </c>
      <c r="AO294" s="1564" t="str">
        <f t="shared" si="105"/>
        <v/>
      </c>
      <c r="AQ294" s="1564" t="str">
        <f t="shared" si="106"/>
        <v/>
      </c>
    </row>
    <row r="295" spans="5:43">
      <c r="E295" s="1564" t="str">
        <f t="shared" si="107"/>
        <v/>
      </c>
      <c r="G295" s="1564" t="str">
        <f t="shared" si="107"/>
        <v/>
      </c>
      <c r="I295" s="1564" t="str">
        <f t="shared" si="89"/>
        <v/>
      </c>
      <c r="K295" s="1564" t="str">
        <f t="shared" si="90"/>
        <v/>
      </c>
      <c r="M295" s="1564" t="str">
        <f t="shared" si="91"/>
        <v/>
      </c>
      <c r="O295" s="1564" t="str">
        <f t="shared" si="92"/>
        <v/>
      </c>
      <c r="Q295" s="1564" t="str">
        <f t="shared" si="93"/>
        <v/>
      </c>
      <c r="S295" s="1564" t="str">
        <f t="shared" si="94"/>
        <v/>
      </c>
      <c r="U295" s="1564" t="str">
        <f t="shared" si="95"/>
        <v/>
      </c>
      <c r="W295" s="1564" t="str">
        <f t="shared" si="96"/>
        <v/>
      </c>
      <c r="Y295" s="1564" t="str">
        <f t="shared" si="97"/>
        <v/>
      </c>
      <c r="AA295" s="1564" t="str">
        <f t="shared" si="98"/>
        <v/>
      </c>
      <c r="AC295" s="1564" t="str">
        <f t="shared" si="99"/>
        <v/>
      </c>
      <c r="AE295" s="1564" t="str">
        <f t="shared" si="100"/>
        <v/>
      </c>
      <c r="AG295" s="1564" t="str">
        <f t="shared" si="101"/>
        <v/>
      </c>
      <c r="AI295" s="1564" t="str">
        <f t="shared" si="102"/>
        <v/>
      </c>
      <c r="AK295" s="1564" t="str">
        <f t="shared" si="103"/>
        <v/>
      </c>
      <c r="AM295" s="1564" t="str">
        <f t="shared" si="104"/>
        <v/>
      </c>
      <c r="AO295" s="1564" t="str">
        <f t="shared" si="105"/>
        <v/>
      </c>
      <c r="AQ295" s="1564" t="str">
        <f t="shared" si="106"/>
        <v/>
      </c>
    </row>
    <row r="296" spans="5:43">
      <c r="E296" s="1564" t="str">
        <f t="shared" si="107"/>
        <v/>
      </c>
      <c r="G296" s="1564" t="str">
        <f t="shared" si="107"/>
        <v/>
      </c>
      <c r="I296" s="1564" t="str">
        <f t="shared" si="89"/>
        <v/>
      </c>
      <c r="K296" s="1564" t="str">
        <f t="shared" si="90"/>
        <v/>
      </c>
      <c r="M296" s="1564" t="str">
        <f t="shared" si="91"/>
        <v/>
      </c>
      <c r="O296" s="1564" t="str">
        <f t="shared" si="92"/>
        <v/>
      </c>
      <c r="Q296" s="1564" t="str">
        <f t="shared" si="93"/>
        <v/>
      </c>
      <c r="S296" s="1564" t="str">
        <f t="shared" si="94"/>
        <v/>
      </c>
      <c r="U296" s="1564" t="str">
        <f t="shared" si="95"/>
        <v/>
      </c>
      <c r="W296" s="1564" t="str">
        <f t="shared" si="96"/>
        <v/>
      </c>
      <c r="Y296" s="1564" t="str">
        <f t="shared" si="97"/>
        <v/>
      </c>
      <c r="AA296" s="1564" t="str">
        <f t="shared" si="98"/>
        <v/>
      </c>
      <c r="AC296" s="1564" t="str">
        <f t="shared" si="99"/>
        <v/>
      </c>
      <c r="AE296" s="1564" t="str">
        <f t="shared" si="100"/>
        <v/>
      </c>
      <c r="AG296" s="1564" t="str">
        <f t="shared" si="101"/>
        <v/>
      </c>
      <c r="AI296" s="1564" t="str">
        <f t="shared" si="102"/>
        <v/>
      </c>
      <c r="AK296" s="1564" t="str">
        <f t="shared" si="103"/>
        <v/>
      </c>
      <c r="AM296" s="1564" t="str">
        <f t="shared" si="104"/>
        <v/>
      </c>
      <c r="AO296" s="1564" t="str">
        <f t="shared" si="105"/>
        <v/>
      </c>
      <c r="AQ296" s="1564" t="str">
        <f t="shared" si="106"/>
        <v/>
      </c>
    </row>
    <row r="297" spans="5:43">
      <c r="E297" s="1564" t="str">
        <f t="shared" si="107"/>
        <v/>
      </c>
      <c r="G297" s="1564" t="str">
        <f t="shared" si="107"/>
        <v/>
      </c>
      <c r="I297" s="1564" t="str">
        <f t="shared" si="89"/>
        <v/>
      </c>
      <c r="K297" s="1564" t="str">
        <f t="shared" si="90"/>
        <v/>
      </c>
      <c r="M297" s="1564" t="str">
        <f t="shared" si="91"/>
        <v/>
      </c>
      <c r="O297" s="1564" t="str">
        <f t="shared" si="92"/>
        <v/>
      </c>
      <c r="Q297" s="1564" t="str">
        <f t="shared" si="93"/>
        <v/>
      </c>
      <c r="S297" s="1564" t="str">
        <f t="shared" si="94"/>
        <v/>
      </c>
      <c r="U297" s="1564" t="str">
        <f t="shared" si="95"/>
        <v/>
      </c>
      <c r="W297" s="1564" t="str">
        <f t="shared" si="96"/>
        <v/>
      </c>
      <c r="Y297" s="1564" t="str">
        <f t="shared" si="97"/>
        <v/>
      </c>
      <c r="AA297" s="1564" t="str">
        <f t="shared" si="98"/>
        <v/>
      </c>
      <c r="AC297" s="1564" t="str">
        <f t="shared" si="99"/>
        <v/>
      </c>
      <c r="AE297" s="1564" t="str">
        <f t="shared" si="100"/>
        <v/>
      </c>
      <c r="AG297" s="1564" t="str">
        <f t="shared" si="101"/>
        <v/>
      </c>
      <c r="AI297" s="1564" t="str">
        <f t="shared" si="102"/>
        <v/>
      </c>
      <c r="AK297" s="1564" t="str">
        <f t="shared" si="103"/>
        <v/>
      </c>
      <c r="AM297" s="1564" t="str">
        <f t="shared" si="104"/>
        <v/>
      </c>
      <c r="AO297" s="1564" t="str">
        <f t="shared" si="105"/>
        <v/>
      </c>
      <c r="AQ297" s="1564" t="str">
        <f t="shared" si="106"/>
        <v/>
      </c>
    </row>
    <row r="298" spans="5:43">
      <c r="E298" s="1564" t="str">
        <f t="shared" si="107"/>
        <v/>
      </c>
      <c r="G298" s="1564" t="str">
        <f t="shared" si="107"/>
        <v/>
      </c>
      <c r="I298" s="1564" t="str">
        <f t="shared" si="89"/>
        <v/>
      </c>
      <c r="K298" s="1564" t="str">
        <f t="shared" si="90"/>
        <v/>
      </c>
      <c r="M298" s="1564" t="str">
        <f t="shared" si="91"/>
        <v/>
      </c>
      <c r="O298" s="1564" t="str">
        <f t="shared" si="92"/>
        <v/>
      </c>
      <c r="Q298" s="1564" t="str">
        <f t="shared" si="93"/>
        <v/>
      </c>
      <c r="S298" s="1564" t="str">
        <f t="shared" si="94"/>
        <v/>
      </c>
      <c r="U298" s="1564" t="str">
        <f t="shared" si="95"/>
        <v/>
      </c>
      <c r="W298" s="1564" t="str">
        <f t="shared" si="96"/>
        <v/>
      </c>
      <c r="Y298" s="1564" t="str">
        <f t="shared" si="97"/>
        <v/>
      </c>
      <c r="AA298" s="1564" t="str">
        <f t="shared" si="98"/>
        <v/>
      </c>
      <c r="AC298" s="1564" t="str">
        <f t="shared" si="99"/>
        <v/>
      </c>
      <c r="AE298" s="1564" t="str">
        <f t="shared" si="100"/>
        <v/>
      </c>
      <c r="AG298" s="1564" t="str">
        <f t="shared" si="101"/>
        <v/>
      </c>
      <c r="AI298" s="1564" t="str">
        <f t="shared" si="102"/>
        <v/>
      </c>
      <c r="AK298" s="1564" t="str">
        <f t="shared" si="103"/>
        <v/>
      </c>
      <c r="AM298" s="1564" t="str">
        <f t="shared" si="104"/>
        <v/>
      </c>
      <c r="AO298" s="1564" t="str">
        <f t="shared" si="105"/>
        <v/>
      </c>
      <c r="AQ298" s="1564" t="str">
        <f t="shared" si="106"/>
        <v/>
      </c>
    </row>
    <row r="299" spans="5:43">
      <c r="E299" s="1564" t="str">
        <f t="shared" si="107"/>
        <v/>
      </c>
      <c r="G299" s="1564" t="str">
        <f t="shared" si="107"/>
        <v/>
      </c>
      <c r="I299" s="1564" t="str">
        <f t="shared" si="89"/>
        <v/>
      </c>
      <c r="K299" s="1564" t="str">
        <f t="shared" si="90"/>
        <v/>
      </c>
      <c r="M299" s="1564" t="str">
        <f t="shared" si="91"/>
        <v/>
      </c>
      <c r="O299" s="1564" t="str">
        <f t="shared" si="92"/>
        <v/>
      </c>
      <c r="Q299" s="1564" t="str">
        <f t="shared" si="93"/>
        <v/>
      </c>
      <c r="S299" s="1564" t="str">
        <f t="shared" si="94"/>
        <v/>
      </c>
      <c r="U299" s="1564" t="str">
        <f t="shared" si="95"/>
        <v/>
      </c>
      <c r="W299" s="1564" t="str">
        <f t="shared" si="96"/>
        <v/>
      </c>
      <c r="Y299" s="1564" t="str">
        <f t="shared" si="97"/>
        <v/>
      </c>
      <c r="AA299" s="1564" t="str">
        <f t="shared" si="98"/>
        <v/>
      </c>
      <c r="AC299" s="1564" t="str">
        <f t="shared" si="99"/>
        <v/>
      </c>
      <c r="AE299" s="1564" t="str">
        <f t="shared" si="100"/>
        <v/>
      </c>
      <c r="AG299" s="1564" t="str">
        <f t="shared" si="101"/>
        <v/>
      </c>
      <c r="AI299" s="1564" t="str">
        <f t="shared" si="102"/>
        <v/>
      </c>
      <c r="AK299" s="1564" t="str">
        <f t="shared" si="103"/>
        <v/>
      </c>
      <c r="AM299" s="1564" t="str">
        <f t="shared" si="104"/>
        <v/>
      </c>
      <c r="AO299" s="1564" t="str">
        <f t="shared" si="105"/>
        <v/>
      </c>
      <c r="AQ299" s="1564" t="str">
        <f t="shared" si="106"/>
        <v/>
      </c>
    </row>
    <row r="300" spans="5:43">
      <c r="E300" s="1564" t="str">
        <f t="shared" si="107"/>
        <v/>
      </c>
      <c r="G300" s="1564" t="str">
        <f t="shared" si="107"/>
        <v/>
      </c>
      <c r="I300" s="1564" t="str">
        <f t="shared" si="89"/>
        <v/>
      </c>
      <c r="K300" s="1564" t="str">
        <f t="shared" si="90"/>
        <v/>
      </c>
      <c r="M300" s="1564" t="str">
        <f t="shared" si="91"/>
        <v/>
      </c>
      <c r="O300" s="1564" t="str">
        <f t="shared" si="92"/>
        <v/>
      </c>
      <c r="Q300" s="1564" t="str">
        <f t="shared" si="93"/>
        <v/>
      </c>
      <c r="S300" s="1564" t="str">
        <f t="shared" si="94"/>
        <v/>
      </c>
      <c r="U300" s="1564" t="str">
        <f t="shared" si="95"/>
        <v/>
      </c>
      <c r="W300" s="1564" t="str">
        <f t="shared" si="96"/>
        <v/>
      </c>
      <c r="Y300" s="1564" t="str">
        <f t="shared" si="97"/>
        <v/>
      </c>
      <c r="AA300" s="1564" t="str">
        <f t="shared" si="98"/>
        <v/>
      </c>
      <c r="AC300" s="1564" t="str">
        <f t="shared" si="99"/>
        <v/>
      </c>
      <c r="AE300" s="1564" t="str">
        <f t="shared" si="100"/>
        <v/>
      </c>
      <c r="AG300" s="1564" t="str">
        <f t="shared" si="101"/>
        <v/>
      </c>
      <c r="AI300" s="1564" t="str">
        <f t="shared" si="102"/>
        <v/>
      </c>
      <c r="AK300" s="1564" t="str">
        <f t="shared" si="103"/>
        <v/>
      </c>
      <c r="AM300" s="1564" t="str">
        <f t="shared" si="104"/>
        <v/>
      </c>
      <c r="AO300" s="1564" t="str">
        <f t="shared" si="105"/>
        <v/>
      </c>
      <c r="AQ300" s="1564" t="str">
        <f t="shared" si="106"/>
        <v/>
      </c>
    </row>
  </sheetData>
  <mergeCells count="1">
    <mergeCell ref="A3:A6"/>
  </mergeCells>
  <conditionalFormatting sqref="E12:E300">
    <cfRule type="expression" dxfId="1"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0" priority="1">
      <formula>AND(LEN(G12)&gt;0,OR(G12&lt;G$2,G12&gt;G$3))</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FBD7B-1E7B-43E3-A199-EC2829287CE0}">
  <sheetPr>
    <pageSetUpPr fitToPage="1"/>
  </sheetPr>
  <dimension ref="B1:T50"/>
  <sheetViews>
    <sheetView showGridLines="0" topLeftCell="A13" zoomScale="50" zoomScaleNormal="50" workbookViewId="0">
      <selection activeCell="D34" sqref="D5:D34"/>
    </sheetView>
  </sheetViews>
  <sheetFormatPr defaultRowHeight="26"/>
  <cols>
    <col min="1" max="1" width="5.54296875" style="329" customWidth="1"/>
    <col min="2" max="2" width="64.26953125" style="329" customWidth="1"/>
    <col min="3" max="3" width="37.1796875" style="380" hidden="1" customWidth="1"/>
    <col min="4" max="4" width="24.1796875" style="329" customWidth="1"/>
    <col min="5" max="6" width="14.81640625" style="329" hidden="1" customWidth="1"/>
    <col min="7" max="7" width="96.1796875" style="329" customWidth="1"/>
    <col min="8" max="8" width="89.81640625" style="331" customWidth="1"/>
    <col min="9" max="9" width="14.81640625" style="329" hidden="1" customWidth="1"/>
    <col min="10" max="10" width="0" style="329" hidden="1" customWidth="1"/>
    <col min="11" max="11" width="11" style="329" hidden="1" customWidth="1"/>
    <col min="12" max="12" width="0" style="329" hidden="1" customWidth="1"/>
    <col min="13" max="13" width="44" style="331" customWidth="1"/>
    <col min="14" max="14" width="9.1796875" style="329"/>
    <col min="15" max="15" width="17.81640625" style="332" hidden="1" customWidth="1"/>
    <col min="16" max="16" width="0" style="329" hidden="1" customWidth="1"/>
    <col min="17" max="20" width="25.54296875" style="329" customWidth="1"/>
    <col min="21" max="257" width="9.1796875" style="329"/>
    <col min="258" max="258" width="5.54296875" style="329" customWidth="1"/>
    <col min="259" max="259" width="58" style="329" customWidth="1"/>
    <col min="260" max="260" width="24.1796875" style="329" customWidth="1"/>
    <col min="261" max="262" width="0" style="329" hidden="1" customWidth="1"/>
    <col min="263" max="263" width="61.453125" style="329" customWidth="1"/>
    <col min="264" max="264" width="62.1796875" style="329" customWidth="1"/>
    <col min="265" max="268" width="0" style="329" hidden="1" customWidth="1"/>
    <col min="269" max="513" width="9.1796875" style="329"/>
    <col min="514" max="514" width="5.54296875" style="329" customWidth="1"/>
    <col min="515" max="515" width="58" style="329" customWidth="1"/>
    <col min="516" max="516" width="24.1796875" style="329" customWidth="1"/>
    <col min="517" max="518" width="0" style="329" hidden="1" customWidth="1"/>
    <col min="519" max="519" width="61.453125" style="329" customWidth="1"/>
    <col min="520" max="520" width="62.1796875" style="329" customWidth="1"/>
    <col min="521" max="524" width="0" style="329" hidden="1" customWidth="1"/>
    <col min="525" max="769" width="9.1796875" style="329"/>
    <col min="770" max="770" width="5.54296875" style="329" customWidth="1"/>
    <col min="771" max="771" width="58" style="329" customWidth="1"/>
    <col min="772" max="772" width="24.1796875" style="329" customWidth="1"/>
    <col min="773" max="774" width="0" style="329" hidden="1" customWidth="1"/>
    <col min="775" max="775" width="61.453125" style="329" customWidth="1"/>
    <col min="776" max="776" width="62.1796875" style="329" customWidth="1"/>
    <col min="777" max="780" width="0" style="329" hidden="1" customWidth="1"/>
    <col min="781" max="1025" width="9.1796875" style="329"/>
    <col min="1026" max="1026" width="5.54296875" style="329" customWidth="1"/>
    <col min="1027" max="1027" width="58" style="329" customWidth="1"/>
    <col min="1028" max="1028" width="24.1796875" style="329" customWidth="1"/>
    <col min="1029" max="1030" width="0" style="329" hidden="1" customWidth="1"/>
    <col min="1031" max="1031" width="61.453125" style="329" customWidth="1"/>
    <col min="1032" max="1032" width="62.1796875" style="329" customWidth="1"/>
    <col min="1033" max="1036" width="0" style="329" hidden="1" customWidth="1"/>
    <col min="1037" max="1281" width="9.1796875" style="329"/>
    <col min="1282" max="1282" width="5.54296875" style="329" customWidth="1"/>
    <col min="1283" max="1283" width="58" style="329" customWidth="1"/>
    <col min="1284" max="1284" width="24.1796875" style="329" customWidth="1"/>
    <col min="1285" max="1286" width="0" style="329" hidden="1" customWidth="1"/>
    <col min="1287" max="1287" width="61.453125" style="329" customWidth="1"/>
    <col min="1288" max="1288" width="62.1796875" style="329" customWidth="1"/>
    <col min="1289" max="1292" width="0" style="329" hidden="1" customWidth="1"/>
    <col min="1293" max="1537" width="9.1796875" style="329"/>
    <col min="1538" max="1538" width="5.54296875" style="329" customWidth="1"/>
    <col min="1539" max="1539" width="58" style="329" customWidth="1"/>
    <col min="1540" max="1540" width="24.1796875" style="329" customWidth="1"/>
    <col min="1541" max="1542" width="0" style="329" hidden="1" customWidth="1"/>
    <col min="1543" max="1543" width="61.453125" style="329" customWidth="1"/>
    <col min="1544" max="1544" width="62.1796875" style="329" customWidth="1"/>
    <col min="1545" max="1548" width="0" style="329" hidden="1" customWidth="1"/>
    <col min="1549" max="1793" width="9.1796875" style="329"/>
    <col min="1794" max="1794" width="5.54296875" style="329" customWidth="1"/>
    <col min="1795" max="1795" width="58" style="329" customWidth="1"/>
    <col min="1796" max="1796" width="24.1796875" style="329" customWidth="1"/>
    <col min="1797" max="1798" width="0" style="329" hidden="1" customWidth="1"/>
    <col min="1799" max="1799" width="61.453125" style="329" customWidth="1"/>
    <col min="1800" max="1800" width="62.1796875" style="329" customWidth="1"/>
    <col min="1801" max="1804" width="0" style="329" hidden="1" customWidth="1"/>
    <col min="1805" max="2049" width="9.1796875" style="329"/>
    <col min="2050" max="2050" width="5.54296875" style="329" customWidth="1"/>
    <col min="2051" max="2051" width="58" style="329" customWidth="1"/>
    <col min="2052" max="2052" width="24.1796875" style="329" customWidth="1"/>
    <col min="2053" max="2054" width="0" style="329" hidden="1" customWidth="1"/>
    <col min="2055" max="2055" width="61.453125" style="329" customWidth="1"/>
    <col min="2056" max="2056" width="62.1796875" style="329" customWidth="1"/>
    <col min="2057" max="2060" width="0" style="329" hidden="1" customWidth="1"/>
    <col min="2061" max="2305" width="9.1796875" style="329"/>
    <col min="2306" max="2306" width="5.54296875" style="329" customWidth="1"/>
    <col min="2307" max="2307" width="58" style="329" customWidth="1"/>
    <col min="2308" max="2308" width="24.1796875" style="329" customWidth="1"/>
    <col min="2309" max="2310" width="0" style="329" hidden="1" customWidth="1"/>
    <col min="2311" max="2311" width="61.453125" style="329" customWidth="1"/>
    <col min="2312" max="2312" width="62.1796875" style="329" customWidth="1"/>
    <col min="2313" max="2316" width="0" style="329" hidden="1" customWidth="1"/>
    <col min="2317" max="2561" width="9.1796875" style="329"/>
    <col min="2562" max="2562" width="5.54296875" style="329" customWidth="1"/>
    <col min="2563" max="2563" width="58" style="329" customWidth="1"/>
    <col min="2564" max="2564" width="24.1796875" style="329" customWidth="1"/>
    <col min="2565" max="2566" width="0" style="329" hidden="1" customWidth="1"/>
    <col min="2567" max="2567" width="61.453125" style="329" customWidth="1"/>
    <col min="2568" max="2568" width="62.1796875" style="329" customWidth="1"/>
    <col min="2569" max="2572" width="0" style="329" hidden="1" customWidth="1"/>
    <col min="2573" max="2817" width="9.1796875" style="329"/>
    <col min="2818" max="2818" width="5.54296875" style="329" customWidth="1"/>
    <col min="2819" max="2819" width="58" style="329" customWidth="1"/>
    <col min="2820" max="2820" width="24.1796875" style="329" customWidth="1"/>
    <col min="2821" max="2822" width="0" style="329" hidden="1" customWidth="1"/>
    <col min="2823" max="2823" width="61.453125" style="329" customWidth="1"/>
    <col min="2824" max="2824" width="62.1796875" style="329" customWidth="1"/>
    <col min="2825" max="2828" width="0" style="329" hidden="1" customWidth="1"/>
    <col min="2829" max="3073" width="9.1796875" style="329"/>
    <col min="3074" max="3074" width="5.54296875" style="329" customWidth="1"/>
    <col min="3075" max="3075" width="58" style="329" customWidth="1"/>
    <col min="3076" max="3076" width="24.1796875" style="329" customWidth="1"/>
    <col min="3077" max="3078" width="0" style="329" hidden="1" customWidth="1"/>
    <col min="3079" max="3079" width="61.453125" style="329" customWidth="1"/>
    <col min="3080" max="3080" width="62.1796875" style="329" customWidth="1"/>
    <col min="3081" max="3084" width="0" style="329" hidden="1" customWidth="1"/>
    <col min="3085" max="3329" width="9.1796875" style="329"/>
    <col min="3330" max="3330" width="5.54296875" style="329" customWidth="1"/>
    <col min="3331" max="3331" width="58" style="329" customWidth="1"/>
    <col min="3332" max="3332" width="24.1796875" style="329" customWidth="1"/>
    <col min="3333" max="3334" width="0" style="329" hidden="1" customWidth="1"/>
    <col min="3335" max="3335" width="61.453125" style="329" customWidth="1"/>
    <col min="3336" max="3336" width="62.1796875" style="329" customWidth="1"/>
    <col min="3337" max="3340" width="0" style="329" hidden="1" customWidth="1"/>
    <col min="3341" max="3585" width="9.1796875" style="329"/>
    <col min="3586" max="3586" width="5.54296875" style="329" customWidth="1"/>
    <col min="3587" max="3587" width="58" style="329" customWidth="1"/>
    <col min="3588" max="3588" width="24.1796875" style="329" customWidth="1"/>
    <col min="3589" max="3590" width="0" style="329" hidden="1" customWidth="1"/>
    <col min="3591" max="3591" width="61.453125" style="329" customWidth="1"/>
    <col min="3592" max="3592" width="62.1796875" style="329" customWidth="1"/>
    <col min="3593" max="3596" width="0" style="329" hidden="1" customWidth="1"/>
    <col min="3597" max="3841" width="9.1796875" style="329"/>
    <col min="3842" max="3842" width="5.54296875" style="329" customWidth="1"/>
    <col min="3843" max="3843" width="58" style="329" customWidth="1"/>
    <col min="3844" max="3844" width="24.1796875" style="329" customWidth="1"/>
    <col min="3845" max="3846" width="0" style="329" hidden="1" customWidth="1"/>
    <col min="3847" max="3847" width="61.453125" style="329" customWidth="1"/>
    <col min="3848" max="3848" width="62.1796875" style="329" customWidth="1"/>
    <col min="3849" max="3852" width="0" style="329" hidden="1" customWidth="1"/>
    <col min="3853" max="4097" width="9.1796875" style="329"/>
    <col min="4098" max="4098" width="5.54296875" style="329" customWidth="1"/>
    <col min="4099" max="4099" width="58" style="329" customWidth="1"/>
    <col min="4100" max="4100" width="24.1796875" style="329" customWidth="1"/>
    <col min="4101" max="4102" width="0" style="329" hidden="1" customWidth="1"/>
    <col min="4103" max="4103" width="61.453125" style="329" customWidth="1"/>
    <col min="4104" max="4104" width="62.1796875" style="329" customWidth="1"/>
    <col min="4105" max="4108" width="0" style="329" hidden="1" customWidth="1"/>
    <col min="4109" max="4353" width="9.1796875" style="329"/>
    <col min="4354" max="4354" width="5.54296875" style="329" customWidth="1"/>
    <col min="4355" max="4355" width="58" style="329" customWidth="1"/>
    <col min="4356" max="4356" width="24.1796875" style="329" customWidth="1"/>
    <col min="4357" max="4358" width="0" style="329" hidden="1" customWidth="1"/>
    <col min="4359" max="4359" width="61.453125" style="329" customWidth="1"/>
    <col min="4360" max="4360" width="62.1796875" style="329" customWidth="1"/>
    <col min="4361" max="4364" width="0" style="329" hidden="1" customWidth="1"/>
    <col min="4365" max="4609" width="9.1796875" style="329"/>
    <col min="4610" max="4610" width="5.54296875" style="329" customWidth="1"/>
    <col min="4611" max="4611" width="58" style="329" customWidth="1"/>
    <col min="4612" max="4612" width="24.1796875" style="329" customWidth="1"/>
    <col min="4613" max="4614" width="0" style="329" hidden="1" customWidth="1"/>
    <col min="4615" max="4615" width="61.453125" style="329" customWidth="1"/>
    <col min="4616" max="4616" width="62.1796875" style="329" customWidth="1"/>
    <col min="4617" max="4620" width="0" style="329" hidden="1" customWidth="1"/>
    <col min="4621" max="4865" width="9.1796875" style="329"/>
    <col min="4866" max="4866" width="5.54296875" style="329" customWidth="1"/>
    <col min="4867" max="4867" width="58" style="329" customWidth="1"/>
    <col min="4868" max="4868" width="24.1796875" style="329" customWidth="1"/>
    <col min="4869" max="4870" width="0" style="329" hidden="1" customWidth="1"/>
    <col min="4871" max="4871" width="61.453125" style="329" customWidth="1"/>
    <col min="4872" max="4872" width="62.1796875" style="329" customWidth="1"/>
    <col min="4873" max="4876" width="0" style="329" hidden="1" customWidth="1"/>
    <col min="4877" max="5121" width="9.1796875" style="329"/>
    <col min="5122" max="5122" width="5.54296875" style="329" customWidth="1"/>
    <col min="5123" max="5123" width="58" style="329" customWidth="1"/>
    <col min="5124" max="5124" width="24.1796875" style="329" customWidth="1"/>
    <col min="5125" max="5126" width="0" style="329" hidden="1" customWidth="1"/>
    <col min="5127" max="5127" width="61.453125" style="329" customWidth="1"/>
    <col min="5128" max="5128" width="62.1796875" style="329" customWidth="1"/>
    <col min="5129" max="5132" width="0" style="329" hidden="1" customWidth="1"/>
    <col min="5133" max="5377" width="9.1796875" style="329"/>
    <col min="5378" max="5378" width="5.54296875" style="329" customWidth="1"/>
    <col min="5379" max="5379" width="58" style="329" customWidth="1"/>
    <col min="5380" max="5380" width="24.1796875" style="329" customWidth="1"/>
    <col min="5381" max="5382" width="0" style="329" hidden="1" customWidth="1"/>
    <col min="5383" max="5383" width="61.453125" style="329" customWidth="1"/>
    <col min="5384" max="5384" width="62.1796875" style="329" customWidth="1"/>
    <col min="5385" max="5388" width="0" style="329" hidden="1" customWidth="1"/>
    <col min="5389" max="5633" width="9.1796875" style="329"/>
    <col min="5634" max="5634" width="5.54296875" style="329" customWidth="1"/>
    <col min="5635" max="5635" width="58" style="329" customWidth="1"/>
    <col min="5636" max="5636" width="24.1796875" style="329" customWidth="1"/>
    <col min="5637" max="5638" width="0" style="329" hidden="1" customWidth="1"/>
    <col min="5639" max="5639" width="61.453125" style="329" customWidth="1"/>
    <col min="5640" max="5640" width="62.1796875" style="329" customWidth="1"/>
    <col min="5641" max="5644" width="0" style="329" hidden="1" customWidth="1"/>
    <col min="5645" max="5889" width="9.1796875" style="329"/>
    <col min="5890" max="5890" width="5.54296875" style="329" customWidth="1"/>
    <col min="5891" max="5891" width="58" style="329" customWidth="1"/>
    <col min="5892" max="5892" width="24.1796875" style="329" customWidth="1"/>
    <col min="5893" max="5894" width="0" style="329" hidden="1" customWidth="1"/>
    <col min="5895" max="5895" width="61.453125" style="329" customWidth="1"/>
    <col min="5896" max="5896" width="62.1796875" style="329" customWidth="1"/>
    <col min="5897" max="5900" width="0" style="329" hidden="1" customWidth="1"/>
    <col min="5901" max="6145" width="9.1796875" style="329"/>
    <col min="6146" max="6146" width="5.54296875" style="329" customWidth="1"/>
    <col min="6147" max="6147" width="58" style="329" customWidth="1"/>
    <col min="6148" max="6148" width="24.1796875" style="329" customWidth="1"/>
    <col min="6149" max="6150" width="0" style="329" hidden="1" customWidth="1"/>
    <col min="6151" max="6151" width="61.453125" style="329" customWidth="1"/>
    <col min="6152" max="6152" width="62.1796875" style="329" customWidth="1"/>
    <col min="6153" max="6156" width="0" style="329" hidden="1" customWidth="1"/>
    <col min="6157" max="6401" width="9.1796875" style="329"/>
    <col min="6402" max="6402" width="5.54296875" style="329" customWidth="1"/>
    <col min="6403" max="6403" width="58" style="329" customWidth="1"/>
    <col min="6404" max="6404" width="24.1796875" style="329" customWidth="1"/>
    <col min="6405" max="6406" width="0" style="329" hidden="1" customWidth="1"/>
    <col min="6407" max="6407" width="61.453125" style="329" customWidth="1"/>
    <col min="6408" max="6408" width="62.1796875" style="329" customWidth="1"/>
    <col min="6409" max="6412" width="0" style="329" hidden="1" customWidth="1"/>
    <col min="6413" max="6657" width="9.1796875" style="329"/>
    <col min="6658" max="6658" width="5.54296875" style="329" customWidth="1"/>
    <col min="6659" max="6659" width="58" style="329" customWidth="1"/>
    <col min="6660" max="6660" width="24.1796875" style="329" customWidth="1"/>
    <col min="6661" max="6662" width="0" style="329" hidden="1" customWidth="1"/>
    <col min="6663" max="6663" width="61.453125" style="329" customWidth="1"/>
    <col min="6664" max="6664" width="62.1796875" style="329" customWidth="1"/>
    <col min="6665" max="6668" width="0" style="329" hidden="1" customWidth="1"/>
    <col min="6669" max="6913" width="9.1796875" style="329"/>
    <col min="6914" max="6914" width="5.54296875" style="329" customWidth="1"/>
    <col min="6915" max="6915" width="58" style="329" customWidth="1"/>
    <col min="6916" max="6916" width="24.1796875" style="329" customWidth="1"/>
    <col min="6917" max="6918" width="0" style="329" hidden="1" customWidth="1"/>
    <col min="6919" max="6919" width="61.453125" style="329" customWidth="1"/>
    <col min="6920" max="6920" width="62.1796875" style="329" customWidth="1"/>
    <col min="6921" max="6924" width="0" style="329" hidden="1" customWidth="1"/>
    <col min="6925" max="7169" width="9.1796875" style="329"/>
    <col min="7170" max="7170" width="5.54296875" style="329" customWidth="1"/>
    <col min="7171" max="7171" width="58" style="329" customWidth="1"/>
    <col min="7172" max="7172" width="24.1796875" style="329" customWidth="1"/>
    <col min="7173" max="7174" width="0" style="329" hidden="1" customWidth="1"/>
    <col min="7175" max="7175" width="61.453125" style="329" customWidth="1"/>
    <col min="7176" max="7176" width="62.1796875" style="329" customWidth="1"/>
    <col min="7177" max="7180" width="0" style="329" hidden="1" customWidth="1"/>
    <col min="7181" max="7425" width="9.1796875" style="329"/>
    <col min="7426" max="7426" width="5.54296875" style="329" customWidth="1"/>
    <col min="7427" max="7427" width="58" style="329" customWidth="1"/>
    <col min="7428" max="7428" width="24.1796875" style="329" customWidth="1"/>
    <col min="7429" max="7430" width="0" style="329" hidden="1" customWidth="1"/>
    <col min="7431" max="7431" width="61.453125" style="329" customWidth="1"/>
    <col min="7432" max="7432" width="62.1796875" style="329" customWidth="1"/>
    <col min="7433" max="7436" width="0" style="329" hidden="1" customWidth="1"/>
    <col min="7437" max="7681" width="9.1796875" style="329"/>
    <col min="7682" max="7682" width="5.54296875" style="329" customWidth="1"/>
    <col min="7683" max="7683" width="58" style="329" customWidth="1"/>
    <col min="7684" max="7684" width="24.1796875" style="329" customWidth="1"/>
    <col min="7685" max="7686" width="0" style="329" hidden="1" customWidth="1"/>
    <col min="7687" max="7687" width="61.453125" style="329" customWidth="1"/>
    <col min="7688" max="7688" width="62.1796875" style="329" customWidth="1"/>
    <col min="7689" max="7692" width="0" style="329" hidden="1" customWidth="1"/>
    <col min="7693" max="7937" width="9.1796875" style="329"/>
    <col min="7938" max="7938" width="5.54296875" style="329" customWidth="1"/>
    <col min="7939" max="7939" width="58" style="329" customWidth="1"/>
    <col min="7940" max="7940" width="24.1796875" style="329" customWidth="1"/>
    <col min="7941" max="7942" width="0" style="329" hidden="1" customWidth="1"/>
    <col min="7943" max="7943" width="61.453125" style="329" customWidth="1"/>
    <col min="7944" max="7944" width="62.1796875" style="329" customWidth="1"/>
    <col min="7945" max="7948" width="0" style="329" hidden="1" customWidth="1"/>
    <col min="7949" max="8193" width="9.1796875" style="329"/>
    <col min="8194" max="8194" width="5.54296875" style="329" customWidth="1"/>
    <col min="8195" max="8195" width="58" style="329" customWidth="1"/>
    <col min="8196" max="8196" width="24.1796875" style="329" customWidth="1"/>
    <col min="8197" max="8198" width="0" style="329" hidden="1" customWidth="1"/>
    <col min="8199" max="8199" width="61.453125" style="329" customWidth="1"/>
    <col min="8200" max="8200" width="62.1796875" style="329" customWidth="1"/>
    <col min="8201" max="8204" width="0" style="329" hidden="1" customWidth="1"/>
    <col min="8205" max="8449" width="9.1796875" style="329"/>
    <col min="8450" max="8450" width="5.54296875" style="329" customWidth="1"/>
    <col min="8451" max="8451" width="58" style="329" customWidth="1"/>
    <col min="8452" max="8452" width="24.1796875" style="329" customWidth="1"/>
    <col min="8453" max="8454" width="0" style="329" hidden="1" customWidth="1"/>
    <col min="8455" max="8455" width="61.453125" style="329" customWidth="1"/>
    <col min="8456" max="8456" width="62.1796875" style="329" customWidth="1"/>
    <col min="8457" max="8460" width="0" style="329" hidden="1" customWidth="1"/>
    <col min="8461" max="8705" width="9.1796875" style="329"/>
    <col min="8706" max="8706" width="5.54296875" style="329" customWidth="1"/>
    <col min="8707" max="8707" width="58" style="329" customWidth="1"/>
    <col min="8708" max="8708" width="24.1796875" style="329" customWidth="1"/>
    <col min="8709" max="8710" width="0" style="329" hidden="1" customWidth="1"/>
    <col min="8711" max="8711" width="61.453125" style="329" customWidth="1"/>
    <col min="8712" max="8712" width="62.1796875" style="329" customWidth="1"/>
    <col min="8713" max="8716" width="0" style="329" hidden="1" customWidth="1"/>
    <col min="8717" max="8961" width="9.1796875" style="329"/>
    <col min="8962" max="8962" width="5.54296875" style="329" customWidth="1"/>
    <col min="8963" max="8963" width="58" style="329" customWidth="1"/>
    <col min="8964" max="8964" width="24.1796875" style="329" customWidth="1"/>
    <col min="8965" max="8966" width="0" style="329" hidden="1" customWidth="1"/>
    <col min="8967" max="8967" width="61.453125" style="329" customWidth="1"/>
    <col min="8968" max="8968" width="62.1796875" style="329" customWidth="1"/>
    <col min="8969" max="8972" width="0" style="329" hidden="1" customWidth="1"/>
    <col min="8973" max="9217" width="9.1796875" style="329"/>
    <col min="9218" max="9218" width="5.54296875" style="329" customWidth="1"/>
    <col min="9219" max="9219" width="58" style="329" customWidth="1"/>
    <col min="9220" max="9220" width="24.1796875" style="329" customWidth="1"/>
    <col min="9221" max="9222" width="0" style="329" hidden="1" customWidth="1"/>
    <col min="9223" max="9223" width="61.453125" style="329" customWidth="1"/>
    <col min="9224" max="9224" width="62.1796875" style="329" customWidth="1"/>
    <col min="9225" max="9228" width="0" style="329" hidden="1" customWidth="1"/>
    <col min="9229" max="9473" width="9.1796875" style="329"/>
    <col min="9474" max="9474" width="5.54296875" style="329" customWidth="1"/>
    <col min="9475" max="9475" width="58" style="329" customWidth="1"/>
    <col min="9476" max="9476" width="24.1796875" style="329" customWidth="1"/>
    <col min="9477" max="9478" width="0" style="329" hidden="1" customWidth="1"/>
    <col min="9479" max="9479" width="61.453125" style="329" customWidth="1"/>
    <col min="9480" max="9480" width="62.1796875" style="329" customWidth="1"/>
    <col min="9481" max="9484" width="0" style="329" hidden="1" customWidth="1"/>
    <col min="9485" max="9729" width="9.1796875" style="329"/>
    <col min="9730" max="9730" width="5.54296875" style="329" customWidth="1"/>
    <col min="9731" max="9731" width="58" style="329" customWidth="1"/>
    <col min="9732" max="9732" width="24.1796875" style="329" customWidth="1"/>
    <col min="9733" max="9734" width="0" style="329" hidden="1" customWidth="1"/>
    <col min="9735" max="9735" width="61.453125" style="329" customWidth="1"/>
    <col min="9736" max="9736" width="62.1796875" style="329" customWidth="1"/>
    <col min="9737" max="9740" width="0" style="329" hidden="1" customWidth="1"/>
    <col min="9741" max="9985" width="9.1796875" style="329"/>
    <col min="9986" max="9986" width="5.54296875" style="329" customWidth="1"/>
    <col min="9987" max="9987" width="58" style="329" customWidth="1"/>
    <col min="9988" max="9988" width="24.1796875" style="329" customWidth="1"/>
    <col min="9989" max="9990" width="0" style="329" hidden="1" customWidth="1"/>
    <col min="9991" max="9991" width="61.453125" style="329" customWidth="1"/>
    <col min="9992" max="9992" width="62.1796875" style="329" customWidth="1"/>
    <col min="9993" max="9996" width="0" style="329" hidden="1" customWidth="1"/>
    <col min="9997" max="10241" width="9.1796875" style="329"/>
    <col min="10242" max="10242" width="5.54296875" style="329" customWidth="1"/>
    <col min="10243" max="10243" width="58" style="329" customWidth="1"/>
    <col min="10244" max="10244" width="24.1796875" style="329" customWidth="1"/>
    <col min="10245" max="10246" width="0" style="329" hidden="1" customWidth="1"/>
    <col min="10247" max="10247" width="61.453125" style="329" customWidth="1"/>
    <col min="10248" max="10248" width="62.1796875" style="329" customWidth="1"/>
    <col min="10249" max="10252" width="0" style="329" hidden="1" customWidth="1"/>
    <col min="10253" max="10497" width="9.1796875" style="329"/>
    <col min="10498" max="10498" width="5.54296875" style="329" customWidth="1"/>
    <col min="10499" max="10499" width="58" style="329" customWidth="1"/>
    <col min="10500" max="10500" width="24.1796875" style="329" customWidth="1"/>
    <col min="10501" max="10502" width="0" style="329" hidden="1" customWidth="1"/>
    <col min="10503" max="10503" width="61.453125" style="329" customWidth="1"/>
    <col min="10504" max="10504" width="62.1796875" style="329" customWidth="1"/>
    <col min="10505" max="10508" width="0" style="329" hidden="1" customWidth="1"/>
    <col min="10509" max="10753" width="9.1796875" style="329"/>
    <col min="10754" max="10754" width="5.54296875" style="329" customWidth="1"/>
    <col min="10755" max="10755" width="58" style="329" customWidth="1"/>
    <col min="10756" max="10756" width="24.1796875" style="329" customWidth="1"/>
    <col min="10757" max="10758" width="0" style="329" hidden="1" customWidth="1"/>
    <col min="10759" max="10759" width="61.453125" style="329" customWidth="1"/>
    <col min="10760" max="10760" width="62.1796875" style="329" customWidth="1"/>
    <col min="10761" max="10764" width="0" style="329" hidden="1" customWidth="1"/>
    <col min="10765" max="11009" width="9.1796875" style="329"/>
    <col min="11010" max="11010" width="5.54296875" style="329" customWidth="1"/>
    <col min="11011" max="11011" width="58" style="329" customWidth="1"/>
    <col min="11012" max="11012" width="24.1796875" style="329" customWidth="1"/>
    <col min="11013" max="11014" width="0" style="329" hidden="1" customWidth="1"/>
    <col min="11015" max="11015" width="61.453125" style="329" customWidth="1"/>
    <col min="11016" max="11016" width="62.1796875" style="329" customWidth="1"/>
    <col min="11017" max="11020" width="0" style="329" hidden="1" customWidth="1"/>
    <col min="11021" max="11265" width="9.1796875" style="329"/>
    <col min="11266" max="11266" width="5.54296875" style="329" customWidth="1"/>
    <col min="11267" max="11267" width="58" style="329" customWidth="1"/>
    <col min="11268" max="11268" width="24.1796875" style="329" customWidth="1"/>
    <col min="11269" max="11270" width="0" style="329" hidden="1" customWidth="1"/>
    <col min="11271" max="11271" width="61.453125" style="329" customWidth="1"/>
    <col min="11272" max="11272" width="62.1796875" style="329" customWidth="1"/>
    <col min="11273" max="11276" width="0" style="329" hidden="1" customWidth="1"/>
    <col min="11277" max="11521" width="9.1796875" style="329"/>
    <col min="11522" max="11522" width="5.54296875" style="329" customWidth="1"/>
    <col min="11523" max="11523" width="58" style="329" customWidth="1"/>
    <col min="11524" max="11524" width="24.1796875" style="329" customWidth="1"/>
    <col min="11525" max="11526" width="0" style="329" hidden="1" customWidth="1"/>
    <col min="11527" max="11527" width="61.453125" style="329" customWidth="1"/>
    <col min="11528" max="11528" width="62.1796875" style="329" customWidth="1"/>
    <col min="11529" max="11532" width="0" style="329" hidden="1" customWidth="1"/>
    <col min="11533" max="11777" width="9.1796875" style="329"/>
    <col min="11778" max="11778" width="5.54296875" style="329" customWidth="1"/>
    <col min="11779" max="11779" width="58" style="329" customWidth="1"/>
    <col min="11780" max="11780" width="24.1796875" style="329" customWidth="1"/>
    <col min="11781" max="11782" width="0" style="329" hidden="1" customWidth="1"/>
    <col min="11783" max="11783" width="61.453125" style="329" customWidth="1"/>
    <col min="11784" max="11784" width="62.1796875" style="329" customWidth="1"/>
    <col min="11785" max="11788" width="0" style="329" hidden="1" customWidth="1"/>
    <col min="11789" max="12033" width="9.1796875" style="329"/>
    <col min="12034" max="12034" width="5.54296875" style="329" customWidth="1"/>
    <col min="12035" max="12035" width="58" style="329" customWidth="1"/>
    <col min="12036" max="12036" width="24.1796875" style="329" customWidth="1"/>
    <col min="12037" max="12038" width="0" style="329" hidden="1" customWidth="1"/>
    <col min="12039" max="12039" width="61.453125" style="329" customWidth="1"/>
    <col min="12040" max="12040" width="62.1796875" style="329" customWidth="1"/>
    <col min="12041" max="12044" width="0" style="329" hidden="1" customWidth="1"/>
    <col min="12045" max="12289" width="9.1796875" style="329"/>
    <col min="12290" max="12290" width="5.54296875" style="329" customWidth="1"/>
    <col min="12291" max="12291" width="58" style="329" customWidth="1"/>
    <col min="12292" max="12292" width="24.1796875" style="329" customWidth="1"/>
    <col min="12293" max="12294" width="0" style="329" hidden="1" customWidth="1"/>
    <col min="12295" max="12295" width="61.453125" style="329" customWidth="1"/>
    <col min="12296" max="12296" width="62.1796875" style="329" customWidth="1"/>
    <col min="12297" max="12300" width="0" style="329" hidden="1" customWidth="1"/>
    <col min="12301" max="12545" width="9.1796875" style="329"/>
    <col min="12546" max="12546" width="5.54296875" style="329" customWidth="1"/>
    <col min="12547" max="12547" width="58" style="329" customWidth="1"/>
    <col min="12548" max="12548" width="24.1796875" style="329" customWidth="1"/>
    <col min="12549" max="12550" width="0" style="329" hidden="1" customWidth="1"/>
    <col min="12551" max="12551" width="61.453125" style="329" customWidth="1"/>
    <col min="12552" max="12552" width="62.1796875" style="329" customWidth="1"/>
    <col min="12553" max="12556" width="0" style="329" hidden="1" customWidth="1"/>
    <col min="12557" max="12801" width="9.1796875" style="329"/>
    <col min="12802" max="12802" width="5.54296875" style="329" customWidth="1"/>
    <col min="12803" max="12803" width="58" style="329" customWidth="1"/>
    <col min="12804" max="12804" width="24.1796875" style="329" customWidth="1"/>
    <col min="12805" max="12806" width="0" style="329" hidden="1" customWidth="1"/>
    <col min="12807" max="12807" width="61.453125" style="329" customWidth="1"/>
    <col min="12808" max="12808" width="62.1796875" style="329" customWidth="1"/>
    <col min="12809" max="12812" width="0" style="329" hidden="1" customWidth="1"/>
    <col min="12813" max="13057" width="9.1796875" style="329"/>
    <col min="13058" max="13058" width="5.54296875" style="329" customWidth="1"/>
    <col min="13059" max="13059" width="58" style="329" customWidth="1"/>
    <col min="13060" max="13060" width="24.1796875" style="329" customWidth="1"/>
    <col min="13061" max="13062" width="0" style="329" hidden="1" customWidth="1"/>
    <col min="13063" max="13063" width="61.453125" style="329" customWidth="1"/>
    <col min="13064" max="13064" width="62.1796875" style="329" customWidth="1"/>
    <col min="13065" max="13068" width="0" style="329" hidden="1" customWidth="1"/>
    <col min="13069" max="13313" width="9.1796875" style="329"/>
    <col min="13314" max="13314" width="5.54296875" style="329" customWidth="1"/>
    <col min="13315" max="13315" width="58" style="329" customWidth="1"/>
    <col min="13316" max="13316" width="24.1796875" style="329" customWidth="1"/>
    <col min="13317" max="13318" width="0" style="329" hidden="1" customWidth="1"/>
    <col min="13319" max="13319" width="61.453125" style="329" customWidth="1"/>
    <col min="13320" max="13320" width="62.1796875" style="329" customWidth="1"/>
    <col min="13321" max="13324" width="0" style="329" hidden="1" customWidth="1"/>
    <col min="13325" max="13569" width="9.1796875" style="329"/>
    <col min="13570" max="13570" width="5.54296875" style="329" customWidth="1"/>
    <col min="13571" max="13571" width="58" style="329" customWidth="1"/>
    <col min="13572" max="13572" width="24.1796875" style="329" customWidth="1"/>
    <col min="13573" max="13574" width="0" style="329" hidden="1" customWidth="1"/>
    <col min="13575" max="13575" width="61.453125" style="329" customWidth="1"/>
    <col min="13576" max="13576" width="62.1796875" style="329" customWidth="1"/>
    <col min="13577" max="13580" width="0" style="329" hidden="1" customWidth="1"/>
    <col min="13581" max="13825" width="9.1796875" style="329"/>
    <col min="13826" max="13826" width="5.54296875" style="329" customWidth="1"/>
    <col min="13827" max="13827" width="58" style="329" customWidth="1"/>
    <col min="13828" max="13828" width="24.1796875" style="329" customWidth="1"/>
    <col min="13829" max="13830" width="0" style="329" hidden="1" customWidth="1"/>
    <col min="13831" max="13831" width="61.453125" style="329" customWidth="1"/>
    <col min="13832" max="13832" width="62.1796875" style="329" customWidth="1"/>
    <col min="13833" max="13836" width="0" style="329" hidden="1" customWidth="1"/>
    <col min="13837" max="14081" width="9.1796875" style="329"/>
    <col min="14082" max="14082" width="5.54296875" style="329" customWidth="1"/>
    <col min="14083" max="14083" width="58" style="329" customWidth="1"/>
    <col min="14084" max="14084" width="24.1796875" style="329" customWidth="1"/>
    <col min="14085" max="14086" width="0" style="329" hidden="1" customWidth="1"/>
    <col min="14087" max="14087" width="61.453125" style="329" customWidth="1"/>
    <col min="14088" max="14088" width="62.1796875" style="329" customWidth="1"/>
    <col min="14089" max="14092" width="0" style="329" hidden="1" customWidth="1"/>
    <col min="14093" max="14337" width="9.1796875" style="329"/>
    <col min="14338" max="14338" width="5.54296875" style="329" customWidth="1"/>
    <col min="14339" max="14339" width="58" style="329" customWidth="1"/>
    <col min="14340" max="14340" width="24.1796875" style="329" customWidth="1"/>
    <col min="14341" max="14342" width="0" style="329" hidden="1" customWidth="1"/>
    <col min="14343" max="14343" width="61.453125" style="329" customWidth="1"/>
    <col min="14344" max="14344" width="62.1796875" style="329" customWidth="1"/>
    <col min="14345" max="14348" width="0" style="329" hidden="1" customWidth="1"/>
    <col min="14349" max="14593" width="9.1796875" style="329"/>
    <col min="14594" max="14594" width="5.54296875" style="329" customWidth="1"/>
    <col min="14595" max="14595" width="58" style="329" customWidth="1"/>
    <col min="14596" max="14596" width="24.1796875" style="329" customWidth="1"/>
    <col min="14597" max="14598" width="0" style="329" hidden="1" customWidth="1"/>
    <col min="14599" max="14599" width="61.453125" style="329" customWidth="1"/>
    <col min="14600" max="14600" width="62.1796875" style="329" customWidth="1"/>
    <col min="14601" max="14604" width="0" style="329" hidden="1" customWidth="1"/>
    <col min="14605" max="14849" width="9.1796875" style="329"/>
    <col min="14850" max="14850" width="5.54296875" style="329" customWidth="1"/>
    <col min="14851" max="14851" width="58" style="329" customWidth="1"/>
    <col min="14852" max="14852" width="24.1796875" style="329" customWidth="1"/>
    <col min="14853" max="14854" width="0" style="329" hidden="1" customWidth="1"/>
    <col min="14855" max="14855" width="61.453125" style="329" customWidth="1"/>
    <col min="14856" max="14856" width="62.1796875" style="329" customWidth="1"/>
    <col min="14857" max="14860" width="0" style="329" hidden="1" customWidth="1"/>
    <col min="14861" max="15105" width="9.1796875" style="329"/>
    <col min="15106" max="15106" width="5.54296875" style="329" customWidth="1"/>
    <col min="15107" max="15107" width="58" style="329" customWidth="1"/>
    <col min="15108" max="15108" width="24.1796875" style="329" customWidth="1"/>
    <col min="15109" max="15110" width="0" style="329" hidden="1" customWidth="1"/>
    <col min="15111" max="15111" width="61.453125" style="329" customWidth="1"/>
    <col min="15112" max="15112" width="62.1796875" style="329" customWidth="1"/>
    <col min="15113" max="15116" width="0" style="329" hidden="1" customWidth="1"/>
    <col min="15117" max="15361" width="9.1796875" style="329"/>
    <col min="15362" max="15362" width="5.54296875" style="329" customWidth="1"/>
    <col min="15363" max="15363" width="58" style="329" customWidth="1"/>
    <col min="15364" max="15364" width="24.1796875" style="329" customWidth="1"/>
    <col min="15365" max="15366" width="0" style="329" hidden="1" customWidth="1"/>
    <col min="15367" max="15367" width="61.453125" style="329" customWidth="1"/>
    <col min="15368" max="15368" width="62.1796875" style="329" customWidth="1"/>
    <col min="15369" max="15372" width="0" style="329" hidden="1" customWidth="1"/>
    <col min="15373" max="15617" width="9.1796875" style="329"/>
    <col min="15618" max="15618" width="5.54296875" style="329" customWidth="1"/>
    <col min="15619" max="15619" width="58" style="329" customWidth="1"/>
    <col min="15620" max="15620" width="24.1796875" style="329" customWidth="1"/>
    <col min="15621" max="15622" width="0" style="329" hidden="1" customWidth="1"/>
    <col min="15623" max="15623" width="61.453125" style="329" customWidth="1"/>
    <col min="15624" max="15624" width="62.1796875" style="329" customWidth="1"/>
    <col min="15625" max="15628" width="0" style="329" hidden="1" customWidth="1"/>
    <col min="15629" max="15873" width="9.1796875" style="329"/>
    <col min="15874" max="15874" width="5.54296875" style="329" customWidth="1"/>
    <col min="15875" max="15875" width="58" style="329" customWidth="1"/>
    <col min="15876" max="15876" width="24.1796875" style="329" customWidth="1"/>
    <col min="15877" max="15878" width="0" style="329" hidden="1" customWidth="1"/>
    <col min="15879" max="15879" width="61.453125" style="329" customWidth="1"/>
    <col min="15880" max="15880" width="62.1796875" style="329" customWidth="1"/>
    <col min="15881" max="15884" width="0" style="329" hidden="1" customWidth="1"/>
    <col min="15885" max="16129" width="9.1796875" style="329"/>
    <col min="16130" max="16130" width="5.54296875" style="329" customWidth="1"/>
    <col min="16131" max="16131" width="58" style="329" customWidth="1"/>
    <col min="16132" max="16132" width="24.1796875" style="329" customWidth="1"/>
    <col min="16133" max="16134" width="0" style="329" hidden="1" customWidth="1"/>
    <col min="16135" max="16135" width="61.453125" style="329" customWidth="1"/>
    <col min="16136" max="16136" width="62.1796875" style="329" customWidth="1"/>
    <col min="16137" max="16140" width="0" style="329" hidden="1" customWidth="1"/>
    <col min="16141" max="16384" width="9.1796875" style="329"/>
  </cols>
  <sheetData>
    <row r="1" spans="2:15">
      <c r="C1" s="330" t="s">
        <v>21</v>
      </c>
      <c r="D1" s="330" t="s">
        <v>21</v>
      </c>
      <c r="E1" s="330" t="s">
        <v>21</v>
      </c>
      <c r="F1" s="330"/>
    </row>
    <row r="2" spans="2:15">
      <c r="C2" s="333">
        <v>43952</v>
      </c>
      <c r="D2" s="334">
        <v>44317</v>
      </c>
      <c r="E2" s="335" t="s">
        <v>626</v>
      </c>
      <c r="F2" s="335"/>
    </row>
    <row r="3" spans="2:15">
      <c r="B3" s="336"/>
      <c r="C3" s="335" t="s">
        <v>22</v>
      </c>
      <c r="D3" s="335" t="s">
        <v>22</v>
      </c>
      <c r="E3" s="335" t="s">
        <v>22</v>
      </c>
      <c r="F3" s="335"/>
      <c r="O3" s="337" t="s">
        <v>627</v>
      </c>
    </row>
    <row r="4" spans="2:15" ht="43" customHeight="1" thickBot="1">
      <c r="B4" s="338" t="s">
        <v>23</v>
      </c>
      <c r="C4" s="339" t="s">
        <v>628</v>
      </c>
      <c r="D4" s="1990" t="s">
        <v>813</v>
      </c>
      <c r="E4" s="340" t="s">
        <v>24</v>
      </c>
      <c r="F4" s="340" t="s">
        <v>629</v>
      </c>
      <c r="G4" s="338" t="s">
        <v>25</v>
      </c>
      <c r="H4" s="341" t="s">
        <v>26</v>
      </c>
      <c r="I4" s="335" t="s">
        <v>27</v>
      </c>
      <c r="K4" s="329" t="s">
        <v>28</v>
      </c>
      <c r="M4" s="341" t="s">
        <v>630</v>
      </c>
    </row>
    <row r="5" spans="2:15" ht="40" customHeight="1">
      <c r="B5" s="342" t="s">
        <v>29</v>
      </c>
      <c r="C5" s="343">
        <v>16.791999999999998</v>
      </c>
      <c r="D5" s="344">
        <v>19.000800000000002</v>
      </c>
      <c r="E5" s="344">
        <v>15.48</v>
      </c>
      <c r="F5" s="345"/>
      <c r="G5" s="3055" t="s">
        <v>838</v>
      </c>
      <c r="H5" s="3048" t="s">
        <v>30</v>
      </c>
      <c r="I5" s="346">
        <f>I6/2080</f>
        <v>15.480288461538462</v>
      </c>
      <c r="K5" s="347">
        <f>D5-I5</f>
        <v>3.5205115384615393</v>
      </c>
      <c r="M5" s="3048" t="s">
        <v>631</v>
      </c>
    </row>
    <row r="6" spans="2:15" ht="42.65" customHeight="1" thickBot="1">
      <c r="B6" s="348" t="s">
        <v>31</v>
      </c>
      <c r="C6" s="349">
        <v>34927.359999999993</v>
      </c>
      <c r="D6" s="349">
        <v>39521.664000000004</v>
      </c>
      <c r="E6" s="349">
        <f>E5*2080</f>
        <v>32198.400000000001</v>
      </c>
      <c r="F6" s="350">
        <f>(D6-C6)/C6</f>
        <v>0.13153882801334002</v>
      </c>
      <c r="G6" s="3056"/>
      <c r="H6" s="3049"/>
      <c r="I6" s="351">
        <v>32199</v>
      </c>
      <c r="K6" s="347"/>
      <c r="M6" s="3049"/>
      <c r="N6" s="348"/>
      <c r="O6" s="352">
        <f>(D6-C6)/C6</f>
        <v>0.13153882801334002</v>
      </c>
    </row>
    <row r="7" spans="2:15">
      <c r="B7" s="342" t="s">
        <v>32</v>
      </c>
      <c r="C7" s="343">
        <v>21.736000000000001</v>
      </c>
      <c r="D7" s="344">
        <v>24.241120000000002</v>
      </c>
      <c r="E7" s="344">
        <v>19.96</v>
      </c>
      <c r="F7" s="345"/>
      <c r="G7" s="353" t="s">
        <v>33</v>
      </c>
      <c r="H7" s="3048" t="s">
        <v>34</v>
      </c>
      <c r="I7" s="346">
        <f>I8/2080</f>
        <v>18.400480769230768</v>
      </c>
      <c r="K7" s="347">
        <f>D7-I7</f>
        <v>5.8406392307692343</v>
      </c>
      <c r="M7" s="3048" t="s">
        <v>632</v>
      </c>
    </row>
    <row r="8" spans="2:15" ht="26.5" thickBot="1">
      <c r="B8" s="354" t="s">
        <v>35</v>
      </c>
      <c r="C8" s="355">
        <v>45210.880000000005</v>
      </c>
      <c r="D8" s="355">
        <v>50421.529600000002</v>
      </c>
      <c r="E8" s="355">
        <f>E7*2080</f>
        <v>41516.800000000003</v>
      </c>
      <c r="F8" s="356">
        <f>(D8-E8)/E8</f>
        <v>0.21448496993987973</v>
      </c>
      <c r="G8" s="329" t="s">
        <v>839</v>
      </c>
      <c r="H8" s="3057"/>
      <c r="I8" s="351">
        <v>38273</v>
      </c>
      <c r="K8" s="347"/>
      <c r="M8" s="3057"/>
      <c r="N8" s="357"/>
      <c r="O8" s="352">
        <f>(D8-C8)/C8</f>
        <v>0.11525211630474781</v>
      </c>
    </row>
    <row r="9" spans="2:15">
      <c r="B9" s="342" t="s">
        <v>36</v>
      </c>
      <c r="C9" s="343">
        <v>17.260000000000002</v>
      </c>
      <c r="D9" s="344">
        <v>18.008399999999998</v>
      </c>
      <c r="E9" s="344">
        <v>15.53</v>
      </c>
      <c r="F9" s="345"/>
      <c r="G9" s="353"/>
      <c r="H9" s="3048" t="s">
        <v>37</v>
      </c>
      <c r="I9" s="346">
        <f>I10/2080</f>
        <v>20.43028846153846</v>
      </c>
      <c r="K9" s="358">
        <f>D9-I9</f>
        <v>-2.4218884615384617</v>
      </c>
      <c r="M9" s="3048" t="s">
        <v>633</v>
      </c>
      <c r="O9" s="359"/>
    </row>
    <row r="10" spans="2:15" ht="26.5" thickBot="1">
      <c r="B10" s="348" t="s">
        <v>38</v>
      </c>
      <c r="C10" s="349">
        <v>35900.800000000003</v>
      </c>
      <c r="D10" s="349">
        <v>37457.471999999994</v>
      </c>
      <c r="E10" s="349">
        <f>E9*2080</f>
        <v>32302.399999999998</v>
      </c>
      <c r="F10" s="350">
        <f>(D10-E10)/E10</f>
        <v>0.15958789439793938</v>
      </c>
      <c r="G10" s="357"/>
      <c r="H10" s="3049"/>
      <c r="I10" s="351">
        <v>42495</v>
      </c>
      <c r="K10" s="347"/>
      <c r="M10" s="3049"/>
      <c r="N10" s="357"/>
      <c r="O10" s="360">
        <f>(D10-C10)/C10</f>
        <v>4.3360370799536259E-2</v>
      </c>
    </row>
    <row r="11" spans="2:15">
      <c r="B11" s="342" t="s">
        <v>39</v>
      </c>
      <c r="C11" s="343">
        <v>21.814999999999998</v>
      </c>
      <c r="D11" s="344">
        <v>24.3888</v>
      </c>
      <c r="E11" s="344">
        <v>21.14</v>
      </c>
      <c r="F11" s="345"/>
      <c r="G11" s="353" t="s">
        <v>40</v>
      </c>
      <c r="H11" s="3048" t="s">
        <v>41</v>
      </c>
      <c r="I11" s="3058" t="s">
        <v>42</v>
      </c>
      <c r="K11" s="347"/>
      <c r="M11" s="3048" t="s">
        <v>634</v>
      </c>
    </row>
    <row r="12" spans="2:15" ht="26.5" thickBot="1">
      <c r="B12" s="354" t="s">
        <v>43</v>
      </c>
      <c r="C12" s="355">
        <v>45375.199999999997</v>
      </c>
      <c r="D12" s="355">
        <v>50728.703999999998</v>
      </c>
      <c r="E12" s="355">
        <f>E11*2080</f>
        <v>43971.200000000004</v>
      </c>
      <c r="F12" s="356">
        <f>(D12-E12)/E12</f>
        <v>0.15368022705771034</v>
      </c>
      <c r="G12" s="329" t="s">
        <v>44</v>
      </c>
      <c r="H12" s="3057"/>
      <c r="I12" s="3059"/>
      <c r="K12" s="347"/>
      <c r="M12" s="3057"/>
      <c r="N12" s="357"/>
      <c r="O12" s="352">
        <f>(D12-C12)/C12</f>
        <v>0.11798303919321571</v>
      </c>
    </row>
    <row r="13" spans="2:15" ht="52">
      <c r="B13" s="361" t="s">
        <v>45</v>
      </c>
      <c r="C13" s="362">
        <v>26.16</v>
      </c>
      <c r="D13" s="344">
        <v>30.569499999999998</v>
      </c>
      <c r="E13" s="344">
        <v>25.32</v>
      </c>
      <c r="F13" s="345"/>
      <c r="G13" s="353" t="s">
        <v>46</v>
      </c>
      <c r="H13" s="3048" t="s">
        <v>47</v>
      </c>
      <c r="I13" s="346">
        <f>I14/2080</f>
        <v>19.703365384615385</v>
      </c>
      <c r="K13" s="347">
        <f>D13-I13</f>
        <v>10.866134615384613</v>
      </c>
      <c r="M13" s="3048" t="s">
        <v>635</v>
      </c>
    </row>
    <row r="14" spans="2:15" ht="50.25" customHeight="1" thickBot="1">
      <c r="B14" s="363" t="s">
        <v>48</v>
      </c>
      <c r="C14" s="364">
        <v>54412.800000000003</v>
      </c>
      <c r="D14" s="349">
        <v>63584.56</v>
      </c>
      <c r="E14" s="349">
        <f>E13*2080</f>
        <v>52665.599999999999</v>
      </c>
      <c r="F14" s="350">
        <f>(D14-E14)/E14</f>
        <v>0.20732622432859399</v>
      </c>
      <c r="G14" s="357" t="s">
        <v>49</v>
      </c>
      <c r="H14" s="3049"/>
      <c r="I14" s="351">
        <v>40983</v>
      </c>
      <c r="K14" s="347"/>
      <c r="M14" s="3049"/>
      <c r="N14" s="357"/>
      <c r="O14" s="352">
        <f>(D14-C14)/C14</f>
        <v>0.16855886850152896</v>
      </c>
    </row>
    <row r="15" spans="2:15">
      <c r="B15" s="342" t="s">
        <v>56</v>
      </c>
      <c r="C15" s="343">
        <v>28.8</v>
      </c>
      <c r="D15" s="344">
        <v>29.084</v>
      </c>
      <c r="E15" s="344">
        <v>27.62</v>
      </c>
      <c r="F15" s="345"/>
      <c r="G15" s="353"/>
      <c r="H15" s="3048" t="s">
        <v>57</v>
      </c>
      <c r="I15" s="365"/>
      <c r="K15" s="347"/>
      <c r="M15" s="3048" t="s">
        <v>636</v>
      </c>
    </row>
    <row r="16" spans="2:15" ht="26.5" thickBot="1">
      <c r="B16" s="348" t="s">
        <v>58</v>
      </c>
      <c r="C16" s="349">
        <v>59904</v>
      </c>
      <c r="D16" s="349">
        <v>60494.720000000001</v>
      </c>
      <c r="E16" s="349">
        <f>E15*2080</f>
        <v>57449.599999999999</v>
      </c>
      <c r="F16" s="350">
        <f>(D16-E16)/E16</f>
        <v>5.3005068790731399E-2</v>
      </c>
      <c r="G16" s="357"/>
      <c r="H16" s="3049"/>
      <c r="I16" s="365"/>
      <c r="K16" s="347"/>
      <c r="M16" s="3049"/>
      <c r="O16" s="366">
        <f>(D16-C16)/C16</f>
        <v>9.8611111111111312E-3</v>
      </c>
    </row>
    <row r="17" spans="2:15">
      <c r="B17" s="342" t="s">
        <v>50</v>
      </c>
      <c r="C17" s="343">
        <v>30.59</v>
      </c>
      <c r="D17" s="344">
        <v>35.178200000000004</v>
      </c>
      <c r="E17" s="344">
        <v>29.29</v>
      </c>
      <c r="F17" s="345"/>
      <c r="G17" s="353" t="s">
        <v>51</v>
      </c>
      <c r="H17" s="3048" t="s">
        <v>52</v>
      </c>
      <c r="I17" s="346">
        <f>I18/2080</f>
        <v>27.190865384615385</v>
      </c>
      <c r="K17" s="347">
        <f>D17-I17</f>
        <v>7.9873346153846185</v>
      </c>
      <c r="M17" s="3048" t="s">
        <v>637</v>
      </c>
    </row>
    <row r="18" spans="2:15" ht="26.5" thickBot="1">
      <c r="B18" s="348" t="s">
        <v>53</v>
      </c>
      <c r="C18" s="349">
        <v>63627.199999999997</v>
      </c>
      <c r="D18" s="349">
        <v>73170.656000000003</v>
      </c>
      <c r="E18" s="349">
        <f>E17*2080</f>
        <v>60923.199999999997</v>
      </c>
      <c r="F18" s="350">
        <f>(D18-E18)/E18</f>
        <v>0.20103106862410389</v>
      </c>
      <c r="G18" s="357"/>
      <c r="H18" s="3049"/>
      <c r="I18" s="351">
        <v>56557</v>
      </c>
      <c r="K18" s="347"/>
      <c r="M18" s="3049"/>
      <c r="N18" s="357"/>
      <c r="O18" s="352">
        <f>(D18-C18)/C18</f>
        <v>0.14999019287348817</v>
      </c>
    </row>
    <row r="19" spans="2:15">
      <c r="B19" s="342" t="s">
        <v>638</v>
      </c>
      <c r="C19" s="343">
        <v>31.99</v>
      </c>
      <c r="D19" s="343">
        <v>30.937200000000001</v>
      </c>
      <c r="E19" s="367"/>
      <c r="F19" s="368"/>
      <c r="G19" s="353"/>
      <c r="H19" s="3048" t="s">
        <v>639</v>
      </c>
      <c r="I19" s="365"/>
      <c r="K19" s="347"/>
      <c r="M19" s="3048" t="s">
        <v>640</v>
      </c>
    </row>
    <row r="20" spans="2:15" ht="26.5" thickBot="1">
      <c r="B20" s="348" t="s">
        <v>641</v>
      </c>
      <c r="C20" s="349">
        <v>66539.199999999997</v>
      </c>
      <c r="D20" s="349">
        <v>64349.376000000004</v>
      </c>
      <c r="E20" s="349"/>
      <c r="F20" s="369"/>
      <c r="G20" s="357"/>
      <c r="H20" s="3049"/>
      <c r="I20" s="365"/>
      <c r="K20" s="347"/>
      <c r="M20" s="3049"/>
      <c r="N20" s="348"/>
      <c r="O20" s="370">
        <f>(D20-C20)/C20</f>
        <v>-3.2910284463894865E-2</v>
      </c>
    </row>
    <row r="21" spans="2:15">
      <c r="B21" s="354" t="s">
        <v>642</v>
      </c>
      <c r="C21" s="371">
        <v>33.46153846153846</v>
      </c>
      <c r="D21" s="371">
        <v>35.084000000000003</v>
      </c>
      <c r="E21" s="355" t="s">
        <v>42</v>
      </c>
      <c r="F21" s="372"/>
      <c r="G21" s="329" t="s">
        <v>643</v>
      </c>
      <c r="H21" s="3048" t="s">
        <v>644</v>
      </c>
      <c r="I21" s="365"/>
      <c r="K21" s="347"/>
      <c r="M21" s="3052" t="s">
        <v>645</v>
      </c>
      <c r="O21" s="373"/>
    </row>
    <row r="22" spans="2:15" ht="26.5" thickBot="1">
      <c r="B22" s="348" t="s">
        <v>646</v>
      </c>
      <c r="C22" s="349">
        <v>69600</v>
      </c>
      <c r="D22" s="349">
        <v>72974.720000000001</v>
      </c>
      <c r="E22" s="349" t="s">
        <v>42</v>
      </c>
      <c r="F22" s="374"/>
      <c r="G22" s="357" t="s">
        <v>647</v>
      </c>
      <c r="H22" s="3049"/>
      <c r="I22" s="365"/>
      <c r="K22" s="347"/>
      <c r="M22" s="3053"/>
      <c r="N22" s="348"/>
      <c r="O22" s="375">
        <f>(D22-C22)/C22</f>
        <v>4.8487356321839099E-2</v>
      </c>
    </row>
    <row r="23" spans="2:15">
      <c r="B23" s="354" t="s">
        <v>648</v>
      </c>
      <c r="C23" s="371">
        <v>34.022499999999994</v>
      </c>
      <c r="D23" s="371">
        <v>38.650100000000002</v>
      </c>
      <c r="E23" s="355"/>
      <c r="F23" s="376"/>
      <c r="G23" s="329" t="s">
        <v>649</v>
      </c>
      <c r="H23" s="3048" t="s">
        <v>47</v>
      </c>
      <c r="I23" s="365"/>
      <c r="K23" s="347"/>
      <c r="M23" s="3048" t="s">
        <v>650</v>
      </c>
    </row>
    <row r="24" spans="2:15" ht="26.5" thickBot="1">
      <c r="B24" s="348" t="s">
        <v>651</v>
      </c>
      <c r="C24" s="349">
        <v>70766.799999999988</v>
      </c>
      <c r="D24" s="349">
        <v>80392.207999999999</v>
      </c>
      <c r="E24" s="349"/>
      <c r="F24" s="369"/>
      <c r="G24" s="357"/>
      <c r="H24" s="3049"/>
      <c r="I24" s="365"/>
      <c r="K24" s="347"/>
      <c r="M24" s="3049"/>
      <c r="N24" s="348"/>
      <c r="O24" s="360">
        <f>(D24-C24)/C24</f>
        <v>0.13601587184951153</v>
      </c>
    </row>
    <row r="25" spans="2:15">
      <c r="B25" s="354" t="s">
        <v>652</v>
      </c>
      <c r="C25" s="371">
        <v>36.380000000000003</v>
      </c>
      <c r="D25" s="371">
        <v>40.563600000000001</v>
      </c>
      <c r="E25" s="355"/>
      <c r="F25" s="376"/>
      <c r="G25" s="329" t="s">
        <v>653</v>
      </c>
      <c r="H25" s="3048" t="s">
        <v>47</v>
      </c>
      <c r="I25" s="365"/>
      <c r="K25" s="347"/>
      <c r="M25" s="3048" t="s">
        <v>654</v>
      </c>
    </row>
    <row r="26" spans="2:15" ht="26.5" thickBot="1">
      <c r="B26" s="348" t="s">
        <v>655</v>
      </c>
      <c r="C26" s="355">
        <v>75670.400000000009</v>
      </c>
      <c r="D26" s="355">
        <v>84372.288</v>
      </c>
      <c r="E26" s="355"/>
      <c r="F26" s="376"/>
      <c r="H26" s="3049"/>
      <c r="I26" s="365"/>
      <c r="K26" s="347"/>
      <c r="M26" s="3049"/>
      <c r="N26" s="348"/>
      <c r="O26" s="360">
        <f>(D26-C26)/C26</f>
        <v>0.11499725123694325</v>
      </c>
    </row>
    <row r="27" spans="2:15">
      <c r="B27" s="342" t="s">
        <v>656</v>
      </c>
      <c r="C27" s="343">
        <v>40.57</v>
      </c>
      <c r="D27" s="344">
        <v>43.1312</v>
      </c>
      <c r="E27" s="344">
        <v>40.06</v>
      </c>
      <c r="F27" s="345"/>
      <c r="G27" s="3050" t="s">
        <v>54</v>
      </c>
      <c r="H27" s="3048" t="s">
        <v>55</v>
      </c>
      <c r="I27" s="346">
        <f>I28/2080</f>
        <v>33.217788461538461</v>
      </c>
      <c r="K27" s="347">
        <f>D27-I27</f>
        <v>9.9134115384615384</v>
      </c>
      <c r="M27" s="3048" t="s">
        <v>657</v>
      </c>
    </row>
    <row r="28" spans="2:15" ht="61.5" customHeight="1" thickBot="1">
      <c r="B28" s="348" t="s">
        <v>658</v>
      </c>
      <c r="C28" s="349">
        <v>84385.600000000006</v>
      </c>
      <c r="D28" s="349">
        <v>89712.895999999993</v>
      </c>
      <c r="E28" s="349">
        <f>E27*2080</f>
        <v>83324.800000000003</v>
      </c>
      <c r="F28" s="350">
        <f>(D28-E28)/E28</f>
        <v>7.6665002496255505E-2</v>
      </c>
      <c r="G28" s="3051"/>
      <c r="H28" s="3049"/>
      <c r="I28" s="351">
        <v>69093</v>
      </c>
      <c r="K28" s="347"/>
      <c r="M28" s="3049"/>
      <c r="N28" s="348"/>
      <c r="O28" s="360">
        <f>(D28-C28)/C28</f>
        <v>6.3130391915208126E-2</v>
      </c>
    </row>
    <row r="29" spans="2:15">
      <c r="B29" s="342" t="s">
        <v>659</v>
      </c>
      <c r="C29" s="343">
        <v>37.751999999999995</v>
      </c>
      <c r="D29" s="344">
        <v>43.066240000000008</v>
      </c>
      <c r="E29" s="344"/>
      <c r="F29" s="345"/>
      <c r="G29" s="353"/>
      <c r="H29" s="3048" t="s">
        <v>47</v>
      </c>
      <c r="I29" s="346">
        <f>I30/2080</f>
        <v>25.143750000000001</v>
      </c>
      <c r="K29" s="347">
        <f>D29-I29</f>
        <v>17.922490000000007</v>
      </c>
      <c r="M29" s="3048" t="s">
        <v>660</v>
      </c>
    </row>
    <row r="30" spans="2:15" ht="26.5" thickBot="1">
      <c r="B30" s="348" t="s">
        <v>661</v>
      </c>
      <c r="C30" s="349">
        <v>78524.159999999989</v>
      </c>
      <c r="D30" s="349">
        <v>89577.779200000019</v>
      </c>
      <c r="E30" s="349"/>
      <c r="F30" s="350"/>
      <c r="G30" s="357"/>
      <c r="H30" s="3049"/>
      <c r="I30" s="351">
        <v>52299</v>
      </c>
      <c r="K30" s="347"/>
      <c r="M30" s="3049"/>
      <c r="N30" s="348"/>
      <c r="O30" s="360">
        <f>(D30-C30)/C30</f>
        <v>0.14076711167620298</v>
      </c>
    </row>
    <row r="31" spans="2:15">
      <c r="B31" s="342" t="s">
        <v>59</v>
      </c>
      <c r="C31" s="343">
        <v>43.41</v>
      </c>
      <c r="D31" s="344">
        <v>47.109200000000001</v>
      </c>
      <c r="E31" s="344">
        <v>41.76</v>
      </c>
      <c r="F31" s="345"/>
      <c r="G31" s="353"/>
      <c r="H31" s="3048" t="s">
        <v>60</v>
      </c>
      <c r="I31" s="377">
        <f>I32/2080</f>
        <v>33.460576923076921</v>
      </c>
      <c r="K31" s="347">
        <f>D31-I31</f>
        <v>13.64862307692308</v>
      </c>
      <c r="M31" s="3048" t="s">
        <v>662</v>
      </c>
    </row>
    <row r="32" spans="2:15" ht="48.75" customHeight="1" thickBot="1">
      <c r="B32" s="348" t="s">
        <v>61</v>
      </c>
      <c r="C32" s="349">
        <v>90292.799999999988</v>
      </c>
      <c r="D32" s="349">
        <v>97987.135999999999</v>
      </c>
      <c r="E32" s="349">
        <f>E31*2080</f>
        <v>86860.800000000003</v>
      </c>
      <c r="F32" s="350">
        <f>(D32-E32)/E32</f>
        <v>0.1280938697318007</v>
      </c>
      <c r="G32" s="357"/>
      <c r="H32" s="3049"/>
      <c r="I32" s="351">
        <v>69598</v>
      </c>
      <c r="K32" s="347"/>
      <c r="M32" s="3049"/>
      <c r="N32" s="348"/>
      <c r="O32" s="360">
        <f>(D32-C32)/C32</f>
        <v>8.5215388159410405E-2</v>
      </c>
    </row>
    <row r="33" spans="2:20">
      <c r="B33" s="342" t="s">
        <v>62</v>
      </c>
      <c r="C33" s="343">
        <v>59.6</v>
      </c>
      <c r="D33" s="344">
        <v>62.008800000000001</v>
      </c>
      <c r="E33" s="344">
        <v>57.41</v>
      </c>
      <c r="F33" s="345"/>
      <c r="G33" s="353"/>
      <c r="H33" s="3048" t="s">
        <v>63</v>
      </c>
      <c r="I33" s="346">
        <f>I34/2080</f>
        <v>48.354326923076925</v>
      </c>
      <c r="K33" s="347">
        <f>D33-I33</f>
        <v>13.654473076923075</v>
      </c>
      <c r="M33" s="3048" t="s">
        <v>663</v>
      </c>
    </row>
    <row r="34" spans="2:20" ht="26.5" thickBot="1">
      <c r="B34" s="348" t="s">
        <v>64</v>
      </c>
      <c r="C34" s="349">
        <v>123968</v>
      </c>
      <c r="D34" s="349">
        <v>128978.304</v>
      </c>
      <c r="E34" s="349">
        <f>E33*2080</f>
        <v>119412.79999999999</v>
      </c>
      <c r="F34" s="350">
        <f>(D34-E34)/E34</f>
        <v>8.0104511409162305E-2</v>
      </c>
      <c r="G34" s="357"/>
      <c r="H34" s="3049"/>
      <c r="I34" s="351">
        <v>100577</v>
      </c>
      <c r="K34" s="347"/>
      <c r="M34" s="3049"/>
      <c r="N34" s="348"/>
      <c r="O34" s="360">
        <f>(D34-C34)/C34</f>
        <v>4.0416107382550366E-2</v>
      </c>
    </row>
    <row r="35" spans="2:20">
      <c r="C35" s="371"/>
    </row>
    <row r="36" spans="2:20" ht="52.5" thickBot="1">
      <c r="B36" s="378" t="s">
        <v>664</v>
      </c>
      <c r="C36" s="379">
        <v>34927.359999999993</v>
      </c>
      <c r="D36" s="355">
        <f>D6</f>
        <v>39521.664000000004</v>
      </c>
    </row>
    <row r="37" spans="2:20">
      <c r="D37" s="380"/>
      <c r="Q37" s="1993" t="s">
        <v>818</v>
      </c>
      <c r="R37" s="3054" t="s">
        <v>819</v>
      </c>
      <c r="S37" s="3054"/>
      <c r="T37" s="1994"/>
    </row>
    <row r="38" spans="2:20">
      <c r="B38" s="381" t="s">
        <v>665</v>
      </c>
      <c r="C38" s="382">
        <v>0.2422</v>
      </c>
      <c r="D38" s="382">
        <f>23.39%+2%</f>
        <v>0.25390000000000001</v>
      </c>
      <c r="G38" s="329" t="s">
        <v>666</v>
      </c>
      <c r="Q38" s="1995"/>
      <c r="R38" s="1996" t="s">
        <v>329</v>
      </c>
      <c r="S38" s="1997" t="s">
        <v>303</v>
      </c>
      <c r="T38" s="1998"/>
    </row>
    <row r="39" spans="2:20" ht="34.4" customHeight="1">
      <c r="B39" s="381"/>
      <c r="D39" s="380"/>
      <c r="G39" s="3046" t="s">
        <v>667</v>
      </c>
      <c r="H39" s="3046"/>
      <c r="M39" s="329"/>
      <c r="Q39" s="1999" t="s">
        <v>820</v>
      </c>
      <c r="R39" s="2000">
        <v>15</v>
      </c>
      <c r="S39" s="2000">
        <f>R39*8</f>
        <v>120</v>
      </c>
      <c r="T39" s="1998"/>
    </row>
    <row r="40" spans="2:20">
      <c r="D40" s="380"/>
      <c r="Q40" s="1999" t="s">
        <v>821</v>
      </c>
      <c r="R40" s="2000">
        <v>10</v>
      </c>
      <c r="S40" s="2000">
        <f>R40*8</f>
        <v>80</v>
      </c>
      <c r="T40" s="1998"/>
    </row>
    <row r="41" spans="2:20">
      <c r="B41" s="381" t="s">
        <v>362</v>
      </c>
      <c r="C41" s="383">
        <v>0.12</v>
      </c>
      <c r="D41" s="384">
        <v>0.12</v>
      </c>
      <c r="G41" s="329" t="s">
        <v>122</v>
      </c>
      <c r="Q41" s="1999" t="s">
        <v>822</v>
      </c>
      <c r="R41" s="2000">
        <v>11</v>
      </c>
      <c r="S41" s="2000">
        <f>R41*8</f>
        <v>88</v>
      </c>
      <c r="T41" s="1998"/>
    </row>
    <row r="42" spans="2:20">
      <c r="B42" s="381"/>
      <c r="D42" s="332"/>
      <c r="Q42" s="2001" t="s">
        <v>823</v>
      </c>
      <c r="R42" s="2002">
        <v>5</v>
      </c>
      <c r="S42" s="2002">
        <f>R42*8</f>
        <v>40</v>
      </c>
      <c r="T42" s="2003"/>
    </row>
    <row r="43" spans="2:20">
      <c r="B43" s="3047" t="s">
        <v>668</v>
      </c>
      <c r="C43" s="3047"/>
      <c r="D43" s="3047"/>
      <c r="E43" s="3047"/>
      <c r="F43" s="3047"/>
      <c r="G43" s="3047"/>
      <c r="Q43" s="1999"/>
      <c r="R43" s="2004" t="s">
        <v>476</v>
      </c>
      <c r="S43" s="2000">
        <f>SUM(S39:S42)</f>
        <v>328</v>
      </c>
      <c r="T43" s="2005"/>
    </row>
    <row r="44" spans="2:20" ht="26.5" thickBot="1">
      <c r="B44" s="381" t="s">
        <v>669</v>
      </c>
      <c r="C44" s="355">
        <v>211870</v>
      </c>
      <c r="D44" s="355">
        <v>247150</v>
      </c>
      <c r="G44" s="1992" t="s">
        <v>814</v>
      </c>
      <c r="Q44" s="2006"/>
      <c r="R44" s="2007" t="s">
        <v>824</v>
      </c>
      <c r="S44" s="2008">
        <f>S43/(52*40)</f>
        <v>0.15769230769230769</v>
      </c>
      <c r="T44" s="2009"/>
    </row>
    <row r="45" spans="2:20">
      <c r="B45" s="381" t="s">
        <v>670</v>
      </c>
      <c r="C45" s="355">
        <v>188350</v>
      </c>
      <c r="D45" s="355">
        <v>206010</v>
      </c>
      <c r="G45" s="1992" t="s">
        <v>815</v>
      </c>
    </row>
    <row r="46" spans="2:20">
      <c r="B46" s="381" t="s">
        <v>671</v>
      </c>
      <c r="C46" s="355">
        <v>118660</v>
      </c>
      <c r="D46" s="1991">
        <v>133902.08000000002</v>
      </c>
      <c r="G46" s="1992" t="s">
        <v>816</v>
      </c>
      <c r="O46" s="373"/>
    </row>
    <row r="49" spans="4:4">
      <c r="D49" s="347"/>
    </row>
    <row r="50" spans="4:4">
      <c r="D50" s="385"/>
    </row>
  </sheetData>
  <mergeCells count="36">
    <mergeCell ref="R37:S37"/>
    <mergeCell ref="H15:H16"/>
    <mergeCell ref="M15:M16"/>
    <mergeCell ref="G5:G6"/>
    <mergeCell ref="H5:H6"/>
    <mergeCell ref="M5:M6"/>
    <mergeCell ref="H7:H8"/>
    <mergeCell ref="M7:M8"/>
    <mergeCell ref="H9:H10"/>
    <mergeCell ref="M9:M10"/>
    <mergeCell ref="H11:H12"/>
    <mergeCell ref="I11:I12"/>
    <mergeCell ref="M11:M12"/>
    <mergeCell ref="H13:H14"/>
    <mergeCell ref="M13:M14"/>
    <mergeCell ref="H17:H18"/>
    <mergeCell ref="M17:M18"/>
    <mergeCell ref="H19:H20"/>
    <mergeCell ref="M19:M20"/>
    <mergeCell ref="H21:H22"/>
    <mergeCell ref="M21:M22"/>
    <mergeCell ref="H23:H24"/>
    <mergeCell ref="M23:M24"/>
    <mergeCell ref="H25:H26"/>
    <mergeCell ref="M25:M26"/>
    <mergeCell ref="G27:G28"/>
    <mergeCell ref="H27:H28"/>
    <mergeCell ref="M27:M28"/>
    <mergeCell ref="G39:H39"/>
    <mergeCell ref="B43:G43"/>
    <mergeCell ref="H29:H30"/>
    <mergeCell ref="M29:M30"/>
    <mergeCell ref="H31:H32"/>
    <mergeCell ref="M31:M32"/>
    <mergeCell ref="H33:H34"/>
    <mergeCell ref="M33:M34"/>
  </mergeCells>
  <pageMargins left="0.7" right="0.7" top="0.75" bottom="0.75" header="0.3" footer="0.3"/>
  <pageSetup scale="5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2ACD7-A2EE-4048-839A-CCFA62C3C433}">
  <sheetPr>
    <tabColor rgb="FF00B0F0"/>
    <pageSetUpPr fitToPage="1"/>
  </sheetPr>
  <dimension ref="B1:L50"/>
  <sheetViews>
    <sheetView zoomScaleNormal="100" workbookViewId="0">
      <selection activeCell="J28" sqref="J28"/>
    </sheetView>
  </sheetViews>
  <sheetFormatPr defaultRowHeight="14.5"/>
  <cols>
    <col min="1" max="1" width="4" style="445" customWidth="1"/>
    <col min="2" max="2" width="27.81640625" style="445" customWidth="1"/>
    <col min="3" max="3" width="8.81640625" style="445" customWidth="1"/>
    <col min="4" max="4" width="54" style="445" customWidth="1"/>
    <col min="5" max="5" width="5.54296875" style="445" customWidth="1"/>
    <col min="6" max="6" width="23.7265625" style="445" customWidth="1"/>
    <col min="7" max="7" width="14.81640625" style="445" customWidth="1"/>
    <col min="8" max="8" width="16" style="445" customWidth="1"/>
    <col min="9" max="9" width="6.1796875" style="445" customWidth="1"/>
    <col min="10" max="10" width="55.81640625" style="445" customWidth="1"/>
    <col min="11" max="11" width="17.453125" style="445" customWidth="1"/>
    <col min="12" max="12" width="27" style="445" customWidth="1"/>
    <col min="13" max="13" width="20.54296875" style="445" customWidth="1"/>
    <col min="14" max="226" width="8.7265625" style="445"/>
    <col min="227" max="227" width="35" style="445" customWidth="1"/>
    <col min="228" max="228" width="14.26953125" style="445" customWidth="1"/>
    <col min="229" max="229" width="13" style="445" customWidth="1"/>
    <col min="230" max="230" width="12.453125" style="445" customWidth="1"/>
    <col min="231" max="231" width="16.54296875" style="445" customWidth="1"/>
    <col min="232" max="235" width="8.7265625" style="445"/>
    <col min="236" max="236" width="31.54296875" style="445" customWidth="1"/>
    <col min="237" max="237" width="14.26953125" style="445" customWidth="1"/>
    <col min="238" max="238" width="12.81640625" style="445" customWidth="1"/>
    <col min="239" max="239" width="12.453125" style="445" customWidth="1"/>
    <col min="240" max="240" width="4.453125" style="445" customWidth="1"/>
    <col min="241" max="241" width="18.26953125" style="445" customWidth="1"/>
    <col min="242" max="242" width="20.54296875" style="445" customWidth="1"/>
    <col min="243" max="243" width="14.81640625" style="445" customWidth="1"/>
    <col min="244" max="244" width="10.7265625" style="445" customWidth="1"/>
    <col min="245" max="245" width="17.54296875" style="445" customWidth="1"/>
    <col min="246" max="246" width="8.7265625" style="445"/>
    <col min="247" max="247" width="10.26953125" style="445" customWidth="1"/>
    <col min="248" max="248" width="14.7265625" style="445" customWidth="1"/>
    <col min="249" max="482" width="8.7265625" style="445"/>
    <col min="483" max="483" width="35" style="445" customWidth="1"/>
    <col min="484" max="484" width="14.26953125" style="445" customWidth="1"/>
    <col min="485" max="485" width="13" style="445" customWidth="1"/>
    <col min="486" max="486" width="12.453125" style="445" customWidth="1"/>
    <col min="487" max="487" width="16.54296875" style="445" customWidth="1"/>
    <col min="488" max="491" width="8.7265625" style="445"/>
    <col min="492" max="492" width="31.54296875" style="445" customWidth="1"/>
    <col min="493" max="493" width="14.26953125" style="445" customWidth="1"/>
    <col min="494" max="494" width="12.81640625" style="445" customWidth="1"/>
    <col min="495" max="495" width="12.453125" style="445" customWidth="1"/>
    <col min="496" max="496" width="4.453125" style="445" customWidth="1"/>
    <col min="497" max="497" width="18.26953125" style="445" customWidth="1"/>
    <col min="498" max="498" width="20.54296875" style="445" customWidth="1"/>
    <col min="499" max="499" width="14.81640625" style="445" customWidth="1"/>
    <col min="500" max="500" width="10.7265625" style="445" customWidth="1"/>
    <col min="501" max="501" width="17.54296875" style="445" customWidth="1"/>
    <col min="502" max="502" width="8.7265625" style="445"/>
    <col min="503" max="503" width="10.26953125" style="445" customWidth="1"/>
    <col min="504" max="504" width="14.7265625" style="445" customWidth="1"/>
    <col min="505" max="738" width="8.7265625" style="445"/>
    <col min="739" max="739" width="35" style="445" customWidth="1"/>
    <col min="740" max="740" width="14.26953125" style="445" customWidth="1"/>
    <col min="741" max="741" width="13" style="445" customWidth="1"/>
    <col min="742" max="742" width="12.453125" style="445" customWidth="1"/>
    <col min="743" max="743" width="16.54296875" style="445" customWidth="1"/>
    <col min="744" max="747" width="8.7265625" style="445"/>
    <col min="748" max="748" width="31.54296875" style="445" customWidth="1"/>
    <col min="749" max="749" width="14.26953125" style="445" customWidth="1"/>
    <col min="750" max="750" width="12.81640625" style="445" customWidth="1"/>
    <col min="751" max="751" width="12.453125" style="445" customWidth="1"/>
    <col min="752" max="752" width="4.453125" style="445" customWidth="1"/>
    <col min="753" max="753" width="18.26953125" style="445" customWidth="1"/>
    <col min="754" max="754" width="20.54296875" style="445" customWidth="1"/>
    <col min="755" max="755" width="14.81640625" style="445" customWidth="1"/>
    <col min="756" max="756" width="10.7265625" style="445" customWidth="1"/>
    <col min="757" max="757" width="17.54296875" style="445" customWidth="1"/>
    <col min="758" max="758" width="8.7265625" style="445"/>
    <col min="759" max="759" width="10.26953125" style="445" customWidth="1"/>
    <col min="760" max="760" width="14.7265625" style="445" customWidth="1"/>
    <col min="761" max="994" width="8.7265625" style="445"/>
    <col min="995" max="995" width="35" style="445" customWidth="1"/>
    <col min="996" max="996" width="14.26953125" style="445" customWidth="1"/>
    <col min="997" max="997" width="13" style="445" customWidth="1"/>
    <col min="998" max="998" width="12.453125" style="445" customWidth="1"/>
    <col min="999" max="999" width="16.54296875" style="445" customWidth="1"/>
    <col min="1000" max="1003" width="8.7265625" style="445"/>
    <col min="1004" max="1004" width="31.54296875" style="445" customWidth="1"/>
    <col min="1005" max="1005" width="14.26953125" style="445" customWidth="1"/>
    <col min="1006" max="1006" width="12.81640625" style="445" customWidth="1"/>
    <col min="1007" max="1007" width="12.453125" style="445" customWidth="1"/>
    <col min="1008" max="1008" width="4.453125" style="445" customWidth="1"/>
    <col min="1009" max="1009" width="18.26953125" style="445" customWidth="1"/>
    <col min="1010" max="1010" width="20.54296875" style="445" customWidth="1"/>
    <col min="1011" max="1011" width="14.81640625" style="445" customWidth="1"/>
    <col min="1012" max="1012" width="10.7265625" style="445" customWidth="1"/>
    <col min="1013" max="1013" width="17.54296875" style="445" customWidth="1"/>
    <col min="1014" max="1014" width="8.7265625" style="445"/>
    <col min="1015" max="1015" width="10.26953125" style="445" customWidth="1"/>
    <col min="1016" max="1016" width="14.7265625" style="445" customWidth="1"/>
    <col min="1017" max="1250" width="8.7265625" style="445"/>
    <col min="1251" max="1251" width="35" style="445" customWidth="1"/>
    <col min="1252" max="1252" width="14.26953125" style="445" customWidth="1"/>
    <col min="1253" max="1253" width="13" style="445" customWidth="1"/>
    <col min="1254" max="1254" width="12.453125" style="445" customWidth="1"/>
    <col min="1255" max="1255" width="16.54296875" style="445" customWidth="1"/>
    <col min="1256" max="1259" width="8.7265625" style="445"/>
    <col min="1260" max="1260" width="31.54296875" style="445" customWidth="1"/>
    <col min="1261" max="1261" width="14.26953125" style="445" customWidth="1"/>
    <col min="1262" max="1262" width="12.81640625" style="445" customWidth="1"/>
    <col min="1263" max="1263" width="12.453125" style="445" customWidth="1"/>
    <col min="1264" max="1264" width="4.453125" style="445" customWidth="1"/>
    <col min="1265" max="1265" width="18.26953125" style="445" customWidth="1"/>
    <col min="1266" max="1266" width="20.54296875" style="445" customWidth="1"/>
    <col min="1267" max="1267" width="14.81640625" style="445" customWidth="1"/>
    <col min="1268" max="1268" width="10.7265625" style="445" customWidth="1"/>
    <col min="1269" max="1269" width="17.54296875" style="445" customWidth="1"/>
    <col min="1270" max="1270" width="8.7265625" style="445"/>
    <col min="1271" max="1271" width="10.26953125" style="445" customWidth="1"/>
    <col min="1272" max="1272" width="14.7265625" style="445" customWidth="1"/>
    <col min="1273" max="1506" width="8.7265625" style="445"/>
    <col min="1507" max="1507" width="35" style="445" customWidth="1"/>
    <col min="1508" max="1508" width="14.26953125" style="445" customWidth="1"/>
    <col min="1509" max="1509" width="13" style="445" customWidth="1"/>
    <col min="1510" max="1510" width="12.453125" style="445" customWidth="1"/>
    <col min="1511" max="1511" width="16.54296875" style="445" customWidth="1"/>
    <col min="1512" max="1515" width="8.7265625" style="445"/>
    <col min="1516" max="1516" width="31.54296875" style="445" customWidth="1"/>
    <col min="1517" max="1517" width="14.26953125" style="445" customWidth="1"/>
    <col min="1518" max="1518" width="12.81640625" style="445" customWidth="1"/>
    <col min="1519" max="1519" width="12.453125" style="445" customWidth="1"/>
    <col min="1520" max="1520" width="4.453125" style="445" customWidth="1"/>
    <col min="1521" max="1521" width="18.26953125" style="445" customWidth="1"/>
    <col min="1522" max="1522" width="20.54296875" style="445" customWidth="1"/>
    <col min="1523" max="1523" width="14.81640625" style="445" customWidth="1"/>
    <col min="1524" max="1524" width="10.7265625" style="445" customWidth="1"/>
    <col min="1525" max="1525" width="17.54296875" style="445" customWidth="1"/>
    <col min="1526" max="1526" width="8.7265625" style="445"/>
    <col min="1527" max="1527" width="10.26953125" style="445" customWidth="1"/>
    <col min="1528" max="1528" width="14.7265625" style="445" customWidth="1"/>
    <col min="1529" max="1762" width="8.7265625" style="445"/>
    <col min="1763" max="1763" width="35" style="445" customWidth="1"/>
    <col min="1764" max="1764" width="14.26953125" style="445" customWidth="1"/>
    <col min="1765" max="1765" width="13" style="445" customWidth="1"/>
    <col min="1766" max="1766" width="12.453125" style="445" customWidth="1"/>
    <col min="1767" max="1767" width="16.54296875" style="445" customWidth="1"/>
    <col min="1768" max="1771" width="8.7265625" style="445"/>
    <col min="1772" max="1772" width="31.54296875" style="445" customWidth="1"/>
    <col min="1773" max="1773" width="14.26953125" style="445" customWidth="1"/>
    <col min="1774" max="1774" width="12.81640625" style="445" customWidth="1"/>
    <col min="1775" max="1775" width="12.453125" style="445" customWidth="1"/>
    <col min="1776" max="1776" width="4.453125" style="445" customWidth="1"/>
    <col min="1777" max="1777" width="18.26953125" style="445" customWidth="1"/>
    <col min="1778" max="1778" width="20.54296875" style="445" customWidth="1"/>
    <col min="1779" max="1779" width="14.81640625" style="445" customWidth="1"/>
    <col min="1780" max="1780" width="10.7265625" style="445" customWidth="1"/>
    <col min="1781" max="1781" width="17.54296875" style="445" customWidth="1"/>
    <col min="1782" max="1782" width="8.7265625" style="445"/>
    <col min="1783" max="1783" width="10.26953125" style="445" customWidth="1"/>
    <col min="1784" max="1784" width="14.7265625" style="445" customWidth="1"/>
    <col min="1785" max="2018" width="8.7265625" style="445"/>
    <col min="2019" max="2019" width="35" style="445" customWidth="1"/>
    <col min="2020" max="2020" width="14.26953125" style="445" customWidth="1"/>
    <col min="2021" max="2021" width="13" style="445" customWidth="1"/>
    <col min="2022" max="2022" width="12.453125" style="445" customWidth="1"/>
    <col min="2023" max="2023" width="16.54296875" style="445" customWidth="1"/>
    <col min="2024" max="2027" width="8.7265625" style="445"/>
    <col min="2028" max="2028" width="31.54296875" style="445" customWidth="1"/>
    <col min="2029" max="2029" width="14.26953125" style="445" customWidth="1"/>
    <col min="2030" max="2030" width="12.81640625" style="445" customWidth="1"/>
    <col min="2031" max="2031" width="12.453125" style="445" customWidth="1"/>
    <col min="2032" max="2032" width="4.453125" style="445" customWidth="1"/>
    <col min="2033" max="2033" width="18.26953125" style="445" customWidth="1"/>
    <col min="2034" max="2034" width="20.54296875" style="445" customWidth="1"/>
    <col min="2035" max="2035" width="14.81640625" style="445" customWidth="1"/>
    <col min="2036" max="2036" width="10.7265625" style="445" customWidth="1"/>
    <col min="2037" max="2037" width="17.54296875" style="445" customWidth="1"/>
    <col min="2038" max="2038" width="8.7265625" style="445"/>
    <col min="2039" max="2039" width="10.26953125" style="445" customWidth="1"/>
    <col min="2040" max="2040" width="14.7265625" style="445" customWidth="1"/>
    <col min="2041" max="2274" width="8.7265625" style="445"/>
    <col min="2275" max="2275" width="35" style="445" customWidth="1"/>
    <col min="2276" max="2276" width="14.26953125" style="445" customWidth="1"/>
    <col min="2277" max="2277" width="13" style="445" customWidth="1"/>
    <col min="2278" max="2278" width="12.453125" style="445" customWidth="1"/>
    <col min="2279" max="2279" width="16.54296875" style="445" customWidth="1"/>
    <col min="2280" max="2283" width="8.7265625" style="445"/>
    <col min="2284" max="2284" width="31.54296875" style="445" customWidth="1"/>
    <col min="2285" max="2285" width="14.26953125" style="445" customWidth="1"/>
    <col min="2286" max="2286" width="12.81640625" style="445" customWidth="1"/>
    <col min="2287" max="2287" width="12.453125" style="445" customWidth="1"/>
    <col min="2288" max="2288" width="4.453125" style="445" customWidth="1"/>
    <col min="2289" max="2289" width="18.26953125" style="445" customWidth="1"/>
    <col min="2290" max="2290" width="20.54296875" style="445" customWidth="1"/>
    <col min="2291" max="2291" width="14.81640625" style="445" customWidth="1"/>
    <col min="2292" max="2292" width="10.7265625" style="445" customWidth="1"/>
    <col min="2293" max="2293" width="17.54296875" style="445" customWidth="1"/>
    <col min="2294" max="2294" width="8.7265625" style="445"/>
    <col min="2295" max="2295" width="10.26953125" style="445" customWidth="1"/>
    <col min="2296" max="2296" width="14.7265625" style="445" customWidth="1"/>
    <col min="2297" max="2530" width="8.7265625" style="445"/>
    <col min="2531" max="2531" width="35" style="445" customWidth="1"/>
    <col min="2532" max="2532" width="14.26953125" style="445" customWidth="1"/>
    <col min="2533" max="2533" width="13" style="445" customWidth="1"/>
    <col min="2534" max="2534" width="12.453125" style="445" customWidth="1"/>
    <col min="2535" max="2535" width="16.54296875" style="445" customWidth="1"/>
    <col min="2536" max="2539" width="8.7265625" style="445"/>
    <col min="2540" max="2540" width="31.54296875" style="445" customWidth="1"/>
    <col min="2541" max="2541" width="14.26953125" style="445" customWidth="1"/>
    <col min="2542" max="2542" width="12.81640625" style="445" customWidth="1"/>
    <col min="2543" max="2543" width="12.453125" style="445" customWidth="1"/>
    <col min="2544" max="2544" width="4.453125" style="445" customWidth="1"/>
    <col min="2545" max="2545" width="18.26953125" style="445" customWidth="1"/>
    <col min="2546" max="2546" width="20.54296875" style="445" customWidth="1"/>
    <col min="2547" max="2547" width="14.81640625" style="445" customWidth="1"/>
    <col min="2548" max="2548" width="10.7265625" style="445" customWidth="1"/>
    <col min="2549" max="2549" width="17.54296875" style="445" customWidth="1"/>
    <col min="2550" max="2550" width="8.7265625" style="445"/>
    <col min="2551" max="2551" width="10.26953125" style="445" customWidth="1"/>
    <col min="2552" max="2552" width="14.7265625" style="445" customWidth="1"/>
    <col min="2553" max="2786" width="8.7265625" style="445"/>
    <col min="2787" max="2787" width="35" style="445" customWidth="1"/>
    <col min="2788" max="2788" width="14.26953125" style="445" customWidth="1"/>
    <col min="2789" max="2789" width="13" style="445" customWidth="1"/>
    <col min="2790" max="2790" width="12.453125" style="445" customWidth="1"/>
    <col min="2791" max="2791" width="16.54296875" style="445" customWidth="1"/>
    <col min="2792" max="2795" width="8.7265625" style="445"/>
    <col min="2796" max="2796" width="31.54296875" style="445" customWidth="1"/>
    <col min="2797" max="2797" width="14.26953125" style="445" customWidth="1"/>
    <col min="2798" max="2798" width="12.81640625" style="445" customWidth="1"/>
    <col min="2799" max="2799" width="12.453125" style="445" customWidth="1"/>
    <col min="2800" max="2800" width="4.453125" style="445" customWidth="1"/>
    <col min="2801" max="2801" width="18.26953125" style="445" customWidth="1"/>
    <col min="2802" max="2802" width="20.54296875" style="445" customWidth="1"/>
    <col min="2803" max="2803" width="14.81640625" style="445" customWidth="1"/>
    <col min="2804" max="2804" width="10.7265625" style="445" customWidth="1"/>
    <col min="2805" max="2805" width="17.54296875" style="445" customWidth="1"/>
    <col min="2806" max="2806" width="8.7265625" style="445"/>
    <col min="2807" max="2807" width="10.26953125" style="445" customWidth="1"/>
    <col min="2808" max="2808" width="14.7265625" style="445" customWidth="1"/>
    <col min="2809" max="3042" width="8.7265625" style="445"/>
    <col min="3043" max="3043" width="35" style="445" customWidth="1"/>
    <col min="3044" max="3044" width="14.26953125" style="445" customWidth="1"/>
    <col min="3045" max="3045" width="13" style="445" customWidth="1"/>
    <col min="3046" max="3046" width="12.453125" style="445" customWidth="1"/>
    <col min="3047" max="3047" width="16.54296875" style="445" customWidth="1"/>
    <col min="3048" max="3051" width="8.7265625" style="445"/>
    <col min="3052" max="3052" width="31.54296875" style="445" customWidth="1"/>
    <col min="3053" max="3053" width="14.26953125" style="445" customWidth="1"/>
    <col min="3054" max="3054" width="12.81640625" style="445" customWidth="1"/>
    <col min="3055" max="3055" width="12.453125" style="445" customWidth="1"/>
    <col min="3056" max="3056" width="4.453125" style="445" customWidth="1"/>
    <col min="3057" max="3057" width="18.26953125" style="445" customWidth="1"/>
    <col min="3058" max="3058" width="20.54296875" style="445" customWidth="1"/>
    <col min="3059" max="3059" width="14.81640625" style="445" customWidth="1"/>
    <col min="3060" max="3060" width="10.7265625" style="445" customWidth="1"/>
    <col min="3061" max="3061" width="17.54296875" style="445" customWidth="1"/>
    <col min="3062" max="3062" width="8.7265625" style="445"/>
    <col min="3063" max="3063" width="10.26953125" style="445" customWidth="1"/>
    <col min="3064" max="3064" width="14.7265625" style="445" customWidth="1"/>
    <col min="3065" max="3298" width="8.7265625" style="445"/>
    <col min="3299" max="3299" width="35" style="445" customWidth="1"/>
    <col min="3300" max="3300" width="14.26953125" style="445" customWidth="1"/>
    <col min="3301" max="3301" width="13" style="445" customWidth="1"/>
    <col min="3302" max="3302" width="12.453125" style="445" customWidth="1"/>
    <col min="3303" max="3303" width="16.54296875" style="445" customWidth="1"/>
    <col min="3304" max="3307" width="8.7265625" style="445"/>
    <col min="3308" max="3308" width="31.54296875" style="445" customWidth="1"/>
    <col min="3309" max="3309" width="14.26953125" style="445" customWidth="1"/>
    <col min="3310" max="3310" width="12.81640625" style="445" customWidth="1"/>
    <col min="3311" max="3311" width="12.453125" style="445" customWidth="1"/>
    <col min="3312" max="3312" width="4.453125" style="445" customWidth="1"/>
    <col min="3313" max="3313" width="18.26953125" style="445" customWidth="1"/>
    <col min="3314" max="3314" width="20.54296875" style="445" customWidth="1"/>
    <col min="3315" max="3315" width="14.81640625" style="445" customWidth="1"/>
    <col min="3316" max="3316" width="10.7265625" style="445" customWidth="1"/>
    <col min="3317" max="3317" width="17.54296875" style="445" customWidth="1"/>
    <col min="3318" max="3318" width="8.7265625" style="445"/>
    <col min="3319" max="3319" width="10.26953125" style="445" customWidth="1"/>
    <col min="3320" max="3320" width="14.7265625" style="445" customWidth="1"/>
    <col min="3321" max="3554" width="8.7265625" style="445"/>
    <col min="3555" max="3555" width="35" style="445" customWidth="1"/>
    <col min="3556" max="3556" width="14.26953125" style="445" customWidth="1"/>
    <col min="3557" max="3557" width="13" style="445" customWidth="1"/>
    <col min="3558" max="3558" width="12.453125" style="445" customWidth="1"/>
    <col min="3559" max="3559" width="16.54296875" style="445" customWidth="1"/>
    <col min="3560" max="3563" width="8.7265625" style="445"/>
    <col min="3564" max="3564" width="31.54296875" style="445" customWidth="1"/>
    <col min="3565" max="3565" width="14.26953125" style="445" customWidth="1"/>
    <col min="3566" max="3566" width="12.81640625" style="445" customWidth="1"/>
    <col min="3567" max="3567" width="12.453125" style="445" customWidth="1"/>
    <col min="3568" max="3568" width="4.453125" style="445" customWidth="1"/>
    <col min="3569" max="3569" width="18.26953125" style="445" customWidth="1"/>
    <col min="3570" max="3570" width="20.54296875" style="445" customWidth="1"/>
    <col min="3571" max="3571" width="14.81640625" style="445" customWidth="1"/>
    <col min="3572" max="3572" width="10.7265625" style="445" customWidth="1"/>
    <col min="3573" max="3573" width="17.54296875" style="445" customWidth="1"/>
    <col min="3574" max="3574" width="8.7265625" style="445"/>
    <col min="3575" max="3575" width="10.26953125" style="445" customWidth="1"/>
    <col min="3576" max="3576" width="14.7265625" style="445" customWidth="1"/>
    <col min="3577" max="3810" width="8.7265625" style="445"/>
    <col min="3811" max="3811" width="35" style="445" customWidth="1"/>
    <col min="3812" max="3812" width="14.26953125" style="445" customWidth="1"/>
    <col min="3813" max="3813" width="13" style="445" customWidth="1"/>
    <col min="3814" max="3814" width="12.453125" style="445" customWidth="1"/>
    <col min="3815" max="3815" width="16.54296875" style="445" customWidth="1"/>
    <col min="3816" max="3819" width="8.7265625" style="445"/>
    <col min="3820" max="3820" width="31.54296875" style="445" customWidth="1"/>
    <col min="3821" max="3821" width="14.26953125" style="445" customWidth="1"/>
    <col min="3822" max="3822" width="12.81640625" style="445" customWidth="1"/>
    <col min="3823" max="3823" width="12.453125" style="445" customWidth="1"/>
    <col min="3824" max="3824" width="4.453125" style="445" customWidth="1"/>
    <col min="3825" max="3825" width="18.26953125" style="445" customWidth="1"/>
    <col min="3826" max="3826" width="20.54296875" style="445" customWidth="1"/>
    <col min="3827" max="3827" width="14.81640625" style="445" customWidth="1"/>
    <col min="3828" max="3828" width="10.7265625" style="445" customWidth="1"/>
    <col min="3829" max="3829" width="17.54296875" style="445" customWidth="1"/>
    <col min="3830" max="3830" width="8.7265625" style="445"/>
    <col min="3831" max="3831" width="10.26953125" style="445" customWidth="1"/>
    <col min="3832" max="3832" width="14.7265625" style="445" customWidth="1"/>
    <col min="3833" max="4066" width="8.7265625" style="445"/>
    <col min="4067" max="4067" width="35" style="445" customWidth="1"/>
    <col min="4068" max="4068" width="14.26953125" style="445" customWidth="1"/>
    <col min="4069" max="4069" width="13" style="445" customWidth="1"/>
    <col min="4070" max="4070" width="12.453125" style="445" customWidth="1"/>
    <col min="4071" max="4071" width="16.54296875" style="445" customWidth="1"/>
    <col min="4072" max="4075" width="8.7265625" style="445"/>
    <col min="4076" max="4076" width="31.54296875" style="445" customWidth="1"/>
    <col min="4077" max="4077" width="14.26953125" style="445" customWidth="1"/>
    <col min="4078" max="4078" width="12.81640625" style="445" customWidth="1"/>
    <col min="4079" max="4079" width="12.453125" style="445" customWidth="1"/>
    <col min="4080" max="4080" width="4.453125" style="445" customWidth="1"/>
    <col min="4081" max="4081" width="18.26953125" style="445" customWidth="1"/>
    <col min="4082" max="4082" width="20.54296875" style="445" customWidth="1"/>
    <col min="4083" max="4083" width="14.81640625" style="445" customWidth="1"/>
    <col min="4084" max="4084" width="10.7265625" style="445" customWidth="1"/>
    <col min="4085" max="4085" width="17.54296875" style="445" customWidth="1"/>
    <col min="4086" max="4086" width="8.7265625" style="445"/>
    <col min="4087" max="4087" width="10.26953125" style="445" customWidth="1"/>
    <col min="4088" max="4088" width="14.7265625" style="445" customWidth="1"/>
    <col min="4089" max="4322" width="8.7265625" style="445"/>
    <col min="4323" max="4323" width="35" style="445" customWidth="1"/>
    <col min="4324" max="4324" width="14.26953125" style="445" customWidth="1"/>
    <col min="4325" max="4325" width="13" style="445" customWidth="1"/>
    <col min="4326" max="4326" width="12.453125" style="445" customWidth="1"/>
    <col min="4327" max="4327" width="16.54296875" style="445" customWidth="1"/>
    <col min="4328" max="4331" width="8.7265625" style="445"/>
    <col min="4332" max="4332" width="31.54296875" style="445" customWidth="1"/>
    <col min="4333" max="4333" width="14.26953125" style="445" customWidth="1"/>
    <col min="4334" max="4334" width="12.81640625" style="445" customWidth="1"/>
    <col min="4335" max="4335" width="12.453125" style="445" customWidth="1"/>
    <col min="4336" max="4336" width="4.453125" style="445" customWidth="1"/>
    <col min="4337" max="4337" width="18.26953125" style="445" customWidth="1"/>
    <col min="4338" max="4338" width="20.54296875" style="445" customWidth="1"/>
    <col min="4339" max="4339" width="14.81640625" style="445" customWidth="1"/>
    <col min="4340" max="4340" width="10.7265625" style="445" customWidth="1"/>
    <col min="4341" max="4341" width="17.54296875" style="445" customWidth="1"/>
    <col min="4342" max="4342" width="8.7265625" style="445"/>
    <col min="4343" max="4343" width="10.26953125" style="445" customWidth="1"/>
    <col min="4344" max="4344" width="14.7265625" style="445" customWidth="1"/>
    <col min="4345" max="4578" width="8.7265625" style="445"/>
    <col min="4579" max="4579" width="35" style="445" customWidth="1"/>
    <col min="4580" max="4580" width="14.26953125" style="445" customWidth="1"/>
    <col min="4581" max="4581" width="13" style="445" customWidth="1"/>
    <col min="4582" max="4582" width="12.453125" style="445" customWidth="1"/>
    <col min="4583" max="4583" width="16.54296875" style="445" customWidth="1"/>
    <col min="4584" max="4587" width="8.7265625" style="445"/>
    <col min="4588" max="4588" width="31.54296875" style="445" customWidth="1"/>
    <col min="4589" max="4589" width="14.26953125" style="445" customWidth="1"/>
    <col min="4590" max="4590" width="12.81640625" style="445" customWidth="1"/>
    <col min="4591" max="4591" width="12.453125" style="445" customWidth="1"/>
    <col min="4592" max="4592" width="4.453125" style="445" customWidth="1"/>
    <col min="4593" max="4593" width="18.26953125" style="445" customWidth="1"/>
    <col min="4594" max="4594" width="20.54296875" style="445" customWidth="1"/>
    <col min="4595" max="4595" width="14.81640625" style="445" customWidth="1"/>
    <col min="4596" max="4596" width="10.7265625" style="445" customWidth="1"/>
    <col min="4597" max="4597" width="17.54296875" style="445" customWidth="1"/>
    <col min="4598" max="4598" width="8.7265625" style="445"/>
    <col min="4599" max="4599" width="10.26953125" style="445" customWidth="1"/>
    <col min="4600" max="4600" width="14.7265625" style="445" customWidth="1"/>
    <col min="4601" max="4834" width="8.7265625" style="445"/>
    <col min="4835" max="4835" width="35" style="445" customWidth="1"/>
    <col min="4836" max="4836" width="14.26953125" style="445" customWidth="1"/>
    <col min="4837" max="4837" width="13" style="445" customWidth="1"/>
    <col min="4838" max="4838" width="12.453125" style="445" customWidth="1"/>
    <col min="4839" max="4839" width="16.54296875" style="445" customWidth="1"/>
    <col min="4840" max="4843" width="8.7265625" style="445"/>
    <col min="4844" max="4844" width="31.54296875" style="445" customWidth="1"/>
    <col min="4845" max="4845" width="14.26953125" style="445" customWidth="1"/>
    <col min="4846" max="4846" width="12.81640625" style="445" customWidth="1"/>
    <col min="4847" max="4847" width="12.453125" style="445" customWidth="1"/>
    <col min="4848" max="4848" width="4.453125" style="445" customWidth="1"/>
    <col min="4849" max="4849" width="18.26953125" style="445" customWidth="1"/>
    <col min="4850" max="4850" width="20.54296875" style="445" customWidth="1"/>
    <col min="4851" max="4851" width="14.81640625" style="445" customWidth="1"/>
    <col min="4852" max="4852" width="10.7265625" style="445" customWidth="1"/>
    <col min="4853" max="4853" width="17.54296875" style="445" customWidth="1"/>
    <col min="4854" max="4854" width="8.7265625" style="445"/>
    <col min="4855" max="4855" width="10.26953125" style="445" customWidth="1"/>
    <col min="4856" max="4856" width="14.7265625" style="445" customWidth="1"/>
    <col min="4857" max="5090" width="8.7265625" style="445"/>
    <col min="5091" max="5091" width="35" style="445" customWidth="1"/>
    <col min="5092" max="5092" width="14.26953125" style="445" customWidth="1"/>
    <col min="5093" max="5093" width="13" style="445" customWidth="1"/>
    <col min="5094" max="5094" width="12.453125" style="445" customWidth="1"/>
    <col min="5095" max="5095" width="16.54296875" style="445" customWidth="1"/>
    <col min="5096" max="5099" width="8.7265625" style="445"/>
    <col min="5100" max="5100" width="31.54296875" style="445" customWidth="1"/>
    <col min="5101" max="5101" width="14.26953125" style="445" customWidth="1"/>
    <col min="5102" max="5102" width="12.81640625" style="445" customWidth="1"/>
    <col min="5103" max="5103" width="12.453125" style="445" customWidth="1"/>
    <col min="5104" max="5104" width="4.453125" style="445" customWidth="1"/>
    <col min="5105" max="5105" width="18.26953125" style="445" customWidth="1"/>
    <col min="5106" max="5106" width="20.54296875" style="445" customWidth="1"/>
    <col min="5107" max="5107" width="14.81640625" style="445" customWidth="1"/>
    <col min="5108" max="5108" width="10.7265625" style="445" customWidth="1"/>
    <col min="5109" max="5109" width="17.54296875" style="445" customWidth="1"/>
    <col min="5110" max="5110" width="8.7265625" style="445"/>
    <col min="5111" max="5111" width="10.26953125" style="445" customWidth="1"/>
    <col min="5112" max="5112" width="14.7265625" style="445" customWidth="1"/>
    <col min="5113" max="5346" width="8.7265625" style="445"/>
    <col min="5347" max="5347" width="35" style="445" customWidth="1"/>
    <col min="5348" max="5348" width="14.26953125" style="445" customWidth="1"/>
    <col min="5349" max="5349" width="13" style="445" customWidth="1"/>
    <col min="5350" max="5350" width="12.453125" style="445" customWidth="1"/>
    <col min="5351" max="5351" width="16.54296875" style="445" customWidth="1"/>
    <col min="5352" max="5355" width="8.7265625" style="445"/>
    <col min="5356" max="5356" width="31.54296875" style="445" customWidth="1"/>
    <col min="5357" max="5357" width="14.26953125" style="445" customWidth="1"/>
    <col min="5358" max="5358" width="12.81640625" style="445" customWidth="1"/>
    <col min="5359" max="5359" width="12.453125" style="445" customWidth="1"/>
    <col min="5360" max="5360" width="4.453125" style="445" customWidth="1"/>
    <col min="5361" max="5361" width="18.26953125" style="445" customWidth="1"/>
    <col min="5362" max="5362" width="20.54296875" style="445" customWidth="1"/>
    <col min="5363" max="5363" width="14.81640625" style="445" customWidth="1"/>
    <col min="5364" max="5364" width="10.7265625" style="445" customWidth="1"/>
    <col min="5365" max="5365" width="17.54296875" style="445" customWidth="1"/>
    <col min="5366" max="5366" width="8.7265625" style="445"/>
    <col min="5367" max="5367" width="10.26953125" style="445" customWidth="1"/>
    <col min="5368" max="5368" width="14.7265625" style="445" customWidth="1"/>
    <col min="5369" max="5602" width="8.7265625" style="445"/>
    <col min="5603" max="5603" width="35" style="445" customWidth="1"/>
    <col min="5604" max="5604" width="14.26953125" style="445" customWidth="1"/>
    <col min="5605" max="5605" width="13" style="445" customWidth="1"/>
    <col min="5606" max="5606" width="12.453125" style="445" customWidth="1"/>
    <col min="5607" max="5607" width="16.54296875" style="445" customWidth="1"/>
    <col min="5608" max="5611" width="8.7265625" style="445"/>
    <col min="5612" max="5612" width="31.54296875" style="445" customWidth="1"/>
    <col min="5613" max="5613" width="14.26953125" style="445" customWidth="1"/>
    <col min="5614" max="5614" width="12.81640625" style="445" customWidth="1"/>
    <col min="5615" max="5615" width="12.453125" style="445" customWidth="1"/>
    <col min="5616" max="5616" width="4.453125" style="445" customWidth="1"/>
    <col min="5617" max="5617" width="18.26953125" style="445" customWidth="1"/>
    <col min="5618" max="5618" width="20.54296875" style="445" customWidth="1"/>
    <col min="5619" max="5619" width="14.81640625" style="445" customWidth="1"/>
    <col min="5620" max="5620" width="10.7265625" style="445" customWidth="1"/>
    <col min="5621" max="5621" width="17.54296875" style="445" customWidth="1"/>
    <col min="5622" max="5622" width="8.7265625" style="445"/>
    <col min="5623" max="5623" width="10.26953125" style="445" customWidth="1"/>
    <col min="5624" max="5624" width="14.7265625" style="445" customWidth="1"/>
    <col min="5625" max="5858" width="8.7265625" style="445"/>
    <col min="5859" max="5859" width="35" style="445" customWidth="1"/>
    <col min="5860" max="5860" width="14.26953125" style="445" customWidth="1"/>
    <col min="5861" max="5861" width="13" style="445" customWidth="1"/>
    <col min="5862" max="5862" width="12.453125" style="445" customWidth="1"/>
    <col min="5863" max="5863" width="16.54296875" style="445" customWidth="1"/>
    <col min="5864" max="5867" width="8.7265625" style="445"/>
    <col min="5868" max="5868" width="31.54296875" style="445" customWidth="1"/>
    <col min="5869" max="5869" width="14.26953125" style="445" customWidth="1"/>
    <col min="5870" max="5870" width="12.81640625" style="445" customWidth="1"/>
    <col min="5871" max="5871" width="12.453125" style="445" customWidth="1"/>
    <col min="5872" max="5872" width="4.453125" style="445" customWidth="1"/>
    <col min="5873" max="5873" width="18.26953125" style="445" customWidth="1"/>
    <col min="5874" max="5874" width="20.54296875" style="445" customWidth="1"/>
    <col min="5875" max="5875" width="14.81640625" style="445" customWidth="1"/>
    <col min="5876" max="5876" width="10.7265625" style="445" customWidth="1"/>
    <col min="5877" max="5877" width="17.54296875" style="445" customWidth="1"/>
    <col min="5878" max="5878" width="8.7265625" style="445"/>
    <col min="5879" max="5879" width="10.26953125" style="445" customWidth="1"/>
    <col min="5880" max="5880" width="14.7265625" style="445" customWidth="1"/>
    <col min="5881" max="6114" width="8.7265625" style="445"/>
    <col min="6115" max="6115" width="35" style="445" customWidth="1"/>
    <col min="6116" max="6116" width="14.26953125" style="445" customWidth="1"/>
    <col min="6117" max="6117" width="13" style="445" customWidth="1"/>
    <col min="6118" max="6118" width="12.453125" style="445" customWidth="1"/>
    <col min="6119" max="6119" width="16.54296875" style="445" customWidth="1"/>
    <col min="6120" max="6123" width="8.7265625" style="445"/>
    <col min="6124" max="6124" width="31.54296875" style="445" customWidth="1"/>
    <col min="6125" max="6125" width="14.26953125" style="445" customWidth="1"/>
    <col min="6126" max="6126" width="12.81640625" style="445" customWidth="1"/>
    <col min="6127" max="6127" width="12.453125" style="445" customWidth="1"/>
    <col min="6128" max="6128" width="4.453125" style="445" customWidth="1"/>
    <col min="6129" max="6129" width="18.26953125" style="445" customWidth="1"/>
    <col min="6130" max="6130" width="20.54296875" style="445" customWidth="1"/>
    <col min="6131" max="6131" width="14.81640625" style="445" customWidth="1"/>
    <col min="6132" max="6132" width="10.7265625" style="445" customWidth="1"/>
    <col min="6133" max="6133" width="17.54296875" style="445" customWidth="1"/>
    <col min="6134" max="6134" width="8.7265625" style="445"/>
    <col min="6135" max="6135" width="10.26953125" style="445" customWidth="1"/>
    <col min="6136" max="6136" width="14.7265625" style="445" customWidth="1"/>
    <col min="6137" max="6370" width="8.7265625" style="445"/>
    <col min="6371" max="6371" width="35" style="445" customWidth="1"/>
    <col min="6372" max="6372" width="14.26953125" style="445" customWidth="1"/>
    <col min="6373" max="6373" width="13" style="445" customWidth="1"/>
    <col min="6374" max="6374" width="12.453125" style="445" customWidth="1"/>
    <col min="6375" max="6375" width="16.54296875" style="445" customWidth="1"/>
    <col min="6376" max="6379" width="8.7265625" style="445"/>
    <col min="6380" max="6380" width="31.54296875" style="445" customWidth="1"/>
    <col min="6381" max="6381" width="14.26953125" style="445" customWidth="1"/>
    <col min="6382" max="6382" width="12.81640625" style="445" customWidth="1"/>
    <col min="6383" max="6383" width="12.453125" style="445" customWidth="1"/>
    <col min="6384" max="6384" width="4.453125" style="445" customWidth="1"/>
    <col min="6385" max="6385" width="18.26953125" style="445" customWidth="1"/>
    <col min="6386" max="6386" width="20.54296875" style="445" customWidth="1"/>
    <col min="6387" max="6387" width="14.81640625" style="445" customWidth="1"/>
    <col min="6388" max="6388" width="10.7265625" style="445" customWidth="1"/>
    <col min="6389" max="6389" width="17.54296875" style="445" customWidth="1"/>
    <col min="6390" max="6390" width="8.7265625" style="445"/>
    <col min="6391" max="6391" width="10.26953125" style="445" customWidth="1"/>
    <col min="6392" max="6392" width="14.7265625" style="445" customWidth="1"/>
    <col min="6393" max="6626" width="8.7265625" style="445"/>
    <col min="6627" max="6627" width="35" style="445" customWidth="1"/>
    <col min="6628" max="6628" width="14.26953125" style="445" customWidth="1"/>
    <col min="6629" max="6629" width="13" style="445" customWidth="1"/>
    <col min="6630" max="6630" width="12.453125" style="445" customWidth="1"/>
    <col min="6631" max="6631" width="16.54296875" style="445" customWidth="1"/>
    <col min="6632" max="6635" width="8.7265625" style="445"/>
    <col min="6636" max="6636" width="31.54296875" style="445" customWidth="1"/>
    <col min="6637" max="6637" width="14.26953125" style="445" customWidth="1"/>
    <col min="6638" max="6638" width="12.81640625" style="445" customWidth="1"/>
    <col min="6639" max="6639" width="12.453125" style="445" customWidth="1"/>
    <col min="6640" max="6640" width="4.453125" style="445" customWidth="1"/>
    <col min="6641" max="6641" width="18.26953125" style="445" customWidth="1"/>
    <col min="6642" max="6642" width="20.54296875" style="445" customWidth="1"/>
    <col min="6643" max="6643" width="14.81640625" style="445" customWidth="1"/>
    <col min="6644" max="6644" width="10.7265625" style="445" customWidth="1"/>
    <col min="6645" max="6645" width="17.54296875" style="445" customWidth="1"/>
    <col min="6646" max="6646" width="8.7265625" style="445"/>
    <col min="6647" max="6647" width="10.26953125" style="445" customWidth="1"/>
    <col min="6648" max="6648" width="14.7265625" style="445" customWidth="1"/>
    <col min="6649" max="6882" width="8.7265625" style="445"/>
    <col min="6883" max="6883" width="35" style="445" customWidth="1"/>
    <col min="6884" max="6884" width="14.26953125" style="445" customWidth="1"/>
    <col min="6885" max="6885" width="13" style="445" customWidth="1"/>
    <col min="6886" max="6886" width="12.453125" style="445" customWidth="1"/>
    <col min="6887" max="6887" width="16.54296875" style="445" customWidth="1"/>
    <col min="6888" max="6891" width="8.7265625" style="445"/>
    <col min="6892" max="6892" width="31.54296875" style="445" customWidth="1"/>
    <col min="6893" max="6893" width="14.26953125" style="445" customWidth="1"/>
    <col min="6894" max="6894" width="12.81640625" style="445" customWidth="1"/>
    <col min="6895" max="6895" width="12.453125" style="445" customWidth="1"/>
    <col min="6896" max="6896" width="4.453125" style="445" customWidth="1"/>
    <col min="6897" max="6897" width="18.26953125" style="445" customWidth="1"/>
    <col min="6898" max="6898" width="20.54296875" style="445" customWidth="1"/>
    <col min="6899" max="6899" width="14.81640625" style="445" customWidth="1"/>
    <col min="6900" max="6900" width="10.7265625" style="445" customWidth="1"/>
    <col min="6901" max="6901" width="17.54296875" style="445" customWidth="1"/>
    <col min="6902" max="6902" width="8.7265625" style="445"/>
    <col min="6903" max="6903" width="10.26953125" style="445" customWidth="1"/>
    <col min="6904" max="6904" width="14.7265625" style="445" customWidth="1"/>
    <col min="6905" max="7138" width="8.7265625" style="445"/>
    <col min="7139" max="7139" width="35" style="445" customWidth="1"/>
    <col min="7140" max="7140" width="14.26953125" style="445" customWidth="1"/>
    <col min="7141" max="7141" width="13" style="445" customWidth="1"/>
    <col min="7142" max="7142" width="12.453125" style="445" customWidth="1"/>
    <col min="7143" max="7143" width="16.54296875" style="445" customWidth="1"/>
    <col min="7144" max="7147" width="8.7265625" style="445"/>
    <col min="7148" max="7148" width="31.54296875" style="445" customWidth="1"/>
    <col min="7149" max="7149" width="14.26953125" style="445" customWidth="1"/>
    <col min="7150" max="7150" width="12.81640625" style="445" customWidth="1"/>
    <col min="7151" max="7151" width="12.453125" style="445" customWidth="1"/>
    <col min="7152" max="7152" width="4.453125" style="445" customWidth="1"/>
    <col min="7153" max="7153" width="18.26953125" style="445" customWidth="1"/>
    <col min="7154" max="7154" width="20.54296875" style="445" customWidth="1"/>
    <col min="7155" max="7155" width="14.81640625" style="445" customWidth="1"/>
    <col min="7156" max="7156" width="10.7265625" style="445" customWidth="1"/>
    <col min="7157" max="7157" width="17.54296875" style="445" customWidth="1"/>
    <col min="7158" max="7158" width="8.7265625" style="445"/>
    <col min="7159" max="7159" width="10.26953125" style="445" customWidth="1"/>
    <col min="7160" max="7160" width="14.7265625" style="445" customWidth="1"/>
    <col min="7161" max="7394" width="8.7265625" style="445"/>
    <col min="7395" max="7395" width="35" style="445" customWidth="1"/>
    <col min="7396" max="7396" width="14.26953125" style="445" customWidth="1"/>
    <col min="7397" max="7397" width="13" style="445" customWidth="1"/>
    <col min="7398" max="7398" width="12.453125" style="445" customWidth="1"/>
    <col min="7399" max="7399" width="16.54296875" style="445" customWidth="1"/>
    <col min="7400" max="7403" width="8.7265625" style="445"/>
    <col min="7404" max="7404" width="31.54296875" style="445" customWidth="1"/>
    <col min="7405" max="7405" width="14.26953125" style="445" customWidth="1"/>
    <col min="7406" max="7406" width="12.81640625" style="445" customWidth="1"/>
    <col min="7407" max="7407" width="12.453125" style="445" customWidth="1"/>
    <col min="7408" max="7408" width="4.453125" style="445" customWidth="1"/>
    <col min="7409" max="7409" width="18.26953125" style="445" customWidth="1"/>
    <col min="7410" max="7410" width="20.54296875" style="445" customWidth="1"/>
    <col min="7411" max="7411" width="14.81640625" style="445" customWidth="1"/>
    <col min="7412" max="7412" width="10.7265625" style="445" customWidth="1"/>
    <col min="7413" max="7413" width="17.54296875" style="445" customWidth="1"/>
    <col min="7414" max="7414" width="8.7265625" style="445"/>
    <col min="7415" max="7415" width="10.26953125" style="445" customWidth="1"/>
    <col min="7416" max="7416" width="14.7265625" style="445" customWidth="1"/>
    <col min="7417" max="7650" width="8.7265625" style="445"/>
    <col min="7651" max="7651" width="35" style="445" customWidth="1"/>
    <col min="7652" max="7652" width="14.26953125" style="445" customWidth="1"/>
    <col min="7653" max="7653" width="13" style="445" customWidth="1"/>
    <col min="7654" max="7654" width="12.453125" style="445" customWidth="1"/>
    <col min="7655" max="7655" width="16.54296875" style="445" customWidth="1"/>
    <col min="7656" max="7659" width="8.7265625" style="445"/>
    <col min="7660" max="7660" width="31.54296875" style="445" customWidth="1"/>
    <col min="7661" max="7661" width="14.26953125" style="445" customWidth="1"/>
    <col min="7662" max="7662" width="12.81640625" style="445" customWidth="1"/>
    <col min="7663" max="7663" width="12.453125" style="445" customWidth="1"/>
    <col min="7664" max="7664" width="4.453125" style="445" customWidth="1"/>
    <col min="7665" max="7665" width="18.26953125" style="445" customWidth="1"/>
    <col min="7666" max="7666" width="20.54296875" style="445" customWidth="1"/>
    <col min="7667" max="7667" width="14.81640625" style="445" customWidth="1"/>
    <col min="7668" max="7668" width="10.7265625" style="445" customWidth="1"/>
    <col min="7669" max="7669" width="17.54296875" style="445" customWidth="1"/>
    <col min="7670" max="7670" width="8.7265625" style="445"/>
    <col min="7671" max="7671" width="10.26953125" style="445" customWidth="1"/>
    <col min="7672" max="7672" width="14.7265625" style="445" customWidth="1"/>
    <col min="7673" max="7906" width="8.7265625" style="445"/>
    <col min="7907" max="7907" width="35" style="445" customWidth="1"/>
    <col min="7908" max="7908" width="14.26953125" style="445" customWidth="1"/>
    <col min="7909" max="7909" width="13" style="445" customWidth="1"/>
    <col min="7910" max="7910" width="12.453125" style="445" customWidth="1"/>
    <col min="7911" max="7911" width="16.54296875" style="445" customWidth="1"/>
    <col min="7912" max="7915" width="8.7265625" style="445"/>
    <col min="7916" max="7916" width="31.54296875" style="445" customWidth="1"/>
    <col min="7917" max="7917" width="14.26953125" style="445" customWidth="1"/>
    <col min="7918" max="7918" width="12.81640625" style="445" customWidth="1"/>
    <col min="7919" max="7919" width="12.453125" style="445" customWidth="1"/>
    <col min="7920" max="7920" width="4.453125" style="445" customWidth="1"/>
    <col min="7921" max="7921" width="18.26953125" style="445" customWidth="1"/>
    <col min="7922" max="7922" width="20.54296875" style="445" customWidth="1"/>
    <col min="7923" max="7923" width="14.81640625" style="445" customWidth="1"/>
    <col min="7924" max="7924" width="10.7265625" style="445" customWidth="1"/>
    <col min="7925" max="7925" width="17.54296875" style="445" customWidth="1"/>
    <col min="7926" max="7926" width="8.7265625" style="445"/>
    <col min="7927" max="7927" width="10.26953125" style="445" customWidth="1"/>
    <col min="7928" max="7928" width="14.7265625" style="445" customWidth="1"/>
    <col min="7929" max="8162" width="8.7265625" style="445"/>
    <col min="8163" max="8163" width="35" style="445" customWidth="1"/>
    <col min="8164" max="8164" width="14.26953125" style="445" customWidth="1"/>
    <col min="8165" max="8165" width="13" style="445" customWidth="1"/>
    <col min="8166" max="8166" width="12.453125" style="445" customWidth="1"/>
    <col min="8167" max="8167" width="16.54296875" style="445" customWidth="1"/>
    <col min="8168" max="8171" width="8.7265625" style="445"/>
    <col min="8172" max="8172" width="31.54296875" style="445" customWidth="1"/>
    <col min="8173" max="8173" width="14.26953125" style="445" customWidth="1"/>
    <col min="8174" max="8174" width="12.81640625" style="445" customWidth="1"/>
    <col min="8175" max="8175" width="12.453125" style="445" customWidth="1"/>
    <col min="8176" max="8176" width="4.453125" style="445" customWidth="1"/>
    <col min="8177" max="8177" width="18.26953125" style="445" customWidth="1"/>
    <col min="8178" max="8178" width="20.54296875" style="445" customWidth="1"/>
    <col min="8179" max="8179" width="14.81640625" style="445" customWidth="1"/>
    <col min="8180" max="8180" width="10.7265625" style="445" customWidth="1"/>
    <col min="8181" max="8181" width="17.54296875" style="445" customWidth="1"/>
    <col min="8182" max="8182" width="8.7265625" style="445"/>
    <col min="8183" max="8183" width="10.26953125" style="445" customWidth="1"/>
    <col min="8184" max="8184" width="14.7265625" style="445" customWidth="1"/>
    <col min="8185" max="8418" width="8.7265625" style="445"/>
    <col min="8419" max="8419" width="35" style="445" customWidth="1"/>
    <col min="8420" max="8420" width="14.26953125" style="445" customWidth="1"/>
    <col min="8421" max="8421" width="13" style="445" customWidth="1"/>
    <col min="8422" max="8422" width="12.453125" style="445" customWidth="1"/>
    <col min="8423" max="8423" width="16.54296875" style="445" customWidth="1"/>
    <col min="8424" max="8427" width="8.7265625" style="445"/>
    <col min="8428" max="8428" width="31.54296875" style="445" customWidth="1"/>
    <col min="8429" max="8429" width="14.26953125" style="445" customWidth="1"/>
    <col min="8430" max="8430" width="12.81640625" style="445" customWidth="1"/>
    <col min="8431" max="8431" width="12.453125" style="445" customWidth="1"/>
    <col min="8432" max="8432" width="4.453125" style="445" customWidth="1"/>
    <col min="8433" max="8433" width="18.26953125" style="445" customWidth="1"/>
    <col min="8434" max="8434" width="20.54296875" style="445" customWidth="1"/>
    <col min="8435" max="8435" width="14.81640625" style="445" customWidth="1"/>
    <col min="8436" max="8436" width="10.7265625" style="445" customWidth="1"/>
    <col min="8437" max="8437" width="17.54296875" style="445" customWidth="1"/>
    <col min="8438" max="8438" width="8.7265625" style="445"/>
    <col min="8439" max="8439" width="10.26953125" style="445" customWidth="1"/>
    <col min="8440" max="8440" width="14.7265625" style="445" customWidth="1"/>
    <col min="8441" max="8674" width="8.7265625" style="445"/>
    <col min="8675" max="8675" width="35" style="445" customWidth="1"/>
    <col min="8676" max="8676" width="14.26953125" style="445" customWidth="1"/>
    <col min="8677" max="8677" width="13" style="445" customWidth="1"/>
    <col min="8678" max="8678" width="12.453125" style="445" customWidth="1"/>
    <col min="8679" max="8679" width="16.54296875" style="445" customWidth="1"/>
    <col min="8680" max="8683" width="8.7265625" style="445"/>
    <col min="8684" max="8684" width="31.54296875" style="445" customWidth="1"/>
    <col min="8685" max="8685" width="14.26953125" style="445" customWidth="1"/>
    <col min="8686" max="8686" width="12.81640625" style="445" customWidth="1"/>
    <col min="8687" max="8687" width="12.453125" style="445" customWidth="1"/>
    <col min="8688" max="8688" width="4.453125" style="445" customWidth="1"/>
    <col min="8689" max="8689" width="18.26953125" style="445" customWidth="1"/>
    <col min="8690" max="8690" width="20.54296875" style="445" customWidth="1"/>
    <col min="8691" max="8691" width="14.81640625" style="445" customWidth="1"/>
    <col min="8692" max="8692" width="10.7265625" style="445" customWidth="1"/>
    <col min="8693" max="8693" width="17.54296875" style="445" customWidth="1"/>
    <col min="8694" max="8694" width="8.7265625" style="445"/>
    <col min="8695" max="8695" width="10.26953125" style="445" customWidth="1"/>
    <col min="8696" max="8696" width="14.7265625" style="445" customWidth="1"/>
    <col min="8697" max="8930" width="8.7265625" style="445"/>
    <col min="8931" max="8931" width="35" style="445" customWidth="1"/>
    <col min="8932" max="8932" width="14.26953125" style="445" customWidth="1"/>
    <col min="8933" max="8933" width="13" style="445" customWidth="1"/>
    <col min="8934" max="8934" width="12.453125" style="445" customWidth="1"/>
    <col min="8935" max="8935" width="16.54296875" style="445" customWidth="1"/>
    <col min="8936" max="8939" width="8.7265625" style="445"/>
    <col min="8940" max="8940" width="31.54296875" style="445" customWidth="1"/>
    <col min="8941" max="8941" width="14.26953125" style="445" customWidth="1"/>
    <col min="8942" max="8942" width="12.81640625" style="445" customWidth="1"/>
    <col min="8943" max="8943" width="12.453125" style="445" customWidth="1"/>
    <col min="8944" max="8944" width="4.453125" style="445" customWidth="1"/>
    <col min="8945" max="8945" width="18.26953125" style="445" customWidth="1"/>
    <col min="8946" max="8946" width="20.54296875" style="445" customWidth="1"/>
    <col min="8947" max="8947" width="14.81640625" style="445" customWidth="1"/>
    <col min="8948" max="8948" width="10.7265625" style="445" customWidth="1"/>
    <col min="8949" max="8949" width="17.54296875" style="445" customWidth="1"/>
    <col min="8950" max="8950" width="8.7265625" style="445"/>
    <col min="8951" max="8951" width="10.26953125" style="445" customWidth="1"/>
    <col min="8952" max="8952" width="14.7265625" style="445" customWidth="1"/>
    <col min="8953" max="9186" width="8.7265625" style="445"/>
    <col min="9187" max="9187" width="35" style="445" customWidth="1"/>
    <col min="9188" max="9188" width="14.26953125" style="445" customWidth="1"/>
    <col min="9189" max="9189" width="13" style="445" customWidth="1"/>
    <col min="9190" max="9190" width="12.453125" style="445" customWidth="1"/>
    <col min="9191" max="9191" width="16.54296875" style="445" customWidth="1"/>
    <col min="9192" max="9195" width="8.7265625" style="445"/>
    <col min="9196" max="9196" width="31.54296875" style="445" customWidth="1"/>
    <col min="9197" max="9197" width="14.26953125" style="445" customWidth="1"/>
    <col min="9198" max="9198" width="12.81640625" style="445" customWidth="1"/>
    <col min="9199" max="9199" width="12.453125" style="445" customWidth="1"/>
    <col min="9200" max="9200" width="4.453125" style="445" customWidth="1"/>
    <col min="9201" max="9201" width="18.26953125" style="445" customWidth="1"/>
    <col min="9202" max="9202" width="20.54296875" style="445" customWidth="1"/>
    <col min="9203" max="9203" width="14.81640625" style="445" customWidth="1"/>
    <col min="9204" max="9204" width="10.7265625" style="445" customWidth="1"/>
    <col min="9205" max="9205" width="17.54296875" style="445" customWidth="1"/>
    <col min="9206" max="9206" width="8.7265625" style="445"/>
    <col min="9207" max="9207" width="10.26953125" style="445" customWidth="1"/>
    <col min="9208" max="9208" width="14.7265625" style="445" customWidth="1"/>
    <col min="9209" max="9442" width="8.7265625" style="445"/>
    <col min="9443" max="9443" width="35" style="445" customWidth="1"/>
    <col min="9444" max="9444" width="14.26953125" style="445" customWidth="1"/>
    <col min="9445" max="9445" width="13" style="445" customWidth="1"/>
    <col min="9446" max="9446" width="12.453125" style="445" customWidth="1"/>
    <col min="9447" max="9447" width="16.54296875" style="445" customWidth="1"/>
    <col min="9448" max="9451" width="8.7265625" style="445"/>
    <col min="9452" max="9452" width="31.54296875" style="445" customWidth="1"/>
    <col min="9453" max="9453" width="14.26953125" style="445" customWidth="1"/>
    <col min="9454" max="9454" width="12.81640625" style="445" customWidth="1"/>
    <col min="9455" max="9455" width="12.453125" style="445" customWidth="1"/>
    <col min="9456" max="9456" width="4.453125" style="445" customWidth="1"/>
    <col min="9457" max="9457" width="18.26953125" style="445" customWidth="1"/>
    <col min="9458" max="9458" width="20.54296875" style="445" customWidth="1"/>
    <col min="9459" max="9459" width="14.81640625" style="445" customWidth="1"/>
    <col min="9460" max="9460" width="10.7265625" style="445" customWidth="1"/>
    <col min="9461" max="9461" width="17.54296875" style="445" customWidth="1"/>
    <col min="9462" max="9462" width="8.7265625" style="445"/>
    <col min="9463" max="9463" width="10.26953125" style="445" customWidth="1"/>
    <col min="9464" max="9464" width="14.7265625" style="445" customWidth="1"/>
    <col min="9465" max="9698" width="8.7265625" style="445"/>
    <col min="9699" max="9699" width="35" style="445" customWidth="1"/>
    <col min="9700" max="9700" width="14.26953125" style="445" customWidth="1"/>
    <col min="9701" max="9701" width="13" style="445" customWidth="1"/>
    <col min="9702" max="9702" width="12.453125" style="445" customWidth="1"/>
    <col min="9703" max="9703" width="16.54296875" style="445" customWidth="1"/>
    <col min="9704" max="9707" width="8.7265625" style="445"/>
    <col min="9708" max="9708" width="31.54296875" style="445" customWidth="1"/>
    <col min="9709" max="9709" width="14.26953125" style="445" customWidth="1"/>
    <col min="9710" max="9710" width="12.81640625" style="445" customWidth="1"/>
    <col min="9711" max="9711" width="12.453125" style="445" customWidth="1"/>
    <col min="9712" max="9712" width="4.453125" style="445" customWidth="1"/>
    <col min="9713" max="9713" width="18.26953125" style="445" customWidth="1"/>
    <col min="9714" max="9714" width="20.54296875" style="445" customWidth="1"/>
    <col min="9715" max="9715" width="14.81640625" style="445" customWidth="1"/>
    <col min="9716" max="9716" width="10.7265625" style="445" customWidth="1"/>
    <col min="9717" max="9717" width="17.54296875" style="445" customWidth="1"/>
    <col min="9718" max="9718" width="8.7265625" style="445"/>
    <col min="9719" max="9719" width="10.26953125" style="445" customWidth="1"/>
    <col min="9720" max="9720" width="14.7265625" style="445" customWidth="1"/>
    <col min="9721" max="9954" width="8.7265625" style="445"/>
    <col min="9955" max="9955" width="35" style="445" customWidth="1"/>
    <col min="9956" max="9956" width="14.26953125" style="445" customWidth="1"/>
    <col min="9957" max="9957" width="13" style="445" customWidth="1"/>
    <col min="9958" max="9958" width="12.453125" style="445" customWidth="1"/>
    <col min="9959" max="9959" width="16.54296875" style="445" customWidth="1"/>
    <col min="9960" max="9963" width="8.7265625" style="445"/>
    <col min="9964" max="9964" width="31.54296875" style="445" customWidth="1"/>
    <col min="9965" max="9965" width="14.26953125" style="445" customWidth="1"/>
    <col min="9966" max="9966" width="12.81640625" style="445" customWidth="1"/>
    <col min="9967" max="9967" width="12.453125" style="445" customWidth="1"/>
    <col min="9968" max="9968" width="4.453125" style="445" customWidth="1"/>
    <col min="9969" max="9969" width="18.26953125" style="445" customWidth="1"/>
    <col min="9970" max="9970" width="20.54296875" style="445" customWidth="1"/>
    <col min="9971" max="9971" width="14.81640625" style="445" customWidth="1"/>
    <col min="9972" max="9972" width="10.7265625" style="445" customWidth="1"/>
    <col min="9973" max="9973" width="17.54296875" style="445" customWidth="1"/>
    <col min="9974" max="9974" width="8.7265625" style="445"/>
    <col min="9975" max="9975" width="10.26953125" style="445" customWidth="1"/>
    <col min="9976" max="9976" width="14.7265625" style="445" customWidth="1"/>
    <col min="9977" max="10210" width="8.7265625" style="445"/>
    <col min="10211" max="10211" width="35" style="445" customWidth="1"/>
    <col min="10212" max="10212" width="14.26953125" style="445" customWidth="1"/>
    <col min="10213" max="10213" width="13" style="445" customWidth="1"/>
    <col min="10214" max="10214" width="12.453125" style="445" customWidth="1"/>
    <col min="10215" max="10215" width="16.54296875" style="445" customWidth="1"/>
    <col min="10216" max="10219" width="8.7265625" style="445"/>
    <col min="10220" max="10220" width="31.54296875" style="445" customWidth="1"/>
    <col min="10221" max="10221" width="14.26953125" style="445" customWidth="1"/>
    <col min="10222" max="10222" width="12.81640625" style="445" customWidth="1"/>
    <col min="10223" max="10223" width="12.453125" style="445" customWidth="1"/>
    <col min="10224" max="10224" width="4.453125" style="445" customWidth="1"/>
    <col min="10225" max="10225" width="18.26953125" style="445" customWidth="1"/>
    <col min="10226" max="10226" width="20.54296875" style="445" customWidth="1"/>
    <col min="10227" max="10227" width="14.81640625" style="445" customWidth="1"/>
    <col min="10228" max="10228" width="10.7265625" style="445" customWidth="1"/>
    <col min="10229" max="10229" width="17.54296875" style="445" customWidth="1"/>
    <col min="10230" max="10230" width="8.7265625" style="445"/>
    <col min="10231" max="10231" width="10.26953125" style="445" customWidth="1"/>
    <col min="10232" max="10232" width="14.7265625" style="445" customWidth="1"/>
    <col min="10233" max="10466" width="8.7265625" style="445"/>
    <col min="10467" max="10467" width="35" style="445" customWidth="1"/>
    <col min="10468" max="10468" width="14.26953125" style="445" customWidth="1"/>
    <col min="10469" max="10469" width="13" style="445" customWidth="1"/>
    <col min="10470" max="10470" width="12.453125" style="445" customWidth="1"/>
    <col min="10471" max="10471" width="16.54296875" style="445" customWidth="1"/>
    <col min="10472" max="10475" width="8.7265625" style="445"/>
    <col min="10476" max="10476" width="31.54296875" style="445" customWidth="1"/>
    <col min="10477" max="10477" width="14.26953125" style="445" customWidth="1"/>
    <col min="10478" max="10478" width="12.81640625" style="445" customWidth="1"/>
    <col min="10479" max="10479" width="12.453125" style="445" customWidth="1"/>
    <col min="10480" max="10480" width="4.453125" style="445" customWidth="1"/>
    <col min="10481" max="10481" width="18.26953125" style="445" customWidth="1"/>
    <col min="10482" max="10482" width="20.54296875" style="445" customWidth="1"/>
    <col min="10483" max="10483" width="14.81640625" style="445" customWidth="1"/>
    <col min="10484" max="10484" width="10.7265625" style="445" customWidth="1"/>
    <col min="10485" max="10485" width="17.54296875" style="445" customWidth="1"/>
    <col min="10486" max="10486" width="8.7265625" style="445"/>
    <col min="10487" max="10487" width="10.26953125" style="445" customWidth="1"/>
    <col min="10488" max="10488" width="14.7265625" style="445" customWidth="1"/>
    <col min="10489" max="10722" width="8.7265625" style="445"/>
    <col min="10723" max="10723" width="35" style="445" customWidth="1"/>
    <col min="10724" max="10724" width="14.26953125" style="445" customWidth="1"/>
    <col min="10725" max="10725" width="13" style="445" customWidth="1"/>
    <col min="10726" max="10726" width="12.453125" style="445" customWidth="1"/>
    <col min="10727" max="10727" width="16.54296875" style="445" customWidth="1"/>
    <col min="10728" max="10731" width="8.7265625" style="445"/>
    <col min="10732" max="10732" width="31.54296875" style="445" customWidth="1"/>
    <col min="10733" max="10733" width="14.26953125" style="445" customWidth="1"/>
    <col min="10734" max="10734" width="12.81640625" style="445" customWidth="1"/>
    <col min="10735" max="10735" width="12.453125" style="445" customWidth="1"/>
    <col min="10736" max="10736" width="4.453125" style="445" customWidth="1"/>
    <col min="10737" max="10737" width="18.26953125" style="445" customWidth="1"/>
    <col min="10738" max="10738" width="20.54296875" style="445" customWidth="1"/>
    <col min="10739" max="10739" width="14.81640625" style="445" customWidth="1"/>
    <col min="10740" max="10740" width="10.7265625" style="445" customWidth="1"/>
    <col min="10741" max="10741" width="17.54296875" style="445" customWidth="1"/>
    <col min="10742" max="10742" width="8.7265625" style="445"/>
    <col min="10743" max="10743" width="10.26953125" style="445" customWidth="1"/>
    <col min="10744" max="10744" width="14.7265625" style="445" customWidth="1"/>
    <col min="10745" max="10978" width="8.7265625" style="445"/>
    <col min="10979" max="10979" width="35" style="445" customWidth="1"/>
    <col min="10980" max="10980" width="14.26953125" style="445" customWidth="1"/>
    <col min="10981" max="10981" width="13" style="445" customWidth="1"/>
    <col min="10982" max="10982" width="12.453125" style="445" customWidth="1"/>
    <col min="10983" max="10983" width="16.54296875" style="445" customWidth="1"/>
    <col min="10984" max="10987" width="8.7265625" style="445"/>
    <col min="10988" max="10988" width="31.54296875" style="445" customWidth="1"/>
    <col min="10989" max="10989" width="14.26953125" style="445" customWidth="1"/>
    <col min="10990" max="10990" width="12.81640625" style="445" customWidth="1"/>
    <col min="10991" max="10991" width="12.453125" style="445" customWidth="1"/>
    <col min="10992" max="10992" width="4.453125" style="445" customWidth="1"/>
    <col min="10993" max="10993" width="18.26953125" style="445" customWidth="1"/>
    <col min="10994" max="10994" width="20.54296875" style="445" customWidth="1"/>
    <col min="10995" max="10995" width="14.81640625" style="445" customWidth="1"/>
    <col min="10996" max="10996" width="10.7265625" style="445" customWidth="1"/>
    <col min="10997" max="10997" width="17.54296875" style="445" customWidth="1"/>
    <col min="10998" max="10998" width="8.7265625" style="445"/>
    <col min="10999" max="10999" width="10.26953125" style="445" customWidth="1"/>
    <col min="11000" max="11000" width="14.7265625" style="445" customWidth="1"/>
    <col min="11001" max="11234" width="8.7265625" style="445"/>
    <col min="11235" max="11235" width="35" style="445" customWidth="1"/>
    <col min="11236" max="11236" width="14.26953125" style="445" customWidth="1"/>
    <col min="11237" max="11237" width="13" style="445" customWidth="1"/>
    <col min="11238" max="11238" width="12.453125" style="445" customWidth="1"/>
    <col min="11239" max="11239" width="16.54296875" style="445" customWidth="1"/>
    <col min="11240" max="11243" width="8.7265625" style="445"/>
    <col min="11244" max="11244" width="31.54296875" style="445" customWidth="1"/>
    <col min="11245" max="11245" width="14.26953125" style="445" customWidth="1"/>
    <col min="11246" max="11246" width="12.81640625" style="445" customWidth="1"/>
    <col min="11247" max="11247" width="12.453125" style="445" customWidth="1"/>
    <col min="11248" max="11248" width="4.453125" style="445" customWidth="1"/>
    <col min="11249" max="11249" width="18.26953125" style="445" customWidth="1"/>
    <col min="11250" max="11250" width="20.54296875" style="445" customWidth="1"/>
    <col min="11251" max="11251" width="14.81640625" style="445" customWidth="1"/>
    <col min="11252" max="11252" width="10.7265625" style="445" customWidth="1"/>
    <col min="11253" max="11253" width="17.54296875" style="445" customWidth="1"/>
    <col min="11254" max="11254" width="8.7265625" style="445"/>
    <col min="11255" max="11255" width="10.26953125" style="445" customWidth="1"/>
    <col min="11256" max="11256" width="14.7265625" style="445" customWidth="1"/>
    <col min="11257" max="11490" width="8.7265625" style="445"/>
    <col min="11491" max="11491" width="35" style="445" customWidth="1"/>
    <col min="11492" max="11492" width="14.26953125" style="445" customWidth="1"/>
    <col min="11493" max="11493" width="13" style="445" customWidth="1"/>
    <col min="11494" max="11494" width="12.453125" style="445" customWidth="1"/>
    <col min="11495" max="11495" width="16.54296875" style="445" customWidth="1"/>
    <col min="11496" max="11499" width="8.7265625" style="445"/>
    <col min="11500" max="11500" width="31.54296875" style="445" customWidth="1"/>
    <col min="11501" max="11501" width="14.26953125" style="445" customWidth="1"/>
    <col min="11502" max="11502" width="12.81640625" style="445" customWidth="1"/>
    <col min="11503" max="11503" width="12.453125" style="445" customWidth="1"/>
    <col min="11504" max="11504" width="4.453125" style="445" customWidth="1"/>
    <col min="11505" max="11505" width="18.26953125" style="445" customWidth="1"/>
    <col min="11506" max="11506" width="20.54296875" style="445" customWidth="1"/>
    <col min="11507" max="11507" width="14.81640625" style="445" customWidth="1"/>
    <col min="11508" max="11508" width="10.7265625" style="445" customWidth="1"/>
    <col min="11509" max="11509" width="17.54296875" style="445" customWidth="1"/>
    <col min="11510" max="11510" width="8.7265625" style="445"/>
    <col min="11511" max="11511" width="10.26953125" style="445" customWidth="1"/>
    <col min="11512" max="11512" width="14.7265625" style="445" customWidth="1"/>
    <col min="11513" max="11746" width="8.7265625" style="445"/>
    <col min="11747" max="11747" width="35" style="445" customWidth="1"/>
    <col min="11748" max="11748" width="14.26953125" style="445" customWidth="1"/>
    <col min="11749" max="11749" width="13" style="445" customWidth="1"/>
    <col min="11750" max="11750" width="12.453125" style="445" customWidth="1"/>
    <col min="11751" max="11751" width="16.54296875" style="445" customWidth="1"/>
    <col min="11752" max="11755" width="8.7265625" style="445"/>
    <col min="11756" max="11756" width="31.54296875" style="445" customWidth="1"/>
    <col min="11757" max="11757" width="14.26953125" style="445" customWidth="1"/>
    <col min="11758" max="11758" width="12.81640625" style="445" customWidth="1"/>
    <col min="11759" max="11759" width="12.453125" style="445" customWidth="1"/>
    <col min="11760" max="11760" width="4.453125" style="445" customWidth="1"/>
    <col min="11761" max="11761" width="18.26953125" style="445" customWidth="1"/>
    <col min="11762" max="11762" width="20.54296875" style="445" customWidth="1"/>
    <col min="11763" max="11763" width="14.81640625" style="445" customWidth="1"/>
    <col min="11764" max="11764" width="10.7265625" style="445" customWidth="1"/>
    <col min="11765" max="11765" width="17.54296875" style="445" customWidth="1"/>
    <col min="11766" max="11766" width="8.7265625" style="445"/>
    <col min="11767" max="11767" width="10.26953125" style="445" customWidth="1"/>
    <col min="11768" max="11768" width="14.7265625" style="445" customWidth="1"/>
    <col min="11769" max="12002" width="8.7265625" style="445"/>
    <col min="12003" max="12003" width="35" style="445" customWidth="1"/>
    <col min="12004" max="12004" width="14.26953125" style="445" customWidth="1"/>
    <col min="12005" max="12005" width="13" style="445" customWidth="1"/>
    <col min="12006" max="12006" width="12.453125" style="445" customWidth="1"/>
    <col min="12007" max="12007" width="16.54296875" style="445" customWidth="1"/>
    <col min="12008" max="12011" width="8.7265625" style="445"/>
    <col min="12012" max="12012" width="31.54296875" style="445" customWidth="1"/>
    <col min="12013" max="12013" width="14.26953125" style="445" customWidth="1"/>
    <col min="12014" max="12014" width="12.81640625" style="445" customWidth="1"/>
    <col min="12015" max="12015" width="12.453125" style="445" customWidth="1"/>
    <col min="12016" max="12016" width="4.453125" style="445" customWidth="1"/>
    <col min="12017" max="12017" width="18.26953125" style="445" customWidth="1"/>
    <col min="12018" max="12018" width="20.54296875" style="445" customWidth="1"/>
    <col min="12019" max="12019" width="14.81640625" style="445" customWidth="1"/>
    <col min="12020" max="12020" width="10.7265625" style="445" customWidth="1"/>
    <col min="12021" max="12021" width="17.54296875" style="445" customWidth="1"/>
    <col min="12022" max="12022" width="8.7265625" style="445"/>
    <col min="12023" max="12023" width="10.26953125" style="445" customWidth="1"/>
    <col min="12024" max="12024" width="14.7265625" style="445" customWidth="1"/>
    <col min="12025" max="12258" width="8.7265625" style="445"/>
    <col min="12259" max="12259" width="35" style="445" customWidth="1"/>
    <col min="12260" max="12260" width="14.26953125" style="445" customWidth="1"/>
    <col min="12261" max="12261" width="13" style="445" customWidth="1"/>
    <col min="12262" max="12262" width="12.453125" style="445" customWidth="1"/>
    <col min="12263" max="12263" width="16.54296875" style="445" customWidth="1"/>
    <col min="12264" max="12267" width="8.7265625" style="445"/>
    <col min="12268" max="12268" width="31.54296875" style="445" customWidth="1"/>
    <col min="12269" max="12269" width="14.26953125" style="445" customWidth="1"/>
    <col min="12270" max="12270" width="12.81640625" style="445" customWidth="1"/>
    <col min="12271" max="12271" width="12.453125" style="445" customWidth="1"/>
    <col min="12272" max="12272" width="4.453125" style="445" customWidth="1"/>
    <col min="12273" max="12273" width="18.26953125" style="445" customWidth="1"/>
    <col min="12274" max="12274" width="20.54296875" style="445" customWidth="1"/>
    <col min="12275" max="12275" width="14.81640625" style="445" customWidth="1"/>
    <col min="12276" max="12276" width="10.7265625" style="445" customWidth="1"/>
    <col min="12277" max="12277" width="17.54296875" style="445" customWidth="1"/>
    <col min="12278" max="12278" width="8.7265625" style="445"/>
    <col min="12279" max="12279" width="10.26953125" style="445" customWidth="1"/>
    <col min="12280" max="12280" width="14.7265625" style="445" customWidth="1"/>
    <col min="12281" max="12514" width="8.7265625" style="445"/>
    <col min="12515" max="12515" width="35" style="445" customWidth="1"/>
    <col min="12516" max="12516" width="14.26953125" style="445" customWidth="1"/>
    <col min="12517" max="12517" width="13" style="445" customWidth="1"/>
    <col min="12518" max="12518" width="12.453125" style="445" customWidth="1"/>
    <col min="12519" max="12519" width="16.54296875" style="445" customWidth="1"/>
    <col min="12520" max="12523" width="8.7265625" style="445"/>
    <col min="12524" max="12524" width="31.54296875" style="445" customWidth="1"/>
    <col min="12525" max="12525" width="14.26953125" style="445" customWidth="1"/>
    <col min="12526" max="12526" width="12.81640625" style="445" customWidth="1"/>
    <col min="12527" max="12527" width="12.453125" style="445" customWidth="1"/>
    <col min="12528" max="12528" width="4.453125" style="445" customWidth="1"/>
    <col min="12529" max="12529" width="18.26953125" style="445" customWidth="1"/>
    <col min="12530" max="12530" width="20.54296875" style="445" customWidth="1"/>
    <col min="12531" max="12531" width="14.81640625" style="445" customWidth="1"/>
    <col min="12532" max="12532" width="10.7265625" style="445" customWidth="1"/>
    <col min="12533" max="12533" width="17.54296875" style="445" customWidth="1"/>
    <col min="12534" max="12534" width="8.7265625" style="445"/>
    <col min="12535" max="12535" width="10.26953125" style="445" customWidth="1"/>
    <col min="12536" max="12536" width="14.7265625" style="445" customWidth="1"/>
    <col min="12537" max="12770" width="8.7265625" style="445"/>
    <col min="12771" max="12771" width="35" style="445" customWidth="1"/>
    <col min="12772" max="12772" width="14.26953125" style="445" customWidth="1"/>
    <col min="12773" max="12773" width="13" style="445" customWidth="1"/>
    <col min="12774" max="12774" width="12.453125" style="445" customWidth="1"/>
    <col min="12775" max="12775" width="16.54296875" style="445" customWidth="1"/>
    <col min="12776" max="12779" width="8.7265625" style="445"/>
    <col min="12780" max="12780" width="31.54296875" style="445" customWidth="1"/>
    <col min="12781" max="12781" width="14.26953125" style="445" customWidth="1"/>
    <col min="12782" max="12782" width="12.81640625" style="445" customWidth="1"/>
    <col min="12783" max="12783" width="12.453125" style="445" customWidth="1"/>
    <col min="12784" max="12784" width="4.453125" style="445" customWidth="1"/>
    <col min="12785" max="12785" width="18.26953125" style="445" customWidth="1"/>
    <col min="12786" max="12786" width="20.54296875" style="445" customWidth="1"/>
    <col min="12787" max="12787" width="14.81640625" style="445" customWidth="1"/>
    <col min="12788" max="12788" width="10.7265625" style="445" customWidth="1"/>
    <col min="12789" max="12789" width="17.54296875" style="445" customWidth="1"/>
    <col min="12790" max="12790" width="8.7265625" style="445"/>
    <col min="12791" max="12791" width="10.26953125" style="445" customWidth="1"/>
    <col min="12792" max="12792" width="14.7265625" style="445" customWidth="1"/>
    <col min="12793" max="13026" width="8.7265625" style="445"/>
    <col min="13027" max="13027" width="35" style="445" customWidth="1"/>
    <col min="13028" max="13028" width="14.26953125" style="445" customWidth="1"/>
    <col min="13029" max="13029" width="13" style="445" customWidth="1"/>
    <col min="13030" max="13030" width="12.453125" style="445" customWidth="1"/>
    <col min="13031" max="13031" width="16.54296875" style="445" customWidth="1"/>
    <col min="13032" max="13035" width="8.7265625" style="445"/>
    <col min="13036" max="13036" width="31.54296875" style="445" customWidth="1"/>
    <col min="13037" max="13037" width="14.26953125" style="445" customWidth="1"/>
    <col min="13038" max="13038" width="12.81640625" style="445" customWidth="1"/>
    <col min="13039" max="13039" width="12.453125" style="445" customWidth="1"/>
    <col min="13040" max="13040" width="4.453125" style="445" customWidth="1"/>
    <col min="13041" max="13041" width="18.26953125" style="445" customWidth="1"/>
    <col min="13042" max="13042" width="20.54296875" style="445" customWidth="1"/>
    <col min="13043" max="13043" width="14.81640625" style="445" customWidth="1"/>
    <col min="13044" max="13044" width="10.7265625" style="445" customWidth="1"/>
    <col min="13045" max="13045" width="17.54296875" style="445" customWidth="1"/>
    <col min="13046" max="13046" width="8.7265625" style="445"/>
    <col min="13047" max="13047" width="10.26953125" style="445" customWidth="1"/>
    <col min="13048" max="13048" width="14.7265625" style="445" customWidth="1"/>
    <col min="13049" max="13282" width="8.7265625" style="445"/>
    <col min="13283" max="13283" width="35" style="445" customWidth="1"/>
    <col min="13284" max="13284" width="14.26953125" style="445" customWidth="1"/>
    <col min="13285" max="13285" width="13" style="445" customWidth="1"/>
    <col min="13286" max="13286" width="12.453125" style="445" customWidth="1"/>
    <col min="13287" max="13287" width="16.54296875" style="445" customWidth="1"/>
    <col min="13288" max="13291" width="8.7265625" style="445"/>
    <col min="13292" max="13292" width="31.54296875" style="445" customWidth="1"/>
    <col min="13293" max="13293" width="14.26953125" style="445" customWidth="1"/>
    <col min="13294" max="13294" width="12.81640625" style="445" customWidth="1"/>
    <col min="13295" max="13295" width="12.453125" style="445" customWidth="1"/>
    <col min="13296" max="13296" width="4.453125" style="445" customWidth="1"/>
    <col min="13297" max="13297" width="18.26953125" style="445" customWidth="1"/>
    <col min="13298" max="13298" width="20.54296875" style="445" customWidth="1"/>
    <col min="13299" max="13299" width="14.81640625" style="445" customWidth="1"/>
    <col min="13300" max="13300" width="10.7265625" style="445" customWidth="1"/>
    <col min="13301" max="13301" width="17.54296875" style="445" customWidth="1"/>
    <col min="13302" max="13302" width="8.7265625" style="445"/>
    <col min="13303" max="13303" width="10.26953125" style="445" customWidth="1"/>
    <col min="13304" max="13304" width="14.7265625" style="445" customWidth="1"/>
    <col min="13305" max="13538" width="8.7265625" style="445"/>
    <col min="13539" max="13539" width="35" style="445" customWidth="1"/>
    <col min="13540" max="13540" width="14.26953125" style="445" customWidth="1"/>
    <col min="13541" max="13541" width="13" style="445" customWidth="1"/>
    <col min="13542" max="13542" width="12.453125" style="445" customWidth="1"/>
    <col min="13543" max="13543" width="16.54296875" style="445" customWidth="1"/>
    <col min="13544" max="13547" width="8.7265625" style="445"/>
    <col min="13548" max="13548" width="31.54296875" style="445" customWidth="1"/>
    <col min="13549" max="13549" width="14.26953125" style="445" customWidth="1"/>
    <col min="13550" max="13550" width="12.81640625" style="445" customWidth="1"/>
    <col min="13551" max="13551" width="12.453125" style="445" customWidth="1"/>
    <col min="13552" max="13552" width="4.453125" style="445" customWidth="1"/>
    <col min="13553" max="13553" width="18.26953125" style="445" customWidth="1"/>
    <col min="13554" max="13554" width="20.54296875" style="445" customWidth="1"/>
    <col min="13555" max="13555" width="14.81640625" style="445" customWidth="1"/>
    <col min="13556" max="13556" width="10.7265625" style="445" customWidth="1"/>
    <col min="13557" max="13557" width="17.54296875" style="445" customWidth="1"/>
    <col min="13558" max="13558" width="8.7265625" style="445"/>
    <col min="13559" max="13559" width="10.26953125" style="445" customWidth="1"/>
    <col min="13560" max="13560" width="14.7265625" style="445" customWidth="1"/>
    <col min="13561" max="13794" width="8.7265625" style="445"/>
    <col min="13795" max="13795" width="35" style="445" customWidth="1"/>
    <col min="13796" max="13796" width="14.26953125" style="445" customWidth="1"/>
    <col min="13797" max="13797" width="13" style="445" customWidth="1"/>
    <col min="13798" max="13798" width="12.453125" style="445" customWidth="1"/>
    <col min="13799" max="13799" width="16.54296875" style="445" customWidth="1"/>
    <col min="13800" max="13803" width="8.7265625" style="445"/>
    <col min="13804" max="13804" width="31.54296875" style="445" customWidth="1"/>
    <col min="13805" max="13805" width="14.26953125" style="445" customWidth="1"/>
    <col min="13806" max="13806" width="12.81640625" style="445" customWidth="1"/>
    <col min="13807" max="13807" width="12.453125" style="445" customWidth="1"/>
    <col min="13808" max="13808" width="4.453125" style="445" customWidth="1"/>
    <col min="13809" max="13809" width="18.26953125" style="445" customWidth="1"/>
    <col min="13810" max="13810" width="20.54296875" style="445" customWidth="1"/>
    <col min="13811" max="13811" width="14.81640625" style="445" customWidth="1"/>
    <col min="13812" max="13812" width="10.7265625" style="445" customWidth="1"/>
    <col min="13813" max="13813" width="17.54296875" style="445" customWidth="1"/>
    <col min="13814" max="13814" width="8.7265625" style="445"/>
    <col min="13815" max="13815" width="10.26953125" style="445" customWidth="1"/>
    <col min="13816" max="13816" width="14.7265625" style="445" customWidth="1"/>
    <col min="13817" max="14050" width="8.7265625" style="445"/>
    <col min="14051" max="14051" width="35" style="445" customWidth="1"/>
    <col min="14052" max="14052" width="14.26953125" style="445" customWidth="1"/>
    <col min="14053" max="14053" width="13" style="445" customWidth="1"/>
    <col min="14054" max="14054" width="12.453125" style="445" customWidth="1"/>
    <col min="14055" max="14055" width="16.54296875" style="445" customWidth="1"/>
    <col min="14056" max="14059" width="8.7265625" style="445"/>
    <col min="14060" max="14060" width="31.54296875" style="445" customWidth="1"/>
    <col min="14061" max="14061" width="14.26953125" style="445" customWidth="1"/>
    <col min="14062" max="14062" width="12.81640625" style="445" customWidth="1"/>
    <col min="14063" max="14063" width="12.453125" style="445" customWidth="1"/>
    <col min="14064" max="14064" width="4.453125" style="445" customWidth="1"/>
    <col min="14065" max="14065" width="18.26953125" style="445" customWidth="1"/>
    <col min="14066" max="14066" width="20.54296875" style="445" customWidth="1"/>
    <col min="14067" max="14067" width="14.81640625" style="445" customWidth="1"/>
    <col min="14068" max="14068" width="10.7265625" style="445" customWidth="1"/>
    <col min="14069" max="14069" width="17.54296875" style="445" customWidth="1"/>
    <col min="14070" max="14070" width="8.7265625" style="445"/>
    <col min="14071" max="14071" width="10.26953125" style="445" customWidth="1"/>
    <col min="14072" max="14072" width="14.7265625" style="445" customWidth="1"/>
    <col min="14073" max="14306" width="8.7265625" style="445"/>
    <col min="14307" max="14307" width="35" style="445" customWidth="1"/>
    <col min="14308" max="14308" width="14.26953125" style="445" customWidth="1"/>
    <col min="14309" max="14309" width="13" style="445" customWidth="1"/>
    <col min="14310" max="14310" width="12.453125" style="445" customWidth="1"/>
    <col min="14311" max="14311" width="16.54296875" style="445" customWidth="1"/>
    <col min="14312" max="14315" width="8.7265625" style="445"/>
    <col min="14316" max="14316" width="31.54296875" style="445" customWidth="1"/>
    <col min="14317" max="14317" width="14.26953125" style="445" customWidth="1"/>
    <col min="14318" max="14318" width="12.81640625" style="445" customWidth="1"/>
    <col min="14319" max="14319" width="12.453125" style="445" customWidth="1"/>
    <col min="14320" max="14320" width="4.453125" style="445" customWidth="1"/>
    <col min="14321" max="14321" width="18.26953125" style="445" customWidth="1"/>
    <col min="14322" max="14322" width="20.54296875" style="445" customWidth="1"/>
    <col min="14323" max="14323" width="14.81640625" style="445" customWidth="1"/>
    <col min="14324" max="14324" width="10.7265625" style="445" customWidth="1"/>
    <col min="14325" max="14325" width="17.54296875" style="445" customWidth="1"/>
    <col min="14326" max="14326" width="8.7265625" style="445"/>
    <col min="14327" max="14327" width="10.26953125" style="445" customWidth="1"/>
    <col min="14328" max="14328" width="14.7265625" style="445" customWidth="1"/>
    <col min="14329" max="14562" width="8.7265625" style="445"/>
    <col min="14563" max="14563" width="35" style="445" customWidth="1"/>
    <col min="14564" max="14564" width="14.26953125" style="445" customWidth="1"/>
    <col min="14565" max="14565" width="13" style="445" customWidth="1"/>
    <col min="14566" max="14566" width="12.453125" style="445" customWidth="1"/>
    <col min="14567" max="14567" width="16.54296875" style="445" customWidth="1"/>
    <col min="14568" max="14571" width="8.7265625" style="445"/>
    <col min="14572" max="14572" width="31.54296875" style="445" customWidth="1"/>
    <col min="14573" max="14573" width="14.26953125" style="445" customWidth="1"/>
    <col min="14574" max="14574" width="12.81640625" style="445" customWidth="1"/>
    <col min="14575" max="14575" width="12.453125" style="445" customWidth="1"/>
    <col min="14576" max="14576" width="4.453125" style="445" customWidth="1"/>
    <col min="14577" max="14577" width="18.26953125" style="445" customWidth="1"/>
    <col min="14578" max="14578" width="20.54296875" style="445" customWidth="1"/>
    <col min="14579" max="14579" width="14.81640625" style="445" customWidth="1"/>
    <col min="14580" max="14580" width="10.7265625" style="445" customWidth="1"/>
    <col min="14581" max="14581" width="17.54296875" style="445" customWidth="1"/>
    <col min="14582" max="14582" width="8.7265625" style="445"/>
    <col min="14583" max="14583" width="10.26953125" style="445" customWidth="1"/>
    <col min="14584" max="14584" width="14.7265625" style="445" customWidth="1"/>
    <col min="14585" max="14818" width="8.7265625" style="445"/>
    <col min="14819" max="14819" width="35" style="445" customWidth="1"/>
    <col min="14820" max="14820" width="14.26953125" style="445" customWidth="1"/>
    <col min="14821" max="14821" width="13" style="445" customWidth="1"/>
    <col min="14822" max="14822" width="12.453125" style="445" customWidth="1"/>
    <col min="14823" max="14823" width="16.54296875" style="445" customWidth="1"/>
    <col min="14824" max="14827" width="8.7265625" style="445"/>
    <col min="14828" max="14828" width="31.54296875" style="445" customWidth="1"/>
    <col min="14829" max="14829" width="14.26953125" style="445" customWidth="1"/>
    <col min="14830" max="14830" width="12.81640625" style="445" customWidth="1"/>
    <col min="14831" max="14831" width="12.453125" style="445" customWidth="1"/>
    <col min="14832" max="14832" width="4.453125" style="445" customWidth="1"/>
    <col min="14833" max="14833" width="18.26953125" style="445" customWidth="1"/>
    <col min="14834" max="14834" width="20.54296875" style="445" customWidth="1"/>
    <col min="14835" max="14835" width="14.81640625" style="445" customWidth="1"/>
    <col min="14836" max="14836" width="10.7265625" style="445" customWidth="1"/>
    <col min="14837" max="14837" width="17.54296875" style="445" customWidth="1"/>
    <col min="14838" max="14838" width="8.7265625" style="445"/>
    <col min="14839" max="14839" width="10.26953125" style="445" customWidth="1"/>
    <col min="14840" max="14840" width="14.7265625" style="445" customWidth="1"/>
    <col min="14841" max="15074" width="8.7265625" style="445"/>
    <col min="15075" max="15075" width="35" style="445" customWidth="1"/>
    <col min="15076" max="15076" width="14.26953125" style="445" customWidth="1"/>
    <col min="15077" max="15077" width="13" style="445" customWidth="1"/>
    <col min="15078" max="15078" width="12.453125" style="445" customWidth="1"/>
    <col min="15079" max="15079" width="16.54296875" style="445" customWidth="1"/>
    <col min="15080" max="15083" width="8.7265625" style="445"/>
    <col min="15084" max="15084" width="31.54296875" style="445" customWidth="1"/>
    <col min="15085" max="15085" width="14.26953125" style="445" customWidth="1"/>
    <col min="15086" max="15086" width="12.81640625" style="445" customWidth="1"/>
    <col min="15087" max="15087" width="12.453125" style="445" customWidth="1"/>
    <col min="15088" max="15088" width="4.453125" style="445" customWidth="1"/>
    <col min="15089" max="15089" width="18.26953125" style="445" customWidth="1"/>
    <col min="15090" max="15090" width="20.54296875" style="445" customWidth="1"/>
    <col min="15091" max="15091" width="14.81640625" style="445" customWidth="1"/>
    <col min="15092" max="15092" width="10.7265625" style="445" customWidth="1"/>
    <col min="15093" max="15093" width="17.54296875" style="445" customWidth="1"/>
    <col min="15094" max="15094" width="8.7265625" style="445"/>
    <col min="15095" max="15095" width="10.26953125" style="445" customWidth="1"/>
    <col min="15096" max="15096" width="14.7265625" style="445" customWidth="1"/>
    <col min="15097" max="15330" width="8.7265625" style="445"/>
    <col min="15331" max="15331" width="35" style="445" customWidth="1"/>
    <col min="15332" max="15332" width="14.26953125" style="445" customWidth="1"/>
    <col min="15333" max="15333" width="13" style="445" customWidth="1"/>
    <col min="15334" max="15334" width="12.453125" style="445" customWidth="1"/>
    <col min="15335" max="15335" width="16.54296875" style="445" customWidth="1"/>
    <col min="15336" max="15339" width="8.7265625" style="445"/>
    <col min="15340" max="15340" width="31.54296875" style="445" customWidth="1"/>
    <col min="15341" max="15341" width="14.26953125" style="445" customWidth="1"/>
    <col min="15342" max="15342" width="12.81640625" style="445" customWidth="1"/>
    <col min="15343" max="15343" width="12.453125" style="445" customWidth="1"/>
    <col min="15344" max="15344" width="4.453125" style="445" customWidth="1"/>
    <col min="15345" max="15345" width="18.26953125" style="445" customWidth="1"/>
    <col min="15346" max="15346" width="20.54296875" style="445" customWidth="1"/>
    <col min="15347" max="15347" width="14.81640625" style="445" customWidth="1"/>
    <col min="15348" max="15348" width="10.7265625" style="445" customWidth="1"/>
    <col min="15349" max="15349" width="17.54296875" style="445" customWidth="1"/>
    <col min="15350" max="15350" width="8.7265625" style="445"/>
    <col min="15351" max="15351" width="10.26953125" style="445" customWidth="1"/>
    <col min="15352" max="15352" width="14.7265625" style="445" customWidth="1"/>
    <col min="15353" max="15586" width="8.7265625" style="445"/>
    <col min="15587" max="15587" width="35" style="445" customWidth="1"/>
    <col min="15588" max="15588" width="14.26953125" style="445" customWidth="1"/>
    <col min="15589" max="15589" width="13" style="445" customWidth="1"/>
    <col min="15590" max="15590" width="12.453125" style="445" customWidth="1"/>
    <col min="15591" max="15591" width="16.54296875" style="445" customWidth="1"/>
    <col min="15592" max="15595" width="8.7265625" style="445"/>
    <col min="15596" max="15596" width="31.54296875" style="445" customWidth="1"/>
    <col min="15597" max="15597" width="14.26953125" style="445" customWidth="1"/>
    <col min="15598" max="15598" width="12.81640625" style="445" customWidth="1"/>
    <col min="15599" max="15599" width="12.453125" style="445" customWidth="1"/>
    <col min="15600" max="15600" width="4.453125" style="445" customWidth="1"/>
    <col min="15601" max="15601" width="18.26953125" style="445" customWidth="1"/>
    <col min="15602" max="15602" width="20.54296875" style="445" customWidth="1"/>
    <col min="15603" max="15603" width="14.81640625" style="445" customWidth="1"/>
    <col min="15604" max="15604" width="10.7265625" style="445" customWidth="1"/>
    <col min="15605" max="15605" width="17.54296875" style="445" customWidth="1"/>
    <col min="15606" max="15606" width="8.7265625" style="445"/>
    <col min="15607" max="15607" width="10.26953125" style="445" customWidth="1"/>
    <col min="15608" max="15608" width="14.7265625" style="445" customWidth="1"/>
    <col min="15609" max="15842" width="8.7265625" style="445"/>
    <col min="15843" max="15843" width="35" style="445" customWidth="1"/>
    <col min="15844" max="15844" width="14.26953125" style="445" customWidth="1"/>
    <col min="15845" max="15845" width="13" style="445" customWidth="1"/>
    <col min="15846" max="15846" width="12.453125" style="445" customWidth="1"/>
    <col min="15847" max="15847" width="16.54296875" style="445" customWidth="1"/>
    <col min="15848" max="15851" width="8.7265625" style="445"/>
    <col min="15852" max="15852" width="31.54296875" style="445" customWidth="1"/>
    <col min="15853" max="15853" width="14.26953125" style="445" customWidth="1"/>
    <col min="15854" max="15854" width="12.81640625" style="445" customWidth="1"/>
    <col min="15855" max="15855" width="12.453125" style="445" customWidth="1"/>
    <col min="15856" max="15856" width="4.453125" style="445" customWidth="1"/>
    <col min="15857" max="15857" width="18.26953125" style="445" customWidth="1"/>
    <col min="15858" max="15858" width="20.54296875" style="445" customWidth="1"/>
    <col min="15859" max="15859" width="14.81640625" style="445" customWidth="1"/>
    <col min="15860" max="15860" width="10.7265625" style="445" customWidth="1"/>
    <col min="15861" max="15861" width="17.54296875" style="445" customWidth="1"/>
    <col min="15862" max="15862" width="8.7265625" style="445"/>
    <col min="15863" max="15863" width="10.26953125" style="445" customWidth="1"/>
    <col min="15864" max="15864" width="14.7265625" style="445" customWidth="1"/>
    <col min="15865" max="16098" width="8.7265625" style="445"/>
    <col min="16099" max="16099" width="35" style="445" customWidth="1"/>
    <col min="16100" max="16100" width="14.26953125" style="445" customWidth="1"/>
    <col min="16101" max="16101" width="13" style="445" customWidth="1"/>
    <col min="16102" max="16102" width="12.453125" style="445" customWidth="1"/>
    <col min="16103" max="16103" width="16.54296875" style="445" customWidth="1"/>
    <col min="16104" max="16107" width="8.7265625" style="445"/>
    <col min="16108" max="16108" width="31.54296875" style="445" customWidth="1"/>
    <col min="16109" max="16109" width="14.26953125" style="445" customWidth="1"/>
    <col min="16110" max="16110" width="12.81640625" style="445" customWidth="1"/>
    <col min="16111" max="16111" width="12.453125" style="445" customWidth="1"/>
    <col min="16112" max="16112" width="4.453125" style="445" customWidth="1"/>
    <col min="16113" max="16113" width="18.26953125" style="445" customWidth="1"/>
    <col min="16114" max="16114" width="20.54296875" style="445" customWidth="1"/>
    <col min="16115" max="16115" width="14.81640625" style="445" customWidth="1"/>
    <col min="16116" max="16116" width="10.7265625" style="445" customWidth="1"/>
    <col min="16117" max="16117" width="17.54296875" style="445" customWidth="1"/>
    <col min="16118" max="16118" width="8.7265625" style="445"/>
    <col min="16119" max="16119" width="10.26953125" style="445" customWidth="1"/>
    <col min="16120" max="16120" width="14.7265625" style="445" customWidth="1"/>
    <col min="16121" max="16354" width="8.7265625" style="445"/>
    <col min="16355" max="16355" width="35" style="445" customWidth="1"/>
    <col min="16356" max="16356" width="14.26953125" style="445" customWidth="1"/>
    <col min="16357" max="16357" width="13" style="445" customWidth="1"/>
    <col min="16358" max="16358" width="12.453125" style="445" customWidth="1"/>
    <col min="16359" max="16359" width="16.54296875" style="445" customWidth="1"/>
    <col min="16360" max="16381" width="8.7265625" style="445"/>
    <col min="16382" max="16384" width="8.81640625" style="445" customWidth="1"/>
  </cols>
  <sheetData>
    <row r="1" spans="2:10" ht="15" thickBot="1"/>
    <row r="2" spans="2:10" ht="15" thickBot="1">
      <c r="B2" s="1529" t="s">
        <v>0</v>
      </c>
      <c r="C2" s="1530"/>
      <c r="D2" s="1531" t="s">
        <v>688</v>
      </c>
    </row>
    <row r="3" spans="2:10" ht="15" thickBot="1">
      <c r="B3" s="3062" t="s">
        <v>681</v>
      </c>
      <c r="C3" s="3063"/>
      <c r="D3" s="3064"/>
      <c r="F3" s="3065" t="s">
        <v>1</v>
      </c>
      <c r="G3" s="3066"/>
      <c r="H3" s="3067"/>
    </row>
    <row r="4" spans="2:10">
      <c r="B4" s="3061" t="s">
        <v>236</v>
      </c>
      <c r="C4" s="3061"/>
      <c r="D4" s="1495" t="s">
        <v>297</v>
      </c>
      <c r="F4" s="433" t="s">
        <v>2</v>
      </c>
      <c r="G4" s="2023" t="s">
        <v>3</v>
      </c>
      <c r="H4" s="434">
        <v>30</v>
      </c>
      <c r="J4" s="446"/>
    </row>
    <row r="5" spans="2:10" ht="24" customHeight="1">
      <c r="B5" s="1496" t="s">
        <v>232</v>
      </c>
      <c r="C5" s="1565">
        <f>'M2021 BLS  53%ile'!D22</f>
        <v>72974.720000000001</v>
      </c>
      <c r="D5" s="1494" t="s">
        <v>120</v>
      </c>
      <c r="F5" s="479"/>
      <c r="G5" s="2024" t="s">
        <v>4</v>
      </c>
      <c r="H5" s="392">
        <v>365</v>
      </c>
      <c r="J5" s="448"/>
    </row>
    <row r="6" spans="2:10" ht="15" customHeight="1">
      <c r="B6" s="1497" t="s">
        <v>275</v>
      </c>
      <c r="C6" s="1565">
        <f>'M2021 BLS  53%ile'!D28</f>
        <v>89712.895999999993</v>
      </c>
      <c r="D6" s="1494" t="s">
        <v>120</v>
      </c>
      <c r="F6" s="480"/>
      <c r="G6" s="393"/>
      <c r="H6" s="395" t="s">
        <v>7</v>
      </c>
    </row>
    <row r="7" spans="2:10" ht="15" customHeight="1">
      <c r="B7" s="1498" t="s">
        <v>281</v>
      </c>
      <c r="C7" s="1565">
        <f>'M2021 BLS  53%ile'!D8</f>
        <v>50421.529600000002</v>
      </c>
      <c r="D7" s="1494" t="s">
        <v>120</v>
      </c>
      <c r="F7" s="545" t="s">
        <v>287</v>
      </c>
      <c r="G7" s="481"/>
      <c r="H7" s="435">
        <f>'RRS 3386'!I7</f>
        <v>80829.631999999998</v>
      </c>
    </row>
    <row r="8" spans="2:10" ht="14.5" customHeight="1">
      <c r="B8" s="1567" t="s">
        <v>233</v>
      </c>
      <c r="C8" s="1568">
        <f>'M2021 BLS  53%ile'!D8</f>
        <v>50421.529600000002</v>
      </c>
      <c r="D8" s="1566" t="s">
        <v>817</v>
      </c>
      <c r="F8" s="2029" t="s">
        <v>835</v>
      </c>
      <c r="G8" s="481"/>
      <c r="H8" s="435">
        <f>'RRS 3386'!I8</f>
        <v>142529.0048</v>
      </c>
      <c r="J8" s="449"/>
    </row>
    <row r="9" spans="2:10">
      <c r="B9" s="2018" t="s">
        <v>830</v>
      </c>
      <c r="C9" s="1565">
        <f>'M2021 BLS  53%ile'!D8</f>
        <v>50421.529600000002</v>
      </c>
      <c r="D9" s="1494" t="s">
        <v>120</v>
      </c>
      <c r="F9" s="2030" t="s">
        <v>836</v>
      </c>
      <c r="G9" s="481"/>
      <c r="H9" s="435">
        <f>SUM('RRS 3386'!I9:I13)</f>
        <v>992017.23015199986</v>
      </c>
      <c r="J9" s="450"/>
    </row>
    <row r="10" spans="2:10">
      <c r="B10" s="1499" t="s">
        <v>10</v>
      </c>
      <c r="C10" s="1565">
        <f>'M2021 BLS  53%ile'!D6</f>
        <v>39521.664000000004</v>
      </c>
      <c r="D10" s="1494" t="s">
        <v>120</v>
      </c>
      <c r="F10" s="2034" t="s">
        <v>12</v>
      </c>
      <c r="G10" s="2035">
        <f>'RRS 3386'!H14</f>
        <v>21.400499999999997</v>
      </c>
      <c r="H10" s="2036">
        <f>SUM(H7:H9)</f>
        <v>1215375.8669519997</v>
      </c>
      <c r="J10" s="450"/>
    </row>
    <row r="11" spans="2:10">
      <c r="B11" s="479" t="s">
        <v>11</v>
      </c>
      <c r="C11" s="1565">
        <f>'M2021 BLS  53%ile'!D6</f>
        <v>39521.664000000004</v>
      </c>
      <c r="D11" s="1494" t="s">
        <v>120</v>
      </c>
      <c r="F11" s="554" t="s">
        <v>13</v>
      </c>
      <c r="G11" s="437">
        <f>C22</f>
        <v>0.25390000000000001</v>
      </c>
      <c r="H11" s="2028">
        <f>H10*G11</f>
        <v>308583.93261911272</v>
      </c>
      <c r="J11" s="453"/>
    </row>
    <row r="12" spans="2:10">
      <c r="B12" s="479"/>
      <c r="C12" s="1565"/>
      <c r="D12" s="1494"/>
      <c r="F12" s="554" t="s">
        <v>837</v>
      </c>
      <c r="G12" s="437">
        <f>C27</f>
        <v>2.7811565914169036E-2</v>
      </c>
      <c r="H12" s="2028">
        <f>(H10+H11)*G12</f>
        <v>42383.708416315829</v>
      </c>
      <c r="J12" s="453"/>
    </row>
    <row r="13" spans="2:10" ht="15" thickBot="1">
      <c r="B13" s="1489" t="s">
        <v>232</v>
      </c>
      <c r="C13" s="1106">
        <v>1</v>
      </c>
      <c r="D13" s="805" t="s">
        <v>271</v>
      </c>
      <c r="F13" s="2031" t="s">
        <v>250</v>
      </c>
      <c r="G13" s="2032"/>
      <c r="H13" s="2033">
        <f>H10+H11+H12</f>
        <v>1566343.5079874282</v>
      </c>
      <c r="J13" s="453"/>
    </row>
    <row r="14" spans="2:10" ht="15.75" customHeight="1" thickTop="1">
      <c r="B14" s="1489" t="s">
        <v>275</v>
      </c>
      <c r="C14" s="1106">
        <v>1.4</v>
      </c>
      <c r="D14" s="805" t="s">
        <v>271</v>
      </c>
      <c r="F14" s="489"/>
      <c r="G14" s="1698" t="s">
        <v>15</v>
      </c>
      <c r="H14" s="1694" t="s">
        <v>7</v>
      </c>
      <c r="J14" s="453"/>
    </row>
    <row r="15" spans="2:10" ht="14.25" customHeight="1">
      <c r="B15" s="1489" t="s">
        <v>281</v>
      </c>
      <c r="C15" s="1106">
        <v>3.33</v>
      </c>
      <c r="D15" s="805" t="s">
        <v>271</v>
      </c>
      <c r="F15" s="490" t="s">
        <v>276</v>
      </c>
      <c r="G15" s="439">
        <f>C23</f>
        <v>13.590971966237719</v>
      </c>
      <c r="H15" s="408">
        <f>G15*H4*H5</f>
        <v>148821.14303030301</v>
      </c>
      <c r="J15" s="453"/>
    </row>
    <row r="16" spans="2:10" ht="17.25" customHeight="1" thickBot="1">
      <c r="B16" s="1489" t="str">
        <f>B8</f>
        <v>Medication Specialist</v>
      </c>
      <c r="C16" s="1106">
        <v>4.2</v>
      </c>
      <c r="D16" s="805" t="s">
        <v>271</v>
      </c>
      <c r="F16" s="566" t="s">
        <v>277</v>
      </c>
      <c r="G16" s="1570">
        <f>C24</f>
        <v>0.54897631105576306</v>
      </c>
      <c r="H16" s="1572">
        <f>G16*H4*H5</f>
        <v>6011.2906060606047</v>
      </c>
      <c r="J16" s="453"/>
    </row>
    <row r="17" spans="2:12" ht="29.5" thickTop="1">
      <c r="B17" s="1489" t="str">
        <f>B9</f>
        <v>Triage Specialist</v>
      </c>
      <c r="C17" s="1106">
        <v>5.6</v>
      </c>
      <c r="D17" s="805" t="s">
        <v>271</v>
      </c>
      <c r="F17" s="565" t="s">
        <v>16</v>
      </c>
      <c r="G17" s="1569"/>
      <c r="H17" s="407">
        <f>H13+H15+H16</f>
        <v>1721175.9416237918</v>
      </c>
      <c r="J17" s="453"/>
      <c r="L17" s="454"/>
    </row>
    <row r="18" spans="2:12">
      <c r="B18" s="1499" t="s">
        <v>10</v>
      </c>
      <c r="C18" s="1106">
        <v>3.8</v>
      </c>
      <c r="D18" s="805" t="s">
        <v>271</v>
      </c>
      <c r="F18" s="490" t="s">
        <v>758</v>
      </c>
      <c r="G18" s="437">
        <f>C25</f>
        <v>0.12</v>
      </c>
      <c r="H18" s="408">
        <f>(H17-H12)*G18</f>
        <v>201455.06798489712</v>
      </c>
      <c r="J18" s="453"/>
    </row>
    <row r="19" spans="2:12" ht="15" thickBot="1">
      <c r="B19" s="479" t="s">
        <v>11</v>
      </c>
      <c r="C19" s="1106">
        <f>SUM(C15:C17)*'M2021 BLS  53%ile'!S44</f>
        <v>2.0704999999999996</v>
      </c>
      <c r="D19" s="965" t="s">
        <v>857</v>
      </c>
      <c r="F19" s="1622" t="s">
        <v>837</v>
      </c>
      <c r="G19" s="1580">
        <f>C27</f>
        <v>2.7811565914169036E-2</v>
      </c>
      <c r="H19" s="1572">
        <f>(H15+H16)*G19</f>
        <v>4306.1324337289298</v>
      </c>
      <c r="J19" s="455"/>
    </row>
    <row r="20" spans="2:12" ht="15.5" thickTop="1" thickBot="1">
      <c r="B20" s="1490" t="s">
        <v>258</v>
      </c>
      <c r="C20" s="1486">
        <f>SUM(C13:C19)</f>
        <v>21.400499999999997</v>
      </c>
      <c r="D20" s="965"/>
      <c r="F20" s="1575" t="s">
        <v>18</v>
      </c>
      <c r="G20" s="443"/>
      <c r="H20" s="1620">
        <f>H17+H19+H18</f>
        <v>1926937.142042418</v>
      </c>
      <c r="J20" s="455"/>
    </row>
    <row r="21" spans="2:12" ht="21" customHeight="1" thickBot="1">
      <c r="B21" s="3060" t="s">
        <v>261</v>
      </c>
      <c r="C21" s="3061"/>
      <c r="D21" s="965"/>
      <c r="F21" s="1573" t="s">
        <v>19</v>
      </c>
      <c r="G21" s="1577"/>
      <c r="H21" s="1578">
        <f>H20/H4/H5</f>
        <v>175.97599470707013</v>
      </c>
      <c r="J21" s="453"/>
    </row>
    <row r="22" spans="2:12" ht="15" thickBot="1">
      <c r="B22" s="1489" t="s">
        <v>263</v>
      </c>
      <c r="C22" s="1487">
        <f>'M2021 BLS  53%ile'!D38</f>
        <v>0.25390000000000001</v>
      </c>
      <c r="D22" s="965" t="s">
        <v>122</v>
      </c>
      <c r="F22" s="1575" t="s">
        <v>20</v>
      </c>
      <c r="G22" s="1576">
        <v>0.9</v>
      </c>
      <c r="H22" s="444">
        <f>H21/G22</f>
        <v>195.52888300785568</v>
      </c>
    </row>
    <row r="23" spans="2:12">
      <c r="B23" s="490" t="s">
        <v>276</v>
      </c>
      <c r="C23" s="1493">
        <f>'FY21 UFR BTL RRS'!D64+'FY21 UFR BTL RRS'!N64+'FY21 UFR BTL RRS'!R64+'FY21 UFR BTL RRS'!Z64+'FY21 UFR BTL RRS'!AB67+'FY21 UFR BTL RRS'!AD67</f>
        <v>13.590971966237719</v>
      </c>
      <c r="D23" s="965" t="s">
        <v>750</v>
      </c>
      <c r="F23" s="459"/>
      <c r="G23" s="445" t="s">
        <v>682</v>
      </c>
      <c r="H23" s="1500">
        <v>149.19999999999999</v>
      </c>
      <c r="J23" s="456"/>
    </row>
    <row r="24" spans="2:12">
      <c r="B24" s="490" t="s">
        <v>277</v>
      </c>
      <c r="C24" s="439">
        <f>'FY21 UFR BTL RRS'!P64</f>
        <v>0.54897631105576306</v>
      </c>
      <c r="D24" s="965" t="s">
        <v>750</v>
      </c>
      <c r="F24" s="463"/>
      <c r="G24" s="464" t="s">
        <v>683</v>
      </c>
      <c r="H24" s="1501">
        <f>(H22-H23)/H23</f>
        <v>0.3105153016612312</v>
      </c>
      <c r="J24" s="457"/>
      <c r="K24" s="454"/>
    </row>
    <row r="25" spans="2:12" ht="19.5" customHeight="1">
      <c r="B25" s="1489" t="s">
        <v>257</v>
      </c>
      <c r="C25" s="1487">
        <v>0.12</v>
      </c>
      <c r="D25" s="965" t="s">
        <v>122</v>
      </c>
      <c r="F25" s="463"/>
      <c r="G25" s="465"/>
      <c r="J25" s="457"/>
      <c r="K25" s="458"/>
    </row>
    <row r="26" spans="2:12">
      <c r="B26" s="1489" t="s">
        <v>266</v>
      </c>
      <c r="C26" s="1488">
        <v>0.875</v>
      </c>
      <c r="D26" s="965" t="s">
        <v>264</v>
      </c>
      <c r="F26" s="460"/>
      <c r="J26" s="461"/>
      <c r="K26" s="462"/>
    </row>
    <row r="27" spans="2:12" ht="19.5" customHeight="1" thickBot="1">
      <c r="B27" s="1491" t="s">
        <v>789</v>
      </c>
      <c r="C27" s="1492">
        <f>'FALL CAF 2022'!CI24</f>
        <v>2.7811565914169036E-2</v>
      </c>
      <c r="D27" s="674" t="s">
        <v>751</v>
      </c>
      <c r="F27" s="467"/>
      <c r="G27" s="468"/>
      <c r="J27" s="447"/>
    </row>
    <row r="28" spans="2:12" ht="16.5" customHeight="1">
      <c r="G28" s="469"/>
    </row>
    <row r="29" spans="2:12">
      <c r="J29" s="447"/>
    </row>
    <row r="30" spans="2:12">
      <c r="J30" s="447"/>
    </row>
    <row r="31" spans="2:12">
      <c r="J31" s="447"/>
    </row>
    <row r="32" spans="2:12">
      <c r="J32" s="447"/>
    </row>
    <row r="33" spans="6:10">
      <c r="J33" s="447"/>
    </row>
    <row r="34" spans="6:10">
      <c r="F34" s="460"/>
      <c r="J34" s="447"/>
    </row>
    <row r="35" spans="6:10">
      <c r="F35" s="460"/>
      <c r="G35" s="460"/>
      <c r="J35" s="447"/>
    </row>
    <row r="36" spans="6:10" ht="15.75" customHeight="1">
      <c r="F36" s="460"/>
      <c r="G36" s="460"/>
      <c r="H36" s="460"/>
    </row>
    <row r="37" spans="6:10">
      <c r="F37" s="460"/>
      <c r="G37" s="460"/>
      <c r="H37" s="460"/>
    </row>
    <row r="38" spans="6:10">
      <c r="F38" s="466"/>
      <c r="G38" s="460"/>
      <c r="H38" s="460"/>
      <c r="I38" s="460"/>
    </row>
    <row r="39" spans="6:10">
      <c r="F39" s="466"/>
      <c r="G39" s="466"/>
      <c r="H39" s="460"/>
      <c r="I39" s="460"/>
    </row>
    <row r="40" spans="6:10">
      <c r="F40" s="466"/>
      <c r="G40" s="471"/>
      <c r="H40" s="473"/>
      <c r="I40" s="460"/>
    </row>
    <row r="41" spans="6:10">
      <c r="F41" s="466"/>
      <c r="G41" s="471"/>
      <c r="H41" s="474"/>
      <c r="I41" s="460"/>
    </row>
    <row r="42" spans="6:10">
      <c r="F42" s="466"/>
      <c r="G42" s="471"/>
      <c r="H42" s="474"/>
      <c r="I42" s="470"/>
    </row>
    <row r="43" spans="6:10">
      <c r="F43" s="475"/>
      <c r="G43" s="471"/>
      <c r="H43" s="476"/>
      <c r="I43" s="473"/>
    </row>
    <row r="44" spans="6:10">
      <c r="F44" s="477"/>
      <c r="G44" s="475"/>
      <c r="H44" s="474"/>
      <c r="I44" s="472"/>
    </row>
    <row r="45" spans="6:10">
      <c r="G45" s="478"/>
      <c r="H45" s="474"/>
      <c r="I45" s="471"/>
    </row>
    <row r="46" spans="6:10">
      <c r="H46" s="478"/>
      <c r="I46" s="471"/>
    </row>
    <row r="47" spans="6:10">
      <c r="I47" s="471"/>
    </row>
    <row r="48" spans="6:10">
      <c r="I48" s="471"/>
    </row>
    <row r="49" spans="9:9">
      <c r="I49" s="474"/>
    </row>
    <row r="50" spans="9:9">
      <c r="I50" s="478"/>
    </row>
  </sheetData>
  <mergeCells count="4">
    <mergeCell ref="B21:C21"/>
    <mergeCell ref="B3:D3"/>
    <mergeCell ref="F3:H3"/>
    <mergeCell ref="B4:C4"/>
  </mergeCells>
  <pageMargins left="0.25" right="0" top="0" bottom="0" header="0.3" footer="0.3"/>
  <pageSetup scale="73" orientation="landscape" r:id="rId1"/>
  <headerFooter>
    <oddHeader>&amp;CBENCHMARKED ADULT RESI</oddHead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E4698-9B9B-491A-A5E6-347B835A4BDE}">
  <dimension ref="B2:AH70"/>
  <sheetViews>
    <sheetView topLeftCell="A8" zoomScale="90" zoomScaleNormal="90" workbookViewId="0">
      <selection activeCell="R20" sqref="R20"/>
    </sheetView>
  </sheetViews>
  <sheetFormatPr defaultColWidth="9.1796875" defaultRowHeight="14.5"/>
  <cols>
    <col min="1" max="1" width="5.81640625" style="2737" customWidth="1"/>
    <col min="2" max="2" width="27.1796875" style="2737" customWidth="1"/>
    <col min="3" max="3" width="9.81640625" style="2737" bestFit="1" customWidth="1"/>
    <col min="4" max="4" width="10" style="2737" customWidth="1"/>
    <col min="5" max="5" width="15" style="2737" bestFit="1" customWidth="1"/>
    <col min="6" max="6" width="5.81640625" style="2737" customWidth="1"/>
    <col min="7" max="7" width="31.7265625" style="2737" bestFit="1" customWidth="1"/>
    <col min="8" max="8" width="15.453125" style="2737" bestFit="1" customWidth="1"/>
    <col min="9" max="9" width="10" style="2737" customWidth="1"/>
    <col min="10" max="10" width="17.7265625" style="2737" bestFit="1" customWidth="1"/>
    <col min="11" max="11" width="5.81640625" style="2737" customWidth="1"/>
    <col min="12" max="12" width="31.1796875" style="2737" customWidth="1"/>
    <col min="13" max="13" width="12.1796875" style="2737" customWidth="1"/>
    <col min="14" max="14" width="10" style="2737" customWidth="1"/>
    <col min="15" max="15" width="15.81640625" style="2737" bestFit="1" customWidth="1"/>
    <col min="16" max="16" width="6.453125" style="2737" customWidth="1"/>
    <col min="17" max="17" width="28.1796875" style="2737" bestFit="1" customWidth="1"/>
    <col min="18" max="18" width="9.81640625" style="2737" bestFit="1" customWidth="1"/>
    <col min="19" max="19" width="6.7265625" style="2737" bestFit="1" customWidth="1"/>
    <col min="20" max="20" width="15.54296875" style="2737" bestFit="1" customWidth="1"/>
    <col min="21" max="31" width="9.1796875" style="2737"/>
    <col min="32" max="32" width="20.453125" style="2737" bestFit="1" customWidth="1"/>
    <col min="33" max="33" width="8.26953125" style="2737" bestFit="1" customWidth="1"/>
    <col min="34" max="34" width="27.54296875" style="2737" bestFit="1" customWidth="1"/>
    <col min="35" max="16384" width="9.1796875" style="2737"/>
  </cols>
  <sheetData>
    <row r="2" spans="2:34" ht="15" thickBot="1">
      <c r="B2" s="2737" t="s">
        <v>1110</v>
      </c>
      <c r="E2" s="2843">
        <v>26000</v>
      </c>
      <c r="G2" s="2737" t="s">
        <v>1111</v>
      </c>
      <c r="J2" s="2843">
        <f>E2</f>
        <v>26000</v>
      </c>
      <c r="L2" s="2737" t="s">
        <v>1115</v>
      </c>
      <c r="O2" s="2843">
        <f>E2</f>
        <v>26000</v>
      </c>
      <c r="P2" s="2742"/>
    </row>
    <row r="3" spans="2:34" ht="29.5" thickBot="1">
      <c r="B3" s="2812" t="s">
        <v>23</v>
      </c>
      <c r="C3" s="2813" t="s">
        <v>240</v>
      </c>
      <c r="D3" s="2848" t="s">
        <v>6</v>
      </c>
      <c r="E3" s="2814" t="s">
        <v>1122</v>
      </c>
      <c r="G3" s="2812" t="s">
        <v>23</v>
      </c>
      <c r="H3" s="2813" t="s">
        <v>240</v>
      </c>
      <c r="I3" s="2848" t="s">
        <v>6</v>
      </c>
      <c r="J3" s="2814" t="s">
        <v>1122</v>
      </c>
      <c r="L3" s="2812" t="s">
        <v>23</v>
      </c>
      <c r="M3" s="2813" t="s">
        <v>5</v>
      </c>
      <c r="N3" s="2848" t="s">
        <v>6</v>
      </c>
      <c r="O3" s="2814" t="s">
        <v>1122</v>
      </c>
      <c r="P3" s="2745"/>
    </row>
    <row r="4" spans="2:34">
      <c r="B4" s="2820" t="s">
        <v>1113</v>
      </c>
      <c r="C4" s="2849">
        <v>80830</v>
      </c>
      <c r="D4" s="2844">
        <v>1</v>
      </c>
      <c r="E4" s="2850">
        <f t="shared" ref="E4:E13" si="0">C4*D4</f>
        <v>80830</v>
      </c>
      <c r="G4" s="2820" t="s">
        <v>1113</v>
      </c>
      <c r="H4" s="2849">
        <v>80830</v>
      </c>
      <c r="I4" s="2844">
        <v>1</v>
      </c>
      <c r="J4" s="2823">
        <f t="shared" ref="J4:J13" si="1">H4*I4</f>
        <v>80830</v>
      </c>
      <c r="L4" s="2820" t="s">
        <v>1113</v>
      </c>
      <c r="M4" s="2821">
        <v>80830</v>
      </c>
      <c r="N4" s="2844">
        <v>1</v>
      </c>
      <c r="O4" s="2823">
        <f t="shared" ref="O4:O13" si="2">M4*N4</f>
        <v>80830</v>
      </c>
    </row>
    <row r="5" spans="2:34">
      <c r="B5" s="2739" t="s">
        <v>1116</v>
      </c>
      <c r="C5" s="2851">
        <v>101806</v>
      </c>
      <c r="D5" s="2845">
        <v>1</v>
      </c>
      <c r="E5" s="2852">
        <f t="shared" si="0"/>
        <v>101806</v>
      </c>
      <c r="G5" s="2739" t="s">
        <v>1126</v>
      </c>
      <c r="H5" s="2851">
        <v>101806</v>
      </c>
      <c r="I5" s="2845">
        <v>1</v>
      </c>
      <c r="J5" s="2799">
        <f t="shared" si="1"/>
        <v>101806</v>
      </c>
      <c r="L5" s="2739" t="s">
        <v>1126</v>
      </c>
      <c r="M5" s="2749">
        <v>101806</v>
      </c>
      <c r="N5" s="2845">
        <v>1</v>
      </c>
      <c r="O5" s="2799">
        <f t="shared" si="2"/>
        <v>101806</v>
      </c>
    </row>
    <row r="6" spans="2:34">
      <c r="B6" s="2739" t="s">
        <v>670</v>
      </c>
      <c r="C6" s="2851">
        <v>252850</v>
      </c>
      <c r="D6" s="2845">
        <v>1</v>
      </c>
      <c r="E6" s="2852">
        <f t="shared" si="0"/>
        <v>252850</v>
      </c>
      <c r="G6" s="2739" t="s">
        <v>670</v>
      </c>
      <c r="H6" s="2851">
        <v>252850</v>
      </c>
      <c r="I6" s="2845">
        <v>1</v>
      </c>
      <c r="J6" s="2799">
        <f t="shared" si="1"/>
        <v>252850</v>
      </c>
      <c r="L6" s="2739" t="s">
        <v>670</v>
      </c>
      <c r="M6" s="2749">
        <v>252850</v>
      </c>
      <c r="N6" s="2845">
        <v>1</v>
      </c>
      <c r="O6" s="2799">
        <f t="shared" si="2"/>
        <v>252850</v>
      </c>
      <c r="AF6" s="2739" t="s">
        <v>1121</v>
      </c>
      <c r="AG6" s="2740">
        <f>'[39]M2023 BLS SALARY CHART (53rd)'!C12</f>
        <v>64438.399999999994</v>
      </c>
      <c r="AH6" s="2741" t="s">
        <v>1114</v>
      </c>
    </row>
    <row r="7" spans="2:34">
      <c r="B7" s="2739" t="s">
        <v>1119</v>
      </c>
      <c r="C7" s="2851">
        <v>140838</v>
      </c>
      <c r="D7" s="2845">
        <v>1.5</v>
      </c>
      <c r="E7" s="2852">
        <f t="shared" si="0"/>
        <v>211257</v>
      </c>
      <c r="G7" s="2739" t="s">
        <v>1119</v>
      </c>
      <c r="H7" s="2851">
        <v>140838</v>
      </c>
      <c r="I7" s="2845">
        <v>1.5</v>
      </c>
      <c r="J7" s="2799">
        <f t="shared" si="1"/>
        <v>211257</v>
      </c>
      <c r="L7" s="2739" t="s">
        <v>1119</v>
      </c>
      <c r="M7" s="2749">
        <v>140838</v>
      </c>
      <c r="N7" s="2845">
        <v>1.5</v>
      </c>
      <c r="O7" s="2799">
        <f t="shared" si="2"/>
        <v>211257</v>
      </c>
      <c r="AF7" s="2739" t="s">
        <v>247</v>
      </c>
      <c r="AG7" s="2740">
        <f>'[39]M2023 BLS SALARY CHART (53rd)'!C6</f>
        <v>43247.567999999999</v>
      </c>
      <c r="AH7" s="2741" t="s">
        <v>1114</v>
      </c>
    </row>
    <row r="8" spans="2:34">
      <c r="B8" s="2739" t="s">
        <v>1130</v>
      </c>
      <c r="C8" s="2851">
        <v>103622</v>
      </c>
      <c r="D8" s="2845">
        <v>1</v>
      </c>
      <c r="E8" s="2852">
        <f t="shared" si="0"/>
        <v>103622</v>
      </c>
      <c r="G8" s="2739" t="s">
        <v>1131</v>
      </c>
      <c r="H8" s="2851">
        <v>103622</v>
      </c>
      <c r="I8" s="2845">
        <v>1</v>
      </c>
      <c r="J8" s="2799">
        <f t="shared" si="1"/>
        <v>103622</v>
      </c>
      <c r="L8" s="2739" t="s">
        <v>1130</v>
      </c>
      <c r="M8" s="2749">
        <v>103622</v>
      </c>
      <c r="N8" s="2845">
        <v>1</v>
      </c>
      <c r="O8" s="2799">
        <f t="shared" si="2"/>
        <v>103622</v>
      </c>
      <c r="AF8" s="2739"/>
      <c r="AG8" s="2743"/>
      <c r="AH8" s="2741"/>
    </row>
    <row r="9" spans="2:34">
      <c r="B9" s="2739" t="s">
        <v>1133</v>
      </c>
      <c r="C9" s="2851">
        <v>88738</v>
      </c>
      <c r="D9" s="2845">
        <v>4</v>
      </c>
      <c r="E9" s="2852">
        <f t="shared" si="0"/>
        <v>354952</v>
      </c>
      <c r="G9" s="2739" t="s">
        <v>1133</v>
      </c>
      <c r="H9" s="2851">
        <v>88738</v>
      </c>
      <c r="I9" s="2845">
        <v>4</v>
      </c>
      <c r="J9" s="2799">
        <f t="shared" si="1"/>
        <v>354952</v>
      </c>
      <c r="L9" s="2739" t="s">
        <v>1133</v>
      </c>
      <c r="M9" s="2749">
        <v>88738</v>
      </c>
      <c r="N9" s="2845">
        <v>4</v>
      </c>
      <c r="O9" s="2799">
        <f t="shared" si="2"/>
        <v>354952</v>
      </c>
      <c r="P9" s="2742"/>
      <c r="AF9" s="2746" t="s">
        <v>1123</v>
      </c>
      <c r="AG9" s="2747" t="s">
        <v>1124</v>
      </c>
      <c r="AH9" s="2748" t="s">
        <v>123</v>
      </c>
    </row>
    <row r="10" spans="2:34">
      <c r="B10" s="2739" t="s">
        <v>1135</v>
      </c>
      <c r="C10" s="2851">
        <v>70211</v>
      </c>
      <c r="D10" s="2845">
        <v>7.25</v>
      </c>
      <c r="E10" s="2852">
        <f t="shared" si="0"/>
        <v>509029.75</v>
      </c>
      <c r="G10" s="2739" t="s">
        <v>1135</v>
      </c>
      <c r="H10" s="2851">
        <v>70211</v>
      </c>
      <c r="I10" s="2845">
        <v>7.25</v>
      </c>
      <c r="J10" s="2799">
        <f t="shared" si="1"/>
        <v>509029.75</v>
      </c>
      <c r="L10" s="2739" t="s">
        <v>1135</v>
      </c>
      <c r="M10" s="2749">
        <v>70211</v>
      </c>
      <c r="N10" s="2845">
        <v>7.25</v>
      </c>
      <c r="O10" s="2799">
        <f t="shared" si="2"/>
        <v>509029.75</v>
      </c>
      <c r="AF10" s="2751" t="s">
        <v>323</v>
      </c>
      <c r="AG10" s="2752">
        <v>8777</v>
      </c>
      <c r="AH10" s="2753" t="s">
        <v>1125</v>
      </c>
    </row>
    <row r="11" spans="2:34">
      <c r="B11" s="2739" t="s">
        <v>1136</v>
      </c>
      <c r="C11" s="2851">
        <f>AG6</f>
        <v>64438.399999999994</v>
      </c>
      <c r="D11" s="2845">
        <v>4</v>
      </c>
      <c r="E11" s="2852">
        <f t="shared" si="0"/>
        <v>257753.59999999998</v>
      </c>
      <c r="G11" s="2739" t="s">
        <v>1136</v>
      </c>
      <c r="H11" s="2851">
        <f>AG6</f>
        <v>64438.399999999994</v>
      </c>
      <c r="I11" s="2845">
        <v>4</v>
      </c>
      <c r="J11" s="2799">
        <f t="shared" si="1"/>
        <v>257753.59999999998</v>
      </c>
      <c r="L11" s="2739" t="s">
        <v>1136</v>
      </c>
      <c r="M11" s="2749">
        <f>C39</f>
        <v>64438.399999999994</v>
      </c>
      <c r="N11" s="2845">
        <v>4</v>
      </c>
      <c r="O11" s="2799">
        <f t="shared" si="2"/>
        <v>257753.59999999998</v>
      </c>
      <c r="AF11" s="2739" t="s">
        <v>1127</v>
      </c>
      <c r="AG11" s="2740">
        <v>3411</v>
      </c>
      <c r="AH11" s="2741" t="s">
        <v>1125</v>
      </c>
    </row>
    <row r="12" spans="2:34">
      <c r="B12" s="2884" t="s">
        <v>282</v>
      </c>
      <c r="C12" s="2879">
        <f>'M2023 BLS SALARY CHART (53rd)'!C8</f>
        <v>56217.241600000001</v>
      </c>
      <c r="D12" s="2880">
        <v>4</v>
      </c>
      <c r="E12" s="2881">
        <f t="shared" si="0"/>
        <v>224868.9664</v>
      </c>
      <c r="G12" s="2884" t="s">
        <v>282</v>
      </c>
      <c r="H12" s="2879">
        <f>C12</f>
        <v>56217.241600000001</v>
      </c>
      <c r="I12" s="2880">
        <v>4</v>
      </c>
      <c r="J12" s="2882">
        <f t="shared" si="1"/>
        <v>224868.9664</v>
      </c>
      <c r="L12" s="2884" t="s">
        <v>282</v>
      </c>
      <c r="M12" s="2883">
        <f>C12</f>
        <v>56217.241600000001</v>
      </c>
      <c r="N12" s="2880">
        <v>4</v>
      </c>
      <c r="O12" s="2882">
        <f t="shared" si="2"/>
        <v>224868.9664</v>
      </c>
      <c r="AF12" s="2739"/>
      <c r="AG12" s="2740"/>
      <c r="AH12" s="2741"/>
    </row>
    <row r="13" spans="2:34" ht="15" thickBot="1">
      <c r="B13" s="2815" t="s">
        <v>247</v>
      </c>
      <c r="C13" s="2853">
        <v>43248</v>
      </c>
      <c r="D13" s="2846">
        <v>3</v>
      </c>
      <c r="E13" s="2854">
        <f t="shared" si="0"/>
        <v>129744</v>
      </c>
      <c r="G13" s="2815" t="s">
        <v>247</v>
      </c>
      <c r="H13" s="2853">
        <v>43248</v>
      </c>
      <c r="I13" s="2846">
        <v>3</v>
      </c>
      <c r="J13" s="2818">
        <f t="shared" si="1"/>
        <v>129744</v>
      </c>
      <c r="L13" s="2815" t="s">
        <v>247</v>
      </c>
      <c r="M13" s="2816">
        <v>43248</v>
      </c>
      <c r="N13" s="2846">
        <v>3</v>
      </c>
      <c r="O13" s="2818">
        <f t="shared" si="2"/>
        <v>129744</v>
      </c>
      <c r="AF13" s="2754" t="s">
        <v>517</v>
      </c>
      <c r="AG13" s="2740"/>
      <c r="AH13" s="2741"/>
    </row>
    <row r="14" spans="2:34" ht="15.5" thickTop="1" thickBot="1">
      <c r="B14" s="2824" t="s">
        <v>1139</v>
      </c>
      <c r="C14" s="2847"/>
      <c r="D14" s="2847">
        <f>SUM(D4:D13)</f>
        <v>27.75</v>
      </c>
      <c r="E14" s="2855">
        <f>SUM(E4:E13)</f>
        <v>2226713.3163999999</v>
      </c>
      <c r="G14" s="2824" t="s">
        <v>1139</v>
      </c>
      <c r="H14" s="2825"/>
      <c r="I14" s="2847">
        <f>SUM(I4:I13)</f>
        <v>27.75</v>
      </c>
      <c r="J14" s="2826">
        <f>SUM(J4:J13)</f>
        <v>2226713.3163999999</v>
      </c>
      <c r="L14" s="2824" t="s">
        <v>1139</v>
      </c>
      <c r="M14" s="2825"/>
      <c r="N14" s="2847">
        <f>SUM(N4:N13)</f>
        <v>27.75</v>
      </c>
      <c r="O14" s="2826">
        <f>SUM(O4:O13)</f>
        <v>2226713.3163999999</v>
      </c>
      <c r="AF14" s="2739" t="s">
        <v>1128</v>
      </c>
      <c r="AG14" s="2740">
        <v>42</v>
      </c>
      <c r="AH14" s="2741" t="s">
        <v>1129</v>
      </c>
    </row>
    <row r="15" spans="2:34">
      <c r="B15" s="2827" t="s">
        <v>13</v>
      </c>
      <c r="C15" s="2856">
        <v>0.24970000000000001</v>
      </c>
      <c r="D15" s="2844"/>
      <c r="E15" s="2857">
        <f>E14*C15</f>
        <v>556010.31510508002</v>
      </c>
      <c r="G15" s="2827" t="s">
        <v>13</v>
      </c>
      <c r="H15" s="2828">
        <v>0.24970000000000001</v>
      </c>
      <c r="I15" s="2822"/>
      <c r="J15" s="2829">
        <f>J14*H15</f>
        <v>556010.31510508002</v>
      </c>
      <c r="L15" s="2827" t="s">
        <v>13</v>
      </c>
      <c r="M15" s="2828">
        <v>0.24970000000000001</v>
      </c>
      <c r="N15" s="2822"/>
      <c r="O15" s="2829">
        <f>O14*M15</f>
        <v>556010.31510508002</v>
      </c>
      <c r="AF15" s="2739" t="s">
        <v>1132</v>
      </c>
      <c r="AG15" s="2740">
        <v>69</v>
      </c>
      <c r="AH15" s="2741" t="s">
        <v>1129</v>
      </c>
    </row>
    <row r="16" spans="2:34" ht="15" thickBot="1">
      <c r="B16" s="2830" t="s">
        <v>14</v>
      </c>
      <c r="C16" s="2858"/>
      <c r="D16" s="2859"/>
      <c r="E16" s="2860">
        <f>SUM(E14:E15)</f>
        <v>2782723.63150508</v>
      </c>
      <c r="G16" s="2830" t="s">
        <v>14</v>
      </c>
      <c r="H16" s="2831"/>
      <c r="I16" s="2832"/>
      <c r="J16" s="2833">
        <f>SUM(J14:J15)</f>
        <v>2782723.63150508</v>
      </c>
      <c r="L16" s="2830" t="s">
        <v>14</v>
      </c>
      <c r="M16" s="2831"/>
      <c r="N16" s="2832"/>
      <c r="O16" s="2833">
        <f>SUM(O14:O15)</f>
        <v>2782723.63150508</v>
      </c>
      <c r="AF16" s="2739" t="s">
        <v>1134</v>
      </c>
      <c r="AG16" s="2740">
        <v>1475.54</v>
      </c>
      <c r="AH16" s="2741" t="s">
        <v>1129</v>
      </c>
    </row>
    <row r="17" spans="2:34">
      <c r="B17" s="2827" t="s">
        <v>761</v>
      </c>
      <c r="C17" s="2861">
        <f>AG10</f>
        <v>8777</v>
      </c>
      <c r="D17" s="2844"/>
      <c r="E17" s="2850">
        <f>C17*D14</f>
        <v>243561.75</v>
      </c>
      <c r="G17" s="2827" t="s">
        <v>761</v>
      </c>
      <c r="H17" s="2835">
        <f>AG10</f>
        <v>8777</v>
      </c>
      <c r="I17" s="2822"/>
      <c r="J17" s="2823">
        <f>H17*I14</f>
        <v>243561.75</v>
      </c>
      <c r="L17" s="2827" t="s">
        <v>761</v>
      </c>
      <c r="M17" s="2835">
        <f>AG10</f>
        <v>8777</v>
      </c>
      <c r="N17" s="2822"/>
      <c r="O17" s="2823">
        <f>M17*N14</f>
        <v>243561.75</v>
      </c>
      <c r="P17" s="2742"/>
      <c r="AF17" s="2739"/>
      <c r="AG17" s="2740"/>
      <c r="AH17" s="2741"/>
    </row>
    <row r="18" spans="2:34">
      <c r="B18" s="2801" t="s">
        <v>1143</v>
      </c>
      <c r="C18" s="2862">
        <f>AG11</f>
        <v>3411</v>
      </c>
      <c r="D18" s="2845"/>
      <c r="E18" s="2852">
        <f>C18*D14</f>
        <v>94655.25</v>
      </c>
      <c r="G18" s="2801" t="s">
        <v>1143</v>
      </c>
      <c r="H18" s="2834">
        <f>AG11</f>
        <v>3411</v>
      </c>
      <c r="I18" s="2750"/>
      <c r="J18" s="2799">
        <f>H18*I14</f>
        <v>94655.25</v>
      </c>
      <c r="L18" s="2801" t="s">
        <v>1143</v>
      </c>
      <c r="M18" s="2834">
        <f>AG11</f>
        <v>3411</v>
      </c>
      <c r="N18" s="2750"/>
      <c r="O18" s="2799">
        <f>M18*N14</f>
        <v>94655.25</v>
      </c>
      <c r="AF18" s="2739" t="s">
        <v>1137</v>
      </c>
      <c r="AG18" s="2740"/>
      <c r="AH18" s="2741"/>
    </row>
    <row r="19" spans="2:34" ht="15" customHeight="1" thickBot="1">
      <c r="B19" s="2836" t="s">
        <v>1144</v>
      </c>
      <c r="C19" s="2863">
        <f>AG14</f>
        <v>42</v>
      </c>
      <c r="D19" s="2846"/>
      <c r="E19" s="2854">
        <f>C19*E2</f>
        <v>1092000</v>
      </c>
      <c r="G19" s="2836" t="s">
        <v>1144</v>
      </c>
      <c r="H19" s="2837">
        <f>AG15</f>
        <v>69</v>
      </c>
      <c r="I19" s="2817"/>
      <c r="J19" s="2818">
        <f>H19*J2</f>
        <v>1794000</v>
      </c>
      <c r="L19" s="2836" t="s">
        <v>1144</v>
      </c>
      <c r="M19" s="2837">
        <v>0</v>
      </c>
      <c r="N19" s="2817"/>
      <c r="O19" s="2818">
        <f>M19</f>
        <v>0</v>
      </c>
      <c r="P19" s="2742"/>
      <c r="AF19" s="2739" t="s">
        <v>119</v>
      </c>
      <c r="AG19" s="2755">
        <v>3.2500000000000001E-2</v>
      </c>
      <c r="AH19" s="2741" t="s">
        <v>1138</v>
      </c>
    </row>
    <row r="20" spans="2:34" ht="15.5" thickTop="1" thickBot="1">
      <c r="B20" s="2824" t="s">
        <v>1145</v>
      </c>
      <c r="C20" s="2847"/>
      <c r="D20" s="2847"/>
      <c r="E20" s="2864">
        <f>SUM(E17:E19)</f>
        <v>1430217</v>
      </c>
      <c r="G20" s="2824" t="s">
        <v>1145</v>
      </c>
      <c r="H20" s="2825"/>
      <c r="I20" s="2825"/>
      <c r="J20" s="2838">
        <f>SUM(J17:J19)</f>
        <v>2132217</v>
      </c>
      <c r="L20" s="2824" t="s">
        <v>1145</v>
      </c>
      <c r="M20" s="2825"/>
      <c r="N20" s="2825"/>
      <c r="O20" s="2838">
        <f>SUM(O17:O19)</f>
        <v>338217</v>
      </c>
      <c r="AF20" s="2739" t="s">
        <v>440</v>
      </c>
      <c r="AG20" s="2755">
        <v>0.24970000000000001</v>
      </c>
      <c r="AH20" s="2741" t="s">
        <v>1140</v>
      </c>
    </row>
    <row r="21" spans="2:34" ht="18" customHeight="1" thickBot="1">
      <c r="B21" s="2840" t="s">
        <v>1146</v>
      </c>
      <c r="C21" s="2865"/>
      <c r="D21" s="2865"/>
      <c r="E21" s="2866">
        <f>E16+E20</f>
        <v>4212940.6315050796</v>
      </c>
      <c r="G21" s="2840" t="s">
        <v>1146</v>
      </c>
      <c r="H21" s="2841"/>
      <c r="I21" s="2841"/>
      <c r="J21" s="2842">
        <f>J16+J20</f>
        <v>4914940.6315050796</v>
      </c>
      <c r="L21" s="2840" t="s">
        <v>1146</v>
      </c>
      <c r="M21" s="2841"/>
      <c r="N21" s="2841"/>
      <c r="O21" s="2842">
        <f>O16+O20</f>
        <v>3120940.63150508</v>
      </c>
      <c r="AF21" s="2739" t="s">
        <v>1141</v>
      </c>
      <c r="AG21" s="2757">
        <v>0.12</v>
      </c>
      <c r="AH21" s="2741" t="s">
        <v>1142</v>
      </c>
    </row>
    <row r="22" spans="2:34" ht="15" thickBot="1">
      <c r="B22" s="2819"/>
      <c r="C22" s="2867"/>
      <c r="D22" s="2867"/>
      <c r="E22" s="2868"/>
      <c r="G22" s="2819"/>
      <c r="H22" s="2811"/>
      <c r="I22" s="2811"/>
      <c r="J22" s="2839"/>
      <c r="L22" s="2819"/>
      <c r="M22" s="2811"/>
      <c r="N22" s="2811"/>
      <c r="O22" s="2839"/>
      <c r="AF22" s="2758"/>
      <c r="AG22" s="2759"/>
      <c r="AH22" s="2760"/>
    </row>
    <row r="23" spans="2:34">
      <c r="B23" s="2801" t="s">
        <v>17</v>
      </c>
      <c r="C23" s="2869">
        <v>0.12</v>
      </c>
      <c r="D23" s="2845"/>
      <c r="E23" s="2870">
        <f>C23*E21</f>
        <v>505552.87578060955</v>
      </c>
      <c r="G23" s="2801" t="s">
        <v>17</v>
      </c>
      <c r="H23" s="2756">
        <v>0.12</v>
      </c>
      <c r="I23" s="2750"/>
      <c r="J23" s="2802">
        <f>H23*J21</f>
        <v>589792.87578060955</v>
      </c>
      <c r="L23" s="2801" t="s">
        <v>17</v>
      </c>
      <c r="M23" s="2756">
        <v>0.12</v>
      </c>
      <c r="N23" s="2750"/>
      <c r="O23" s="2802">
        <f>M23*O21</f>
        <v>374512.87578060961</v>
      </c>
    </row>
    <row r="24" spans="2:34">
      <c r="B24" s="2804"/>
      <c r="C24" s="2845"/>
      <c r="D24" s="2845"/>
      <c r="E24" s="2871"/>
      <c r="G24" s="2804"/>
      <c r="H24" s="2750"/>
      <c r="I24" s="2750"/>
      <c r="J24" s="2805"/>
      <c r="L24" s="2804"/>
      <c r="M24" s="2750"/>
      <c r="N24" s="2750"/>
      <c r="O24" s="2805"/>
    </row>
    <row r="25" spans="2:34">
      <c r="B25" s="2800" t="s">
        <v>18</v>
      </c>
      <c r="C25" s="2845"/>
      <c r="D25" s="2845"/>
      <c r="E25" s="2872">
        <f>SUM(E21:E23)</f>
        <v>4718493.507285689</v>
      </c>
      <c r="G25" s="2800" t="s">
        <v>18</v>
      </c>
      <c r="H25" s="2750"/>
      <c r="I25" s="2750"/>
      <c r="J25" s="2803">
        <f>SUM(J21:J23)</f>
        <v>5504733.507285689</v>
      </c>
      <c r="L25" s="2800" t="s">
        <v>18</v>
      </c>
      <c r="M25" s="2750"/>
      <c r="N25" s="2750"/>
      <c r="O25" s="2803">
        <f>SUM(O21:O23)</f>
        <v>3495453.5072856895</v>
      </c>
    </row>
    <row r="26" spans="2:34">
      <c r="B26" s="2800" t="s">
        <v>119</v>
      </c>
      <c r="C26" s="2873">
        <v>3.2500000000000001E-2</v>
      </c>
      <c r="D26" s="2845"/>
      <c r="E26" s="2870">
        <f>C26*E21</f>
        <v>136920.57052391508</v>
      </c>
      <c r="G26" s="2800" t="s">
        <v>119</v>
      </c>
      <c r="H26" s="2761">
        <v>3.2500000000000001E-2</v>
      </c>
      <c r="I26" s="2750"/>
      <c r="J26" s="2802">
        <f>H26*J21</f>
        <v>159735.57052391508</v>
      </c>
      <c r="L26" s="2800" t="s">
        <v>119</v>
      </c>
      <c r="M26" s="2761">
        <v>3.2500000000000001E-2</v>
      </c>
      <c r="N26" s="2750"/>
      <c r="O26" s="2802">
        <f>M26*O21</f>
        <v>101430.5705239151</v>
      </c>
    </row>
    <row r="27" spans="2:34">
      <c r="B27" s="2800" t="s">
        <v>1147</v>
      </c>
      <c r="C27" s="2874"/>
      <c r="D27" s="2845"/>
      <c r="E27" s="2875">
        <f>E25+E26</f>
        <v>4855414.0778096039</v>
      </c>
      <c r="G27" s="2800" t="s">
        <v>1147</v>
      </c>
      <c r="H27" s="2744"/>
      <c r="I27" s="2750"/>
      <c r="J27" s="2806">
        <f>J25+J26</f>
        <v>5664469.0778096039</v>
      </c>
      <c r="L27" s="2800" t="s">
        <v>1147</v>
      </c>
      <c r="M27" s="2744"/>
      <c r="N27" s="2750"/>
      <c r="O27" s="2806">
        <f>O25+O26</f>
        <v>3596884.0778096044</v>
      </c>
    </row>
    <row r="28" spans="2:34" ht="15" thickBot="1">
      <c r="B28" s="2807" t="s">
        <v>265</v>
      </c>
      <c r="C28" s="2876"/>
      <c r="D28" s="2877"/>
      <c r="E28" s="2878">
        <f>E27/E2</f>
        <v>186.74669530036937</v>
      </c>
      <c r="G28" s="2807" t="s">
        <v>265</v>
      </c>
      <c r="H28" s="2808"/>
      <c r="I28" s="2809"/>
      <c r="J28" s="2810">
        <f>J27/J2</f>
        <v>217.86419530036937</v>
      </c>
      <c r="L28" s="2807" t="s">
        <v>265</v>
      </c>
      <c r="M28" s="2808"/>
      <c r="N28" s="2809"/>
      <c r="O28" s="2810">
        <f>O27/O2</f>
        <v>138.34169530036939</v>
      </c>
    </row>
    <row r="29" spans="2:34">
      <c r="G29" s="2762"/>
      <c r="H29" s="2763"/>
      <c r="M29" s="2762"/>
    </row>
    <row r="30" spans="2:34" ht="15" thickBot="1">
      <c r="B30" s="2737" t="s">
        <v>1118</v>
      </c>
      <c r="E30" s="2843">
        <f>E2</f>
        <v>26000</v>
      </c>
      <c r="G30" s="2737" t="s">
        <v>1117</v>
      </c>
      <c r="J30" s="2737">
        <v>780</v>
      </c>
      <c r="L30" s="2737" t="s">
        <v>1120</v>
      </c>
      <c r="O30" s="2843">
        <f>E2</f>
        <v>26000</v>
      </c>
      <c r="Q30" s="2737" t="s">
        <v>1112</v>
      </c>
      <c r="T30" s="2843">
        <f>E2</f>
        <v>26000</v>
      </c>
    </row>
    <row r="31" spans="2:34" ht="15" thickBot="1">
      <c r="B31" s="2812" t="s">
        <v>23</v>
      </c>
      <c r="C31" s="2813" t="s">
        <v>240</v>
      </c>
      <c r="D31" s="2848" t="s">
        <v>6</v>
      </c>
      <c r="E31" s="2814" t="s">
        <v>1122</v>
      </c>
      <c r="F31" s="2764"/>
      <c r="G31" s="2812" t="s">
        <v>23</v>
      </c>
      <c r="H31" s="2813" t="s">
        <v>240</v>
      </c>
      <c r="I31" s="2848" t="s">
        <v>6</v>
      </c>
      <c r="J31" s="2814" t="s">
        <v>1122</v>
      </c>
      <c r="L31" s="2812" t="s">
        <v>23</v>
      </c>
      <c r="M31" s="2813" t="s">
        <v>240</v>
      </c>
      <c r="N31" s="2848" t="s">
        <v>6</v>
      </c>
      <c r="O31" s="2814" t="s">
        <v>1122</v>
      </c>
      <c r="Q31" s="2812" t="s">
        <v>23</v>
      </c>
      <c r="R31" s="2813" t="s">
        <v>240</v>
      </c>
      <c r="S31" s="2848" t="s">
        <v>6</v>
      </c>
      <c r="T31" s="2814" t="s">
        <v>1122</v>
      </c>
    </row>
    <row r="32" spans="2:34">
      <c r="B32" s="2820" t="s">
        <v>1113</v>
      </c>
      <c r="C32" s="2849">
        <v>80830</v>
      </c>
      <c r="D32" s="2844"/>
      <c r="E32" s="2850">
        <f t="shared" ref="E32:E41" si="3">C32*D32</f>
        <v>0</v>
      </c>
      <c r="G32" s="2820" t="s">
        <v>1113</v>
      </c>
      <c r="H32" s="2849">
        <v>80830</v>
      </c>
      <c r="I32" s="2844"/>
      <c r="J32" s="2850">
        <f t="shared" ref="J32:J41" si="4">H32*I32</f>
        <v>0</v>
      </c>
      <c r="L32" s="2820" t="s">
        <v>1113</v>
      </c>
      <c r="M32" s="2849">
        <v>80830</v>
      </c>
      <c r="N32" s="2844"/>
      <c r="O32" s="2850">
        <f t="shared" ref="O32:O41" si="5">M32*N32</f>
        <v>0</v>
      </c>
      <c r="Q32" s="2820" t="s">
        <v>1113</v>
      </c>
      <c r="R32" s="2849">
        <v>80830</v>
      </c>
      <c r="S32" s="2844">
        <v>1</v>
      </c>
      <c r="T32" s="2850">
        <f t="shared" ref="T32:T41" si="6">R32*S32</f>
        <v>80830</v>
      </c>
    </row>
    <row r="33" spans="2:20" ht="29">
      <c r="B33" s="2739" t="s">
        <v>1126</v>
      </c>
      <c r="C33" s="2851">
        <v>101806</v>
      </c>
      <c r="D33" s="2845"/>
      <c r="E33" s="2852">
        <f t="shared" si="3"/>
        <v>0</v>
      </c>
      <c r="G33" s="2739" t="s">
        <v>1126</v>
      </c>
      <c r="H33" s="2851">
        <v>101806</v>
      </c>
      <c r="I33" s="2845">
        <v>0.01</v>
      </c>
      <c r="J33" s="2852">
        <f t="shared" si="4"/>
        <v>1018.0600000000001</v>
      </c>
      <c r="L33" s="2739" t="s">
        <v>1126</v>
      </c>
      <c r="M33" s="2851">
        <v>101806</v>
      </c>
      <c r="N33" s="2845"/>
      <c r="O33" s="2852">
        <f t="shared" si="5"/>
        <v>0</v>
      </c>
      <c r="Q33" s="2739" t="s">
        <v>1126</v>
      </c>
      <c r="R33" s="2851">
        <v>101806</v>
      </c>
      <c r="S33" s="2845">
        <v>1</v>
      </c>
      <c r="T33" s="2852">
        <f t="shared" si="6"/>
        <v>101806</v>
      </c>
    </row>
    <row r="34" spans="2:20">
      <c r="B34" s="2739" t="s">
        <v>670</v>
      </c>
      <c r="C34" s="2851">
        <v>252850</v>
      </c>
      <c r="D34" s="2845"/>
      <c r="E34" s="2852">
        <f t="shared" si="3"/>
        <v>0</v>
      </c>
      <c r="G34" s="2739" t="s">
        <v>670</v>
      </c>
      <c r="H34" s="2851">
        <v>252850</v>
      </c>
      <c r="I34" s="2845">
        <v>0.01</v>
      </c>
      <c r="J34" s="2852">
        <f t="shared" si="4"/>
        <v>2528.5</v>
      </c>
      <c r="L34" s="2739" t="s">
        <v>670</v>
      </c>
      <c r="M34" s="2851">
        <v>252850</v>
      </c>
      <c r="N34" s="2845"/>
      <c r="O34" s="2852">
        <f t="shared" si="5"/>
        <v>0</v>
      </c>
      <c r="Q34" s="2739" t="s">
        <v>670</v>
      </c>
      <c r="R34" s="2851">
        <v>252850</v>
      </c>
      <c r="S34" s="2845">
        <v>1</v>
      </c>
      <c r="T34" s="2852">
        <f t="shared" si="6"/>
        <v>252850</v>
      </c>
    </row>
    <row r="35" spans="2:20">
      <c r="B35" s="2739" t="s">
        <v>1119</v>
      </c>
      <c r="C35" s="2851">
        <v>140838</v>
      </c>
      <c r="D35" s="2845"/>
      <c r="E35" s="2852">
        <f t="shared" si="3"/>
        <v>0</v>
      </c>
      <c r="G35" s="2739" t="s">
        <v>1119</v>
      </c>
      <c r="H35" s="2851">
        <v>140838</v>
      </c>
      <c r="I35" s="2845">
        <v>0.25</v>
      </c>
      <c r="J35" s="2852">
        <f t="shared" si="4"/>
        <v>35209.5</v>
      </c>
      <c r="L35" s="2739" t="s">
        <v>1119</v>
      </c>
      <c r="M35" s="2851">
        <v>140838</v>
      </c>
      <c r="N35" s="2845"/>
      <c r="O35" s="2852">
        <f t="shared" si="5"/>
        <v>0</v>
      </c>
      <c r="Q35" s="2739" t="s">
        <v>1119</v>
      </c>
      <c r="R35" s="2851">
        <v>140838</v>
      </c>
      <c r="S35" s="2845">
        <v>1.5</v>
      </c>
      <c r="T35" s="2852">
        <f t="shared" si="6"/>
        <v>211257</v>
      </c>
    </row>
    <row r="36" spans="2:20">
      <c r="B36" s="2739" t="s">
        <v>1130</v>
      </c>
      <c r="C36" s="2851">
        <v>103622</v>
      </c>
      <c r="D36" s="2845">
        <v>0.05</v>
      </c>
      <c r="E36" s="2852">
        <f t="shared" si="3"/>
        <v>5181.1000000000004</v>
      </c>
      <c r="G36" s="2739" t="s">
        <v>1130</v>
      </c>
      <c r="H36" s="2851">
        <v>103622</v>
      </c>
      <c r="I36" s="2845">
        <v>0.01</v>
      </c>
      <c r="J36" s="2852">
        <f t="shared" si="4"/>
        <v>1036.22</v>
      </c>
      <c r="L36" s="2739" t="s">
        <v>1130</v>
      </c>
      <c r="M36" s="2851">
        <v>103622</v>
      </c>
      <c r="N36" s="2845">
        <v>0.05</v>
      </c>
      <c r="O36" s="2852">
        <f t="shared" si="5"/>
        <v>5181.1000000000004</v>
      </c>
      <c r="Q36" s="2739" t="s">
        <v>1130</v>
      </c>
      <c r="R36" s="2851">
        <v>103622</v>
      </c>
      <c r="S36" s="2845">
        <v>1</v>
      </c>
      <c r="T36" s="2852">
        <f t="shared" si="6"/>
        <v>103622</v>
      </c>
    </row>
    <row r="37" spans="2:20">
      <c r="B37" s="2739" t="s">
        <v>1133</v>
      </c>
      <c r="C37" s="2851">
        <v>88738</v>
      </c>
      <c r="D37" s="2845"/>
      <c r="E37" s="2852">
        <f t="shared" si="3"/>
        <v>0</v>
      </c>
      <c r="G37" s="2739" t="s">
        <v>1133</v>
      </c>
      <c r="H37" s="2851">
        <v>88738</v>
      </c>
      <c r="I37" s="2845">
        <v>0.5</v>
      </c>
      <c r="J37" s="2852">
        <f t="shared" si="4"/>
        <v>44369</v>
      </c>
      <c r="L37" s="2739" t="s">
        <v>1133</v>
      </c>
      <c r="M37" s="2851">
        <v>88738</v>
      </c>
      <c r="N37" s="2845"/>
      <c r="O37" s="2852">
        <f t="shared" si="5"/>
        <v>0</v>
      </c>
      <c r="Q37" s="2739" t="s">
        <v>1133</v>
      </c>
      <c r="R37" s="2851">
        <v>88738</v>
      </c>
      <c r="S37" s="2845">
        <v>4</v>
      </c>
      <c r="T37" s="2852">
        <f t="shared" si="6"/>
        <v>354952</v>
      </c>
    </row>
    <row r="38" spans="2:20">
      <c r="B38" s="2739" t="s">
        <v>1135</v>
      </c>
      <c r="C38" s="2851">
        <v>70211</v>
      </c>
      <c r="D38" s="2845"/>
      <c r="E38" s="2852">
        <f t="shared" si="3"/>
        <v>0</v>
      </c>
      <c r="G38" s="2739" t="s">
        <v>1135</v>
      </c>
      <c r="H38" s="2851">
        <v>70211</v>
      </c>
      <c r="I38" s="2845">
        <v>0.1</v>
      </c>
      <c r="J38" s="2852">
        <f>H38*I38</f>
        <v>7021.1</v>
      </c>
      <c r="L38" s="2739" t="s">
        <v>1135</v>
      </c>
      <c r="M38" s="2851">
        <v>70211</v>
      </c>
      <c r="N38" s="2845"/>
      <c r="O38" s="2852">
        <f t="shared" si="5"/>
        <v>0</v>
      </c>
      <c r="Q38" s="2739" t="s">
        <v>1135</v>
      </c>
      <c r="R38" s="2851">
        <v>70211</v>
      </c>
      <c r="S38" s="2845">
        <v>7.25</v>
      </c>
      <c r="T38" s="2852">
        <f t="shared" si="6"/>
        <v>509029.75</v>
      </c>
    </row>
    <row r="39" spans="2:20">
      <c r="B39" s="2739" t="s">
        <v>1136</v>
      </c>
      <c r="C39" s="2851">
        <f>AG6</f>
        <v>64438.399999999994</v>
      </c>
      <c r="D39" s="2845"/>
      <c r="E39" s="2852">
        <f t="shared" si="3"/>
        <v>0</v>
      </c>
      <c r="G39" s="2739" t="s">
        <v>1136</v>
      </c>
      <c r="H39" s="2851">
        <f>AG6</f>
        <v>64438.399999999994</v>
      </c>
      <c r="I39" s="2845">
        <v>0.2</v>
      </c>
      <c r="J39" s="2852">
        <f t="shared" si="4"/>
        <v>12887.68</v>
      </c>
      <c r="L39" s="2739" t="s">
        <v>1136</v>
      </c>
      <c r="M39" s="2851">
        <f>M11</f>
        <v>64438.399999999994</v>
      </c>
      <c r="N39" s="2845"/>
      <c r="O39" s="2852">
        <f t="shared" si="5"/>
        <v>0</v>
      </c>
      <c r="Q39" s="2739" t="s">
        <v>1136</v>
      </c>
      <c r="R39" s="2851">
        <f>M11</f>
        <v>64438.399999999994</v>
      </c>
      <c r="S39" s="2845">
        <v>4</v>
      </c>
      <c r="T39" s="2852">
        <f t="shared" si="6"/>
        <v>257753.59999999998</v>
      </c>
    </row>
    <row r="40" spans="2:20">
      <c r="B40" s="2884" t="s">
        <v>282</v>
      </c>
      <c r="C40" s="2879">
        <f>C12</f>
        <v>56217.241600000001</v>
      </c>
      <c r="D40" s="2880"/>
      <c r="E40" s="2881">
        <f t="shared" si="3"/>
        <v>0</v>
      </c>
      <c r="G40" s="2884" t="s">
        <v>282</v>
      </c>
      <c r="H40" s="2879">
        <f>C40</f>
        <v>56217.241600000001</v>
      </c>
      <c r="I40" s="2880"/>
      <c r="J40" s="2881"/>
      <c r="L40" s="2884" t="s">
        <v>282</v>
      </c>
      <c r="M40" s="2879">
        <f>C40</f>
        <v>56217.241600000001</v>
      </c>
      <c r="N40" s="2880"/>
      <c r="O40" s="2881">
        <f t="shared" si="5"/>
        <v>0</v>
      </c>
      <c r="Q40" s="2884" t="s">
        <v>282</v>
      </c>
      <c r="R40" s="2879">
        <f>C40</f>
        <v>56217.241600000001</v>
      </c>
      <c r="S40" s="2880">
        <v>4</v>
      </c>
      <c r="T40" s="2881">
        <f t="shared" si="6"/>
        <v>224868.9664</v>
      </c>
    </row>
    <row r="41" spans="2:20" ht="15" thickBot="1">
      <c r="B41" s="2815" t="s">
        <v>247</v>
      </c>
      <c r="C41" s="2853">
        <v>43248</v>
      </c>
      <c r="D41" s="2846"/>
      <c r="E41" s="2854">
        <f t="shared" si="3"/>
        <v>0</v>
      </c>
      <c r="G41" s="2815" t="s">
        <v>247</v>
      </c>
      <c r="H41" s="2853">
        <v>43248</v>
      </c>
      <c r="I41" s="2846">
        <v>0.5</v>
      </c>
      <c r="J41" s="2854">
        <f t="shared" si="4"/>
        <v>21624</v>
      </c>
      <c r="L41" s="2815" t="s">
        <v>247</v>
      </c>
      <c r="M41" s="2853">
        <v>43248</v>
      </c>
      <c r="N41" s="2846"/>
      <c r="O41" s="2854">
        <f t="shared" si="5"/>
        <v>0</v>
      </c>
      <c r="Q41" s="2815" t="s">
        <v>247</v>
      </c>
      <c r="R41" s="2853">
        <v>43248</v>
      </c>
      <c r="S41" s="2846">
        <v>3</v>
      </c>
      <c r="T41" s="2854">
        <f t="shared" si="6"/>
        <v>129744</v>
      </c>
    </row>
    <row r="42" spans="2:20" ht="15.5" thickTop="1" thickBot="1">
      <c r="B42" s="2824" t="s">
        <v>1139</v>
      </c>
      <c r="C42" s="2847"/>
      <c r="D42" s="2847"/>
      <c r="E42" s="2855">
        <f>SUM(E32:E41)</f>
        <v>5181.1000000000004</v>
      </c>
      <c r="G42" s="2824" t="s">
        <v>1139</v>
      </c>
      <c r="H42" s="2847"/>
      <c r="I42" s="2847">
        <f>SUM(I32:I41)</f>
        <v>1.58</v>
      </c>
      <c r="J42" s="2855">
        <f>SUM(J32:J41)</f>
        <v>125694.06</v>
      </c>
      <c r="L42" s="2824" t="s">
        <v>1139</v>
      </c>
      <c r="M42" s="2847"/>
      <c r="N42" s="2847">
        <f>SUM(N32:N41)</f>
        <v>0.05</v>
      </c>
      <c r="O42" s="2855">
        <f>SUM(O32:O41)</f>
        <v>5181.1000000000004</v>
      </c>
      <c r="Q42" s="2824" t="s">
        <v>1139</v>
      </c>
      <c r="R42" s="2847"/>
      <c r="S42" s="2847">
        <f>SUM(S32:S41)</f>
        <v>27.75</v>
      </c>
      <c r="T42" s="2855">
        <f>SUM(T32:T41)</f>
        <v>2226713.3163999999</v>
      </c>
    </row>
    <row r="43" spans="2:20">
      <c r="B43" s="2827" t="s">
        <v>13</v>
      </c>
      <c r="C43" s="2856">
        <v>0.24970000000000001</v>
      </c>
      <c r="D43" s="2844"/>
      <c r="E43" s="2857">
        <f>E42*C43</f>
        <v>1293.7206700000002</v>
      </c>
      <c r="G43" s="2827" t="s">
        <v>13</v>
      </c>
      <c r="H43" s="2856">
        <v>0.24970000000000001</v>
      </c>
      <c r="I43" s="2844"/>
      <c r="J43" s="2857">
        <f>J42*H43</f>
        <v>31385.806782</v>
      </c>
      <c r="L43" s="2827" t="s">
        <v>13</v>
      </c>
      <c r="M43" s="2856">
        <v>0.24970000000000001</v>
      </c>
      <c r="N43" s="2844"/>
      <c r="O43" s="2857">
        <f>O42*M43</f>
        <v>1293.7206700000002</v>
      </c>
      <c r="Q43" s="2827" t="s">
        <v>13</v>
      </c>
      <c r="R43" s="2856">
        <v>0.24970000000000001</v>
      </c>
      <c r="S43" s="2844"/>
      <c r="T43" s="2857">
        <f>T42*R43</f>
        <v>556010.31510508002</v>
      </c>
    </row>
    <row r="44" spans="2:20" ht="15" thickBot="1">
      <c r="B44" s="2830" t="s">
        <v>14</v>
      </c>
      <c r="C44" s="2858"/>
      <c r="D44" s="2859"/>
      <c r="E44" s="2860">
        <f>SUM(E42:E43)</f>
        <v>6474.820670000001</v>
      </c>
      <c r="G44" s="2830" t="s">
        <v>14</v>
      </c>
      <c r="H44" s="2858"/>
      <c r="I44" s="2859"/>
      <c r="J44" s="2860">
        <f>SUM(J42:J43)</f>
        <v>157079.866782</v>
      </c>
      <c r="L44" s="2830" t="s">
        <v>14</v>
      </c>
      <c r="M44" s="2858"/>
      <c r="N44" s="2859"/>
      <c r="O44" s="2860">
        <f>SUM(O42:O43)</f>
        <v>6474.820670000001</v>
      </c>
      <c r="Q44" s="2830" t="s">
        <v>14</v>
      </c>
      <c r="R44" s="2858"/>
      <c r="S44" s="2859"/>
      <c r="T44" s="2860">
        <f>SUM(T42:T43)</f>
        <v>2782723.63150508</v>
      </c>
    </row>
    <row r="45" spans="2:20">
      <c r="B45" s="2827" t="s">
        <v>761</v>
      </c>
      <c r="C45" s="2861"/>
      <c r="D45" s="2844"/>
      <c r="E45" s="2850">
        <f>C45*D42</f>
        <v>0</v>
      </c>
      <c r="G45" s="2827" t="s">
        <v>761</v>
      </c>
      <c r="H45" s="2861"/>
      <c r="I45" s="2844"/>
      <c r="J45" s="2850">
        <f>H45*I42</f>
        <v>0</v>
      </c>
      <c r="L45" s="2827" t="s">
        <v>761</v>
      </c>
      <c r="M45" s="2861"/>
      <c r="N45" s="2844"/>
      <c r="O45" s="2850">
        <f>M45*N42</f>
        <v>0</v>
      </c>
      <c r="Q45" s="2827" t="s">
        <v>761</v>
      </c>
      <c r="R45" s="2861">
        <f>AG10</f>
        <v>8777</v>
      </c>
      <c r="S45" s="2844"/>
      <c r="T45" s="2850">
        <f>R45*S42</f>
        <v>243561.75</v>
      </c>
    </row>
    <row r="46" spans="2:20">
      <c r="B46" s="2801" t="s">
        <v>1143</v>
      </c>
      <c r="C46" s="2862"/>
      <c r="D46" s="2845"/>
      <c r="E46" s="2852">
        <f>C46*D42</f>
        <v>0</v>
      </c>
      <c r="G46" s="2801" t="s">
        <v>1143</v>
      </c>
      <c r="H46" s="2862"/>
      <c r="I46" s="2845"/>
      <c r="J46" s="2852">
        <f>H46*I42</f>
        <v>0</v>
      </c>
      <c r="L46" s="2801" t="s">
        <v>1143</v>
      </c>
      <c r="M46" s="2862"/>
      <c r="N46" s="2845"/>
      <c r="O46" s="2852">
        <f>M46*N42</f>
        <v>0</v>
      </c>
      <c r="Q46" s="2801" t="s">
        <v>1143</v>
      </c>
      <c r="R46" s="2862">
        <f>AG11</f>
        <v>3411</v>
      </c>
      <c r="S46" s="2845"/>
      <c r="T46" s="2852">
        <f>R46*S42</f>
        <v>94655.25</v>
      </c>
    </row>
    <row r="47" spans="2:20" ht="15.75" customHeight="1" thickBot="1">
      <c r="B47" s="2836" t="s">
        <v>1144</v>
      </c>
      <c r="C47" s="2863">
        <f>AG14</f>
        <v>42</v>
      </c>
      <c r="D47" s="2846"/>
      <c r="E47" s="2854">
        <f>C47*E30</f>
        <v>1092000</v>
      </c>
      <c r="G47" s="2836" t="s">
        <v>1144</v>
      </c>
      <c r="H47" s="2863"/>
      <c r="I47" s="2846"/>
      <c r="J47" s="2854"/>
      <c r="L47" s="2836" t="s">
        <v>1144</v>
      </c>
      <c r="M47" s="2863">
        <v>69</v>
      </c>
      <c r="N47" s="2846"/>
      <c r="O47" s="2854">
        <f>M47*O30</f>
        <v>1794000</v>
      </c>
      <c r="Q47" s="2836" t="s">
        <v>1144</v>
      </c>
      <c r="R47" s="2863">
        <f>AG16</f>
        <v>1475.54</v>
      </c>
      <c r="S47" s="2846"/>
      <c r="T47" s="2854">
        <f>R47*T30</f>
        <v>38364040</v>
      </c>
    </row>
    <row r="48" spans="2:20" ht="15.5" thickTop="1" thickBot="1">
      <c r="B48" s="2824" t="s">
        <v>1145</v>
      </c>
      <c r="C48" s="2847"/>
      <c r="D48" s="2847"/>
      <c r="E48" s="2864">
        <f>SUM(E45:E47)</f>
        <v>1092000</v>
      </c>
      <c r="G48" s="2824" t="s">
        <v>1145</v>
      </c>
      <c r="H48" s="2847"/>
      <c r="I48" s="2847"/>
      <c r="J48" s="2864">
        <f>SUM(J45:J47)</f>
        <v>0</v>
      </c>
      <c r="L48" s="2824" t="s">
        <v>1145</v>
      </c>
      <c r="M48" s="2847"/>
      <c r="N48" s="2847"/>
      <c r="O48" s="2864">
        <f>SUM(O45:O47)</f>
        <v>1794000</v>
      </c>
      <c r="Q48" s="2824" t="s">
        <v>1145</v>
      </c>
      <c r="R48" s="2847"/>
      <c r="S48" s="2847"/>
      <c r="T48" s="2864">
        <f>SUM(T45:T47)</f>
        <v>38702257</v>
      </c>
    </row>
    <row r="49" spans="2:20" ht="15" thickBot="1">
      <c r="B49" s="2840" t="s">
        <v>1146</v>
      </c>
      <c r="C49" s="2865"/>
      <c r="D49" s="2865"/>
      <c r="E49" s="2866">
        <f>E44+E48</f>
        <v>1098474.82067</v>
      </c>
      <c r="G49" s="2840" t="s">
        <v>1146</v>
      </c>
      <c r="H49" s="2865"/>
      <c r="I49" s="2865"/>
      <c r="J49" s="2866">
        <f>J44+J48</f>
        <v>157079.866782</v>
      </c>
      <c r="L49" s="2840" t="s">
        <v>1146</v>
      </c>
      <c r="M49" s="2865"/>
      <c r="N49" s="2865"/>
      <c r="O49" s="2866">
        <f>O44+O48</f>
        <v>1800474.82067</v>
      </c>
      <c r="Q49" s="2840" t="s">
        <v>1146</v>
      </c>
      <c r="R49" s="2865"/>
      <c r="S49" s="2865"/>
      <c r="T49" s="2866">
        <f>T44+T48</f>
        <v>41484980.63150508</v>
      </c>
    </row>
    <row r="50" spans="2:20">
      <c r="B50" s="2819"/>
      <c r="C50" s="2867"/>
      <c r="D50" s="2867"/>
      <c r="E50" s="2868"/>
      <c r="G50" s="2819"/>
      <c r="H50" s="2867"/>
      <c r="I50" s="2867"/>
      <c r="J50" s="2868"/>
      <c r="L50" s="2819"/>
      <c r="M50" s="2867"/>
      <c r="N50" s="2867"/>
      <c r="O50" s="2868"/>
      <c r="Q50" s="2819"/>
      <c r="R50" s="2867"/>
      <c r="S50" s="2867"/>
      <c r="T50" s="2868"/>
    </row>
    <row r="51" spans="2:20">
      <c r="B51" s="2801" t="s">
        <v>17</v>
      </c>
      <c r="C51" s="2869">
        <f>C23</f>
        <v>0.12</v>
      </c>
      <c r="D51" s="2845"/>
      <c r="E51" s="2870">
        <f>C51*E49</f>
        <v>131816.97848039999</v>
      </c>
      <c r="G51" s="2801" t="s">
        <v>17</v>
      </c>
      <c r="H51" s="2869">
        <v>0.12</v>
      </c>
      <c r="I51" s="2845"/>
      <c r="J51" s="2870">
        <f>H51*J49</f>
        <v>18849.584013839998</v>
      </c>
      <c r="L51" s="2801" t="s">
        <v>17</v>
      </c>
      <c r="M51" s="2869"/>
      <c r="N51" s="2845"/>
      <c r="O51" s="2870">
        <f>M51*O49</f>
        <v>0</v>
      </c>
      <c r="Q51" s="2801" t="s">
        <v>17</v>
      </c>
      <c r="R51" s="2869">
        <v>0.12</v>
      </c>
      <c r="S51" s="2845"/>
      <c r="T51" s="2870">
        <f>R51*T49</f>
        <v>4978197.6757806093</v>
      </c>
    </row>
    <row r="52" spans="2:20">
      <c r="B52" s="2804"/>
      <c r="C52" s="2845"/>
      <c r="D52" s="2845"/>
      <c r="E52" s="2871"/>
      <c r="G52" s="2804"/>
      <c r="H52" s="2845"/>
      <c r="I52" s="2845"/>
      <c r="J52" s="2871"/>
      <c r="L52" s="2804"/>
      <c r="M52" s="2845"/>
      <c r="N52" s="2845"/>
      <c r="O52" s="2871"/>
      <c r="Q52" s="2804"/>
      <c r="R52" s="2845"/>
      <c r="S52" s="2845"/>
      <c r="T52" s="2871"/>
    </row>
    <row r="53" spans="2:20">
      <c r="B53" s="2800" t="s">
        <v>18</v>
      </c>
      <c r="C53" s="2845"/>
      <c r="D53" s="2845"/>
      <c r="E53" s="2872">
        <f>SUM(E49:E51)</f>
        <v>1230291.7991504001</v>
      </c>
      <c r="G53" s="2800" t="s">
        <v>18</v>
      </c>
      <c r="H53" s="2845"/>
      <c r="I53" s="2845"/>
      <c r="J53" s="2872">
        <f>SUM(J49:J51)</f>
        <v>175929.45079584001</v>
      </c>
      <c r="L53" s="2800" t="s">
        <v>18</v>
      </c>
      <c r="M53" s="2845"/>
      <c r="N53" s="2845"/>
      <c r="O53" s="2872">
        <f>SUM(O49:O51)</f>
        <v>1800474.82067</v>
      </c>
      <c r="Q53" s="2800" t="s">
        <v>18</v>
      </c>
      <c r="R53" s="2845"/>
      <c r="S53" s="2845"/>
      <c r="T53" s="2872">
        <f>SUM(T49:T51)</f>
        <v>46463178.307285689</v>
      </c>
    </row>
    <row r="54" spans="2:20">
      <c r="B54" s="2800" t="s">
        <v>119</v>
      </c>
      <c r="C54" s="2873">
        <f>C26</f>
        <v>3.2500000000000001E-2</v>
      </c>
      <c r="D54" s="2845"/>
      <c r="E54" s="2870">
        <f>C54*E49</f>
        <v>35700.431671775004</v>
      </c>
      <c r="G54" s="2800" t="s">
        <v>119</v>
      </c>
      <c r="H54" s="2873">
        <v>3.2500000000000001E-2</v>
      </c>
      <c r="I54" s="2845"/>
      <c r="J54" s="2870">
        <f>H54*J49</f>
        <v>5105.0956704150003</v>
      </c>
      <c r="L54" s="2800" t="s">
        <v>119</v>
      </c>
      <c r="M54" s="2873">
        <f>M26</f>
        <v>3.2500000000000001E-2</v>
      </c>
      <c r="N54" s="2845"/>
      <c r="O54" s="2870">
        <f>M54*O49</f>
        <v>58515.431671775004</v>
      </c>
      <c r="Q54" s="2800" t="s">
        <v>119</v>
      </c>
      <c r="R54" s="2873">
        <v>3.2500000000000001E-2</v>
      </c>
      <c r="S54" s="2845"/>
      <c r="T54" s="2870">
        <f>R54*T49</f>
        <v>1348261.8705239152</v>
      </c>
    </row>
    <row r="55" spans="2:20">
      <c r="B55" s="2800" t="s">
        <v>1147</v>
      </c>
      <c r="C55" s="2874"/>
      <c r="D55" s="2845"/>
      <c r="E55" s="2875">
        <f>E53+E54</f>
        <v>1265992.230822175</v>
      </c>
      <c r="G55" s="2800" t="s">
        <v>1147</v>
      </c>
      <c r="H55" s="2874"/>
      <c r="I55" s="2845"/>
      <c r="J55" s="2875">
        <f>J53+J54</f>
        <v>181034.54646625501</v>
      </c>
      <c r="L55" s="2800" t="s">
        <v>1147</v>
      </c>
      <c r="M55" s="2874"/>
      <c r="N55" s="2845"/>
      <c r="O55" s="2875">
        <f>O53+O54</f>
        <v>1858990.252341775</v>
      </c>
      <c r="Q55" s="2800" t="s">
        <v>1147</v>
      </c>
      <c r="R55" s="2874"/>
      <c r="S55" s="2845"/>
      <c r="T55" s="2875">
        <f>T53+T54</f>
        <v>47811440.177809604</v>
      </c>
    </row>
    <row r="56" spans="2:20" ht="15" thickBot="1">
      <c r="B56" s="2807" t="s">
        <v>265</v>
      </c>
      <c r="C56" s="2876"/>
      <c r="D56" s="2877"/>
      <c r="E56" s="2878">
        <f>E55/E30</f>
        <v>48.692008877775962</v>
      </c>
      <c r="G56" s="2807" t="s">
        <v>265</v>
      </c>
      <c r="H56" s="2876"/>
      <c r="I56" s="2877"/>
      <c r="J56" s="2878">
        <f>J55/J30</f>
        <v>232.09557239263464</v>
      </c>
      <c r="L56" s="2807" t="s">
        <v>265</v>
      </c>
      <c r="M56" s="2876"/>
      <c r="N56" s="2877"/>
      <c r="O56" s="2878">
        <f>O55/O30</f>
        <v>71.499625090068264</v>
      </c>
      <c r="Q56" s="2807" t="s">
        <v>265</v>
      </c>
      <c r="R56" s="2876"/>
      <c r="S56" s="2877"/>
      <c r="T56" s="2810">
        <f>T55/T30</f>
        <v>1838.9015453003694</v>
      </c>
    </row>
    <row r="60" spans="2:20">
      <c r="H60" s="3068"/>
      <c r="I60" s="3068"/>
      <c r="J60" s="3068"/>
      <c r="K60" s="3068"/>
      <c r="L60" s="3068"/>
      <c r="M60" s="3068"/>
    </row>
    <row r="61" spans="2:20">
      <c r="H61" s="3068"/>
      <c r="I61" s="3068"/>
      <c r="J61" s="3068"/>
      <c r="K61" s="3068"/>
      <c r="L61" s="3068"/>
      <c r="M61" s="3068"/>
    </row>
    <row r="62" spans="2:20">
      <c r="E62" s="3069"/>
      <c r="F62" s="3069"/>
      <c r="L62" s="2764"/>
      <c r="M62" s="2888"/>
      <c r="N62" s="2888"/>
    </row>
    <row r="63" spans="2:20">
      <c r="E63" s="3069"/>
      <c r="F63" s="3069"/>
      <c r="G63" s="2889"/>
      <c r="H63" s="2890"/>
      <c r="I63" s="2891"/>
      <c r="J63" s="2891"/>
      <c r="K63" s="2892"/>
      <c r="L63" s="2891"/>
      <c r="M63" s="2893"/>
      <c r="N63" s="2894"/>
      <c r="O63" s="2895"/>
      <c r="Q63" s="2891"/>
      <c r="T63" s="2891"/>
    </row>
    <row r="64" spans="2:20">
      <c r="E64" s="3069"/>
      <c r="F64" s="3069"/>
      <c r="G64" s="2889"/>
      <c r="H64" s="2890"/>
      <c r="I64" s="2891"/>
      <c r="J64" s="2891"/>
      <c r="K64" s="2892"/>
      <c r="L64" s="2891"/>
      <c r="M64" s="2893"/>
      <c r="N64" s="2894"/>
      <c r="O64" s="2896"/>
      <c r="Q64" s="2891"/>
      <c r="T64" s="2891"/>
    </row>
    <row r="65" spans="5:20">
      <c r="E65" s="3069"/>
      <c r="F65" s="3069"/>
      <c r="G65" s="2889"/>
      <c r="H65" s="2890"/>
      <c r="I65" s="2897"/>
      <c r="J65" s="2891"/>
      <c r="K65" s="2892"/>
      <c r="L65" s="2891"/>
      <c r="M65" s="2891"/>
      <c r="N65" s="2894"/>
      <c r="O65" s="2896"/>
      <c r="Q65" s="2891"/>
      <c r="T65" s="2891"/>
    </row>
    <row r="66" spans="5:20">
      <c r="E66" s="3069"/>
      <c r="F66" s="3069"/>
      <c r="G66" s="2889"/>
      <c r="H66" s="2890"/>
      <c r="I66" s="2891"/>
      <c r="J66" s="2891"/>
      <c r="K66" s="2892"/>
      <c r="L66" s="2891"/>
      <c r="M66" s="2891"/>
      <c r="N66" s="2894"/>
      <c r="O66" s="2896"/>
      <c r="Q66" s="2891"/>
      <c r="T66" s="2891"/>
    </row>
    <row r="67" spans="5:20">
      <c r="E67" s="3069"/>
      <c r="F67" s="3069"/>
      <c r="G67" s="2889"/>
      <c r="H67" s="2890"/>
      <c r="I67" s="2891"/>
      <c r="J67" s="2891"/>
      <c r="K67" s="2892"/>
      <c r="L67" s="2891"/>
      <c r="M67" s="2891"/>
      <c r="N67" s="2894"/>
      <c r="O67" s="2896"/>
      <c r="Q67" s="2891"/>
      <c r="T67" s="2891"/>
    </row>
    <row r="68" spans="5:20">
      <c r="E68" s="3069"/>
      <c r="F68" s="3069"/>
      <c r="G68" s="2889"/>
      <c r="H68" s="2890"/>
      <c r="I68" s="2891"/>
      <c r="J68" s="2891"/>
      <c r="K68" s="2892"/>
      <c r="L68" s="2891"/>
      <c r="M68" s="2891"/>
      <c r="N68" s="2894"/>
      <c r="O68" s="2896"/>
      <c r="Q68" s="2891"/>
      <c r="T68" s="2891"/>
    </row>
    <row r="69" spans="5:20">
      <c r="E69" s="3069"/>
      <c r="F69" s="3069"/>
      <c r="G69" s="2889"/>
      <c r="H69" s="2890"/>
      <c r="I69" s="2891"/>
      <c r="J69" s="2891"/>
      <c r="K69" s="2892"/>
      <c r="L69" s="2891"/>
      <c r="M69" s="2891"/>
      <c r="N69" s="2894"/>
      <c r="O69" s="2896"/>
      <c r="Q69" s="2891"/>
      <c r="T69" s="2891"/>
    </row>
    <row r="70" spans="5:20">
      <c r="E70" s="3070"/>
      <c r="F70" s="3070"/>
      <c r="G70" s="2898"/>
      <c r="H70" s="2898"/>
      <c r="K70" s="2892"/>
      <c r="N70" s="2892"/>
      <c r="O70" s="2892"/>
      <c r="Q70" s="2899"/>
      <c r="T70" s="2899"/>
    </row>
  </sheetData>
  <mergeCells count="10">
    <mergeCell ref="E66:F66"/>
    <mergeCell ref="E67:F67"/>
    <mergeCell ref="E68:F68"/>
    <mergeCell ref="E69:F69"/>
    <mergeCell ref="E70:F70"/>
    <mergeCell ref="H60:M61"/>
    <mergeCell ref="E62:F62"/>
    <mergeCell ref="E63:F63"/>
    <mergeCell ref="E64:F64"/>
    <mergeCell ref="E65:F65"/>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E90A-E113-4FFC-B253-4E4B78D9CE66}">
  <sheetPr>
    <pageSetUpPr fitToPage="1"/>
  </sheetPr>
  <dimension ref="B1:X53"/>
  <sheetViews>
    <sheetView topLeftCell="B9" zoomScale="80" zoomScaleNormal="80" workbookViewId="0">
      <selection activeCell="G29" sqref="G29"/>
    </sheetView>
  </sheetViews>
  <sheetFormatPr defaultColWidth="9.1796875" defaultRowHeight="15" customHeight="1"/>
  <cols>
    <col min="1" max="1" width="4.81640625" style="2594" customWidth="1"/>
    <col min="2" max="2" width="22.453125" style="2594" customWidth="1"/>
    <col min="3" max="3" width="13.81640625" style="2594" customWidth="1"/>
    <col min="4" max="4" width="14.7265625" style="2594" customWidth="1"/>
    <col min="5" max="5" width="6.81640625" style="2594" customWidth="1"/>
    <col min="6" max="6" width="10.453125" style="2594" customWidth="1"/>
    <col min="7" max="7" width="8.54296875" style="2594" customWidth="1"/>
    <col min="8" max="8" width="14.81640625" style="2594" customWidth="1"/>
    <col min="9" max="9" width="22.54296875" style="2594" customWidth="1"/>
    <col min="10" max="10" width="7" style="2594" customWidth="1"/>
    <col min="11" max="11" width="19.1796875" style="2594" customWidth="1"/>
    <col min="12" max="12" width="14.81640625" style="2594" customWidth="1"/>
    <col min="13" max="13" width="13.26953125" style="2594" customWidth="1"/>
    <col min="14" max="14" width="16.7265625" style="2594" customWidth="1"/>
    <col min="15" max="15" width="4.54296875" style="2594" customWidth="1"/>
    <col min="16" max="16" width="20.54296875" style="2594" customWidth="1"/>
    <col min="17" max="17" width="15.26953125" style="2594" customWidth="1"/>
    <col min="18" max="18" width="13.26953125" style="2594" customWidth="1"/>
    <col min="19" max="19" width="12.81640625" style="2594" customWidth="1"/>
    <col min="20" max="20" width="5.7265625" style="2594" customWidth="1"/>
    <col min="21" max="21" width="27.81640625" style="2594" customWidth="1"/>
    <col min="22" max="22" width="15" style="2594" customWidth="1"/>
    <col min="23" max="23" width="11.54296875" style="2594" customWidth="1"/>
    <col min="24" max="24" width="11.81640625" style="2594" customWidth="1"/>
    <col min="25" max="16384" width="9.1796875" style="2594"/>
  </cols>
  <sheetData>
    <row r="1" spans="2:19" ht="15" customHeight="1" thickBot="1"/>
    <row r="2" spans="2:19" ht="21" customHeight="1" thickBot="1">
      <c r="B2" s="3073" t="s">
        <v>1082</v>
      </c>
      <c r="C2" s="3074"/>
      <c r="D2" s="3074"/>
      <c r="E2" s="3074"/>
      <c r="F2" s="3074"/>
      <c r="G2" s="3074"/>
      <c r="H2" s="3074"/>
      <c r="I2" s="3075"/>
      <c r="K2" s="3076" t="s">
        <v>1083</v>
      </c>
      <c r="L2" s="3077"/>
      <c r="M2" s="3077"/>
      <c r="N2" s="3078"/>
      <c r="P2" s="3076" t="s">
        <v>1084</v>
      </c>
      <c r="Q2" s="3077"/>
      <c r="R2" s="3077"/>
      <c r="S2" s="3078"/>
    </row>
    <row r="3" spans="2:19" ht="15" customHeight="1">
      <c r="B3" s="3079" t="s">
        <v>236</v>
      </c>
      <c r="C3" s="3080"/>
      <c r="D3" s="3080"/>
      <c r="E3" s="3080"/>
      <c r="F3" s="3080"/>
      <c r="G3" s="2595"/>
      <c r="H3" s="3081" t="s">
        <v>123</v>
      </c>
      <c r="I3" s="3082"/>
      <c r="K3" s="1369" t="s">
        <v>561</v>
      </c>
      <c r="L3" s="1370"/>
      <c r="M3" s="1484" t="s">
        <v>623</v>
      </c>
      <c r="N3" s="1371">
        <v>12</v>
      </c>
      <c r="P3" s="1369" t="s">
        <v>561</v>
      </c>
      <c r="Q3" s="1370"/>
      <c r="R3" s="1484" t="s">
        <v>623</v>
      </c>
      <c r="S3" s="1371">
        <v>12</v>
      </c>
    </row>
    <row r="4" spans="2:19" ht="15" customHeight="1">
      <c r="B4" s="2596" t="s">
        <v>239</v>
      </c>
      <c r="C4" s="2597"/>
      <c r="D4" s="2597"/>
      <c r="E4" s="2597"/>
      <c r="F4" s="2900">
        <f>'M2023 BLS SALARY CHART (53rd)'!C22</f>
        <v>80829.631999999998</v>
      </c>
      <c r="G4" s="2599"/>
      <c r="H4" s="2600" t="s">
        <v>120</v>
      </c>
      <c r="I4" s="2601"/>
      <c r="K4" s="1372"/>
      <c r="L4" s="2602"/>
      <c r="M4" s="1374"/>
      <c r="N4" s="1375"/>
      <c r="P4" s="1372"/>
      <c r="Q4" s="2602"/>
      <c r="R4" s="1374"/>
      <c r="S4" s="1375"/>
    </row>
    <row r="5" spans="2:19" ht="15" customHeight="1">
      <c r="B5" s="2603" t="s">
        <v>454</v>
      </c>
      <c r="C5" s="2604"/>
      <c r="D5" s="2604"/>
      <c r="E5" s="2604"/>
      <c r="F5" s="2901">
        <f>'M2023 BLS SALARY CHART (53rd)'!C32</f>
        <v>103622.27200000001</v>
      </c>
      <c r="G5" s="2605"/>
      <c r="H5" s="2606" t="s">
        <v>120</v>
      </c>
      <c r="I5" s="2607"/>
      <c r="K5" s="1376" t="s">
        <v>23</v>
      </c>
      <c r="L5" s="1377" t="s">
        <v>240</v>
      </c>
      <c r="M5" s="1377" t="s">
        <v>6</v>
      </c>
      <c r="N5" s="1378" t="s">
        <v>7</v>
      </c>
      <c r="P5" s="1376" t="s">
        <v>23</v>
      </c>
      <c r="Q5" s="1377" t="s">
        <v>240</v>
      </c>
      <c r="R5" s="1377" t="s">
        <v>6</v>
      </c>
      <c r="S5" s="1378" t="s">
        <v>7</v>
      </c>
    </row>
    <row r="6" spans="2:19" ht="15" customHeight="1">
      <c r="B6" s="2603" t="s">
        <v>1085</v>
      </c>
      <c r="C6" s="2604"/>
      <c r="D6" s="2604"/>
      <c r="E6" s="2604"/>
      <c r="F6" s="2901">
        <f>'M2023 BLS SALARY CHART (53rd)'!C34</f>
        <v>140838.46400000001</v>
      </c>
      <c r="G6" s="2605"/>
      <c r="H6" s="2608" t="s">
        <v>120</v>
      </c>
      <c r="I6" s="2601"/>
      <c r="K6" s="2609" t="str">
        <f>B4</f>
        <v>Program Manager</v>
      </c>
      <c r="L6" s="1379">
        <f>F4</f>
        <v>80829.631999999998</v>
      </c>
      <c r="M6" s="1380">
        <f>C10</f>
        <v>0.05</v>
      </c>
      <c r="N6" s="1381">
        <f>L6*M6</f>
        <v>4041.4816000000001</v>
      </c>
      <c r="P6" s="2609" t="str">
        <f>B4</f>
        <v>Program Manager</v>
      </c>
      <c r="Q6" s="1379">
        <f>F4</f>
        <v>80829.631999999998</v>
      </c>
      <c r="R6" s="1380">
        <f>D10</f>
        <v>0.05</v>
      </c>
      <c r="S6" s="1381">
        <f>Q6*R6</f>
        <v>4041.4816000000001</v>
      </c>
    </row>
    <row r="7" spans="2:19" ht="15" customHeight="1">
      <c r="B7" s="2596" t="s">
        <v>568</v>
      </c>
      <c r="C7" s="2597"/>
      <c r="D7" s="2597"/>
      <c r="E7" s="2597"/>
      <c r="F7" s="2900">
        <f>'M2023 BLS SALARY CHART (53rd)'!C8</f>
        <v>56217.241600000001</v>
      </c>
      <c r="G7" s="2598"/>
      <c r="H7" s="2610" t="s">
        <v>120</v>
      </c>
      <c r="I7" s="2601"/>
      <c r="K7" s="2603" t="str">
        <f>B5</f>
        <v>Registered Nurse</v>
      </c>
      <c r="L7" s="1379">
        <f>F5</f>
        <v>103622.27200000001</v>
      </c>
      <c r="M7" s="1380">
        <f>C11</f>
        <v>0.5</v>
      </c>
      <c r="N7" s="1381">
        <f t="shared" ref="N7:N9" si="0">L7*M7</f>
        <v>51811.136000000006</v>
      </c>
      <c r="P7" s="2603" t="str">
        <f>B5</f>
        <v>Registered Nurse</v>
      </c>
      <c r="Q7" s="1379">
        <f>F5</f>
        <v>103622.27200000001</v>
      </c>
      <c r="R7" s="1380">
        <f>D11</f>
        <v>0.75</v>
      </c>
      <c r="S7" s="1381">
        <f t="shared" ref="S7:S9" si="1">Q7*R7</f>
        <v>77716.704000000012</v>
      </c>
    </row>
    <row r="8" spans="2:19" ht="14.5">
      <c r="B8" s="2611" t="s">
        <v>571</v>
      </c>
      <c r="C8" s="2612"/>
      <c r="D8" s="2612"/>
      <c r="E8" s="2612"/>
      <c r="F8" s="2902">
        <f>'M2023 BLS SALARY CHART (53rd)'!C6</f>
        <v>43247.567999999999</v>
      </c>
      <c r="G8" s="2613"/>
      <c r="H8" s="2614"/>
      <c r="I8" s="2615"/>
      <c r="K8" s="2609" t="str">
        <f>B7</f>
        <v xml:space="preserve">Medical Assistant </v>
      </c>
      <c r="L8" s="1379">
        <f>F7</f>
        <v>56217.241600000001</v>
      </c>
      <c r="M8" s="1380">
        <f>C13</f>
        <v>0.5</v>
      </c>
      <c r="N8" s="1381">
        <f t="shared" si="0"/>
        <v>28108.620800000001</v>
      </c>
      <c r="P8" s="2609" t="str">
        <f>B7</f>
        <v xml:space="preserve">Medical Assistant </v>
      </c>
      <c r="Q8" s="1379">
        <f>F7</f>
        <v>56217.241600000001</v>
      </c>
      <c r="R8" s="1380">
        <f>D13</f>
        <v>0.75</v>
      </c>
      <c r="S8" s="1381">
        <f t="shared" si="1"/>
        <v>42162.931199999999</v>
      </c>
    </row>
    <row r="9" spans="2:19" ht="15" customHeight="1" thickBot="1">
      <c r="B9" s="2616" t="s">
        <v>574</v>
      </c>
      <c r="C9" s="2617" t="s">
        <v>1086</v>
      </c>
      <c r="D9" s="2617" t="s">
        <v>1087</v>
      </c>
      <c r="E9" s="2618" t="s">
        <v>1088</v>
      </c>
      <c r="F9" s="2617" t="s">
        <v>1089</v>
      </c>
      <c r="G9" s="2617" t="s">
        <v>1090</v>
      </c>
      <c r="H9" s="2606" t="s">
        <v>271</v>
      </c>
      <c r="I9" s="2619"/>
      <c r="K9" s="2620" t="str">
        <f>B8</f>
        <v>Clerical Support</v>
      </c>
      <c r="L9" s="2621">
        <f>F8</f>
        <v>43247.567999999999</v>
      </c>
      <c r="M9" s="2712">
        <f>C14</f>
        <v>0.05</v>
      </c>
      <c r="N9" s="2622">
        <f t="shared" si="0"/>
        <v>2162.3784000000001</v>
      </c>
      <c r="P9" s="2620" t="str">
        <f>B8</f>
        <v>Clerical Support</v>
      </c>
      <c r="Q9" s="2621">
        <f>F8</f>
        <v>43247.567999999999</v>
      </c>
      <c r="R9" s="2712">
        <f>D14</f>
        <v>0.05</v>
      </c>
      <c r="S9" s="2622">
        <f t="shared" si="1"/>
        <v>2162.3784000000001</v>
      </c>
    </row>
    <row r="10" spans="2:19" ht="15" customHeight="1" thickTop="1">
      <c r="B10" s="2623" t="str">
        <f>B4</f>
        <v>Program Manager</v>
      </c>
      <c r="C10" s="2624">
        <v>0.05</v>
      </c>
      <c r="D10" s="2624">
        <v>0.05</v>
      </c>
      <c r="E10" s="2625">
        <v>0.05</v>
      </c>
      <c r="F10" s="2626">
        <v>0.05</v>
      </c>
      <c r="G10" s="2626">
        <v>0.05</v>
      </c>
      <c r="H10" s="2606" t="s">
        <v>271</v>
      </c>
      <c r="I10" s="2619"/>
      <c r="K10" s="2627" t="s">
        <v>12</v>
      </c>
      <c r="L10" s="2713"/>
      <c r="M10" s="2714">
        <f>SUM(M6:M9)</f>
        <v>1.1000000000000001</v>
      </c>
      <c r="N10" s="2628">
        <f>SUM(N6:N9)</f>
        <v>86123.616800000003</v>
      </c>
      <c r="P10" s="2627" t="s">
        <v>12</v>
      </c>
      <c r="Q10" s="2713"/>
      <c r="R10" s="2714">
        <f>SUM(R6:R9)</f>
        <v>1.6</v>
      </c>
      <c r="S10" s="2628">
        <f>SUM(S6:S9)</f>
        <v>126083.49520000002</v>
      </c>
    </row>
    <row r="11" spans="2:19" ht="15" customHeight="1">
      <c r="B11" s="2629" t="str">
        <f>B5</f>
        <v>Registered Nurse</v>
      </c>
      <c r="C11" s="2630">
        <v>0.5</v>
      </c>
      <c r="D11" s="2624">
        <v>0.75</v>
      </c>
      <c r="E11" s="2631"/>
      <c r="F11" s="2630">
        <v>0.2</v>
      </c>
      <c r="G11" s="2630">
        <v>0.5</v>
      </c>
      <c r="H11" s="2606" t="s">
        <v>271</v>
      </c>
      <c r="I11" s="2619"/>
      <c r="K11" s="1389" t="s">
        <v>440</v>
      </c>
      <c r="L11" s="1390">
        <f>F16</f>
        <v>0.24970000000000001</v>
      </c>
      <c r="M11" s="1386"/>
      <c r="N11" s="1381">
        <f>L11*N10</f>
        <v>21505.067114960002</v>
      </c>
      <c r="P11" s="1389" t="s">
        <v>440</v>
      </c>
      <c r="Q11" s="1390">
        <f>F16</f>
        <v>0.24970000000000001</v>
      </c>
      <c r="R11" s="1386"/>
      <c r="S11" s="1381">
        <f>Q11*S10</f>
        <v>31483.048751440005</v>
      </c>
    </row>
    <row r="12" spans="2:19" ht="15" customHeight="1">
      <c r="B12" s="2629" t="str">
        <f>B6</f>
        <v>registered Nurse (Masters)</v>
      </c>
      <c r="C12" s="2630"/>
      <c r="D12" s="2624"/>
      <c r="E12" s="2631"/>
      <c r="F12" s="2630"/>
      <c r="G12" s="2630">
        <v>0.5</v>
      </c>
      <c r="H12" s="2606" t="s">
        <v>271</v>
      </c>
      <c r="I12" s="2619"/>
      <c r="K12" s="1389"/>
      <c r="L12" s="1390"/>
      <c r="M12" s="1386"/>
      <c r="N12" s="1381"/>
      <c r="P12" s="1389"/>
      <c r="Q12" s="1390"/>
      <c r="R12" s="1386"/>
      <c r="S12" s="1381"/>
    </row>
    <row r="13" spans="2:19" ht="15" customHeight="1" thickBot="1">
      <c r="B13" s="2623" t="str">
        <f>B7</f>
        <v xml:space="preserve">Medical Assistant </v>
      </c>
      <c r="C13" s="2630">
        <v>0.5</v>
      </c>
      <c r="D13" s="2624">
        <v>0.75</v>
      </c>
      <c r="E13" s="2632">
        <v>1</v>
      </c>
      <c r="F13" s="2633">
        <v>1</v>
      </c>
      <c r="G13" s="2633">
        <v>1</v>
      </c>
      <c r="H13" s="2606" t="s">
        <v>271</v>
      </c>
      <c r="I13" s="2619"/>
      <c r="K13" s="1393" t="s">
        <v>250</v>
      </c>
      <c r="L13" s="1394"/>
      <c r="M13" s="1395"/>
      <c r="N13" s="1396">
        <f>SUM(N10:N12)</f>
        <v>107628.68391496001</v>
      </c>
      <c r="P13" s="1393" t="s">
        <v>250</v>
      </c>
      <c r="Q13" s="1394"/>
      <c r="R13" s="1395"/>
      <c r="S13" s="1396">
        <f>SUM(S10:S12)</f>
        <v>157566.54395144002</v>
      </c>
    </row>
    <row r="14" spans="2:19" ht="17.25" customHeight="1" thickTop="1">
      <c r="B14" s="2623" t="str">
        <f>B8</f>
        <v>Clerical Support</v>
      </c>
      <c r="C14" s="2634">
        <v>0.05</v>
      </c>
      <c r="D14" s="2635">
        <v>0.05</v>
      </c>
      <c r="E14" s="2636">
        <v>0.25</v>
      </c>
      <c r="F14" s="2637">
        <v>0.25</v>
      </c>
      <c r="G14" s="2637">
        <v>0.25</v>
      </c>
      <c r="H14" s="2638" t="s">
        <v>271</v>
      </c>
      <c r="I14" s="2639"/>
      <c r="K14" s="1385"/>
      <c r="L14" s="1397"/>
      <c r="M14" s="1398" t="s">
        <v>343</v>
      </c>
      <c r="N14" s="1399"/>
      <c r="P14" s="1385"/>
      <c r="Q14" s="1397"/>
      <c r="R14" s="1398" t="s">
        <v>343</v>
      </c>
      <c r="S14" s="1399"/>
    </row>
    <row r="15" spans="2:19" ht="15" customHeight="1">
      <c r="B15" s="3071" t="s">
        <v>261</v>
      </c>
      <c r="C15" s="3072"/>
      <c r="D15" s="3072"/>
      <c r="E15" s="3072"/>
      <c r="F15" s="3072"/>
      <c r="G15" s="2640"/>
      <c r="H15" s="2606"/>
      <c r="I15" s="2619"/>
      <c r="K15" s="1389" t="str">
        <f>B17</f>
        <v>Occupancy (Per FTE)</v>
      </c>
      <c r="L15" s="1397"/>
      <c r="M15" s="1379">
        <f>F17</f>
        <v>1888.8497280000001</v>
      </c>
      <c r="N15" s="1381">
        <f>M15*M10</f>
        <v>2077.7347008000002</v>
      </c>
      <c r="P15" s="1389" t="str">
        <f>B17</f>
        <v>Occupancy (Per FTE)</v>
      </c>
      <c r="Q15" s="1397"/>
      <c r="R15" s="1379">
        <f>F17</f>
        <v>1888.8497280000001</v>
      </c>
      <c r="S15" s="1381">
        <f>R15*R10</f>
        <v>3022.1595648000002</v>
      </c>
    </row>
    <row r="16" spans="2:19" ht="15" customHeight="1">
      <c r="B16" s="2609" t="s">
        <v>13</v>
      </c>
      <c r="C16" s="2641"/>
      <c r="D16" s="2641"/>
      <c r="E16" s="2641"/>
      <c r="F16" s="2903">
        <f>'M2023 BLS SALARY CHART (53rd)'!C40</f>
        <v>0.24970000000000001</v>
      </c>
      <c r="G16" s="2642"/>
      <c r="H16" s="3083" t="str">
        <f>'[40]4929 OBOTS FQHC w Add-on'!D12</f>
        <v>C.257 Benchmark</v>
      </c>
      <c r="I16" s="3084"/>
      <c r="K16" s="1389" t="str">
        <f>B18</f>
        <v>Staff Training (per MA FTE)</v>
      </c>
      <c r="L16" s="2715"/>
      <c r="M16" s="1379">
        <f>F18</f>
        <v>195.66228600000002</v>
      </c>
      <c r="N16" s="1381">
        <f>M16*(M7+M8)</f>
        <v>195.66228600000002</v>
      </c>
      <c r="P16" s="1389" t="str">
        <f>B18</f>
        <v>Staff Training (per MA FTE)</v>
      </c>
      <c r="Q16" s="2715"/>
      <c r="R16" s="1379">
        <f>F18</f>
        <v>195.66228600000002</v>
      </c>
      <c r="S16" s="1381">
        <f>R16*SUM(R7:R8)</f>
        <v>293.49342900000005</v>
      </c>
    </row>
    <row r="17" spans="2:24" ht="15" customHeight="1">
      <c r="B17" s="2623" t="s">
        <v>587</v>
      </c>
      <c r="C17" s="2643"/>
      <c r="D17" s="2643"/>
      <c r="E17" s="2643"/>
      <c r="F17" s="2904">
        <f>1837.76*(1+2.78%)</f>
        <v>1888.8497280000001</v>
      </c>
      <c r="G17" s="2644"/>
      <c r="H17" s="2645" t="s">
        <v>1101</v>
      </c>
      <c r="I17" s="2619"/>
      <c r="K17" s="1389" t="str">
        <f>B19</f>
        <v>Program Supplies and Materials (per FTE)</v>
      </c>
      <c r="L17" s="2715"/>
      <c r="M17" s="1379">
        <f>F19</f>
        <v>1261.172268</v>
      </c>
      <c r="N17" s="1381">
        <f>M17*M10</f>
        <v>1387.2894948000001</v>
      </c>
      <c r="P17" s="1389" t="str">
        <f>B19</f>
        <v>Program Supplies and Materials (per FTE)</v>
      </c>
      <c r="Q17" s="2715"/>
      <c r="R17" s="1379">
        <f>F19</f>
        <v>1261.172268</v>
      </c>
      <c r="S17" s="1381">
        <f>R17*R10</f>
        <v>2017.8756288000002</v>
      </c>
    </row>
    <row r="18" spans="2:24" ht="15" customHeight="1" thickBot="1">
      <c r="B18" s="2623" t="s">
        <v>589</v>
      </c>
      <c r="C18" s="2643"/>
      <c r="D18" s="2643"/>
      <c r="E18" s="2643"/>
      <c r="F18" s="2904">
        <f>190.37*(1+2.78%)</f>
        <v>195.66228600000002</v>
      </c>
      <c r="G18" s="2644"/>
      <c r="H18" s="2645" t="s">
        <v>1101</v>
      </c>
      <c r="I18" s="2619"/>
      <c r="K18" s="2646"/>
      <c r="L18" s="2647"/>
      <c r="M18" s="2716"/>
      <c r="N18" s="2622"/>
      <c r="P18" s="1389"/>
      <c r="Q18" s="1401"/>
      <c r="R18" s="1402"/>
      <c r="S18" s="1381"/>
    </row>
    <row r="19" spans="2:24" ht="15" customHeight="1" thickTop="1" thickBot="1">
      <c r="B19" s="2609" t="s">
        <v>590</v>
      </c>
      <c r="C19" s="2641"/>
      <c r="D19" s="2641"/>
      <c r="E19" s="2641"/>
      <c r="F19" s="2904">
        <f>1227.06*(1+2.78%)</f>
        <v>1261.172268</v>
      </c>
      <c r="G19" s="2644"/>
      <c r="H19" s="2645" t="s">
        <v>1101</v>
      </c>
      <c r="I19" s="2619"/>
      <c r="K19" s="1385" t="s">
        <v>1091</v>
      </c>
      <c r="L19" s="1397"/>
      <c r="M19" s="1387"/>
      <c r="N19" s="1399">
        <f>SUM(N13:N18)</f>
        <v>111289.37039656003</v>
      </c>
      <c r="P19" s="1393" t="str">
        <f>K19</f>
        <v>Total Reimb excl Admin</v>
      </c>
      <c r="Q19" s="1394"/>
      <c r="R19" s="1403"/>
      <c r="S19" s="1396">
        <f>SUM(S13:S18)</f>
        <v>162900.07257404001</v>
      </c>
    </row>
    <row r="20" spans="2:24" ht="15" customHeight="1" thickTop="1">
      <c r="B20" s="2648" t="s">
        <v>442</v>
      </c>
      <c r="C20" s="2649"/>
      <c r="D20" s="2649"/>
      <c r="E20" s="2649"/>
      <c r="F20" s="2905">
        <f>'[40]M2021 BLS  53%ile'!D41</f>
        <v>0.12</v>
      </c>
      <c r="G20" s="2650"/>
      <c r="H20" s="2651" t="str">
        <f>'[40]4929 OBOTS FQHC w Add-on'!D16</f>
        <v>C.257 Benchmark</v>
      </c>
      <c r="I20" s="2652"/>
      <c r="K20" s="2653" t="s">
        <v>442</v>
      </c>
      <c r="L20" s="2654">
        <f>F20</f>
        <v>0.12</v>
      </c>
      <c r="M20" s="2717"/>
      <c r="N20" s="2655">
        <f>(N19-N12)*L20</f>
        <v>13354.724447587203</v>
      </c>
      <c r="P20" s="2656" t="s">
        <v>442</v>
      </c>
      <c r="Q20" s="2657">
        <f>F20</f>
        <v>0.12</v>
      </c>
      <c r="R20" s="2718"/>
      <c r="S20" s="2658">
        <f>(S19-S12)*Q20</f>
        <v>19548.008708884801</v>
      </c>
    </row>
    <row r="21" spans="2:24" ht="15" customHeight="1" thickBot="1">
      <c r="B21" s="2659" t="s">
        <v>812</v>
      </c>
      <c r="C21" s="2660"/>
      <c r="D21" s="2660"/>
      <c r="E21" s="2660"/>
      <c r="F21" s="2906">
        <f>'FALL 24 CAF'!CP38</f>
        <v>3.2549514448865162E-2</v>
      </c>
      <c r="G21" s="315"/>
      <c r="H21" s="2661" t="s">
        <v>1100</v>
      </c>
      <c r="I21" s="2662"/>
      <c r="K21" s="2663" t="s">
        <v>119</v>
      </c>
      <c r="L21" s="2664">
        <f>F21</f>
        <v>3.2549514448865162E-2</v>
      </c>
      <c r="M21" s="2719"/>
      <c r="N21" s="2665">
        <f>(N15+N16+N17+N13)*L21</f>
        <v>3622.4149697279372</v>
      </c>
      <c r="P21" s="2663" t="s">
        <v>119</v>
      </c>
      <c r="Q21" s="2664">
        <f>L21</f>
        <v>3.2549514448865162E-2</v>
      </c>
      <c r="R21" s="2719"/>
      <c r="S21" s="2665">
        <f>(S15+S16+S18+S13)*Q21</f>
        <v>5236.637394034261</v>
      </c>
    </row>
    <row r="22" spans="2:24" ht="15" customHeight="1" thickBot="1">
      <c r="B22" s="2666" t="s">
        <v>1092</v>
      </c>
      <c r="C22" s="2666"/>
      <c r="D22" s="2666"/>
      <c r="E22" s="2666"/>
      <c r="F22" s="2666"/>
      <c r="G22" s="2666"/>
      <c r="H22" s="2666"/>
      <c r="I22" s="2666"/>
      <c r="K22" s="1408" t="s">
        <v>560</v>
      </c>
      <c r="L22" s="1390"/>
      <c r="M22" s="1386"/>
      <c r="N22" s="2667">
        <f>N19+N20+N21</f>
        <v>128266.50981387516</v>
      </c>
      <c r="P22" s="2668" t="s">
        <v>560</v>
      </c>
      <c r="Q22" s="2669"/>
      <c r="R22" s="1411"/>
      <c r="S22" s="1412">
        <f>SUM(S19:S21)</f>
        <v>187684.71867695908</v>
      </c>
    </row>
    <row r="23" spans="2:24" ht="15" customHeight="1" thickBot="1">
      <c r="B23" s="2666" t="s">
        <v>1093</v>
      </c>
      <c r="C23" s="2666"/>
      <c r="D23" s="2666"/>
      <c r="E23" s="2666"/>
      <c r="F23" s="2666"/>
      <c r="G23" s="2666"/>
      <c r="H23" s="2666"/>
      <c r="I23" s="2666"/>
      <c r="K23" s="1424" t="s">
        <v>625</v>
      </c>
      <c r="L23" s="1425"/>
      <c r="M23" s="2720"/>
      <c r="N23" s="2670">
        <f>N22/12</f>
        <v>10688.875817822931</v>
      </c>
      <c r="P23" s="1424" t="s">
        <v>625</v>
      </c>
      <c r="Q23" s="1425"/>
      <c r="R23" s="2720"/>
      <c r="S23" s="2670">
        <f>S22/12</f>
        <v>15640.393223079924</v>
      </c>
    </row>
    <row r="24" spans="2:24" ht="15" customHeight="1">
      <c r="B24" s="2666"/>
      <c r="C24" s="2666"/>
      <c r="D24" s="2666"/>
      <c r="E24" s="2666"/>
      <c r="K24" s="2671"/>
      <c r="M24" s="2710" t="s">
        <v>365</v>
      </c>
      <c r="N24" s="1508">
        <v>9915</v>
      </c>
      <c r="R24" s="2710" t="s">
        <v>365</v>
      </c>
      <c r="S24" s="1508">
        <v>14516</v>
      </c>
    </row>
    <row r="25" spans="2:24" ht="15" customHeight="1">
      <c r="B25" s="2666"/>
      <c r="C25" s="2666"/>
      <c r="D25" s="2666"/>
      <c r="E25" s="2666"/>
      <c r="M25" s="2710" t="s">
        <v>367</v>
      </c>
      <c r="N25" s="2672">
        <f>(N23-N24)/N24</f>
        <v>7.8051015413306196E-2</v>
      </c>
      <c r="R25" s="2710" t="s">
        <v>367</v>
      </c>
      <c r="S25" s="2672">
        <f>(S23-S24)/S24</f>
        <v>7.7458888335624393E-2</v>
      </c>
    </row>
    <row r="26" spans="2:24" ht="15" customHeight="1">
      <c r="F26" s="2666"/>
      <c r="G26" s="2666"/>
    </row>
    <row r="27" spans="2:24" ht="15" customHeight="1" thickBot="1"/>
    <row r="28" spans="2:24" ht="15" customHeight="1" thickBot="1">
      <c r="B28" s="2673"/>
      <c r="C28" s="2673"/>
      <c r="D28" s="2673"/>
      <c r="E28" s="2673"/>
      <c r="F28" s="2673"/>
      <c r="G28" s="2673"/>
      <c r="H28" s="2673"/>
      <c r="I28" s="2673"/>
      <c r="K28" s="3076" t="s">
        <v>1094</v>
      </c>
      <c r="L28" s="3077"/>
      <c r="M28" s="3077"/>
      <c r="N28" s="3078"/>
      <c r="P28" s="3076" t="s">
        <v>1095</v>
      </c>
      <c r="Q28" s="3077"/>
      <c r="R28" s="3077"/>
      <c r="S28" s="3078"/>
      <c r="U28" s="3076" t="s">
        <v>1096</v>
      </c>
      <c r="V28" s="3077"/>
      <c r="W28" s="3077"/>
      <c r="X28" s="3078"/>
    </row>
    <row r="29" spans="2:24" ht="15" customHeight="1">
      <c r="B29" s="2674"/>
      <c r="C29" s="2674"/>
      <c r="D29" s="2674"/>
      <c r="E29" s="2674"/>
      <c r="F29" s="2675"/>
      <c r="G29" s="2675"/>
      <c r="H29" s="2676"/>
      <c r="I29" s="2677"/>
      <c r="K29" s="1369" t="s">
        <v>1097</v>
      </c>
      <c r="L29" s="1370"/>
      <c r="M29" s="1370" t="s">
        <v>563</v>
      </c>
      <c r="N29" s="1371">
        <v>12</v>
      </c>
      <c r="P29" s="1369" t="s">
        <v>1097</v>
      </c>
      <c r="Q29" s="1370"/>
      <c r="R29" s="1370" t="s">
        <v>563</v>
      </c>
      <c r="S29" s="1371">
        <v>12</v>
      </c>
      <c r="U29" s="1369" t="s">
        <v>1097</v>
      </c>
      <c r="V29" s="1370"/>
      <c r="W29" s="1370" t="s">
        <v>563</v>
      </c>
      <c r="X29" s="1371">
        <v>12</v>
      </c>
    </row>
    <row r="30" spans="2:24" ht="15" customHeight="1">
      <c r="B30" s="2674"/>
      <c r="C30" s="2674"/>
      <c r="D30" s="2674"/>
      <c r="E30" s="2674"/>
      <c r="F30" s="2675"/>
      <c r="G30" s="2675"/>
      <c r="H30" s="2676"/>
      <c r="I30" s="2677"/>
      <c r="K30" s="1372"/>
      <c r="L30" s="2678"/>
      <c r="M30" s="1374"/>
      <c r="N30" s="1375"/>
      <c r="O30" s="2679"/>
      <c r="P30" s="1372"/>
      <c r="Q30" s="2678"/>
      <c r="R30" s="1374"/>
      <c r="S30" s="1375"/>
      <c r="U30" s="1372"/>
      <c r="V30" s="2602"/>
      <c r="W30" s="1374"/>
      <c r="X30" s="1375"/>
    </row>
    <row r="31" spans="2:24" ht="18.75" customHeight="1">
      <c r="B31" s="2674"/>
      <c r="C31" s="2674"/>
      <c r="D31" s="2674"/>
      <c r="E31" s="2674"/>
      <c r="F31" s="2675"/>
      <c r="G31" s="2675"/>
      <c r="H31" s="2676"/>
      <c r="I31" s="2677"/>
      <c r="K31" s="1376" t="s">
        <v>23</v>
      </c>
      <c r="L31" s="1377" t="s">
        <v>240</v>
      </c>
      <c r="M31" s="1377" t="s">
        <v>6</v>
      </c>
      <c r="N31" s="1378" t="s">
        <v>7</v>
      </c>
      <c r="O31" s="2680"/>
      <c r="P31" s="1376" t="s">
        <v>23</v>
      </c>
      <c r="Q31" s="1377" t="s">
        <v>240</v>
      </c>
      <c r="R31" s="1377" t="s">
        <v>6</v>
      </c>
      <c r="S31" s="1378" t="s">
        <v>7</v>
      </c>
      <c r="U31" s="1376" t="s">
        <v>23</v>
      </c>
      <c r="V31" s="1377" t="s">
        <v>240</v>
      </c>
      <c r="W31" s="1377" t="s">
        <v>6</v>
      </c>
      <c r="X31" s="1378" t="s">
        <v>7</v>
      </c>
    </row>
    <row r="32" spans="2:24" ht="18.75" customHeight="1">
      <c r="B32" s="2674"/>
      <c r="C32" s="2674"/>
      <c r="D32" s="2674"/>
      <c r="E32" s="2674"/>
      <c r="F32" s="2675"/>
      <c r="G32" s="2675"/>
      <c r="H32" s="2676"/>
      <c r="I32" s="2677"/>
      <c r="K32" s="2609" t="str">
        <f>$B$4</f>
        <v>Program Manager</v>
      </c>
      <c r="L32" s="1379">
        <f>F4</f>
        <v>80829.631999999998</v>
      </c>
      <c r="M32" s="1380">
        <f>E10</f>
        <v>0.05</v>
      </c>
      <c r="N32" s="1381">
        <f>L32*M32</f>
        <v>4041.4816000000001</v>
      </c>
      <c r="O32" s="2681"/>
      <c r="P32" s="1450" t="str">
        <f>K32</f>
        <v>Program Manager</v>
      </c>
      <c r="Q32" s="1451">
        <f>F4</f>
        <v>80829.631999999998</v>
      </c>
      <c r="R32" s="1452">
        <f>F10</f>
        <v>0.05</v>
      </c>
      <c r="S32" s="1453">
        <f>Q32*R32</f>
        <v>4041.4816000000001</v>
      </c>
      <c r="U32" s="1389" t="str">
        <f>B4</f>
        <v>Program Manager</v>
      </c>
      <c r="V32" s="2682">
        <f>F4</f>
        <v>80829.631999999998</v>
      </c>
      <c r="W32" s="1452">
        <f>G10</f>
        <v>0.05</v>
      </c>
      <c r="X32" s="1465">
        <f>W32*V32</f>
        <v>4041.4816000000001</v>
      </c>
    </row>
    <row r="33" spans="2:24" ht="15" customHeight="1">
      <c r="B33" s="2683"/>
      <c r="C33" s="2683"/>
      <c r="D33" s="2683"/>
      <c r="E33" s="2683"/>
      <c r="F33" s="2684"/>
      <c r="G33" s="2684"/>
      <c r="H33" s="2685"/>
      <c r="I33" s="2686"/>
      <c r="K33" s="2609" t="str">
        <f>B7</f>
        <v xml:space="preserve">Medical Assistant </v>
      </c>
      <c r="L33" s="1379">
        <f>F7</f>
        <v>56217.241600000001</v>
      </c>
      <c r="M33" s="1417">
        <f>E13</f>
        <v>1</v>
      </c>
      <c r="N33" s="1381">
        <f>L33*M33</f>
        <v>56217.241600000001</v>
      </c>
      <c r="O33" s="2687"/>
      <c r="P33" s="2603" t="str">
        <f>B5</f>
        <v>Registered Nurse</v>
      </c>
      <c r="Q33" s="1379">
        <f>F5</f>
        <v>103622.27200000001</v>
      </c>
      <c r="R33" s="1380">
        <f>F11</f>
        <v>0.2</v>
      </c>
      <c r="S33" s="1381">
        <f>Q33*R33</f>
        <v>20724.454400000002</v>
      </c>
      <c r="U33" s="2688" t="str">
        <f>B5</f>
        <v>Registered Nurse</v>
      </c>
      <c r="V33" s="1379">
        <f>F5</f>
        <v>103622.27200000001</v>
      </c>
      <c r="W33" s="1380">
        <f>G11</f>
        <v>0.5</v>
      </c>
      <c r="X33" s="1381">
        <f>V33*W33</f>
        <v>51811.136000000006</v>
      </c>
    </row>
    <row r="34" spans="2:24" ht="15" customHeight="1" thickBot="1">
      <c r="B34" s="2674"/>
      <c r="C34" s="2674"/>
      <c r="D34" s="2674"/>
      <c r="E34" s="2674"/>
      <c r="F34" s="2675"/>
      <c r="G34" s="2675"/>
      <c r="H34" s="2676"/>
      <c r="I34" s="2677"/>
      <c r="K34" s="2620" t="str">
        <f>B8</f>
        <v>Clerical Support</v>
      </c>
      <c r="L34" s="2621">
        <f>F8</f>
        <v>43247.567999999999</v>
      </c>
      <c r="M34" s="2712">
        <f>E14</f>
        <v>0.25</v>
      </c>
      <c r="N34" s="2622">
        <f>L34*M34</f>
        <v>10811.892</v>
      </c>
      <c r="O34" s="2689"/>
      <c r="P34" s="2609" t="str">
        <f>B7</f>
        <v xml:space="preserve">Medical Assistant </v>
      </c>
      <c r="Q34" s="1379">
        <f>F7</f>
        <v>56217.241600000001</v>
      </c>
      <c r="R34" s="1417">
        <f>F13</f>
        <v>1</v>
      </c>
      <c r="S34" s="1381">
        <f>Q34*R34</f>
        <v>56217.241600000001</v>
      </c>
      <c r="U34" s="2603" t="str">
        <f>B6</f>
        <v>registered Nurse (Masters)</v>
      </c>
      <c r="V34" s="1379">
        <f>F6</f>
        <v>140838.46400000001</v>
      </c>
      <c r="W34" s="1380">
        <f>G12</f>
        <v>0.5</v>
      </c>
      <c r="X34" s="1381">
        <f>V34*W34</f>
        <v>70419.232000000004</v>
      </c>
    </row>
    <row r="35" spans="2:24" ht="15" customHeight="1" thickTop="1" thickBot="1">
      <c r="B35" s="2674"/>
      <c r="C35" s="2674"/>
      <c r="D35" s="2674"/>
      <c r="E35" s="2674"/>
      <c r="F35" s="2675"/>
      <c r="G35" s="2675"/>
      <c r="H35" s="2676"/>
      <c r="I35" s="2677"/>
      <c r="K35" s="2627" t="s">
        <v>12</v>
      </c>
      <c r="L35" s="2713"/>
      <c r="M35" s="2714">
        <f>SUM(M32:M34)</f>
        <v>1.3</v>
      </c>
      <c r="N35" s="2628">
        <f>SUM(N32:N34)</f>
        <v>71070.6152</v>
      </c>
      <c r="O35" s="2689"/>
      <c r="P35" s="2620" t="str">
        <f>B8</f>
        <v>Clerical Support</v>
      </c>
      <c r="Q35" s="2621">
        <f>F8</f>
        <v>43247.567999999999</v>
      </c>
      <c r="R35" s="2712">
        <f>F14</f>
        <v>0.25</v>
      </c>
      <c r="S35" s="2622">
        <f>Q35*R35</f>
        <v>10811.892</v>
      </c>
      <c r="U35" s="2609" t="str">
        <f>B7</f>
        <v xml:space="preserve">Medical Assistant </v>
      </c>
      <c r="V35" s="1379">
        <f>F7</f>
        <v>56217.241600000001</v>
      </c>
      <c r="W35" s="1417">
        <f>G13</f>
        <v>1</v>
      </c>
      <c r="X35" s="1381">
        <f t="shared" ref="X35:X36" si="2">V35*W35</f>
        <v>56217.241600000001</v>
      </c>
    </row>
    <row r="36" spans="2:24" ht="15" customHeight="1" thickTop="1" thickBot="1">
      <c r="B36" s="2674"/>
      <c r="C36" s="2674"/>
      <c r="D36" s="2674"/>
      <c r="E36" s="2674"/>
      <c r="F36" s="2675"/>
      <c r="G36" s="2675"/>
      <c r="H36" s="2676"/>
      <c r="I36" s="2677"/>
      <c r="K36" s="1389" t="s">
        <v>440</v>
      </c>
      <c r="L36" s="1390">
        <f>F16</f>
        <v>0.24970000000000001</v>
      </c>
      <c r="M36" s="1386"/>
      <c r="N36" s="1381">
        <f>N35*L36</f>
        <v>17746.332615440002</v>
      </c>
      <c r="O36" s="2689"/>
      <c r="P36" s="2627" t="s">
        <v>12</v>
      </c>
      <c r="Q36" s="2713"/>
      <c r="R36" s="2714">
        <f>SUM(R32:R35)</f>
        <v>1.5</v>
      </c>
      <c r="S36" s="2628">
        <f>SUM(S32:S35)</f>
        <v>91795.069599999988</v>
      </c>
      <c r="U36" s="2620" t="str">
        <f>B8</f>
        <v>Clerical Support</v>
      </c>
      <c r="V36" s="2621">
        <f>F8</f>
        <v>43247.567999999999</v>
      </c>
      <c r="W36" s="2712">
        <f>G14</f>
        <v>0.25</v>
      </c>
      <c r="X36" s="2622">
        <f t="shared" si="2"/>
        <v>10811.892</v>
      </c>
    </row>
    <row r="37" spans="2:24" ht="15" customHeight="1" thickTop="1">
      <c r="B37" s="2674"/>
      <c r="C37" s="2674"/>
      <c r="D37" s="2674"/>
      <c r="E37" s="2674"/>
      <c r="F37" s="2675"/>
      <c r="G37" s="2675"/>
      <c r="H37" s="2676"/>
      <c r="I37" s="2677"/>
      <c r="K37" s="1389"/>
      <c r="L37" s="1390"/>
      <c r="M37" s="1386"/>
      <c r="N37" s="1381"/>
      <c r="O37" s="2681"/>
      <c r="P37" s="1389" t="s">
        <v>440</v>
      </c>
      <c r="Q37" s="1390">
        <f>F16</f>
        <v>0.24970000000000001</v>
      </c>
      <c r="R37" s="1386"/>
      <c r="S37" s="1381">
        <f>S36*Q37</f>
        <v>22921.228879119997</v>
      </c>
      <c r="U37" s="2627" t="s">
        <v>12</v>
      </c>
      <c r="V37" s="2713"/>
      <c r="W37" s="2714">
        <f>SUM(W32:W36)</f>
        <v>2.2999999999999998</v>
      </c>
      <c r="X37" s="2628">
        <f>SUM(X32:X36)</f>
        <v>193300.98320000002</v>
      </c>
    </row>
    <row r="38" spans="2:24" ht="15" customHeight="1" thickBot="1">
      <c r="B38" s="2674"/>
      <c r="C38" s="2674"/>
      <c r="D38" s="2674"/>
      <c r="E38" s="2674"/>
      <c r="F38" s="2675"/>
      <c r="G38" s="2675"/>
      <c r="H38" s="2676"/>
      <c r="I38" s="2677"/>
      <c r="K38" s="1393" t="s">
        <v>250</v>
      </c>
      <c r="L38" s="1394"/>
      <c r="M38" s="1395"/>
      <c r="N38" s="1396">
        <f>SUM(N35:N37)</f>
        <v>88816.947815439999</v>
      </c>
      <c r="O38" s="2690"/>
      <c r="P38" s="1389"/>
      <c r="Q38" s="1390"/>
      <c r="R38" s="1386"/>
      <c r="S38" s="1381"/>
      <c r="U38" s="1389" t="s">
        <v>440</v>
      </c>
      <c r="V38" s="1390">
        <f>F16</f>
        <v>0.24970000000000001</v>
      </c>
      <c r="W38" s="1386"/>
      <c r="X38" s="1381">
        <f>V38*X37</f>
        <v>48267.255505040004</v>
      </c>
    </row>
    <row r="39" spans="2:24" ht="15" customHeight="1" thickTop="1" thickBot="1">
      <c r="B39" s="3085"/>
      <c r="C39" s="3085"/>
      <c r="D39" s="3085"/>
      <c r="E39" s="3085"/>
      <c r="F39" s="3085"/>
      <c r="G39" s="2691"/>
      <c r="H39" s="2692"/>
      <c r="I39" s="2677"/>
      <c r="K39" s="1385"/>
      <c r="L39" s="1397"/>
      <c r="M39" s="1398" t="s">
        <v>343</v>
      </c>
      <c r="N39" s="1399"/>
      <c r="O39" s="2689"/>
      <c r="P39" s="1393" t="s">
        <v>250</v>
      </c>
      <c r="Q39" s="1394"/>
      <c r="R39" s="1395"/>
      <c r="S39" s="1396">
        <f>SUM(S36:S38)</f>
        <v>114716.29847911999</v>
      </c>
      <c r="U39" s="1389"/>
      <c r="V39" s="1390"/>
      <c r="W39" s="1386"/>
      <c r="X39" s="1381"/>
    </row>
    <row r="40" spans="2:24" ht="15" customHeight="1" thickTop="1" thickBot="1">
      <c r="K40" s="1389" t="str">
        <f>B17</f>
        <v>Occupancy (Per FTE)</v>
      </c>
      <c r="L40" s="1397"/>
      <c r="M40" s="2644">
        <f>F17</f>
        <v>1888.8497280000001</v>
      </c>
      <c r="N40" s="1381">
        <f>M40*M35</f>
        <v>2455.5046464000002</v>
      </c>
      <c r="O40" s="2693"/>
      <c r="P40" s="1385"/>
      <c r="Q40" s="1397"/>
      <c r="R40" s="1398" t="s">
        <v>343</v>
      </c>
      <c r="S40" s="1399"/>
      <c r="U40" s="1393" t="s">
        <v>250</v>
      </c>
      <c r="V40" s="1394"/>
      <c r="W40" s="1395"/>
      <c r="X40" s="1396">
        <f>SUM(X37:X39)</f>
        <v>241568.23870504001</v>
      </c>
    </row>
    <row r="41" spans="2:24" ht="15" customHeight="1" thickTop="1">
      <c r="K41" s="1389" t="str">
        <f>B18</f>
        <v>Staff Training (per MA FTE)</v>
      </c>
      <c r="L41" s="2715"/>
      <c r="M41" s="2644">
        <f>F18</f>
        <v>195.66228600000002</v>
      </c>
      <c r="N41" s="1381">
        <f>M33*M41</f>
        <v>195.66228600000002</v>
      </c>
      <c r="O41" s="2693"/>
      <c r="P41" s="1389" t="str">
        <f>$B$17</f>
        <v>Occupancy (Per FTE)</v>
      </c>
      <c r="Q41" s="1397"/>
      <c r="R41" s="2721">
        <f>$F$17</f>
        <v>1888.8497280000001</v>
      </c>
      <c r="S41" s="1381">
        <f>R41*R36</f>
        <v>2833.2745920000002</v>
      </c>
      <c r="U41" s="1385"/>
      <c r="V41" s="1397"/>
      <c r="W41" s="1398" t="s">
        <v>343</v>
      </c>
      <c r="X41" s="1399"/>
    </row>
    <row r="42" spans="2:24" ht="16.5" customHeight="1">
      <c r="K42" s="1389" t="str">
        <f>B19</f>
        <v>Program Supplies and Materials (per FTE)</v>
      </c>
      <c r="L42" s="2715"/>
      <c r="M42" s="2644">
        <f>F19</f>
        <v>1261.172268</v>
      </c>
      <c r="N42" s="1381">
        <f>M42*M35</f>
        <v>1639.5239484000001</v>
      </c>
      <c r="O42" s="2689"/>
      <c r="P42" s="1389" t="str">
        <f>$B$18</f>
        <v>Staff Training (per MA FTE)</v>
      </c>
      <c r="Q42" s="2715"/>
      <c r="R42" s="2721">
        <f>$F$18</f>
        <v>195.66228600000002</v>
      </c>
      <c r="S42" s="1381">
        <f>R42*SUM(R34:R34)</f>
        <v>195.66228600000002</v>
      </c>
      <c r="U42" s="1389" t="str">
        <f>B18</f>
        <v>Staff Training (per MA FTE)</v>
      </c>
      <c r="V42" s="2715"/>
      <c r="W42" s="2644">
        <f>F18</f>
        <v>195.66228600000002</v>
      </c>
      <c r="X42" s="1381">
        <f>W42*SUM(W35:W35)</f>
        <v>195.66228600000002</v>
      </c>
    </row>
    <row r="43" spans="2:24" ht="15" customHeight="1" thickBot="1">
      <c r="K43" s="2646"/>
      <c r="L43" s="2647"/>
      <c r="M43" s="2716"/>
      <c r="N43" s="2622"/>
      <c r="O43" s="2689"/>
      <c r="P43" s="1389" t="str">
        <f>$B$19</f>
        <v>Program Supplies and Materials (per FTE)</v>
      </c>
      <c r="Q43" s="2715"/>
      <c r="R43" s="2721">
        <f>$F$19</f>
        <v>1261.172268</v>
      </c>
      <c r="S43" s="1381">
        <f>R43*R36</f>
        <v>1891.7584019999999</v>
      </c>
      <c r="U43" s="1389" t="str">
        <f>B19</f>
        <v>Program Supplies and Materials (per FTE)</v>
      </c>
      <c r="V43" s="2715"/>
      <c r="W43" s="2644">
        <f>F19</f>
        <v>1261.172268</v>
      </c>
      <c r="X43" s="1381">
        <f>W43*W37</f>
        <v>2900.6962163999997</v>
      </c>
    </row>
    <row r="44" spans="2:24" ht="15" customHeight="1" thickTop="1">
      <c r="K44" s="2694" t="s">
        <v>1091</v>
      </c>
      <c r="L44" s="2695"/>
      <c r="M44" s="2722"/>
      <c r="N44" s="2696">
        <f>SUM(N38:N43)</f>
        <v>93107.638696240014</v>
      </c>
      <c r="O44" s="2689"/>
      <c r="P44" s="1389"/>
      <c r="Q44" s="1401"/>
      <c r="R44" s="1402"/>
      <c r="S44" s="1381"/>
      <c r="U44" s="1389"/>
      <c r="V44" s="1401"/>
      <c r="W44" s="1402"/>
      <c r="X44" s="1381"/>
    </row>
    <row r="45" spans="2:24" ht="15" customHeight="1" thickBot="1">
      <c r="K45" s="2653" t="s">
        <v>442</v>
      </c>
      <c r="L45" s="2654">
        <f>F20</f>
        <v>0.12</v>
      </c>
      <c r="M45" s="2717"/>
      <c r="N45" s="2655">
        <f>(N44-N37)*L45</f>
        <v>11172.9166435488</v>
      </c>
      <c r="O45" s="2689"/>
      <c r="P45" s="1393" t="s">
        <v>1091</v>
      </c>
      <c r="Q45" s="1394"/>
      <c r="R45" s="1403"/>
      <c r="S45" s="1396">
        <f>SUM(S39:S44)</f>
        <v>119636.99375912</v>
      </c>
      <c r="U45" s="1393" t="s">
        <v>1091</v>
      </c>
      <c r="V45" s="1394"/>
      <c r="W45" s="1403"/>
      <c r="X45" s="1396">
        <f>SUM(X40:X44)</f>
        <v>244664.59720744001</v>
      </c>
    </row>
    <row r="46" spans="2:24" ht="15" customHeight="1" thickTop="1" thickBot="1">
      <c r="K46" s="2663" t="s">
        <v>119</v>
      </c>
      <c r="L46" s="2664">
        <f>F21</f>
        <v>3.2549514448865162E-2</v>
      </c>
      <c r="M46" s="2719"/>
      <c r="N46" s="2697">
        <f>(N40+N41+N42+N38)*L46</f>
        <v>3030.608431042981</v>
      </c>
      <c r="O46" s="2693"/>
      <c r="P46" s="1389" t="s">
        <v>442</v>
      </c>
      <c r="Q46" s="1390">
        <f>F20</f>
        <v>0.12</v>
      </c>
      <c r="R46" s="1386"/>
      <c r="S46" s="1381">
        <f>(S45-S38)*Q46</f>
        <v>14356.4392510944</v>
      </c>
      <c r="U46" s="2698" t="s">
        <v>442</v>
      </c>
      <c r="V46" s="2699">
        <f>F20</f>
        <v>0.12</v>
      </c>
      <c r="W46" s="2723"/>
      <c r="X46" s="2700">
        <f>X45*V46</f>
        <v>29359.751664892799</v>
      </c>
    </row>
    <row r="47" spans="2:24" ht="15" customHeight="1" thickTop="1" thickBot="1">
      <c r="K47" s="2701" t="s">
        <v>560</v>
      </c>
      <c r="L47" s="2702"/>
      <c r="M47" s="1386"/>
      <c r="N47" s="2703">
        <f>SUM(N44:N46)</f>
        <v>107311.1637708318</v>
      </c>
      <c r="O47" s="2689"/>
      <c r="P47" s="1404" t="s">
        <v>119</v>
      </c>
      <c r="Q47" s="2704">
        <f>L46</f>
        <v>3.2549514448865162E-2</v>
      </c>
      <c r="R47" s="1406"/>
      <c r="S47" s="2705">
        <f>(S41+S42+S43+S39)*Q47</f>
        <v>3894.1260569812671</v>
      </c>
      <c r="U47" s="1404" t="s">
        <v>119</v>
      </c>
      <c r="V47" s="2704">
        <f>F21</f>
        <v>3.2549514448865162E-2</v>
      </c>
      <c r="W47" s="1406"/>
      <c r="X47" s="2705">
        <f>(X42+X43+X40)*V47</f>
        <v>7963.7138419293433</v>
      </c>
    </row>
    <row r="48" spans="2:24" ht="15" customHeight="1" thickTop="1" thickBot="1">
      <c r="K48" s="1424"/>
      <c r="L48" s="1425"/>
      <c r="M48" s="2720"/>
      <c r="N48" s="2706">
        <f>N47/12</f>
        <v>8942.5969809026501</v>
      </c>
      <c r="O48" s="2707"/>
      <c r="P48" s="2701" t="s">
        <v>560</v>
      </c>
      <c r="Q48" s="2702"/>
      <c r="R48" s="1386"/>
      <c r="S48" s="2703">
        <f>SUM(S45:S47)</f>
        <v>137887.55906719566</v>
      </c>
      <c r="U48" s="2668" t="s">
        <v>560</v>
      </c>
      <c r="V48" s="2669"/>
      <c r="W48" s="1411"/>
      <c r="X48" s="1412">
        <f>SUM(X45:X47)</f>
        <v>281988.06271426217</v>
      </c>
    </row>
    <row r="49" spans="11:24" ht="15" customHeight="1" thickBot="1">
      <c r="K49" s="1424" t="s">
        <v>1098</v>
      </c>
      <c r="L49" s="1425"/>
      <c r="M49" s="2720"/>
      <c r="N49" s="2708">
        <f>N47/12/121</f>
        <v>73.905760172749169</v>
      </c>
      <c r="O49" s="2707"/>
      <c r="P49" s="1424"/>
      <c r="Q49" s="2709"/>
      <c r="R49" s="2720"/>
      <c r="S49" s="2706">
        <f>S48/12</f>
        <v>11490.629922266306</v>
      </c>
      <c r="U49" s="1424"/>
      <c r="V49" s="1425"/>
      <c r="W49" s="2720"/>
      <c r="X49" s="2706">
        <f>X48/12</f>
        <v>23499.005226188514</v>
      </c>
    </row>
    <row r="50" spans="11:24" ht="15" customHeight="1" thickBot="1">
      <c r="M50" s="2710" t="s">
        <v>365</v>
      </c>
      <c r="N50" s="2725">
        <v>66.69</v>
      </c>
      <c r="O50" s="2707"/>
      <c r="P50" s="1424" t="s">
        <v>1098</v>
      </c>
      <c r="Q50" s="2709"/>
      <c r="R50" s="2720"/>
      <c r="S50" s="2708">
        <f>S48/12/121</f>
        <v>94.96388365509344</v>
      </c>
      <c r="U50" s="1424" t="s">
        <v>1098</v>
      </c>
      <c r="V50" s="1425"/>
      <c r="W50" s="2720"/>
      <c r="X50" s="2708">
        <f>X48/12/121</f>
        <v>194.20665476188856</v>
      </c>
    </row>
    <row r="51" spans="11:24" ht="15" customHeight="1">
      <c r="M51" s="2710" t="s">
        <v>367</v>
      </c>
      <c r="N51" s="2672">
        <f>(N49-N50)/N50</f>
        <v>0.10819853310465094</v>
      </c>
      <c r="O51" s="2711"/>
      <c r="P51" s="2707"/>
      <c r="R51" s="2724" t="s">
        <v>365</v>
      </c>
      <c r="S51" s="2725">
        <v>86.6</v>
      </c>
      <c r="W51" s="2710" t="s">
        <v>365</v>
      </c>
      <c r="X51" s="2725">
        <v>178.77</v>
      </c>
    </row>
    <row r="52" spans="11:24" ht="15" customHeight="1">
      <c r="O52" s="2707"/>
      <c r="P52" s="2711"/>
      <c r="R52" s="2724" t="s">
        <v>367</v>
      </c>
      <c r="S52" s="2672">
        <f>(S50-S51)/S51</f>
        <v>9.6580642668515543E-2</v>
      </c>
      <c r="W52" s="2710" t="s">
        <v>367</v>
      </c>
      <c r="X52" s="2672">
        <f>(X50-X51)/X51</f>
        <v>8.6349246304685046E-2</v>
      </c>
    </row>
    <row r="53" spans="11:24" ht="15" customHeight="1">
      <c r="O53" s="1365"/>
      <c r="P53" s="2707"/>
    </row>
  </sheetData>
  <mergeCells count="11">
    <mergeCell ref="H16:I16"/>
    <mergeCell ref="K28:N28"/>
    <mergeCell ref="P28:S28"/>
    <mergeCell ref="U28:X28"/>
    <mergeCell ref="B39:F39"/>
    <mergeCell ref="B15:F15"/>
    <mergeCell ref="B2:I2"/>
    <mergeCell ref="K2:N2"/>
    <mergeCell ref="P2:S2"/>
    <mergeCell ref="B3:F3"/>
    <mergeCell ref="H3:I3"/>
  </mergeCells>
  <pageMargins left="0.25" right="0.25" top="0.75" bottom="0.75" header="0.3" footer="0.3"/>
  <pageSetup scale="39" orientation="landscape" r:id="rId1"/>
  <headerFooter>
    <oddFooter>&amp;RDRAFT - FOR POLICY DISCUSSION ONLY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35</vt:i4>
      </vt:variant>
    </vt:vector>
  </HeadingPairs>
  <TitlesOfParts>
    <vt:vector size="93" baseType="lpstr">
      <vt:lpstr>CAF Fall 2020</vt:lpstr>
      <vt:lpstr>M2023 BLS SALARY CHART (53rd)</vt:lpstr>
      <vt:lpstr>FALL 24 CAF</vt:lpstr>
      <vt:lpstr>Rate Chart</vt:lpstr>
      <vt:lpstr>%change with med spec</vt:lpstr>
      <vt:lpstr>M2021 BLS  53%ile</vt:lpstr>
      <vt:lpstr>RRS  (FOIA)</vt:lpstr>
      <vt:lpstr>OTPs</vt:lpstr>
      <vt:lpstr>OBOTS FQHC</vt:lpstr>
      <vt:lpstr> 2nd OFFENDER- 3401</vt:lpstr>
      <vt:lpstr> TEA Models 3389</vt:lpstr>
      <vt:lpstr>TEA Add on Rates </vt:lpstr>
      <vt:lpstr>RRS 3386</vt:lpstr>
      <vt:lpstr>P&amp;P Enhancements  (FOIA)</vt:lpstr>
      <vt:lpstr>ATS  3395 (FOIA)</vt:lpstr>
      <vt:lpstr>ATS  3395 </vt:lpstr>
      <vt:lpstr>FY21 UFR BTL ATS</vt:lpstr>
      <vt:lpstr>CSS 4931 (FOIA)</vt:lpstr>
      <vt:lpstr>CSS 4931</vt:lpstr>
      <vt:lpstr>FY21 UFR BTL CSS</vt:lpstr>
      <vt:lpstr>TSS - 3434 (FOIA)</vt:lpstr>
      <vt:lpstr>TSS - 3434</vt:lpstr>
      <vt:lpstr>FY21 UFR BTL TSS</vt:lpstr>
      <vt:lpstr> 2nd OFFENDER- 3401 (FOIA)</vt:lpstr>
      <vt:lpstr>P&amp;P Enhancements </vt:lpstr>
      <vt:lpstr>FY21 UFR BTL 3401</vt:lpstr>
      <vt:lpstr>FY21 UFR BTL RRS</vt:lpstr>
      <vt:lpstr>FAM SUPP HOUSING 4919 (FOIA)</vt:lpstr>
      <vt:lpstr>FY21 UFR BTL 4919</vt:lpstr>
      <vt:lpstr> FAMILY RESI - 3380 (FOIA)</vt:lpstr>
      <vt:lpstr> JAIL DIVERSION - 4958 (FOIA)</vt:lpstr>
      <vt:lpstr> JAIL DIVERSION - 4958 </vt:lpstr>
      <vt:lpstr> FAMILY RESI - 3380 </vt:lpstr>
      <vt:lpstr>FAMILY SUPP. HOUSING 4919 </vt:lpstr>
      <vt:lpstr>FY21 UFR BTL 3380</vt:lpstr>
      <vt:lpstr> TEA Models 3389  (FOIA)</vt:lpstr>
      <vt:lpstr>TEA Add on Rates (FOIA)</vt:lpstr>
      <vt:lpstr>SCM 4956 HSS</vt:lpstr>
      <vt:lpstr>SCM 4956 Low Thresh</vt:lpstr>
      <vt:lpstr>SCM Outreach &amp; Staffing Supp </vt:lpstr>
      <vt:lpstr>SCM School-based Prevent 4936</vt:lpstr>
      <vt:lpstr>TEA Engagement staffing</vt:lpstr>
      <vt:lpstr>FY21 UFR BTL 3389</vt:lpstr>
      <vt:lpstr>SCM 4956 Perm</vt:lpstr>
      <vt:lpstr>SCM 4956 Trans (FOIA)</vt:lpstr>
      <vt:lpstr>SCM 4956 Low Thresh (FOIA)</vt:lpstr>
      <vt:lpstr>FY21 UFR BTL 4956</vt:lpstr>
      <vt:lpstr>SCM Outreach &amp; Staff Sup FOIA</vt:lpstr>
      <vt:lpstr>SCM School-based Prevent FOIA</vt:lpstr>
      <vt:lpstr>FY21 UFR BTL SCM OUTREACH</vt:lpstr>
      <vt:lpstr>FY21 UFR BTL 4936</vt:lpstr>
      <vt:lpstr>4929 OBOTS FQHC w Add-on</vt:lpstr>
      <vt:lpstr>4929 OBOTS Outpatient Clinic</vt:lpstr>
      <vt:lpstr>4929 OBOTS Hospital w Add-on</vt:lpstr>
      <vt:lpstr>OBOTS 25 HOS Add-on</vt:lpstr>
      <vt:lpstr>4929 OBOTS FQHC Start-Up</vt:lpstr>
      <vt:lpstr>FALL CAF 2022</vt:lpstr>
      <vt:lpstr>FY21 UFR BTL 4929</vt:lpstr>
      <vt:lpstr>'Rate Chart'!_Hlk126230770</vt:lpstr>
      <vt:lpstr>'Rate Chart'!_Hlk126230845</vt:lpstr>
      <vt:lpstr>'Rate Chart'!_Hlk47622185</vt:lpstr>
      <vt:lpstr>' 2nd OFFENDER- 3401'!Print_Area</vt:lpstr>
      <vt:lpstr>' 2nd OFFENDER- 3401 (FOIA)'!Print_Area</vt:lpstr>
      <vt:lpstr>' FAMILY RESI - 3380 '!Print_Area</vt:lpstr>
      <vt:lpstr>' FAMILY RESI - 3380 (FOIA)'!Print_Area</vt:lpstr>
      <vt:lpstr>' TEA Models 3389'!Print_Area</vt:lpstr>
      <vt:lpstr>' TEA Models 3389  (FOIA)'!Print_Area</vt:lpstr>
      <vt:lpstr>'4929 OBOTS Hospital w Add-on'!Print_Area</vt:lpstr>
      <vt:lpstr>'ATS  3395 '!Print_Area</vt:lpstr>
      <vt:lpstr>'ATS  3395 (FOIA)'!Print_Area</vt:lpstr>
      <vt:lpstr>'CSS 4931'!Print_Area</vt:lpstr>
      <vt:lpstr>'CSS 4931 (FOIA)'!Print_Area</vt:lpstr>
      <vt:lpstr>'FAM SUPP HOUSING 4919 (FOIA)'!Print_Area</vt:lpstr>
      <vt:lpstr>'FAMILY SUPP. HOUSING 4919 '!Print_Area</vt:lpstr>
      <vt:lpstr>'M2021 BLS  53%ile'!Print_Area</vt:lpstr>
      <vt:lpstr>'M2023 BLS SALARY CHART (53rd)'!Print_Area</vt:lpstr>
      <vt:lpstr>'SCM 4956 HSS'!Print_Area</vt:lpstr>
      <vt:lpstr>'SCM 4956 Low Thresh'!Print_Area</vt:lpstr>
      <vt:lpstr>'SCM 4956 Low Thresh (FOIA)'!Print_Area</vt:lpstr>
      <vt:lpstr>'SCM 4956 Perm'!Print_Area</vt:lpstr>
      <vt:lpstr>'SCM 4956 Trans (FOIA)'!Print_Area</vt:lpstr>
      <vt:lpstr>'SCM Outreach &amp; Staff Sup FOIA'!Print_Area</vt:lpstr>
      <vt:lpstr>'SCM Outreach &amp; Staffing Supp '!Print_Area</vt:lpstr>
      <vt:lpstr>'SCM School-based Prevent 4936'!Print_Area</vt:lpstr>
      <vt:lpstr>'SCM School-based Prevent FOIA'!Print_Area</vt:lpstr>
      <vt:lpstr>'TEA Add on Rates '!Print_Area</vt:lpstr>
      <vt:lpstr>'TEA Add on Rates (FOIA)'!Print_Area</vt:lpstr>
      <vt:lpstr>'TEA Engagement staffing'!Print_Area</vt:lpstr>
      <vt:lpstr>'TSS - 3434'!Print_Area</vt:lpstr>
      <vt:lpstr>'TSS - 3434 (FOIA)'!Print_Area</vt:lpstr>
      <vt:lpstr>'CAF Fall 2020'!Print_Titles</vt:lpstr>
      <vt:lpstr>'FALL 24 CAF'!Print_Titles</vt:lpstr>
      <vt:lpstr>'FALL CAF 2022'!Print_Titles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Harrison, Deborah (EHS)</cp:lastModifiedBy>
  <dcterms:created xsi:type="dcterms:W3CDTF">2021-01-06T20:55:42Z</dcterms:created>
  <dcterms:modified xsi:type="dcterms:W3CDTF">2025-06-20T15:30:47Z</dcterms:modified>
</cp:coreProperties>
</file>